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RScripts\Data\"/>
    </mc:Choice>
  </mc:AlternateContent>
  <xr:revisionPtr revIDLastSave="0" documentId="13_ncr:1_{ACC26C87-291D-4D6A-9A37-DB5662DDACE0}" xr6:coauthVersionLast="41" xr6:coauthVersionMax="41" xr10:uidLastSave="{00000000-0000-0000-0000-000000000000}"/>
  <bookViews>
    <workbookView xWindow="-108" yWindow="-108" windowWidth="23256" windowHeight="12576" activeTab="7" xr2:uid="{C3B86BC3-286F-425D-8A7C-6DC054EB7BC7}"/>
  </bookViews>
  <sheets>
    <sheet name="Actual species" sheetId="3" r:id="rId1"/>
    <sheet name="Species conv" sheetId="10" r:id="rId2"/>
    <sheet name="Dissimilarity" sheetId="8" r:id="rId3"/>
    <sheet name="TESTALL" sheetId="9" r:id="rId4"/>
    <sheet name="SAR" sheetId="11" r:id="rId5"/>
    <sheet name="GLM" sheetId="14" r:id="rId6"/>
    <sheet name="GLM_Stand" sheetId="15" r:id="rId7"/>
    <sheet name="Kos_DCurve" sheetId="12" r:id="rId8"/>
    <sheet name="Sheet3" sheetId="13" r:id="rId9"/>
  </sheets>
  <definedNames>
    <definedName name="_xlnm._FilterDatabase" localSheetId="0" hidden="1">'Actual species'!$A$1:$X$960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" i="12"/>
  <c r="B12" i="11"/>
  <c r="A12" i="1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ES3" i="9"/>
  <c r="ET3" i="9"/>
  <c r="EU3" i="9"/>
  <c r="EV3" i="9"/>
  <c r="EW3" i="9"/>
  <c r="EX3" i="9"/>
  <c r="EY3" i="9"/>
  <c r="EZ3" i="9"/>
  <c r="FA3" i="9"/>
  <c r="FB3" i="9"/>
  <c r="FC3" i="9"/>
  <c r="FD3" i="9"/>
  <c r="FE3" i="9"/>
  <c r="FF3" i="9"/>
  <c r="FG3" i="9"/>
  <c r="FH3" i="9"/>
  <c r="FI3" i="9"/>
  <c r="FJ3" i="9"/>
  <c r="FK3" i="9"/>
  <c r="FL3" i="9"/>
  <c r="FM3" i="9"/>
  <c r="FN3" i="9"/>
  <c r="FO3" i="9"/>
  <c r="FP3" i="9"/>
  <c r="FQ3" i="9"/>
  <c r="FR3" i="9"/>
  <c r="FS3" i="9"/>
  <c r="FT3" i="9"/>
  <c r="FU3" i="9"/>
  <c r="FV3" i="9"/>
  <c r="FW3" i="9"/>
  <c r="FX3" i="9"/>
  <c r="FY3" i="9"/>
  <c r="FZ3" i="9"/>
  <c r="GA3" i="9"/>
  <c r="GB3" i="9"/>
  <c r="GC3" i="9"/>
  <c r="GD3" i="9"/>
  <c r="GE3" i="9"/>
  <c r="GF3" i="9"/>
  <c r="GG3" i="9"/>
  <c r="GH3" i="9"/>
  <c r="GI3" i="9"/>
  <c r="GJ3" i="9"/>
  <c r="GK3" i="9"/>
  <c r="GL3" i="9"/>
  <c r="GM3" i="9"/>
  <c r="GN3" i="9"/>
  <c r="GO3" i="9"/>
  <c r="GP3" i="9"/>
  <c r="GQ3" i="9"/>
  <c r="GR3" i="9"/>
  <c r="GS3" i="9"/>
  <c r="GT3" i="9"/>
  <c r="GU3" i="9"/>
  <c r="GV3" i="9"/>
  <c r="GW3" i="9"/>
  <c r="GX3" i="9"/>
  <c r="GY3" i="9"/>
  <c r="GZ3" i="9"/>
  <c r="HA3" i="9"/>
  <c r="HB3" i="9"/>
  <c r="HC3" i="9"/>
  <c r="HD3" i="9"/>
  <c r="HE3" i="9"/>
  <c r="HF3" i="9"/>
  <c r="HG3" i="9"/>
  <c r="HH3" i="9"/>
  <c r="HI3" i="9"/>
  <c r="HJ3" i="9"/>
  <c r="HK3" i="9"/>
  <c r="HL3" i="9"/>
  <c r="HM3" i="9"/>
  <c r="HN3" i="9"/>
  <c r="HO3" i="9"/>
  <c r="HP3" i="9"/>
  <c r="HQ3" i="9"/>
  <c r="HR3" i="9"/>
  <c r="HS3" i="9"/>
  <c r="HT3" i="9"/>
  <c r="HU3" i="9"/>
  <c r="HV3" i="9"/>
  <c r="HW3" i="9"/>
  <c r="HX3" i="9"/>
  <c r="HY3" i="9"/>
  <c r="HZ3" i="9"/>
  <c r="IA3" i="9"/>
  <c r="IB3" i="9"/>
  <c r="IC3" i="9"/>
  <c r="ID3" i="9"/>
  <c r="IE3" i="9"/>
  <c r="IF3" i="9"/>
  <c r="IG3" i="9"/>
  <c r="IH3" i="9"/>
  <c r="II3" i="9"/>
  <c r="IJ3" i="9"/>
  <c r="IK3" i="9"/>
  <c r="IL3" i="9"/>
  <c r="IM3" i="9"/>
  <c r="IN3" i="9"/>
  <c r="IO3" i="9"/>
  <c r="IP3" i="9"/>
  <c r="IQ3" i="9"/>
  <c r="IR3" i="9"/>
  <c r="IS3" i="9"/>
  <c r="IT3" i="9"/>
  <c r="IU3" i="9"/>
  <c r="IV3" i="9"/>
  <c r="IW3" i="9"/>
  <c r="IX3" i="9"/>
  <c r="IY3" i="9"/>
  <c r="IZ3" i="9"/>
  <c r="JA3" i="9"/>
  <c r="JB3" i="9"/>
  <c r="JC3" i="9"/>
  <c r="JD3" i="9"/>
  <c r="JE3" i="9"/>
  <c r="JF3" i="9"/>
  <c r="JG3" i="9"/>
  <c r="JH3" i="9"/>
  <c r="JI3" i="9"/>
  <c r="JJ3" i="9"/>
  <c r="JK3" i="9"/>
  <c r="JL3" i="9"/>
  <c r="JM3" i="9"/>
  <c r="JN3" i="9"/>
  <c r="JO3" i="9"/>
  <c r="JP3" i="9"/>
  <c r="JQ3" i="9"/>
  <c r="JR3" i="9"/>
  <c r="JS3" i="9"/>
  <c r="JT3" i="9"/>
  <c r="JU3" i="9"/>
  <c r="JV3" i="9"/>
  <c r="JW3" i="9"/>
  <c r="JX3" i="9"/>
  <c r="JY3" i="9"/>
  <c r="JZ3" i="9"/>
  <c r="KA3" i="9"/>
  <c r="KB3" i="9"/>
  <c r="KC3" i="9"/>
  <c r="KD3" i="9"/>
  <c r="KE3" i="9"/>
  <c r="KF3" i="9"/>
  <c r="KG3" i="9"/>
  <c r="KH3" i="9"/>
  <c r="KI3" i="9"/>
  <c r="KJ3" i="9"/>
  <c r="KK3" i="9"/>
  <c r="KL3" i="9"/>
  <c r="KM3" i="9"/>
  <c r="KN3" i="9"/>
  <c r="KO3" i="9"/>
  <c r="KP3" i="9"/>
  <c r="KQ3" i="9"/>
  <c r="KR3" i="9"/>
  <c r="KS3" i="9"/>
  <c r="KT3" i="9"/>
  <c r="KU3" i="9"/>
  <c r="KV3" i="9"/>
  <c r="KW3" i="9"/>
  <c r="KX3" i="9"/>
  <c r="KY3" i="9"/>
  <c r="KZ3" i="9"/>
  <c r="LA3" i="9"/>
  <c r="LB3" i="9"/>
  <c r="LC3" i="9"/>
  <c r="LD3" i="9"/>
  <c r="LE3" i="9"/>
  <c r="LF3" i="9"/>
  <c r="LG3" i="9"/>
  <c r="LH3" i="9"/>
  <c r="LI3" i="9"/>
  <c r="LJ3" i="9"/>
  <c r="LK3" i="9"/>
  <c r="LL3" i="9"/>
  <c r="LM3" i="9"/>
  <c r="LN3" i="9"/>
  <c r="LO3" i="9"/>
  <c r="LP3" i="9"/>
  <c r="LQ3" i="9"/>
  <c r="LR3" i="9"/>
  <c r="LS3" i="9"/>
  <c r="LT3" i="9"/>
  <c r="LU3" i="9"/>
  <c r="LV3" i="9"/>
  <c r="LW3" i="9"/>
  <c r="LX3" i="9"/>
  <c r="LY3" i="9"/>
  <c r="LZ3" i="9"/>
  <c r="MA3" i="9"/>
  <c r="MB3" i="9"/>
  <c r="MC3" i="9"/>
  <c r="MD3" i="9"/>
  <c r="ME3" i="9"/>
  <c r="MF3" i="9"/>
  <c r="MG3" i="9"/>
  <c r="MH3" i="9"/>
  <c r="MI3" i="9"/>
  <c r="MJ3" i="9"/>
  <c r="MK3" i="9"/>
  <c r="ML3" i="9"/>
  <c r="MM3" i="9"/>
  <c r="MN3" i="9"/>
  <c r="MO3" i="9"/>
  <c r="MP3" i="9"/>
  <c r="MQ3" i="9"/>
  <c r="MR3" i="9"/>
  <c r="MS3" i="9"/>
  <c r="MT3" i="9"/>
  <c r="MU3" i="9"/>
  <c r="MV3" i="9"/>
  <c r="MW3" i="9"/>
  <c r="MX3" i="9"/>
  <c r="MY3" i="9"/>
  <c r="MZ3" i="9"/>
  <c r="NA3" i="9"/>
  <c r="NB3" i="9"/>
  <c r="NC3" i="9"/>
  <c r="ND3" i="9"/>
  <c r="NE3" i="9"/>
  <c r="NF3" i="9"/>
  <c r="NG3" i="9"/>
  <c r="NH3" i="9"/>
  <c r="NI3" i="9"/>
  <c r="NJ3" i="9"/>
  <c r="NK3" i="9"/>
  <c r="NL3" i="9"/>
  <c r="NM3" i="9"/>
  <c r="NN3" i="9"/>
  <c r="NO3" i="9"/>
  <c r="NP3" i="9"/>
  <c r="NQ3" i="9"/>
  <c r="NR3" i="9"/>
  <c r="NS3" i="9"/>
  <c r="NT3" i="9"/>
  <c r="NU3" i="9"/>
  <c r="NV3" i="9"/>
  <c r="NW3" i="9"/>
  <c r="NX3" i="9"/>
  <c r="NY3" i="9"/>
  <c r="NZ3" i="9"/>
  <c r="OA3" i="9"/>
  <c r="OB3" i="9"/>
  <c r="OC3" i="9"/>
  <c r="OD3" i="9"/>
  <c r="OE3" i="9"/>
  <c r="OF3" i="9"/>
  <c r="OG3" i="9"/>
  <c r="OH3" i="9"/>
  <c r="OI3" i="9"/>
  <c r="OJ3" i="9"/>
  <c r="OK3" i="9"/>
  <c r="OL3" i="9"/>
  <c r="OM3" i="9"/>
  <c r="ON3" i="9"/>
  <c r="OO3" i="9"/>
  <c r="OP3" i="9"/>
  <c r="OQ3" i="9"/>
  <c r="OR3" i="9"/>
  <c r="OS3" i="9"/>
  <c r="OT3" i="9"/>
  <c r="OU3" i="9"/>
  <c r="OV3" i="9"/>
  <c r="OW3" i="9"/>
  <c r="OX3" i="9"/>
  <c r="OY3" i="9"/>
  <c r="OZ3" i="9"/>
  <c r="PA3" i="9"/>
  <c r="PB3" i="9"/>
  <c r="PC3" i="9"/>
  <c r="PD3" i="9"/>
  <c r="PE3" i="9"/>
  <c r="PF3" i="9"/>
  <c r="PG3" i="9"/>
  <c r="PH3" i="9"/>
  <c r="PI3" i="9"/>
  <c r="PJ3" i="9"/>
  <c r="PK3" i="9"/>
  <c r="PL3" i="9"/>
  <c r="PM3" i="9"/>
  <c r="PN3" i="9"/>
  <c r="PO3" i="9"/>
  <c r="PP3" i="9"/>
  <c r="PQ3" i="9"/>
  <c r="PR3" i="9"/>
  <c r="PS3" i="9"/>
  <c r="PT3" i="9"/>
  <c r="PU3" i="9"/>
  <c r="PV3" i="9"/>
  <c r="PW3" i="9"/>
  <c r="PX3" i="9"/>
  <c r="PY3" i="9"/>
  <c r="PZ3" i="9"/>
  <c r="QA3" i="9"/>
  <c r="QB3" i="9"/>
  <c r="QC3" i="9"/>
  <c r="QD3" i="9"/>
  <c r="QE3" i="9"/>
  <c r="QF3" i="9"/>
  <c r="QG3" i="9"/>
  <c r="QH3" i="9"/>
  <c r="QI3" i="9"/>
  <c r="QJ3" i="9"/>
  <c r="QK3" i="9"/>
  <c r="QL3" i="9"/>
  <c r="QM3" i="9"/>
  <c r="QN3" i="9"/>
  <c r="QO3" i="9"/>
  <c r="QP3" i="9"/>
  <c r="QQ3" i="9"/>
  <c r="QR3" i="9"/>
  <c r="QS3" i="9"/>
  <c r="QT3" i="9"/>
  <c r="QU3" i="9"/>
  <c r="QV3" i="9"/>
  <c r="QW3" i="9"/>
  <c r="QX3" i="9"/>
  <c r="QY3" i="9"/>
  <c r="QZ3" i="9"/>
  <c r="RA3" i="9"/>
  <c r="RB3" i="9"/>
  <c r="RC3" i="9"/>
  <c r="RD3" i="9"/>
  <c r="RE3" i="9"/>
  <c r="RF3" i="9"/>
  <c r="RG3" i="9"/>
  <c r="RH3" i="9"/>
  <c r="RI3" i="9"/>
  <c r="RJ3" i="9"/>
  <c r="RK3" i="9"/>
  <c r="RL3" i="9"/>
  <c r="RM3" i="9"/>
  <c r="RN3" i="9"/>
  <c r="RO3" i="9"/>
  <c r="RP3" i="9"/>
  <c r="RQ3" i="9"/>
  <c r="RR3" i="9"/>
  <c r="RS3" i="9"/>
  <c r="RT3" i="9"/>
  <c r="RU3" i="9"/>
  <c r="RV3" i="9"/>
  <c r="RW3" i="9"/>
  <c r="RX3" i="9"/>
  <c r="RY3" i="9"/>
  <c r="RZ3" i="9"/>
  <c r="SA3" i="9"/>
  <c r="SB3" i="9"/>
  <c r="SC3" i="9"/>
  <c r="SD3" i="9"/>
  <c r="SE3" i="9"/>
  <c r="SF3" i="9"/>
  <c r="SG3" i="9"/>
  <c r="SH3" i="9"/>
  <c r="SI3" i="9"/>
  <c r="SJ3" i="9"/>
  <c r="SK3" i="9"/>
  <c r="SL3" i="9"/>
  <c r="SM3" i="9"/>
  <c r="SN3" i="9"/>
  <c r="SO3" i="9"/>
  <c r="SP3" i="9"/>
  <c r="SQ3" i="9"/>
  <c r="SR3" i="9"/>
  <c r="SS3" i="9"/>
  <c r="ST3" i="9"/>
  <c r="SU3" i="9"/>
  <c r="SV3" i="9"/>
  <c r="SW3" i="9"/>
  <c r="SX3" i="9"/>
  <c r="SY3" i="9"/>
  <c r="SZ3" i="9"/>
  <c r="TA3" i="9"/>
  <c r="TB3" i="9"/>
  <c r="TC3" i="9"/>
  <c r="TD3" i="9"/>
  <c r="TE3" i="9"/>
  <c r="TF3" i="9"/>
  <c r="TG3" i="9"/>
  <c r="TH3" i="9"/>
  <c r="TI3" i="9"/>
  <c r="TJ3" i="9"/>
  <c r="TK3" i="9"/>
  <c r="TL3" i="9"/>
  <c r="TM3" i="9"/>
  <c r="TN3" i="9"/>
  <c r="TO3" i="9"/>
  <c r="TP3" i="9"/>
  <c r="TQ3" i="9"/>
  <c r="TR3" i="9"/>
  <c r="TS3" i="9"/>
  <c r="TT3" i="9"/>
  <c r="TU3" i="9"/>
  <c r="TV3" i="9"/>
  <c r="TW3" i="9"/>
  <c r="TX3" i="9"/>
  <c r="TY3" i="9"/>
  <c r="TZ3" i="9"/>
  <c r="UA3" i="9"/>
  <c r="UB3" i="9"/>
  <c r="UC3" i="9"/>
  <c r="UD3" i="9"/>
  <c r="UE3" i="9"/>
  <c r="UF3" i="9"/>
  <c r="UG3" i="9"/>
  <c r="UH3" i="9"/>
  <c r="UI3" i="9"/>
  <c r="UJ3" i="9"/>
  <c r="UK3" i="9"/>
  <c r="UL3" i="9"/>
  <c r="UM3" i="9"/>
  <c r="UN3" i="9"/>
  <c r="UO3" i="9"/>
  <c r="UP3" i="9"/>
  <c r="UQ3" i="9"/>
  <c r="UR3" i="9"/>
  <c r="US3" i="9"/>
  <c r="UT3" i="9"/>
  <c r="UU3" i="9"/>
  <c r="UV3" i="9"/>
  <c r="UW3" i="9"/>
  <c r="UX3" i="9"/>
  <c r="UY3" i="9"/>
  <c r="UZ3" i="9"/>
  <c r="VA3" i="9"/>
  <c r="VB3" i="9"/>
  <c r="VC3" i="9"/>
  <c r="VD3" i="9"/>
  <c r="VE3" i="9"/>
  <c r="VF3" i="9"/>
  <c r="VG3" i="9"/>
  <c r="VH3" i="9"/>
  <c r="VI3" i="9"/>
  <c r="VJ3" i="9"/>
  <c r="VK3" i="9"/>
  <c r="VL3" i="9"/>
  <c r="VM3" i="9"/>
  <c r="VN3" i="9"/>
  <c r="VO3" i="9"/>
  <c r="VP3" i="9"/>
  <c r="VQ3" i="9"/>
  <c r="VR3" i="9"/>
  <c r="VS3" i="9"/>
  <c r="VT3" i="9"/>
  <c r="VU3" i="9"/>
  <c r="VV3" i="9"/>
  <c r="VW3" i="9"/>
  <c r="VX3" i="9"/>
  <c r="VY3" i="9"/>
  <c r="VZ3" i="9"/>
  <c r="WA3" i="9"/>
  <c r="WB3" i="9"/>
  <c r="WC3" i="9"/>
  <c r="WD3" i="9"/>
  <c r="WE3" i="9"/>
  <c r="WF3" i="9"/>
  <c r="WG3" i="9"/>
  <c r="WH3" i="9"/>
  <c r="WI3" i="9"/>
  <c r="WJ3" i="9"/>
  <c r="WK3" i="9"/>
  <c r="WL3" i="9"/>
  <c r="WM3" i="9"/>
  <c r="WN3" i="9"/>
  <c r="WO3" i="9"/>
  <c r="WP3" i="9"/>
  <c r="WQ3" i="9"/>
  <c r="WR3" i="9"/>
  <c r="WS3" i="9"/>
  <c r="WT3" i="9"/>
  <c r="WU3" i="9"/>
  <c r="WV3" i="9"/>
  <c r="WW3" i="9"/>
  <c r="WX3" i="9"/>
  <c r="WY3" i="9"/>
  <c r="WZ3" i="9"/>
  <c r="XA3" i="9"/>
  <c r="XB3" i="9"/>
  <c r="XC3" i="9"/>
  <c r="XD3" i="9"/>
  <c r="XE3" i="9"/>
  <c r="XF3" i="9"/>
  <c r="XG3" i="9"/>
  <c r="XH3" i="9"/>
  <c r="XI3" i="9"/>
  <c r="XJ3" i="9"/>
  <c r="XK3" i="9"/>
  <c r="XL3" i="9"/>
  <c r="XM3" i="9"/>
  <c r="XN3" i="9"/>
  <c r="XO3" i="9"/>
  <c r="XP3" i="9"/>
  <c r="XQ3" i="9"/>
  <c r="XR3" i="9"/>
  <c r="XS3" i="9"/>
  <c r="XT3" i="9"/>
  <c r="XU3" i="9"/>
  <c r="XV3" i="9"/>
  <c r="XW3" i="9"/>
  <c r="XX3" i="9"/>
  <c r="XY3" i="9"/>
  <c r="XZ3" i="9"/>
  <c r="YA3" i="9"/>
  <c r="YB3" i="9"/>
  <c r="YC3" i="9"/>
  <c r="YD3" i="9"/>
  <c r="YE3" i="9"/>
  <c r="YF3" i="9"/>
  <c r="YG3" i="9"/>
  <c r="YH3" i="9"/>
  <c r="YI3" i="9"/>
  <c r="YJ3" i="9"/>
  <c r="YK3" i="9"/>
  <c r="YL3" i="9"/>
  <c r="YM3" i="9"/>
  <c r="YN3" i="9"/>
  <c r="YO3" i="9"/>
  <c r="YP3" i="9"/>
  <c r="YQ3" i="9"/>
  <c r="YR3" i="9"/>
  <c r="YS3" i="9"/>
  <c r="YT3" i="9"/>
  <c r="YU3" i="9"/>
  <c r="YV3" i="9"/>
  <c r="YW3" i="9"/>
  <c r="YX3" i="9"/>
  <c r="YY3" i="9"/>
  <c r="YZ3" i="9"/>
  <c r="ZA3" i="9"/>
  <c r="ZB3" i="9"/>
  <c r="ZC3" i="9"/>
  <c r="ZD3" i="9"/>
  <c r="ZE3" i="9"/>
  <c r="ZF3" i="9"/>
  <c r="ZG3" i="9"/>
  <c r="ZH3" i="9"/>
  <c r="ZI3" i="9"/>
  <c r="ZJ3" i="9"/>
  <c r="ZK3" i="9"/>
  <c r="ZL3" i="9"/>
  <c r="ZM3" i="9"/>
  <c r="ZN3" i="9"/>
  <c r="ZO3" i="9"/>
  <c r="ZP3" i="9"/>
  <c r="ZQ3" i="9"/>
  <c r="ZR3" i="9"/>
  <c r="ZS3" i="9"/>
  <c r="ZT3" i="9"/>
  <c r="ZU3" i="9"/>
  <c r="ZV3" i="9"/>
  <c r="ZW3" i="9"/>
  <c r="ZX3" i="9"/>
  <c r="ZY3" i="9"/>
  <c r="ZZ3" i="9"/>
  <c r="AAA3" i="9"/>
  <c r="AAB3" i="9"/>
  <c r="AAC3" i="9"/>
  <c r="AAD3" i="9"/>
  <c r="AAE3" i="9"/>
  <c r="AAF3" i="9"/>
  <c r="AAG3" i="9"/>
  <c r="AAH3" i="9"/>
  <c r="AAI3" i="9"/>
  <c r="AAJ3" i="9"/>
  <c r="AAK3" i="9"/>
  <c r="AAL3" i="9"/>
  <c r="AAM3" i="9"/>
  <c r="AAN3" i="9"/>
  <c r="AAO3" i="9"/>
  <c r="AAP3" i="9"/>
  <c r="AAQ3" i="9"/>
  <c r="AAR3" i="9"/>
  <c r="AAS3" i="9"/>
  <c r="AAT3" i="9"/>
  <c r="AAU3" i="9"/>
  <c r="AAV3" i="9"/>
  <c r="AAW3" i="9"/>
  <c r="AAX3" i="9"/>
  <c r="AAY3" i="9"/>
  <c r="AAZ3" i="9"/>
  <c r="ABA3" i="9"/>
  <c r="ABB3" i="9"/>
  <c r="ABC3" i="9"/>
  <c r="ABD3" i="9"/>
  <c r="ABE3" i="9"/>
  <c r="ABF3" i="9"/>
  <c r="ABG3" i="9"/>
  <c r="ABH3" i="9"/>
  <c r="ABI3" i="9"/>
  <c r="ABJ3" i="9"/>
  <c r="ABK3" i="9"/>
  <c r="ABL3" i="9"/>
  <c r="ABM3" i="9"/>
  <c r="ABN3" i="9"/>
  <c r="ABO3" i="9"/>
  <c r="ABP3" i="9"/>
  <c r="ABQ3" i="9"/>
  <c r="ABR3" i="9"/>
  <c r="ABS3" i="9"/>
  <c r="ABT3" i="9"/>
  <c r="ABU3" i="9"/>
  <c r="ABV3" i="9"/>
  <c r="ABW3" i="9"/>
  <c r="ABX3" i="9"/>
  <c r="ABY3" i="9"/>
  <c r="ABZ3" i="9"/>
  <c r="ACA3" i="9"/>
  <c r="ACB3" i="9"/>
  <c r="ACC3" i="9"/>
  <c r="ACD3" i="9"/>
  <c r="ACE3" i="9"/>
  <c r="ACF3" i="9"/>
  <c r="ACG3" i="9"/>
  <c r="ACH3" i="9"/>
  <c r="ACI3" i="9"/>
  <c r="ACJ3" i="9"/>
  <c r="ACK3" i="9"/>
  <c r="ACL3" i="9"/>
  <c r="ACM3" i="9"/>
  <c r="ACN3" i="9"/>
  <c r="ACO3" i="9"/>
  <c r="ACP3" i="9"/>
  <c r="ACQ3" i="9"/>
  <c r="ACR3" i="9"/>
  <c r="ACS3" i="9"/>
  <c r="ACT3" i="9"/>
  <c r="ACU3" i="9"/>
  <c r="ACV3" i="9"/>
  <c r="ACW3" i="9"/>
  <c r="ACX3" i="9"/>
  <c r="ACY3" i="9"/>
  <c r="ACZ3" i="9"/>
  <c r="ADA3" i="9"/>
  <c r="ADB3" i="9"/>
  <c r="ADC3" i="9"/>
  <c r="ADD3" i="9"/>
  <c r="ADE3" i="9"/>
  <c r="ADF3" i="9"/>
  <c r="ADG3" i="9"/>
  <c r="ADH3" i="9"/>
  <c r="ADI3" i="9"/>
  <c r="ADJ3" i="9"/>
  <c r="ADK3" i="9"/>
  <c r="ADL3" i="9"/>
  <c r="ADM3" i="9"/>
  <c r="ADN3" i="9"/>
  <c r="ADO3" i="9"/>
  <c r="ADP3" i="9"/>
  <c r="ADQ3" i="9"/>
  <c r="ADR3" i="9"/>
  <c r="ADS3" i="9"/>
  <c r="ADT3" i="9"/>
  <c r="ADU3" i="9"/>
  <c r="ADV3" i="9"/>
  <c r="ADW3" i="9"/>
  <c r="ADX3" i="9"/>
  <c r="ADY3" i="9"/>
  <c r="ADZ3" i="9"/>
  <c r="AEA3" i="9"/>
  <c r="AEB3" i="9"/>
  <c r="AEC3" i="9"/>
  <c r="AED3" i="9"/>
  <c r="AEE3" i="9"/>
  <c r="AEF3" i="9"/>
  <c r="AEG3" i="9"/>
  <c r="AEH3" i="9"/>
  <c r="AEI3" i="9"/>
  <c r="AEJ3" i="9"/>
  <c r="AEK3" i="9"/>
  <c r="AEL3" i="9"/>
  <c r="AEM3" i="9"/>
  <c r="AEN3" i="9"/>
  <c r="AEO3" i="9"/>
  <c r="AEP3" i="9"/>
  <c r="AEQ3" i="9"/>
  <c r="AER3" i="9"/>
  <c r="AES3" i="9"/>
  <c r="AET3" i="9"/>
  <c r="AEU3" i="9"/>
  <c r="AEV3" i="9"/>
  <c r="AEW3" i="9"/>
  <c r="AEX3" i="9"/>
  <c r="AEY3" i="9"/>
  <c r="AEZ3" i="9"/>
  <c r="AFA3" i="9"/>
  <c r="AFB3" i="9"/>
  <c r="AFC3" i="9"/>
  <c r="AFD3" i="9"/>
  <c r="AFE3" i="9"/>
  <c r="AFF3" i="9"/>
  <c r="AFG3" i="9"/>
  <c r="AFH3" i="9"/>
  <c r="AFI3" i="9"/>
  <c r="AFJ3" i="9"/>
  <c r="AFK3" i="9"/>
  <c r="AFL3" i="9"/>
  <c r="AFM3" i="9"/>
  <c r="AFN3" i="9"/>
  <c r="AFO3" i="9"/>
  <c r="AFP3" i="9"/>
  <c r="AFQ3" i="9"/>
  <c r="AFR3" i="9"/>
  <c r="AFS3" i="9"/>
  <c r="AFT3" i="9"/>
  <c r="AFU3" i="9"/>
  <c r="AFV3" i="9"/>
  <c r="AFW3" i="9"/>
  <c r="AFX3" i="9"/>
  <c r="AFY3" i="9"/>
  <c r="AFZ3" i="9"/>
  <c r="AGA3" i="9"/>
  <c r="AGB3" i="9"/>
  <c r="AGC3" i="9"/>
  <c r="AGD3" i="9"/>
  <c r="AGE3" i="9"/>
  <c r="AGF3" i="9"/>
  <c r="AGG3" i="9"/>
  <c r="AGH3" i="9"/>
  <c r="AGI3" i="9"/>
  <c r="AGJ3" i="9"/>
  <c r="AGK3" i="9"/>
  <c r="AGL3" i="9"/>
  <c r="AGM3" i="9"/>
  <c r="AGN3" i="9"/>
  <c r="AGO3" i="9"/>
  <c r="AGP3" i="9"/>
  <c r="AGQ3" i="9"/>
  <c r="AGR3" i="9"/>
  <c r="AGS3" i="9"/>
  <c r="AGT3" i="9"/>
  <c r="AGU3" i="9"/>
  <c r="AGV3" i="9"/>
  <c r="AGW3" i="9"/>
  <c r="AGX3" i="9"/>
  <c r="AGY3" i="9"/>
  <c r="AGZ3" i="9"/>
  <c r="AHA3" i="9"/>
  <c r="AHB3" i="9"/>
  <c r="AHC3" i="9"/>
  <c r="AHD3" i="9"/>
  <c r="AHE3" i="9"/>
  <c r="AHF3" i="9"/>
  <c r="AHG3" i="9"/>
  <c r="AHH3" i="9"/>
  <c r="AHI3" i="9"/>
  <c r="AHJ3" i="9"/>
  <c r="AHK3" i="9"/>
  <c r="AHL3" i="9"/>
  <c r="AHM3" i="9"/>
  <c r="AHN3" i="9"/>
  <c r="AHO3" i="9"/>
  <c r="AHP3" i="9"/>
  <c r="AHQ3" i="9"/>
  <c r="AHR3" i="9"/>
  <c r="AHS3" i="9"/>
  <c r="AHT3" i="9"/>
  <c r="AHU3" i="9"/>
  <c r="AHV3" i="9"/>
  <c r="AHW3" i="9"/>
  <c r="AHX3" i="9"/>
  <c r="AHY3" i="9"/>
  <c r="AHZ3" i="9"/>
  <c r="AIA3" i="9"/>
  <c r="AIB3" i="9"/>
  <c r="AIC3" i="9"/>
  <c r="AID3" i="9"/>
  <c r="AIE3" i="9"/>
  <c r="AIF3" i="9"/>
  <c r="AIG3" i="9"/>
  <c r="AIH3" i="9"/>
  <c r="AII3" i="9"/>
  <c r="AIJ3" i="9"/>
  <c r="AIK3" i="9"/>
  <c r="AIL3" i="9"/>
  <c r="AIM3" i="9"/>
  <c r="AIN3" i="9"/>
  <c r="AIO3" i="9"/>
  <c r="AIP3" i="9"/>
  <c r="AIQ3" i="9"/>
  <c r="AIR3" i="9"/>
  <c r="AIS3" i="9"/>
  <c r="AIT3" i="9"/>
  <c r="AIU3" i="9"/>
  <c r="AIV3" i="9"/>
  <c r="AIW3" i="9"/>
  <c r="AIX3" i="9"/>
  <c r="AIY3" i="9"/>
  <c r="AIZ3" i="9"/>
  <c r="AJA3" i="9"/>
  <c r="AJB3" i="9"/>
  <c r="AJC3" i="9"/>
  <c r="AJD3" i="9"/>
  <c r="AJE3" i="9"/>
  <c r="AJF3" i="9"/>
  <c r="AJG3" i="9"/>
  <c r="AJH3" i="9"/>
  <c r="AJI3" i="9"/>
  <c r="AJJ3" i="9"/>
  <c r="AJK3" i="9"/>
  <c r="AJL3" i="9"/>
  <c r="AJM3" i="9"/>
  <c r="AJN3" i="9"/>
  <c r="AJO3" i="9"/>
  <c r="AJP3" i="9"/>
  <c r="AJQ3" i="9"/>
  <c r="AJR3" i="9"/>
  <c r="AJS3" i="9"/>
  <c r="AJT3" i="9"/>
  <c r="AJU3" i="9"/>
  <c r="AJV3" i="9"/>
  <c r="AJW3" i="9"/>
  <c r="AJX3" i="9"/>
  <c r="AJY3" i="9"/>
  <c r="AJZ3" i="9"/>
  <c r="AKA3" i="9"/>
  <c r="AKB3" i="9"/>
  <c r="AKC3" i="9"/>
  <c r="AKD3" i="9"/>
  <c r="AKE3" i="9"/>
  <c r="AKF3" i="9"/>
  <c r="AKG3" i="9"/>
  <c r="AKH3" i="9"/>
  <c r="AKI3" i="9"/>
  <c r="AKJ3" i="9"/>
  <c r="AKK3" i="9"/>
  <c r="AKL3" i="9"/>
  <c r="AKM3" i="9"/>
  <c r="AKN3" i="9"/>
  <c r="AKO3" i="9"/>
  <c r="AKP3" i="9"/>
  <c r="AKQ3" i="9"/>
  <c r="AKR3" i="9"/>
  <c r="AKS3" i="9"/>
  <c r="AKT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IU4" i="9"/>
  <c r="IV4" i="9"/>
  <c r="IW4" i="9"/>
  <c r="IX4" i="9"/>
  <c r="IY4" i="9"/>
  <c r="IZ4" i="9"/>
  <c r="JA4" i="9"/>
  <c r="JB4" i="9"/>
  <c r="JC4" i="9"/>
  <c r="JD4" i="9"/>
  <c r="JE4" i="9"/>
  <c r="JF4" i="9"/>
  <c r="JG4" i="9"/>
  <c r="JH4" i="9"/>
  <c r="JI4" i="9"/>
  <c r="JJ4" i="9"/>
  <c r="JK4" i="9"/>
  <c r="JL4" i="9"/>
  <c r="JM4" i="9"/>
  <c r="JN4" i="9"/>
  <c r="JO4" i="9"/>
  <c r="JP4" i="9"/>
  <c r="JQ4" i="9"/>
  <c r="JR4" i="9"/>
  <c r="JS4" i="9"/>
  <c r="JT4" i="9"/>
  <c r="JU4" i="9"/>
  <c r="JV4" i="9"/>
  <c r="JW4" i="9"/>
  <c r="JX4" i="9"/>
  <c r="JY4" i="9"/>
  <c r="JZ4" i="9"/>
  <c r="KA4" i="9"/>
  <c r="KB4" i="9"/>
  <c r="KC4" i="9"/>
  <c r="KD4" i="9"/>
  <c r="KE4" i="9"/>
  <c r="KF4" i="9"/>
  <c r="KG4" i="9"/>
  <c r="KH4" i="9"/>
  <c r="KI4" i="9"/>
  <c r="KJ4" i="9"/>
  <c r="KK4" i="9"/>
  <c r="KL4" i="9"/>
  <c r="KM4" i="9"/>
  <c r="KN4" i="9"/>
  <c r="KO4" i="9"/>
  <c r="KP4" i="9"/>
  <c r="KQ4" i="9"/>
  <c r="KR4" i="9"/>
  <c r="KS4" i="9"/>
  <c r="KT4" i="9"/>
  <c r="KU4" i="9"/>
  <c r="KV4" i="9"/>
  <c r="KW4" i="9"/>
  <c r="KX4" i="9"/>
  <c r="KY4" i="9"/>
  <c r="KZ4" i="9"/>
  <c r="LA4" i="9"/>
  <c r="LB4" i="9"/>
  <c r="LC4" i="9"/>
  <c r="LD4" i="9"/>
  <c r="LE4" i="9"/>
  <c r="LF4" i="9"/>
  <c r="LG4" i="9"/>
  <c r="LH4" i="9"/>
  <c r="LI4" i="9"/>
  <c r="LJ4" i="9"/>
  <c r="LK4" i="9"/>
  <c r="LL4" i="9"/>
  <c r="LM4" i="9"/>
  <c r="LN4" i="9"/>
  <c r="LO4" i="9"/>
  <c r="LP4" i="9"/>
  <c r="LQ4" i="9"/>
  <c r="LR4" i="9"/>
  <c r="LS4" i="9"/>
  <c r="LT4" i="9"/>
  <c r="LU4" i="9"/>
  <c r="LV4" i="9"/>
  <c r="LW4" i="9"/>
  <c r="LX4" i="9"/>
  <c r="LY4" i="9"/>
  <c r="LZ4" i="9"/>
  <c r="MA4" i="9"/>
  <c r="MB4" i="9"/>
  <c r="MC4" i="9"/>
  <c r="MD4" i="9"/>
  <c r="ME4" i="9"/>
  <c r="MF4" i="9"/>
  <c r="MG4" i="9"/>
  <c r="MH4" i="9"/>
  <c r="MI4" i="9"/>
  <c r="MJ4" i="9"/>
  <c r="MK4" i="9"/>
  <c r="ML4" i="9"/>
  <c r="MM4" i="9"/>
  <c r="MN4" i="9"/>
  <c r="MO4" i="9"/>
  <c r="MP4" i="9"/>
  <c r="MQ4" i="9"/>
  <c r="MR4" i="9"/>
  <c r="MS4" i="9"/>
  <c r="MT4" i="9"/>
  <c r="MU4" i="9"/>
  <c r="MV4" i="9"/>
  <c r="MW4" i="9"/>
  <c r="MX4" i="9"/>
  <c r="MY4" i="9"/>
  <c r="MZ4" i="9"/>
  <c r="NA4" i="9"/>
  <c r="NB4" i="9"/>
  <c r="NC4" i="9"/>
  <c r="ND4" i="9"/>
  <c r="NE4" i="9"/>
  <c r="NF4" i="9"/>
  <c r="NG4" i="9"/>
  <c r="NH4" i="9"/>
  <c r="NI4" i="9"/>
  <c r="NJ4" i="9"/>
  <c r="NK4" i="9"/>
  <c r="NL4" i="9"/>
  <c r="NM4" i="9"/>
  <c r="NN4" i="9"/>
  <c r="NO4" i="9"/>
  <c r="NP4" i="9"/>
  <c r="NQ4" i="9"/>
  <c r="NR4" i="9"/>
  <c r="NS4" i="9"/>
  <c r="NT4" i="9"/>
  <c r="NU4" i="9"/>
  <c r="NV4" i="9"/>
  <c r="NW4" i="9"/>
  <c r="NX4" i="9"/>
  <c r="NY4" i="9"/>
  <c r="NZ4" i="9"/>
  <c r="OA4" i="9"/>
  <c r="OB4" i="9"/>
  <c r="OC4" i="9"/>
  <c r="OD4" i="9"/>
  <c r="OE4" i="9"/>
  <c r="OF4" i="9"/>
  <c r="OG4" i="9"/>
  <c r="OH4" i="9"/>
  <c r="OI4" i="9"/>
  <c r="OJ4" i="9"/>
  <c r="OK4" i="9"/>
  <c r="OL4" i="9"/>
  <c r="OM4" i="9"/>
  <c r="ON4" i="9"/>
  <c r="OO4" i="9"/>
  <c r="OP4" i="9"/>
  <c r="OQ4" i="9"/>
  <c r="OR4" i="9"/>
  <c r="OS4" i="9"/>
  <c r="OT4" i="9"/>
  <c r="OU4" i="9"/>
  <c r="OV4" i="9"/>
  <c r="OW4" i="9"/>
  <c r="OX4" i="9"/>
  <c r="OY4" i="9"/>
  <c r="OZ4" i="9"/>
  <c r="PA4" i="9"/>
  <c r="PB4" i="9"/>
  <c r="PC4" i="9"/>
  <c r="PD4" i="9"/>
  <c r="PE4" i="9"/>
  <c r="PF4" i="9"/>
  <c r="PG4" i="9"/>
  <c r="PH4" i="9"/>
  <c r="PI4" i="9"/>
  <c r="PJ4" i="9"/>
  <c r="PK4" i="9"/>
  <c r="PL4" i="9"/>
  <c r="PM4" i="9"/>
  <c r="PN4" i="9"/>
  <c r="PO4" i="9"/>
  <c r="PP4" i="9"/>
  <c r="PQ4" i="9"/>
  <c r="PR4" i="9"/>
  <c r="PS4" i="9"/>
  <c r="PT4" i="9"/>
  <c r="PU4" i="9"/>
  <c r="PV4" i="9"/>
  <c r="PW4" i="9"/>
  <c r="PX4" i="9"/>
  <c r="PY4" i="9"/>
  <c r="PZ4" i="9"/>
  <c r="QA4" i="9"/>
  <c r="QB4" i="9"/>
  <c r="QC4" i="9"/>
  <c r="QD4" i="9"/>
  <c r="QE4" i="9"/>
  <c r="QF4" i="9"/>
  <c r="QG4" i="9"/>
  <c r="QH4" i="9"/>
  <c r="QI4" i="9"/>
  <c r="QJ4" i="9"/>
  <c r="QK4" i="9"/>
  <c r="QL4" i="9"/>
  <c r="QM4" i="9"/>
  <c r="QN4" i="9"/>
  <c r="QO4" i="9"/>
  <c r="QP4" i="9"/>
  <c r="QQ4" i="9"/>
  <c r="QR4" i="9"/>
  <c r="QS4" i="9"/>
  <c r="QT4" i="9"/>
  <c r="QU4" i="9"/>
  <c r="QV4" i="9"/>
  <c r="QW4" i="9"/>
  <c r="QX4" i="9"/>
  <c r="QY4" i="9"/>
  <c r="QZ4" i="9"/>
  <c r="RA4" i="9"/>
  <c r="RB4" i="9"/>
  <c r="RC4" i="9"/>
  <c r="RD4" i="9"/>
  <c r="RE4" i="9"/>
  <c r="RF4" i="9"/>
  <c r="RG4" i="9"/>
  <c r="RH4" i="9"/>
  <c r="RI4" i="9"/>
  <c r="RJ4" i="9"/>
  <c r="RK4" i="9"/>
  <c r="RL4" i="9"/>
  <c r="RM4" i="9"/>
  <c r="RN4" i="9"/>
  <c r="RO4" i="9"/>
  <c r="RP4" i="9"/>
  <c r="RQ4" i="9"/>
  <c r="RR4" i="9"/>
  <c r="RS4" i="9"/>
  <c r="RT4" i="9"/>
  <c r="RU4" i="9"/>
  <c r="RV4" i="9"/>
  <c r="RW4" i="9"/>
  <c r="RX4" i="9"/>
  <c r="RY4" i="9"/>
  <c r="RZ4" i="9"/>
  <c r="SA4" i="9"/>
  <c r="SB4" i="9"/>
  <c r="SC4" i="9"/>
  <c r="SD4" i="9"/>
  <c r="SE4" i="9"/>
  <c r="SF4" i="9"/>
  <c r="SG4" i="9"/>
  <c r="SH4" i="9"/>
  <c r="SI4" i="9"/>
  <c r="SJ4" i="9"/>
  <c r="SK4" i="9"/>
  <c r="SL4" i="9"/>
  <c r="SM4" i="9"/>
  <c r="SN4" i="9"/>
  <c r="SO4" i="9"/>
  <c r="SP4" i="9"/>
  <c r="SQ4" i="9"/>
  <c r="SR4" i="9"/>
  <c r="SS4" i="9"/>
  <c r="ST4" i="9"/>
  <c r="SU4" i="9"/>
  <c r="SV4" i="9"/>
  <c r="SW4" i="9"/>
  <c r="SX4" i="9"/>
  <c r="SY4" i="9"/>
  <c r="SZ4" i="9"/>
  <c r="TA4" i="9"/>
  <c r="TB4" i="9"/>
  <c r="TC4" i="9"/>
  <c r="TD4" i="9"/>
  <c r="TE4" i="9"/>
  <c r="TF4" i="9"/>
  <c r="TG4" i="9"/>
  <c r="TH4" i="9"/>
  <c r="TI4" i="9"/>
  <c r="TJ4" i="9"/>
  <c r="TK4" i="9"/>
  <c r="TL4" i="9"/>
  <c r="TM4" i="9"/>
  <c r="TN4" i="9"/>
  <c r="TO4" i="9"/>
  <c r="TP4" i="9"/>
  <c r="TQ4" i="9"/>
  <c r="TR4" i="9"/>
  <c r="TS4" i="9"/>
  <c r="TT4" i="9"/>
  <c r="TU4" i="9"/>
  <c r="TV4" i="9"/>
  <c r="TW4" i="9"/>
  <c r="TX4" i="9"/>
  <c r="TY4" i="9"/>
  <c r="TZ4" i="9"/>
  <c r="UA4" i="9"/>
  <c r="UB4" i="9"/>
  <c r="UC4" i="9"/>
  <c r="UD4" i="9"/>
  <c r="UE4" i="9"/>
  <c r="UF4" i="9"/>
  <c r="UG4" i="9"/>
  <c r="UH4" i="9"/>
  <c r="UI4" i="9"/>
  <c r="UJ4" i="9"/>
  <c r="UK4" i="9"/>
  <c r="UL4" i="9"/>
  <c r="UM4" i="9"/>
  <c r="UN4" i="9"/>
  <c r="UO4" i="9"/>
  <c r="UP4" i="9"/>
  <c r="UQ4" i="9"/>
  <c r="UR4" i="9"/>
  <c r="US4" i="9"/>
  <c r="UT4" i="9"/>
  <c r="UU4" i="9"/>
  <c r="UV4" i="9"/>
  <c r="UW4" i="9"/>
  <c r="UX4" i="9"/>
  <c r="UY4" i="9"/>
  <c r="UZ4" i="9"/>
  <c r="VA4" i="9"/>
  <c r="VB4" i="9"/>
  <c r="VC4" i="9"/>
  <c r="VD4" i="9"/>
  <c r="VE4" i="9"/>
  <c r="VF4" i="9"/>
  <c r="VG4" i="9"/>
  <c r="VH4" i="9"/>
  <c r="VI4" i="9"/>
  <c r="VJ4" i="9"/>
  <c r="VK4" i="9"/>
  <c r="VL4" i="9"/>
  <c r="VM4" i="9"/>
  <c r="VN4" i="9"/>
  <c r="VO4" i="9"/>
  <c r="VP4" i="9"/>
  <c r="VQ4" i="9"/>
  <c r="VR4" i="9"/>
  <c r="VS4" i="9"/>
  <c r="VT4" i="9"/>
  <c r="VU4" i="9"/>
  <c r="VV4" i="9"/>
  <c r="VW4" i="9"/>
  <c r="VX4" i="9"/>
  <c r="VY4" i="9"/>
  <c r="VZ4" i="9"/>
  <c r="WA4" i="9"/>
  <c r="WB4" i="9"/>
  <c r="WC4" i="9"/>
  <c r="WD4" i="9"/>
  <c r="WE4" i="9"/>
  <c r="WF4" i="9"/>
  <c r="WG4" i="9"/>
  <c r="WH4" i="9"/>
  <c r="WI4" i="9"/>
  <c r="WJ4" i="9"/>
  <c r="WK4" i="9"/>
  <c r="WL4" i="9"/>
  <c r="WM4" i="9"/>
  <c r="WN4" i="9"/>
  <c r="WO4" i="9"/>
  <c r="WP4" i="9"/>
  <c r="WQ4" i="9"/>
  <c r="WR4" i="9"/>
  <c r="WS4" i="9"/>
  <c r="WT4" i="9"/>
  <c r="WU4" i="9"/>
  <c r="WV4" i="9"/>
  <c r="WW4" i="9"/>
  <c r="WX4" i="9"/>
  <c r="WY4" i="9"/>
  <c r="WZ4" i="9"/>
  <c r="XA4" i="9"/>
  <c r="XB4" i="9"/>
  <c r="XC4" i="9"/>
  <c r="XD4" i="9"/>
  <c r="XE4" i="9"/>
  <c r="XF4" i="9"/>
  <c r="XG4" i="9"/>
  <c r="XH4" i="9"/>
  <c r="XI4" i="9"/>
  <c r="XJ4" i="9"/>
  <c r="XK4" i="9"/>
  <c r="XL4" i="9"/>
  <c r="XM4" i="9"/>
  <c r="XN4" i="9"/>
  <c r="XO4" i="9"/>
  <c r="XP4" i="9"/>
  <c r="XQ4" i="9"/>
  <c r="XR4" i="9"/>
  <c r="XS4" i="9"/>
  <c r="XT4" i="9"/>
  <c r="XU4" i="9"/>
  <c r="XV4" i="9"/>
  <c r="XW4" i="9"/>
  <c r="XX4" i="9"/>
  <c r="XY4" i="9"/>
  <c r="XZ4" i="9"/>
  <c r="YA4" i="9"/>
  <c r="YB4" i="9"/>
  <c r="YC4" i="9"/>
  <c r="YD4" i="9"/>
  <c r="YE4" i="9"/>
  <c r="YF4" i="9"/>
  <c r="YG4" i="9"/>
  <c r="YH4" i="9"/>
  <c r="YI4" i="9"/>
  <c r="YJ4" i="9"/>
  <c r="YK4" i="9"/>
  <c r="YL4" i="9"/>
  <c r="YM4" i="9"/>
  <c r="YN4" i="9"/>
  <c r="YO4" i="9"/>
  <c r="YP4" i="9"/>
  <c r="YQ4" i="9"/>
  <c r="YR4" i="9"/>
  <c r="YS4" i="9"/>
  <c r="YT4" i="9"/>
  <c r="YU4" i="9"/>
  <c r="YV4" i="9"/>
  <c r="YW4" i="9"/>
  <c r="YX4" i="9"/>
  <c r="YY4" i="9"/>
  <c r="YZ4" i="9"/>
  <c r="ZA4" i="9"/>
  <c r="ZB4" i="9"/>
  <c r="ZC4" i="9"/>
  <c r="ZD4" i="9"/>
  <c r="ZE4" i="9"/>
  <c r="ZF4" i="9"/>
  <c r="ZG4" i="9"/>
  <c r="ZH4" i="9"/>
  <c r="ZI4" i="9"/>
  <c r="ZJ4" i="9"/>
  <c r="ZK4" i="9"/>
  <c r="ZL4" i="9"/>
  <c r="ZM4" i="9"/>
  <c r="ZN4" i="9"/>
  <c r="ZO4" i="9"/>
  <c r="ZP4" i="9"/>
  <c r="ZQ4" i="9"/>
  <c r="ZR4" i="9"/>
  <c r="ZS4" i="9"/>
  <c r="ZT4" i="9"/>
  <c r="ZU4" i="9"/>
  <c r="ZV4" i="9"/>
  <c r="ZW4" i="9"/>
  <c r="ZX4" i="9"/>
  <c r="ZY4" i="9"/>
  <c r="ZZ4" i="9"/>
  <c r="AAA4" i="9"/>
  <c r="AAB4" i="9"/>
  <c r="AAC4" i="9"/>
  <c r="AAD4" i="9"/>
  <c r="AAE4" i="9"/>
  <c r="AAF4" i="9"/>
  <c r="AAG4" i="9"/>
  <c r="AAH4" i="9"/>
  <c r="AAI4" i="9"/>
  <c r="AAJ4" i="9"/>
  <c r="AAK4" i="9"/>
  <c r="AAL4" i="9"/>
  <c r="AAM4" i="9"/>
  <c r="AAN4" i="9"/>
  <c r="AAO4" i="9"/>
  <c r="AAP4" i="9"/>
  <c r="AAQ4" i="9"/>
  <c r="AAR4" i="9"/>
  <c r="AAS4" i="9"/>
  <c r="AAT4" i="9"/>
  <c r="AAU4" i="9"/>
  <c r="AAV4" i="9"/>
  <c r="AAW4" i="9"/>
  <c r="AAX4" i="9"/>
  <c r="AAY4" i="9"/>
  <c r="AAZ4" i="9"/>
  <c r="ABA4" i="9"/>
  <c r="ABB4" i="9"/>
  <c r="ABC4" i="9"/>
  <c r="ABD4" i="9"/>
  <c r="ABE4" i="9"/>
  <c r="ABF4" i="9"/>
  <c r="ABG4" i="9"/>
  <c r="ABH4" i="9"/>
  <c r="ABI4" i="9"/>
  <c r="ABJ4" i="9"/>
  <c r="ABK4" i="9"/>
  <c r="ABL4" i="9"/>
  <c r="ABM4" i="9"/>
  <c r="ABN4" i="9"/>
  <c r="ABO4" i="9"/>
  <c r="ABP4" i="9"/>
  <c r="ABQ4" i="9"/>
  <c r="ABR4" i="9"/>
  <c r="ABS4" i="9"/>
  <c r="ABT4" i="9"/>
  <c r="ABU4" i="9"/>
  <c r="ABV4" i="9"/>
  <c r="ABW4" i="9"/>
  <c r="ABX4" i="9"/>
  <c r="ABY4" i="9"/>
  <c r="ABZ4" i="9"/>
  <c r="ACA4" i="9"/>
  <c r="ACB4" i="9"/>
  <c r="ACC4" i="9"/>
  <c r="ACD4" i="9"/>
  <c r="ACE4" i="9"/>
  <c r="ACF4" i="9"/>
  <c r="ACG4" i="9"/>
  <c r="ACH4" i="9"/>
  <c r="ACI4" i="9"/>
  <c r="ACJ4" i="9"/>
  <c r="ACK4" i="9"/>
  <c r="ACL4" i="9"/>
  <c r="ACM4" i="9"/>
  <c r="ACN4" i="9"/>
  <c r="ACO4" i="9"/>
  <c r="ACP4" i="9"/>
  <c r="ACQ4" i="9"/>
  <c r="ACR4" i="9"/>
  <c r="ACS4" i="9"/>
  <c r="ACT4" i="9"/>
  <c r="ACU4" i="9"/>
  <c r="ACV4" i="9"/>
  <c r="ACW4" i="9"/>
  <c r="ACX4" i="9"/>
  <c r="ACY4" i="9"/>
  <c r="ACZ4" i="9"/>
  <c r="ADA4" i="9"/>
  <c r="ADB4" i="9"/>
  <c r="ADC4" i="9"/>
  <c r="ADD4" i="9"/>
  <c r="ADE4" i="9"/>
  <c r="ADF4" i="9"/>
  <c r="ADG4" i="9"/>
  <c r="ADH4" i="9"/>
  <c r="ADI4" i="9"/>
  <c r="ADJ4" i="9"/>
  <c r="ADK4" i="9"/>
  <c r="ADL4" i="9"/>
  <c r="ADM4" i="9"/>
  <c r="ADN4" i="9"/>
  <c r="ADO4" i="9"/>
  <c r="ADP4" i="9"/>
  <c r="ADQ4" i="9"/>
  <c r="ADR4" i="9"/>
  <c r="ADS4" i="9"/>
  <c r="ADT4" i="9"/>
  <c r="ADU4" i="9"/>
  <c r="ADV4" i="9"/>
  <c r="ADW4" i="9"/>
  <c r="ADX4" i="9"/>
  <c r="ADY4" i="9"/>
  <c r="ADZ4" i="9"/>
  <c r="AEA4" i="9"/>
  <c r="AEB4" i="9"/>
  <c r="AEC4" i="9"/>
  <c r="AED4" i="9"/>
  <c r="AEE4" i="9"/>
  <c r="AEF4" i="9"/>
  <c r="AEG4" i="9"/>
  <c r="AEH4" i="9"/>
  <c r="AEI4" i="9"/>
  <c r="AEJ4" i="9"/>
  <c r="AEK4" i="9"/>
  <c r="AEL4" i="9"/>
  <c r="AEM4" i="9"/>
  <c r="AEN4" i="9"/>
  <c r="AEO4" i="9"/>
  <c r="AEP4" i="9"/>
  <c r="AEQ4" i="9"/>
  <c r="AER4" i="9"/>
  <c r="AES4" i="9"/>
  <c r="AET4" i="9"/>
  <c r="AEU4" i="9"/>
  <c r="AEV4" i="9"/>
  <c r="AEW4" i="9"/>
  <c r="AEX4" i="9"/>
  <c r="AEY4" i="9"/>
  <c r="AEZ4" i="9"/>
  <c r="AFA4" i="9"/>
  <c r="AFB4" i="9"/>
  <c r="AFC4" i="9"/>
  <c r="AFD4" i="9"/>
  <c r="AFE4" i="9"/>
  <c r="AFF4" i="9"/>
  <c r="AFG4" i="9"/>
  <c r="AFH4" i="9"/>
  <c r="AFI4" i="9"/>
  <c r="AFJ4" i="9"/>
  <c r="AFK4" i="9"/>
  <c r="AFL4" i="9"/>
  <c r="AFM4" i="9"/>
  <c r="AFN4" i="9"/>
  <c r="AFO4" i="9"/>
  <c r="AFP4" i="9"/>
  <c r="AFQ4" i="9"/>
  <c r="AFR4" i="9"/>
  <c r="AFS4" i="9"/>
  <c r="AFT4" i="9"/>
  <c r="AFU4" i="9"/>
  <c r="AFV4" i="9"/>
  <c r="AFW4" i="9"/>
  <c r="AFX4" i="9"/>
  <c r="AFY4" i="9"/>
  <c r="AFZ4" i="9"/>
  <c r="AGA4" i="9"/>
  <c r="AGB4" i="9"/>
  <c r="AGC4" i="9"/>
  <c r="AGD4" i="9"/>
  <c r="AGE4" i="9"/>
  <c r="AGF4" i="9"/>
  <c r="AGG4" i="9"/>
  <c r="AGH4" i="9"/>
  <c r="AGI4" i="9"/>
  <c r="AGJ4" i="9"/>
  <c r="AGK4" i="9"/>
  <c r="AGL4" i="9"/>
  <c r="AGM4" i="9"/>
  <c r="AGN4" i="9"/>
  <c r="AGO4" i="9"/>
  <c r="AGP4" i="9"/>
  <c r="AGQ4" i="9"/>
  <c r="AGR4" i="9"/>
  <c r="AGS4" i="9"/>
  <c r="AGT4" i="9"/>
  <c r="AGU4" i="9"/>
  <c r="AGV4" i="9"/>
  <c r="AGW4" i="9"/>
  <c r="AGX4" i="9"/>
  <c r="AGY4" i="9"/>
  <c r="AGZ4" i="9"/>
  <c r="AHA4" i="9"/>
  <c r="AHB4" i="9"/>
  <c r="AHC4" i="9"/>
  <c r="AHD4" i="9"/>
  <c r="AHE4" i="9"/>
  <c r="AHF4" i="9"/>
  <c r="AHG4" i="9"/>
  <c r="AHH4" i="9"/>
  <c r="AHI4" i="9"/>
  <c r="AHJ4" i="9"/>
  <c r="AHK4" i="9"/>
  <c r="AHL4" i="9"/>
  <c r="AHM4" i="9"/>
  <c r="AHN4" i="9"/>
  <c r="AHO4" i="9"/>
  <c r="AHP4" i="9"/>
  <c r="AHQ4" i="9"/>
  <c r="AHR4" i="9"/>
  <c r="AHS4" i="9"/>
  <c r="AHT4" i="9"/>
  <c r="AHU4" i="9"/>
  <c r="AHV4" i="9"/>
  <c r="AHW4" i="9"/>
  <c r="AHX4" i="9"/>
  <c r="AHY4" i="9"/>
  <c r="AHZ4" i="9"/>
  <c r="AIA4" i="9"/>
  <c r="AIB4" i="9"/>
  <c r="AIC4" i="9"/>
  <c r="AID4" i="9"/>
  <c r="AIE4" i="9"/>
  <c r="AIF4" i="9"/>
  <c r="AIG4" i="9"/>
  <c r="AIH4" i="9"/>
  <c r="AII4" i="9"/>
  <c r="AIJ4" i="9"/>
  <c r="AIK4" i="9"/>
  <c r="AIL4" i="9"/>
  <c r="AIM4" i="9"/>
  <c r="AIN4" i="9"/>
  <c r="AIO4" i="9"/>
  <c r="AIP4" i="9"/>
  <c r="AIQ4" i="9"/>
  <c r="AIR4" i="9"/>
  <c r="AIS4" i="9"/>
  <c r="AIT4" i="9"/>
  <c r="AIU4" i="9"/>
  <c r="AIV4" i="9"/>
  <c r="AIW4" i="9"/>
  <c r="AIX4" i="9"/>
  <c r="AIY4" i="9"/>
  <c r="AIZ4" i="9"/>
  <c r="AJA4" i="9"/>
  <c r="AJB4" i="9"/>
  <c r="AJC4" i="9"/>
  <c r="AJD4" i="9"/>
  <c r="AJE4" i="9"/>
  <c r="AJF4" i="9"/>
  <c r="AJG4" i="9"/>
  <c r="AJH4" i="9"/>
  <c r="AJI4" i="9"/>
  <c r="AJJ4" i="9"/>
  <c r="AJK4" i="9"/>
  <c r="AJL4" i="9"/>
  <c r="AJM4" i="9"/>
  <c r="AJN4" i="9"/>
  <c r="AJO4" i="9"/>
  <c r="AJP4" i="9"/>
  <c r="AJQ4" i="9"/>
  <c r="AJR4" i="9"/>
  <c r="AJS4" i="9"/>
  <c r="AJT4" i="9"/>
  <c r="AJU4" i="9"/>
  <c r="AJV4" i="9"/>
  <c r="AJW4" i="9"/>
  <c r="AJX4" i="9"/>
  <c r="AJY4" i="9"/>
  <c r="AJZ4" i="9"/>
  <c r="AKA4" i="9"/>
  <c r="AKB4" i="9"/>
  <c r="AKC4" i="9"/>
  <c r="AKD4" i="9"/>
  <c r="AKE4" i="9"/>
  <c r="AKF4" i="9"/>
  <c r="AKG4" i="9"/>
  <c r="AKH4" i="9"/>
  <c r="AKI4" i="9"/>
  <c r="AKJ4" i="9"/>
  <c r="AKK4" i="9"/>
  <c r="AKL4" i="9"/>
  <c r="AKM4" i="9"/>
  <c r="AKN4" i="9"/>
  <c r="AKO4" i="9"/>
  <c r="AKP4" i="9"/>
  <c r="AKQ4" i="9"/>
  <c r="AKR4" i="9"/>
  <c r="AKS4" i="9"/>
  <c r="AKT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E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G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HU5" i="9"/>
  <c r="HV5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IU5" i="9"/>
  <c r="IV5" i="9"/>
  <c r="IW5" i="9"/>
  <c r="IX5" i="9"/>
  <c r="IY5" i="9"/>
  <c r="IZ5" i="9"/>
  <c r="JA5" i="9"/>
  <c r="JB5" i="9"/>
  <c r="JC5" i="9"/>
  <c r="JD5" i="9"/>
  <c r="JE5" i="9"/>
  <c r="JF5" i="9"/>
  <c r="JG5" i="9"/>
  <c r="JH5" i="9"/>
  <c r="JI5" i="9"/>
  <c r="JJ5" i="9"/>
  <c r="JK5" i="9"/>
  <c r="JL5" i="9"/>
  <c r="JM5" i="9"/>
  <c r="JN5" i="9"/>
  <c r="JO5" i="9"/>
  <c r="JP5" i="9"/>
  <c r="JQ5" i="9"/>
  <c r="JR5" i="9"/>
  <c r="JS5" i="9"/>
  <c r="JT5" i="9"/>
  <c r="JU5" i="9"/>
  <c r="JV5" i="9"/>
  <c r="JW5" i="9"/>
  <c r="JX5" i="9"/>
  <c r="JY5" i="9"/>
  <c r="JZ5" i="9"/>
  <c r="KA5" i="9"/>
  <c r="KB5" i="9"/>
  <c r="KC5" i="9"/>
  <c r="KD5" i="9"/>
  <c r="KE5" i="9"/>
  <c r="KF5" i="9"/>
  <c r="KG5" i="9"/>
  <c r="KH5" i="9"/>
  <c r="KI5" i="9"/>
  <c r="KJ5" i="9"/>
  <c r="KK5" i="9"/>
  <c r="KL5" i="9"/>
  <c r="KM5" i="9"/>
  <c r="KN5" i="9"/>
  <c r="KO5" i="9"/>
  <c r="KP5" i="9"/>
  <c r="KQ5" i="9"/>
  <c r="KR5" i="9"/>
  <c r="KS5" i="9"/>
  <c r="KT5" i="9"/>
  <c r="KU5" i="9"/>
  <c r="KV5" i="9"/>
  <c r="KW5" i="9"/>
  <c r="KX5" i="9"/>
  <c r="KY5" i="9"/>
  <c r="KZ5" i="9"/>
  <c r="LA5" i="9"/>
  <c r="LB5" i="9"/>
  <c r="LC5" i="9"/>
  <c r="LD5" i="9"/>
  <c r="LE5" i="9"/>
  <c r="LF5" i="9"/>
  <c r="LG5" i="9"/>
  <c r="LH5" i="9"/>
  <c r="LI5" i="9"/>
  <c r="LJ5" i="9"/>
  <c r="LK5" i="9"/>
  <c r="LL5" i="9"/>
  <c r="LM5" i="9"/>
  <c r="LN5" i="9"/>
  <c r="LO5" i="9"/>
  <c r="LP5" i="9"/>
  <c r="LQ5" i="9"/>
  <c r="LR5" i="9"/>
  <c r="LS5" i="9"/>
  <c r="LT5" i="9"/>
  <c r="LU5" i="9"/>
  <c r="LV5" i="9"/>
  <c r="LW5" i="9"/>
  <c r="LX5" i="9"/>
  <c r="LY5" i="9"/>
  <c r="LZ5" i="9"/>
  <c r="MA5" i="9"/>
  <c r="MB5" i="9"/>
  <c r="MC5" i="9"/>
  <c r="MD5" i="9"/>
  <c r="ME5" i="9"/>
  <c r="MF5" i="9"/>
  <c r="MG5" i="9"/>
  <c r="MH5" i="9"/>
  <c r="MI5" i="9"/>
  <c r="MJ5" i="9"/>
  <c r="MK5" i="9"/>
  <c r="ML5" i="9"/>
  <c r="MM5" i="9"/>
  <c r="MN5" i="9"/>
  <c r="MO5" i="9"/>
  <c r="MP5" i="9"/>
  <c r="MQ5" i="9"/>
  <c r="MR5" i="9"/>
  <c r="MS5" i="9"/>
  <c r="MT5" i="9"/>
  <c r="MU5" i="9"/>
  <c r="MV5" i="9"/>
  <c r="MW5" i="9"/>
  <c r="MX5" i="9"/>
  <c r="MY5" i="9"/>
  <c r="MZ5" i="9"/>
  <c r="NA5" i="9"/>
  <c r="NB5" i="9"/>
  <c r="NC5" i="9"/>
  <c r="ND5" i="9"/>
  <c r="NE5" i="9"/>
  <c r="NF5" i="9"/>
  <c r="NG5" i="9"/>
  <c r="NH5" i="9"/>
  <c r="NI5" i="9"/>
  <c r="NJ5" i="9"/>
  <c r="NK5" i="9"/>
  <c r="NL5" i="9"/>
  <c r="NM5" i="9"/>
  <c r="NN5" i="9"/>
  <c r="NO5" i="9"/>
  <c r="NP5" i="9"/>
  <c r="NQ5" i="9"/>
  <c r="NR5" i="9"/>
  <c r="NS5" i="9"/>
  <c r="NT5" i="9"/>
  <c r="NU5" i="9"/>
  <c r="NV5" i="9"/>
  <c r="NW5" i="9"/>
  <c r="NX5" i="9"/>
  <c r="NY5" i="9"/>
  <c r="NZ5" i="9"/>
  <c r="OA5" i="9"/>
  <c r="OB5" i="9"/>
  <c r="OC5" i="9"/>
  <c r="OD5" i="9"/>
  <c r="OE5" i="9"/>
  <c r="OF5" i="9"/>
  <c r="OG5" i="9"/>
  <c r="OH5" i="9"/>
  <c r="OI5" i="9"/>
  <c r="OJ5" i="9"/>
  <c r="OK5" i="9"/>
  <c r="OL5" i="9"/>
  <c r="OM5" i="9"/>
  <c r="ON5" i="9"/>
  <c r="OO5" i="9"/>
  <c r="OP5" i="9"/>
  <c r="OQ5" i="9"/>
  <c r="OR5" i="9"/>
  <c r="OS5" i="9"/>
  <c r="OT5" i="9"/>
  <c r="OU5" i="9"/>
  <c r="OV5" i="9"/>
  <c r="OW5" i="9"/>
  <c r="OX5" i="9"/>
  <c r="OY5" i="9"/>
  <c r="OZ5" i="9"/>
  <c r="PA5" i="9"/>
  <c r="PB5" i="9"/>
  <c r="PC5" i="9"/>
  <c r="PD5" i="9"/>
  <c r="PE5" i="9"/>
  <c r="PF5" i="9"/>
  <c r="PG5" i="9"/>
  <c r="PH5" i="9"/>
  <c r="PI5" i="9"/>
  <c r="PJ5" i="9"/>
  <c r="PK5" i="9"/>
  <c r="PL5" i="9"/>
  <c r="PM5" i="9"/>
  <c r="PN5" i="9"/>
  <c r="PO5" i="9"/>
  <c r="PP5" i="9"/>
  <c r="PQ5" i="9"/>
  <c r="PR5" i="9"/>
  <c r="PS5" i="9"/>
  <c r="PT5" i="9"/>
  <c r="PU5" i="9"/>
  <c r="PV5" i="9"/>
  <c r="PW5" i="9"/>
  <c r="PX5" i="9"/>
  <c r="PY5" i="9"/>
  <c r="PZ5" i="9"/>
  <c r="QA5" i="9"/>
  <c r="QB5" i="9"/>
  <c r="QC5" i="9"/>
  <c r="QD5" i="9"/>
  <c r="QE5" i="9"/>
  <c r="QF5" i="9"/>
  <c r="QG5" i="9"/>
  <c r="QH5" i="9"/>
  <c r="QI5" i="9"/>
  <c r="QJ5" i="9"/>
  <c r="QK5" i="9"/>
  <c r="QL5" i="9"/>
  <c r="QM5" i="9"/>
  <c r="QN5" i="9"/>
  <c r="QO5" i="9"/>
  <c r="QP5" i="9"/>
  <c r="QQ5" i="9"/>
  <c r="QR5" i="9"/>
  <c r="QS5" i="9"/>
  <c r="QT5" i="9"/>
  <c r="QU5" i="9"/>
  <c r="QV5" i="9"/>
  <c r="QW5" i="9"/>
  <c r="QX5" i="9"/>
  <c r="QY5" i="9"/>
  <c r="QZ5" i="9"/>
  <c r="RA5" i="9"/>
  <c r="RB5" i="9"/>
  <c r="RC5" i="9"/>
  <c r="RD5" i="9"/>
  <c r="RE5" i="9"/>
  <c r="RF5" i="9"/>
  <c r="RG5" i="9"/>
  <c r="RH5" i="9"/>
  <c r="RI5" i="9"/>
  <c r="RJ5" i="9"/>
  <c r="RK5" i="9"/>
  <c r="RL5" i="9"/>
  <c r="RM5" i="9"/>
  <c r="RN5" i="9"/>
  <c r="RO5" i="9"/>
  <c r="RP5" i="9"/>
  <c r="RQ5" i="9"/>
  <c r="RR5" i="9"/>
  <c r="RS5" i="9"/>
  <c r="RT5" i="9"/>
  <c r="RU5" i="9"/>
  <c r="RV5" i="9"/>
  <c r="RW5" i="9"/>
  <c r="RX5" i="9"/>
  <c r="RY5" i="9"/>
  <c r="RZ5" i="9"/>
  <c r="SA5" i="9"/>
  <c r="SB5" i="9"/>
  <c r="SC5" i="9"/>
  <c r="SD5" i="9"/>
  <c r="SE5" i="9"/>
  <c r="SF5" i="9"/>
  <c r="SG5" i="9"/>
  <c r="SH5" i="9"/>
  <c r="SI5" i="9"/>
  <c r="SJ5" i="9"/>
  <c r="SK5" i="9"/>
  <c r="SL5" i="9"/>
  <c r="SM5" i="9"/>
  <c r="SN5" i="9"/>
  <c r="SO5" i="9"/>
  <c r="SP5" i="9"/>
  <c r="SQ5" i="9"/>
  <c r="SR5" i="9"/>
  <c r="SS5" i="9"/>
  <c r="ST5" i="9"/>
  <c r="SU5" i="9"/>
  <c r="SV5" i="9"/>
  <c r="SW5" i="9"/>
  <c r="SX5" i="9"/>
  <c r="SY5" i="9"/>
  <c r="SZ5" i="9"/>
  <c r="TA5" i="9"/>
  <c r="TB5" i="9"/>
  <c r="TC5" i="9"/>
  <c r="TD5" i="9"/>
  <c r="TE5" i="9"/>
  <c r="TF5" i="9"/>
  <c r="TG5" i="9"/>
  <c r="TH5" i="9"/>
  <c r="TI5" i="9"/>
  <c r="TJ5" i="9"/>
  <c r="TK5" i="9"/>
  <c r="TL5" i="9"/>
  <c r="TM5" i="9"/>
  <c r="TN5" i="9"/>
  <c r="TO5" i="9"/>
  <c r="TP5" i="9"/>
  <c r="TQ5" i="9"/>
  <c r="TR5" i="9"/>
  <c r="TS5" i="9"/>
  <c r="TT5" i="9"/>
  <c r="TU5" i="9"/>
  <c r="TV5" i="9"/>
  <c r="TW5" i="9"/>
  <c r="TX5" i="9"/>
  <c r="TY5" i="9"/>
  <c r="TZ5" i="9"/>
  <c r="UA5" i="9"/>
  <c r="UB5" i="9"/>
  <c r="UC5" i="9"/>
  <c r="UD5" i="9"/>
  <c r="UE5" i="9"/>
  <c r="UF5" i="9"/>
  <c r="UG5" i="9"/>
  <c r="UH5" i="9"/>
  <c r="UI5" i="9"/>
  <c r="UJ5" i="9"/>
  <c r="UK5" i="9"/>
  <c r="UL5" i="9"/>
  <c r="UM5" i="9"/>
  <c r="UN5" i="9"/>
  <c r="UO5" i="9"/>
  <c r="UP5" i="9"/>
  <c r="UQ5" i="9"/>
  <c r="UR5" i="9"/>
  <c r="US5" i="9"/>
  <c r="UT5" i="9"/>
  <c r="UU5" i="9"/>
  <c r="UV5" i="9"/>
  <c r="UW5" i="9"/>
  <c r="UX5" i="9"/>
  <c r="UY5" i="9"/>
  <c r="UZ5" i="9"/>
  <c r="VA5" i="9"/>
  <c r="VB5" i="9"/>
  <c r="VC5" i="9"/>
  <c r="VD5" i="9"/>
  <c r="VE5" i="9"/>
  <c r="VF5" i="9"/>
  <c r="VG5" i="9"/>
  <c r="VH5" i="9"/>
  <c r="VI5" i="9"/>
  <c r="VJ5" i="9"/>
  <c r="VK5" i="9"/>
  <c r="VL5" i="9"/>
  <c r="VM5" i="9"/>
  <c r="VN5" i="9"/>
  <c r="VO5" i="9"/>
  <c r="VP5" i="9"/>
  <c r="VQ5" i="9"/>
  <c r="VR5" i="9"/>
  <c r="VS5" i="9"/>
  <c r="VT5" i="9"/>
  <c r="VU5" i="9"/>
  <c r="VV5" i="9"/>
  <c r="VW5" i="9"/>
  <c r="VX5" i="9"/>
  <c r="VY5" i="9"/>
  <c r="VZ5" i="9"/>
  <c r="WA5" i="9"/>
  <c r="WB5" i="9"/>
  <c r="WC5" i="9"/>
  <c r="WD5" i="9"/>
  <c r="WE5" i="9"/>
  <c r="WF5" i="9"/>
  <c r="WG5" i="9"/>
  <c r="WH5" i="9"/>
  <c r="WI5" i="9"/>
  <c r="WJ5" i="9"/>
  <c r="WK5" i="9"/>
  <c r="WL5" i="9"/>
  <c r="WM5" i="9"/>
  <c r="WN5" i="9"/>
  <c r="WO5" i="9"/>
  <c r="WP5" i="9"/>
  <c r="WQ5" i="9"/>
  <c r="WR5" i="9"/>
  <c r="WS5" i="9"/>
  <c r="WT5" i="9"/>
  <c r="WU5" i="9"/>
  <c r="WV5" i="9"/>
  <c r="WW5" i="9"/>
  <c r="WX5" i="9"/>
  <c r="WY5" i="9"/>
  <c r="WZ5" i="9"/>
  <c r="XA5" i="9"/>
  <c r="XB5" i="9"/>
  <c r="XC5" i="9"/>
  <c r="XD5" i="9"/>
  <c r="XE5" i="9"/>
  <c r="XF5" i="9"/>
  <c r="XG5" i="9"/>
  <c r="XH5" i="9"/>
  <c r="XI5" i="9"/>
  <c r="XJ5" i="9"/>
  <c r="XK5" i="9"/>
  <c r="XL5" i="9"/>
  <c r="XM5" i="9"/>
  <c r="XN5" i="9"/>
  <c r="XO5" i="9"/>
  <c r="XP5" i="9"/>
  <c r="XQ5" i="9"/>
  <c r="XR5" i="9"/>
  <c r="XS5" i="9"/>
  <c r="XT5" i="9"/>
  <c r="XU5" i="9"/>
  <c r="XV5" i="9"/>
  <c r="XW5" i="9"/>
  <c r="XX5" i="9"/>
  <c r="XY5" i="9"/>
  <c r="XZ5" i="9"/>
  <c r="YA5" i="9"/>
  <c r="YB5" i="9"/>
  <c r="YC5" i="9"/>
  <c r="YD5" i="9"/>
  <c r="YE5" i="9"/>
  <c r="YF5" i="9"/>
  <c r="YG5" i="9"/>
  <c r="YH5" i="9"/>
  <c r="YI5" i="9"/>
  <c r="YJ5" i="9"/>
  <c r="YK5" i="9"/>
  <c r="YL5" i="9"/>
  <c r="YM5" i="9"/>
  <c r="YN5" i="9"/>
  <c r="YO5" i="9"/>
  <c r="YP5" i="9"/>
  <c r="YQ5" i="9"/>
  <c r="YR5" i="9"/>
  <c r="YS5" i="9"/>
  <c r="YT5" i="9"/>
  <c r="YU5" i="9"/>
  <c r="YV5" i="9"/>
  <c r="YW5" i="9"/>
  <c r="YX5" i="9"/>
  <c r="YY5" i="9"/>
  <c r="YZ5" i="9"/>
  <c r="ZA5" i="9"/>
  <c r="ZB5" i="9"/>
  <c r="ZC5" i="9"/>
  <c r="ZD5" i="9"/>
  <c r="ZE5" i="9"/>
  <c r="ZF5" i="9"/>
  <c r="ZG5" i="9"/>
  <c r="ZH5" i="9"/>
  <c r="ZI5" i="9"/>
  <c r="ZJ5" i="9"/>
  <c r="ZK5" i="9"/>
  <c r="ZL5" i="9"/>
  <c r="ZM5" i="9"/>
  <c r="ZN5" i="9"/>
  <c r="ZO5" i="9"/>
  <c r="ZP5" i="9"/>
  <c r="ZQ5" i="9"/>
  <c r="ZR5" i="9"/>
  <c r="ZS5" i="9"/>
  <c r="ZT5" i="9"/>
  <c r="ZU5" i="9"/>
  <c r="ZV5" i="9"/>
  <c r="ZW5" i="9"/>
  <c r="ZX5" i="9"/>
  <c r="ZY5" i="9"/>
  <c r="ZZ5" i="9"/>
  <c r="AAA5" i="9"/>
  <c r="AAB5" i="9"/>
  <c r="AAC5" i="9"/>
  <c r="AAD5" i="9"/>
  <c r="AAE5" i="9"/>
  <c r="AAF5" i="9"/>
  <c r="AAG5" i="9"/>
  <c r="AAH5" i="9"/>
  <c r="AAI5" i="9"/>
  <c r="AAJ5" i="9"/>
  <c r="AAK5" i="9"/>
  <c r="AAL5" i="9"/>
  <c r="AAM5" i="9"/>
  <c r="AAN5" i="9"/>
  <c r="AAO5" i="9"/>
  <c r="AAP5" i="9"/>
  <c r="AAQ5" i="9"/>
  <c r="AAR5" i="9"/>
  <c r="AAS5" i="9"/>
  <c r="AAT5" i="9"/>
  <c r="AAU5" i="9"/>
  <c r="AAV5" i="9"/>
  <c r="AAW5" i="9"/>
  <c r="AAX5" i="9"/>
  <c r="AAY5" i="9"/>
  <c r="AAZ5" i="9"/>
  <c r="ABA5" i="9"/>
  <c r="ABB5" i="9"/>
  <c r="ABC5" i="9"/>
  <c r="ABD5" i="9"/>
  <c r="ABE5" i="9"/>
  <c r="ABF5" i="9"/>
  <c r="ABG5" i="9"/>
  <c r="ABH5" i="9"/>
  <c r="ABI5" i="9"/>
  <c r="ABJ5" i="9"/>
  <c r="ABK5" i="9"/>
  <c r="ABL5" i="9"/>
  <c r="ABM5" i="9"/>
  <c r="ABN5" i="9"/>
  <c r="ABO5" i="9"/>
  <c r="ABP5" i="9"/>
  <c r="ABQ5" i="9"/>
  <c r="ABR5" i="9"/>
  <c r="ABS5" i="9"/>
  <c r="ABT5" i="9"/>
  <c r="ABU5" i="9"/>
  <c r="ABV5" i="9"/>
  <c r="ABW5" i="9"/>
  <c r="ABX5" i="9"/>
  <c r="ABY5" i="9"/>
  <c r="ABZ5" i="9"/>
  <c r="ACA5" i="9"/>
  <c r="ACB5" i="9"/>
  <c r="ACC5" i="9"/>
  <c r="ACD5" i="9"/>
  <c r="ACE5" i="9"/>
  <c r="ACF5" i="9"/>
  <c r="ACG5" i="9"/>
  <c r="ACH5" i="9"/>
  <c r="ACI5" i="9"/>
  <c r="ACJ5" i="9"/>
  <c r="ACK5" i="9"/>
  <c r="ACL5" i="9"/>
  <c r="ACM5" i="9"/>
  <c r="ACN5" i="9"/>
  <c r="ACO5" i="9"/>
  <c r="ACP5" i="9"/>
  <c r="ACQ5" i="9"/>
  <c r="ACR5" i="9"/>
  <c r="ACS5" i="9"/>
  <c r="ACT5" i="9"/>
  <c r="ACU5" i="9"/>
  <c r="ACV5" i="9"/>
  <c r="ACW5" i="9"/>
  <c r="ACX5" i="9"/>
  <c r="ACY5" i="9"/>
  <c r="ACZ5" i="9"/>
  <c r="ADA5" i="9"/>
  <c r="ADB5" i="9"/>
  <c r="ADC5" i="9"/>
  <c r="ADD5" i="9"/>
  <c r="ADE5" i="9"/>
  <c r="ADF5" i="9"/>
  <c r="ADG5" i="9"/>
  <c r="ADH5" i="9"/>
  <c r="ADI5" i="9"/>
  <c r="ADJ5" i="9"/>
  <c r="ADK5" i="9"/>
  <c r="ADL5" i="9"/>
  <c r="ADM5" i="9"/>
  <c r="ADN5" i="9"/>
  <c r="ADO5" i="9"/>
  <c r="ADP5" i="9"/>
  <c r="ADQ5" i="9"/>
  <c r="ADR5" i="9"/>
  <c r="ADS5" i="9"/>
  <c r="ADT5" i="9"/>
  <c r="ADU5" i="9"/>
  <c r="ADV5" i="9"/>
  <c r="ADW5" i="9"/>
  <c r="ADX5" i="9"/>
  <c r="ADY5" i="9"/>
  <c r="ADZ5" i="9"/>
  <c r="AEA5" i="9"/>
  <c r="AEB5" i="9"/>
  <c r="AEC5" i="9"/>
  <c r="AED5" i="9"/>
  <c r="AEE5" i="9"/>
  <c r="AEF5" i="9"/>
  <c r="AEG5" i="9"/>
  <c r="AEH5" i="9"/>
  <c r="AEI5" i="9"/>
  <c r="AEJ5" i="9"/>
  <c r="AEK5" i="9"/>
  <c r="AEL5" i="9"/>
  <c r="AEM5" i="9"/>
  <c r="AEN5" i="9"/>
  <c r="AEO5" i="9"/>
  <c r="AEP5" i="9"/>
  <c r="AEQ5" i="9"/>
  <c r="AER5" i="9"/>
  <c r="AES5" i="9"/>
  <c r="AET5" i="9"/>
  <c r="AEU5" i="9"/>
  <c r="AEV5" i="9"/>
  <c r="AEW5" i="9"/>
  <c r="AEX5" i="9"/>
  <c r="AEY5" i="9"/>
  <c r="AEZ5" i="9"/>
  <c r="AFA5" i="9"/>
  <c r="AFB5" i="9"/>
  <c r="AFC5" i="9"/>
  <c r="AFD5" i="9"/>
  <c r="AFE5" i="9"/>
  <c r="AFF5" i="9"/>
  <c r="AFG5" i="9"/>
  <c r="AFH5" i="9"/>
  <c r="AFI5" i="9"/>
  <c r="AFJ5" i="9"/>
  <c r="AFK5" i="9"/>
  <c r="AFL5" i="9"/>
  <c r="AFM5" i="9"/>
  <c r="AFN5" i="9"/>
  <c r="AFO5" i="9"/>
  <c r="AFP5" i="9"/>
  <c r="AFQ5" i="9"/>
  <c r="AFR5" i="9"/>
  <c r="AFS5" i="9"/>
  <c r="AFT5" i="9"/>
  <c r="AFU5" i="9"/>
  <c r="AFV5" i="9"/>
  <c r="AFW5" i="9"/>
  <c r="AFX5" i="9"/>
  <c r="AFY5" i="9"/>
  <c r="AFZ5" i="9"/>
  <c r="AGA5" i="9"/>
  <c r="AGB5" i="9"/>
  <c r="AGC5" i="9"/>
  <c r="AGD5" i="9"/>
  <c r="AGE5" i="9"/>
  <c r="AGF5" i="9"/>
  <c r="AGG5" i="9"/>
  <c r="AGH5" i="9"/>
  <c r="AGI5" i="9"/>
  <c r="AGJ5" i="9"/>
  <c r="AGK5" i="9"/>
  <c r="AGL5" i="9"/>
  <c r="AGM5" i="9"/>
  <c r="AGN5" i="9"/>
  <c r="AGO5" i="9"/>
  <c r="AGP5" i="9"/>
  <c r="AGQ5" i="9"/>
  <c r="AGR5" i="9"/>
  <c r="AGS5" i="9"/>
  <c r="AGT5" i="9"/>
  <c r="AGU5" i="9"/>
  <c r="AGV5" i="9"/>
  <c r="AGW5" i="9"/>
  <c r="AGX5" i="9"/>
  <c r="AGY5" i="9"/>
  <c r="AGZ5" i="9"/>
  <c r="AHA5" i="9"/>
  <c r="AHB5" i="9"/>
  <c r="AHC5" i="9"/>
  <c r="AHD5" i="9"/>
  <c r="AHE5" i="9"/>
  <c r="AHF5" i="9"/>
  <c r="AHG5" i="9"/>
  <c r="AHH5" i="9"/>
  <c r="AHI5" i="9"/>
  <c r="AHJ5" i="9"/>
  <c r="AHK5" i="9"/>
  <c r="AHL5" i="9"/>
  <c r="AHM5" i="9"/>
  <c r="AHN5" i="9"/>
  <c r="AHO5" i="9"/>
  <c r="AHP5" i="9"/>
  <c r="AHQ5" i="9"/>
  <c r="AHR5" i="9"/>
  <c r="AHS5" i="9"/>
  <c r="AHT5" i="9"/>
  <c r="AHU5" i="9"/>
  <c r="AHV5" i="9"/>
  <c r="AHW5" i="9"/>
  <c r="AHX5" i="9"/>
  <c r="AHY5" i="9"/>
  <c r="AHZ5" i="9"/>
  <c r="AIA5" i="9"/>
  <c r="AIB5" i="9"/>
  <c r="AIC5" i="9"/>
  <c r="AID5" i="9"/>
  <c r="AIE5" i="9"/>
  <c r="AIF5" i="9"/>
  <c r="AIG5" i="9"/>
  <c r="AIH5" i="9"/>
  <c r="AII5" i="9"/>
  <c r="AIJ5" i="9"/>
  <c r="AIK5" i="9"/>
  <c r="AIL5" i="9"/>
  <c r="AIM5" i="9"/>
  <c r="AIN5" i="9"/>
  <c r="AIO5" i="9"/>
  <c r="AIP5" i="9"/>
  <c r="AIQ5" i="9"/>
  <c r="AIR5" i="9"/>
  <c r="AIS5" i="9"/>
  <c r="AIT5" i="9"/>
  <c r="AIU5" i="9"/>
  <c r="AIV5" i="9"/>
  <c r="AIW5" i="9"/>
  <c r="AIX5" i="9"/>
  <c r="AIY5" i="9"/>
  <c r="AIZ5" i="9"/>
  <c r="AJA5" i="9"/>
  <c r="AJB5" i="9"/>
  <c r="AJC5" i="9"/>
  <c r="AJD5" i="9"/>
  <c r="AJE5" i="9"/>
  <c r="AJF5" i="9"/>
  <c r="AJG5" i="9"/>
  <c r="AJH5" i="9"/>
  <c r="AJI5" i="9"/>
  <c r="AJJ5" i="9"/>
  <c r="AJK5" i="9"/>
  <c r="AJL5" i="9"/>
  <c r="AJM5" i="9"/>
  <c r="AJN5" i="9"/>
  <c r="AJO5" i="9"/>
  <c r="AJP5" i="9"/>
  <c r="AJQ5" i="9"/>
  <c r="AJR5" i="9"/>
  <c r="AJS5" i="9"/>
  <c r="AJT5" i="9"/>
  <c r="AJU5" i="9"/>
  <c r="AJV5" i="9"/>
  <c r="AJW5" i="9"/>
  <c r="AJX5" i="9"/>
  <c r="AJY5" i="9"/>
  <c r="AJZ5" i="9"/>
  <c r="AKA5" i="9"/>
  <c r="AKB5" i="9"/>
  <c r="AKC5" i="9"/>
  <c r="AKD5" i="9"/>
  <c r="AKE5" i="9"/>
  <c r="AKF5" i="9"/>
  <c r="AKG5" i="9"/>
  <c r="AKH5" i="9"/>
  <c r="AKI5" i="9"/>
  <c r="AKJ5" i="9"/>
  <c r="AKK5" i="9"/>
  <c r="AKL5" i="9"/>
  <c r="AKM5" i="9"/>
  <c r="AKN5" i="9"/>
  <c r="AKO5" i="9"/>
  <c r="AKP5" i="9"/>
  <c r="AKQ5" i="9"/>
  <c r="AKR5" i="9"/>
  <c r="AKS5" i="9"/>
  <c r="AKT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IW6" i="9"/>
  <c r="IX6" i="9"/>
  <c r="IY6" i="9"/>
  <c r="IZ6" i="9"/>
  <c r="JA6" i="9"/>
  <c r="JB6" i="9"/>
  <c r="JC6" i="9"/>
  <c r="JD6" i="9"/>
  <c r="JE6" i="9"/>
  <c r="JF6" i="9"/>
  <c r="JG6" i="9"/>
  <c r="JH6" i="9"/>
  <c r="JI6" i="9"/>
  <c r="JJ6" i="9"/>
  <c r="JK6" i="9"/>
  <c r="JL6" i="9"/>
  <c r="JM6" i="9"/>
  <c r="JN6" i="9"/>
  <c r="JO6" i="9"/>
  <c r="JP6" i="9"/>
  <c r="JQ6" i="9"/>
  <c r="JR6" i="9"/>
  <c r="JS6" i="9"/>
  <c r="JT6" i="9"/>
  <c r="JU6" i="9"/>
  <c r="JV6" i="9"/>
  <c r="JW6" i="9"/>
  <c r="JX6" i="9"/>
  <c r="JY6" i="9"/>
  <c r="JZ6" i="9"/>
  <c r="KA6" i="9"/>
  <c r="KB6" i="9"/>
  <c r="KC6" i="9"/>
  <c r="KD6" i="9"/>
  <c r="KE6" i="9"/>
  <c r="KF6" i="9"/>
  <c r="KG6" i="9"/>
  <c r="KH6" i="9"/>
  <c r="KI6" i="9"/>
  <c r="KJ6" i="9"/>
  <c r="KK6" i="9"/>
  <c r="KL6" i="9"/>
  <c r="KM6" i="9"/>
  <c r="KN6" i="9"/>
  <c r="KO6" i="9"/>
  <c r="KP6" i="9"/>
  <c r="KQ6" i="9"/>
  <c r="KR6" i="9"/>
  <c r="KS6" i="9"/>
  <c r="KT6" i="9"/>
  <c r="KU6" i="9"/>
  <c r="KV6" i="9"/>
  <c r="KW6" i="9"/>
  <c r="KX6" i="9"/>
  <c r="KY6" i="9"/>
  <c r="KZ6" i="9"/>
  <c r="LA6" i="9"/>
  <c r="LB6" i="9"/>
  <c r="LC6" i="9"/>
  <c r="LD6" i="9"/>
  <c r="LE6" i="9"/>
  <c r="LF6" i="9"/>
  <c r="LG6" i="9"/>
  <c r="LH6" i="9"/>
  <c r="LI6" i="9"/>
  <c r="LJ6" i="9"/>
  <c r="LK6" i="9"/>
  <c r="LL6" i="9"/>
  <c r="LM6" i="9"/>
  <c r="LN6" i="9"/>
  <c r="LO6" i="9"/>
  <c r="LP6" i="9"/>
  <c r="LQ6" i="9"/>
  <c r="LR6" i="9"/>
  <c r="LS6" i="9"/>
  <c r="LT6" i="9"/>
  <c r="LU6" i="9"/>
  <c r="LV6" i="9"/>
  <c r="LW6" i="9"/>
  <c r="LX6" i="9"/>
  <c r="LY6" i="9"/>
  <c r="LZ6" i="9"/>
  <c r="MA6" i="9"/>
  <c r="MB6" i="9"/>
  <c r="MC6" i="9"/>
  <c r="MD6" i="9"/>
  <c r="ME6" i="9"/>
  <c r="MF6" i="9"/>
  <c r="MG6" i="9"/>
  <c r="MH6" i="9"/>
  <c r="MI6" i="9"/>
  <c r="MJ6" i="9"/>
  <c r="MK6" i="9"/>
  <c r="ML6" i="9"/>
  <c r="MM6" i="9"/>
  <c r="MN6" i="9"/>
  <c r="MO6" i="9"/>
  <c r="MP6" i="9"/>
  <c r="MQ6" i="9"/>
  <c r="MR6" i="9"/>
  <c r="MS6" i="9"/>
  <c r="MT6" i="9"/>
  <c r="MU6" i="9"/>
  <c r="MV6" i="9"/>
  <c r="MW6" i="9"/>
  <c r="MX6" i="9"/>
  <c r="MY6" i="9"/>
  <c r="MZ6" i="9"/>
  <c r="NA6" i="9"/>
  <c r="NB6" i="9"/>
  <c r="NC6" i="9"/>
  <c r="ND6" i="9"/>
  <c r="NE6" i="9"/>
  <c r="NF6" i="9"/>
  <c r="NG6" i="9"/>
  <c r="NH6" i="9"/>
  <c r="NI6" i="9"/>
  <c r="NJ6" i="9"/>
  <c r="NK6" i="9"/>
  <c r="NL6" i="9"/>
  <c r="NM6" i="9"/>
  <c r="NN6" i="9"/>
  <c r="NO6" i="9"/>
  <c r="NP6" i="9"/>
  <c r="NQ6" i="9"/>
  <c r="NR6" i="9"/>
  <c r="NS6" i="9"/>
  <c r="NT6" i="9"/>
  <c r="NU6" i="9"/>
  <c r="NV6" i="9"/>
  <c r="NW6" i="9"/>
  <c r="NX6" i="9"/>
  <c r="NY6" i="9"/>
  <c r="NZ6" i="9"/>
  <c r="OA6" i="9"/>
  <c r="OB6" i="9"/>
  <c r="OC6" i="9"/>
  <c r="OD6" i="9"/>
  <c r="OE6" i="9"/>
  <c r="OF6" i="9"/>
  <c r="OG6" i="9"/>
  <c r="OH6" i="9"/>
  <c r="OI6" i="9"/>
  <c r="OJ6" i="9"/>
  <c r="OK6" i="9"/>
  <c r="OL6" i="9"/>
  <c r="OM6" i="9"/>
  <c r="ON6" i="9"/>
  <c r="OO6" i="9"/>
  <c r="OP6" i="9"/>
  <c r="OQ6" i="9"/>
  <c r="OR6" i="9"/>
  <c r="OS6" i="9"/>
  <c r="OT6" i="9"/>
  <c r="OU6" i="9"/>
  <c r="OV6" i="9"/>
  <c r="OW6" i="9"/>
  <c r="OX6" i="9"/>
  <c r="OY6" i="9"/>
  <c r="OZ6" i="9"/>
  <c r="PA6" i="9"/>
  <c r="PB6" i="9"/>
  <c r="PC6" i="9"/>
  <c r="PD6" i="9"/>
  <c r="PE6" i="9"/>
  <c r="PF6" i="9"/>
  <c r="PG6" i="9"/>
  <c r="PH6" i="9"/>
  <c r="PI6" i="9"/>
  <c r="PJ6" i="9"/>
  <c r="PK6" i="9"/>
  <c r="PL6" i="9"/>
  <c r="PM6" i="9"/>
  <c r="PN6" i="9"/>
  <c r="PO6" i="9"/>
  <c r="PP6" i="9"/>
  <c r="PQ6" i="9"/>
  <c r="PR6" i="9"/>
  <c r="PS6" i="9"/>
  <c r="PT6" i="9"/>
  <c r="PU6" i="9"/>
  <c r="PV6" i="9"/>
  <c r="PW6" i="9"/>
  <c r="PX6" i="9"/>
  <c r="PY6" i="9"/>
  <c r="PZ6" i="9"/>
  <c r="QA6" i="9"/>
  <c r="QB6" i="9"/>
  <c r="QC6" i="9"/>
  <c r="QD6" i="9"/>
  <c r="QE6" i="9"/>
  <c r="QF6" i="9"/>
  <c r="QG6" i="9"/>
  <c r="QH6" i="9"/>
  <c r="QI6" i="9"/>
  <c r="QJ6" i="9"/>
  <c r="QK6" i="9"/>
  <c r="QL6" i="9"/>
  <c r="QM6" i="9"/>
  <c r="QN6" i="9"/>
  <c r="QO6" i="9"/>
  <c r="QP6" i="9"/>
  <c r="QQ6" i="9"/>
  <c r="QR6" i="9"/>
  <c r="QS6" i="9"/>
  <c r="QT6" i="9"/>
  <c r="QU6" i="9"/>
  <c r="QV6" i="9"/>
  <c r="QW6" i="9"/>
  <c r="QX6" i="9"/>
  <c r="QY6" i="9"/>
  <c r="QZ6" i="9"/>
  <c r="RA6" i="9"/>
  <c r="RB6" i="9"/>
  <c r="RC6" i="9"/>
  <c r="RD6" i="9"/>
  <c r="RE6" i="9"/>
  <c r="RF6" i="9"/>
  <c r="RG6" i="9"/>
  <c r="RH6" i="9"/>
  <c r="RI6" i="9"/>
  <c r="RJ6" i="9"/>
  <c r="RK6" i="9"/>
  <c r="RL6" i="9"/>
  <c r="RM6" i="9"/>
  <c r="RN6" i="9"/>
  <c r="RO6" i="9"/>
  <c r="RP6" i="9"/>
  <c r="RQ6" i="9"/>
  <c r="RR6" i="9"/>
  <c r="RS6" i="9"/>
  <c r="RT6" i="9"/>
  <c r="RU6" i="9"/>
  <c r="RV6" i="9"/>
  <c r="RW6" i="9"/>
  <c r="RX6" i="9"/>
  <c r="RY6" i="9"/>
  <c r="RZ6" i="9"/>
  <c r="SA6" i="9"/>
  <c r="SB6" i="9"/>
  <c r="SC6" i="9"/>
  <c r="SD6" i="9"/>
  <c r="SE6" i="9"/>
  <c r="SF6" i="9"/>
  <c r="SG6" i="9"/>
  <c r="SH6" i="9"/>
  <c r="SI6" i="9"/>
  <c r="SJ6" i="9"/>
  <c r="SK6" i="9"/>
  <c r="SL6" i="9"/>
  <c r="SM6" i="9"/>
  <c r="SN6" i="9"/>
  <c r="SO6" i="9"/>
  <c r="SP6" i="9"/>
  <c r="SQ6" i="9"/>
  <c r="SR6" i="9"/>
  <c r="SS6" i="9"/>
  <c r="ST6" i="9"/>
  <c r="SU6" i="9"/>
  <c r="SV6" i="9"/>
  <c r="SW6" i="9"/>
  <c r="SX6" i="9"/>
  <c r="SY6" i="9"/>
  <c r="SZ6" i="9"/>
  <c r="TA6" i="9"/>
  <c r="TB6" i="9"/>
  <c r="TC6" i="9"/>
  <c r="TD6" i="9"/>
  <c r="TE6" i="9"/>
  <c r="TF6" i="9"/>
  <c r="TG6" i="9"/>
  <c r="TH6" i="9"/>
  <c r="TI6" i="9"/>
  <c r="TJ6" i="9"/>
  <c r="TK6" i="9"/>
  <c r="TL6" i="9"/>
  <c r="TM6" i="9"/>
  <c r="TN6" i="9"/>
  <c r="TO6" i="9"/>
  <c r="TP6" i="9"/>
  <c r="TQ6" i="9"/>
  <c r="TR6" i="9"/>
  <c r="TS6" i="9"/>
  <c r="TT6" i="9"/>
  <c r="TU6" i="9"/>
  <c r="TV6" i="9"/>
  <c r="TW6" i="9"/>
  <c r="TX6" i="9"/>
  <c r="TY6" i="9"/>
  <c r="TZ6" i="9"/>
  <c r="UA6" i="9"/>
  <c r="UB6" i="9"/>
  <c r="UC6" i="9"/>
  <c r="UD6" i="9"/>
  <c r="UE6" i="9"/>
  <c r="UF6" i="9"/>
  <c r="UG6" i="9"/>
  <c r="UH6" i="9"/>
  <c r="UI6" i="9"/>
  <c r="UJ6" i="9"/>
  <c r="UK6" i="9"/>
  <c r="UL6" i="9"/>
  <c r="UM6" i="9"/>
  <c r="UN6" i="9"/>
  <c r="UO6" i="9"/>
  <c r="UP6" i="9"/>
  <c r="UQ6" i="9"/>
  <c r="UR6" i="9"/>
  <c r="US6" i="9"/>
  <c r="UT6" i="9"/>
  <c r="UU6" i="9"/>
  <c r="UV6" i="9"/>
  <c r="UW6" i="9"/>
  <c r="UX6" i="9"/>
  <c r="UY6" i="9"/>
  <c r="UZ6" i="9"/>
  <c r="VA6" i="9"/>
  <c r="VB6" i="9"/>
  <c r="VC6" i="9"/>
  <c r="VD6" i="9"/>
  <c r="VE6" i="9"/>
  <c r="VF6" i="9"/>
  <c r="VG6" i="9"/>
  <c r="VH6" i="9"/>
  <c r="VI6" i="9"/>
  <c r="VJ6" i="9"/>
  <c r="VK6" i="9"/>
  <c r="VL6" i="9"/>
  <c r="VM6" i="9"/>
  <c r="VN6" i="9"/>
  <c r="VO6" i="9"/>
  <c r="VP6" i="9"/>
  <c r="VQ6" i="9"/>
  <c r="VR6" i="9"/>
  <c r="VS6" i="9"/>
  <c r="VT6" i="9"/>
  <c r="VU6" i="9"/>
  <c r="VV6" i="9"/>
  <c r="VW6" i="9"/>
  <c r="VX6" i="9"/>
  <c r="VY6" i="9"/>
  <c r="VZ6" i="9"/>
  <c r="WA6" i="9"/>
  <c r="WB6" i="9"/>
  <c r="WC6" i="9"/>
  <c r="WD6" i="9"/>
  <c r="WE6" i="9"/>
  <c r="WF6" i="9"/>
  <c r="WG6" i="9"/>
  <c r="WH6" i="9"/>
  <c r="WI6" i="9"/>
  <c r="WJ6" i="9"/>
  <c r="WK6" i="9"/>
  <c r="WL6" i="9"/>
  <c r="WM6" i="9"/>
  <c r="WN6" i="9"/>
  <c r="WO6" i="9"/>
  <c r="WP6" i="9"/>
  <c r="WQ6" i="9"/>
  <c r="WR6" i="9"/>
  <c r="WS6" i="9"/>
  <c r="WT6" i="9"/>
  <c r="WU6" i="9"/>
  <c r="WV6" i="9"/>
  <c r="WW6" i="9"/>
  <c r="WX6" i="9"/>
  <c r="WY6" i="9"/>
  <c r="WZ6" i="9"/>
  <c r="XA6" i="9"/>
  <c r="XB6" i="9"/>
  <c r="XC6" i="9"/>
  <c r="XD6" i="9"/>
  <c r="XE6" i="9"/>
  <c r="XF6" i="9"/>
  <c r="XG6" i="9"/>
  <c r="XH6" i="9"/>
  <c r="XI6" i="9"/>
  <c r="XJ6" i="9"/>
  <c r="XK6" i="9"/>
  <c r="XL6" i="9"/>
  <c r="XM6" i="9"/>
  <c r="XN6" i="9"/>
  <c r="XO6" i="9"/>
  <c r="XP6" i="9"/>
  <c r="XQ6" i="9"/>
  <c r="XR6" i="9"/>
  <c r="XS6" i="9"/>
  <c r="XT6" i="9"/>
  <c r="XU6" i="9"/>
  <c r="XV6" i="9"/>
  <c r="XW6" i="9"/>
  <c r="XX6" i="9"/>
  <c r="XY6" i="9"/>
  <c r="XZ6" i="9"/>
  <c r="YA6" i="9"/>
  <c r="YB6" i="9"/>
  <c r="YC6" i="9"/>
  <c r="YD6" i="9"/>
  <c r="YE6" i="9"/>
  <c r="YF6" i="9"/>
  <c r="YG6" i="9"/>
  <c r="YH6" i="9"/>
  <c r="YI6" i="9"/>
  <c r="YJ6" i="9"/>
  <c r="YK6" i="9"/>
  <c r="YL6" i="9"/>
  <c r="YM6" i="9"/>
  <c r="YN6" i="9"/>
  <c r="YO6" i="9"/>
  <c r="YP6" i="9"/>
  <c r="YQ6" i="9"/>
  <c r="YR6" i="9"/>
  <c r="YS6" i="9"/>
  <c r="YT6" i="9"/>
  <c r="YU6" i="9"/>
  <c r="YV6" i="9"/>
  <c r="YW6" i="9"/>
  <c r="YX6" i="9"/>
  <c r="YY6" i="9"/>
  <c r="YZ6" i="9"/>
  <c r="ZA6" i="9"/>
  <c r="ZB6" i="9"/>
  <c r="ZC6" i="9"/>
  <c r="ZD6" i="9"/>
  <c r="ZE6" i="9"/>
  <c r="ZF6" i="9"/>
  <c r="ZG6" i="9"/>
  <c r="ZH6" i="9"/>
  <c r="ZI6" i="9"/>
  <c r="ZJ6" i="9"/>
  <c r="ZK6" i="9"/>
  <c r="ZL6" i="9"/>
  <c r="ZM6" i="9"/>
  <c r="ZN6" i="9"/>
  <c r="ZO6" i="9"/>
  <c r="ZP6" i="9"/>
  <c r="ZQ6" i="9"/>
  <c r="ZR6" i="9"/>
  <c r="ZS6" i="9"/>
  <c r="ZT6" i="9"/>
  <c r="ZU6" i="9"/>
  <c r="ZV6" i="9"/>
  <c r="ZW6" i="9"/>
  <c r="ZX6" i="9"/>
  <c r="ZY6" i="9"/>
  <c r="ZZ6" i="9"/>
  <c r="AAA6" i="9"/>
  <c r="AAB6" i="9"/>
  <c r="AAC6" i="9"/>
  <c r="AAD6" i="9"/>
  <c r="AAE6" i="9"/>
  <c r="AAF6" i="9"/>
  <c r="AAG6" i="9"/>
  <c r="AAH6" i="9"/>
  <c r="AAI6" i="9"/>
  <c r="AAJ6" i="9"/>
  <c r="AAK6" i="9"/>
  <c r="AAL6" i="9"/>
  <c r="AAM6" i="9"/>
  <c r="AAN6" i="9"/>
  <c r="AAO6" i="9"/>
  <c r="AAP6" i="9"/>
  <c r="AAQ6" i="9"/>
  <c r="AAR6" i="9"/>
  <c r="AAS6" i="9"/>
  <c r="AAT6" i="9"/>
  <c r="AAU6" i="9"/>
  <c r="AAV6" i="9"/>
  <c r="AAW6" i="9"/>
  <c r="AAX6" i="9"/>
  <c r="AAY6" i="9"/>
  <c r="AAZ6" i="9"/>
  <c r="ABA6" i="9"/>
  <c r="ABB6" i="9"/>
  <c r="ABC6" i="9"/>
  <c r="ABD6" i="9"/>
  <c r="ABE6" i="9"/>
  <c r="ABF6" i="9"/>
  <c r="ABG6" i="9"/>
  <c r="ABH6" i="9"/>
  <c r="ABI6" i="9"/>
  <c r="ABJ6" i="9"/>
  <c r="ABK6" i="9"/>
  <c r="ABL6" i="9"/>
  <c r="ABM6" i="9"/>
  <c r="ABN6" i="9"/>
  <c r="ABO6" i="9"/>
  <c r="ABP6" i="9"/>
  <c r="ABQ6" i="9"/>
  <c r="ABR6" i="9"/>
  <c r="ABS6" i="9"/>
  <c r="ABT6" i="9"/>
  <c r="ABU6" i="9"/>
  <c r="ABV6" i="9"/>
  <c r="ABW6" i="9"/>
  <c r="ABX6" i="9"/>
  <c r="ABY6" i="9"/>
  <c r="ABZ6" i="9"/>
  <c r="ACA6" i="9"/>
  <c r="ACB6" i="9"/>
  <c r="ACC6" i="9"/>
  <c r="ACD6" i="9"/>
  <c r="ACE6" i="9"/>
  <c r="ACF6" i="9"/>
  <c r="ACG6" i="9"/>
  <c r="ACH6" i="9"/>
  <c r="ACI6" i="9"/>
  <c r="ACJ6" i="9"/>
  <c r="ACK6" i="9"/>
  <c r="ACL6" i="9"/>
  <c r="ACM6" i="9"/>
  <c r="ACN6" i="9"/>
  <c r="ACO6" i="9"/>
  <c r="ACP6" i="9"/>
  <c r="ACQ6" i="9"/>
  <c r="ACR6" i="9"/>
  <c r="ACS6" i="9"/>
  <c r="ACT6" i="9"/>
  <c r="ACU6" i="9"/>
  <c r="ACV6" i="9"/>
  <c r="ACW6" i="9"/>
  <c r="ACX6" i="9"/>
  <c r="ACY6" i="9"/>
  <c r="ACZ6" i="9"/>
  <c r="ADA6" i="9"/>
  <c r="ADB6" i="9"/>
  <c r="ADC6" i="9"/>
  <c r="ADD6" i="9"/>
  <c r="ADE6" i="9"/>
  <c r="ADF6" i="9"/>
  <c r="ADG6" i="9"/>
  <c r="ADH6" i="9"/>
  <c r="ADI6" i="9"/>
  <c r="ADJ6" i="9"/>
  <c r="ADK6" i="9"/>
  <c r="ADL6" i="9"/>
  <c r="ADM6" i="9"/>
  <c r="ADN6" i="9"/>
  <c r="ADO6" i="9"/>
  <c r="ADP6" i="9"/>
  <c r="ADQ6" i="9"/>
  <c r="ADR6" i="9"/>
  <c r="ADS6" i="9"/>
  <c r="ADT6" i="9"/>
  <c r="ADU6" i="9"/>
  <c r="ADV6" i="9"/>
  <c r="ADW6" i="9"/>
  <c r="ADX6" i="9"/>
  <c r="ADY6" i="9"/>
  <c r="ADZ6" i="9"/>
  <c r="AEA6" i="9"/>
  <c r="AEB6" i="9"/>
  <c r="AEC6" i="9"/>
  <c r="AED6" i="9"/>
  <c r="AEE6" i="9"/>
  <c r="AEF6" i="9"/>
  <c r="AEG6" i="9"/>
  <c r="AEH6" i="9"/>
  <c r="AEI6" i="9"/>
  <c r="AEJ6" i="9"/>
  <c r="AEK6" i="9"/>
  <c r="AEL6" i="9"/>
  <c r="AEM6" i="9"/>
  <c r="AEN6" i="9"/>
  <c r="AEO6" i="9"/>
  <c r="AEP6" i="9"/>
  <c r="AEQ6" i="9"/>
  <c r="AER6" i="9"/>
  <c r="AES6" i="9"/>
  <c r="AET6" i="9"/>
  <c r="AEU6" i="9"/>
  <c r="AEV6" i="9"/>
  <c r="AEW6" i="9"/>
  <c r="AEX6" i="9"/>
  <c r="AEY6" i="9"/>
  <c r="AEZ6" i="9"/>
  <c r="AFA6" i="9"/>
  <c r="AFB6" i="9"/>
  <c r="AFC6" i="9"/>
  <c r="AFD6" i="9"/>
  <c r="AFE6" i="9"/>
  <c r="AFF6" i="9"/>
  <c r="AFG6" i="9"/>
  <c r="AFH6" i="9"/>
  <c r="AFI6" i="9"/>
  <c r="AFJ6" i="9"/>
  <c r="AFK6" i="9"/>
  <c r="AFL6" i="9"/>
  <c r="AFM6" i="9"/>
  <c r="AFN6" i="9"/>
  <c r="AFO6" i="9"/>
  <c r="AFP6" i="9"/>
  <c r="AFQ6" i="9"/>
  <c r="AFR6" i="9"/>
  <c r="AFS6" i="9"/>
  <c r="AFT6" i="9"/>
  <c r="AFU6" i="9"/>
  <c r="AFV6" i="9"/>
  <c r="AFW6" i="9"/>
  <c r="AFX6" i="9"/>
  <c r="AFY6" i="9"/>
  <c r="AFZ6" i="9"/>
  <c r="AGA6" i="9"/>
  <c r="AGB6" i="9"/>
  <c r="AGC6" i="9"/>
  <c r="AGD6" i="9"/>
  <c r="AGE6" i="9"/>
  <c r="AGF6" i="9"/>
  <c r="AGG6" i="9"/>
  <c r="AGH6" i="9"/>
  <c r="AGI6" i="9"/>
  <c r="AGJ6" i="9"/>
  <c r="AGK6" i="9"/>
  <c r="AGL6" i="9"/>
  <c r="AGM6" i="9"/>
  <c r="AGN6" i="9"/>
  <c r="AGO6" i="9"/>
  <c r="AGP6" i="9"/>
  <c r="AGQ6" i="9"/>
  <c r="AGR6" i="9"/>
  <c r="AGS6" i="9"/>
  <c r="AGT6" i="9"/>
  <c r="AGU6" i="9"/>
  <c r="AGV6" i="9"/>
  <c r="AGW6" i="9"/>
  <c r="AGX6" i="9"/>
  <c r="AGY6" i="9"/>
  <c r="AGZ6" i="9"/>
  <c r="AHA6" i="9"/>
  <c r="AHB6" i="9"/>
  <c r="AHC6" i="9"/>
  <c r="AHD6" i="9"/>
  <c r="AHE6" i="9"/>
  <c r="AHF6" i="9"/>
  <c r="AHG6" i="9"/>
  <c r="AHH6" i="9"/>
  <c r="AHI6" i="9"/>
  <c r="AHJ6" i="9"/>
  <c r="AHK6" i="9"/>
  <c r="AHL6" i="9"/>
  <c r="AHM6" i="9"/>
  <c r="AHN6" i="9"/>
  <c r="AHO6" i="9"/>
  <c r="AHP6" i="9"/>
  <c r="AHQ6" i="9"/>
  <c r="AHR6" i="9"/>
  <c r="AHS6" i="9"/>
  <c r="AHT6" i="9"/>
  <c r="AHU6" i="9"/>
  <c r="AHV6" i="9"/>
  <c r="AHW6" i="9"/>
  <c r="AHX6" i="9"/>
  <c r="AHY6" i="9"/>
  <c r="AHZ6" i="9"/>
  <c r="AIA6" i="9"/>
  <c r="AIB6" i="9"/>
  <c r="AIC6" i="9"/>
  <c r="AID6" i="9"/>
  <c r="AIE6" i="9"/>
  <c r="AIF6" i="9"/>
  <c r="AIG6" i="9"/>
  <c r="AIH6" i="9"/>
  <c r="AII6" i="9"/>
  <c r="AIJ6" i="9"/>
  <c r="AIK6" i="9"/>
  <c r="AIL6" i="9"/>
  <c r="AIM6" i="9"/>
  <c r="AIN6" i="9"/>
  <c r="AIO6" i="9"/>
  <c r="AIP6" i="9"/>
  <c r="AIQ6" i="9"/>
  <c r="AIR6" i="9"/>
  <c r="AIS6" i="9"/>
  <c r="AIT6" i="9"/>
  <c r="AIU6" i="9"/>
  <c r="AIV6" i="9"/>
  <c r="AIW6" i="9"/>
  <c r="AIX6" i="9"/>
  <c r="AIY6" i="9"/>
  <c r="AIZ6" i="9"/>
  <c r="AJA6" i="9"/>
  <c r="AJB6" i="9"/>
  <c r="AJC6" i="9"/>
  <c r="AJD6" i="9"/>
  <c r="AJE6" i="9"/>
  <c r="AJF6" i="9"/>
  <c r="AJG6" i="9"/>
  <c r="AJH6" i="9"/>
  <c r="AJI6" i="9"/>
  <c r="AJJ6" i="9"/>
  <c r="AJK6" i="9"/>
  <c r="AJL6" i="9"/>
  <c r="AJM6" i="9"/>
  <c r="AJN6" i="9"/>
  <c r="AJO6" i="9"/>
  <c r="AJP6" i="9"/>
  <c r="AJQ6" i="9"/>
  <c r="AJR6" i="9"/>
  <c r="AJS6" i="9"/>
  <c r="AJT6" i="9"/>
  <c r="AJU6" i="9"/>
  <c r="AJV6" i="9"/>
  <c r="AJW6" i="9"/>
  <c r="AJX6" i="9"/>
  <c r="AJY6" i="9"/>
  <c r="AJZ6" i="9"/>
  <c r="AKA6" i="9"/>
  <c r="AKB6" i="9"/>
  <c r="AKC6" i="9"/>
  <c r="AKD6" i="9"/>
  <c r="AKE6" i="9"/>
  <c r="AKF6" i="9"/>
  <c r="AKG6" i="9"/>
  <c r="AKH6" i="9"/>
  <c r="AKI6" i="9"/>
  <c r="AKJ6" i="9"/>
  <c r="AKK6" i="9"/>
  <c r="AKL6" i="9"/>
  <c r="AKM6" i="9"/>
  <c r="AKN6" i="9"/>
  <c r="AKO6" i="9"/>
  <c r="AKP6" i="9"/>
  <c r="AKQ6" i="9"/>
  <c r="AKR6" i="9"/>
  <c r="AKS6" i="9"/>
  <c r="AKT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IU7" i="9"/>
  <c r="IV7" i="9"/>
  <c r="IW7" i="9"/>
  <c r="IX7" i="9"/>
  <c r="IY7" i="9"/>
  <c r="IZ7" i="9"/>
  <c r="JA7" i="9"/>
  <c r="JB7" i="9"/>
  <c r="JC7" i="9"/>
  <c r="JD7" i="9"/>
  <c r="JE7" i="9"/>
  <c r="JF7" i="9"/>
  <c r="JG7" i="9"/>
  <c r="JH7" i="9"/>
  <c r="JI7" i="9"/>
  <c r="JJ7" i="9"/>
  <c r="JK7" i="9"/>
  <c r="JL7" i="9"/>
  <c r="JM7" i="9"/>
  <c r="JN7" i="9"/>
  <c r="JO7" i="9"/>
  <c r="JP7" i="9"/>
  <c r="JQ7" i="9"/>
  <c r="JR7" i="9"/>
  <c r="JS7" i="9"/>
  <c r="JT7" i="9"/>
  <c r="JU7" i="9"/>
  <c r="JV7" i="9"/>
  <c r="JW7" i="9"/>
  <c r="JX7" i="9"/>
  <c r="JY7" i="9"/>
  <c r="JZ7" i="9"/>
  <c r="KA7" i="9"/>
  <c r="KB7" i="9"/>
  <c r="KC7" i="9"/>
  <c r="KD7" i="9"/>
  <c r="KE7" i="9"/>
  <c r="KF7" i="9"/>
  <c r="KG7" i="9"/>
  <c r="KH7" i="9"/>
  <c r="KI7" i="9"/>
  <c r="KJ7" i="9"/>
  <c r="KK7" i="9"/>
  <c r="KL7" i="9"/>
  <c r="KM7" i="9"/>
  <c r="KN7" i="9"/>
  <c r="KO7" i="9"/>
  <c r="KP7" i="9"/>
  <c r="KQ7" i="9"/>
  <c r="KR7" i="9"/>
  <c r="KS7" i="9"/>
  <c r="KT7" i="9"/>
  <c r="KU7" i="9"/>
  <c r="KV7" i="9"/>
  <c r="KW7" i="9"/>
  <c r="KX7" i="9"/>
  <c r="KY7" i="9"/>
  <c r="KZ7" i="9"/>
  <c r="LA7" i="9"/>
  <c r="LB7" i="9"/>
  <c r="LC7" i="9"/>
  <c r="LD7" i="9"/>
  <c r="LE7" i="9"/>
  <c r="LF7" i="9"/>
  <c r="LG7" i="9"/>
  <c r="LH7" i="9"/>
  <c r="LI7" i="9"/>
  <c r="LJ7" i="9"/>
  <c r="LK7" i="9"/>
  <c r="LL7" i="9"/>
  <c r="LM7" i="9"/>
  <c r="LN7" i="9"/>
  <c r="LO7" i="9"/>
  <c r="LP7" i="9"/>
  <c r="LQ7" i="9"/>
  <c r="LR7" i="9"/>
  <c r="LS7" i="9"/>
  <c r="LT7" i="9"/>
  <c r="LU7" i="9"/>
  <c r="LV7" i="9"/>
  <c r="LW7" i="9"/>
  <c r="LX7" i="9"/>
  <c r="LY7" i="9"/>
  <c r="LZ7" i="9"/>
  <c r="MA7" i="9"/>
  <c r="MB7" i="9"/>
  <c r="MC7" i="9"/>
  <c r="MD7" i="9"/>
  <c r="ME7" i="9"/>
  <c r="MF7" i="9"/>
  <c r="MG7" i="9"/>
  <c r="MH7" i="9"/>
  <c r="MI7" i="9"/>
  <c r="MJ7" i="9"/>
  <c r="MK7" i="9"/>
  <c r="ML7" i="9"/>
  <c r="MM7" i="9"/>
  <c r="MN7" i="9"/>
  <c r="MO7" i="9"/>
  <c r="MP7" i="9"/>
  <c r="MQ7" i="9"/>
  <c r="MR7" i="9"/>
  <c r="MS7" i="9"/>
  <c r="MT7" i="9"/>
  <c r="MU7" i="9"/>
  <c r="MV7" i="9"/>
  <c r="MW7" i="9"/>
  <c r="MX7" i="9"/>
  <c r="MY7" i="9"/>
  <c r="MZ7" i="9"/>
  <c r="NA7" i="9"/>
  <c r="NB7" i="9"/>
  <c r="NC7" i="9"/>
  <c r="ND7" i="9"/>
  <c r="NE7" i="9"/>
  <c r="NF7" i="9"/>
  <c r="NG7" i="9"/>
  <c r="NH7" i="9"/>
  <c r="NI7" i="9"/>
  <c r="NJ7" i="9"/>
  <c r="NK7" i="9"/>
  <c r="NL7" i="9"/>
  <c r="NM7" i="9"/>
  <c r="NN7" i="9"/>
  <c r="NO7" i="9"/>
  <c r="NP7" i="9"/>
  <c r="NQ7" i="9"/>
  <c r="NR7" i="9"/>
  <c r="NS7" i="9"/>
  <c r="NT7" i="9"/>
  <c r="NU7" i="9"/>
  <c r="NV7" i="9"/>
  <c r="NW7" i="9"/>
  <c r="NX7" i="9"/>
  <c r="NY7" i="9"/>
  <c r="NZ7" i="9"/>
  <c r="OA7" i="9"/>
  <c r="OB7" i="9"/>
  <c r="OC7" i="9"/>
  <c r="OD7" i="9"/>
  <c r="OE7" i="9"/>
  <c r="OF7" i="9"/>
  <c r="OG7" i="9"/>
  <c r="OH7" i="9"/>
  <c r="OI7" i="9"/>
  <c r="OJ7" i="9"/>
  <c r="OK7" i="9"/>
  <c r="OL7" i="9"/>
  <c r="OM7" i="9"/>
  <c r="ON7" i="9"/>
  <c r="OO7" i="9"/>
  <c r="OP7" i="9"/>
  <c r="OQ7" i="9"/>
  <c r="OR7" i="9"/>
  <c r="OS7" i="9"/>
  <c r="OT7" i="9"/>
  <c r="OU7" i="9"/>
  <c r="OV7" i="9"/>
  <c r="OW7" i="9"/>
  <c r="OX7" i="9"/>
  <c r="OY7" i="9"/>
  <c r="OZ7" i="9"/>
  <c r="PA7" i="9"/>
  <c r="PB7" i="9"/>
  <c r="PC7" i="9"/>
  <c r="PD7" i="9"/>
  <c r="PE7" i="9"/>
  <c r="PF7" i="9"/>
  <c r="PG7" i="9"/>
  <c r="PH7" i="9"/>
  <c r="PI7" i="9"/>
  <c r="PJ7" i="9"/>
  <c r="PK7" i="9"/>
  <c r="PL7" i="9"/>
  <c r="PM7" i="9"/>
  <c r="PN7" i="9"/>
  <c r="PO7" i="9"/>
  <c r="PP7" i="9"/>
  <c r="PQ7" i="9"/>
  <c r="PR7" i="9"/>
  <c r="PS7" i="9"/>
  <c r="PT7" i="9"/>
  <c r="PU7" i="9"/>
  <c r="PV7" i="9"/>
  <c r="PW7" i="9"/>
  <c r="PX7" i="9"/>
  <c r="PY7" i="9"/>
  <c r="PZ7" i="9"/>
  <c r="QA7" i="9"/>
  <c r="QB7" i="9"/>
  <c r="QC7" i="9"/>
  <c r="QD7" i="9"/>
  <c r="QE7" i="9"/>
  <c r="QF7" i="9"/>
  <c r="QG7" i="9"/>
  <c r="QH7" i="9"/>
  <c r="QI7" i="9"/>
  <c r="QJ7" i="9"/>
  <c r="QK7" i="9"/>
  <c r="QL7" i="9"/>
  <c r="QM7" i="9"/>
  <c r="QN7" i="9"/>
  <c r="QO7" i="9"/>
  <c r="QP7" i="9"/>
  <c r="QQ7" i="9"/>
  <c r="QR7" i="9"/>
  <c r="QS7" i="9"/>
  <c r="QT7" i="9"/>
  <c r="QU7" i="9"/>
  <c r="QV7" i="9"/>
  <c r="QW7" i="9"/>
  <c r="QX7" i="9"/>
  <c r="QY7" i="9"/>
  <c r="QZ7" i="9"/>
  <c r="RA7" i="9"/>
  <c r="RB7" i="9"/>
  <c r="RC7" i="9"/>
  <c r="RD7" i="9"/>
  <c r="RE7" i="9"/>
  <c r="RF7" i="9"/>
  <c r="RG7" i="9"/>
  <c r="RH7" i="9"/>
  <c r="RI7" i="9"/>
  <c r="RJ7" i="9"/>
  <c r="RK7" i="9"/>
  <c r="RL7" i="9"/>
  <c r="RM7" i="9"/>
  <c r="RN7" i="9"/>
  <c r="RO7" i="9"/>
  <c r="RP7" i="9"/>
  <c r="RQ7" i="9"/>
  <c r="RR7" i="9"/>
  <c r="RS7" i="9"/>
  <c r="RT7" i="9"/>
  <c r="RU7" i="9"/>
  <c r="RV7" i="9"/>
  <c r="RW7" i="9"/>
  <c r="RX7" i="9"/>
  <c r="RY7" i="9"/>
  <c r="RZ7" i="9"/>
  <c r="SA7" i="9"/>
  <c r="SB7" i="9"/>
  <c r="SC7" i="9"/>
  <c r="SD7" i="9"/>
  <c r="SE7" i="9"/>
  <c r="SF7" i="9"/>
  <c r="SG7" i="9"/>
  <c r="SH7" i="9"/>
  <c r="SI7" i="9"/>
  <c r="SJ7" i="9"/>
  <c r="SK7" i="9"/>
  <c r="SL7" i="9"/>
  <c r="SM7" i="9"/>
  <c r="SN7" i="9"/>
  <c r="SO7" i="9"/>
  <c r="SP7" i="9"/>
  <c r="SQ7" i="9"/>
  <c r="SR7" i="9"/>
  <c r="SS7" i="9"/>
  <c r="ST7" i="9"/>
  <c r="SU7" i="9"/>
  <c r="SV7" i="9"/>
  <c r="SW7" i="9"/>
  <c r="SX7" i="9"/>
  <c r="SY7" i="9"/>
  <c r="SZ7" i="9"/>
  <c r="TA7" i="9"/>
  <c r="TB7" i="9"/>
  <c r="TC7" i="9"/>
  <c r="TD7" i="9"/>
  <c r="TE7" i="9"/>
  <c r="TF7" i="9"/>
  <c r="TG7" i="9"/>
  <c r="TH7" i="9"/>
  <c r="TI7" i="9"/>
  <c r="TJ7" i="9"/>
  <c r="TK7" i="9"/>
  <c r="TL7" i="9"/>
  <c r="TM7" i="9"/>
  <c r="TN7" i="9"/>
  <c r="TO7" i="9"/>
  <c r="TP7" i="9"/>
  <c r="TQ7" i="9"/>
  <c r="TR7" i="9"/>
  <c r="TS7" i="9"/>
  <c r="TT7" i="9"/>
  <c r="TU7" i="9"/>
  <c r="TV7" i="9"/>
  <c r="TW7" i="9"/>
  <c r="TX7" i="9"/>
  <c r="TY7" i="9"/>
  <c r="TZ7" i="9"/>
  <c r="UA7" i="9"/>
  <c r="UB7" i="9"/>
  <c r="UC7" i="9"/>
  <c r="UD7" i="9"/>
  <c r="UE7" i="9"/>
  <c r="UF7" i="9"/>
  <c r="UG7" i="9"/>
  <c r="UH7" i="9"/>
  <c r="UI7" i="9"/>
  <c r="UJ7" i="9"/>
  <c r="UK7" i="9"/>
  <c r="UL7" i="9"/>
  <c r="UM7" i="9"/>
  <c r="UN7" i="9"/>
  <c r="UO7" i="9"/>
  <c r="UP7" i="9"/>
  <c r="UQ7" i="9"/>
  <c r="UR7" i="9"/>
  <c r="US7" i="9"/>
  <c r="UT7" i="9"/>
  <c r="UU7" i="9"/>
  <c r="UV7" i="9"/>
  <c r="UW7" i="9"/>
  <c r="UX7" i="9"/>
  <c r="UY7" i="9"/>
  <c r="UZ7" i="9"/>
  <c r="VA7" i="9"/>
  <c r="VB7" i="9"/>
  <c r="VC7" i="9"/>
  <c r="VD7" i="9"/>
  <c r="VE7" i="9"/>
  <c r="VF7" i="9"/>
  <c r="VG7" i="9"/>
  <c r="VH7" i="9"/>
  <c r="VI7" i="9"/>
  <c r="VJ7" i="9"/>
  <c r="VK7" i="9"/>
  <c r="VL7" i="9"/>
  <c r="VM7" i="9"/>
  <c r="VN7" i="9"/>
  <c r="VO7" i="9"/>
  <c r="VP7" i="9"/>
  <c r="VQ7" i="9"/>
  <c r="VR7" i="9"/>
  <c r="VS7" i="9"/>
  <c r="VT7" i="9"/>
  <c r="VU7" i="9"/>
  <c r="VV7" i="9"/>
  <c r="VW7" i="9"/>
  <c r="VX7" i="9"/>
  <c r="VY7" i="9"/>
  <c r="VZ7" i="9"/>
  <c r="WA7" i="9"/>
  <c r="WB7" i="9"/>
  <c r="WC7" i="9"/>
  <c r="WD7" i="9"/>
  <c r="WE7" i="9"/>
  <c r="WF7" i="9"/>
  <c r="WG7" i="9"/>
  <c r="WH7" i="9"/>
  <c r="WI7" i="9"/>
  <c r="WJ7" i="9"/>
  <c r="WK7" i="9"/>
  <c r="WL7" i="9"/>
  <c r="WM7" i="9"/>
  <c r="WN7" i="9"/>
  <c r="WO7" i="9"/>
  <c r="WP7" i="9"/>
  <c r="WQ7" i="9"/>
  <c r="WR7" i="9"/>
  <c r="WS7" i="9"/>
  <c r="WT7" i="9"/>
  <c r="WU7" i="9"/>
  <c r="WV7" i="9"/>
  <c r="WW7" i="9"/>
  <c r="WX7" i="9"/>
  <c r="WY7" i="9"/>
  <c r="WZ7" i="9"/>
  <c r="XA7" i="9"/>
  <c r="XB7" i="9"/>
  <c r="XC7" i="9"/>
  <c r="XD7" i="9"/>
  <c r="XE7" i="9"/>
  <c r="XF7" i="9"/>
  <c r="XG7" i="9"/>
  <c r="XH7" i="9"/>
  <c r="XI7" i="9"/>
  <c r="XJ7" i="9"/>
  <c r="XK7" i="9"/>
  <c r="XL7" i="9"/>
  <c r="XM7" i="9"/>
  <c r="XN7" i="9"/>
  <c r="XO7" i="9"/>
  <c r="XP7" i="9"/>
  <c r="XQ7" i="9"/>
  <c r="XR7" i="9"/>
  <c r="XS7" i="9"/>
  <c r="XT7" i="9"/>
  <c r="XU7" i="9"/>
  <c r="XV7" i="9"/>
  <c r="XW7" i="9"/>
  <c r="XX7" i="9"/>
  <c r="XY7" i="9"/>
  <c r="XZ7" i="9"/>
  <c r="YA7" i="9"/>
  <c r="YB7" i="9"/>
  <c r="YC7" i="9"/>
  <c r="YD7" i="9"/>
  <c r="YE7" i="9"/>
  <c r="YF7" i="9"/>
  <c r="YG7" i="9"/>
  <c r="YH7" i="9"/>
  <c r="YI7" i="9"/>
  <c r="YJ7" i="9"/>
  <c r="YK7" i="9"/>
  <c r="YL7" i="9"/>
  <c r="YM7" i="9"/>
  <c r="YN7" i="9"/>
  <c r="YO7" i="9"/>
  <c r="YP7" i="9"/>
  <c r="YQ7" i="9"/>
  <c r="YR7" i="9"/>
  <c r="YS7" i="9"/>
  <c r="YT7" i="9"/>
  <c r="YU7" i="9"/>
  <c r="YV7" i="9"/>
  <c r="YW7" i="9"/>
  <c r="YX7" i="9"/>
  <c r="YY7" i="9"/>
  <c r="YZ7" i="9"/>
  <c r="ZA7" i="9"/>
  <c r="ZB7" i="9"/>
  <c r="ZC7" i="9"/>
  <c r="ZD7" i="9"/>
  <c r="ZE7" i="9"/>
  <c r="ZF7" i="9"/>
  <c r="ZG7" i="9"/>
  <c r="ZH7" i="9"/>
  <c r="ZI7" i="9"/>
  <c r="ZJ7" i="9"/>
  <c r="ZK7" i="9"/>
  <c r="ZL7" i="9"/>
  <c r="ZM7" i="9"/>
  <c r="ZN7" i="9"/>
  <c r="ZO7" i="9"/>
  <c r="ZP7" i="9"/>
  <c r="ZQ7" i="9"/>
  <c r="ZR7" i="9"/>
  <c r="ZS7" i="9"/>
  <c r="ZT7" i="9"/>
  <c r="ZU7" i="9"/>
  <c r="ZV7" i="9"/>
  <c r="ZW7" i="9"/>
  <c r="ZX7" i="9"/>
  <c r="ZY7" i="9"/>
  <c r="ZZ7" i="9"/>
  <c r="AAA7" i="9"/>
  <c r="AAB7" i="9"/>
  <c r="AAC7" i="9"/>
  <c r="AAD7" i="9"/>
  <c r="AAE7" i="9"/>
  <c r="AAF7" i="9"/>
  <c r="AAG7" i="9"/>
  <c r="AAH7" i="9"/>
  <c r="AAI7" i="9"/>
  <c r="AAJ7" i="9"/>
  <c r="AAK7" i="9"/>
  <c r="AAL7" i="9"/>
  <c r="AAM7" i="9"/>
  <c r="AAN7" i="9"/>
  <c r="AAO7" i="9"/>
  <c r="AAP7" i="9"/>
  <c r="AAQ7" i="9"/>
  <c r="AAR7" i="9"/>
  <c r="AAS7" i="9"/>
  <c r="AAT7" i="9"/>
  <c r="AAU7" i="9"/>
  <c r="AAV7" i="9"/>
  <c r="AAW7" i="9"/>
  <c r="AAX7" i="9"/>
  <c r="AAY7" i="9"/>
  <c r="AAZ7" i="9"/>
  <c r="ABA7" i="9"/>
  <c r="ABB7" i="9"/>
  <c r="ABC7" i="9"/>
  <c r="ABD7" i="9"/>
  <c r="ABE7" i="9"/>
  <c r="ABF7" i="9"/>
  <c r="ABG7" i="9"/>
  <c r="ABH7" i="9"/>
  <c r="ABI7" i="9"/>
  <c r="ABJ7" i="9"/>
  <c r="ABK7" i="9"/>
  <c r="ABL7" i="9"/>
  <c r="ABM7" i="9"/>
  <c r="ABN7" i="9"/>
  <c r="ABO7" i="9"/>
  <c r="ABP7" i="9"/>
  <c r="ABQ7" i="9"/>
  <c r="ABR7" i="9"/>
  <c r="ABS7" i="9"/>
  <c r="ABT7" i="9"/>
  <c r="ABU7" i="9"/>
  <c r="ABV7" i="9"/>
  <c r="ABW7" i="9"/>
  <c r="ABX7" i="9"/>
  <c r="ABY7" i="9"/>
  <c r="ABZ7" i="9"/>
  <c r="ACA7" i="9"/>
  <c r="ACB7" i="9"/>
  <c r="ACC7" i="9"/>
  <c r="ACD7" i="9"/>
  <c r="ACE7" i="9"/>
  <c r="ACF7" i="9"/>
  <c r="ACG7" i="9"/>
  <c r="ACH7" i="9"/>
  <c r="ACI7" i="9"/>
  <c r="ACJ7" i="9"/>
  <c r="ACK7" i="9"/>
  <c r="ACL7" i="9"/>
  <c r="ACM7" i="9"/>
  <c r="ACN7" i="9"/>
  <c r="ACO7" i="9"/>
  <c r="ACP7" i="9"/>
  <c r="ACQ7" i="9"/>
  <c r="ACR7" i="9"/>
  <c r="ACS7" i="9"/>
  <c r="ACT7" i="9"/>
  <c r="ACU7" i="9"/>
  <c r="ACV7" i="9"/>
  <c r="ACW7" i="9"/>
  <c r="ACX7" i="9"/>
  <c r="ACY7" i="9"/>
  <c r="ACZ7" i="9"/>
  <c r="ADA7" i="9"/>
  <c r="ADB7" i="9"/>
  <c r="ADC7" i="9"/>
  <c r="ADD7" i="9"/>
  <c r="ADE7" i="9"/>
  <c r="ADF7" i="9"/>
  <c r="ADG7" i="9"/>
  <c r="ADH7" i="9"/>
  <c r="ADI7" i="9"/>
  <c r="ADJ7" i="9"/>
  <c r="ADK7" i="9"/>
  <c r="ADL7" i="9"/>
  <c r="ADM7" i="9"/>
  <c r="ADN7" i="9"/>
  <c r="ADO7" i="9"/>
  <c r="ADP7" i="9"/>
  <c r="ADQ7" i="9"/>
  <c r="ADR7" i="9"/>
  <c r="ADS7" i="9"/>
  <c r="ADT7" i="9"/>
  <c r="ADU7" i="9"/>
  <c r="ADV7" i="9"/>
  <c r="ADW7" i="9"/>
  <c r="ADX7" i="9"/>
  <c r="ADY7" i="9"/>
  <c r="ADZ7" i="9"/>
  <c r="AEA7" i="9"/>
  <c r="AEB7" i="9"/>
  <c r="AEC7" i="9"/>
  <c r="AED7" i="9"/>
  <c r="AEE7" i="9"/>
  <c r="AEF7" i="9"/>
  <c r="AEG7" i="9"/>
  <c r="AEH7" i="9"/>
  <c r="AEI7" i="9"/>
  <c r="AEJ7" i="9"/>
  <c r="AEK7" i="9"/>
  <c r="AEL7" i="9"/>
  <c r="AEM7" i="9"/>
  <c r="AEN7" i="9"/>
  <c r="AEO7" i="9"/>
  <c r="AEP7" i="9"/>
  <c r="AEQ7" i="9"/>
  <c r="AER7" i="9"/>
  <c r="AES7" i="9"/>
  <c r="AET7" i="9"/>
  <c r="AEU7" i="9"/>
  <c r="AEV7" i="9"/>
  <c r="AEW7" i="9"/>
  <c r="AEX7" i="9"/>
  <c r="AEY7" i="9"/>
  <c r="AEZ7" i="9"/>
  <c r="AFA7" i="9"/>
  <c r="AFB7" i="9"/>
  <c r="AFC7" i="9"/>
  <c r="AFD7" i="9"/>
  <c r="AFE7" i="9"/>
  <c r="AFF7" i="9"/>
  <c r="AFG7" i="9"/>
  <c r="AFH7" i="9"/>
  <c r="AFI7" i="9"/>
  <c r="AFJ7" i="9"/>
  <c r="AFK7" i="9"/>
  <c r="AFL7" i="9"/>
  <c r="AFM7" i="9"/>
  <c r="AFN7" i="9"/>
  <c r="AFO7" i="9"/>
  <c r="AFP7" i="9"/>
  <c r="AFQ7" i="9"/>
  <c r="AFR7" i="9"/>
  <c r="AFS7" i="9"/>
  <c r="AFT7" i="9"/>
  <c r="AFU7" i="9"/>
  <c r="AFV7" i="9"/>
  <c r="AFW7" i="9"/>
  <c r="AFX7" i="9"/>
  <c r="AFY7" i="9"/>
  <c r="AFZ7" i="9"/>
  <c r="AGA7" i="9"/>
  <c r="AGB7" i="9"/>
  <c r="AGC7" i="9"/>
  <c r="AGD7" i="9"/>
  <c r="AGE7" i="9"/>
  <c r="AGF7" i="9"/>
  <c r="AGG7" i="9"/>
  <c r="AGH7" i="9"/>
  <c r="AGI7" i="9"/>
  <c r="AGJ7" i="9"/>
  <c r="AGK7" i="9"/>
  <c r="AGL7" i="9"/>
  <c r="AGM7" i="9"/>
  <c r="AGN7" i="9"/>
  <c r="AGO7" i="9"/>
  <c r="AGP7" i="9"/>
  <c r="AGQ7" i="9"/>
  <c r="AGR7" i="9"/>
  <c r="AGS7" i="9"/>
  <c r="AGT7" i="9"/>
  <c r="AGU7" i="9"/>
  <c r="AGV7" i="9"/>
  <c r="AGW7" i="9"/>
  <c r="AGX7" i="9"/>
  <c r="AGY7" i="9"/>
  <c r="AGZ7" i="9"/>
  <c r="AHA7" i="9"/>
  <c r="AHB7" i="9"/>
  <c r="AHC7" i="9"/>
  <c r="AHD7" i="9"/>
  <c r="AHE7" i="9"/>
  <c r="AHF7" i="9"/>
  <c r="AHG7" i="9"/>
  <c r="AHH7" i="9"/>
  <c r="AHI7" i="9"/>
  <c r="AHJ7" i="9"/>
  <c r="AHK7" i="9"/>
  <c r="AHL7" i="9"/>
  <c r="AHM7" i="9"/>
  <c r="AHN7" i="9"/>
  <c r="AHO7" i="9"/>
  <c r="AHP7" i="9"/>
  <c r="AHQ7" i="9"/>
  <c r="AHR7" i="9"/>
  <c r="AHS7" i="9"/>
  <c r="AHT7" i="9"/>
  <c r="AHU7" i="9"/>
  <c r="AHV7" i="9"/>
  <c r="AHW7" i="9"/>
  <c r="AHX7" i="9"/>
  <c r="AHY7" i="9"/>
  <c r="AHZ7" i="9"/>
  <c r="AIA7" i="9"/>
  <c r="AIB7" i="9"/>
  <c r="AIC7" i="9"/>
  <c r="AID7" i="9"/>
  <c r="AIE7" i="9"/>
  <c r="AIF7" i="9"/>
  <c r="AIG7" i="9"/>
  <c r="AIH7" i="9"/>
  <c r="AII7" i="9"/>
  <c r="AIJ7" i="9"/>
  <c r="AIK7" i="9"/>
  <c r="AIL7" i="9"/>
  <c r="AIM7" i="9"/>
  <c r="AIN7" i="9"/>
  <c r="AIO7" i="9"/>
  <c r="AIP7" i="9"/>
  <c r="AIQ7" i="9"/>
  <c r="AIR7" i="9"/>
  <c r="AIS7" i="9"/>
  <c r="AIT7" i="9"/>
  <c r="AIU7" i="9"/>
  <c r="AIV7" i="9"/>
  <c r="AIW7" i="9"/>
  <c r="AIX7" i="9"/>
  <c r="AIY7" i="9"/>
  <c r="AIZ7" i="9"/>
  <c r="AJA7" i="9"/>
  <c r="AJB7" i="9"/>
  <c r="AJC7" i="9"/>
  <c r="AJD7" i="9"/>
  <c r="AJE7" i="9"/>
  <c r="AJF7" i="9"/>
  <c r="AJG7" i="9"/>
  <c r="AJH7" i="9"/>
  <c r="AJI7" i="9"/>
  <c r="AJJ7" i="9"/>
  <c r="AJK7" i="9"/>
  <c r="AJL7" i="9"/>
  <c r="AJM7" i="9"/>
  <c r="AJN7" i="9"/>
  <c r="AJO7" i="9"/>
  <c r="AJP7" i="9"/>
  <c r="AJQ7" i="9"/>
  <c r="AJR7" i="9"/>
  <c r="AJS7" i="9"/>
  <c r="AJT7" i="9"/>
  <c r="AJU7" i="9"/>
  <c r="AJV7" i="9"/>
  <c r="AJW7" i="9"/>
  <c r="AJX7" i="9"/>
  <c r="AJY7" i="9"/>
  <c r="AJZ7" i="9"/>
  <c r="AKA7" i="9"/>
  <c r="AKB7" i="9"/>
  <c r="AKC7" i="9"/>
  <c r="AKD7" i="9"/>
  <c r="AKE7" i="9"/>
  <c r="AKF7" i="9"/>
  <c r="AKG7" i="9"/>
  <c r="AKH7" i="9"/>
  <c r="AKI7" i="9"/>
  <c r="AKJ7" i="9"/>
  <c r="AKK7" i="9"/>
  <c r="AKL7" i="9"/>
  <c r="AKM7" i="9"/>
  <c r="AKN7" i="9"/>
  <c r="AKO7" i="9"/>
  <c r="AKP7" i="9"/>
  <c r="AKQ7" i="9"/>
  <c r="AKR7" i="9"/>
  <c r="AKS7" i="9"/>
  <c r="AKT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IU8" i="9"/>
  <c r="IV8" i="9"/>
  <c r="IW8" i="9"/>
  <c r="IX8" i="9"/>
  <c r="IY8" i="9"/>
  <c r="IZ8" i="9"/>
  <c r="JA8" i="9"/>
  <c r="JB8" i="9"/>
  <c r="JC8" i="9"/>
  <c r="JD8" i="9"/>
  <c r="JE8" i="9"/>
  <c r="JF8" i="9"/>
  <c r="JG8" i="9"/>
  <c r="JH8" i="9"/>
  <c r="JI8" i="9"/>
  <c r="JJ8" i="9"/>
  <c r="JK8" i="9"/>
  <c r="JL8" i="9"/>
  <c r="JM8" i="9"/>
  <c r="JN8" i="9"/>
  <c r="JO8" i="9"/>
  <c r="JP8" i="9"/>
  <c r="JQ8" i="9"/>
  <c r="JR8" i="9"/>
  <c r="JS8" i="9"/>
  <c r="JT8" i="9"/>
  <c r="JU8" i="9"/>
  <c r="JV8" i="9"/>
  <c r="JW8" i="9"/>
  <c r="JX8" i="9"/>
  <c r="JY8" i="9"/>
  <c r="JZ8" i="9"/>
  <c r="KA8" i="9"/>
  <c r="KB8" i="9"/>
  <c r="KC8" i="9"/>
  <c r="KD8" i="9"/>
  <c r="KE8" i="9"/>
  <c r="KF8" i="9"/>
  <c r="KG8" i="9"/>
  <c r="KH8" i="9"/>
  <c r="KI8" i="9"/>
  <c r="KJ8" i="9"/>
  <c r="KK8" i="9"/>
  <c r="KL8" i="9"/>
  <c r="KM8" i="9"/>
  <c r="KN8" i="9"/>
  <c r="KO8" i="9"/>
  <c r="KP8" i="9"/>
  <c r="KQ8" i="9"/>
  <c r="KR8" i="9"/>
  <c r="KS8" i="9"/>
  <c r="KT8" i="9"/>
  <c r="KU8" i="9"/>
  <c r="KV8" i="9"/>
  <c r="KW8" i="9"/>
  <c r="KX8" i="9"/>
  <c r="KY8" i="9"/>
  <c r="KZ8" i="9"/>
  <c r="LA8" i="9"/>
  <c r="LB8" i="9"/>
  <c r="LC8" i="9"/>
  <c r="LD8" i="9"/>
  <c r="LE8" i="9"/>
  <c r="LF8" i="9"/>
  <c r="LG8" i="9"/>
  <c r="LH8" i="9"/>
  <c r="LI8" i="9"/>
  <c r="LJ8" i="9"/>
  <c r="LK8" i="9"/>
  <c r="LL8" i="9"/>
  <c r="LM8" i="9"/>
  <c r="LN8" i="9"/>
  <c r="LO8" i="9"/>
  <c r="LP8" i="9"/>
  <c r="LQ8" i="9"/>
  <c r="LR8" i="9"/>
  <c r="LS8" i="9"/>
  <c r="LT8" i="9"/>
  <c r="LU8" i="9"/>
  <c r="LV8" i="9"/>
  <c r="LW8" i="9"/>
  <c r="LX8" i="9"/>
  <c r="LY8" i="9"/>
  <c r="LZ8" i="9"/>
  <c r="MA8" i="9"/>
  <c r="MB8" i="9"/>
  <c r="MC8" i="9"/>
  <c r="MD8" i="9"/>
  <c r="ME8" i="9"/>
  <c r="MF8" i="9"/>
  <c r="MG8" i="9"/>
  <c r="MH8" i="9"/>
  <c r="MI8" i="9"/>
  <c r="MJ8" i="9"/>
  <c r="MK8" i="9"/>
  <c r="ML8" i="9"/>
  <c r="MM8" i="9"/>
  <c r="MN8" i="9"/>
  <c r="MO8" i="9"/>
  <c r="MP8" i="9"/>
  <c r="MQ8" i="9"/>
  <c r="MR8" i="9"/>
  <c r="MS8" i="9"/>
  <c r="MT8" i="9"/>
  <c r="MU8" i="9"/>
  <c r="MV8" i="9"/>
  <c r="MW8" i="9"/>
  <c r="MX8" i="9"/>
  <c r="MY8" i="9"/>
  <c r="MZ8" i="9"/>
  <c r="NA8" i="9"/>
  <c r="NB8" i="9"/>
  <c r="NC8" i="9"/>
  <c r="ND8" i="9"/>
  <c r="NE8" i="9"/>
  <c r="NF8" i="9"/>
  <c r="NG8" i="9"/>
  <c r="NH8" i="9"/>
  <c r="NI8" i="9"/>
  <c r="NJ8" i="9"/>
  <c r="NK8" i="9"/>
  <c r="NL8" i="9"/>
  <c r="NM8" i="9"/>
  <c r="NN8" i="9"/>
  <c r="NO8" i="9"/>
  <c r="NP8" i="9"/>
  <c r="NQ8" i="9"/>
  <c r="NR8" i="9"/>
  <c r="NS8" i="9"/>
  <c r="NT8" i="9"/>
  <c r="NU8" i="9"/>
  <c r="NV8" i="9"/>
  <c r="NW8" i="9"/>
  <c r="NX8" i="9"/>
  <c r="NY8" i="9"/>
  <c r="NZ8" i="9"/>
  <c r="OA8" i="9"/>
  <c r="OB8" i="9"/>
  <c r="OC8" i="9"/>
  <c r="OD8" i="9"/>
  <c r="OE8" i="9"/>
  <c r="OF8" i="9"/>
  <c r="OG8" i="9"/>
  <c r="OH8" i="9"/>
  <c r="OI8" i="9"/>
  <c r="OJ8" i="9"/>
  <c r="OK8" i="9"/>
  <c r="OL8" i="9"/>
  <c r="OM8" i="9"/>
  <c r="ON8" i="9"/>
  <c r="OO8" i="9"/>
  <c r="OP8" i="9"/>
  <c r="OQ8" i="9"/>
  <c r="OR8" i="9"/>
  <c r="OS8" i="9"/>
  <c r="OT8" i="9"/>
  <c r="OU8" i="9"/>
  <c r="OV8" i="9"/>
  <c r="OW8" i="9"/>
  <c r="OX8" i="9"/>
  <c r="OY8" i="9"/>
  <c r="OZ8" i="9"/>
  <c r="PA8" i="9"/>
  <c r="PB8" i="9"/>
  <c r="PC8" i="9"/>
  <c r="PD8" i="9"/>
  <c r="PE8" i="9"/>
  <c r="PF8" i="9"/>
  <c r="PG8" i="9"/>
  <c r="PH8" i="9"/>
  <c r="PI8" i="9"/>
  <c r="PJ8" i="9"/>
  <c r="PK8" i="9"/>
  <c r="PL8" i="9"/>
  <c r="PM8" i="9"/>
  <c r="PN8" i="9"/>
  <c r="PO8" i="9"/>
  <c r="PP8" i="9"/>
  <c r="PQ8" i="9"/>
  <c r="PR8" i="9"/>
  <c r="PS8" i="9"/>
  <c r="PT8" i="9"/>
  <c r="PU8" i="9"/>
  <c r="PV8" i="9"/>
  <c r="PW8" i="9"/>
  <c r="PX8" i="9"/>
  <c r="PY8" i="9"/>
  <c r="PZ8" i="9"/>
  <c r="QA8" i="9"/>
  <c r="QB8" i="9"/>
  <c r="QC8" i="9"/>
  <c r="QD8" i="9"/>
  <c r="QE8" i="9"/>
  <c r="QF8" i="9"/>
  <c r="QG8" i="9"/>
  <c r="QH8" i="9"/>
  <c r="QI8" i="9"/>
  <c r="QJ8" i="9"/>
  <c r="QK8" i="9"/>
  <c r="QL8" i="9"/>
  <c r="QM8" i="9"/>
  <c r="QN8" i="9"/>
  <c r="QO8" i="9"/>
  <c r="QP8" i="9"/>
  <c r="QQ8" i="9"/>
  <c r="QR8" i="9"/>
  <c r="QS8" i="9"/>
  <c r="QT8" i="9"/>
  <c r="QU8" i="9"/>
  <c r="QV8" i="9"/>
  <c r="QW8" i="9"/>
  <c r="QX8" i="9"/>
  <c r="QY8" i="9"/>
  <c r="QZ8" i="9"/>
  <c r="RA8" i="9"/>
  <c r="RB8" i="9"/>
  <c r="RC8" i="9"/>
  <c r="RD8" i="9"/>
  <c r="RE8" i="9"/>
  <c r="RF8" i="9"/>
  <c r="RG8" i="9"/>
  <c r="RH8" i="9"/>
  <c r="RI8" i="9"/>
  <c r="RJ8" i="9"/>
  <c r="RK8" i="9"/>
  <c r="RL8" i="9"/>
  <c r="RM8" i="9"/>
  <c r="RN8" i="9"/>
  <c r="RO8" i="9"/>
  <c r="RP8" i="9"/>
  <c r="RQ8" i="9"/>
  <c r="RR8" i="9"/>
  <c r="RS8" i="9"/>
  <c r="RT8" i="9"/>
  <c r="RU8" i="9"/>
  <c r="RV8" i="9"/>
  <c r="RW8" i="9"/>
  <c r="RX8" i="9"/>
  <c r="RY8" i="9"/>
  <c r="RZ8" i="9"/>
  <c r="SA8" i="9"/>
  <c r="SB8" i="9"/>
  <c r="SC8" i="9"/>
  <c r="SD8" i="9"/>
  <c r="SE8" i="9"/>
  <c r="SF8" i="9"/>
  <c r="SG8" i="9"/>
  <c r="SH8" i="9"/>
  <c r="SI8" i="9"/>
  <c r="SJ8" i="9"/>
  <c r="SK8" i="9"/>
  <c r="SL8" i="9"/>
  <c r="SM8" i="9"/>
  <c r="SN8" i="9"/>
  <c r="SO8" i="9"/>
  <c r="SP8" i="9"/>
  <c r="SQ8" i="9"/>
  <c r="SR8" i="9"/>
  <c r="SS8" i="9"/>
  <c r="ST8" i="9"/>
  <c r="SU8" i="9"/>
  <c r="SV8" i="9"/>
  <c r="SW8" i="9"/>
  <c r="SX8" i="9"/>
  <c r="SY8" i="9"/>
  <c r="SZ8" i="9"/>
  <c r="TA8" i="9"/>
  <c r="TB8" i="9"/>
  <c r="TC8" i="9"/>
  <c r="TD8" i="9"/>
  <c r="TE8" i="9"/>
  <c r="TF8" i="9"/>
  <c r="TG8" i="9"/>
  <c r="TH8" i="9"/>
  <c r="TI8" i="9"/>
  <c r="TJ8" i="9"/>
  <c r="TK8" i="9"/>
  <c r="TL8" i="9"/>
  <c r="TM8" i="9"/>
  <c r="TN8" i="9"/>
  <c r="TO8" i="9"/>
  <c r="TP8" i="9"/>
  <c r="TQ8" i="9"/>
  <c r="TR8" i="9"/>
  <c r="TS8" i="9"/>
  <c r="TT8" i="9"/>
  <c r="TU8" i="9"/>
  <c r="TV8" i="9"/>
  <c r="TW8" i="9"/>
  <c r="TX8" i="9"/>
  <c r="TY8" i="9"/>
  <c r="TZ8" i="9"/>
  <c r="UA8" i="9"/>
  <c r="UB8" i="9"/>
  <c r="UC8" i="9"/>
  <c r="UD8" i="9"/>
  <c r="UE8" i="9"/>
  <c r="UF8" i="9"/>
  <c r="UG8" i="9"/>
  <c r="UH8" i="9"/>
  <c r="UI8" i="9"/>
  <c r="UJ8" i="9"/>
  <c r="UK8" i="9"/>
  <c r="UL8" i="9"/>
  <c r="UM8" i="9"/>
  <c r="UN8" i="9"/>
  <c r="UO8" i="9"/>
  <c r="UP8" i="9"/>
  <c r="UQ8" i="9"/>
  <c r="UR8" i="9"/>
  <c r="US8" i="9"/>
  <c r="UT8" i="9"/>
  <c r="UU8" i="9"/>
  <c r="UV8" i="9"/>
  <c r="UW8" i="9"/>
  <c r="UX8" i="9"/>
  <c r="UY8" i="9"/>
  <c r="UZ8" i="9"/>
  <c r="VA8" i="9"/>
  <c r="VB8" i="9"/>
  <c r="VC8" i="9"/>
  <c r="VD8" i="9"/>
  <c r="VE8" i="9"/>
  <c r="VF8" i="9"/>
  <c r="VG8" i="9"/>
  <c r="VH8" i="9"/>
  <c r="VI8" i="9"/>
  <c r="VJ8" i="9"/>
  <c r="VK8" i="9"/>
  <c r="VL8" i="9"/>
  <c r="VM8" i="9"/>
  <c r="VN8" i="9"/>
  <c r="VO8" i="9"/>
  <c r="VP8" i="9"/>
  <c r="VQ8" i="9"/>
  <c r="VR8" i="9"/>
  <c r="VS8" i="9"/>
  <c r="VT8" i="9"/>
  <c r="VU8" i="9"/>
  <c r="VV8" i="9"/>
  <c r="VW8" i="9"/>
  <c r="VX8" i="9"/>
  <c r="VY8" i="9"/>
  <c r="VZ8" i="9"/>
  <c r="WA8" i="9"/>
  <c r="WB8" i="9"/>
  <c r="WC8" i="9"/>
  <c r="WD8" i="9"/>
  <c r="WE8" i="9"/>
  <c r="WF8" i="9"/>
  <c r="WG8" i="9"/>
  <c r="WH8" i="9"/>
  <c r="WI8" i="9"/>
  <c r="WJ8" i="9"/>
  <c r="WK8" i="9"/>
  <c r="WL8" i="9"/>
  <c r="WM8" i="9"/>
  <c r="WN8" i="9"/>
  <c r="WO8" i="9"/>
  <c r="WP8" i="9"/>
  <c r="WQ8" i="9"/>
  <c r="WR8" i="9"/>
  <c r="WS8" i="9"/>
  <c r="WT8" i="9"/>
  <c r="WU8" i="9"/>
  <c r="WV8" i="9"/>
  <c r="WW8" i="9"/>
  <c r="WX8" i="9"/>
  <c r="WY8" i="9"/>
  <c r="WZ8" i="9"/>
  <c r="XA8" i="9"/>
  <c r="XB8" i="9"/>
  <c r="XC8" i="9"/>
  <c r="XD8" i="9"/>
  <c r="XE8" i="9"/>
  <c r="XF8" i="9"/>
  <c r="XG8" i="9"/>
  <c r="XH8" i="9"/>
  <c r="XI8" i="9"/>
  <c r="XJ8" i="9"/>
  <c r="XK8" i="9"/>
  <c r="XL8" i="9"/>
  <c r="XM8" i="9"/>
  <c r="XN8" i="9"/>
  <c r="XO8" i="9"/>
  <c r="XP8" i="9"/>
  <c r="XQ8" i="9"/>
  <c r="XR8" i="9"/>
  <c r="XS8" i="9"/>
  <c r="XT8" i="9"/>
  <c r="XU8" i="9"/>
  <c r="XV8" i="9"/>
  <c r="XW8" i="9"/>
  <c r="XX8" i="9"/>
  <c r="XY8" i="9"/>
  <c r="XZ8" i="9"/>
  <c r="YA8" i="9"/>
  <c r="YB8" i="9"/>
  <c r="YC8" i="9"/>
  <c r="YD8" i="9"/>
  <c r="YE8" i="9"/>
  <c r="YF8" i="9"/>
  <c r="YG8" i="9"/>
  <c r="YH8" i="9"/>
  <c r="YI8" i="9"/>
  <c r="YJ8" i="9"/>
  <c r="YK8" i="9"/>
  <c r="YL8" i="9"/>
  <c r="YM8" i="9"/>
  <c r="YN8" i="9"/>
  <c r="YO8" i="9"/>
  <c r="YP8" i="9"/>
  <c r="YQ8" i="9"/>
  <c r="YR8" i="9"/>
  <c r="YS8" i="9"/>
  <c r="YT8" i="9"/>
  <c r="YU8" i="9"/>
  <c r="YV8" i="9"/>
  <c r="YW8" i="9"/>
  <c r="YX8" i="9"/>
  <c r="YY8" i="9"/>
  <c r="YZ8" i="9"/>
  <c r="ZA8" i="9"/>
  <c r="ZB8" i="9"/>
  <c r="ZC8" i="9"/>
  <c r="ZD8" i="9"/>
  <c r="ZE8" i="9"/>
  <c r="ZF8" i="9"/>
  <c r="ZG8" i="9"/>
  <c r="ZH8" i="9"/>
  <c r="ZI8" i="9"/>
  <c r="ZJ8" i="9"/>
  <c r="ZK8" i="9"/>
  <c r="ZL8" i="9"/>
  <c r="ZM8" i="9"/>
  <c r="ZN8" i="9"/>
  <c r="ZO8" i="9"/>
  <c r="ZP8" i="9"/>
  <c r="ZQ8" i="9"/>
  <c r="ZR8" i="9"/>
  <c r="ZS8" i="9"/>
  <c r="ZT8" i="9"/>
  <c r="ZU8" i="9"/>
  <c r="ZV8" i="9"/>
  <c r="ZW8" i="9"/>
  <c r="ZX8" i="9"/>
  <c r="ZY8" i="9"/>
  <c r="ZZ8" i="9"/>
  <c r="AAA8" i="9"/>
  <c r="AAB8" i="9"/>
  <c r="AAC8" i="9"/>
  <c r="AAD8" i="9"/>
  <c r="AAE8" i="9"/>
  <c r="AAF8" i="9"/>
  <c r="AAG8" i="9"/>
  <c r="AAH8" i="9"/>
  <c r="AAI8" i="9"/>
  <c r="AAJ8" i="9"/>
  <c r="AAK8" i="9"/>
  <c r="AAL8" i="9"/>
  <c r="AAM8" i="9"/>
  <c r="AAN8" i="9"/>
  <c r="AAO8" i="9"/>
  <c r="AAP8" i="9"/>
  <c r="AAQ8" i="9"/>
  <c r="AAR8" i="9"/>
  <c r="AAS8" i="9"/>
  <c r="AAT8" i="9"/>
  <c r="AAU8" i="9"/>
  <c r="AAV8" i="9"/>
  <c r="AAW8" i="9"/>
  <c r="AAX8" i="9"/>
  <c r="AAY8" i="9"/>
  <c r="AAZ8" i="9"/>
  <c r="ABA8" i="9"/>
  <c r="ABB8" i="9"/>
  <c r="ABC8" i="9"/>
  <c r="ABD8" i="9"/>
  <c r="ABE8" i="9"/>
  <c r="ABF8" i="9"/>
  <c r="ABG8" i="9"/>
  <c r="ABH8" i="9"/>
  <c r="ABI8" i="9"/>
  <c r="ABJ8" i="9"/>
  <c r="ABK8" i="9"/>
  <c r="ABL8" i="9"/>
  <c r="ABM8" i="9"/>
  <c r="ABN8" i="9"/>
  <c r="ABO8" i="9"/>
  <c r="ABP8" i="9"/>
  <c r="ABQ8" i="9"/>
  <c r="ABR8" i="9"/>
  <c r="ABS8" i="9"/>
  <c r="ABT8" i="9"/>
  <c r="ABU8" i="9"/>
  <c r="ABV8" i="9"/>
  <c r="ABW8" i="9"/>
  <c r="ABX8" i="9"/>
  <c r="ABY8" i="9"/>
  <c r="ABZ8" i="9"/>
  <c r="ACA8" i="9"/>
  <c r="ACB8" i="9"/>
  <c r="ACC8" i="9"/>
  <c r="ACD8" i="9"/>
  <c r="ACE8" i="9"/>
  <c r="ACF8" i="9"/>
  <c r="ACG8" i="9"/>
  <c r="ACH8" i="9"/>
  <c r="ACI8" i="9"/>
  <c r="ACJ8" i="9"/>
  <c r="ACK8" i="9"/>
  <c r="ACL8" i="9"/>
  <c r="ACM8" i="9"/>
  <c r="ACN8" i="9"/>
  <c r="ACO8" i="9"/>
  <c r="ACP8" i="9"/>
  <c r="ACQ8" i="9"/>
  <c r="ACR8" i="9"/>
  <c r="ACS8" i="9"/>
  <c r="ACT8" i="9"/>
  <c r="ACU8" i="9"/>
  <c r="ACV8" i="9"/>
  <c r="ACW8" i="9"/>
  <c r="ACX8" i="9"/>
  <c r="ACY8" i="9"/>
  <c r="ACZ8" i="9"/>
  <c r="ADA8" i="9"/>
  <c r="ADB8" i="9"/>
  <c r="ADC8" i="9"/>
  <c r="ADD8" i="9"/>
  <c r="ADE8" i="9"/>
  <c r="ADF8" i="9"/>
  <c r="ADG8" i="9"/>
  <c r="ADH8" i="9"/>
  <c r="ADI8" i="9"/>
  <c r="ADJ8" i="9"/>
  <c r="ADK8" i="9"/>
  <c r="ADL8" i="9"/>
  <c r="ADM8" i="9"/>
  <c r="ADN8" i="9"/>
  <c r="ADO8" i="9"/>
  <c r="ADP8" i="9"/>
  <c r="ADQ8" i="9"/>
  <c r="ADR8" i="9"/>
  <c r="ADS8" i="9"/>
  <c r="ADT8" i="9"/>
  <c r="ADU8" i="9"/>
  <c r="ADV8" i="9"/>
  <c r="ADW8" i="9"/>
  <c r="ADX8" i="9"/>
  <c r="ADY8" i="9"/>
  <c r="ADZ8" i="9"/>
  <c r="AEA8" i="9"/>
  <c r="AEB8" i="9"/>
  <c r="AEC8" i="9"/>
  <c r="AED8" i="9"/>
  <c r="AEE8" i="9"/>
  <c r="AEF8" i="9"/>
  <c r="AEG8" i="9"/>
  <c r="AEH8" i="9"/>
  <c r="AEI8" i="9"/>
  <c r="AEJ8" i="9"/>
  <c r="AEK8" i="9"/>
  <c r="AEL8" i="9"/>
  <c r="AEM8" i="9"/>
  <c r="AEN8" i="9"/>
  <c r="AEO8" i="9"/>
  <c r="AEP8" i="9"/>
  <c r="AEQ8" i="9"/>
  <c r="AER8" i="9"/>
  <c r="AES8" i="9"/>
  <c r="AET8" i="9"/>
  <c r="AEU8" i="9"/>
  <c r="AEV8" i="9"/>
  <c r="AEW8" i="9"/>
  <c r="AEX8" i="9"/>
  <c r="AEY8" i="9"/>
  <c r="AEZ8" i="9"/>
  <c r="AFA8" i="9"/>
  <c r="AFB8" i="9"/>
  <c r="AFC8" i="9"/>
  <c r="AFD8" i="9"/>
  <c r="AFE8" i="9"/>
  <c r="AFF8" i="9"/>
  <c r="AFG8" i="9"/>
  <c r="AFH8" i="9"/>
  <c r="AFI8" i="9"/>
  <c r="AFJ8" i="9"/>
  <c r="AFK8" i="9"/>
  <c r="AFL8" i="9"/>
  <c r="AFM8" i="9"/>
  <c r="AFN8" i="9"/>
  <c r="AFO8" i="9"/>
  <c r="AFP8" i="9"/>
  <c r="AFQ8" i="9"/>
  <c r="AFR8" i="9"/>
  <c r="AFS8" i="9"/>
  <c r="AFT8" i="9"/>
  <c r="AFU8" i="9"/>
  <c r="AFV8" i="9"/>
  <c r="AFW8" i="9"/>
  <c r="AFX8" i="9"/>
  <c r="AFY8" i="9"/>
  <c r="AFZ8" i="9"/>
  <c r="AGA8" i="9"/>
  <c r="AGB8" i="9"/>
  <c r="AGC8" i="9"/>
  <c r="AGD8" i="9"/>
  <c r="AGE8" i="9"/>
  <c r="AGF8" i="9"/>
  <c r="AGG8" i="9"/>
  <c r="AGH8" i="9"/>
  <c r="AGI8" i="9"/>
  <c r="AGJ8" i="9"/>
  <c r="AGK8" i="9"/>
  <c r="AGL8" i="9"/>
  <c r="AGM8" i="9"/>
  <c r="AGN8" i="9"/>
  <c r="AGO8" i="9"/>
  <c r="AGP8" i="9"/>
  <c r="AGQ8" i="9"/>
  <c r="AGR8" i="9"/>
  <c r="AGS8" i="9"/>
  <c r="AGT8" i="9"/>
  <c r="AGU8" i="9"/>
  <c r="AGV8" i="9"/>
  <c r="AGW8" i="9"/>
  <c r="AGX8" i="9"/>
  <c r="AGY8" i="9"/>
  <c r="AGZ8" i="9"/>
  <c r="AHA8" i="9"/>
  <c r="AHB8" i="9"/>
  <c r="AHC8" i="9"/>
  <c r="AHD8" i="9"/>
  <c r="AHE8" i="9"/>
  <c r="AHF8" i="9"/>
  <c r="AHG8" i="9"/>
  <c r="AHH8" i="9"/>
  <c r="AHI8" i="9"/>
  <c r="AHJ8" i="9"/>
  <c r="AHK8" i="9"/>
  <c r="AHL8" i="9"/>
  <c r="AHM8" i="9"/>
  <c r="AHN8" i="9"/>
  <c r="AHO8" i="9"/>
  <c r="AHP8" i="9"/>
  <c r="AHQ8" i="9"/>
  <c r="AHR8" i="9"/>
  <c r="AHS8" i="9"/>
  <c r="AHT8" i="9"/>
  <c r="AHU8" i="9"/>
  <c r="AHV8" i="9"/>
  <c r="AHW8" i="9"/>
  <c r="AHX8" i="9"/>
  <c r="AHY8" i="9"/>
  <c r="AHZ8" i="9"/>
  <c r="AIA8" i="9"/>
  <c r="AIB8" i="9"/>
  <c r="AIC8" i="9"/>
  <c r="AID8" i="9"/>
  <c r="AIE8" i="9"/>
  <c r="AIF8" i="9"/>
  <c r="AIG8" i="9"/>
  <c r="AIH8" i="9"/>
  <c r="AII8" i="9"/>
  <c r="AIJ8" i="9"/>
  <c r="AIK8" i="9"/>
  <c r="AIL8" i="9"/>
  <c r="AIM8" i="9"/>
  <c r="AIN8" i="9"/>
  <c r="AIO8" i="9"/>
  <c r="AIP8" i="9"/>
  <c r="AIQ8" i="9"/>
  <c r="AIR8" i="9"/>
  <c r="AIS8" i="9"/>
  <c r="AIT8" i="9"/>
  <c r="AIU8" i="9"/>
  <c r="AIV8" i="9"/>
  <c r="AIW8" i="9"/>
  <c r="AIX8" i="9"/>
  <c r="AIY8" i="9"/>
  <c r="AIZ8" i="9"/>
  <c r="AJA8" i="9"/>
  <c r="AJB8" i="9"/>
  <c r="AJC8" i="9"/>
  <c r="AJD8" i="9"/>
  <c r="AJE8" i="9"/>
  <c r="AJF8" i="9"/>
  <c r="AJG8" i="9"/>
  <c r="AJH8" i="9"/>
  <c r="AJI8" i="9"/>
  <c r="AJJ8" i="9"/>
  <c r="AJK8" i="9"/>
  <c r="AJL8" i="9"/>
  <c r="AJM8" i="9"/>
  <c r="AJN8" i="9"/>
  <c r="AJO8" i="9"/>
  <c r="AJP8" i="9"/>
  <c r="AJQ8" i="9"/>
  <c r="AJR8" i="9"/>
  <c r="AJS8" i="9"/>
  <c r="AJT8" i="9"/>
  <c r="AJU8" i="9"/>
  <c r="AJV8" i="9"/>
  <c r="AJW8" i="9"/>
  <c r="AJX8" i="9"/>
  <c r="AJY8" i="9"/>
  <c r="AJZ8" i="9"/>
  <c r="AKA8" i="9"/>
  <c r="AKB8" i="9"/>
  <c r="AKC8" i="9"/>
  <c r="AKD8" i="9"/>
  <c r="AKE8" i="9"/>
  <c r="AKF8" i="9"/>
  <c r="AKG8" i="9"/>
  <c r="AKH8" i="9"/>
  <c r="AKI8" i="9"/>
  <c r="AKJ8" i="9"/>
  <c r="AKK8" i="9"/>
  <c r="AKL8" i="9"/>
  <c r="AKM8" i="9"/>
  <c r="AKN8" i="9"/>
  <c r="AKO8" i="9"/>
  <c r="AKP8" i="9"/>
  <c r="AKQ8" i="9"/>
  <c r="AKR8" i="9"/>
  <c r="AKS8" i="9"/>
  <c r="AKT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GA9" i="9"/>
  <c r="GB9" i="9"/>
  <c r="GC9" i="9"/>
  <c r="GD9" i="9"/>
  <c r="GE9" i="9"/>
  <c r="GF9" i="9"/>
  <c r="GG9" i="9"/>
  <c r="GH9" i="9"/>
  <c r="GI9" i="9"/>
  <c r="GJ9" i="9"/>
  <c r="GK9" i="9"/>
  <c r="GL9" i="9"/>
  <c r="GM9" i="9"/>
  <c r="GN9" i="9"/>
  <c r="GO9" i="9"/>
  <c r="GP9" i="9"/>
  <c r="GQ9" i="9"/>
  <c r="GR9" i="9"/>
  <c r="GS9" i="9"/>
  <c r="GT9" i="9"/>
  <c r="GU9" i="9"/>
  <c r="GV9" i="9"/>
  <c r="GW9" i="9"/>
  <c r="GX9" i="9"/>
  <c r="GY9" i="9"/>
  <c r="GZ9" i="9"/>
  <c r="HA9" i="9"/>
  <c r="HB9" i="9"/>
  <c r="HC9" i="9"/>
  <c r="HD9" i="9"/>
  <c r="HE9" i="9"/>
  <c r="HF9" i="9"/>
  <c r="HG9" i="9"/>
  <c r="HH9" i="9"/>
  <c r="HI9" i="9"/>
  <c r="HJ9" i="9"/>
  <c r="HK9" i="9"/>
  <c r="HL9" i="9"/>
  <c r="HM9" i="9"/>
  <c r="HN9" i="9"/>
  <c r="HO9" i="9"/>
  <c r="HP9" i="9"/>
  <c r="HQ9" i="9"/>
  <c r="HR9" i="9"/>
  <c r="HS9" i="9"/>
  <c r="HT9" i="9"/>
  <c r="HU9" i="9"/>
  <c r="HV9" i="9"/>
  <c r="HW9" i="9"/>
  <c r="HX9" i="9"/>
  <c r="HY9" i="9"/>
  <c r="HZ9" i="9"/>
  <c r="IA9" i="9"/>
  <c r="IB9" i="9"/>
  <c r="IC9" i="9"/>
  <c r="ID9" i="9"/>
  <c r="IE9" i="9"/>
  <c r="IF9" i="9"/>
  <c r="IG9" i="9"/>
  <c r="IH9" i="9"/>
  <c r="II9" i="9"/>
  <c r="IJ9" i="9"/>
  <c r="IK9" i="9"/>
  <c r="IL9" i="9"/>
  <c r="IM9" i="9"/>
  <c r="IN9" i="9"/>
  <c r="IO9" i="9"/>
  <c r="IP9" i="9"/>
  <c r="IQ9" i="9"/>
  <c r="IR9" i="9"/>
  <c r="IS9" i="9"/>
  <c r="IT9" i="9"/>
  <c r="IU9" i="9"/>
  <c r="IV9" i="9"/>
  <c r="IW9" i="9"/>
  <c r="IX9" i="9"/>
  <c r="IY9" i="9"/>
  <c r="IZ9" i="9"/>
  <c r="JA9" i="9"/>
  <c r="JB9" i="9"/>
  <c r="JC9" i="9"/>
  <c r="JD9" i="9"/>
  <c r="JE9" i="9"/>
  <c r="JF9" i="9"/>
  <c r="JG9" i="9"/>
  <c r="JH9" i="9"/>
  <c r="JI9" i="9"/>
  <c r="JJ9" i="9"/>
  <c r="JK9" i="9"/>
  <c r="JL9" i="9"/>
  <c r="JM9" i="9"/>
  <c r="JN9" i="9"/>
  <c r="JO9" i="9"/>
  <c r="JP9" i="9"/>
  <c r="JQ9" i="9"/>
  <c r="JR9" i="9"/>
  <c r="JS9" i="9"/>
  <c r="JT9" i="9"/>
  <c r="JU9" i="9"/>
  <c r="JV9" i="9"/>
  <c r="JW9" i="9"/>
  <c r="JX9" i="9"/>
  <c r="JY9" i="9"/>
  <c r="JZ9" i="9"/>
  <c r="KA9" i="9"/>
  <c r="KB9" i="9"/>
  <c r="KC9" i="9"/>
  <c r="KD9" i="9"/>
  <c r="KE9" i="9"/>
  <c r="KF9" i="9"/>
  <c r="KG9" i="9"/>
  <c r="KH9" i="9"/>
  <c r="KI9" i="9"/>
  <c r="KJ9" i="9"/>
  <c r="KK9" i="9"/>
  <c r="KL9" i="9"/>
  <c r="KM9" i="9"/>
  <c r="KN9" i="9"/>
  <c r="KO9" i="9"/>
  <c r="KP9" i="9"/>
  <c r="KQ9" i="9"/>
  <c r="KR9" i="9"/>
  <c r="KS9" i="9"/>
  <c r="KT9" i="9"/>
  <c r="KU9" i="9"/>
  <c r="KV9" i="9"/>
  <c r="KW9" i="9"/>
  <c r="KX9" i="9"/>
  <c r="KY9" i="9"/>
  <c r="KZ9" i="9"/>
  <c r="LA9" i="9"/>
  <c r="LB9" i="9"/>
  <c r="LC9" i="9"/>
  <c r="LD9" i="9"/>
  <c r="LE9" i="9"/>
  <c r="LF9" i="9"/>
  <c r="LG9" i="9"/>
  <c r="LH9" i="9"/>
  <c r="LI9" i="9"/>
  <c r="LJ9" i="9"/>
  <c r="LK9" i="9"/>
  <c r="LL9" i="9"/>
  <c r="LM9" i="9"/>
  <c r="LN9" i="9"/>
  <c r="LO9" i="9"/>
  <c r="LP9" i="9"/>
  <c r="LQ9" i="9"/>
  <c r="LR9" i="9"/>
  <c r="LS9" i="9"/>
  <c r="LT9" i="9"/>
  <c r="LU9" i="9"/>
  <c r="LV9" i="9"/>
  <c r="LW9" i="9"/>
  <c r="LX9" i="9"/>
  <c r="LY9" i="9"/>
  <c r="LZ9" i="9"/>
  <c r="MA9" i="9"/>
  <c r="MB9" i="9"/>
  <c r="MC9" i="9"/>
  <c r="MD9" i="9"/>
  <c r="ME9" i="9"/>
  <c r="MF9" i="9"/>
  <c r="MG9" i="9"/>
  <c r="MH9" i="9"/>
  <c r="MI9" i="9"/>
  <c r="MJ9" i="9"/>
  <c r="MK9" i="9"/>
  <c r="ML9" i="9"/>
  <c r="MM9" i="9"/>
  <c r="MN9" i="9"/>
  <c r="MO9" i="9"/>
  <c r="MP9" i="9"/>
  <c r="MQ9" i="9"/>
  <c r="MR9" i="9"/>
  <c r="MS9" i="9"/>
  <c r="MT9" i="9"/>
  <c r="MU9" i="9"/>
  <c r="MV9" i="9"/>
  <c r="MW9" i="9"/>
  <c r="MX9" i="9"/>
  <c r="MY9" i="9"/>
  <c r="MZ9" i="9"/>
  <c r="NA9" i="9"/>
  <c r="NB9" i="9"/>
  <c r="NC9" i="9"/>
  <c r="ND9" i="9"/>
  <c r="NE9" i="9"/>
  <c r="NF9" i="9"/>
  <c r="NG9" i="9"/>
  <c r="NH9" i="9"/>
  <c r="NI9" i="9"/>
  <c r="NJ9" i="9"/>
  <c r="NK9" i="9"/>
  <c r="NL9" i="9"/>
  <c r="NM9" i="9"/>
  <c r="NN9" i="9"/>
  <c r="NO9" i="9"/>
  <c r="NP9" i="9"/>
  <c r="NQ9" i="9"/>
  <c r="NR9" i="9"/>
  <c r="NS9" i="9"/>
  <c r="NT9" i="9"/>
  <c r="NU9" i="9"/>
  <c r="NV9" i="9"/>
  <c r="NW9" i="9"/>
  <c r="NX9" i="9"/>
  <c r="NY9" i="9"/>
  <c r="NZ9" i="9"/>
  <c r="OA9" i="9"/>
  <c r="OB9" i="9"/>
  <c r="OC9" i="9"/>
  <c r="OD9" i="9"/>
  <c r="OE9" i="9"/>
  <c r="OF9" i="9"/>
  <c r="OG9" i="9"/>
  <c r="OH9" i="9"/>
  <c r="OI9" i="9"/>
  <c r="OJ9" i="9"/>
  <c r="OK9" i="9"/>
  <c r="OL9" i="9"/>
  <c r="OM9" i="9"/>
  <c r="ON9" i="9"/>
  <c r="OO9" i="9"/>
  <c r="OP9" i="9"/>
  <c r="OQ9" i="9"/>
  <c r="OR9" i="9"/>
  <c r="OS9" i="9"/>
  <c r="OT9" i="9"/>
  <c r="OU9" i="9"/>
  <c r="OV9" i="9"/>
  <c r="OW9" i="9"/>
  <c r="OX9" i="9"/>
  <c r="OY9" i="9"/>
  <c r="OZ9" i="9"/>
  <c r="PA9" i="9"/>
  <c r="PB9" i="9"/>
  <c r="PC9" i="9"/>
  <c r="PD9" i="9"/>
  <c r="PE9" i="9"/>
  <c r="PF9" i="9"/>
  <c r="PG9" i="9"/>
  <c r="PH9" i="9"/>
  <c r="PI9" i="9"/>
  <c r="PJ9" i="9"/>
  <c r="PK9" i="9"/>
  <c r="PL9" i="9"/>
  <c r="PM9" i="9"/>
  <c r="PN9" i="9"/>
  <c r="PO9" i="9"/>
  <c r="PP9" i="9"/>
  <c r="PQ9" i="9"/>
  <c r="PR9" i="9"/>
  <c r="PS9" i="9"/>
  <c r="PT9" i="9"/>
  <c r="PU9" i="9"/>
  <c r="PV9" i="9"/>
  <c r="PW9" i="9"/>
  <c r="PX9" i="9"/>
  <c r="PY9" i="9"/>
  <c r="PZ9" i="9"/>
  <c r="QA9" i="9"/>
  <c r="QB9" i="9"/>
  <c r="QC9" i="9"/>
  <c r="QD9" i="9"/>
  <c r="QE9" i="9"/>
  <c r="QF9" i="9"/>
  <c r="QG9" i="9"/>
  <c r="QH9" i="9"/>
  <c r="QI9" i="9"/>
  <c r="QJ9" i="9"/>
  <c r="QK9" i="9"/>
  <c r="QL9" i="9"/>
  <c r="QM9" i="9"/>
  <c r="QN9" i="9"/>
  <c r="QO9" i="9"/>
  <c r="QP9" i="9"/>
  <c r="QQ9" i="9"/>
  <c r="QR9" i="9"/>
  <c r="QS9" i="9"/>
  <c r="QT9" i="9"/>
  <c r="QU9" i="9"/>
  <c r="QV9" i="9"/>
  <c r="QW9" i="9"/>
  <c r="QX9" i="9"/>
  <c r="QY9" i="9"/>
  <c r="QZ9" i="9"/>
  <c r="RA9" i="9"/>
  <c r="RB9" i="9"/>
  <c r="RC9" i="9"/>
  <c r="RD9" i="9"/>
  <c r="RE9" i="9"/>
  <c r="RF9" i="9"/>
  <c r="RG9" i="9"/>
  <c r="RH9" i="9"/>
  <c r="RI9" i="9"/>
  <c r="RJ9" i="9"/>
  <c r="RK9" i="9"/>
  <c r="RL9" i="9"/>
  <c r="RM9" i="9"/>
  <c r="RN9" i="9"/>
  <c r="RO9" i="9"/>
  <c r="RP9" i="9"/>
  <c r="RQ9" i="9"/>
  <c r="RR9" i="9"/>
  <c r="RS9" i="9"/>
  <c r="RT9" i="9"/>
  <c r="RU9" i="9"/>
  <c r="RV9" i="9"/>
  <c r="RW9" i="9"/>
  <c r="RX9" i="9"/>
  <c r="RY9" i="9"/>
  <c r="RZ9" i="9"/>
  <c r="SA9" i="9"/>
  <c r="SB9" i="9"/>
  <c r="SC9" i="9"/>
  <c r="SD9" i="9"/>
  <c r="SE9" i="9"/>
  <c r="SF9" i="9"/>
  <c r="SG9" i="9"/>
  <c r="SH9" i="9"/>
  <c r="SI9" i="9"/>
  <c r="SJ9" i="9"/>
  <c r="SK9" i="9"/>
  <c r="SL9" i="9"/>
  <c r="SM9" i="9"/>
  <c r="SN9" i="9"/>
  <c r="SO9" i="9"/>
  <c r="SP9" i="9"/>
  <c r="SQ9" i="9"/>
  <c r="SR9" i="9"/>
  <c r="SS9" i="9"/>
  <c r="ST9" i="9"/>
  <c r="SU9" i="9"/>
  <c r="SV9" i="9"/>
  <c r="SW9" i="9"/>
  <c r="SX9" i="9"/>
  <c r="SY9" i="9"/>
  <c r="SZ9" i="9"/>
  <c r="TA9" i="9"/>
  <c r="TB9" i="9"/>
  <c r="TC9" i="9"/>
  <c r="TD9" i="9"/>
  <c r="TE9" i="9"/>
  <c r="TF9" i="9"/>
  <c r="TG9" i="9"/>
  <c r="TH9" i="9"/>
  <c r="TI9" i="9"/>
  <c r="TJ9" i="9"/>
  <c r="TK9" i="9"/>
  <c r="TL9" i="9"/>
  <c r="TM9" i="9"/>
  <c r="TN9" i="9"/>
  <c r="TO9" i="9"/>
  <c r="TP9" i="9"/>
  <c r="TQ9" i="9"/>
  <c r="TR9" i="9"/>
  <c r="TS9" i="9"/>
  <c r="TT9" i="9"/>
  <c r="TU9" i="9"/>
  <c r="TV9" i="9"/>
  <c r="TW9" i="9"/>
  <c r="TX9" i="9"/>
  <c r="TY9" i="9"/>
  <c r="TZ9" i="9"/>
  <c r="UA9" i="9"/>
  <c r="UB9" i="9"/>
  <c r="UC9" i="9"/>
  <c r="UD9" i="9"/>
  <c r="UE9" i="9"/>
  <c r="UF9" i="9"/>
  <c r="UG9" i="9"/>
  <c r="UH9" i="9"/>
  <c r="UI9" i="9"/>
  <c r="UJ9" i="9"/>
  <c r="UK9" i="9"/>
  <c r="UL9" i="9"/>
  <c r="UM9" i="9"/>
  <c r="UN9" i="9"/>
  <c r="UO9" i="9"/>
  <c r="UP9" i="9"/>
  <c r="UQ9" i="9"/>
  <c r="UR9" i="9"/>
  <c r="US9" i="9"/>
  <c r="UT9" i="9"/>
  <c r="UU9" i="9"/>
  <c r="UV9" i="9"/>
  <c r="UW9" i="9"/>
  <c r="UX9" i="9"/>
  <c r="UY9" i="9"/>
  <c r="UZ9" i="9"/>
  <c r="VA9" i="9"/>
  <c r="VB9" i="9"/>
  <c r="VC9" i="9"/>
  <c r="VD9" i="9"/>
  <c r="VE9" i="9"/>
  <c r="VF9" i="9"/>
  <c r="VG9" i="9"/>
  <c r="VH9" i="9"/>
  <c r="VI9" i="9"/>
  <c r="VJ9" i="9"/>
  <c r="VK9" i="9"/>
  <c r="VL9" i="9"/>
  <c r="VM9" i="9"/>
  <c r="VN9" i="9"/>
  <c r="VO9" i="9"/>
  <c r="VP9" i="9"/>
  <c r="VQ9" i="9"/>
  <c r="VR9" i="9"/>
  <c r="VS9" i="9"/>
  <c r="VT9" i="9"/>
  <c r="VU9" i="9"/>
  <c r="VV9" i="9"/>
  <c r="VW9" i="9"/>
  <c r="VX9" i="9"/>
  <c r="VY9" i="9"/>
  <c r="VZ9" i="9"/>
  <c r="WA9" i="9"/>
  <c r="WB9" i="9"/>
  <c r="WC9" i="9"/>
  <c r="WD9" i="9"/>
  <c r="WE9" i="9"/>
  <c r="WF9" i="9"/>
  <c r="WG9" i="9"/>
  <c r="WH9" i="9"/>
  <c r="WI9" i="9"/>
  <c r="WJ9" i="9"/>
  <c r="WK9" i="9"/>
  <c r="WL9" i="9"/>
  <c r="WM9" i="9"/>
  <c r="WN9" i="9"/>
  <c r="WO9" i="9"/>
  <c r="WP9" i="9"/>
  <c r="WQ9" i="9"/>
  <c r="WR9" i="9"/>
  <c r="WS9" i="9"/>
  <c r="WT9" i="9"/>
  <c r="WU9" i="9"/>
  <c r="WV9" i="9"/>
  <c r="WW9" i="9"/>
  <c r="WX9" i="9"/>
  <c r="WY9" i="9"/>
  <c r="WZ9" i="9"/>
  <c r="XA9" i="9"/>
  <c r="XB9" i="9"/>
  <c r="XC9" i="9"/>
  <c r="XD9" i="9"/>
  <c r="XE9" i="9"/>
  <c r="XF9" i="9"/>
  <c r="XG9" i="9"/>
  <c r="XH9" i="9"/>
  <c r="XI9" i="9"/>
  <c r="XJ9" i="9"/>
  <c r="XK9" i="9"/>
  <c r="XL9" i="9"/>
  <c r="XM9" i="9"/>
  <c r="XN9" i="9"/>
  <c r="XO9" i="9"/>
  <c r="XP9" i="9"/>
  <c r="XQ9" i="9"/>
  <c r="XR9" i="9"/>
  <c r="XS9" i="9"/>
  <c r="XT9" i="9"/>
  <c r="XU9" i="9"/>
  <c r="XV9" i="9"/>
  <c r="XW9" i="9"/>
  <c r="XX9" i="9"/>
  <c r="XY9" i="9"/>
  <c r="XZ9" i="9"/>
  <c r="YA9" i="9"/>
  <c r="YB9" i="9"/>
  <c r="YC9" i="9"/>
  <c r="YD9" i="9"/>
  <c r="YE9" i="9"/>
  <c r="YF9" i="9"/>
  <c r="YG9" i="9"/>
  <c r="YH9" i="9"/>
  <c r="YI9" i="9"/>
  <c r="YJ9" i="9"/>
  <c r="YK9" i="9"/>
  <c r="YL9" i="9"/>
  <c r="YM9" i="9"/>
  <c r="YN9" i="9"/>
  <c r="YO9" i="9"/>
  <c r="YP9" i="9"/>
  <c r="YQ9" i="9"/>
  <c r="YR9" i="9"/>
  <c r="YS9" i="9"/>
  <c r="YT9" i="9"/>
  <c r="YU9" i="9"/>
  <c r="YV9" i="9"/>
  <c r="YW9" i="9"/>
  <c r="YX9" i="9"/>
  <c r="YY9" i="9"/>
  <c r="YZ9" i="9"/>
  <c r="ZA9" i="9"/>
  <c r="ZB9" i="9"/>
  <c r="ZC9" i="9"/>
  <c r="ZD9" i="9"/>
  <c r="ZE9" i="9"/>
  <c r="ZF9" i="9"/>
  <c r="ZG9" i="9"/>
  <c r="ZH9" i="9"/>
  <c r="ZI9" i="9"/>
  <c r="ZJ9" i="9"/>
  <c r="ZK9" i="9"/>
  <c r="ZL9" i="9"/>
  <c r="ZM9" i="9"/>
  <c r="ZN9" i="9"/>
  <c r="ZO9" i="9"/>
  <c r="ZP9" i="9"/>
  <c r="ZQ9" i="9"/>
  <c r="ZR9" i="9"/>
  <c r="ZS9" i="9"/>
  <c r="ZT9" i="9"/>
  <c r="ZU9" i="9"/>
  <c r="ZV9" i="9"/>
  <c r="ZW9" i="9"/>
  <c r="ZX9" i="9"/>
  <c r="ZY9" i="9"/>
  <c r="ZZ9" i="9"/>
  <c r="AAA9" i="9"/>
  <c r="AAB9" i="9"/>
  <c r="AAC9" i="9"/>
  <c r="AAD9" i="9"/>
  <c r="AAE9" i="9"/>
  <c r="AAF9" i="9"/>
  <c r="AAG9" i="9"/>
  <c r="AAH9" i="9"/>
  <c r="AAI9" i="9"/>
  <c r="AAJ9" i="9"/>
  <c r="AAK9" i="9"/>
  <c r="AAL9" i="9"/>
  <c r="AAM9" i="9"/>
  <c r="AAN9" i="9"/>
  <c r="AAO9" i="9"/>
  <c r="AAP9" i="9"/>
  <c r="AAQ9" i="9"/>
  <c r="AAR9" i="9"/>
  <c r="AAS9" i="9"/>
  <c r="AAT9" i="9"/>
  <c r="AAU9" i="9"/>
  <c r="AAV9" i="9"/>
  <c r="AAW9" i="9"/>
  <c r="AAX9" i="9"/>
  <c r="AAY9" i="9"/>
  <c r="AAZ9" i="9"/>
  <c r="ABA9" i="9"/>
  <c r="ABB9" i="9"/>
  <c r="ABC9" i="9"/>
  <c r="ABD9" i="9"/>
  <c r="ABE9" i="9"/>
  <c r="ABF9" i="9"/>
  <c r="ABG9" i="9"/>
  <c r="ABH9" i="9"/>
  <c r="ABI9" i="9"/>
  <c r="ABJ9" i="9"/>
  <c r="ABK9" i="9"/>
  <c r="ABL9" i="9"/>
  <c r="ABM9" i="9"/>
  <c r="ABN9" i="9"/>
  <c r="ABO9" i="9"/>
  <c r="ABP9" i="9"/>
  <c r="ABQ9" i="9"/>
  <c r="ABR9" i="9"/>
  <c r="ABS9" i="9"/>
  <c r="ABT9" i="9"/>
  <c r="ABU9" i="9"/>
  <c r="ABV9" i="9"/>
  <c r="ABW9" i="9"/>
  <c r="ABX9" i="9"/>
  <c r="ABY9" i="9"/>
  <c r="ABZ9" i="9"/>
  <c r="ACA9" i="9"/>
  <c r="ACB9" i="9"/>
  <c r="ACC9" i="9"/>
  <c r="ACD9" i="9"/>
  <c r="ACE9" i="9"/>
  <c r="ACF9" i="9"/>
  <c r="ACG9" i="9"/>
  <c r="ACH9" i="9"/>
  <c r="ACI9" i="9"/>
  <c r="ACJ9" i="9"/>
  <c r="ACK9" i="9"/>
  <c r="ACL9" i="9"/>
  <c r="ACM9" i="9"/>
  <c r="ACN9" i="9"/>
  <c r="ACO9" i="9"/>
  <c r="ACP9" i="9"/>
  <c r="ACQ9" i="9"/>
  <c r="ACR9" i="9"/>
  <c r="ACS9" i="9"/>
  <c r="ACT9" i="9"/>
  <c r="ACU9" i="9"/>
  <c r="ACV9" i="9"/>
  <c r="ACW9" i="9"/>
  <c r="ACX9" i="9"/>
  <c r="ACY9" i="9"/>
  <c r="ACZ9" i="9"/>
  <c r="ADA9" i="9"/>
  <c r="ADB9" i="9"/>
  <c r="ADC9" i="9"/>
  <c r="ADD9" i="9"/>
  <c r="ADE9" i="9"/>
  <c r="ADF9" i="9"/>
  <c r="ADG9" i="9"/>
  <c r="ADH9" i="9"/>
  <c r="ADI9" i="9"/>
  <c r="ADJ9" i="9"/>
  <c r="ADK9" i="9"/>
  <c r="ADL9" i="9"/>
  <c r="ADM9" i="9"/>
  <c r="ADN9" i="9"/>
  <c r="ADO9" i="9"/>
  <c r="ADP9" i="9"/>
  <c r="ADQ9" i="9"/>
  <c r="ADR9" i="9"/>
  <c r="ADS9" i="9"/>
  <c r="ADT9" i="9"/>
  <c r="ADU9" i="9"/>
  <c r="ADV9" i="9"/>
  <c r="ADW9" i="9"/>
  <c r="ADX9" i="9"/>
  <c r="ADY9" i="9"/>
  <c r="ADZ9" i="9"/>
  <c r="AEA9" i="9"/>
  <c r="AEB9" i="9"/>
  <c r="AEC9" i="9"/>
  <c r="AED9" i="9"/>
  <c r="AEE9" i="9"/>
  <c r="AEF9" i="9"/>
  <c r="AEG9" i="9"/>
  <c r="AEH9" i="9"/>
  <c r="AEI9" i="9"/>
  <c r="AEJ9" i="9"/>
  <c r="AEK9" i="9"/>
  <c r="AEL9" i="9"/>
  <c r="AEM9" i="9"/>
  <c r="AEN9" i="9"/>
  <c r="AEO9" i="9"/>
  <c r="AEP9" i="9"/>
  <c r="AEQ9" i="9"/>
  <c r="AER9" i="9"/>
  <c r="AES9" i="9"/>
  <c r="AET9" i="9"/>
  <c r="AEU9" i="9"/>
  <c r="AEV9" i="9"/>
  <c r="AEW9" i="9"/>
  <c r="AEX9" i="9"/>
  <c r="AEY9" i="9"/>
  <c r="AEZ9" i="9"/>
  <c r="AFA9" i="9"/>
  <c r="AFB9" i="9"/>
  <c r="AFC9" i="9"/>
  <c r="AFD9" i="9"/>
  <c r="AFE9" i="9"/>
  <c r="AFF9" i="9"/>
  <c r="AFG9" i="9"/>
  <c r="AFH9" i="9"/>
  <c r="AFI9" i="9"/>
  <c r="AFJ9" i="9"/>
  <c r="AFK9" i="9"/>
  <c r="AFL9" i="9"/>
  <c r="AFM9" i="9"/>
  <c r="AFN9" i="9"/>
  <c r="AFO9" i="9"/>
  <c r="AFP9" i="9"/>
  <c r="AFQ9" i="9"/>
  <c r="AFR9" i="9"/>
  <c r="AFS9" i="9"/>
  <c r="AFT9" i="9"/>
  <c r="AFU9" i="9"/>
  <c r="AFV9" i="9"/>
  <c r="AFW9" i="9"/>
  <c r="AFX9" i="9"/>
  <c r="AFY9" i="9"/>
  <c r="AFZ9" i="9"/>
  <c r="AGA9" i="9"/>
  <c r="AGB9" i="9"/>
  <c r="AGC9" i="9"/>
  <c r="AGD9" i="9"/>
  <c r="AGE9" i="9"/>
  <c r="AGF9" i="9"/>
  <c r="AGG9" i="9"/>
  <c r="AGH9" i="9"/>
  <c r="AGI9" i="9"/>
  <c r="AGJ9" i="9"/>
  <c r="AGK9" i="9"/>
  <c r="AGL9" i="9"/>
  <c r="AGM9" i="9"/>
  <c r="AGN9" i="9"/>
  <c r="AGO9" i="9"/>
  <c r="AGP9" i="9"/>
  <c r="AGQ9" i="9"/>
  <c r="AGR9" i="9"/>
  <c r="AGS9" i="9"/>
  <c r="AGT9" i="9"/>
  <c r="AGU9" i="9"/>
  <c r="AGV9" i="9"/>
  <c r="AGW9" i="9"/>
  <c r="AGX9" i="9"/>
  <c r="AGY9" i="9"/>
  <c r="AGZ9" i="9"/>
  <c r="AHA9" i="9"/>
  <c r="AHB9" i="9"/>
  <c r="AHC9" i="9"/>
  <c r="AHD9" i="9"/>
  <c r="AHE9" i="9"/>
  <c r="AHF9" i="9"/>
  <c r="AHG9" i="9"/>
  <c r="AHH9" i="9"/>
  <c r="AHI9" i="9"/>
  <c r="AHJ9" i="9"/>
  <c r="AHK9" i="9"/>
  <c r="AHL9" i="9"/>
  <c r="AHM9" i="9"/>
  <c r="AHN9" i="9"/>
  <c r="AHO9" i="9"/>
  <c r="AHP9" i="9"/>
  <c r="AHQ9" i="9"/>
  <c r="AHR9" i="9"/>
  <c r="AHS9" i="9"/>
  <c r="AHT9" i="9"/>
  <c r="AHU9" i="9"/>
  <c r="AHV9" i="9"/>
  <c r="AHW9" i="9"/>
  <c r="AHX9" i="9"/>
  <c r="AHY9" i="9"/>
  <c r="AHZ9" i="9"/>
  <c r="AIA9" i="9"/>
  <c r="AIB9" i="9"/>
  <c r="AIC9" i="9"/>
  <c r="AID9" i="9"/>
  <c r="AIE9" i="9"/>
  <c r="AIF9" i="9"/>
  <c r="AIG9" i="9"/>
  <c r="AIH9" i="9"/>
  <c r="AII9" i="9"/>
  <c r="AIJ9" i="9"/>
  <c r="AIK9" i="9"/>
  <c r="AIL9" i="9"/>
  <c r="AIM9" i="9"/>
  <c r="AIN9" i="9"/>
  <c r="AIO9" i="9"/>
  <c r="AIP9" i="9"/>
  <c r="AIQ9" i="9"/>
  <c r="AIR9" i="9"/>
  <c r="AIS9" i="9"/>
  <c r="AIT9" i="9"/>
  <c r="AIU9" i="9"/>
  <c r="AIV9" i="9"/>
  <c r="AIW9" i="9"/>
  <c r="AIX9" i="9"/>
  <c r="AIY9" i="9"/>
  <c r="AIZ9" i="9"/>
  <c r="AJA9" i="9"/>
  <c r="AJB9" i="9"/>
  <c r="AJC9" i="9"/>
  <c r="AJD9" i="9"/>
  <c r="AJE9" i="9"/>
  <c r="AJF9" i="9"/>
  <c r="AJG9" i="9"/>
  <c r="AJH9" i="9"/>
  <c r="AJI9" i="9"/>
  <c r="AJJ9" i="9"/>
  <c r="AJK9" i="9"/>
  <c r="AJL9" i="9"/>
  <c r="AJM9" i="9"/>
  <c r="AJN9" i="9"/>
  <c r="AJO9" i="9"/>
  <c r="AJP9" i="9"/>
  <c r="AJQ9" i="9"/>
  <c r="AJR9" i="9"/>
  <c r="AJS9" i="9"/>
  <c r="AJT9" i="9"/>
  <c r="AJU9" i="9"/>
  <c r="AJV9" i="9"/>
  <c r="AJW9" i="9"/>
  <c r="AJX9" i="9"/>
  <c r="AJY9" i="9"/>
  <c r="AJZ9" i="9"/>
  <c r="AKA9" i="9"/>
  <c r="AKB9" i="9"/>
  <c r="AKC9" i="9"/>
  <c r="AKD9" i="9"/>
  <c r="AKE9" i="9"/>
  <c r="AKF9" i="9"/>
  <c r="AKG9" i="9"/>
  <c r="AKH9" i="9"/>
  <c r="AKI9" i="9"/>
  <c r="AKJ9" i="9"/>
  <c r="AKK9" i="9"/>
  <c r="AKL9" i="9"/>
  <c r="AKM9" i="9"/>
  <c r="AKN9" i="9"/>
  <c r="AKO9" i="9"/>
  <c r="AKP9" i="9"/>
  <c r="AKQ9" i="9"/>
  <c r="AKR9" i="9"/>
  <c r="AKS9" i="9"/>
  <c r="AKT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GA10" i="9"/>
  <c r="GB10" i="9"/>
  <c r="GC10" i="9"/>
  <c r="GD10" i="9"/>
  <c r="GE10" i="9"/>
  <c r="GF10" i="9"/>
  <c r="GG10" i="9"/>
  <c r="GH10" i="9"/>
  <c r="GI10" i="9"/>
  <c r="GJ10" i="9"/>
  <c r="GK10" i="9"/>
  <c r="GL10" i="9"/>
  <c r="GM10" i="9"/>
  <c r="GN10" i="9"/>
  <c r="GO10" i="9"/>
  <c r="GP10" i="9"/>
  <c r="GQ10" i="9"/>
  <c r="GR10" i="9"/>
  <c r="GS10" i="9"/>
  <c r="GT10" i="9"/>
  <c r="GU10" i="9"/>
  <c r="GV10" i="9"/>
  <c r="GW10" i="9"/>
  <c r="GX10" i="9"/>
  <c r="GY10" i="9"/>
  <c r="GZ10" i="9"/>
  <c r="HA10" i="9"/>
  <c r="HB10" i="9"/>
  <c r="HC10" i="9"/>
  <c r="HD10" i="9"/>
  <c r="HE10" i="9"/>
  <c r="HF10" i="9"/>
  <c r="HG10" i="9"/>
  <c r="HH10" i="9"/>
  <c r="HI10" i="9"/>
  <c r="HJ10" i="9"/>
  <c r="HK10" i="9"/>
  <c r="HL10" i="9"/>
  <c r="HM10" i="9"/>
  <c r="HN10" i="9"/>
  <c r="HO10" i="9"/>
  <c r="HP10" i="9"/>
  <c r="HQ10" i="9"/>
  <c r="HR10" i="9"/>
  <c r="HS10" i="9"/>
  <c r="HT10" i="9"/>
  <c r="HU10" i="9"/>
  <c r="HV10" i="9"/>
  <c r="HW10" i="9"/>
  <c r="HX10" i="9"/>
  <c r="HY10" i="9"/>
  <c r="HZ10" i="9"/>
  <c r="IA10" i="9"/>
  <c r="IB10" i="9"/>
  <c r="IC10" i="9"/>
  <c r="ID10" i="9"/>
  <c r="IE10" i="9"/>
  <c r="IF10" i="9"/>
  <c r="IG10" i="9"/>
  <c r="IH10" i="9"/>
  <c r="II10" i="9"/>
  <c r="IJ10" i="9"/>
  <c r="IK10" i="9"/>
  <c r="IL10" i="9"/>
  <c r="IM10" i="9"/>
  <c r="IN10" i="9"/>
  <c r="IO10" i="9"/>
  <c r="IP10" i="9"/>
  <c r="IQ10" i="9"/>
  <c r="IR10" i="9"/>
  <c r="IS10" i="9"/>
  <c r="IT10" i="9"/>
  <c r="IU10" i="9"/>
  <c r="IV10" i="9"/>
  <c r="IW10" i="9"/>
  <c r="IX10" i="9"/>
  <c r="IY10" i="9"/>
  <c r="IZ10" i="9"/>
  <c r="JA10" i="9"/>
  <c r="JB10" i="9"/>
  <c r="JC10" i="9"/>
  <c r="JD10" i="9"/>
  <c r="JE10" i="9"/>
  <c r="JF10" i="9"/>
  <c r="JG10" i="9"/>
  <c r="JH10" i="9"/>
  <c r="JI10" i="9"/>
  <c r="JJ10" i="9"/>
  <c r="JK10" i="9"/>
  <c r="JL10" i="9"/>
  <c r="JM10" i="9"/>
  <c r="JN10" i="9"/>
  <c r="JO10" i="9"/>
  <c r="JP10" i="9"/>
  <c r="JQ10" i="9"/>
  <c r="JR10" i="9"/>
  <c r="JS10" i="9"/>
  <c r="JT10" i="9"/>
  <c r="JU10" i="9"/>
  <c r="JV10" i="9"/>
  <c r="JW10" i="9"/>
  <c r="JX10" i="9"/>
  <c r="JY10" i="9"/>
  <c r="JZ10" i="9"/>
  <c r="KA10" i="9"/>
  <c r="KB10" i="9"/>
  <c r="KC10" i="9"/>
  <c r="KD10" i="9"/>
  <c r="KE10" i="9"/>
  <c r="KF10" i="9"/>
  <c r="KG10" i="9"/>
  <c r="KH10" i="9"/>
  <c r="KI10" i="9"/>
  <c r="KJ10" i="9"/>
  <c r="KK10" i="9"/>
  <c r="KL10" i="9"/>
  <c r="KM10" i="9"/>
  <c r="KN10" i="9"/>
  <c r="KO10" i="9"/>
  <c r="KP10" i="9"/>
  <c r="KQ10" i="9"/>
  <c r="KR10" i="9"/>
  <c r="KS10" i="9"/>
  <c r="KT10" i="9"/>
  <c r="KU10" i="9"/>
  <c r="KV10" i="9"/>
  <c r="KW10" i="9"/>
  <c r="KX10" i="9"/>
  <c r="KY10" i="9"/>
  <c r="KZ10" i="9"/>
  <c r="LA10" i="9"/>
  <c r="LB10" i="9"/>
  <c r="LC10" i="9"/>
  <c r="LD10" i="9"/>
  <c r="LE10" i="9"/>
  <c r="LF10" i="9"/>
  <c r="LG10" i="9"/>
  <c r="LH10" i="9"/>
  <c r="LI10" i="9"/>
  <c r="LJ10" i="9"/>
  <c r="LK10" i="9"/>
  <c r="LL10" i="9"/>
  <c r="LM10" i="9"/>
  <c r="LN10" i="9"/>
  <c r="LO10" i="9"/>
  <c r="LP10" i="9"/>
  <c r="LQ10" i="9"/>
  <c r="LR10" i="9"/>
  <c r="LS10" i="9"/>
  <c r="LT10" i="9"/>
  <c r="LU10" i="9"/>
  <c r="LV10" i="9"/>
  <c r="LW10" i="9"/>
  <c r="LX10" i="9"/>
  <c r="LY10" i="9"/>
  <c r="LZ10" i="9"/>
  <c r="MA10" i="9"/>
  <c r="MB10" i="9"/>
  <c r="MC10" i="9"/>
  <c r="MD10" i="9"/>
  <c r="ME10" i="9"/>
  <c r="MF10" i="9"/>
  <c r="MG10" i="9"/>
  <c r="MH10" i="9"/>
  <c r="MI10" i="9"/>
  <c r="MJ10" i="9"/>
  <c r="MK10" i="9"/>
  <c r="ML10" i="9"/>
  <c r="MM10" i="9"/>
  <c r="MN10" i="9"/>
  <c r="MO10" i="9"/>
  <c r="MP10" i="9"/>
  <c r="MQ10" i="9"/>
  <c r="MR10" i="9"/>
  <c r="MS10" i="9"/>
  <c r="MT10" i="9"/>
  <c r="MU10" i="9"/>
  <c r="MV10" i="9"/>
  <c r="MW10" i="9"/>
  <c r="MX10" i="9"/>
  <c r="MY10" i="9"/>
  <c r="MZ10" i="9"/>
  <c r="NA10" i="9"/>
  <c r="NB10" i="9"/>
  <c r="NC10" i="9"/>
  <c r="ND10" i="9"/>
  <c r="NE10" i="9"/>
  <c r="NF10" i="9"/>
  <c r="NG10" i="9"/>
  <c r="NH10" i="9"/>
  <c r="NI10" i="9"/>
  <c r="NJ10" i="9"/>
  <c r="NK10" i="9"/>
  <c r="NL10" i="9"/>
  <c r="NM10" i="9"/>
  <c r="NN10" i="9"/>
  <c r="NO10" i="9"/>
  <c r="NP10" i="9"/>
  <c r="NQ10" i="9"/>
  <c r="NR10" i="9"/>
  <c r="NS10" i="9"/>
  <c r="NT10" i="9"/>
  <c r="NU10" i="9"/>
  <c r="NV10" i="9"/>
  <c r="NW10" i="9"/>
  <c r="NX10" i="9"/>
  <c r="NY10" i="9"/>
  <c r="NZ10" i="9"/>
  <c r="OA10" i="9"/>
  <c r="OB10" i="9"/>
  <c r="OC10" i="9"/>
  <c r="OD10" i="9"/>
  <c r="OE10" i="9"/>
  <c r="OF10" i="9"/>
  <c r="OG10" i="9"/>
  <c r="OH10" i="9"/>
  <c r="OI10" i="9"/>
  <c r="OJ10" i="9"/>
  <c r="OK10" i="9"/>
  <c r="OL10" i="9"/>
  <c r="OM10" i="9"/>
  <c r="ON10" i="9"/>
  <c r="OO10" i="9"/>
  <c r="OP10" i="9"/>
  <c r="OQ10" i="9"/>
  <c r="OR10" i="9"/>
  <c r="OS10" i="9"/>
  <c r="OT10" i="9"/>
  <c r="OU10" i="9"/>
  <c r="OV10" i="9"/>
  <c r="OW10" i="9"/>
  <c r="OX10" i="9"/>
  <c r="OY10" i="9"/>
  <c r="OZ10" i="9"/>
  <c r="PA10" i="9"/>
  <c r="PB10" i="9"/>
  <c r="PC10" i="9"/>
  <c r="PD10" i="9"/>
  <c r="PE10" i="9"/>
  <c r="PF10" i="9"/>
  <c r="PG10" i="9"/>
  <c r="PH10" i="9"/>
  <c r="PI10" i="9"/>
  <c r="PJ10" i="9"/>
  <c r="PK10" i="9"/>
  <c r="PL10" i="9"/>
  <c r="PM10" i="9"/>
  <c r="PN10" i="9"/>
  <c r="PO10" i="9"/>
  <c r="PP10" i="9"/>
  <c r="PQ10" i="9"/>
  <c r="PR10" i="9"/>
  <c r="PS10" i="9"/>
  <c r="PT10" i="9"/>
  <c r="PU10" i="9"/>
  <c r="PV10" i="9"/>
  <c r="PW10" i="9"/>
  <c r="PX10" i="9"/>
  <c r="PY10" i="9"/>
  <c r="PZ10" i="9"/>
  <c r="QA10" i="9"/>
  <c r="QB10" i="9"/>
  <c r="QC10" i="9"/>
  <c r="QD10" i="9"/>
  <c r="QE10" i="9"/>
  <c r="QF10" i="9"/>
  <c r="QG10" i="9"/>
  <c r="QH10" i="9"/>
  <c r="QI10" i="9"/>
  <c r="QJ10" i="9"/>
  <c r="QK10" i="9"/>
  <c r="QL10" i="9"/>
  <c r="QM10" i="9"/>
  <c r="QN10" i="9"/>
  <c r="QO10" i="9"/>
  <c r="QP10" i="9"/>
  <c r="QQ10" i="9"/>
  <c r="QR10" i="9"/>
  <c r="QS10" i="9"/>
  <c r="QT10" i="9"/>
  <c r="QU10" i="9"/>
  <c r="QV10" i="9"/>
  <c r="QW10" i="9"/>
  <c r="QX10" i="9"/>
  <c r="QY10" i="9"/>
  <c r="QZ10" i="9"/>
  <c r="RA10" i="9"/>
  <c r="RB10" i="9"/>
  <c r="RC10" i="9"/>
  <c r="RD10" i="9"/>
  <c r="RE10" i="9"/>
  <c r="RF10" i="9"/>
  <c r="RG10" i="9"/>
  <c r="RH10" i="9"/>
  <c r="RI10" i="9"/>
  <c r="RJ10" i="9"/>
  <c r="RK10" i="9"/>
  <c r="RL10" i="9"/>
  <c r="RM10" i="9"/>
  <c r="RN10" i="9"/>
  <c r="RO10" i="9"/>
  <c r="RP10" i="9"/>
  <c r="RQ10" i="9"/>
  <c r="RR10" i="9"/>
  <c r="RS10" i="9"/>
  <c r="RT10" i="9"/>
  <c r="RU10" i="9"/>
  <c r="RV10" i="9"/>
  <c r="RW10" i="9"/>
  <c r="RX10" i="9"/>
  <c r="RY10" i="9"/>
  <c r="RZ10" i="9"/>
  <c r="SA10" i="9"/>
  <c r="SB10" i="9"/>
  <c r="SC10" i="9"/>
  <c r="SD10" i="9"/>
  <c r="SE10" i="9"/>
  <c r="SF10" i="9"/>
  <c r="SG10" i="9"/>
  <c r="SH10" i="9"/>
  <c r="SI10" i="9"/>
  <c r="SJ10" i="9"/>
  <c r="SK10" i="9"/>
  <c r="SL10" i="9"/>
  <c r="SM10" i="9"/>
  <c r="SN10" i="9"/>
  <c r="SO10" i="9"/>
  <c r="SP10" i="9"/>
  <c r="SQ10" i="9"/>
  <c r="SR10" i="9"/>
  <c r="SS10" i="9"/>
  <c r="ST10" i="9"/>
  <c r="SU10" i="9"/>
  <c r="SV10" i="9"/>
  <c r="SW10" i="9"/>
  <c r="SX10" i="9"/>
  <c r="SY10" i="9"/>
  <c r="SZ10" i="9"/>
  <c r="TA10" i="9"/>
  <c r="TB10" i="9"/>
  <c r="TC10" i="9"/>
  <c r="TD10" i="9"/>
  <c r="TE10" i="9"/>
  <c r="TF10" i="9"/>
  <c r="TG10" i="9"/>
  <c r="TH10" i="9"/>
  <c r="TI10" i="9"/>
  <c r="TJ10" i="9"/>
  <c r="TK10" i="9"/>
  <c r="TL10" i="9"/>
  <c r="TM10" i="9"/>
  <c r="TN10" i="9"/>
  <c r="TO10" i="9"/>
  <c r="TP10" i="9"/>
  <c r="TQ10" i="9"/>
  <c r="TR10" i="9"/>
  <c r="TS10" i="9"/>
  <c r="TT10" i="9"/>
  <c r="TU10" i="9"/>
  <c r="TV10" i="9"/>
  <c r="TW10" i="9"/>
  <c r="TX10" i="9"/>
  <c r="TY10" i="9"/>
  <c r="TZ10" i="9"/>
  <c r="UA10" i="9"/>
  <c r="UB10" i="9"/>
  <c r="UC10" i="9"/>
  <c r="UD10" i="9"/>
  <c r="UE10" i="9"/>
  <c r="UF10" i="9"/>
  <c r="UG10" i="9"/>
  <c r="UH10" i="9"/>
  <c r="UI10" i="9"/>
  <c r="UJ10" i="9"/>
  <c r="UK10" i="9"/>
  <c r="UL10" i="9"/>
  <c r="UM10" i="9"/>
  <c r="UN10" i="9"/>
  <c r="UO10" i="9"/>
  <c r="UP10" i="9"/>
  <c r="UQ10" i="9"/>
  <c r="UR10" i="9"/>
  <c r="US10" i="9"/>
  <c r="UT10" i="9"/>
  <c r="UU10" i="9"/>
  <c r="UV10" i="9"/>
  <c r="UW10" i="9"/>
  <c r="UX10" i="9"/>
  <c r="UY10" i="9"/>
  <c r="UZ10" i="9"/>
  <c r="VA10" i="9"/>
  <c r="VB10" i="9"/>
  <c r="VC10" i="9"/>
  <c r="VD10" i="9"/>
  <c r="VE10" i="9"/>
  <c r="VF10" i="9"/>
  <c r="VG10" i="9"/>
  <c r="VH10" i="9"/>
  <c r="VI10" i="9"/>
  <c r="VJ10" i="9"/>
  <c r="VK10" i="9"/>
  <c r="VL10" i="9"/>
  <c r="VM10" i="9"/>
  <c r="VN10" i="9"/>
  <c r="VO10" i="9"/>
  <c r="VP10" i="9"/>
  <c r="VQ10" i="9"/>
  <c r="VR10" i="9"/>
  <c r="VS10" i="9"/>
  <c r="VT10" i="9"/>
  <c r="VU10" i="9"/>
  <c r="VV10" i="9"/>
  <c r="VW10" i="9"/>
  <c r="VX10" i="9"/>
  <c r="VY10" i="9"/>
  <c r="VZ10" i="9"/>
  <c r="WA10" i="9"/>
  <c r="WB10" i="9"/>
  <c r="WC10" i="9"/>
  <c r="WD10" i="9"/>
  <c r="WE10" i="9"/>
  <c r="WF10" i="9"/>
  <c r="WG10" i="9"/>
  <c r="WH10" i="9"/>
  <c r="WI10" i="9"/>
  <c r="WJ10" i="9"/>
  <c r="WK10" i="9"/>
  <c r="WL10" i="9"/>
  <c r="WM10" i="9"/>
  <c r="WN10" i="9"/>
  <c r="WO10" i="9"/>
  <c r="WP10" i="9"/>
  <c r="WQ10" i="9"/>
  <c r="WR10" i="9"/>
  <c r="WS10" i="9"/>
  <c r="WT10" i="9"/>
  <c r="WU10" i="9"/>
  <c r="WV10" i="9"/>
  <c r="WW10" i="9"/>
  <c r="WX10" i="9"/>
  <c r="WY10" i="9"/>
  <c r="WZ10" i="9"/>
  <c r="XA10" i="9"/>
  <c r="XB10" i="9"/>
  <c r="XC10" i="9"/>
  <c r="XD10" i="9"/>
  <c r="XE10" i="9"/>
  <c r="XF10" i="9"/>
  <c r="XG10" i="9"/>
  <c r="XH10" i="9"/>
  <c r="XI10" i="9"/>
  <c r="XJ10" i="9"/>
  <c r="XK10" i="9"/>
  <c r="XL10" i="9"/>
  <c r="XM10" i="9"/>
  <c r="XN10" i="9"/>
  <c r="XO10" i="9"/>
  <c r="XP10" i="9"/>
  <c r="XQ10" i="9"/>
  <c r="XR10" i="9"/>
  <c r="XS10" i="9"/>
  <c r="XT10" i="9"/>
  <c r="XU10" i="9"/>
  <c r="XV10" i="9"/>
  <c r="XW10" i="9"/>
  <c r="XX10" i="9"/>
  <c r="XY10" i="9"/>
  <c r="XZ10" i="9"/>
  <c r="YA10" i="9"/>
  <c r="YB10" i="9"/>
  <c r="YC10" i="9"/>
  <c r="YD10" i="9"/>
  <c r="YE10" i="9"/>
  <c r="YF10" i="9"/>
  <c r="YG10" i="9"/>
  <c r="YH10" i="9"/>
  <c r="YI10" i="9"/>
  <c r="YJ10" i="9"/>
  <c r="YK10" i="9"/>
  <c r="YL10" i="9"/>
  <c r="YM10" i="9"/>
  <c r="YN10" i="9"/>
  <c r="YO10" i="9"/>
  <c r="YP10" i="9"/>
  <c r="YQ10" i="9"/>
  <c r="YR10" i="9"/>
  <c r="YS10" i="9"/>
  <c r="YT10" i="9"/>
  <c r="YU10" i="9"/>
  <c r="YV10" i="9"/>
  <c r="YW10" i="9"/>
  <c r="YX10" i="9"/>
  <c r="YY10" i="9"/>
  <c r="YZ10" i="9"/>
  <c r="ZA10" i="9"/>
  <c r="ZB10" i="9"/>
  <c r="ZC10" i="9"/>
  <c r="ZD10" i="9"/>
  <c r="ZE10" i="9"/>
  <c r="ZF10" i="9"/>
  <c r="ZG10" i="9"/>
  <c r="ZH10" i="9"/>
  <c r="ZI10" i="9"/>
  <c r="ZJ10" i="9"/>
  <c r="ZK10" i="9"/>
  <c r="ZL10" i="9"/>
  <c r="ZM10" i="9"/>
  <c r="ZN10" i="9"/>
  <c r="ZO10" i="9"/>
  <c r="ZP10" i="9"/>
  <c r="ZQ10" i="9"/>
  <c r="ZR10" i="9"/>
  <c r="ZS10" i="9"/>
  <c r="ZT10" i="9"/>
  <c r="ZU10" i="9"/>
  <c r="ZV10" i="9"/>
  <c r="ZW10" i="9"/>
  <c r="ZX10" i="9"/>
  <c r="ZY10" i="9"/>
  <c r="ZZ10" i="9"/>
  <c r="AAA10" i="9"/>
  <c r="AAB10" i="9"/>
  <c r="AAC10" i="9"/>
  <c r="AAD10" i="9"/>
  <c r="AAE10" i="9"/>
  <c r="AAF10" i="9"/>
  <c r="AAG10" i="9"/>
  <c r="AAH10" i="9"/>
  <c r="AAI10" i="9"/>
  <c r="AAJ10" i="9"/>
  <c r="AAK10" i="9"/>
  <c r="AAL10" i="9"/>
  <c r="AAM10" i="9"/>
  <c r="AAN10" i="9"/>
  <c r="AAO10" i="9"/>
  <c r="AAP10" i="9"/>
  <c r="AAQ10" i="9"/>
  <c r="AAR10" i="9"/>
  <c r="AAS10" i="9"/>
  <c r="AAT10" i="9"/>
  <c r="AAU10" i="9"/>
  <c r="AAV10" i="9"/>
  <c r="AAW10" i="9"/>
  <c r="AAX10" i="9"/>
  <c r="AAY10" i="9"/>
  <c r="AAZ10" i="9"/>
  <c r="ABA10" i="9"/>
  <c r="ABB10" i="9"/>
  <c r="ABC10" i="9"/>
  <c r="ABD10" i="9"/>
  <c r="ABE10" i="9"/>
  <c r="ABF10" i="9"/>
  <c r="ABG10" i="9"/>
  <c r="ABH10" i="9"/>
  <c r="ABI10" i="9"/>
  <c r="ABJ10" i="9"/>
  <c r="ABK10" i="9"/>
  <c r="ABL10" i="9"/>
  <c r="ABM10" i="9"/>
  <c r="ABN10" i="9"/>
  <c r="ABO10" i="9"/>
  <c r="ABP10" i="9"/>
  <c r="ABQ10" i="9"/>
  <c r="ABR10" i="9"/>
  <c r="ABS10" i="9"/>
  <c r="ABT10" i="9"/>
  <c r="ABU10" i="9"/>
  <c r="ABV10" i="9"/>
  <c r="ABW10" i="9"/>
  <c r="ABX10" i="9"/>
  <c r="ABY10" i="9"/>
  <c r="ABZ10" i="9"/>
  <c r="ACA10" i="9"/>
  <c r="ACB10" i="9"/>
  <c r="ACC10" i="9"/>
  <c r="ACD10" i="9"/>
  <c r="ACE10" i="9"/>
  <c r="ACF10" i="9"/>
  <c r="ACG10" i="9"/>
  <c r="ACH10" i="9"/>
  <c r="ACI10" i="9"/>
  <c r="ACJ10" i="9"/>
  <c r="ACK10" i="9"/>
  <c r="ACL10" i="9"/>
  <c r="ACM10" i="9"/>
  <c r="ACN10" i="9"/>
  <c r="ACO10" i="9"/>
  <c r="ACP10" i="9"/>
  <c r="ACQ10" i="9"/>
  <c r="ACR10" i="9"/>
  <c r="ACS10" i="9"/>
  <c r="ACT10" i="9"/>
  <c r="ACU10" i="9"/>
  <c r="ACV10" i="9"/>
  <c r="ACW10" i="9"/>
  <c r="ACX10" i="9"/>
  <c r="ACY10" i="9"/>
  <c r="ACZ10" i="9"/>
  <c r="ADA10" i="9"/>
  <c r="ADB10" i="9"/>
  <c r="ADC10" i="9"/>
  <c r="ADD10" i="9"/>
  <c r="ADE10" i="9"/>
  <c r="ADF10" i="9"/>
  <c r="ADG10" i="9"/>
  <c r="ADH10" i="9"/>
  <c r="ADI10" i="9"/>
  <c r="ADJ10" i="9"/>
  <c r="ADK10" i="9"/>
  <c r="ADL10" i="9"/>
  <c r="ADM10" i="9"/>
  <c r="ADN10" i="9"/>
  <c r="ADO10" i="9"/>
  <c r="ADP10" i="9"/>
  <c r="ADQ10" i="9"/>
  <c r="ADR10" i="9"/>
  <c r="ADS10" i="9"/>
  <c r="ADT10" i="9"/>
  <c r="ADU10" i="9"/>
  <c r="ADV10" i="9"/>
  <c r="ADW10" i="9"/>
  <c r="ADX10" i="9"/>
  <c r="ADY10" i="9"/>
  <c r="ADZ10" i="9"/>
  <c r="AEA10" i="9"/>
  <c r="AEB10" i="9"/>
  <c r="AEC10" i="9"/>
  <c r="AED10" i="9"/>
  <c r="AEE10" i="9"/>
  <c r="AEF10" i="9"/>
  <c r="AEG10" i="9"/>
  <c r="AEH10" i="9"/>
  <c r="AEI10" i="9"/>
  <c r="AEJ10" i="9"/>
  <c r="AEK10" i="9"/>
  <c r="AEL10" i="9"/>
  <c r="AEM10" i="9"/>
  <c r="AEN10" i="9"/>
  <c r="AEO10" i="9"/>
  <c r="AEP10" i="9"/>
  <c r="AEQ10" i="9"/>
  <c r="AER10" i="9"/>
  <c r="AES10" i="9"/>
  <c r="AET10" i="9"/>
  <c r="AEU10" i="9"/>
  <c r="AEV10" i="9"/>
  <c r="AEW10" i="9"/>
  <c r="AEX10" i="9"/>
  <c r="AEY10" i="9"/>
  <c r="AEZ10" i="9"/>
  <c r="AFA10" i="9"/>
  <c r="AFB10" i="9"/>
  <c r="AFC10" i="9"/>
  <c r="AFD10" i="9"/>
  <c r="AFE10" i="9"/>
  <c r="AFF10" i="9"/>
  <c r="AFG10" i="9"/>
  <c r="AFH10" i="9"/>
  <c r="AFI10" i="9"/>
  <c r="AFJ10" i="9"/>
  <c r="AFK10" i="9"/>
  <c r="AFL10" i="9"/>
  <c r="AFM10" i="9"/>
  <c r="AFN10" i="9"/>
  <c r="AFO10" i="9"/>
  <c r="AFP10" i="9"/>
  <c r="AFQ10" i="9"/>
  <c r="AFR10" i="9"/>
  <c r="AFS10" i="9"/>
  <c r="AFT10" i="9"/>
  <c r="AFU10" i="9"/>
  <c r="AFV10" i="9"/>
  <c r="AFW10" i="9"/>
  <c r="AFX10" i="9"/>
  <c r="AFY10" i="9"/>
  <c r="AFZ10" i="9"/>
  <c r="AGA10" i="9"/>
  <c r="AGB10" i="9"/>
  <c r="AGC10" i="9"/>
  <c r="AGD10" i="9"/>
  <c r="AGE10" i="9"/>
  <c r="AGF10" i="9"/>
  <c r="AGG10" i="9"/>
  <c r="AGH10" i="9"/>
  <c r="AGI10" i="9"/>
  <c r="AGJ10" i="9"/>
  <c r="AGK10" i="9"/>
  <c r="AGL10" i="9"/>
  <c r="AGM10" i="9"/>
  <c r="AGN10" i="9"/>
  <c r="AGO10" i="9"/>
  <c r="AGP10" i="9"/>
  <c r="AGQ10" i="9"/>
  <c r="AGR10" i="9"/>
  <c r="AGS10" i="9"/>
  <c r="AGT10" i="9"/>
  <c r="AGU10" i="9"/>
  <c r="AGV10" i="9"/>
  <c r="AGW10" i="9"/>
  <c r="AGX10" i="9"/>
  <c r="AGY10" i="9"/>
  <c r="AGZ10" i="9"/>
  <c r="AHA10" i="9"/>
  <c r="AHB10" i="9"/>
  <c r="AHC10" i="9"/>
  <c r="AHD10" i="9"/>
  <c r="AHE10" i="9"/>
  <c r="AHF10" i="9"/>
  <c r="AHG10" i="9"/>
  <c r="AHH10" i="9"/>
  <c r="AHI10" i="9"/>
  <c r="AHJ10" i="9"/>
  <c r="AHK10" i="9"/>
  <c r="AHL10" i="9"/>
  <c r="AHM10" i="9"/>
  <c r="AHN10" i="9"/>
  <c r="AHO10" i="9"/>
  <c r="AHP10" i="9"/>
  <c r="AHQ10" i="9"/>
  <c r="AHR10" i="9"/>
  <c r="AHS10" i="9"/>
  <c r="AHT10" i="9"/>
  <c r="AHU10" i="9"/>
  <c r="AHV10" i="9"/>
  <c r="AHW10" i="9"/>
  <c r="AHX10" i="9"/>
  <c r="AHY10" i="9"/>
  <c r="AHZ10" i="9"/>
  <c r="AIA10" i="9"/>
  <c r="AIB10" i="9"/>
  <c r="AIC10" i="9"/>
  <c r="AID10" i="9"/>
  <c r="AIE10" i="9"/>
  <c r="AIF10" i="9"/>
  <c r="AIG10" i="9"/>
  <c r="AIH10" i="9"/>
  <c r="AII10" i="9"/>
  <c r="AIJ10" i="9"/>
  <c r="AIK10" i="9"/>
  <c r="AIL10" i="9"/>
  <c r="AIM10" i="9"/>
  <c r="AIN10" i="9"/>
  <c r="AIO10" i="9"/>
  <c r="AIP10" i="9"/>
  <c r="AIQ10" i="9"/>
  <c r="AIR10" i="9"/>
  <c r="AIS10" i="9"/>
  <c r="AIT10" i="9"/>
  <c r="AIU10" i="9"/>
  <c r="AIV10" i="9"/>
  <c r="AIW10" i="9"/>
  <c r="AIX10" i="9"/>
  <c r="AIY10" i="9"/>
  <c r="AIZ10" i="9"/>
  <c r="AJA10" i="9"/>
  <c r="AJB10" i="9"/>
  <c r="AJC10" i="9"/>
  <c r="AJD10" i="9"/>
  <c r="AJE10" i="9"/>
  <c r="AJF10" i="9"/>
  <c r="AJG10" i="9"/>
  <c r="AJH10" i="9"/>
  <c r="AJI10" i="9"/>
  <c r="AJJ10" i="9"/>
  <c r="AJK10" i="9"/>
  <c r="AJL10" i="9"/>
  <c r="AJM10" i="9"/>
  <c r="AJN10" i="9"/>
  <c r="AJO10" i="9"/>
  <c r="AJP10" i="9"/>
  <c r="AJQ10" i="9"/>
  <c r="AJR10" i="9"/>
  <c r="AJS10" i="9"/>
  <c r="AJT10" i="9"/>
  <c r="AJU10" i="9"/>
  <c r="AJV10" i="9"/>
  <c r="AJW10" i="9"/>
  <c r="AJX10" i="9"/>
  <c r="AJY10" i="9"/>
  <c r="AJZ10" i="9"/>
  <c r="AKA10" i="9"/>
  <c r="AKB10" i="9"/>
  <c r="AKC10" i="9"/>
  <c r="AKD10" i="9"/>
  <c r="AKE10" i="9"/>
  <c r="AKF10" i="9"/>
  <c r="AKG10" i="9"/>
  <c r="AKH10" i="9"/>
  <c r="AKI10" i="9"/>
  <c r="AKJ10" i="9"/>
  <c r="AKK10" i="9"/>
  <c r="AKL10" i="9"/>
  <c r="AKM10" i="9"/>
  <c r="AKN10" i="9"/>
  <c r="AKO10" i="9"/>
  <c r="AKP10" i="9"/>
  <c r="AKQ10" i="9"/>
  <c r="AKR10" i="9"/>
  <c r="AKS10" i="9"/>
  <c r="AKT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GA11" i="9"/>
  <c r="GB11" i="9"/>
  <c r="GC11" i="9"/>
  <c r="GD11" i="9"/>
  <c r="GE11" i="9"/>
  <c r="GF11" i="9"/>
  <c r="GG11" i="9"/>
  <c r="GH11" i="9"/>
  <c r="GI11" i="9"/>
  <c r="GJ11" i="9"/>
  <c r="GK11" i="9"/>
  <c r="GL11" i="9"/>
  <c r="GM11" i="9"/>
  <c r="GN11" i="9"/>
  <c r="GO11" i="9"/>
  <c r="GP11" i="9"/>
  <c r="GQ11" i="9"/>
  <c r="GR11" i="9"/>
  <c r="GS11" i="9"/>
  <c r="GT11" i="9"/>
  <c r="GU11" i="9"/>
  <c r="GV11" i="9"/>
  <c r="GW11" i="9"/>
  <c r="GX11" i="9"/>
  <c r="GY11" i="9"/>
  <c r="GZ11" i="9"/>
  <c r="HA11" i="9"/>
  <c r="HB11" i="9"/>
  <c r="HC11" i="9"/>
  <c r="HD11" i="9"/>
  <c r="HE11" i="9"/>
  <c r="HF11" i="9"/>
  <c r="HG11" i="9"/>
  <c r="HH11" i="9"/>
  <c r="HI11" i="9"/>
  <c r="HJ11" i="9"/>
  <c r="HK11" i="9"/>
  <c r="HL11" i="9"/>
  <c r="HM11" i="9"/>
  <c r="HN11" i="9"/>
  <c r="HO11" i="9"/>
  <c r="HP11" i="9"/>
  <c r="HQ11" i="9"/>
  <c r="HR11" i="9"/>
  <c r="HS11" i="9"/>
  <c r="HT11" i="9"/>
  <c r="HU11" i="9"/>
  <c r="HV11" i="9"/>
  <c r="HW11" i="9"/>
  <c r="HX11" i="9"/>
  <c r="HY11" i="9"/>
  <c r="HZ11" i="9"/>
  <c r="IA11" i="9"/>
  <c r="IB11" i="9"/>
  <c r="IC11" i="9"/>
  <c r="ID11" i="9"/>
  <c r="IE11" i="9"/>
  <c r="IF11" i="9"/>
  <c r="IG11" i="9"/>
  <c r="IH11" i="9"/>
  <c r="II11" i="9"/>
  <c r="IJ11" i="9"/>
  <c r="IK11" i="9"/>
  <c r="IL11" i="9"/>
  <c r="IM11" i="9"/>
  <c r="IN11" i="9"/>
  <c r="IO11" i="9"/>
  <c r="IP11" i="9"/>
  <c r="IQ11" i="9"/>
  <c r="IR11" i="9"/>
  <c r="IS11" i="9"/>
  <c r="IT11" i="9"/>
  <c r="IU11" i="9"/>
  <c r="IV11" i="9"/>
  <c r="IW11" i="9"/>
  <c r="IX11" i="9"/>
  <c r="IY11" i="9"/>
  <c r="IZ11" i="9"/>
  <c r="JA11" i="9"/>
  <c r="JB11" i="9"/>
  <c r="JC11" i="9"/>
  <c r="JD11" i="9"/>
  <c r="JE11" i="9"/>
  <c r="JF11" i="9"/>
  <c r="JG11" i="9"/>
  <c r="JH11" i="9"/>
  <c r="JI11" i="9"/>
  <c r="JJ11" i="9"/>
  <c r="JK11" i="9"/>
  <c r="JL11" i="9"/>
  <c r="JM11" i="9"/>
  <c r="JN11" i="9"/>
  <c r="JO11" i="9"/>
  <c r="JP11" i="9"/>
  <c r="JQ11" i="9"/>
  <c r="JR11" i="9"/>
  <c r="JS11" i="9"/>
  <c r="JT11" i="9"/>
  <c r="JU11" i="9"/>
  <c r="JV11" i="9"/>
  <c r="JW11" i="9"/>
  <c r="JX11" i="9"/>
  <c r="JY11" i="9"/>
  <c r="JZ11" i="9"/>
  <c r="KA11" i="9"/>
  <c r="KB11" i="9"/>
  <c r="KC11" i="9"/>
  <c r="KD11" i="9"/>
  <c r="KE11" i="9"/>
  <c r="KF11" i="9"/>
  <c r="KG11" i="9"/>
  <c r="KH11" i="9"/>
  <c r="KI11" i="9"/>
  <c r="KJ11" i="9"/>
  <c r="KK11" i="9"/>
  <c r="KL11" i="9"/>
  <c r="KM11" i="9"/>
  <c r="KN11" i="9"/>
  <c r="KO11" i="9"/>
  <c r="KP11" i="9"/>
  <c r="KQ11" i="9"/>
  <c r="KR11" i="9"/>
  <c r="KS11" i="9"/>
  <c r="KT11" i="9"/>
  <c r="KU11" i="9"/>
  <c r="KV11" i="9"/>
  <c r="KW11" i="9"/>
  <c r="KX11" i="9"/>
  <c r="KY11" i="9"/>
  <c r="KZ11" i="9"/>
  <c r="LA11" i="9"/>
  <c r="LB11" i="9"/>
  <c r="LC11" i="9"/>
  <c r="LD11" i="9"/>
  <c r="LE11" i="9"/>
  <c r="LF11" i="9"/>
  <c r="LG11" i="9"/>
  <c r="LH11" i="9"/>
  <c r="LI11" i="9"/>
  <c r="LJ11" i="9"/>
  <c r="LK11" i="9"/>
  <c r="LL11" i="9"/>
  <c r="LM11" i="9"/>
  <c r="LN11" i="9"/>
  <c r="LO11" i="9"/>
  <c r="LP11" i="9"/>
  <c r="LQ11" i="9"/>
  <c r="LR11" i="9"/>
  <c r="LS11" i="9"/>
  <c r="LT11" i="9"/>
  <c r="LU11" i="9"/>
  <c r="LV11" i="9"/>
  <c r="LW11" i="9"/>
  <c r="LX11" i="9"/>
  <c r="LY11" i="9"/>
  <c r="LZ11" i="9"/>
  <c r="MA11" i="9"/>
  <c r="MB11" i="9"/>
  <c r="MC11" i="9"/>
  <c r="MD11" i="9"/>
  <c r="ME11" i="9"/>
  <c r="MF11" i="9"/>
  <c r="MG11" i="9"/>
  <c r="MH11" i="9"/>
  <c r="MI11" i="9"/>
  <c r="MJ11" i="9"/>
  <c r="MK11" i="9"/>
  <c r="ML11" i="9"/>
  <c r="MM11" i="9"/>
  <c r="MN11" i="9"/>
  <c r="MO11" i="9"/>
  <c r="MP11" i="9"/>
  <c r="MQ11" i="9"/>
  <c r="MR11" i="9"/>
  <c r="MS11" i="9"/>
  <c r="MT11" i="9"/>
  <c r="MU11" i="9"/>
  <c r="MV11" i="9"/>
  <c r="MW11" i="9"/>
  <c r="MX11" i="9"/>
  <c r="MY11" i="9"/>
  <c r="MZ11" i="9"/>
  <c r="NA11" i="9"/>
  <c r="NB11" i="9"/>
  <c r="NC11" i="9"/>
  <c r="ND11" i="9"/>
  <c r="NE11" i="9"/>
  <c r="NF11" i="9"/>
  <c r="NG11" i="9"/>
  <c r="NH11" i="9"/>
  <c r="NI11" i="9"/>
  <c r="NJ11" i="9"/>
  <c r="NK11" i="9"/>
  <c r="NL11" i="9"/>
  <c r="NM11" i="9"/>
  <c r="NN11" i="9"/>
  <c r="NO11" i="9"/>
  <c r="NP11" i="9"/>
  <c r="NQ11" i="9"/>
  <c r="NR11" i="9"/>
  <c r="NS11" i="9"/>
  <c r="NT11" i="9"/>
  <c r="NU11" i="9"/>
  <c r="NV11" i="9"/>
  <c r="NW11" i="9"/>
  <c r="NX11" i="9"/>
  <c r="NY11" i="9"/>
  <c r="NZ11" i="9"/>
  <c r="OA11" i="9"/>
  <c r="OB11" i="9"/>
  <c r="OC11" i="9"/>
  <c r="OD11" i="9"/>
  <c r="OE11" i="9"/>
  <c r="OF11" i="9"/>
  <c r="OG11" i="9"/>
  <c r="OH11" i="9"/>
  <c r="OI11" i="9"/>
  <c r="OJ11" i="9"/>
  <c r="OK11" i="9"/>
  <c r="OL11" i="9"/>
  <c r="OM11" i="9"/>
  <c r="ON11" i="9"/>
  <c r="OO11" i="9"/>
  <c r="OP11" i="9"/>
  <c r="OQ11" i="9"/>
  <c r="OR11" i="9"/>
  <c r="OS11" i="9"/>
  <c r="OT11" i="9"/>
  <c r="OU11" i="9"/>
  <c r="OV11" i="9"/>
  <c r="OW11" i="9"/>
  <c r="OX11" i="9"/>
  <c r="OY11" i="9"/>
  <c r="OZ11" i="9"/>
  <c r="PA11" i="9"/>
  <c r="PB11" i="9"/>
  <c r="PC11" i="9"/>
  <c r="PD11" i="9"/>
  <c r="PE11" i="9"/>
  <c r="PF11" i="9"/>
  <c r="PG11" i="9"/>
  <c r="PH11" i="9"/>
  <c r="PI11" i="9"/>
  <c r="PJ11" i="9"/>
  <c r="PK11" i="9"/>
  <c r="PL11" i="9"/>
  <c r="PM11" i="9"/>
  <c r="PN11" i="9"/>
  <c r="PO11" i="9"/>
  <c r="PP11" i="9"/>
  <c r="PQ11" i="9"/>
  <c r="PR11" i="9"/>
  <c r="PS11" i="9"/>
  <c r="PT11" i="9"/>
  <c r="PU11" i="9"/>
  <c r="PV11" i="9"/>
  <c r="PW11" i="9"/>
  <c r="PX11" i="9"/>
  <c r="PY11" i="9"/>
  <c r="PZ11" i="9"/>
  <c r="QA11" i="9"/>
  <c r="QB11" i="9"/>
  <c r="QC11" i="9"/>
  <c r="QD11" i="9"/>
  <c r="QE11" i="9"/>
  <c r="QF11" i="9"/>
  <c r="QG11" i="9"/>
  <c r="QH11" i="9"/>
  <c r="QI11" i="9"/>
  <c r="QJ11" i="9"/>
  <c r="QK11" i="9"/>
  <c r="QL11" i="9"/>
  <c r="QM11" i="9"/>
  <c r="QN11" i="9"/>
  <c r="QO11" i="9"/>
  <c r="QP11" i="9"/>
  <c r="QQ11" i="9"/>
  <c r="QR11" i="9"/>
  <c r="QS11" i="9"/>
  <c r="QT11" i="9"/>
  <c r="QU11" i="9"/>
  <c r="QV11" i="9"/>
  <c r="QW11" i="9"/>
  <c r="QX11" i="9"/>
  <c r="QY11" i="9"/>
  <c r="QZ11" i="9"/>
  <c r="RA11" i="9"/>
  <c r="RB11" i="9"/>
  <c r="RC11" i="9"/>
  <c r="RD11" i="9"/>
  <c r="RE11" i="9"/>
  <c r="RF11" i="9"/>
  <c r="RG11" i="9"/>
  <c r="RH11" i="9"/>
  <c r="RI11" i="9"/>
  <c r="RJ11" i="9"/>
  <c r="RK11" i="9"/>
  <c r="RL11" i="9"/>
  <c r="RM11" i="9"/>
  <c r="RN11" i="9"/>
  <c r="RO11" i="9"/>
  <c r="RP11" i="9"/>
  <c r="RQ11" i="9"/>
  <c r="RR11" i="9"/>
  <c r="RS11" i="9"/>
  <c r="RT11" i="9"/>
  <c r="RU11" i="9"/>
  <c r="RV11" i="9"/>
  <c r="RW11" i="9"/>
  <c r="RX11" i="9"/>
  <c r="RY11" i="9"/>
  <c r="RZ11" i="9"/>
  <c r="SA11" i="9"/>
  <c r="SB11" i="9"/>
  <c r="SC11" i="9"/>
  <c r="SD11" i="9"/>
  <c r="SE11" i="9"/>
  <c r="SF11" i="9"/>
  <c r="SG11" i="9"/>
  <c r="SH11" i="9"/>
  <c r="SI11" i="9"/>
  <c r="SJ11" i="9"/>
  <c r="SK11" i="9"/>
  <c r="SL11" i="9"/>
  <c r="SM11" i="9"/>
  <c r="SN11" i="9"/>
  <c r="SO11" i="9"/>
  <c r="SP11" i="9"/>
  <c r="SQ11" i="9"/>
  <c r="SR11" i="9"/>
  <c r="SS11" i="9"/>
  <c r="ST11" i="9"/>
  <c r="SU11" i="9"/>
  <c r="SV11" i="9"/>
  <c r="SW11" i="9"/>
  <c r="SX11" i="9"/>
  <c r="SY11" i="9"/>
  <c r="SZ11" i="9"/>
  <c r="TA11" i="9"/>
  <c r="TB11" i="9"/>
  <c r="TC11" i="9"/>
  <c r="TD11" i="9"/>
  <c r="TE11" i="9"/>
  <c r="TF11" i="9"/>
  <c r="TG11" i="9"/>
  <c r="TH11" i="9"/>
  <c r="TI11" i="9"/>
  <c r="TJ11" i="9"/>
  <c r="TK11" i="9"/>
  <c r="TL11" i="9"/>
  <c r="TM11" i="9"/>
  <c r="TN11" i="9"/>
  <c r="TO11" i="9"/>
  <c r="TP11" i="9"/>
  <c r="TQ11" i="9"/>
  <c r="TR11" i="9"/>
  <c r="TS11" i="9"/>
  <c r="TT11" i="9"/>
  <c r="TU11" i="9"/>
  <c r="TV11" i="9"/>
  <c r="TW11" i="9"/>
  <c r="TX11" i="9"/>
  <c r="TY11" i="9"/>
  <c r="TZ11" i="9"/>
  <c r="UA11" i="9"/>
  <c r="UB11" i="9"/>
  <c r="UC11" i="9"/>
  <c r="UD11" i="9"/>
  <c r="UE11" i="9"/>
  <c r="UF11" i="9"/>
  <c r="UG11" i="9"/>
  <c r="UH11" i="9"/>
  <c r="UI11" i="9"/>
  <c r="UJ11" i="9"/>
  <c r="UK11" i="9"/>
  <c r="UL11" i="9"/>
  <c r="UM11" i="9"/>
  <c r="UN11" i="9"/>
  <c r="UO11" i="9"/>
  <c r="UP11" i="9"/>
  <c r="UQ11" i="9"/>
  <c r="UR11" i="9"/>
  <c r="US11" i="9"/>
  <c r="UT11" i="9"/>
  <c r="UU11" i="9"/>
  <c r="UV11" i="9"/>
  <c r="UW11" i="9"/>
  <c r="UX11" i="9"/>
  <c r="UY11" i="9"/>
  <c r="UZ11" i="9"/>
  <c r="VA11" i="9"/>
  <c r="VB11" i="9"/>
  <c r="VC11" i="9"/>
  <c r="VD11" i="9"/>
  <c r="VE11" i="9"/>
  <c r="VF11" i="9"/>
  <c r="VG11" i="9"/>
  <c r="VH11" i="9"/>
  <c r="VI11" i="9"/>
  <c r="VJ11" i="9"/>
  <c r="VK11" i="9"/>
  <c r="VL11" i="9"/>
  <c r="VM11" i="9"/>
  <c r="VN11" i="9"/>
  <c r="VO11" i="9"/>
  <c r="VP11" i="9"/>
  <c r="VQ11" i="9"/>
  <c r="VR11" i="9"/>
  <c r="VS11" i="9"/>
  <c r="VT11" i="9"/>
  <c r="VU11" i="9"/>
  <c r="VV11" i="9"/>
  <c r="VW11" i="9"/>
  <c r="VX11" i="9"/>
  <c r="VY11" i="9"/>
  <c r="VZ11" i="9"/>
  <c r="WA11" i="9"/>
  <c r="WB11" i="9"/>
  <c r="WC11" i="9"/>
  <c r="WD11" i="9"/>
  <c r="WE11" i="9"/>
  <c r="WF11" i="9"/>
  <c r="WG11" i="9"/>
  <c r="WH11" i="9"/>
  <c r="WI11" i="9"/>
  <c r="WJ11" i="9"/>
  <c r="WK11" i="9"/>
  <c r="WL11" i="9"/>
  <c r="WM11" i="9"/>
  <c r="WN11" i="9"/>
  <c r="WO11" i="9"/>
  <c r="WP11" i="9"/>
  <c r="WQ11" i="9"/>
  <c r="WR11" i="9"/>
  <c r="WS11" i="9"/>
  <c r="WT11" i="9"/>
  <c r="WU11" i="9"/>
  <c r="WV11" i="9"/>
  <c r="WW11" i="9"/>
  <c r="WX11" i="9"/>
  <c r="WY11" i="9"/>
  <c r="WZ11" i="9"/>
  <c r="XA11" i="9"/>
  <c r="XB11" i="9"/>
  <c r="XC11" i="9"/>
  <c r="XD11" i="9"/>
  <c r="XE11" i="9"/>
  <c r="XF11" i="9"/>
  <c r="XG11" i="9"/>
  <c r="XH11" i="9"/>
  <c r="XI11" i="9"/>
  <c r="XJ11" i="9"/>
  <c r="XK11" i="9"/>
  <c r="XL11" i="9"/>
  <c r="XM11" i="9"/>
  <c r="XN11" i="9"/>
  <c r="XO11" i="9"/>
  <c r="XP11" i="9"/>
  <c r="XQ11" i="9"/>
  <c r="XR11" i="9"/>
  <c r="XS11" i="9"/>
  <c r="XT11" i="9"/>
  <c r="XU11" i="9"/>
  <c r="XV11" i="9"/>
  <c r="XW11" i="9"/>
  <c r="XX11" i="9"/>
  <c r="XY11" i="9"/>
  <c r="XZ11" i="9"/>
  <c r="YA11" i="9"/>
  <c r="YB11" i="9"/>
  <c r="YC11" i="9"/>
  <c r="YD11" i="9"/>
  <c r="YE11" i="9"/>
  <c r="YF11" i="9"/>
  <c r="YG11" i="9"/>
  <c r="YH11" i="9"/>
  <c r="YI11" i="9"/>
  <c r="YJ11" i="9"/>
  <c r="YK11" i="9"/>
  <c r="YL11" i="9"/>
  <c r="YM11" i="9"/>
  <c r="YN11" i="9"/>
  <c r="YO11" i="9"/>
  <c r="YP11" i="9"/>
  <c r="YQ11" i="9"/>
  <c r="YR11" i="9"/>
  <c r="YS11" i="9"/>
  <c r="YT11" i="9"/>
  <c r="YU11" i="9"/>
  <c r="YV11" i="9"/>
  <c r="YW11" i="9"/>
  <c r="YX11" i="9"/>
  <c r="YY11" i="9"/>
  <c r="YZ11" i="9"/>
  <c r="ZA11" i="9"/>
  <c r="ZB11" i="9"/>
  <c r="ZC11" i="9"/>
  <c r="ZD11" i="9"/>
  <c r="ZE11" i="9"/>
  <c r="ZF11" i="9"/>
  <c r="ZG11" i="9"/>
  <c r="ZH11" i="9"/>
  <c r="ZI11" i="9"/>
  <c r="ZJ11" i="9"/>
  <c r="ZK11" i="9"/>
  <c r="ZL11" i="9"/>
  <c r="ZM11" i="9"/>
  <c r="ZN11" i="9"/>
  <c r="ZO11" i="9"/>
  <c r="ZP11" i="9"/>
  <c r="ZQ11" i="9"/>
  <c r="ZR11" i="9"/>
  <c r="ZS11" i="9"/>
  <c r="ZT11" i="9"/>
  <c r="ZU11" i="9"/>
  <c r="ZV11" i="9"/>
  <c r="ZW11" i="9"/>
  <c r="ZX11" i="9"/>
  <c r="ZY11" i="9"/>
  <c r="ZZ11" i="9"/>
  <c r="AAA11" i="9"/>
  <c r="AAB11" i="9"/>
  <c r="AAC11" i="9"/>
  <c r="AAD11" i="9"/>
  <c r="AAE11" i="9"/>
  <c r="AAF11" i="9"/>
  <c r="AAG11" i="9"/>
  <c r="AAH11" i="9"/>
  <c r="AAI11" i="9"/>
  <c r="AAJ11" i="9"/>
  <c r="AAK11" i="9"/>
  <c r="AAL11" i="9"/>
  <c r="AAM11" i="9"/>
  <c r="AAN11" i="9"/>
  <c r="AAO11" i="9"/>
  <c r="AAP11" i="9"/>
  <c r="AAQ11" i="9"/>
  <c r="AAR11" i="9"/>
  <c r="AAS11" i="9"/>
  <c r="AAT11" i="9"/>
  <c r="AAU11" i="9"/>
  <c r="AAV11" i="9"/>
  <c r="AAW11" i="9"/>
  <c r="AAX11" i="9"/>
  <c r="AAY11" i="9"/>
  <c r="AAZ11" i="9"/>
  <c r="ABA11" i="9"/>
  <c r="ABB11" i="9"/>
  <c r="ABC11" i="9"/>
  <c r="ABD11" i="9"/>
  <c r="ABE11" i="9"/>
  <c r="ABF11" i="9"/>
  <c r="ABG11" i="9"/>
  <c r="ABH11" i="9"/>
  <c r="ABI11" i="9"/>
  <c r="ABJ11" i="9"/>
  <c r="ABK11" i="9"/>
  <c r="ABL11" i="9"/>
  <c r="ABM11" i="9"/>
  <c r="ABN11" i="9"/>
  <c r="ABO11" i="9"/>
  <c r="ABP11" i="9"/>
  <c r="ABQ11" i="9"/>
  <c r="ABR11" i="9"/>
  <c r="ABS11" i="9"/>
  <c r="ABT11" i="9"/>
  <c r="ABU11" i="9"/>
  <c r="ABV11" i="9"/>
  <c r="ABW11" i="9"/>
  <c r="ABX11" i="9"/>
  <c r="ABY11" i="9"/>
  <c r="ABZ11" i="9"/>
  <c r="ACA11" i="9"/>
  <c r="ACB11" i="9"/>
  <c r="ACC11" i="9"/>
  <c r="ACD11" i="9"/>
  <c r="ACE11" i="9"/>
  <c r="ACF11" i="9"/>
  <c r="ACG11" i="9"/>
  <c r="ACH11" i="9"/>
  <c r="ACI11" i="9"/>
  <c r="ACJ11" i="9"/>
  <c r="ACK11" i="9"/>
  <c r="ACL11" i="9"/>
  <c r="ACM11" i="9"/>
  <c r="ACN11" i="9"/>
  <c r="ACO11" i="9"/>
  <c r="ACP11" i="9"/>
  <c r="ACQ11" i="9"/>
  <c r="ACR11" i="9"/>
  <c r="ACS11" i="9"/>
  <c r="ACT11" i="9"/>
  <c r="ACU11" i="9"/>
  <c r="ACV11" i="9"/>
  <c r="ACW11" i="9"/>
  <c r="ACX11" i="9"/>
  <c r="ACY11" i="9"/>
  <c r="ACZ11" i="9"/>
  <c r="ADA11" i="9"/>
  <c r="ADB11" i="9"/>
  <c r="ADC11" i="9"/>
  <c r="ADD11" i="9"/>
  <c r="ADE11" i="9"/>
  <c r="ADF11" i="9"/>
  <c r="ADG11" i="9"/>
  <c r="ADH11" i="9"/>
  <c r="ADI11" i="9"/>
  <c r="ADJ11" i="9"/>
  <c r="ADK11" i="9"/>
  <c r="ADL11" i="9"/>
  <c r="ADM11" i="9"/>
  <c r="ADN11" i="9"/>
  <c r="ADO11" i="9"/>
  <c r="ADP11" i="9"/>
  <c r="ADQ11" i="9"/>
  <c r="ADR11" i="9"/>
  <c r="ADS11" i="9"/>
  <c r="ADT11" i="9"/>
  <c r="ADU11" i="9"/>
  <c r="ADV11" i="9"/>
  <c r="ADW11" i="9"/>
  <c r="ADX11" i="9"/>
  <c r="ADY11" i="9"/>
  <c r="ADZ11" i="9"/>
  <c r="AEA11" i="9"/>
  <c r="AEB11" i="9"/>
  <c r="AEC11" i="9"/>
  <c r="AED11" i="9"/>
  <c r="AEE11" i="9"/>
  <c r="AEF11" i="9"/>
  <c r="AEG11" i="9"/>
  <c r="AEH11" i="9"/>
  <c r="AEI11" i="9"/>
  <c r="AEJ11" i="9"/>
  <c r="AEK11" i="9"/>
  <c r="AEL11" i="9"/>
  <c r="AEM11" i="9"/>
  <c r="AEN11" i="9"/>
  <c r="AEO11" i="9"/>
  <c r="AEP11" i="9"/>
  <c r="AEQ11" i="9"/>
  <c r="AER11" i="9"/>
  <c r="AES11" i="9"/>
  <c r="AET11" i="9"/>
  <c r="AEU11" i="9"/>
  <c r="AEV11" i="9"/>
  <c r="AEW11" i="9"/>
  <c r="AEX11" i="9"/>
  <c r="AEY11" i="9"/>
  <c r="AEZ11" i="9"/>
  <c r="AFA11" i="9"/>
  <c r="AFB11" i="9"/>
  <c r="AFC11" i="9"/>
  <c r="AFD11" i="9"/>
  <c r="AFE11" i="9"/>
  <c r="AFF11" i="9"/>
  <c r="AFG11" i="9"/>
  <c r="AFH11" i="9"/>
  <c r="AFI11" i="9"/>
  <c r="AFJ11" i="9"/>
  <c r="AFK11" i="9"/>
  <c r="AFL11" i="9"/>
  <c r="AFM11" i="9"/>
  <c r="AFN11" i="9"/>
  <c r="AFO11" i="9"/>
  <c r="AFP11" i="9"/>
  <c r="AFQ11" i="9"/>
  <c r="AFR11" i="9"/>
  <c r="AFS11" i="9"/>
  <c r="AFT11" i="9"/>
  <c r="AFU11" i="9"/>
  <c r="AFV11" i="9"/>
  <c r="AFW11" i="9"/>
  <c r="AFX11" i="9"/>
  <c r="AFY11" i="9"/>
  <c r="AFZ11" i="9"/>
  <c r="AGA11" i="9"/>
  <c r="AGB11" i="9"/>
  <c r="AGC11" i="9"/>
  <c r="AGD11" i="9"/>
  <c r="AGE11" i="9"/>
  <c r="AGF11" i="9"/>
  <c r="AGG11" i="9"/>
  <c r="AGH11" i="9"/>
  <c r="AGI11" i="9"/>
  <c r="AGJ11" i="9"/>
  <c r="AGK11" i="9"/>
  <c r="AGL11" i="9"/>
  <c r="AGM11" i="9"/>
  <c r="AGN11" i="9"/>
  <c r="AGO11" i="9"/>
  <c r="AGP11" i="9"/>
  <c r="AGQ11" i="9"/>
  <c r="AGR11" i="9"/>
  <c r="AGS11" i="9"/>
  <c r="AGT11" i="9"/>
  <c r="AGU11" i="9"/>
  <c r="AGV11" i="9"/>
  <c r="AGW11" i="9"/>
  <c r="AGX11" i="9"/>
  <c r="AGY11" i="9"/>
  <c r="AGZ11" i="9"/>
  <c r="AHA11" i="9"/>
  <c r="AHB11" i="9"/>
  <c r="AHC11" i="9"/>
  <c r="AHD11" i="9"/>
  <c r="AHE11" i="9"/>
  <c r="AHF11" i="9"/>
  <c r="AHG11" i="9"/>
  <c r="AHH11" i="9"/>
  <c r="AHI11" i="9"/>
  <c r="AHJ11" i="9"/>
  <c r="AHK11" i="9"/>
  <c r="AHL11" i="9"/>
  <c r="AHM11" i="9"/>
  <c r="AHN11" i="9"/>
  <c r="AHO11" i="9"/>
  <c r="AHP11" i="9"/>
  <c r="AHQ11" i="9"/>
  <c r="AHR11" i="9"/>
  <c r="AHS11" i="9"/>
  <c r="AHT11" i="9"/>
  <c r="AHU11" i="9"/>
  <c r="AHV11" i="9"/>
  <c r="AHW11" i="9"/>
  <c r="AHX11" i="9"/>
  <c r="AHY11" i="9"/>
  <c r="AHZ11" i="9"/>
  <c r="AIA11" i="9"/>
  <c r="AIB11" i="9"/>
  <c r="AIC11" i="9"/>
  <c r="AID11" i="9"/>
  <c r="AIE11" i="9"/>
  <c r="AIF11" i="9"/>
  <c r="AIG11" i="9"/>
  <c r="AIH11" i="9"/>
  <c r="AII11" i="9"/>
  <c r="AIJ11" i="9"/>
  <c r="AIK11" i="9"/>
  <c r="AIL11" i="9"/>
  <c r="AIM11" i="9"/>
  <c r="AIN11" i="9"/>
  <c r="AIO11" i="9"/>
  <c r="AIP11" i="9"/>
  <c r="AIQ11" i="9"/>
  <c r="AIR11" i="9"/>
  <c r="AIS11" i="9"/>
  <c r="AIT11" i="9"/>
  <c r="AIU11" i="9"/>
  <c r="AIV11" i="9"/>
  <c r="AIW11" i="9"/>
  <c r="AIX11" i="9"/>
  <c r="AIY11" i="9"/>
  <c r="AIZ11" i="9"/>
  <c r="AJA11" i="9"/>
  <c r="AJB11" i="9"/>
  <c r="AJC11" i="9"/>
  <c r="AJD11" i="9"/>
  <c r="AJE11" i="9"/>
  <c r="AJF11" i="9"/>
  <c r="AJG11" i="9"/>
  <c r="AJH11" i="9"/>
  <c r="AJI11" i="9"/>
  <c r="AJJ11" i="9"/>
  <c r="AJK11" i="9"/>
  <c r="AJL11" i="9"/>
  <c r="AJM11" i="9"/>
  <c r="AJN11" i="9"/>
  <c r="AJO11" i="9"/>
  <c r="AJP11" i="9"/>
  <c r="AJQ11" i="9"/>
  <c r="AJR11" i="9"/>
  <c r="AJS11" i="9"/>
  <c r="AJT11" i="9"/>
  <c r="AJU11" i="9"/>
  <c r="AJV11" i="9"/>
  <c r="AJW11" i="9"/>
  <c r="AJX11" i="9"/>
  <c r="AJY11" i="9"/>
  <c r="AJZ11" i="9"/>
  <c r="AKA11" i="9"/>
  <c r="AKB11" i="9"/>
  <c r="AKC11" i="9"/>
  <c r="AKD11" i="9"/>
  <c r="AKE11" i="9"/>
  <c r="AKF11" i="9"/>
  <c r="AKG11" i="9"/>
  <c r="AKH11" i="9"/>
  <c r="AKI11" i="9"/>
  <c r="AKJ11" i="9"/>
  <c r="AKK11" i="9"/>
  <c r="AKL11" i="9"/>
  <c r="AKM11" i="9"/>
  <c r="AKN11" i="9"/>
  <c r="AKO11" i="9"/>
  <c r="AKP11" i="9"/>
  <c r="AKQ11" i="9"/>
  <c r="AKR11" i="9"/>
  <c r="AKS11" i="9"/>
  <c r="AKT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GA12" i="9"/>
  <c r="GB12" i="9"/>
  <c r="GC12" i="9"/>
  <c r="GD12" i="9"/>
  <c r="GE12" i="9"/>
  <c r="GF12" i="9"/>
  <c r="GG12" i="9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12" i="9"/>
  <c r="HN12" i="9"/>
  <c r="HO12" i="9"/>
  <c r="HP12" i="9"/>
  <c r="HQ12" i="9"/>
  <c r="HR12" i="9"/>
  <c r="HS12" i="9"/>
  <c r="HT12" i="9"/>
  <c r="HU12" i="9"/>
  <c r="HV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IS12" i="9"/>
  <c r="IT12" i="9"/>
  <c r="IU12" i="9"/>
  <c r="IV12" i="9"/>
  <c r="IW12" i="9"/>
  <c r="IX12" i="9"/>
  <c r="IY12" i="9"/>
  <c r="IZ12" i="9"/>
  <c r="JA12" i="9"/>
  <c r="JB12" i="9"/>
  <c r="JC12" i="9"/>
  <c r="JD12" i="9"/>
  <c r="JE12" i="9"/>
  <c r="JF12" i="9"/>
  <c r="JG12" i="9"/>
  <c r="JH12" i="9"/>
  <c r="JI12" i="9"/>
  <c r="JJ12" i="9"/>
  <c r="JK12" i="9"/>
  <c r="JL12" i="9"/>
  <c r="JM12" i="9"/>
  <c r="JN12" i="9"/>
  <c r="JO12" i="9"/>
  <c r="JP12" i="9"/>
  <c r="JQ12" i="9"/>
  <c r="JR12" i="9"/>
  <c r="JS12" i="9"/>
  <c r="JT12" i="9"/>
  <c r="JU12" i="9"/>
  <c r="JV12" i="9"/>
  <c r="JW12" i="9"/>
  <c r="JX12" i="9"/>
  <c r="JY12" i="9"/>
  <c r="JZ12" i="9"/>
  <c r="KA12" i="9"/>
  <c r="KB12" i="9"/>
  <c r="KC12" i="9"/>
  <c r="KD12" i="9"/>
  <c r="KE12" i="9"/>
  <c r="KF12" i="9"/>
  <c r="KG12" i="9"/>
  <c r="KH12" i="9"/>
  <c r="KI12" i="9"/>
  <c r="KJ12" i="9"/>
  <c r="KK12" i="9"/>
  <c r="KL12" i="9"/>
  <c r="KM12" i="9"/>
  <c r="KN12" i="9"/>
  <c r="KO12" i="9"/>
  <c r="KP12" i="9"/>
  <c r="KQ12" i="9"/>
  <c r="KR12" i="9"/>
  <c r="KS12" i="9"/>
  <c r="KT12" i="9"/>
  <c r="KU12" i="9"/>
  <c r="KV12" i="9"/>
  <c r="KW12" i="9"/>
  <c r="KX12" i="9"/>
  <c r="KY12" i="9"/>
  <c r="KZ12" i="9"/>
  <c r="LA12" i="9"/>
  <c r="LB12" i="9"/>
  <c r="LC12" i="9"/>
  <c r="LD12" i="9"/>
  <c r="LE12" i="9"/>
  <c r="LF12" i="9"/>
  <c r="LG12" i="9"/>
  <c r="LH12" i="9"/>
  <c r="LI12" i="9"/>
  <c r="LJ12" i="9"/>
  <c r="LK12" i="9"/>
  <c r="LL12" i="9"/>
  <c r="LM12" i="9"/>
  <c r="LN12" i="9"/>
  <c r="LO12" i="9"/>
  <c r="LP12" i="9"/>
  <c r="LQ12" i="9"/>
  <c r="LR12" i="9"/>
  <c r="LS12" i="9"/>
  <c r="LT12" i="9"/>
  <c r="LU12" i="9"/>
  <c r="LV12" i="9"/>
  <c r="LW12" i="9"/>
  <c r="LX12" i="9"/>
  <c r="LY12" i="9"/>
  <c r="LZ12" i="9"/>
  <c r="MA12" i="9"/>
  <c r="MB12" i="9"/>
  <c r="MC12" i="9"/>
  <c r="MD12" i="9"/>
  <c r="ME12" i="9"/>
  <c r="MF12" i="9"/>
  <c r="MG12" i="9"/>
  <c r="MH12" i="9"/>
  <c r="MI12" i="9"/>
  <c r="MJ12" i="9"/>
  <c r="MK12" i="9"/>
  <c r="ML12" i="9"/>
  <c r="MM12" i="9"/>
  <c r="MN12" i="9"/>
  <c r="MO12" i="9"/>
  <c r="MP12" i="9"/>
  <c r="MQ12" i="9"/>
  <c r="MR12" i="9"/>
  <c r="MS12" i="9"/>
  <c r="MT12" i="9"/>
  <c r="MU12" i="9"/>
  <c r="MV12" i="9"/>
  <c r="MW12" i="9"/>
  <c r="MX12" i="9"/>
  <c r="MY12" i="9"/>
  <c r="MZ12" i="9"/>
  <c r="NA12" i="9"/>
  <c r="NB12" i="9"/>
  <c r="NC12" i="9"/>
  <c r="ND12" i="9"/>
  <c r="NE12" i="9"/>
  <c r="NF12" i="9"/>
  <c r="NG12" i="9"/>
  <c r="NH12" i="9"/>
  <c r="NI12" i="9"/>
  <c r="NJ12" i="9"/>
  <c r="NK12" i="9"/>
  <c r="NL12" i="9"/>
  <c r="NM12" i="9"/>
  <c r="NN12" i="9"/>
  <c r="NO12" i="9"/>
  <c r="NP12" i="9"/>
  <c r="NQ12" i="9"/>
  <c r="NR12" i="9"/>
  <c r="NS12" i="9"/>
  <c r="NT12" i="9"/>
  <c r="NU12" i="9"/>
  <c r="NV12" i="9"/>
  <c r="NW12" i="9"/>
  <c r="NX12" i="9"/>
  <c r="NY12" i="9"/>
  <c r="NZ12" i="9"/>
  <c r="OA12" i="9"/>
  <c r="OB12" i="9"/>
  <c r="OC12" i="9"/>
  <c r="OD12" i="9"/>
  <c r="OE12" i="9"/>
  <c r="OF12" i="9"/>
  <c r="OG12" i="9"/>
  <c r="OH12" i="9"/>
  <c r="OI12" i="9"/>
  <c r="OJ12" i="9"/>
  <c r="OK12" i="9"/>
  <c r="OL12" i="9"/>
  <c r="OM12" i="9"/>
  <c r="ON12" i="9"/>
  <c r="OO12" i="9"/>
  <c r="OP12" i="9"/>
  <c r="OQ12" i="9"/>
  <c r="OR12" i="9"/>
  <c r="OS12" i="9"/>
  <c r="OT12" i="9"/>
  <c r="OU12" i="9"/>
  <c r="OV12" i="9"/>
  <c r="OW12" i="9"/>
  <c r="OX12" i="9"/>
  <c r="OY12" i="9"/>
  <c r="OZ12" i="9"/>
  <c r="PA12" i="9"/>
  <c r="PB12" i="9"/>
  <c r="PC12" i="9"/>
  <c r="PD12" i="9"/>
  <c r="PE12" i="9"/>
  <c r="PF12" i="9"/>
  <c r="PG12" i="9"/>
  <c r="PH12" i="9"/>
  <c r="PI12" i="9"/>
  <c r="PJ12" i="9"/>
  <c r="PK12" i="9"/>
  <c r="PL12" i="9"/>
  <c r="PM12" i="9"/>
  <c r="PN12" i="9"/>
  <c r="PO12" i="9"/>
  <c r="PP12" i="9"/>
  <c r="PQ12" i="9"/>
  <c r="PR12" i="9"/>
  <c r="PS12" i="9"/>
  <c r="PT12" i="9"/>
  <c r="PU12" i="9"/>
  <c r="PV12" i="9"/>
  <c r="PW12" i="9"/>
  <c r="PX12" i="9"/>
  <c r="PY12" i="9"/>
  <c r="PZ12" i="9"/>
  <c r="QA12" i="9"/>
  <c r="QB12" i="9"/>
  <c r="QC12" i="9"/>
  <c r="QD12" i="9"/>
  <c r="QE12" i="9"/>
  <c r="QF12" i="9"/>
  <c r="QG12" i="9"/>
  <c r="QH12" i="9"/>
  <c r="QI12" i="9"/>
  <c r="QJ12" i="9"/>
  <c r="QK12" i="9"/>
  <c r="QL12" i="9"/>
  <c r="QM12" i="9"/>
  <c r="QN12" i="9"/>
  <c r="QO12" i="9"/>
  <c r="QP12" i="9"/>
  <c r="QQ12" i="9"/>
  <c r="QR12" i="9"/>
  <c r="QS12" i="9"/>
  <c r="QT12" i="9"/>
  <c r="QU12" i="9"/>
  <c r="QV12" i="9"/>
  <c r="QW12" i="9"/>
  <c r="QX12" i="9"/>
  <c r="QY12" i="9"/>
  <c r="QZ12" i="9"/>
  <c r="RA12" i="9"/>
  <c r="RB12" i="9"/>
  <c r="RC12" i="9"/>
  <c r="RD12" i="9"/>
  <c r="RE12" i="9"/>
  <c r="RF12" i="9"/>
  <c r="RG12" i="9"/>
  <c r="RH12" i="9"/>
  <c r="RI12" i="9"/>
  <c r="RJ12" i="9"/>
  <c r="RK12" i="9"/>
  <c r="RL12" i="9"/>
  <c r="RM12" i="9"/>
  <c r="RN12" i="9"/>
  <c r="RO12" i="9"/>
  <c r="RP12" i="9"/>
  <c r="RQ12" i="9"/>
  <c r="RR12" i="9"/>
  <c r="RS12" i="9"/>
  <c r="RT12" i="9"/>
  <c r="RU12" i="9"/>
  <c r="RV12" i="9"/>
  <c r="RW12" i="9"/>
  <c r="RX12" i="9"/>
  <c r="RY12" i="9"/>
  <c r="RZ12" i="9"/>
  <c r="SA12" i="9"/>
  <c r="SB12" i="9"/>
  <c r="SC12" i="9"/>
  <c r="SD12" i="9"/>
  <c r="SE12" i="9"/>
  <c r="SF12" i="9"/>
  <c r="SG12" i="9"/>
  <c r="SH12" i="9"/>
  <c r="SI12" i="9"/>
  <c r="SJ12" i="9"/>
  <c r="SK12" i="9"/>
  <c r="SL12" i="9"/>
  <c r="SM12" i="9"/>
  <c r="SN12" i="9"/>
  <c r="SO12" i="9"/>
  <c r="SP12" i="9"/>
  <c r="SQ12" i="9"/>
  <c r="SR12" i="9"/>
  <c r="SS12" i="9"/>
  <c r="ST12" i="9"/>
  <c r="SU12" i="9"/>
  <c r="SV12" i="9"/>
  <c r="SW12" i="9"/>
  <c r="SX12" i="9"/>
  <c r="SY12" i="9"/>
  <c r="SZ12" i="9"/>
  <c r="TA12" i="9"/>
  <c r="TB12" i="9"/>
  <c r="TC12" i="9"/>
  <c r="TD12" i="9"/>
  <c r="TE12" i="9"/>
  <c r="TF12" i="9"/>
  <c r="TG12" i="9"/>
  <c r="TH12" i="9"/>
  <c r="TI12" i="9"/>
  <c r="TJ12" i="9"/>
  <c r="TK12" i="9"/>
  <c r="TL12" i="9"/>
  <c r="TM12" i="9"/>
  <c r="TN12" i="9"/>
  <c r="TO12" i="9"/>
  <c r="TP12" i="9"/>
  <c r="TQ12" i="9"/>
  <c r="TR12" i="9"/>
  <c r="TS12" i="9"/>
  <c r="TT12" i="9"/>
  <c r="TU12" i="9"/>
  <c r="TV12" i="9"/>
  <c r="TW12" i="9"/>
  <c r="TX12" i="9"/>
  <c r="TY12" i="9"/>
  <c r="TZ12" i="9"/>
  <c r="UA12" i="9"/>
  <c r="UB12" i="9"/>
  <c r="UC12" i="9"/>
  <c r="UD12" i="9"/>
  <c r="UE12" i="9"/>
  <c r="UF12" i="9"/>
  <c r="UG12" i="9"/>
  <c r="UH12" i="9"/>
  <c r="UI12" i="9"/>
  <c r="UJ12" i="9"/>
  <c r="UK12" i="9"/>
  <c r="UL12" i="9"/>
  <c r="UM12" i="9"/>
  <c r="UN12" i="9"/>
  <c r="UO12" i="9"/>
  <c r="UP12" i="9"/>
  <c r="UQ12" i="9"/>
  <c r="UR12" i="9"/>
  <c r="US12" i="9"/>
  <c r="UT12" i="9"/>
  <c r="UU12" i="9"/>
  <c r="UV12" i="9"/>
  <c r="UW12" i="9"/>
  <c r="UX12" i="9"/>
  <c r="UY12" i="9"/>
  <c r="UZ12" i="9"/>
  <c r="VA12" i="9"/>
  <c r="VB12" i="9"/>
  <c r="VC12" i="9"/>
  <c r="VD12" i="9"/>
  <c r="VE12" i="9"/>
  <c r="VF12" i="9"/>
  <c r="VG12" i="9"/>
  <c r="VH12" i="9"/>
  <c r="VI12" i="9"/>
  <c r="VJ12" i="9"/>
  <c r="VK12" i="9"/>
  <c r="VL12" i="9"/>
  <c r="VM12" i="9"/>
  <c r="VN12" i="9"/>
  <c r="VO12" i="9"/>
  <c r="VP12" i="9"/>
  <c r="VQ12" i="9"/>
  <c r="VR12" i="9"/>
  <c r="VS12" i="9"/>
  <c r="VT12" i="9"/>
  <c r="VU12" i="9"/>
  <c r="VV12" i="9"/>
  <c r="VW12" i="9"/>
  <c r="VX12" i="9"/>
  <c r="VY12" i="9"/>
  <c r="VZ12" i="9"/>
  <c r="WA12" i="9"/>
  <c r="WB12" i="9"/>
  <c r="WC12" i="9"/>
  <c r="WD12" i="9"/>
  <c r="WE12" i="9"/>
  <c r="WF12" i="9"/>
  <c r="WG12" i="9"/>
  <c r="WH12" i="9"/>
  <c r="WI12" i="9"/>
  <c r="WJ12" i="9"/>
  <c r="WK12" i="9"/>
  <c r="WL12" i="9"/>
  <c r="WM12" i="9"/>
  <c r="WN12" i="9"/>
  <c r="WO12" i="9"/>
  <c r="WP12" i="9"/>
  <c r="WQ12" i="9"/>
  <c r="WR12" i="9"/>
  <c r="WS12" i="9"/>
  <c r="WT12" i="9"/>
  <c r="WU12" i="9"/>
  <c r="WV12" i="9"/>
  <c r="WW12" i="9"/>
  <c r="WX12" i="9"/>
  <c r="WY12" i="9"/>
  <c r="WZ12" i="9"/>
  <c r="XA12" i="9"/>
  <c r="XB12" i="9"/>
  <c r="XC12" i="9"/>
  <c r="XD12" i="9"/>
  <c r="XE12" i="9"/>
  <c r="XF12" i="9"/>
  <c r="XG12" i="9"/>
  <c r="XH12" i="9"/>
  <c r="XI12" i="9"/>
  <c r="XJ12" i="9"/>
  <c r="XK12" i="9"/>
  <c r="XL12" i="9"/>
  <c r="XM12" i="9"/>
  <c r="XN12" i="9"/>
  <c r="XO12" i="9"/>
  <c r="XP12" i="9"/>
  <c r="XQ12" i="9"/>
  <c r="XR12" i="9"/>
  <c r="XS12" i="9"/>
  <c r="XT12" i="9"/>
  <c r="XU12" i="9"/>
  <c r="XV12" i="9"/>
  <c r="XW12" i="9"/>
  <c r="XX12" i="9"/>
  <c r="XY12" i="9"/>
  <c r="XZ12" i="9"/>
  <c r="YA12" i="9"/>
  <c r="YB12" i="9"/>
  <c r="YC12" i="9"/>
  <c r="YD12" i="9"/>
  <c r="YE12" i="9"/>
  <c r="YF12" i="9"/>
  <c r="YG12" i="9"/>
  <c r="YH12" i="9"/>
  <c r="YI12" i="9"/>
  <c r="YJ12" i="9"/>
  <c r="YK12" i="9"/>
  <c r="YL12" i="9"/>
  <c r="YM12" i="9"/>
  <c r="YN12" i="9"/>
  <c r="YO12" i="9"/>
  <c r="YP12" i="9"/>
  <c r="YQ12" i="9"/>
  <c r="YR12" i="9"/>
  <c r="YS12" i="9"/>
  <c r="YT12" i="9"/>
  <c r="YU12" i="9"/>
  <c r="YV12" i="9"/>
  <c r="YW12" i="9"/>
  <c r="YX12" i="9"/>
  <c r="YY12" i="9"/>
  <c r="YZ12" i="9"/>
  <c r="ZA12" i="9"/>
  <c r="ZB12" i="9"/>
  <c r="ZC12" i="9"/>
  <c r="ZD12" i="9"/>
  <c r="ZE12" i="9"/>
  <c r="ZF12" i="9"/>
  <c r="ZG12" i="9"/>
  <c r="ZH12" i="9"/>
  <c r="ZI12" i="9"/>
  <c r="ZJ12" i="9"/>
  <c r="ZK12" i="9"/>
  <c r="ZL12" i="9"/>
  <c r="ZM12" i="9"/>
  <c r="ZN12" i="9"/>
  <c r="ZO12" i="9"/>
  <c r="ZP12" i="9"/>
  <c r="ZQ12" i="9"/>
  <c r="ZR12" i="9"/>
  <c r="ZS12" i="9"/>
  <c r="ZT12" i="9"/>
  <c r="ZU12" i="9"/>
  <c r="ZV12" i="9"/>
  <c r="ZW12" i="9"/>
  <c r="ZX12" i="9"/>
  <c r="ZY12" i="9"/>
  <c r="ZZ12" i="9"/>
  <c r="AAA12" i="9"/>
  <c r="AAB12" i="9"/>
  <c r="AAC12" i="9"/>
  <c r="AAD12" i="9"/>
  <c r="AAE12" i="9"/>
  <c r="AAF12" i="9"/>
  <c r="AAG12" i="9"/>
  <c r="AAH12" i="9"/>
  <c r="AAI12" i="9"/>
  <c r="AAJ12" i="9"/>
  <c r="AAK12" i="9"/>
  <c r="AAL12" i="9"/>
  <c r="AAM12" i="9"/>
  <c r="AAN12" i="9"/>
  <c r="AAO12" i="9"/>
  <c r="AAP12" i="9"/>
  <c r="AAQ12" i="9"/>
  <c r="AAR12" i="9"/>
  <c r="AAS12" i="9"/>
  <c r="AAT12" i="9"/>
  <c r="AAU12" i="9"/>
  <c r="AAV12" i="9"/>
  <c r="AAW12" i="9"/>
  <c r="AAX12" i="9"/>
  <c r="AAY12" i="9"/>
  <c r="AAZ12" i="9"/>
  <c r="ABA12" i="9"/>
  <c r="ABB12" i="9"/>
  <c r="ABC12" i="9"/>
  <c r="ABD12" i="9"/>
  <c r="ABE12" i="9"/>
  <c r="ABF12" i="9"/>
  <c r="ABG12" i="9"/>
  <c r="ABH12" i="9"/>
  <c r="ABI12" i="9"/>
  <c r="ABJ12" i="9"/>
  <c r="ABK12" i="9"/>
  <c r="ABL12" i="9"/>
  <c r="ABM12" i="9"/>
  <c r="ABN12" i="9"/>
  <c r="ABO12" i="9"/>
  <c r="ABP12" i="9"/>
  <c r="ABQ12" i="9"/>
  <c r="ABR12" i="9"/>
  <c r="ABS12" i="9"/>
  <c r="ABT12" i="9"/>
  <c r="ABU12" i="9"/>
  <c r="ABV12" i="9"/>
  <c r="ABW12" i="9"/>
  <c r="ABX12" i="9"/>
  <c r="ABY12" i="9"/>
  <c r="ABZ12" i="9"/>
  <c r="ACA12" i="9"/>
  <c r="ACB12" i="9"/>
  <c r="ACC12" i="9"/>
  <c r="ACD12" i="9"/>
  <c r="ACE12" i="9"/>
  <c r="ACF12" i="9"/>
  <c r="ACG12" i="9"/>
  <c r="ACH12" i="9"/>
  <c r="ACI12" i="9"/>
  <c r="ACJ12" i="9"/>
  <c r="ACK12" i="9"/>
  <c r="ACL12" i="9"/>
  <c r="ACM12" i="9"/>
  <c r="ACN12" i="9"/>
  <c r="ACO12" i="9"/>
  <c r="ACP12" i="9"/>
  <c r="ACQ12" i="9"/>
  <c r="ACR12" i="9"/>
  <c r="ACS12" i="9"/>
  <c r="ACT12" i="9"/>
  <c r="ACU12" i="9"/>
  <c r="ACV12" i="9"/>
  <c r="ACW12" i="9"/>
  <c r="ACX12" i="9"/>
  <c r="ACY12" i="9"/>
  <c r="ACZ12" i="9"/>
  <c r="ADA12" i="9"/>
  <c r="ADB12" i="9"/>
  <c r="ADC12" i="9"/>
  <c r="ADD12" i="9"/>
  <c r="ADE12" i="9"/>
  <c r="ADF12" i="9"/>
  <c r="ADG12" i="9"/>
  <c r="ADH12" i="9"/>
  <c r="ADI12" i="9"/>
  <c r="ADJ12" i="9"/>
  <c r="ADK12" i="9"/>
  <c r="ADL12" i="9"/>
  <c r="ADM12" i="9"/>
  <c r="ADN12" i="9"/>
  <c r="ADO12" i="9"/>
  <c r="ADP12" i="9"/>
  <c r="ADQ12" i="9"/>
  <c r="ADR12" i="9"/>
  <c r="ADS12" i="9"/>
  <c r="ADT12" i="9"/>
  <c r="ADU12" i="9"/>
  <c r="ADV12" i="9"/>
  <c r="ADW12" i="9"/>
  <c r="ADX12" i="9"/>
  <c r="ADY12" i="9"/>
  <c r="ADZ12" i="9"/>
  <c r="AEA12" i="9"/>
  <c r="AEB12" i="9"/>
  <c r="AEC12" i="9"/>
  <c r="AED12" i="9"/>
  <c r="AEE12" i="9"/>
  <c r="AEF12" i="9"/>
  <c r="AEG12" i="9"/>
  <c r="AEH12" i="9"/>
  <c r="AEI12" i="9"/>
  <c r="AEJ12" i="9"/>
  <c r="AEK12" i="9"/>
  <c r="AEL12" i="9"/>
  <c r="AEM12" i="9"/>
  <c r="AEN12" i="9"/>
  <c r="AEO12" i="9"/>
  <c r="AEP12" i="9"/>
  <c r="AEQ12" i="9"/>
  <c r="AER12" i="9"/>
  <c r="AES12" i="9"/>
  <c r="AET12" i="9"/>
  <c r="AEU12" i="9"/>
  <c r="AEV12" i="9"/>
  <c r="AEW12" i="9"/>
  <c r="AEX12" i="9"/>
  <c r="AEY12" i="9"/>
  <c r="AEZ12" i="9"/>
  <c r="AFA12" i="9"/>
  <c r="AFB12" i="9"/>
  <c r="AFC12" i="9"/>
  <c r="AFD12" i="9"/>
  <c r="AFE12" i="9"/>
  <c r="AFF12" i="9"/>
  <c r="AFG12" i="9"/>
  <c r="AFH12" i="9"/>
  <c r="AFI12" i="9"/>
  <c r="AFJ12" i="9"/>
  <c r="AFK12" i="9"/>
  <c r="AFL12" i="9"/>
  <c r="AFM12" i="9"/>
  <c r="AFN12" i="9"/>
  <c r="AFO12" i="9"/>
  <c r="AFP12" i="9"/>
  <c r="AFQ12" i="9"/>
  <c r="AFR12" i="9"/>
  <c r="AFS12" i="9"/>
  <c r="AFT12" i="9"/>
  <c r="AFU12" i="9"/>
  <c r="AFV12" i="9"/>
  <c r="AFW12" i="9"/>
  <c r="AFX12" i="9"/>
  <c r="AFY12" i="9"/>
  <c r="AFZ12" i="9"/>
  <c r="AGA12" i="9"/>
  <c r="AGB12" i="9"/>
  <c r="AGC12" i="9"/>
  <c r="AGD12" i="9"/>
  <c r="AGE12" i="9"/>
  <c r="AGF12" i="9"/>
  <c r="AGG12" i="9"/>
  <c r="AGH12" i="9"/>
  <c r="AGI12" i="9"/>
  <c r="AGJ12" i="9"/>
  <c r="AGK12" i="9"/>
  <c r="AGL12" i="9"/>
  <c r="AGM12" i="9"/>
  <c r="AGN12" i="9"/>
  <c r="AGO12" i="9"/>
  <c r="AGP12" i="9"/>
  <c r="AGQ12" i="9"/>
  <c r="AGR12" i="9"/>
  <c r="AGS12" i="9"/>
  <c r="AGT12" i="9"/>
  <c r="AGU12" i="9"/>
  <c r="AGV12" i="9"/>
  <c r="AGW12" i="9"/>
  <c r="AGX12" i="9"/>
  <c r="AGY12" i="9"/>
  <c r="AGZ12" i="9"/>
  <c r="AHA12" i="9"/>
  <c r="AHB12" i="9"/>
  <c r="AHC12" i="9"/>
  <c r="AHD12" i="9"/>
  <c r="AHE12" i="9"/>
  <c r="AHF12" i="9"/>
  <c r="AHG12" i="9"/>
  <c r="AHH12" i="9"/>
  <c r="AHI12" i="9"/>
  <c r="AHJ12" i="9"/>
  <c r="AHK12" i="9"/>
  <c r="AHL12" i="9"/>
  <c r="AHM12" i="9"/>
  <c r="AHN12" i="9"/>
  <c r="AHO12" i="9"/>
  <c r="AHP12" i="9"/>
  <c r="AHQ12" i="9"/>
  <c r="AHR12" i="9"/>
  <c r="AHS12" i="9"/>
  <c r="AHT12" i="9"/>
  <c r="AHU12" i="9"/>
  <c r="AHV12" i="9"/>
  <c r="AHW12" i="9"/>
  <c r="AHX12" i="9"/>
  <c r="AHY12" i="9"/>
  <c r="AHZ12" i="9"/>
  <c r="AIA12" i="9"/>
  <c r="AIB12" i="9"/>
  <c r="AIC12" i="9"/>
  <c r="AID12" i="9"/>
  <c r="AIE12" i="9"/>
  <c r="AIF12" i="9"/>
  <c r="AIG12" i="9"/>
  <c r="AIH12" i="9"/>
  <c r="AII12" i="9"/>
  <c r="AIJ12" i="9"/>
  <c r="AIK12" i="9"/>
  <c r="AIL12" i="9"/>
  <c r="AIM12" i="9"/>
  <c r="AIN12" i="9"/>
  <c r="AIO12" i="9"/>
  <c r="AIP12" i="9"/>
  <c r="AIQ12" i="9"/>
  <c r="AIR12" i="9"/>
  <c r="AIS12" i="9"/>
  <c r="AIT12" i="9"/>
  <c r="AIU12" i="9"/>
  <c r="AIV12" i="9"/>
  <c r="AIW12" i="9"/>
  <c r="AIX12" i="9"/>
  <c r="AIY12" i="9"/>
  <c r="AIZ12" i="9"/>
  <c r="AJA12" i="9"/>
  <c r="AJB12" i="9"/>
  <c r="AJC12" i="9"/>
  <c r="AJD12" i="9"/>
  <c r="AJE12" i="9"/>
  <c r="AJF12" i="9"/>
  <c r="AJG12" i="9"/>
  <c r="AJH12" i="9"/>
  <c r="AJI12" i="9"/>
  <c r="AJJ12" i="9"/>
  <c r="AJK12" i="9"/>
  <c r="AJL12" i="9"/>
  <c r="AJM12" i="9"/>
  <c r="AJN12" i="9"/>
  <c r="AJO12" i="9"/>
  <c r="AJP12" i="9"/>
  <c r="AJQ12" i="9"/>
  <c r="AJR12" i="9"/>
  <c r="AJS12" i="9"/>
  <c r="AJT12" i="9"/>
  <c r="AJU12" i="9"/>
  <c r="AJV12" i="9"/>
  <c r="AJW12" i="9"/>
  <c r="AJX12" i="9"/>
  <c r="AJY12" i="9"/>
  <c r="AJZ12" i="9"/>
  <c r="AKA12" i="9"/>
  <c r="AKB12" i="9"/>
  <c r="AKC12" i="9"/>
  <c r="AKD12" i="9"/>
  <c r="AKE12" i="9"/>
  <c r="AKF12" i="9"/>
  <c r="AKG12" i="9"/>
  <c r="AKH12" i="9"/>
  <c r="AKI12" i="9"/>
  <c r="AKJ12" i="9"/>
  <c r="AKK12" i="9"/>
  <c r="AKL12" i="9"/>
  <c r="AKM12" i="9"/>
  <c r="AKN12" i="9"/>
  <c r="AKO12" i="9"/>
  <c r="AKP12" i="9"/>
  <c r="AKQ12" i="9"/>
  <c r="AKR12" i="9"/>
  <c r="AKS12" i="9"/>
  <c r="AKT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GA13" i="9"/>
  <c r="GB13" i="9"/>
  <c r="GC13" i="9"/>
  <c r="GD13" i="9"/>
  <c r="GE13" i="9"/>
  <c r="GF13" i="9"/>
  <c r="GG13" i="9"/>
  <c r="GH13" i="9"/>
  <c r="GI13" i="9"/>
  <c r="GJ13" i="9"/>
  <c r="GK13" i="9"/>
  <c r="GL13" i="9"/>
  <c r="GM13" i="9"/>
  <c r="GN13" i="9"/>
  <c r="GO13" i="9"/>
  <c r="GP13" i="9"/>
  <c r="GQ13" i="9"/>
  <c r="GR13" i="9"/>
  <c r="GS13" i="9"/>
  <c r="GT13" i="9"/>
  <c r="GU13" i="9"/>
  <c r="GV13" i="9"/>
  <c r="GW13" i="9"/>
  <c r="GX13" i="9"/>
  <c r="GY13" i="9"/>
  <c r="GZ13" i="9"/>
  <c r="HA13" i="9"/>
  <c r="HB13" i="9"/>
  <c r="HC13" i="9"/>
  <c r="HD13" i="9"/>
  <c r="HE13" i="9"/>
  <c r="HF13" i="9"/>
  <c r="HG13" i="9"/>
  <c r="HH13" i="9"/>
  <c r="HI13" i="9"/>
  <c r="HJ13" i="9"/>
  <c r="HK13" i="9"/>
  <c r="HL13" i="9"/>
  <c r="HM13" i="9"/>
  <c r="HN13" i="9"/>
  <c r="HO13" i="9"/>
  <c r="HP13" i="9"/>
  <c r="HQ13" i="9"/>
  <c r="HR13" i="9"/>
  <c r="HS13" i="9"/>
  <c r="HT13" i="9"/>
  <c r="HU13" i="9"/>
  <c r="HV13" i="9"/>
  <c r="HW13" i="9"/>
  <c r="HX13" i="9"/>
  <c r="HY13" i="9"/>
  <c r="HZ13" i="9"/>
  <c r="IA13" i="9"/>
  <c r="IB13" i="9"/>
  <c r="IC13" i="9"/>
  <c r="ID13" i="9"/>
  <c r="IE13" i="9"/>
  <c r="IF13" i="9"/>
  <c r="IG13" i="9"/>
  <c r="IH13" i="9"/>
  <c r="II13" i="9"/>
  <c r="IJ13" i="9"/>
  <c r="IK13" i="9"/>
  <c r="IL13" i="9"/>
  <c r="IM13" i="9"/>
  <c r="IN13" i="9"/>
  <c r="IO13" i="9"/>
  <c r="IP13" i="9"/>
  <c r="IQ13" i="9"/>
  <c r="IR13" i="9"/>
  <c r="IS13" i="9"/>
  <c r="IT13" i="9"/>
  <c r="IU13" i="9"/>
  <c r="IV13" i="9"/>
  <c r="IW13" i="9"/>
  <c r="IX13" i="9"/>
  <c r="IY13" i="9"/>
  <c r="IZ13" i="9"/>
  <c r="JA13" i="9"/>
  <c r="JB13" i="9"/>
  <c r="JC13" i="9"/>
  <c r="JD13" i="9"/>
  <c r="JE13" i="9"/>
  <c r="JF13" i="9"/>
  <c r="JG13" i="9"/>
  <c r="JH13" i="9"/>
  <c r="JI13" i="9"/>
  <c r="JJ13" i="9"/>
  <c r="JK13" i="9"/>
  <c r="JL13" i="9"/>
  <c r="JM13" i="9"/>
  <c r="JN13" i="9"/>
  <c r="JO13" i="9"/>
  <c r="JP13" i="9"/>
  <c r="JQ13" i="9"/>
  <c r="JR13" i="9"/>
  <c r="JS13" i="9"/>
  <c r="JT13" i="9"/>
  <c r="JU13" i="9"/>
  <c r="JV13" i="9"/>
  <c r="JW13" i="9"/>
  <c r="JX13" i="9"/>
  <c r="JY13" i="9"/>
  <c r="JZ13" i="9"/>
  <c r="KA13" i="9"/>
  <c r="KB13" i="9"/>
  <c r="KC13" i="9"/>
  <c r="KD13" i="9"/>
  <c r="KE13" i="9"/>
  <c r="KF13" i="9"/>
  <c r="KG13" i="9"/>
  <c r="KH13" i="9"/>
  <c r="KI13" i="9"/>
  <c r="KJ13" i="9"/>
  <c r="KK13" i="9"/>
  <c r="KL13" i="9"/>
  <c r="KM13" i="9"/>
  <c r="KN13" i="9"/>
  <c r="KO13" i="9"/>
  <c r="KP13" i="9"/>
  <c r="KQ13" i="9"/>
  <c r="KR13" i="9"/>
  <c r="KS13" i="9"/>
  <c r="KT13" i="9"/>
  <c r="KU13" i="9"/>
  <c r="KV13" i="9"/>
  <c r="KW13" i="9"/>
  <c r="KX13" i="9"/>
  <c r="KY13" i="9"/>
  <c r="KZ13" i="9"/>
  <c r="LA13" i="9"/>
  <c r="LB13" i="9"/>
  <c r="LC13" i="9"/>
  <c r="LD13" i="9"/>
  <c r="LE13" i="9"/>
  <c r="LF13" i="9"/>
  <c r="LG13" i="9"/>
  <c r="LH13" i="9"/>
  <c r="LI13" i="9"/>
  <c r="LJ13" i="9"/>
  <c r="LK13" i="9"/>
  <c r="LL13" i="9"/>
  <c r="LM13" i="9"/>
  <c r="LN13" i="9"/>
  <c r="LO13" i="9"/>
  <c r="LP13" i="9"/>
  <c r="LQ13" i="9"/>
  <c r="LR13" i="9"/>
  <c r="LS13" i="9"/>
  <c r="LT13" i="9"/>
  <c r="LU13" i="9"/>
  <c r="LV13" i="9"/>
  <c r="LW13" i="9"/>
  <c r="LX13" i="9"/>
  <c r="LY13" i="9"/>
  <c r="LZ13" i="9"/>
  <c r="MA13" i="9"/>
  <c r="MB13" i="9"/>
  <c r="MC13" i="9"/>
  <c r="MD13" i="9"/>
  <c r="ME13" i="9"/>
  <c r="MF13" i="9"/>
  <c r="MG13" i="9"/>
  <c r="MH13" i="9"/>
  <c r="MI13" i="9"/>
  <c r="MJ13" i="9"/>
  <c r="MK13" i="9"/>
  <c r="ML13" i="9"/>
  <c r="MM13" i="9"/>
  <c r="MN13" i="9"/>
  <c r="MO13" i="9"/>
  <c r="MP13" i="9"/>
  <c r="MQ13" i="9"/>
  <c r="MR13" i="9"/>
  <c r="MS13" i="9"/>
  <c r="MT13" i="9"/>
  <c r="MU13" i="9"/>
  <c r="MV13" i="9"/>
  <c r="MW13" i="9"/>
  <c r="MX13" i="9"/>
  <c r="MY13" i="9"/>
  <c r="MZ13" i="9"/>
  <c r="NA13" i="9"/>
  <c r="NB13" i="9"/>
  <c r="NC13" i="9"/>
  <c r="ND13" i="9"/>
  <c r="NE13" i="9"/>
  <c r="NF13" i="9"/>
  <c r="NG13" i="9"/>
  <c r="NH13" i="9"/>
  <c r="NI13" i="9"/>
  <c r="NJ13" i="9"/>
  <c r="NK13" i="9"/>
  <c r="NL13" i="9"/>
  <c r="NM13" i="9"/>
  <c r="NN13" i="9"/>
  <c r="NO13" i="9"/>
  <c r="NP13" i="9"/>
  <c r="NQ13" i="9"/>
  <c r="NR13" i="9"/>
  <c r="NS13" i="9"/>
  <c r="NT13" i="9"/>
  <c r="NU13" i="9"/>
  <c r="NV13" i="9"/>
  <c r="NW13" i="9"/>
  <c r="NX13" i="9"/>
  <c r="NY13" i="9"/>
  <c r="NZ13" i="9"/>
  <c r="OA13" i="9"/>
  <c r="OB13" i="9"/>
  <c r="OC13" i="9"/>
  <c r="OD13" i="9"/>
  <c r="OE13" i="9"/>
  <c r="OF13" i="9"/>
  <c r="OG13" i="9"/>
  <c r="OH13" i="9"/>
  <c r="OI13" i="9"/>
  <c r="OJ13" i="9"/>
  <c r="OK13" i="9"/>
  <c r="OL13" i="9"/>
  <c r="OM13" i="9"/>
  <c r="ON13" i="9"/>
  <c r="OO13" i="9"/>
  <c r="OP13" i="9"/>
  <c r="OQ13" i="9"/>
  <c r="OR13" i="9"/>
  <c r="OS13" i="9"/>
  <c r="OT13" i="9"/>
  <c r="OU13" i="9"/>
  <c r="OV13" i="9"/>
  <c r="OW13" i="9"/>
  <c r="OX13" i="9"/>
  <c r="OY13" i="9"/>
  <c r="OZ13" i="9"/>
  <c r="PA13" i="9"/>
  <c r="PB13" i="9"/>
  <c r="PC13" i="9"/>
  <c r="PD13" i="9"/>
  <c r="PE13" i="9"/>
  <c r="PF13" i="9"/>
  <c r="PG13" i="9"/>
  <c r="PH13" i="9"/>
  <c r="PI13" i="9"/>
  <c r="PJ13" i="9"/>
  <c r="PK13" i="9"/>
  <c r="PL13" i="9"/>
  <c r="PM13" i="9"/>
  <c r="PN13" i="9"/>
  <c r="PO13" i="9"/>
  <c r="PP13" i="9"/>
  <c r="PQ13" i="9"/>
  <c r="PR13" i="9"/>
  <c r="PS13" i="9"/>
  <c r="PT13" i="9"/>
  <c r="PU13" i="9"/>
  <c r="PV13" i="9"/>
  <c r="PW13" i="9"/>
  <c r="PX13" i="9"/>
  <c r="PY13" i="9"/>
  <c r="PZ13" i="9"/>
  <c r="QA13" i="9"/>
  <c r="QB13" i="9"/>
  <c r="QC13" i="9"/>
  <c r="QD13" i="9"/>
  <c r="QE13" i="9"/>
  <c r="QF13" i="9"/>
  <c r="QG13" i="9"/>
  <c r="QH13" i="9"/>
  <c r="QI13" i="9"/>
  <c r="QJ13" i="9"/>
  <c r="QK13" i="9"/>
  <c r="QL13" i="9"/>
  <c r="QM13" i="9"/>
  <c r="QN13" i="9"/>
  <c r="QO13" i="9"/>
  <c r="QP13" i="9"/>
  <c r="QQ13" i="9"/>
  <c r="QR13" i="9"/>
  <c r="QS13" i="9"/>
  <c r="QT13" i="9"/>
  <c r="QU13" i="9"/>
  <c r="QV13" i="9"/>
  <c r="QW13" i="9"/>
  <c r="QX13" i="9"/>
  <c r="QY13" i="9"/>
  <c r="QZ13" i="9"/>
  <c r="RA13" i="9"/>
  <c r="RB13" i="9"/>
  <c r="RC13" i="9"/>
  <c r="RD13" i="9"/>
  <c r="RE13" i="9"/>
  <c r="RF13" i="9"/>
  <c r="RG13" i="9"/>
  <c r="RH13" i="9"/>
  <c r="RI13" i="9"/>
  <c r="RJ13" i="9"/>
  <c r="RK13" i="9"/>
  <c r="RL13" i="9"/>
  <c r="RM13" i="9"/>
  <c r="RN13" i="9"/>
  <c r="RO13" i="9"/>
  <c r="RP13" i="9"/>
  <c r="RQ13" i="9"/>
  <c r="RR13" i="9"/>
  <c r="RS13" i="9"/>
  <c r="RT13" i="9"/>
  <c r="RU13" i="9"/>
  <c r="RV13" i="9"/>
  <c r="RW13" i="9"/>
  <c r="RX13" i="9"/>
  <c r="RY13" i="9"/>
  <c r="RZ13" i="9"/>
  <c r="SA13" i="9"/>
  <c r="SB13" i="9"/>
  <c r="SC13" i="9"/>
  <c r="SD13" i="9"/>
  <c r="SE13" i="9"/>
  <c r="SF13" i="9"/>
  <c r="SG13" i="9"/>
  <c r="SH13" i="9"/>
  <c r="SI13" i="9"/>
  <c r="SJ13" i="9"/>
  <c r="SK13" i="9"/>
  <c r="SL13" i="9"/>
  <c r="SM13" i="9"/>
  <c r="SN13" i="9"/>
  <c r="SO13" i="9"/>
  <c r="SP13" i="9"/>
  <c r="SQ13" i="9"/>
  <c r="SR13" i="9"/>
  <c r="SS13" i="9"/>
  <c r="ST13" i="9"/>
  <c r="SU13" i="9"/>
  <c r="SV13" i="9"/>
  <c r="SW13" i="9"/>
  <c r="SX13" i="9"/>
  <c r="SY13" i="9"/>
  <c r="SZ13" i="9"/>
  <c r="TA13" i="9"/>
  <c r="TB13" i="9"/>
  <c r="TC13" i="9"/>
  <c r="TD13" i="9"/>
  <c r="TE13" i="9"/>
  <c r="TF13" i="9"/>
  <c r="TG13" i="9"/>
  <c r="TH13" i="9"/>
  <c r="TI13" i="9"/>
  <c r="TJ13" i="9"/>
  <c r="TK13" i="9"/>
  <c r="TL13" i="9"/>
  <c r="TM13" i="9"/>
  <c r="TN13" i="9"/>
  <c r="TO13" i="9"/>
  <c r="TP13" i="9"/>
  <c r="TQ13" i="9"/>
  <c r="TR13" i="9"/>
  <c r="TS13" i="9"/>
  <c r="TT13" i="9"/>
  <c r="TU13" i="9"/>
  <c r="TV13" i="9"/>
  <c r="TW13" i="9"/>
  <c r="TX13" i="9"/>
  <c r="TY13" i="9"/>
  <c r="TZ13" i="9"/>
  <c r="UA13" i="9"/>
  <c r="UB13" i="9"/>
  <c r="UC13" i="9"/>
  <c r="UD13" i="9"/>
  <c r="UE13" i="9"/>
  <c r="UF13" i="9"/>
  <c r="UG13" i="9"/>
  <c r="UH13" i="9"/>
  <c r="UI13" i="9"/>
  <c r="UJ13" i="9"/>
  <c r="UK13" i="9"/>
  <c r="UL13" i="9"/>
  <c r="UM13" i="9"/>
  <c r="UN13" i="9"/>
  <c r="UO13" i="9"/>
  <c r="UP13" i="9"/>
  <c r="UQ13" i="9"/>
  <c r="UR13" i="9"/>
  <c r="US13" i="9"/>
  <c r="UT13" i="9"/>
  <c r="UU13" i="9"/>
  <c r="UV13" i="9"/>
  <c r="UW13" i="9"/>
  <c r="UX13" i="9"/>
  <c r="UY13" i="9"/>
  <c r="UZ13" i="9"/>
  <c r="VA13" i="9"/>
  <c r="VB13" i="9"/>
  <c r="VC13" i="9"/>
  <c r="VD13" i="9"/>
  <c r="VE13" i="9"/>
  <c r="VF13" i="9"/>
  <c r="VG13" i="9"/>
  <c r="VH13" i="9"/>
  <c r="VI13" i="9"/>
  <c r="VJ13" i="9"/>
  <c r="VK13" i="9"/>
  <c r="VL13" i="9"/>
  <c r="VM13" i="9"/>
  <c r="VN13" i="9"/>
  <c r="VO13" i="9"/>
  <c r="VP13" i="9"/>
  <c r="VQ13" i="9"/>
  <c r="VR13" i="9"/>
  <c r="VS13" i="9"/>
  <c r="VT13" i="9"/>
  <c r="VU13" i="9"/>
  <c r="VV13" i="9"/>
  <c r="VW13" i="9"/>
  <c r="VX13" i="9"/>
  <c r="VY13" i="9"/>
  <c r="VZ13" i="9"/>
  <c r="WA13" i="9"/>
  <c r="WB13" i="9"/>
  <c r="WC13" i="9"/>
  <c r="WD13" i="9"/>
  <c r="WE13" i="9"/>
  <c r="WF13" i="9"/>
  <c r="WG13" i="9"/>
  <c r="WH13" i="9"/>
  <c r="WI13" i="9"/>
  <c r="WJ13" i="9"/>
  <c r="WK13" i="9"/>
  <c r="WL13" i="9"/>
  <c r="WM13" i="9"/>
  <c r="WN13" i="9"/>
  <c r="WO13" i="9"/>
  <c r="WP13" i="9"/>
  <c r="WQ13" i="9"/>
  <c r="WR13" i="9"/>
  <c r="WS13" i="9"/>
  <c r="WT13" i="9"/>
  <c r="WU13" i="9"/>
  <c r="WV13" i="9"/>
  <c r="WW13" i="9"/>
  <c r="WX13" i="9"/>
  <c r="WY13" i="9"/>
  <c r="WZ13" i="9"/>
  <c r="XA13" i="9"/>
  <c r="XB13" i="9"/>
  <c r="XC13" i="9"/>
  <c r="XD13" i="9"/>
  <c r="XE13" i="9"/>
  <c r="XF13" i="9"/>
  <c r="XG13" i="9"/>
  <c r="XH13" i="9"/>
  <c r="XI13" i="9"/>
  <c r="XJ13" i="9"/>
  <c r="XK13" i="9"/>
  <c r="XL13" i="9"/>
  <c r="XM13" i="9"/>
  <c r="XN13" i="9"/>
  <c r="XO13" i="9"/>
  <c r="XP13" i="9"/>
  <c r="XQ13" i="9"/>
  <c r="XR13" i="9"/>
  <c r="XS13" i="9"/>
  <c r="XT13" i="9"/>
  <c r="XU13" i="9"/>
  <c r="XV13" i="9"/>
  <c r="XW13" i="9"/>
  <c r="XX13" i="9"/>
  <c r="XY13" i="9"/>
  <c r="XZ13" i="9"/>
  <c r="YA13" i="9"/>
  <c r="YB13" i="9"/>
  <c r="YC13" i="9"/>
  <c r="YD13" i="9"/>
  <c r="YE13" i="9"/>
  <c r="YF13" i="9"/>
  <c r="YG13" i="9"/>
  <c r="YH13" i="9"/>
  <c r="YI13" i="9"/>
  <c r="YJ13" i="9"/>
  <c r="YK13" i="9"/>
  <c r="YL13" i="9"/>
  <c r="YM13" i="9"/>
  <c r="YN13" i="9"/>
  <c r="YO13" i="9"/>
  <c r="YP13" i="9"/>
  <c r="YQ13" i="9"/>
  <c r="YR13" i="9"/>
  <c r="YS13" i="9"/>
  <c r="YT13" i="9"/>
  <c r="YU13" i="9"/>
  <c r="YV13" i="9"/>
  <c r="YW13" i="9"/>
  <c r="YX13" i="9"/>
  <c r="YY13" i="9"/>
  <c r="YZ13" i="9"/>
  <c r="ZA13" i="9"/>
  <c r="ZB13" i="9"/>
  <c r="ZC13" i="9"/>
  <c r="ZD13" i="9"/>
  <c r="ZE13" i="9"/>
  <c r="ZF13" i="9"/>
  <c r="ZG13" i="9"/>
  <c r="ZH13" i="9"/>
  <c r="ZI13" i="9"/>
  <c r="ZJ13" i="9"/>
  <c r="ZK13" i="9"/>
  <c r="ZL13" i="9"/>
  <c r="ZM13" i="9"/>
  <c r="ZN13" i="9"/>
  <c r="ZO13" i="9"/>
  <c r="ZP13" i="9"/>
  <c r="ZQ13" i="9"/>
  <c r="ZR13" i="9"/>
  <c r="ZS13" i="9"/>
  <c r="ZT13" i="9"/>
  <c r="ZU13" i="9"/>
  <c r="ZV13" i="9"/>
  <c r="ZW13" i="9"/>
  <c r="ZX13" i="9"/>
  <c r="ZY13" i="9"/>
  <c r="ZZ13" i="9"/>
  <c r="AAA13" i="9"/>
  <c r="AAB13" i="9"/>
  <c r="AAC13" i="9"/>
  <c r="AAD13" i="9"/>
  <c r="AAE13" i="9"/>
  <c r="AAF13" i="9"/>
  <c r="AAG13" i="9"/>
  <c r="AAH13" i="9"/>
  <c r="AAI13" i="9"/>
  <c r="AAJ13" i="9"/>
  <c r="AAK13" i="9"/>
  <c r="AAL13" i="9"/>
  <c r="AAM13" i="9"/>
  <c r="AAN13" i="9"/>
  <c r="AAO13" i="9"/>
  <c r="AAP13" i="9"/>
  <c r="AAQ13" i="9"/>
  <c r="AAR13" i="9"/>
  <c r="AAS13" i="9"/>
  <c r="AAT13" i="9"/>
  <c r="AAU13" i="9"/>
  <c r="AAV13" i="9"/>
  <c r="AAW13" i="9"/>
  <c r="AAX13" i="9"/>
  <c r="AAY13" i="9"/>
  <c r="AAZ13" i="9"/>
  <c r="ABA13" i="9"/>
  <c r="ABB13" i="9"/>
  <c r="ABC13" i="9"/>
  <c r="ABD13" i="9"/>
  <c r="ABE13" i="9"/>
  <c r="ABF13" i="9"/>
  <c r="ABG13" i="9"/>
  <c r="ABH13" i="9"/>
  <c r="ABI13" i="9"/>
  <c r="ABJ13" i="9"/>
  <c r="ABK13" i="9"/>
  <c r="ABL13" i="9"/>
  <c r="ABM13" i="9"/>
  <c r="ABN13" i="9"/>
  <c r="ABO13" i="9"/>
  <c r="ABP13" i="9"/>
  <c r="ABQ13" i="9"/>
  <c r="ABR13" i="9"/>
  <c r="ABS13" i="9"/>
  <c r="ABT13" i="9"/>
  <c r="ABU13" i="9"/>
  <c r="ABV13" i="9"/>
  <c r="ABW13" i="9"/>
  <c r="ABX13" i="9"/>
  <c r="ABY13" i="9"/>
  <c r="ABZ13" i="9"/>
  <c r="ACA13" i="9"/>
  <c r="ACB13" i="9"/>
  <c r="ACC13" i="9"/>
  <c r="ACD13" i="9"/>
  <c r="ACE13" i="9"/>
  <c r="ACF13" i="9"/>
  <c r="ACG13" i="9"/>
  <c r="ACH13" i="9"/>
  <c r="ACI13" i="9"/>
  <c r="ACJ13" i="9"/>
  <c r="ACK13" i="9"/>
  <c r="ACL13" i="9"/>
  <c r="ACM13" i="9"/>
  <c r="ACN13" i="9"/>
  <c r="ACO13" i="9"/>
  <c r="ACP13" i="9"/>
  <c r="ACQ13" i="9"/>
  <c r="ACR13" i="9"/>
  <c r="ACS13" i="9"/>
  <c r="ACT13" i="9"/>
  <c r="ACU13" i="9"/>
  <c r="ACV13" i="9"/>
  <c r="ACW13" i="9"/>
  <c r="ACX13" i="9"/>
  <c r="ACY13" i="9"/>
  <c r="ACZ13" i="9"/>
  <c r="ADA13" i="9"/>
  <c r="ADB13" i="9"/>
  <c r="ADC13" i="9"/>
  <c r="ADD13" i="9"/>
  <c r="ADE13" i="9"/>
  <c r="ADF13" i="9"/>
  <c r="ADG13" i="9"/>
  <c r="ADH13" i="9"/>
  <c r="ADI13" i="9"/>
  <c r="ADJ13" i="9"/>
  <c r="ADK13" i="9"/>
  <c r="ADL13" i="9"/>
  <c r="ADM13" i="9"/>
  <c r="ADN13" i="9"/>
  <c r="ADO13" i="9"/>
  <c r="ADP13" i="9"/>
  <c r="ADQ13" i="9"/>
  <c r="ADR13" i="9"/>
  <c r="ADS13" i="9"/>
  <c r="ADT13" i="9"/>
  <c r="ADU13" i="9"/>
  <c r="ADV13" i="9"/>
  <c r="ADW13" i="9"/>
  <c r="ADX13" i="9"/>
  <c r="ADY13" i="9"/>
  <c r="ADZ13" i="9"/>
  <c r="AEA13" i="9"/>
  <c r="AEB13" i="9"/>
  <c r="AEC13" i="9"/>
  <c r="AED13" i="9"/>
  <c r="AEE13" i="9"/>
  <c r="AEF13" i="9"/>
  <c r="AEG13" i="9"/>
  <c r="AEH13" i="9"/>
  <c r="AEI13" i="9"/>
  <c r="AEJ13" i="9"/>
  <c r="AEK13" i="9"/>
  <c r="AEL13" i="9"/>
  <c r="AEM13" i="9"/>
  <c r="AEN13" i="9"/>
  <c r="AEO13" i="9"/>
  <c r="AEP13" i="9"/>
  <c r="AEQ13" i="9"/>
  <c r="AER13" i="9"/>
  <c r="AES13" i="9"/>
  <c r="AET13" i="9"/>
  <c r="AEU13" i="9"/>
  <c r="AEV13" i="9"/>
  <c r="AEW13" i="9"/>
  <c r="AEX13" i="9"/>
  <c r="AEY13" i="9"/>
  <c r="AEZ13" i="9"/>
  <c r="AFA13" i="9"/>
  <c r="AFB13" i="9"/>
  <c r="AFC13" i="9"/>
  <c r="AFD13" i="9"/>
  <c r="AFE13" i="9"/>
  <c r="AFF13" i="9"/>
  <c r="AFG13" i="9"/>
  <c r="AFH13" i="9"/>
  <c r="AFI13" i="9"/>
  <c r="AFJ13" i="9"/>
  <c r="AFK13" i="9"/>
  <c r="AFL13" i="9"/>
  <c r="AFM13" i="9"/>
  <c r="AFN13" i="9"/>
  <c r="AFO13" i="9"/>
  <c r="AFP13" i="9"/>
  <c r="AFQ13" i="9"/>
  <c r="AFR13" i="9"/>
  <c r="AFS13" i="9"/>
  <c r="AFT13" i="9"/>
  <c r="AFU13" i="9"/>
  <c r="AFV13" i="9"/>
  <c r="AFW13" i="9"/>
  <c r="AFX13" i="9"/>
  <c r="AFY13" i="9"/>
  <c r="AFZ13" i="9"/>
  <c r="AGA13" i="9"/>
  <c r="AGB13" i="9"/>
  <c r="AGC13" i="9"/>
  <c r="AGD13" i="9"/>
  <c r="AGE13" i="9"/>
  <c r="AGF13" i="9"/>
  <c r="AGG13" i="9"/>
  <c r="AGH13" i="9"/>
  <c r="AGI13" i="9"/>
  <c r="AGJ13" i="9"/>
  <c r="AGK13" i="9"/>
  <c r="AGL13" i="9"/>
  <c r="AGM13" i="9"/>
  <c r="AGN13" i="9"/>
  <c r="AGO13" i="9"/>
  <c r="AGP13" i="9"/>
  <c r="AGQ13" i="9"/>
  <c r="AGR13" i="9"/>
  <c r="AGS13" i="9"/>
  <c r="AGT13" i="9"/>
  <c r="AGU13" i="9"/>
  <c r="AGV13" i="9"/>
  <c r="AGW13" i="9"/>
  <c r="AGX13" i="9"/>
  <c r="AGY13" i="9"/>
  <c r="AGZ13" i="9"/>
  <c r="AHA13" i="9"/>
  <c r="AHB13" i="9"/>
  <c r="AHC13" i="9"/>
  <c r="AHD13" i="9"/>
  <c r="AHE13" i="9"/>
  <c r="AHF13" i="9"/>
  <c r="AHG13" i="9"/>
  <c r="AHH13" i="9"/>
  <c r="AHI13" i="9"/>
  <c r="AHJ13" i="9"/>
  <c r="AHK13" i="9"/>
  <c r="AHL13" i="9"/>
  <c r="AHM13" i="9"/>
  <c r="AHN13" i="9"/>
  <c r="AHO13" i="9"/>
  <c r="AHP13" i="9"/>
  <c r="AHQ13" i="9"/>
  <c r="AHR13" i="9"/>
  <c r="AHS13" i="9"/>
  <c r="AHT13" i="9"/>
  <c r="AHU13" i="9"/>
  <c r="AHV13" i="9"/>
  <c r="AHW13" i="9"/>
  <c r="AHX13" i="9"/>
  <c r="AHY13" i="9"/>
  <c r="AHZ13" i="9"/>
  <c r="AIA13" i="9"/>
  <c r="AIB13" i="9"/>
  <c r="AIC13" i="9"/>
  <c r="AID13" i="9"/>
  <c r="AIE13" i="9"/>
  <c r="AIF13" i="9"/>
  <c r="AIG13" i="9"/>
  <c r="AIH13" i="9"/>
  <c r="AII13" i="9"/>
  <c r="AIJ13" i="9"/>
  <c r="AIK13" i="9"/>
  <c r="AIL13" i="9"/>
  <c r="AIM13" i="9"/>
  <c r="AIN13" i="9"/>
  <c r="AIO13" i="9"/>
  <c r="AIP13" i="9"/>
  <c r="AIQ13" i="9"/>
  <c r="AIR13" i="9"/>
  <c r="AIS13" i="9"/>
  <c r="AIT13" i="9"/>
  <c r="AIU13" i="9"/>
  <c r="AIV13" i="9"/>
  <c r="AIW13" i="9"/>
  <c r="AIX13" i="9"/>
  <c r="AIY13" i="9"/>
  <c r="AIZ13" i="9"/>
  <c r="AJA13" i="9"/>
  <c r="AJB13" i="9"/>
  <c r="AJC13" i="9"/>
  <c r="AJD13" i="9"/>
  <c r="AJE13" i="9"/>
  <c r="AJF13" i="9"/>
  <c r="AJG13" i="9"/>
  <c r="AJH13" i="9"/>
  <c r="AJI13" i="9"/>
  <c r="AJJ13" i="9"/>
  <c r="AJK13" i="9"/>
  <c r="AJL13" i="9"/>
  <c r="AJM13" i="9"/>
  <c r="AJN13" i="9"/>
  <c r="AJO13" i="9"/>
  <c r="AJP13" i="9"/>
  <c r="AJQ13" i="9"/>
  <c r="AJR13" i="9"/>
  <c r="AJS13" i="9"/>
  <c r="AJT13" i="9"/>
  <c r="AJU13" i="9"/>
  <c r="AJV13" i="9"/>
  <c r="AJW13" i="9"/>
  <c r="AJX13" i="9"/>
  <c r="AJY13" i="9"/>
  <c r="AJZ13" i="9"/>
  <c r="AKA13" i="9"/>
  <c r="AKB13" i="9"/>
  <c r="AKC13" i="9"/>
  <c r="AKD13" i="9"/>
  <c r="AKE13" i="9"/>
  <c r="AKF13" i="9"/>
  <c r="AKG13" i="9"/>
  <c r="AKH13" i="9"/>
  <c r="AKI13" i="9"/>
  <c r="AKJ13" i="9"/>
  <c r="AKK13" i="9"/>
  <c r="AKL13" i="9"/>
  <c r="AKM13" i="9"/>
  <c r="AKN13" i="9"/>
  <c r="AKO13" i="9"/>
  <c r="AKP13" i="9"/>
  <c r="AKQ13" i="9"/>
  <c r="AKR13" i="9"/>
  <c r="AKS13" i="9"/>
  <c r="AKT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GA14" i="9"/>
  <c r="GB14" i="9"/>
  <c r="GC14" i="9"/>
  <c r="GD14" i="9"/>
  <c r="GE14" i="9"/>
  <c r="GF14" i="9"/>
  <c r="GG14" i="9"/>
  <c r="GH14" i="9"/>
  <c r="GI14" i="9"/>
  <c r="GJ14" i="9"/>
  <c r="GK14" i="9"/>
  <c r="GL14" i="9"/>
  <c r="GM14" i="9"/>
  <c r="GN14" i="9"/>
  <c r="GO14" i="9"/>
  <c r="GP14" i="9"/>
  <c r="GQ14" i="9"/>
  <c r="GR14" i="9"/>
  <c r="GS14" i="9"/>
  <c r="GT14" i="9"/>
  <c r="GU14" i="9"/>
  <c r="GV14" i="9"/>
  <c r="GW14" i="9"/>
  <c r="GX14" i="9"/>
  <c r="GY14" i="9"/>
  <c r="GZ14" i="9"/>
  <c r="HA14" i="9"/>
  <c r="HB14" i="9"/>
  <c r="HC14" i="9"/>
  <c r="HD14" i="9"/>
  <c r="HE14" i="9"/>
  <c r="HF14" i="9"/>
  <c r="HG14" i="9"/>
  <c r="HH14" i="9"/>
  <c r="HI14" i="9"/>
  <c r="HJ14" i="9"/>
  <c r="HK14" i="9"/>
  <c r="HL14" i="9"/>
  <c r="HM14" i="9"/>
  <c r="HN14" i="9"/>
  <c r="HO14" i="9"/>
  <c r="HP14" i="9"/>
  <c r="HQ14" i="9"/>
  <c r="HR14" i="9"/>
  <c r="HS14" i="9"/>
  <c r="HT14" i="9"/>
  <c r="HU14" i="9"/>
  <c r="HV14" i="9"/>
  <c r="HW14" i="9"/>
  <c r="HX14" i="9"/>
  <c r="HY14" i="9"/>
  <c r="HZ14" i="9"/>
  <c r="IA14" i="9"/>
  <c r="IB14" i="9"/>
  <c r="IC14" i="9"/>
  <c r="ID14" i="9"/>
  <c r="IE14" i="9"/>
  <c r="IF14" i="9"/>
  <c r="IG14" i="9"/>
  <c r="IH14" i="9"/>
  <c r="II14" i="9"/>
  <c r="IJ14" i="9"/>
  <c r="IK14" i="9"/>
  <c r="IL14" i="9"/>
  <c r="IM14" i="9"/>
  <c r="IN14" i="9"/>
  <c r="IO14" i="9"/>
  <c r="IP14" i="9"/>
  <c r="IQ14" i="9"/>
  <c r="IR14" i="9"/>
  <c r="IS14" i="9"/>
  <c r="IT14" i="9"/>
  <c r="IU14" i="9"/>
  <c r="IV14" i="9"/>
  <c r="IW14" i="9"/>
  <c r="IX14" i="9"/>
  <c r="IY14" i="9"/>
  <c r="IZ14" i="9"/>
  <c r="JA14" i="9"/>
  <c r="JB14" i="9"/>
  <c r="JC14" i="9"/>
  <c r="JD14" i="9"/>
  <c r="JE14" i="9"/>
  <c r="JF14" i="9"/>
  <c r="JG14" i="9"/>
  <c r="JH14" i="9"/>
  <c r="JI14" i="9"/>
  <c r="JJ14" i="9"/>
  <c r="JK14" i="9"/>
  <c r="JL14" i="9"/>
  <c r="JM14" i="9"/>
  <c r="JN14" i="9"/>
  <c r="JO14" i="9"/>
  <c r="JP14" i="9"/>
  <c r="JQ14" i="9"/>
  <c r="JR14" i="9"/>
  <c r="JS14" i="9"/>
  <c r="JT14" i="9"/>
  <c r="JU14" i="9"/>
  <c r="JV14" i="9"/>
  <c r="JW14" i="9"/>
  <c r="JX14" i="9"/>
  <c r="JY14" i="9"/>
  <c r="JZ14" i="9"/>
  <c r="KA14" i="9"/>
  <c r="KB14" i="9"/>
  <c r="KC14" i="9"/>
  <c r="KD14" i="9"/>
  <c r="KE14" i="9"/>
  <c r="KF14" i="9"/>
  <c r="KG14" i="9"/>
  <c r="KH14" i="9"/>
  <c r="KI14" i="9"/>
  <c r="KJ14" i="9"/>
  <c r="KK14" i="9"/>
  <c r="KL14" i="9"/>
  <c r="KM14" i="9"/>
  <c r="KN14" i="9"/>
  <c r="KO14" i="9"/>
  <c r="KP14" i="9"/>
  <c r="KQ14" i="9"/>
  <c r="KR14" i="9"/>
  <c r="KS14" i="9"/>
  <c r="KT14" i="9"/>
  <c r="KU14" i="9"/>
  <c r="KV14" i="9"/>
  <c r="KW14" i="9"/>
  <c r="KX14" i="9"/>
  <c r="KY14" i="9"/>
  <c r="KZ14" i="9"/>
  <c r="LA14" i="9"/>
  <c r="LB14" i="9"/>
  <c r="LC14" i="9"/>
  <c r="LD14" i="9"/>
  <c r="LE14" i="9"/>
  <c r="LF14" i="9"/>
  <c r="LG14" i="9"/>
  <c r="LH14" i="9"/>
  <c r="LI14" i="9"/>
  <c r="LJ14" i="9"/>
  <c r="LK14" i="9"/>
  <c r="LL14" i="9"/>
  <c r="LM14" i="9"/>
  <c r="LN14" i="9"/>
  <c r="LO14" i="9"/>
  <c r="LP14" i="9"/>
  <c r="LQ14" i="9"/>
  <c r="LR14" i="9"/>
  <c r="LS14" i="9"/>
  <c r="LT14" i="9"/>
  <c r="LU14" i="9"/>
  <c r="LV14" i="9"/>
  <c r="LW14" i="9"/>
  <c r="LX14" i="9"/>
  <c r="LY14" i="9"/>
  <c r="LZ14" i="9"/>
  <c r="MA14" i="9"/>
  <c r="MB14" i="9"/>
  <c r="MC14" i="9"/>
  <c r="MD14" i="9"/>
  <c r="ME14" i="9"/>
  <c r="MF14" i="9"/>
  <c r="MG14" i="9"/>
  <c r="MH14" i="9"/>
  <c r="MI14" i="9"/>
  <c r="MJ14" i="9"/>
  <c r="MK14" i="9"/>
  <c r="ML14" i="9"/>
  <c r="MM14" i="9"/>
  <c r="MN14" i="9"/>
  <c r="MO14" i="9"/>
  <c r="MP14" i="9"/>
  <c r="MQ14" i="9"/>
  <c r="MR14" i="9"/>
  <c r="MS14" i="9"/>
  <c r="MT14" i="9"/>
  <c r="MU14" i="9"/>
  <c r="MV14" i="9"/>
  <c r="MW14" i="9"/>
  <c r="MX14" i="9"/>
  <c r="MY14" i="9"/>
  <c r="MZ14" i="9"/>
  <c r="NA14" i="9"/>
  <c r="NB14" i="9"/>
  <c r="NC14" i="9"/>
  <c r="ND14" i="9"/>
  <c r="NE14" i="9"/>
  <c r="NF14" i="9"/>
  <c r="NG14" i="9"/>
  <c r="NH14" i="9"/>
  <c r="NI14" i="9"/>
  <c r="NJ14" i="9"/>
  <c r="NK14" i="9"/>
  <c r="NL14" i="9"/>
  <c r="NM14" i="9"/>
  <c r="NN14" i="9"/>
  <c r="NO14" i="9"/>
  <c r="NP14" i="9"/>
  <c r="NQ14" i="9"/>
  <c r="NR14" i="9"/>
  <c r="NS14" i="9"/>
  <c r="NT14" i="9"/>
  <c r="NU14" i="9"/>
  <c r="NV14" i="9"/>
  <c r="NW14" i="9"/>
  <c r="NX14" i="9"/>
  <c r="NY14" i="9"/>
  <c r="NZ14" i="9"/>
  <c r="OA14" i="9"/>
  <c r="OB14" i="9"/>
  <c r="OC14" i="9"/>
  <c r="OD14" i="9"/>
  <c r="OE14" i="9"/>
  <c r="OF14" i="9"/>
  <c r="OG14" i="9"/>
  <c r="OH14" i="9"/>
  <c r="OI14" i="9"/>
  <c r="OJ14" i="9"/>
  <c r="OK14" i="9"/>
  <c r="OL14" i="9"/>
  <c r="OM14" i="9"/>
  <c r="ON14" i="9"/>
  <c r="OO14" i="9"/>
  <c r="OP14" i="9"/>
  <c r="OQ14" i="9"/>
  <c r="OR14" i="9"/>
  <c r="OS14" i="9"/>
  <c r="OT14" i="9"/>
  <c r="OU14" i="9"/>
  <c r="OV14" i="9"/>
  <c r="OW14" i="9"/>
  <c r="OX14" i="9"/>
  <c r="OY14" i="9"/>
  <c r="OZ14" i="9"/>
  <c r="PA14" i="9"/>
  <c r="PB14" i="9"/>
  <c r="PC14" i="9"/>
  <c r="PD14" i="9"/>
  <c r="PE14" i="9"/>
  <c r="PF14" i="9"/>
  <c r="PG14" i="9"/>
  <c r="PH14" i="9"/>
  <c r="PI14" i="9"/>
  <c r="PJ14" i="9"/>
  <c r="PK14" i="9"/>
  <c r="PL14" i="9"/>
  <c r="PM14" i="9"/>
  <c r="PN14" i="9"/>
  <c r="PO14" i="9"/>
  <c r="PP14" i="9"/>
  <c r="PQ14" i="9"/>
  <c r="PR14" i="9"/>
  <c r="PS14" i="9"/>
  <c r="PT14" i="9"/>
  <c r="PU14" i="9"/>
  <c r="PV14" i="9"/>
  <c r="PW14" i="9"/>
  <c r="PX14" i="9"/>
  <c r="PY14" i="9"/>
  <c r="PZ14" i="9"/>
  <c r="QA14" i="9"/>
  <c r="QB14" i="9"/>
  <c r="QC14" i="9"/>
  <c r="QD14" i="9"/>
  <c r="QE14" i="9"/>
  <c r="QF14" i="9"/>
  <c r="QG14" i="9"/>
  <c r="QH14" i="9"/>
  <c r="QI14" i="9"/>
  <c r="QJ14" i="9"/>
  <c r="QK14" i="9"/>
  <c r="QL14" i="9"/>
  <c r="QM14" i="9"/>
  <c r="QN14" i="9"/>
  <c r="QO14" i="9"/>
  <c r="QP14" i="9"/>
  <c r="QQ14" i="9"/>
  <c r="QR14" i="9"/>
  <c r="QS14" i="9"/>
  <c r="QT14" i="9"/>
  <c r="QU14" i="9"/>
  <c r="QV14" i="9"/>
  <c r="QW14" i="9"/>
  <c r="QX14" i="9"/>
  <c r="QY14" i="9"/>
  <c r="QZ14" i="9"/>
  <c r="RA14" i="9"/>
  <c r="RB14" i="9"/>
  <c r="RC14" i="9"/>
  <c r="RD14" i="9"/>
  <c r="RE14" i="9"/>
  <c r="RF14" i="9"/>
  <c r="RG14" i="9"/>
  <c r="RH14" i="9"/>
  <c r="RI14" i="9"/>
  <c r="RJ14" i="9"/>
  <c r="RK14" i="9"/>
  <c r="RL14" i="9"/>
  <c r="RM14" i="9"/>
  <c r="RN14" i="9"/>
  <c r="RO14" i="9"/>
  <c r="RP14" i="9"/>
  <c r="RQ14" i="9"/>
  <c r="RR14" i="9"/>
  <c r="RS14" i="9"/>
  <c r="RT14" i="9"/>
  <c r="RU14" i="9"/>
  <c r="RV14" i="9"/>
  <c r="RW14" i="9"/>
  <c r="RX14" i="9"/>
  <c r="RY14" i="9"/>
  <c r="RZ14" i="9"/>
  <c r="SA14" i="9"/>
  <c r="SB14" i="9"/>
  <c r="SC14" i="9"/>
  <c r="SD14" i="9"/>
  <c r="SE14" i="9"/>
  <c r="SF14" i="9"/>
  <c r="SG14" i="9"/>
  <c r="SH14" i="9"/>
  <c r="SI14" i="9"/>
  <c r="SJ14" i="9"/>
  <c r="SK14" i="9"/>
  <c r="SL14" i="9"/>
  <c r="SM14" i="9"/>
  <c r="SN14" i="9"/>
  <c r="SO14" i="9"/>
  <c r="SP14" i="9"/>
  <c r="SQ14" i="9"/>
  <c r="SR14" i="9"/>
  <c r="SS14" i="9"/>
  <c r="ST14" i="9"/>
  <c r="SU14" i="9"/>
  <c r="SV14" i="9"/>
  <c r="SW14" i="9"/>
  <c r="SX14" i="9"/>
  <c r="SY14" i="9"/>
  <c r="SZ14" i="9"/>
  <c r="TA14" i="9"/>
  <c r="TB14" i="9"/>
  <c r="TC14" i="9"/>
  <c r="TD14" i="9"/>
  <c r="TE14" i="9"/>
  <c r="TF14" i="9"/>
  <c r="TG14" i="9"/>
  <c r="TH14" i="9"/>
  <c r="TI14" i="9"/>
  <c r="TJ14" i="9"/>
  <c r="TK14" i="9"/>
  <c r="TL14" i="9"/>
  <c r="TM14" i="9"/>
  <c r="TN14" i="9"/>
  <c r="TO14" i="9"/>
  <c r="TP14" i="9"/>
  <c r="TQ14" i="9"/>
  <c r="TR14" i="9"/>
  <c r="TS14" i="9"/>
  <c r="TT14" i="9"/>
  <c r="TU14" i="9"/>
  <c r="TV14" i="9"/>
  <c r="TW14" i="9"/>
  <c r="TX14" i="9"/>
  <c r="TY14" i="9"/>
  <c r="TZ14" i="9"/>
  <c r="UA14" i="9"/>
  <c r="UB14" i="9"/>
  <c r="UC14" i="9"/>
  <c r="UD14" i="9"/>
  <c r="UE14" i="9"/>
  <c r="UF14" i="9"/>
  <c r="UG14" i="9"/>
  <c r="UH14" i="9"/>
  <c r="UI14" i="9"/>
  <c r="UJ14" i="9"/>
  <c r="UK14" i="9"/>
  <c r="UL14" i="9"/>
  <c r="UM14" i="9"/>
  <c r="UN14" i="9"/>
  <c r="UO14" i="9"/>
  <c r="UP14" i="9"/>
  <c r="UQ14" i="9"/>
  <c r="UR14" i="9"/>
  <c r="US14" i="9"/>
  <c r="UT14" i="9"/>
  <c r="UU14" i="9"/>
  <c r="UV14" i="9"/>
  <c r="UW14" i="9"/>
  <c r="UX14" i="9"/>
  <c r="UY14" i="9"/>
  <c r="UZ14" i="9"/>
  <c r="VA14" i="9"/>
  <c r="VB14" i="9"/>
  <c r="VC14" i="9"/>
  <c r="VD14" i="9"/>
  <c r="VE14" i="9"/>
  <c r="VF14" i="9"/>
  <c r="VG14" i="9"/>
  <c r="VH14" i="9"/>
  <c r="VI14" i="9"/>
  <c r="VJ14" i="9"/>
  <c r="VK14" i="9"/>
  <c r="VL14" i="9"/>
  <c r="VM14" i="9"/>
  <c r="VN14" i="9"/>
  <c r="VO14" i="9"/>
  <c r="VP14" i="9"/>
  <c r="VQ14" i="9"/>
  <c r="VR14" i="9"/>
  <c r="VS14" i="9"/>
  <c r="VT14" i="9"/>
  <c r="VU14" i="9"/>
  <c r="VV14" i="9"/>
  <c r="VW14" i="9"/>
  <c r="VX14" i="9"/>
  <c r="VY14" i="9"/>
  <c r="VZ14" i="9"/>
  <c r="WA14" i="9"/>
  <c r="WB14" i="9"/>
  <c r="WC14" i="9"/>
  <c r="WD14" i="9"/>
  <c r="WE14" i="9"/>
  <c r="WF14" i="9"/>
  <c r="WG14" i="9"/>
  <c r="WH14" i="9"/>
  <c r="WI14" i="9"/>
  <c r="WJ14" i="9"/>
  <c r="WK14" i="9"/>
  <c r="WL14" i="9"/>
  <c r="WM14" i="9"/>
  <c r="WN14" i="9"/>
  <c r="WO14" i="9"/>
  <c r="WP14" i="9"/>
  <c r="WQ14" i="9"/>
  <c r="WR14" i="9"/>
  <c r="WS14" i="9"/>
  <c r="WT14" i="9"/>
  <c r="WU14" i="9"/>
  <c r="WV14" i="9"/>
  <c r="WW14" i="9"/>
  <c r="WX14" i="9"/>
  <c r="WY14" i="9"/>
  <c r="WZ14" i="9"/>
  <c r="XA14" i="9"/>
  <c r="XB14" i="9"/>
  <c r="XC14" i="9"/>
  <c r="XD14" i="9"/>
  <c r="XE14" i="9"/>
  <c r="XF14" i="9"/>
  <c r="XG14" i="9"/>
  <c r="XH14" i="9"/>
  <c r="XI14" i="9"/>
  <c r="XJ14" i="9"/>
  <c r="XK14" i="9"/>
  <c r="XL14" i="9"/>
  <c r="XM14" i="9"/>
  <c r="XN14" i="9"/>
  <c r="XO14" i="9"/>
  <c r="XP14" i="9"/>
  <c r="XQ14" i="9"/>
  <c r="XR14" i="9"/>
  <c r="XS14" i="9"/>
  <c r="XT14" i="9"/>
  <c r="XU14" i="9"/>
  <c r="XV14" i="9"/>
  <c r="XW14" i="9"/>
  <c r="XX14" i="9"/>
  <c r="XY14" i="9"/>
  <c r="XZ14" i="9"/>
  <c r="YA14" i="9"/>
  <c r="YB14" i="9"/>
  <c r="YC14" i="9"/>
  <c r="YD14" i="9"/>
  <c r="YE14" i="9"/>
  <c r="YF14" i="9"/>
  <c r="YG14" i="9"/>
  <c r="YH14" i="9"/>
  <c r="YI14" i="9"/>
  <c r="YJ14" i="9"/>
  <c r="YK14" i="9"/>
  <c r="YL14" i="9"/>
  <c r="YM14" i="9"/>
  <c r="YN14" i="9"/>
  <c r="YO14" i="9"/>
  <c r="YP14" i="9"/>
  <c r="YQ14" i="9"/>
  <c r="YR14" i="9"/>
  <c r="YS14" i="9"/>
  <c r="YT14" i="9"/>
  <c r="YU14" i="9"/>
  <c r="YV14" i="9"/>
  <c r="YW14" i="9"/>
  <c r="YX14" i="9"/>
  <c r="YY14" i="9"/>
  <c r="YZ14" i="9"/>
  <c r="ZA14" i="9"/>
  <c r="ZB14" i="9"/>
  <c r="ZC14" i="9"/>
  <c r="ZD14" i="9"/>
  <c r="ZE14" i="9"/>
  <c r="ZF14" i="9"/>
  <c r="ZG14" i="9"/>
  <c r="ZH14" i="9"/>
  <c r="ZI14" i="9"/>
  <c r="ZJ14" i="9"/>
  <c r="ZK14" i="9"/>
  <c r="ZL14" i="9"/>
  <c r="ZM14" i="9"/>
  <c r="ZN14" i="9"/>
  <c r="ZO14" i="9"/>
  <c r="ZP14" i="9"/>
  <c r="ZQ14" i="9"/>
  <c r="ZR14" i="9"/>
  <c r="ZS14" i="9"/>
  <c r="ZT14" i="9"/>
  <c r="ZU14" i="9"/>
  <c r="ZV14" i="9"/>
  <c r="ZW14" i="9"/>
  <c r="ZX14" i="9"/>
  <c r="ZY14" i="9"/>
  <c r="ZZ14" i="9"/>
  <c r="AAA14" i="9"/>
  <c r="AAB14" i="9"/>
  <c r="AAC14" i="9"/>
  <c r="AAD14" i="9"/>
  <c r="AAE14" i="9"/>
  <c r="AAF14" i="9"/>
  <c r="AAG14" i="9"/>
  <c r="AAH14" i="9"/>
  <c r="AAI14" i="9"/>
  <c r="AAJ14" i="9"/>
  <c r="AAK14" i="9"/>
  <c r="AAL14" i="9"/>
  <c r="AAM14" i="9"/>
  <c r="AAN14" i="9"/>
  <c r="AAO14" i="9"/>
  <c r="AAP14" i="9"/>
  <c r="AAQ14" i="9"/>
  <c r="AAR14" i="9"/>
  <c r="AAS14" i="9"/>
  <c r="AAT14" i="9"/>
  <c r="AAU14" i="9"/>
  <c r="AAV14" i="9"/>
  <c r="AAW14" i="9"/>
  <c r="AAX14" i="9"/>
  <c r="AAY14" i="9"/>
  <c r="AAZ14" i="9"/>
  <c r="ABA14" i="9"/>
  <c r="ABB14" i="9"/>
  <c r="ABC14" i="9"/>
  <c r="ABD14" i="9"/>
  <c r="ABE14" i="9"/>
  <c r="ABF14" i="9"/>
  <c r="ABG14" i="9"/>
  <c r="ABH14" i="9"/>
  <c r="ABI14" i="9"/>
  <c r="ABJ14" i="9"/>
  <c r="ABK14" i="9"/>
  <c r="ABL14" i="9"/>
  <c r="ABM14" i="9"/>
  <c r="ABN14" i="9"/>
  <c r="ABO14" i="9"/>
  <c r="ABP14" i="9"/>
  <c r="ABQ14" i="9"/>
  <c r="ABR14" i="9"/>
  <c r="ABS14" i="9"/>
  <c r="ABT14" i="9"/>
  <c r="ABU14" i="9"/>
  <c r="ABV14" i="9"/>
  <c r="ABW14" i="9"/>
  <c r="ABX14" i="9"/>
  <c r="ABY14" i="9"/>
  <c r="ABZ14" i="9"/>
  <c r="ACA14" i="9"/>
  <c r="ACB14" i="9"/>
  <c r="ACC14" i="9"/>
  <c r="ACD14" i="9"/>
  <c r="ACE14" i="9"/>
  <c r="ACF14" i="9"/>
  <c r="ACG14" i="9"/>
  <c r="ACH14" i="9"/>
  <c r="ACI14" i="9"/>
  <c r="ACJ14" i="9"/>
  <c r="ACK14" i="9"/>
  <c r="ACL14" i="9"/>
  <c r="ACM14" i="9"/>
  <c r="ACN14" i="9"/>
  <c r="ACO14" i="9"/>
  <c r="ACP14" i="9"/>
  <c r="ACQ14" i="9"/>
  <c r="ACR14" i="9"/>
  <c r="ACS14" i="9"/>
  <c r="ACT14" i="9"/>
  <c r="ACU14" i="9"/>
  <c r="ACV14" i="9"/>
  <c r="ACW14" i="9"/>
  <c r="ACX14" i="9"/>
  <c r="ACY14" i="9"/>
  <c r="ACZ14" i="9"/>
  <c r="ADA14" i="9"/>
  <c r="ADB14" i="9"/>
  <c r="ADC14" i="9"/>
  <c r="ADD14" i="9"/>
  <c r="ADE14" i="9"/>
  <c r="ADF14" i="9"/>
  <c r="ADG14" i="9"/>
  <c r="ADH14" i="9"/>
  <c r="ADI14" i="9"/>
  <c r="ADJ14" i="9"/>
  <c r="ADK14" i="9"/>
  <c r="ADL14" i="9"/>
  <c r="ADM14" i="9"/>
  <c r="ADN14" i="9"/>
  <c r="ADO14" i="9"/>
  <c r="ADP14" i="9"/>
  <c r="ADQ14" i="9"/>
  <c r="ADR14" i="9"/>
  <c r="ADS14" i="9"/>
  <c r="ADT14" i="9"/>
  <c r="ADU14" i="9"/>
  <c r="ADV14" i="9"/>
  <c r="ADW14" i="9"/>
  <c r="ADX14" i="9"/>
  <c r="ADY14" i="9"/>
  <c r="ADZ14" i="9"/>
  <c r="AEA14" i="9"/>
  <c r="AEB14" i="9"/>
  <c r="AEC14" i="9"/>
  <c r="AED14" i="9"/>
  <c r="AEE14" i="9"/>
  <c r="AEF14" i="9"/>
  <c r="AEG14" i="9"/>
  <c r="AEH14" i="9"/>
  <c r="AEI14" i="9"/>
  <c r="AEJ14" i="9"/>
  <c r="AEK14" i="9"/>
  <c r="AEL14" i="9"/>
  <c r="AEM14" i="9"/>
  <c r="AEN14" i="9"/>
  <c r="AEO14" i="9"/>
  <c r="AEP14" i="9"/>
  <c r="AEQ14" i="9"/>
  <c r="AER14" i="9"/>
  <c r="AES14" i="9"/>
  <c r="AET14" i="9"/>
  <c r="AEU14" i="9"/>
  <c r="AEV14" i="9"/>
  <c r="AEW14" i="9"/>
  <c r="AEX14" i="9"/>
  <c r="AEY14" i="9"/>
  <c r="AEZ14" i="9"/>
  <c r="AFA14" i="9"/>
  <c r="AFB14" i="9"/>
  <c r="AFC14" i="9"/>
  <c r="AFD14" i="9"/>
  <c r="AFE14" i="9"/>
  <c r="AFF14" i="9"/>
  <c r="AFG14" i="9"/>
  <c r="AFH14" i="9"/>
  <c r="AFI14" i="9"/>
  <c r="AFJ14" i="9"/>
  <c r="AFK14" i="9"/>
  <c r="AFL14" i="9"/>
  <c r="AFM14" i="9"/>
  <c r="AFN14" i="9"/>
  <c r="AFO14" i="9"/>
  <c r="AFP14" i="9"/>
  <c r="AFQ14" i="9"/>
  <c r="AFR14" i="9"/>
  <c r="AFS14" i="9"/>
  <c r="AFT14" i="9"/>
  <c r="AFU14" i="9"/>
  <c r="AFV14" i="9"/>
  <c r="AFW14" i="9"/>
  <c r="AFX14" i="9"/>
  <c r="AFY14" i="9"/>
  <c r="AFZ14" i="9"/>
  <c r="AGA14" i="9"/>
  <c r="AGB14" i="9"/>
  <c r="AGC14" i="9"/>
  <c r="AGD14" i="9"/>
  <c r="AGE14" i="9"/>
  <c r="AGF14" i="9"/>
  <c r="AGG14" i="9"/>
  <c r="AGH14" i="9"/>
  <c r="AGI14" i="9"/>
  <c r="AGJ14" i="9"/>
  <c r="AGK14" i="9"/>
  <c r="AGL14" i="9"/>
  <c r="AGM14" i="9"/>
  <c r="AGN14" i="9"/>
  <c r="AGO14" i="9"/>
  <c r="AGP14" i="9"/>
  <c r="AGQ14" i="9"/>
  <c r="AGR14" i="9"/>
  <c r="AGS14" i="9"/>
  <c r="AGT14" i="9"/>
  <c r="AGU14" i="9"/>
  <c r="AGV14" i="9"/>
  <c r="AGW14" i="9"/>
  <c r="AGX14" i="9"/>
  <c r="AGY14" i="9"/>
  <c r="AGZ14" i="9"/>
  <c r="AHA14" i="9"/>
  <c r="AHB14" i="9"/>
  <c r="AHC14" i="9"/>
  <c r="AHD14" i="9"/>
  <c r="AHE14" i="9"/>
  <c r="AHF14" i="9"/>
  <c r="AHG14" i="9"/>
  <c r="AHH14" i="9"/>
  <c r="AHI14" i="9"/>
  <c r="AHJ14" i="9"/>
  <c r="AHK14" i="9"/>
  <c r="AHL14" i="9"/>
  <c r="AHM14" i="9"/>
  <c r="AHN14" i="9"/>
  <c r="AHO14" i="9"/>
  <c r="AHP14" i="9"/>
  <c r="AHQ14" i="9"/>
  <c r="AHR14" i="9"/>
  <c r="AHS14" i="9"/>
  <c r="AHT14" i="9"/>
  <c r="AHU14" i="9"/>
  <c r="AHV14" i="9"/>
  <c r="AHW14" i="9"/>
  <c r="AHX14" i="9"/>
  <c r="AHY14" i="9"/>
  <c r="AHZ14" i="9"/>
  <c r="AIA14" i="9"/>
  <c r="AIB14" i="9"/>
  <c r="AIC14" i="9"/>
  <c r="AID14" i="9"/>
  <c r="AIE14" i="9"/>
  <c r="AIF14" i="9"/>
  <c r="AIG14" i="9"/>
  <c r="AIH14" i="9"/>
  <c r="AII14" i="9"/>
  <c r="AIJ14" i="9"/>
  <c r="AIK14" i="9"/>
  <c r="AIL14" i="9"/>
  <c r="AIM14" i="9"/>
  <c r="AIN14" i="9"/>
  <c r="AIO14" i="9"/>
  <c r="AIP14" i="9"/>
  <c r="AIQ14" i="9"/>
  <c r="AIR14" i="9"/>
  <c r="AIS14" i="9"/>
  <c r="AIT14" i="9"/>
  <c r="AIU14" i="9"/>
  <c r="AIV14" i="9"/>
  <c r="AIW14" i="9"/>
  <c r="AIX14" i="9"/>
  <c r="AIY14" i="9"/>
  <c r="AIZ14" i="9"/>
  <c r="AJA14" i="9"/>
  <c r="AJB14" i="9"/>
  <c r="AJC14" i="9"/>
  <c r="AJD14" i="9"/>
  <c r="AJE14" i="9"/>
  <c r="AJF14" i="9"/>
  <c r="AJG14" i="9"/>
  <c r="AJH14" i="9"/>
  <c r="AJI14" i="9"/>
  <c r="AJJ14" i="9"/>
  <c r="AJK14" i="9"/>
  <c r="AJL14" i="9"/>
  <c r="AJM14" i="9"/>
  <c r="AJN14" i="9"/>
  <c r="AJO14" i="9"/>
  <c r="AJP14" i="9"/>
  <c r="AJQ14" i="9"/>
  <c r="AJR14" i="9"/>
  <c r="AJS14" i="9"/>
  <c r="AJT14" i="9"/>
  <c r="AJU14" i="9"/>
  <c r="AJV14" i="9"/>
  <c r="AJW14" i="9"/>
  <c r="AJX14" i="9"/>
  <c r="AJY14" i="9"/>
  <c r="AJZ14" i="9"/>
  <c r="AKA14" i="9"/>
  <c r="AKB14" i="9"/>
  <c r="AKC14" i="9"/>
  <c r="AKD14" i="9"/>
  <c r="AKE14" i="9"/>
  <c r="AKF14" i="9"/>
  <c r="AKG14" i="9"/>
  <c r="AKH14" i="9"/>
  <c r="AKI14" i="9"/>
  <c r="AKJ14" i="9"/>
  <c r="AKK14" i="9"/>
  <c r="AKL14" i="9"/>
  <c r="AKM14" i="9"/>
  <c r="AKN14" i="9"/>
  <c r="AKO14" i="9"/>
  <c r="AKP14" i="9"/>
  <c r="AKQ14" i="9"/>
  <c r="AKR14" i="9"/>
  <c r="AKS14" i="9"/>
  <c r="AKT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GA15" i="9"/>
  <c r="GB15" i="9"/>
  <c r="GC15" i="9"/>
  <c r="GD15" i="9"/>
  <c r="GE15" i="9"/>
  <c r="GF15" i="9"/>
  <c r="GG15" i="9"/>
  <c r="GH15" i="9"/>
  <c r="GI15" i="9"/>
  <c r="GJ15" i="9"/>
  <c r="GK15" i="9"/>
  <c r="GL15" i="9"/>
  <c r="GM15" i="9"/>
  <c r="GN15" i="9"/>
  <c r="GO15" i="9"/>
  <c r="GP15" i="9"/>
  <c r="GQ15" i="9"/>
  <c r="GR15" i="9"/>
  <c r="GS15" i="9"/>
  <c r="GT15" i="9"/>
  <c r="GU15" i="9"/>
  <c r="GV15" i="9"/>
  <c r="GW15" i="9"/>
  <c r="GX15" i="9"/>
  <c r="GY15" i="9"/>
  <c r="GZ15" i="9"/>
  <c r="HA15" i="9"/>
  <c r="HB15" i="9"/>
  <c r="HC15" i="9"/>
  <c r="HD15" i="9"/>
  <c r="HE15" i="9"/>
  <c r="HF15" i="9"/>
  <c r="HG15" i="9"/>
  <c r="HH15" i="9"/>
  <c r="HI15" i="9"/>
  <c r="HJ15" i="9"/>
  <c r="HK15" i="9"/>
  <c r="HL15" i="9"/>
  <c r="HM15" i="9"/>
  <c r="HN15" i="9"/>
  <c r="HO15" i="9"/>
  <c r="HP15" i="9"/>
  <c r="HQ15" i="9"/>
  <c r="HR15" i="9"/>
  <c r="HS15" i="9"/>
  <c r="HT15" i="9"/>
  <c r="HU15" i="9"/>
  <c r="HV15" i="9"/>
  <c r="HW15" i="9"/>
  <c r="HX15" i="9"/>
  <c r="HY15" i="9"/>
  <c r="HZ15" i="9"/>
  <c r="IA15" i="9"/>
  <c r="IB15" i="9"/>
  <c r="IC15" i="9"/>
  <c r="ID15" i="9"/>
  <c r="IE15" i="9"/>
  <c r="IF15" i="9"/>
  <c r="IG15" i="9"/>
  <c r="IH15" i="9"/>
  <c r="II15" i="9"/>
  <c r="IJ15" i="9"/>
  <c r="IK15" i="9"/>
  <c r="IL15" i="9"/>
  <c r="IM15" i="9"/>
  <c r="IN15" i="9"/>
  <c r="IO15" i="9"/>
  <c r="IP15" i="9"/>
  <c r="IQ15" i="9"/>
  <c r="IR15" i="9"/>
  <c r="IS15" i="9"/>
  <c r="IT15" i="9"/>
  <c r="IU15" i="9"/>
  <c r="IV15" i="9"/>
  <c r="IW15" i="9"/>
  <c r="IX15" i="9"/>
  <c r="IY15" i="9"/>
  <c r="IZ15" i="9"/>
  <c r="JA15" i="9"/>
  <c r="JB15" i="9"/>
  <c r="JC15" i="9"/>
  <c r="JD15" i="9"/>
  <c r="JE15" i="9"/>
  <c r="JF15" i="9"/>
  <c r="JG15" i="9"/>
  <c r="JH15" i="9"/>
  <c r="JI15" i="9"/>
  <c r="JJ15" i="9"/>
  <c r="JK15" i="9"/>
  <c r="JL15" i="9"/>
  <c r="JM15" i="9"/>
  <c r="JN15" i="9"/>
  <c r="JO15" i="9"/>
  <c r="JP15" i="9"/>
  <c r="JQ15" i="9"/>
  <c r="JR15" i="9"/>
  <c r="JS15" i="9"/>
  <c r="JT15" i="9"/>
  <c r="JU15" i="9"/>
  <c r="JV15" i="9"/>
  <c r="JW15" i="9"/>
  <c r="JX15" i="9"/>
  <c r="JY15" i="9"/>
  <c r="JZ15" i="9"/>
  <c r="KA15" i="9"/>
  <c r="KB15" i="9"/>
  <c r="KC15" i="9"/>
  <c r="KD15" i="9"/>
  <c r="KE15" i="9"/>
  <c r="KF15" i="9"/>
  <c r="KG15" i="9"/>
  <c r="KH15" i="9"/>
  <c r="KI15" i="9"/>
  <c r="KJ15" i="9"/>
  <c r="KK15" i="9"/>
  <c r="KL15" i="9"/>
  <c r="KM15" i="9"/>
  <c r="KN15" i="9"/>
  <c r="KO15" i="9"/>
  <c r="KP15" i="9"/>
  <c r="KQ15" i="9"/>
  <c r="KR15" i="9"/>
  <c r="KS15" i="9"/>
  <c r="KT15" i="9"/>
  <c r="KU15" i="9"/>
  <c r="KV15" i="9"/>
  <c r="KW15" i="9"/>
  <c r="KX15" i="9"/>
  <c r="KY15" i="9"/>
  <c r="KZ15" i="9"/>
  <c r="LA15" i="9"/>
  <c r="LB15" i="9"/>
  <c r="LC15" i="9"/>
  <c r="LD15" i="9"/>
  <c r="LE15" i="9"/>
  <c r="LF15" i="9"/>
  <c r="LG15" i="9"/>
  <c r="LH15" i="9"/>
  <c r="LI15" i="9"/>
  <c r="LJ15" i="9"/>
  <c r="LK15" i="9"/>
  <c r="LL15" i="9"/>
  <c r="LM15" i="9"/>
  <c r="LN15" i="9"/>
  <c r="LO15" i="9"/>
  <c r="LP15" i="9"/>
  <c r="LQ15" i="9"/>
  <c r="LR15" i="9"/>
  <c r="LS15" i="9"/>
  <c r="LT15" i="9"/>
  <c r="LU15" i="9"/>
  <c r="LV15" i="9"/>
  <c r="LW15" i="9"/>
  <c r="LX15" i="9"/>
  <c r="LY15" i="9"/>
  <c r="LZ15" i="9"/>
  <c r="MA15" i="9"/>
  <c r="MB15" i="9"/>
  <c r="MC15" i="9"/>
  <c r="MD15" i="9"/>
  <c r="ME15" i="9"/>
  <c r="MF15" i="9"/>
  <c r="MG15" i="9"/>
  <c r="MH15" i="9"/>
  <c r="MI15" i="9"/>
  <c r="MJ15" i="9"/>
  <c r="MK15" i="9"/>
  <c r="ML15" i="9"/>
  <c r="MM15" i="9"/>
  <c r="MN15" i="9"/>
  <c r="MO15" i="9"/>
  <c r="MP15" i="9"/>
  <c r="MQ15" i="9"/>
  <c r="MR15" i="9"/>
  <c r="MS15" i="9"/>
  <c r="MT15" i="9"/>
  <c r="MU15" i="9"/>
  <c r="MV15" i="9"/>
  <c r="MW15" i="9"/>
  <c r="MX15" i="9"/>
  <c r="MY15" i="9"/>
  <c r="MZ15" i="9"/>
  <c r="NA15" i="9"/>
  <c r="NB15" i="9"/>
  <c r="NC15" i="9"/>
  <c r="ND15" i="9"/>
  <c r="NE15" i="9"/>
  <c r="NF15" i="9"/>
  <c r="NG15" i="9"/>
  <c r="NH15" i="9"/>
  <c r="NI15" i="9"/>
  <c r="NJ15" i="9"/>
  <c r="NK15" i="9"/>
  <c r="NL15" i="9"/>
  <c r="NM15" i="9"/>
  <c r="NN15" i="9"/>
  <c r="NO15" i="9"/>
  <c r="NP15" i="9"/>
  <c r="NQ15" i="9"/>
  <c r="NR15" i="9"/>
  <c r="NS15" i="9"/>
  <c r="NT15" i="9"/>
  <c r="NU15" i="9"/>
  <c r="NV15" i="9"/>
  <c r="NW15" i="9"/>
  <c r="NX15" i="9"/>
  <c r="NY15" i="9"/>
  <c r="NZ15" i="9"/>
  <c r="OA15" i="9"/>
  <c r="OB15" i="9"/>
  <c r="OC15" i="9"/>
  <c r="OD15" i="9"/>
  <c r="OE15" i="9"/>
  <c r="OF15" i="9"/>
  <c r="OG15" i="9"/>
  <c r="OH15" i="9"/>
  <c r="OI15" i="9"/>
  <c r="OJ15" i="9"/>
  <c r="OK15" i="9"/>
  <c r="OL15" i="9"/>
  <c r="OM15" i="9"/>
  <c r="ON15" i="9"/>
  <c r="OO15" i="9"/>
  <c r="OP15" i="9"/>
  <c r="OQ15" i="9"/>
  <c r="OR15" i="9"/>
  <c r="OS15" i="9"/>
  <c r="OT15" i="9"/>
  <c r="OU15" i="9"/>
  <c r="OV15" i="9"/>
  <c r="OW15" i="9"/>
  <c r="OX15" i="9"/>
  <c r="OY15" i="9"/>
  <c r="OZ15" i="9"/>
  <c r="PA15" i="9"/>
  <c r="PB15" i="9"/>
  <c r="PC15" i="9"/>
  <c r="PD15" i="9"/>
  <c r="PE15" i="9"/>
  <c r="PF15" i="9"/>
  <c r="PG15" i="9"/>
  <c r="PH15" i="9"/>
  <c r="PI15" i="9"/>
  <c r="PJ15" i="9"/>
  <c r="PK15" i="9"/>
  <c r="PL15" i="9"/>
  <c r="PM15" i="9"/>
  <c r="PN15" i="9"/>
  <c r="PO15" i="9"/>
  <c r="PP15" i="9"/>
  <c r="PQ15" i="9"/>
  <c r="PR15" i="9"/>
  <c r="PS15" i="9"/>
  <c r="PT15" i="9"/>
  <c r="PU15" i="9"/>
  <c r="PV15" i="9"/>
  <c r="PW15" i="9"/>
  <c r="PX15" i="9"/>
  <c r="PY15" i="9"/>
  <c r="PZ15" i="9"/>
  <c r="QA15" i="9"/>
  <c r="QB15" i="9"/>
  <c r="QC15" i="9"/>
  <c r="QD15" i="9"/>
  <c r="QE15" i="9"/>
  <c r="QF15" i="9"/>
  <c r="QG15" i="9"/>
  <c r="QH15" i="9"/>
  <c r="QI15" i="9"/>
  <c r="QJ15" i="9"/>
  <c r="QK15" i="9"/>
  <c r="QL15" i="9"/>
  <c r="QM15" i="9"/>
  <c r="QN15" i="9"/>
  <c r="QO15" i="9"/>
  <c r="QP15" i="9"/>
  <c r="QQ15" i="9"/>
  <c r="QR15" i="9"/>
  <c r="QS15" i="9"/>
  <c r="QT15" i="9"/>
  <c r="QU15" i="9"/>
  <c r="QV15" i="9"/>
  <c r="QW15" i="9"/>
  <c r="QX15" i="9"/>
  <c r="QY15" i="9"/>
  <c r="QZ15" i="9"/>
  <c r="RA15" i="9"/>
  <c r="RB15" i="9"/>
  <c r="RC15" i="9"/>
  <c r="RD15" i="9"/>
  <c r="RE15" i="9"/>
  <c r="RF15" i="9"/>
  <c r="RG15" i="9"/>
  <c r="RH15" i="9"/>
  <c r="RI15" i="9"/>
  <c r="RJ15" i="9"/>
  <c r="RK15" i="9"/>
  <c r="RL15" i="9"/>
  <c r="RM15" i="9"/>
  <c r="RN15" i="9"/>
  <c r="RO15" i="9"/>
  <c r="RP15" i="9"/>
  <c r="RQ15" i="9"/>
  <c r="RR15" i="9"/>
  <c r="RS15" i="9"/>
  <c r="RT15" i="9"/>
  <c r="RU15" i="9"/>
  <c r="RV15" i="9"/>
  <c r="RW15" i="9"/>
  <c r="RX15" i="9"/>
  <c r="RY15" i="9"/>
  <c r="RZ15" i="9"/>
  <c r="SA15" i="9"/>
  <c r="SB15" i="9"/>
  <c r="SC15" i="9"/>
  <c r="SD15" i="9"/>
  <c r="SE15" i="9"/>
  <c r="SF15" i="9"/>
  <c r="SG15" i="9"/>
  <c r="SH15" i="9"/>
  <c r="SI15" i="9"/>
  <c r="SJ15" i="9"/>
  <c r="SK15" i="9"/>
  <c r="SL15" i="9"/>
  <c r="SM15" i="9"/>
  <c r="SN15" i="9"/>
  <c r="SO15" i="9"/>
  <c r="SP15" i="9"/>
  <c r="SQ15" i="9"/>
  <c r="SR15" i="9"/>
  <c r="SS15" i="9"/>
  <c r="ST15" i="9"/>
  <c r="SU15" i="9"/>
  <c r="SV15" i="9"/>
  <c r="SW15" i="9"/>
  <c r="SX15" i="9"/>
  <c r="SY15" i="9"/>
  <c r="SZ15" i="9"/>
  <c r="TA15" i="9"/>
  <c r="TB15" i="9"/>
  <c r="TC15" i="9"/>
  <c r="TD15" i="9"/>
  <c r="TE15" i="9"/>
  <c r="TF15" i="9"/>
  <c r="TG15" i="9"/>
  <c r="TH15" i="9"/>
  <c r="TI15" i="9"/>
  <c r="TJ15" i="9"/>
  <c r="TK15" i="9"/>
  <c r="TL15" i="9"/>
  <c r="TM15" i="9"/>
  <c r="TN15" i="9"/>
  <c r="TO15" i="9"/>
  <c r="TP15" i="9"/>
  <c r="TQ15" i="9"/>
  <c r="TR15" i="9"/>
  <c r="TS15" i="9"/>
  <c r="TT15" i="9"/>
  <c r="TU15" i="9"/>
  <c r="TV15" i="9"/>
  <c r="TW15" i="9"/>
  <c r="TX15" i="9"/>
  <c r="TY15" i="9"/>
  <c r="TZ15" i="9"/>
  <c r="UA15" i="9"/>
  <c r="UB15" i="9"/>
  <c r="UC15" i="9"/>
  <c r="UD15" i="9"/>
  <c r="UE15" i="9"/>
  <c r="UF15" i="9"/>
  <c r="UG15" i="9"/>
  <c r="UH15" i="9"/>
  <c r="UI15" i="9"/>
  <c r="UJ15" i="9"/>
  <c r="UK15" i="9"/>
  <c r="UL15" i="9"/>
  <c r="UM15" i="9"/>
  <c r="UN15" i="9"/>
  <c r="UO15" i="9"/>
  <c r="UP15" i="9"/>
  <c r="UQ15" i="9"/>
  <c r="UR15" i="9"/>
  <c r="US15" i="9"/>
  <c r="UT15" i="9"/>
  <c r="UU15" i="9"/>
  <c r="UV15" i="9"/>
  <c r="UW15" i="9"/>
  <c r="UX15" i="9"/>
  <c r="UY15" i="9"/>
  <c r="UZ15" i="9"/>
  <c r="VA15" i="9"/>
  <c r="VB15" i="9"/>
  <c r="VC15" i="9"/>
  <c r="VD15" i="9"/>
  <c r="VE15" i="9"/>
  <c r="VF15" i="9"/>
  <c r="VG15" i="9"/>
  <c r="VH15" i="9"/>
  <c r="VI15" i="9"/>
  <c r="VJ15" i="9"/>
  <c r="VK15" i="9"/>
  <c r="VL15" i="9"/>
  <c r="VM15" i="9"/>
  <c r="VN15" i="9"/>
  <c r="VO15" i="9"/>
  <c r="VP15" i="9"/>
  <c r="VQ15" i="9"/>
  <c r="VR15" i="9"/>
  <c r="VS15" i="9"/>
  <c r="VT15" i="9"/>
  <c r="VU15" i="9"/>
  <c r="VV15" i="9"/>
  <c r="VW15" i="9"/>
  <c r="VX15" i="9"/>
  <c r="VY15" i="9"/>
  <c r="VZ15" i="9"/>
  <c r="WA15" i="9"/>
  <c r="WB15" i="9"/>
  <c r="WC15" i="9"/>
  <c r="WD15" i="9"/>
  <c r="WE15" i="9"/>
  <c r="WF15" i="9"/>
  <c r="WG15" i="9"/>
  <c r="WH15" i="9"/>
  <c r="WI15" i="9"/>
  <c r="WJ15" i="9"/>
  <c r="WK15" i="9"/>
  <c r="WL15" i="9"/>
  <c r="WM15" i="9"/>
  <c r="WN15" i="9"/>
  <c r="WO15" i="9"/>
  <c r="WP15" i="9"/>
  <c r="WQ15" i="9"/>
  <c r="WR15" i="9"/>
  <c r="WS15" i="9"/>
  <c r="WT15" i="9"/>
  <c r="WU15" i="9"/>
  <c r="WV15" i="9"/>
  <c r="WW15" i="9"/>
  <c r="WX15" i="9"/>
  <c r="WY15" i="9"/>
  <c r="WZ15" i="9"/>
  <c r="XA15" i="9"/>
  <c r="XB15" i="9"/>
  <c r="XC15" i="9"/>
  <c r="XD15" i="9"/>
  <c r="XE15" i="9"/>
  <c r="XF15" i="9"/>
  <c r="XG15" i="9"/>
  <c r="XH15" i="9"/>
  <c r="XI15" i="9"/>
  <c r="XJ15" i="9"/>
  <c r="XK15" i="9"/>
  <c r="XL15" i="9"/>
  <c r="XM15" i="9"/>
  <c r="XN15" i="9"/>
  <c r="XO15" i="9"/>
  <c r="XP15" i="9"/>
  <c r="XQ15" i="9"/>
  <c r="XR15" i="9"/>
  <c r="XS15" i="9"/>
  <c r="XT15" i="9"/>
  <c r="XU15" i="9"/>
  <c r="XV15" i="9"/>
  <c r="XW15" i="9"/>
  <c r="XX15" i="9"/>
  <c r="XY15" i="9"/>
  <c r="XZ15" i="9"/>
  <c r="YA15" i="9"/>
  <c r="YB15" i="9"/>
  <c r="YC15" i="9"/>
  <c r="YD15" i="9"/>
  <c r="YE15" i="9"/>
  <c r="YF15" i="9"/>
  <c r="YG15" i="9"/>
  <c r="YH15" i="9"/>
  <c r="YI15" i="9"/>
  <c r="YJ15" i="9"/>
  <c r="YK15" i="9"/>
  <c r="YL15" i="9"/>
  <c r="YM15" i="9"/>
  <c r="YN15" i="9"/>
  <c r="YO15" i="9"/>
  <c r="YP15" i="9"/>
  <c r="YQ15" i="9"/>
  <c r="YR15" i="9"/>
  <c r="YS15" i="9"/>
  <c r="YT15" i="9"/>
  <c r="YU15" i="9"/>
  <c r="YV15" i="9"/>
  <c r="YW15" i="9"/>
  <c r="YX15" i="9"/>
  <c r="YY15" i="9"/>
  <c r="YZ15" i="9"/>
  <c r="ZA15" i="9"/>
  <c r="ZB15" i="9"/>
  <c r="ZC15" i="9"/>
  <c r="ZD15" i="9"/>
  <c r="ZE15" i="9"/>
  <c r="ZF15" i="9"/>
  <c r="ZG15" i="9"/>
  <c r="ZH15" i="9"/>
  <c r="ZI15" i="9"/>
  <c r="ZJ15" i="9"/>
  <c r="ZK15" i="9"/>
  <c r="ZL15" i="9"/>
  <c r="ZM15" i="9"/>
  <c r="ZN15" i="9"/>
  <c r="ZO15" i="9"/>
  <c r="ZP15" i="9"/>
  <c r="ZQ15" i="9"/>
  <c r="ZR15" i="9"/>
  <c r="ZS15" i="9"/>
  <c r="ZT15" i="9"/>
  <c r="ZU15" i="9"/>
  <c r="ZV15" i="9"/>
  <c r="ZW15" i="9"/>
  <c r="ZX15" i="9"/>
  <c r="ZY15" i="9"/>
  <c r="ZZ15" i="9"/>
  <c r="AAA15" i="9"/>
  <c r="AAB15" i="9"/>
  <c r="AAC15" i="9"/>
  <c r="AAD15" i="9"/>
  <c r="AAE15" i="9"/>
  <c r="AAF15" i="9"/>
  <c r="AAG15" i="9"/>
  <c r="AAH15" i="9"/>
  <c r="AAI15" i="9"/>
  <c r="AAJ15" i="9"/>
  <c r="AAK15" i="9"/>
  <c r="AAL15" i="9"/>
  <c r="AAM15" i="9"/>
  <c r="AAN15" i="9"/>
  <c r="AAO15" i="9"/>
  <c r="AAP15" i="9"/>
  <c r="AAQ15" i="9"/>
  <c r="AAR15" i="9"/>
  <c r="AAS15" i="9"/>
  <c r="AAT15" i="9"/>
  <c r="AAU15" i="9"/>
  <c r="AAV15" i="9"/>
  <c r="AAW15" i="9"/>
  <c r="AAX15" i="9"/>
  <c r="AAY15" i="9"/>
  <c r="AAZ15" i="9"/>
  <c r="ABA15" i="9"/>
  <c r="ABB15" i="9"/>
  <c r="ABC15" i="9"/>
  <c r="ABD15" i="9"/>
  <c r="ABE15" i="9"/>
  <c r="ABF15" i="9"/>
  <c r="ABG15" i="9"/>
  <c r="ABH15" i="9"/>
  <c r="ABI15" i="9"/>
  <c r="ABJ15" i="9"/>
  <c r="ABK15" i="9"/>
  <c r="ABL15" i="9"/>
  <c r="ABM15" i="9"/>
  <c r="ABN15" i="9"/>
  <c r="ABO15" i="9"/>
  <c r="ABP15" i="9"/>
  <c r="ABQ15" i="9"/>
  <c r="ABR15" i="9"/>
  <c r="ABS15" i="9"/>
  <c r="ABT15" i="9"/>
  <c r="ABU15" i="9"/>
  <c r="ABV15" i="9"/>
  <c r="ABW15" i="9"/>
  <c r="ABX15" i="9"/>
  <c r="ABY15" i="9"/>
  <c r="ABZ15" i="9"/>
  <c r="ACA15" i="9"/>
  <c r="ACB15" i="9"/>
  <c r="ACC15" i="9"/>
  <c r="ACD15" i="9"/>
  <c r="ACE15" i="9"/>
  <c r="ACF15" i="9"/>
  <c r="ACG15" i="9"/>
  <c r="ACH15" i="9"/>
  <c r="ACI15" i="9"/>
  <c r="ACJ15" i="9"/>
  <c r="ACK15" i="9"/>
  <c r="ACL15" i="9"/>
  <c r="ACM15" i="9"/>
  <c r="ACN15" i="9"/>
  <c r="ACO15" i="9"/>
  <c r="ACP15" i="9"/>
  <c r="ACQ15" i="9"/>
  <c r="ACR15" i="9"/>
  <c r="ACS15" i="9"/>
  <c r="ACT15" i="9"/>
  <c r="ACU15" i="9"/>
  <c r="ACV15" i="9"/>
  <c r="ACW15" i="9"/>
  <c r="ACX15" i="9"/>
  <c r="ACY15" i="9"/>
  <c r="ACZ15" i="9"/>
  <c r="ADA15" i="9"/>
  <c r="ADB15" i="9"/>
  <c r="ADC15" i="9"/>
  <c r="ADD15" i="9"/>
  <c r="ADE15" i="9"/>
  <c r="ADF15" i="9"/>
  <c r="ADG15" i="9"/>
  <c r="ADH15" i="9"/>
  <c r="ADI15" i="9"/>
  <c r="ADJ15" i="9"/>
  <c r="ADK15" i="9"/>
  <c r="ADL15" i="9"/>
  <c r="ADM15" i="9"/>
  <c r="ADN15" i="9"/>
  <c r="ADO15" i="9"/>
  <c r="ADP15" i="9"/>
  <c r="ADQ15" i="9"/>
  <c r="ADR15" i="9"/>
  <c r="ADS15" i="9"/>
  <c r="ADT15" i="9"/>
  <c r="ADU15" i="9"/>
  <c r="ADV15" i="9"/>
  <c r="ADW15" i="9"/>
  <c r="ADX15" i="9"/>
  <c r="ADY15" i="9"/>
  <c r="ADZ15" i="9"/>
  <c r="AEA15" i="9"/>
  <c r="AEB15" i="9"/>
  <c r="AEC15" i="9"/>
  <c r="AED15" i="9"/>
  <c r="AEE15" i="9"/>
  <c r="AEF15" i="9"/>
  <c r="AEG15" i="9"/>
  <c r="AEH15" i="9"/>
  <c r="AEI15" i="9"/>
  <c r="AEJ15" i="9"/>
  <c r="AEK15" i="9"/>
  <c r="AEL15" i="9"/>
  <c r="AEM15" i="9"/>
  <c r="AEN15" i="9"/>
  <c r="AEO15" i="9"/>
  <c r="AEP15" i="9"/>
  <c r="AEQ15" i="9"/>
  <c r="AER15" i="9"/>
  <c r="AES15" i="9"/>
  <c r="AET15" i="9"/>
  <c r="AEU15" i="9"/>
  <c r="AEV15" i="9"/>
  <c r="AEW15" i="9"/>
  <c r="AEX15" i="9"/>
  <c r="AEY15" i="9"/>
  <c r="AEZ15" i="9"/>
  <c r="AFA15" i="9"/>
  <c r="AFB15" i="9"/>
  <c r="AFC15" i="9"/>
  <c r="AFD15" i="9"/>
  <c r="AFE15" i="9"/>
  <c r="AFF15" i="9"/>
  <c r="AFG15" i="9"/>
  <c r="AFH15" i="9"/>
  <c r="AFI15" i="9"/>
  <c r="AFJ15" i="9"/>
  <c r="AFK15" i="9"/>
  <c r="AFL15" i="9"/>
  <c r="AFM15" i="9"/>
  <c r="AFN15" i="9"/>
  <c r="AFO15" i="9"/>
  <c r="AFP15" i="9"/>
  <c r="AFQ15" i="9"/>
  <c r="AFR15" i="9"/>
  <c r="AFS15" i="9"/>
  <c r="AFT15" i="9"/>
  <c r="AFU15" i="9"/>
  <c r="AFV15" i="9"/>
  <c r="AFW15" i="9"/>
  <c r="AFX15" i="9"/>
  <c r="AFY15" i="9"/>
  <c r="AFZ15" i="9"/>
  <c r="AGA15" i="9"/>
  <c r="AGB15" i="9"/>
  <c r="AGC15" i="9"/>
  <c r="AGD15" i="9"/>
  <c r="AGE15" i="9"/>
  <c r="AGF15" i="9"/>
  <c r="AGG15" i="9"/>
  <c r="AGH15" i="9"/>
  <c r="AGI15" i="9"/>
  <c r="AGJ15" i="9"/>
  <c r="AGK15" i="9"/>
  <c r="AGL15" i="9"/>
  <c r="AGM15" i="9"/>
  <c r="AGN15" i="9"/>
  <c r="AGO15" i="9"/>
  <c r="AGP15" i="9"/>
  <c r="AGQ15" i="9"/>
  <c r="AGR15" i="9"/>
  <c r="AGS15" i="9"/>
  <c r="AGT15" i="9"/>
  <c r="AGU15" i="9"/>
  <c r="AGV15" i="9"/>
  <c r="AGW15" i="9"/>
  <c r="AGX15" i="9"/>
  <c r="AGY15" i="9"/>
  <c r="AGZ15" i="9"/>
  <c r="AHA15" i="9"/>
  <c r="AHB15" i="9"/>
  <c r="AHC15" i="9"/>
  <c r="AHD15" i="9"/>
  <c r="AHE15" i="9"/>
  <c r="AHF15" i="9"/>
  <c r="AHG15" i="9"/>
  <c r="AHH15" i="9"/>
  <c r="AHI15" i="9"/>
  <c r="AHJ15" i="9"/>
  <c r="AHK15" i="9"/>
  <c r="AHL15" i="9"/>
  <c r="AHM15" i="9"/>
  <c r="AHN15" i="9"/>
  <c r="AHO15" i="9"/>
  <c r="AHP15" i="9"/>
  <c r="AHQ15" i="9"/>
  <c r="AHR15" i="9"/>
  <c r="AHS15" i="9"/>
  <c r="AHT15" i="9"/>
  <c r="AHU15" i="9"/>
  <c r="AHV15" i="9"/>
  <c r="AHW15" i="9"/>
  <c r="AHX15" i="9"/>
  <c r="AHY15" i="9"/>
  <c r="AHZ15" i="9"/>
  <c r="AIA15" i="9"/>
  <c r="AIB15" i="9"/>
  <c r="AIC15" i="9"/>
  <c r="AID15" i="9"/>
  <c r="AIE15" i="9"/>
  <c r="AIF15" i="9"/>
  <c r="AIG15" i="9"/>
  <c r="AIH15" i="9"/>
  <c r="AII15" i="9"/>
  <c r="AIJ15" i="9"/>
  <c r="AIK15" i="9"/>
  <c r="AIL15" i="9"/>
  <c r="AIM15" i="9"/>
  <c r="AIN15" i="9"/>
  <c r="AIO15" i="9"/>
  <c r="AIP15" i="9"/>
  <c r="AIQ15" i="9"/>
  <c r="AIR15" i="9"/>
  <c r="AIS15" i="9"/>
  <c r="AIT15" i="9"/>
  <c r="AIU15" i="9"/>
  <c r="AIV15" i="9"/>
  <c r="AIW15" i="9"/>
  <c r="AIX15" i="9"/>
  <c r="AIY15" i="9"/>
  <c r="AIZ15" i="9"/>
  <c r="AJA15" i="9"/>
  <c r="AJB15" i="9"/>
  <c r="AJC15" i="9"/>
  <c r="AJD15" i="9"/>
  <c r="AJE15" i="9"/>
  <c r="AJF15" i="9"/>
  <c r="AJG15" i="9"/>
  <c r="AJH15" i="9"/>
  <c r="AJI15" i="9"/>
  <c r="AJJ15" i="9"/>
  <c r="AJK15" i="9"/>
  <c r="AJL15" i="9"/>
  <c r="AJM15" i="9"/>
  <c r="AJN15" i="9"/>
  <c r="AJO15" i="9"/>
  <c r="AJP15" i="9"/>
  <c r="AJQ15" i="9"/>
  <c r="AJR15" i="9"/>
  <c r="AJS15" i="9"/>
  <c r="AJT15" i="9"/>
  <c r="AJU15" i="9"/>
  <c r="AJV15" i="9"/>
  <c r="AJW15" i="9"/>
  <c r="AJX15" i="9"/>
  <c r="AJY15" i="9"/>
  <c r="AJZ15" i="9"/>
  <c r="AKA15" i="9"/>
  <c r="AKB15" i="9"/>
  <c r="AKC15" i="9"/>
  <c r="AKD15" i="9"/>
  <c r="AKE15" i="9"/>
  <c r="AKF15" i="9"/>
  <c r="AKG15" i="9"/>
  <c r="AKH15" i="9"/>
  <c r="AKI15" i="9"/>
  <c r="AKJ15" i="9"/>
  <c r="AKK15" i="9"/>
  <c r="AKL15" i="9"/>
  <c r="AKM15" i="9"/>
  <c r="AKN15" i="9"/>
  <c r="AKO15" i="9"/>
  <c r="AKP15" i="9"/>
  <c r="AKQ15" i="9"/>
  <c r="AKR15" i="9"/>
  <c r="AKS15" i="9"/>
  <c r="AKT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GA16" i="9"/>
  <c r="GB16" i="9"/>
  <c r="GC16" i="9"/>
  <c r="GD16" i="9"/>
  <c r="GE16" i="9"/>
  <c r="GF16" i="9"/>
  <c r="GG16" i="9"/>
  <c r="GH16" i="9"/>
  <c r="GI16" i="9"/>
  <c r="GJ16" i="9"/>
  <c r="GK16" i="9"/>
  <c r="GL16" i="9"/>
  <c r="GM16" i="9"/>
  <c r="GN16" i="9"/>
  <c r="GO16" i="9"/>
  <c r="GP16" i="9"/>
  <c r="GQ16" i="9"/>
  <c r="GR16" i="9"/>
  <c r="GS16" i="9"/>
  <c r="GT16" i="9"/>
  <c r="GU16" i="9"/>
  <c r="GV16" i="9"/>
  <c r="GW16" i="9"/>
  <c r="GX16" i="9"/>
  <c r="GY16" i="9"/>
  <c r="GZ16" i="9"/>
  <c r="HA16" i="9"/>
  <c r="HB16" i="9"/>
  <c r="HC16" i="9"/>
  <c r="HD16" i="9"/>
  <c r="HE16" i="9"/>
  <c r="HF16" i="9"/>
  <c r="HG16" i="9"/>
  <c r="HH16" i="9"/>
  <c r="HI16" i="9"/>
  <c r="HJ16" i="9"/>
  <c r="HK16" i="9"/>
  <c r="HL16" i="9"/>
  <c r="HM16" i="9"/>
  <c r="HN16" i="9"/>
  <c r="HO16" i="9"/>
  <c r="HP16" i="9"/>
  <c r="HQ16" i="9"/>
  <c r="HR16" i="9"/>
  <c r="HS16" i="9"/>
  <c r="HT16" i="9"/>
  <c r="HU16" i="9"/>
  <c r="HV16" i="9"/>
  <c r="HW16" i="9"/>
  <c r="HX16" i="9"/>
  <c r="HY16" i="9"/>
  <c r="HZ16" i="9"/>
  <c r="IA16" i="9"/>
  <c r="IB16" i="9"/>
  <c r="IC16" i="9"/>
  <c r="ID16" i="9"/>
  <c r="IE16" i="9"/>
  <c r="IF16" i="9"/>
  <c r="IG16" i="9"/>
  <c r="IH16" i="9"/>
  <c r="II16" i="9"/>
  <c r="IJ16" i="9"/>
  <c r="IK16" i="9"/>
  <c r="IL16" i="9"/>
  <c r="IM16" i="9"/>
  <c r="IN16" i="9"/>
  <c r="IO16" i="9"/>
  <c r="IP16" i="9"/>
  <c r="IQ16" i="9"/>
  <c r="IR16" i="9"/>
  <c r="IS16" i="9"/>
  <c r="IT16" i="9"/>
  <c r="IU16" i="9"/>
  <c r="IV16" i="9"/>
  <c r="IW16" i="9"/>
  <c r="IX16" i="9"/>
  <c r="IY16" i="9"/>
  <c r="IZ16" i="9"/>
  <c r="JA16" i="9"/>
  <c r="JB16" i="9"/>
  <c r="JC16" i="9"/>
  <c r="JD16" i="9"/>
  <c r="JE16" i="9"/>
  <c r="JF16" i="9"/>
  <c r="JG16" i="9"/>
  <c r="JH16" i="9"/>
  <c r="JI16" i="9"/>
  <c r="JJ16" i="9"/>
  <c r="JK16" i="9"/>
  <c r="JL16" i="9"/>
  <c r="JM16" i="9"/>
  <c r="JN16" i="9"/>
  <c r="JO16" i="9"/>
  <c r="JP16" i="9"/>
  <c r="JQ16" i="9"/>
  <c r="JR16" i="9"/>
  <c r="JS16" i="9"/>
  <c r="JT16" i="9"/>
  <c r="JU16" i="9"/>
  <c r="JV16" i="9"/>
  <c r="JW16" i="9"/>
  <c r="JX16" i="9"/>
  <c r="JY16" i="9"/>
  <c r="JZ16" i="9"/>
  <c r="KA16" i="9"/>
  <c r="KB16" i="9"/>
  <c r="KC16" i="9"/>
  <c r="KD16" i="9"/>
  <c r="KE16" i="9"/>
  <c r="KF16" i="9"/>
  <c r="KG16" i="9"/>
  <c r="KH16" i="9"/>
  <c r="KI16" i="9"/>
  <c r="KJ16" i="9"/>
  <c r="KK16" i="9"/>
  <c r="KL16" i="9"/>
  <c r="KM16" i="9"/>
  <c r="KN16" i="9"/>
  <c r="KO16" i="9"/>
  <c r="KP16" i="9"/>
  <c r="KQ16" i="9"/>
  <c r="KR16" i="9"/>
  <c r="KS16" i="9"/>
  <c r="KT16" i="9"/>
  <c r="KU16" i="9"/>
  <c r="KV16" i="9"/>
  <c r="KW16" i="9"/>
  <c r="KX16" i="9"/>
  <c r="KY16" i="9"/>
  <c r="KZ16" i="9"/>
  <c r="LA16" i="9"/>
  <c r="LB16" i="9"/>
  <c r="LC16" i="9"/>
  <c r="LD16" i="9"/>
  <c r="LE16" i="9"/>
  <c r="LF16" i="9"/>
  <c r="LG16" i="9"/>
  <c r="LH16" i="9"/>
  <c r="LI16" i="9"/>
  <c r="LJ16" i="9"/>
  <c r="LK16" i="9"/>
  <c r="LL16" i="9"/>
  <c r="LM16" i="9"/>
  <c r="LN16" i="9"/>
  <c r="LO16" i="9"/>
  <c r="LP16" i="9"/>
  <c r="LQ16" i="9"/>
  <c r="LR16" i="9"/>
  <c r="LS16" i="9"/>
  <c r="LT16" i="9"/>
  <c r="LU16" i="9"/>
  <c r="LV16" i="9"/>
  <c r="LW16" i="9"/>
  <c r="LX16" i="9"/>
  <c r="LY16" i="9"/>
  <c r="LZ16" i="9"/>
  <c r="MA16" i="9"/>
  <c r="MB16" i="9"/>
  <c r="MC16" i="9"/>
  <c r="MD16" i="9"/>
  <c r="ME16" i="9"/>
  <c r="MF16" i="9"/>
  <c r="MG16" i="9"/>
  <c r="MH16" i="9"/>
  <c r="MI16" i="9"/>
  <c r="MJ16" i="9"/>
  <c r="MK16" i="9"/>
  <c r="ML16" i="9"/>
  <c r="MM16" i="9"/>
  <c r="MN16" i="9"/>
  <c r="MO16" i="9"/>
  <c r="MP16" i="9"/>
  <c r="MQ16" i="9"/>
  <c r="MR16" i="9"/>
  <c r="MS16" i="9"/>
  <c r="MT16" i="9"/>
  <c r="MU16" i="9"/>
  <c r="MV16" i="9"/>
  <c r="MW16" i="9"/>
  <c r="MX16" i="9"/>
  <c r="MY16" i="9"/>
  <c r="MZ16" i="9"/>
  <c r="NA16" i="9"/>
  <c r="NB16" i="9"/>
  <c r="NC16" i="9"/>
  <c r="ND16" i="9"/>
  <c r="NE16" i="9"/>
  <c r="NF16" i="9"/>
  <c r="NG16" i="9"/>
  <c r="NH16" i="9"/>
  <c r="NI16" i="9"/>
  <c r="NJ16" i="9"/>
  <c r="NK16" i="9"/>
  <c r="NL16" i="9"/>
  <c r="NM16" i="9"/>
  <c r="NN16" i="9"/>
  <c r="NO16" i="9"/>
  <c r="NP16" i="9"/>
  <c r="NQ16" i="9"/>
  <c r="NR16" i="9"/>
  <c r="NS16" i="9"/>
  <c r="NT16" i="9"/>
  <c r="NU16" i="9"/>
  <c r="NV16" i="9"/>
  <c r="NW16" i="9"/>
  <c r="NX16" i="9"/>
  <c r="NY16" i="9"/>
  <c r="NZ16" i="9"/>
  <c r="OA16" i="9"/>
  <c r="OB16" i="9"/>
  <c r="OC16" i="9"/>
  <c r="OD16" i="9"/>
  <c r="OE16" i="9"/>
  <c r="OF16" i="9"/>
  <c r="OG16" i="9"/>
  <c r="OH16" i="9"/>
  <c r="OI16" i="9"/>
  <c r="OJ16" i="9"/>
  <c r="OK16" i="9"/>
  <c r="OL16" i="9"/>
  <c r="OM16" i="9"/>
  <c r="ON16" i="9"/>
  <c r="OO16" i="9"/>
  <c r="OP16" i="9"/>
  <c r="OQ16" i="9"/>
  <c r="OR16" i="9"/>
  <c r="OS16" i="9"/>
  <c r="OT16" i="9"/>
  <c r="OU16" i="9"/>
  <c r="OV16" i="9"/>
  <c r="OW16" i="9"/>
  <c r="OX16" i="9"/>
  <c r="OY16" i="9"/>
  <c r="OZ16" i="9"/>
  <c r="PA16" i="9"/>
  <c r="PB16" i="9"/>
  <c r="PC16" i="9"/>
  <c r="PD16" i="9"/>
  <c r="PE16" i="9"/>
  <c r="PF16" i="9"/>
  <c r="PG16" i="9"/>
  <c r="PH16" i="9"/>
  <c r="PI16" i="9"/>
  <c r="PJ16" i="9"/>
  <c r="PK16" i="9"/>
  <c r="PL16" i="9"/>
  <c r="PM16" i="9"/>
  <c r="PN16" i="9"/>
  <c r="PO16" i="9"/>
  <c r="PP16" i="9"/>
  <c r="PQ16" i="9"/>
  <c r="PR16" i="9"/>
  <c r="PS16" i="9"/>
  <c r="PT16" i="9"/>
  <c r="PU16" i="9"/>
  <c r="PV16" i="9"/>
  <c r="PW16" i="9"/>
  <c r="PX16" i="9"/>
  <c r="PY16" i="9"/>
  <c r="PZ16" i="9"/>
  <c r="QA16" i="9"/>
  <c r="QB16" i="9"/>
  <c r="QC16" i="9"/>
  <c r="QD16" i="9"/>
  <c r="QE16" i="9"/>
  <c r="QF16" i="9"/>
  <c r="QG16" i="9"/>
  <c r="QH16" i="9"/>
  <c r="QI16" i="9"/>
  <c r="QJ16" i="9"/>
  <c r="QK16" i="9"/>
  <c r="QL16" i="9"/>
  <c r="QM16" i="9"/>
  <c r="QN16" i="9"/>
  <c r="QO16" i="9"/>
  <c r="QP16" i="9"/>
  <c r="QQ16" i="9"/>
  <c r="QR16" i="9"/>
  <c r="QS16" i="9"/>
  <c r="QT16" i="9"/>
  <c r="QU16" i="9"/>
  <c r="QV16" i="9"/>
  <c r="QW16" i="9"/>
  <c r="QX16" i="9"/>
  <c r="QY16" i="9"/>
  <c r="QZ16" i="9"/>
  <c r="RA16" i="9"/>
  <c r="RB16" i="9"/>
  <c r="RC16" i="9"/>
  <c r="RD16" i="9"/>
  <c r="RE16" i="9"/>
  <c r="RF16" i="9"/>
  <c r="RG16" i="9"/>
  <c r="RH16" i="9"/>
  <c r="RI16" i="9"/>
  <c r="RJ16" i="9"/>
  <c r="RK16" i="9"/>
  <c r="RL16" i="9"/>
  <c r="RM16" i="9"/>
  <c r="RN16" i="9"/>
  <c r="RO16" i="9"/>
  <c r="RP16" i="9"/>
  <c r="RQ16" i="9"/>
  <c r="RR16" i="9"/>
  <c r="RS16" i="9"/>
  <c r="RT16" i="9"/>
  <c r="RU16" i="9"/>
  <c r="RV16" i="9"/>
  <c r="RW16" i="9"/>
  <c r="RX16" i="9"/>
  <c r="RY16" i="9"/>
  <c r="RZ16" i="9"/>
  <c r="SA16" i="9"/>
  <c r="SB16" i="9"/>
  <c r="SC16" i="9"/>
  <c r="SD16" i="9"/>
  <c r="SE16" i="9"/>
  <c r="SF16" i="9"/>
  <c r="SG16" i="9"/>
  <c r="SH16" i="9"/>
  <c r="SI16" i="9"/>
  <c r="SJ16" i="9"/>
  <c r="SK16" i="9"/>
  <c r="SL16" i="9"/>
  <c r="SM16" i="9"/>
  <c r="SN16" i="9"/>
  <c r="SO16" i="9"/>
  <c r="SP16" i="9"/>
  <c r="SQ16" i="9"/>
  <c r="SR16" i="9"/>
  <c r="SS16" i="9"/>
  <c r="ST16" i="9"/>
  <c r="SU16" i="9"/>
  <c r="SV16" i="9"/>
  <c r="SW16" i="9"/>
  <c r="SX16" i="9"/>
  <c r="SY16" i="9"/>
  <c r="SZ16" i="9"/>
  <c r="TA16" i="9"/>
  <c r="TB16" i="9"/>
  <c r="TC16" i="9"/>
  <c r="TD16" i="9"/>
  <c r="TE16" i="9"/>
  <c r="TF16" i="9"/>
  <c r="TG16" i="9"/>
  <c r="TH16" i="9"/>
  <c r="TI16" i="9"/>
  <c r="TJ16" i="9"/>
  <c r="TK16" i="9"/>
  <c r="TL16" i="9"/>
  <c r="TM16" i="9"/>
  <c r="TN16" i="9"/>
  <c r="TO16" i="9"/>
  <c r="TP16" i="9"/>
  <c r="TQ16" i="9"/>
  <c r="TR16" i="9"/>
  <c r="TS16" i="9"/>
  <c r="TT16" i="9"/>
  <c r="TU16" i="9"/>
  <c r="TV16" i="9"/>
  <c r="TW16" i="9"/>
  <c r="TX16" i="9"/>
  <c r="TY16" i="9"/>
  <c r="TZ16" i="9"/>
  <c r="UA16" i="9"/>
  <c r="UB16" i="9"/>
  <c r="UC16" i="9"/>
  <c r="UD16" i="9"/>
  <c r="UE16" i="9"/>
  <c r="UF16" i="9"/>
  <c r="UG16" i="9"/>
  <c r="UH16" i="9"/>
  <c r="UI16" i="9"/>
  <c r="UJ16" i="9"/>
  <c r="UK16" i="9"/>
  <c r="UL16" i="9"/>
  <c r="UM16" i="9"/>
  <c r="UN16" i="9"/>
  <c r="UO16" i="9"/>
  <c r="UP16" i="9"/>
  <c r="UQ16" i="9"/>
  <c r="UR16" i="9"/>
  <c r="US16" i="9"/>
  <c r="UT16" i="9"/>
  <c r="UU16" i="9"/>
  <c r="UV16" i="9"/>
  <c r="UW16" i="9"/>
  <c r="UX16" i="9"/>
  <c r="UY16" i="9"/>
  <c r="UZ16" i="9"/>
  <c r="VA16" i="9"/>
  <c r="VB16" i="9"/>
  <c r="VC16" i="9"/>
  <c r="VD16" i="9"/>
  <c r="VE16" i="9"/>
  <c r="VF16" i="9"/>
  <c r="VG16" i="9"/>
  <c r="VH16" i="9"/>
  <c r="VI16" i="9"/>
  <c r="VJ16" i="9"/>
  <c r="VK16" i="9"/>
  <c r="VL16" i="9"/>
  <c r="VM16" i="9"/>
  <c r="VN16" i="9"/>
  <c r="VO16" i="9"/>
  <c r="VP16" i="9"/>
  <c r="VQ16" i="9"/>
  <c r="VR16" i="9"/>
  <c r="VS16" i="9"/>
  <c r="VT16" i="9"/>
  <c r="VU16" i="9"/>
  <c r="VV16" i="9"/>
  <c r="VW16" i="9"/>
  <c r="VX16" i="9"/>
  <c r="VY16" i="9"/>
  <c r="VZ16" i="9"/>
  <c r="WA16" i="9"/>
  <c r="WB16" i="9"/>
  <c r="WC16" i="9"/>
  <c r="WD16" i="9"/>
  <c r="WE16" i="9"/>
  <c r="WF16" i="9"/>
  <c r="WG16" i="9"/>
  <c r="WH16" i="9"/>
  <c r="WI16" i="9"/>
  <c r="WJ16" i="9"/>
  <c r="WK16" i="9"/>
  <c r="WL16" i="9"/>
  <c r="WM16" i="9"/>
  <c r="WN16" i="9"/>
  <c r="WO16" i="9"/>
  <c r="WP16" i="9"/>
  <c r="WQ16" i="9"/>
  <c r="WR16" i="9"/>
  <c r="WS16" i="9"/>
  <c r="WT16" i="9"/>
  <c r="WU16" i="9"/>
  <c r="WV16" i="9"/>
  <c r="WW16" i="9"/>
  <c r="WX16" i="9"/>
  <c r="WY16" i="9"/>
  <c r="WZ16" i="9"/>
  <c r="XA16" i="9"/>
  <c r="XB16" i="9"/>
  <c r="XC16" i="9"/>
  <c r="XD16" i="9"/>
  <c r="XE16" i="9"/>
  <c r="XF16" i="9"/>
  <c r="XG16" i="9"/>
  <c r="XH16" i="9"/>
  <c r="XI16" i="9"/>
  <c r="XJ16" i="9"/>
  <c r="XK16" i="9"/>
  <c r="XL16" i="9"/>
  <c r="XM16" i="9"/>
  <c r="XN16" i="9"/>
  <c r="XO16" i="9"/>
  <c r="XP16" i="9"/>
  <c r="XQ16" i="9"/>
  <c r="XR16" i="9"/>
  <c r="XS16" i="9"/>
  <c r="XT16" i="9"/>
  <c r="XU16" i="9"/>
  <c r="XV16" i="9"/>
  <c r="XW16" i="9"/>
  <c r="XX16" i="9"/>
  <c r="XY16" i="9"/>
  <c r="XZ16" i="9"/>
  <c r="YA16" i="9"/>
  <c r="YB16" i="9"/>
  <c r="YC16" i="9"/>
  <c r="YD16" i="9"/>
  <c r="YE16" i="9"/>
  <c r="YF16" i="9"/>
  <c r="YG16" i="9"/>
  <c r="YH16" i="9"/>
  <c r="YI16" i="9"/>
  <c r="YJ16" i="9"/>
  <c r="YK16" i="9"/>
  <c r="YL16" i="9"/>
  <c r="YM16" i="9"/>
  <c r="YN16" i="9"/>
  <c r="YO16" i="9"/>
  <c r="YP16" i="9"/>
  <c r="YQ16" i="9"/>
  <c r="YR16" i="9"/>
  <c r="YS16" i="9"/>
  <c r="YT16" i="9"/>
  <c r="YU16" i="9"/>
  <c r="YV16" i="9"/>
  <c r="YW16" i="9"/>
  <c r="YX16" i="9"/>
  <c r="YY16" i="9"/>
  <c r="YZ16" i="9"/>
  <c r="ZA16" i="9"/>
  <c r="ZB16" i="9"/>
  <c r="ZC16" i="9"/>
  <c r="ZD16" i="9"/>
  <c r="ZE16" i="9"/>
  <c r="ZF16" i="9"/>
  <c r="ZG16" i="9"/>
  <c r="ZH16" i="9"/>
  <c r="ZI16" i="9"/>
  <c r="ZJ16" i="9"/>
  <c r="ZK16" i="9"/>
  <c r="ZL16" i="9"/>
  <c r="ZM16" i="9"/>
  <c r="ZN16" i="9"/>
  <c r="ZO16" i="9"/>
  <c r="ZP16" i="9"/>
  <c r="ZQ16" i="9"/>
  <c r="ZR16" i="9"/>
  <c r="ZS16" i="9"/>
  <c r="ZT16" i="9"/>
  <c r="ZU16" i="9"/>
  <c r="ZV16" i="9"/>
  <c r="ZW16" i="9"/>
  <c r="ZX16" i="9"/>
  <c r="ZY16" i="9"/>
  <c r="ZZ16" i="9"/>
  <c r="AAA16" i="9"/>
  <c r="AAB16" i="9"/>
  <c r="AAC16" i="9"/>
  <c r="AAD16" i="9"/>
  <c r="AAE16" i="9"/>
  <c r="AAF16" i="9"/>
  <c r="AAG16" i="9"/>
  <c r="AAH16" i="9"/>
  <c r="AAI16" i="9"/>
  <c r="AAJ16" i="9"/>
  <c r="AAK16" i="9"/>
  <c r="AAL16" i="9"/>
  <c r="AAM16" i="9"/>
  <c r="AAN16" i="9"/>
  <c r="AAO16" i="9"/>
  <c r="AAP16" i="9"/>
  <c r="AAQ16" i="9"/>
  <c r="AAR16" i="9"/>
  <c r="AAS16" i="9"/>
  <c r="AAT16" i="9"/>
  <c r="AAU16" i="9"/>
  <c r="AAV16" i="9"/>
  <c r="AAW16" i="9"/>
  <c r="AAX16" i="9"/>
  <c r="AAY16" i="9"/>
  <c r="AAZ16" i="9"/>
  <c r="ABA16" i="9"/>
  <c r="ABB16" i="9"/>
  <c r="ABC16" i="9"/>
  <c r="ABD16" i="9"/>
  <c r="ABE16" i="9"/>
  <c r="ABF16" i="9"/>
  <c r="ABG16" i="9"/>
  <c r="ABH16" i="9"/>
  <c r="ABI16" i="9"/>
  <c r="ABJ16" i="9"/>
  <c r="ABK16" i="9"/>
  <c r="ABL16" i="9"/>
  <c r="ABM16" i="9"/>
  <c r="ABN16" i="9"/>
  <c r="ABO16" i="9"/>
  <c r="ABP16" i="9"/>
  <c r="ABQ16" i="9"/>
  <c r="ABR16" i="9"/>
  <c r="ABS16" i="9"/>
  <c r="ABT16" i="9"/>
  <c r="ABU16" i="9"/>
  <c r="ABV16" i="9"/>
  <c r="ABW16" i="9"/>
  <c r="ABX16" i="9"/>
  <c r="ABY16" i="9"/>
  <c r="ABZ16" i="9"/>
  <c r="ACA16" i="9"/>
  <c r="ACB16" i="9"/>
  <c r="ACC16" i="9"/>
  <c r="ACD16" i="9"/>
  <c r="ACE16" i="9"/>
  <c r="ACF16" i="9"/>
  <c r="ACG16" i="9"/>
  <c r="ACH16" i="9"/>
  <c r="ACI16" i="9"/>
  <c r="ACJ16" i="9"/>
  <c r="ACK16" i="9"/>
  <c r="ACL16" i="9"/>
  <c r="ACM16" i="9"/>
  <c r="ACN16" i="9"/>
  <c r="ACO16" i="9"/>
  <c r="ACP16" i="9"/>
  <c r="ACQ16" i="9"/>
  <c r="ACR16" i="9"/>
  <c r="ACS16" i="9"/>
  <c r="ACT16" i="9"/>
  <c r="ACU16" i="9"/>
  <c r="ACV16" i="9"/>
  <c r="ACW16" i="9"/>
  <c r="ACX16" i="9"/>
  <c r="ACY16" i="9"/>
  <c r="ACZ16" i="9"/>
  <c r="ADA16" i="9"/>
  <c r="ADB16" i="9"/>
  <c r="ADC16" i="9"/>
  <c r="ADD16" i="9"/>
  <c r="ADE16" i="9"/>
  <c r="ADF16" i="9"/>
  <c r="ADG16" i="9"/>
  <c r="ADH16" i="9"/>
  <c r="ADI16" i="9"/>
  <c r="ADJ16" i="9"/>
  <c r="ADK16" i="9"/>
  <c r="ADL16" i="9"/>
  <c r="ADM16" i="9"/>
  <c r="ADN16" i="9"/>
  <c r="ADO16" i="9"/>
  <c r="ADP16" i="9"/>
  <c r="ADQ16" i="9"/>
  <c r="ADR16" i="9"/>
  <c r="ADS16" i="9"/>
  <c r="ADT16" i="9"/>
  <c r="ADU16" i="9"/>
  <c r="ADV16" i="9"/>
  <c r="ADW16" i="9"/>
  <c r="ADX16" i="9"/>
  <c r="ADY16" i="9"/>
  <c r="ADZ16" i="9"/>
  <c r="AEA16" i="9"/>
  <c r="AEB16" i="9"/>
  <c r="AEC16" i="9"/>
  <c r="AED16" i="9"/>
  <c r="AEE16" i="9"/>
  <c r="AEF16" i="9"/>
  <c r="AEG16" i="9"/>
  <c r="AEH16" i="9"/>
  <c r="AEI16" i="9"/>
  <c r="AEJ16" i="9"/>
  <c r="AEK16" i="9"/>
  <c r="AEL16" i="9"/>
  <c r="AEM16" i="9"/>
  <c r="AEN16" i="9"/>
  <c r="AEO16" i="9"/>
  <c r="AEP16" i="9"/>
  <c r="AEQ16" i="9"/>
  <c r="AER16" i="9"/>
  <c r="AES16" i="9"/>
  <c r="AET16" i="9"/>
  <c r="AEU16" i="9"/>
  <c r="AEV16" i="9"/>
  <c r="AEW16" i="9"/>
  <c r="AEX16" i="9"/>
  <c r="AEY16" i="9"/>
  <c r="AEZ16" i="9"/>
  <c r="AFA16" i="9"/>
  <c r="AFB16" i="9"/>
  <c r="AFC16" i="9"/>
  <c r="AFD16" i="9"/>
  <c r="AFE16" i="9"/>
  <c r="AFF16" i="9"/>
  <c r="AFG16" i="9"/>
  <c r="AFH16" i="9"/>
  <c r="AFI16" i="9"/>
  <c r="AFJ16" i="9"/>
  <c r="AFK16" i="9"/>
  <c r="AFL16" i="9"/>
  <c r="AFM16" i="9"/>
  <c r="AFN16" i="9"/>
  <c r="AFO16" i="9"/>
  <c r="AFP16" i="9"/>
  <c r="AFQ16" i="9"/>
  <c r="AFR16" i="9"/>
  <c r="AFS16" i="9"/>
  <c r="AFT16" i="9"/>
  <c r="AFU16" i="9"/>
  <c r="AFV16" i="9"/>
  <c r="AFW16" i="9"/>
  <c r="AFX16" i="9"/>
  <c r="AFY16" i="9"/>
  <c r="AFZ16" i="9"/>
  <c r="AGA16" i="9"/>
  <c r="AGB16" i="9"/>
  <c r="AGC16" i="9"/>
  <c r="AGD16" i="9"/>
  <c r="AGE16" i="9"/>
  <c r="AGF16" i="9"/>
  <c r="AGG16" i="9"/>
  <c r="AGH16" i="9"/>
  <c r="AGI16" i="9"/>
  <c r="AGJ16" i="9"/>
  <c r="AGK16" i="9"/>
  <c r="AGL16" i="9"/>
  <c r="AGM16" i="9"/>
  <c r="AGN16" i="9"/>
  <c r="AGO16" i="9"/>
  <c r="AGP16" i="9"/>
  <c r="AGQ16" i="9"/>
  <c r="AGR16" i="9"/>
  <c r="AGS16" i="9"/>
  <c r="AGT16" i="9"/>
  <c r="AGU16" i="9"/>
  <c r="AGV16" i="9"/>
  <c r="AGW16" i="9"/>
  <c r="AGX16" i="9"/>
  <c r="AGY16" i="9"/>
  <c r="AGZ16" i="9"/>
  <c r="AHA16" i="9"/>
  <c r="AHB16" i="9"/>
  <c r="AHC16" i="9"/>
  <c r="AHD16" i="9"/>
  <c r="AHE16" i="9"/>
  <c r="AHF16" i="9"/>
  <c r="AHG16" i="9"/>
  <c r="AHH16" i="9"/>
  <c r="AHI16" i="9"/>
  <c r="AHJ16" i="9"/>
  <c r="AHK16" i="9"/>
  <c r="AHL16" i="9"/>
  <c r="AHM16" i="9"/>
  <c r="AHN16" i="9"/>
  <c r="AHO16" i="9"/>
  <c r="AHP16" i="9"/>
  <c r="AHQ16" i="9"/>
  <c r="AHR16" i="9"/>
  <c r="AHS16" i="9"/>
  <c r="AHT16" i="9"/>
  <c r="AHU16" i="9"/>
  <c r="AHV16" i="9"/>
  <c r="AHW16" i="9"/>
  <c r="AHX16" i="9"/>
  <c r="AHY16" i="9"/>
  <c r="AHZ16" i="9"/>
  <c r="AIA16" i="9"/>
  <c r="AIB16" i="9"/>
  <c r="AIC16" i="9"/>
  <c r="AID16" i="9"/>
  <c r="AIE16" i="9"/>
  <c r="AIF16" i="9"/>
  <c r="AIG16" i="9"/>
  <c r="AIH16" i="9"/>
  <c r="AII16" i="9"/>
  <c r="AIJ16" i="9"/>
  <c r="AIK16" i="9"/>
  <c r="AIL16" i="9"/>
  <c r="AIM16" i="9"/>
  <c r="AIN16" i="9"/>
  <c r="AIO16" i="9"/>
  <c r="AIP16" i="9"/>
  <c r="AIQ16" i="9"/>
  <c r="AIR16" i="9"/>
  <c r="AIS16" i="9"/>
  <c r="AIT16" i="9"/>
  <c r="AIU16" i="9"/>
  <c r="AIV16" i="9"/>
  <c r="AIW16" i="9"/>
  <c r="AIX16" i="9"/>
  <c r="AIY16" i="9"/>
  <c r="AIZ16" i="9"/>
  <c r="AJA16" i="9"/>
  <c r="AJB16" i="9"/>
  <c r="AJC16" i="9"/>
  <c r="AJD16" i="9"/>
  <c r="AJE16" i="9"/>
  <c r="AJF16" i="9"/>
  <c r="AJG16" i="9"/>
  <c r="AJH16" i="9"/>
  <c r="AJI16" i="9"/>
  <c r="AJJ16" i="9"/>
  <c r="AJK16" i="9"/>
  <c r="AJL16" i="9"/>
  <c r="AJM16" i="9"/>
  <c r="AJN16" i="9"/>
  <c r="AJO16" i="9"/>
  <c r="AJP16" i="9"/>
  <c r="AJQ16" i="9"/>
  <c r="AJR16" i="9"/>
  <c r="AJS16" i="9"/>
  <c r="AJT16" i="9"/>
  <c r="AJU16" i="9"/>
  <c r="AJV16" i="9"/>
  <c r="AJW16" i="9"/>
  <c r="AJX16" i="9"/>
  <c r="AJY16" i="9"/>
  <c r="AJZ16" i="9"/>
  <c r="AKA16" i="9"/>
  <c r="AKB16" i="9"/>
  <c r="AKC16" i="9"/>
  <c r="AKD16" i="9"/>
  <c r="AKE16" i="9"/>
  <c r="AKF16" i="9"/>
  <c r="AKG16" i="9"/>
  <c r="AKH16" i="9"/>
  <c r="AKI16" i="9"/>
  <c r="AKJ16" i="9"/>
  <c r="AKK16" i="9"/>
  <c r="AKL16" i="9"/>
  <c r="AKM16" i="9"/>
  <c r="AKN16" i="9"/>
  <c r="AKO16" i="9"/>
  <c r="AKP16" i="9"/>
  <c r="AKQ16" i="9"/>
  <c r="AKR16" i="9"/>
  <c r="AKS16" i="9"/>
  <c r="AKT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GA17" i="9"/>
  <c r="GB17" i="9"/>
  <c r="GC17" i="9"/>
  <c r="GD17" i="9"/>
  <c r="GE17" i="9"/>
  <c r="GF17" i="9"/>
  <c r="GG17" i="9"/>
  <c r="GH17" i="9"/>
  <c r="GI17" i="9"/>
  <c r="GJ17" i="9"/>
  <c r="GK17" i="9"/>
  <c r="GL17" i="9"/>
  <c r="GM17" i="9"/>
  <c r="GN17" i="9"/>
  <c r="GO17" i="9"/>
  <c r="GP17" i="9"/>
  <c r="GQ17" i="9"/>
  <c r="GR17" i="9"/>
  <c r="GS17" i="9"/>
  <c r="GT17" i="9"/>
  <c r="GU17" i="9"/>
  <c r="GV17" i="9"/>
  <c r="GW17" i="9"/>
  <c r="GX17" i="9"/>
  <c r="GY17" i="9"/>
  <c r="GZ17" i="9"/>
  <c r="HA17" i="9"/>
  <c r="HB17" i="9"/>
  <c r="HC17" i="9"/>
  <c r="HD17" i="9"/>
  <c r="HE17" i="9"/>
  <c r="HF17" i="9"/>
  <c r="HG17" i="9"/>
  <c r="HH17" i="9"/>
  <c r="HI17" i="9"/>
  <c r="HJ17" i="9"/>
  <c r="HK17" i="9"/>
  <c r="HL17" i="9"/>
  <c r="HM17" i="9"/>
  <c r="HN17" i="9"/>
  <c r="HO17" i="9"/>
  <c r="HP17" i="9"/>
  <c r="HQ17" i="9"/>
  <c r="HR17" i="9"/>
  <c r="HS17" i="9"/>
  <c r="HT17" i="9"/>
  <c r="HU17" i="9"/>
  <c r="HV17" i="9"/>
  <c r="HW17" i="9"/>
  <c r="HX17" i="9"/>
  <c r="HY17" i="9"/>
  <c r="HZ17" i="9"/>
  <c r="IA17" i="9"/>
  <c r="IB17" i="9"/>
  <c r="IC17" i="9"/>
  <c r="ID17" i="9"/>
  <c r="IE17" i="9"/>
  <c r="IF17" i="9"/>
  <c r="IG17" i="9"/>
  <c r="IH17" i="9"/>
  <c r="II17" i="9"/>
  <c r="IJ17" i="9"/>
  <c r="IK17" i="9"/>
  <c r="IL17" i="9"/>
  <c r="IM17" i="9"/>
  <c r="IN17" i="9"/>
  <c r="IO17" i="9"/>
  <c r="IP17" i="9"/>
  <c r="IQ17" i="9"/>
  <c r="IR17" i="9"/>
  <c r="IS17" i="9"/>
  <c r="IT17" i="9"/>
  <c r="IU17" i="9"/>
  <c r="IV17" i="9"/>
  <c r="IW17" i="9"/>
  <c r="IX17" i="9"/>
  <c r="IY17" i="9"/>
  <c r="IZ17" i="9"/>
  <c r="JA17" i="9"/>
  <c r="JB17" i="9"/>
  <c r="JC17" i="9"/>
  <c r="JD17" i="9"/>
  <c r="JE17" i="9"/>
  <c r="JF17" i="9"/>
  <c r="JG17" i="9"/>
  <c r="JH17" i="9"/>
  <c r="JI17" i="9"/>
  <c r="JJ17" i="9"/>
  <c r="JK17" i="9"/>
  <c r="JL17" i="9"/>
  <c r="JM17" i="9"/>
  <c r="JN17" i="9"/>
  <c r="JO17" i="9"/>
  <c r="JP17" i="9"/>
  <c r="JQ17" i="9"/>
  <c r="JR17" i="9"/>
  <c r="JS17" i="9"/>
  <c r="JT17" i="9"/>
  <c r="JU17" i="9"/>
  <c r="JV17" i="9"/>
  <c r="JW17" i="9"/>
  <c r="JX17" i="9"/>
  <c r="JY17" i="9"/>
  <c r="JZ17" i="9"/>
  <c r="KA17" i="9"/>
  <c r="KB17" i="9"/>
  <c r="KC17" i="9"/>
  <c r="KD17" i="9"/>
  <c r="KE17" i="9"/>
  <c r="KF17" i="9"/>
  <c r="KG17" i="9"/>
  <c r="KH17" i="9"/>
  <c r="KI17" i="9"/>
  <c r="KJ17" i="9"/>
  <c r="KK17" i="9"/>
  <c r="KL17" i="9"/>
  <c r="KM17" i="9"/>
  <c r="KN17" i="9"/>
  <c r="KO17" i="9"/>
  <c r="KP17" i="9"/>
  <c r="KQ17" i="9"/>
  <c r="KR17" i="9"/>
  <c r="KS17" i="9"/>
  <c r="KT17" i="9"/>
  <c r="KU17" i="9"/>
  <c r="KV17" i="9"/>
  <c r="KW17" i="9"/>
  <c r="KX17" i="9"/>
  <c r="KY17" i="9"/>
  <c r="KZ17" i="9"/>
  <c r="LA17" i="9"/>
  <c r="LB17" i="9"/>
  <c r="LC17" i="9"/>
  <c r="LD17" i="9"/>
  <c r="LE17" i="9"/>
  <c r="LF17" i="9"/>
  <c r="LG17" i="9"/>
  <c r="LH17" i="9"/>
  <c r="LI17" i="9"/>
  <c r="LJ17" i="9"/>
  <c r="LK17" i="9"/>
  <c r="LL17" i="9"/>
  <c r="LM17" i="9"/>
  <c r="LN17" i="9"/>
  <c r="LO17" i="9"/>
  <c r="LP17" i="9"/>
  <c r="LQ17" i="9"/>
  <c r="LR17" i="9"/>
  <c r="LS17" i="9"/>
  <c r="LT17" i="9"/>
  <c r="LU17" i="9"/>
  <c r="LV17" i="9"/>
  <c r="LW17" i="9"/>
  <c r="LX17" i="9"/>
  <c r="LY17" i="9"/>
  <c r="LZ17" i="9"/>
  <c r="MA17" i="9"/>
  <c r="MB17" i="9"/>
  <c r="MC17" i="9"/>
  <c r="MD17" i="9"/>
  <c r="ME17" i="9"/>
  <c r="MF17" i="9"/>
  <c r="MG17" i="9"/>
  <c r="MH17" i="9"/>
  <c r="MI17" i="9"/>
  <c r="MJ17" i="9"/>
  <c r="MK17" i="9"/>
  <c r="ML17" i="9"/>
  <c r="MM17" i="9"/>
  <c r="MN17" i="9"/>
  <c r="MO17" i="9"/>
  <c r="MP17" i="9"/>
  <c r="MQ17" i="9"/>
  <c r="MR17" i="9"/>
  <c r="MS17" i="9"/>
  <c r="MT17" i="9"/>
  <c r="MU17" i="9"/>
  <c r="MV17" i="9"/>
  <c r="MW17" i="9"/>
  <c r="MX17" i="9"/>
  <c r="MY17" i="9"/>
  <c r="MZ17" i="9"/>
  <c r="NA17" i="9"/>
  <c r="NB17" i="9"/>
  <c r="NC17" i="9"/>
  <c r="ND17" i="9"/>
  <c r="NE17" i="9"/>
  <c r="NF17" i="9"/>
  <c r="NG17" i="9"/>
  <c r="NH17" i="9"/>
  <c r="NI17" i="9"/>
  <c r="NJ17" i="9"/>
  <c r="NK17" i="9"/>
  <c r="NL17" i="9"/>
  <c r="NM17" i="9"/>
  <c r="NN17" i="9"/>
  <c r="NO17" i="9"/>
  <c r="NP17" i="9"/>
  <c r="NQ17" i="9"/>
  <c r="NR17" i="9"/>
  <c r="NS17" i="9"/>
  <c r="NT17" i="9"/>
  <c r="NU17" i="9"/>
  <c r="NV17" i="9"/>
  <c r="NW17" i="9"/>
  <c r="NX17" i="9"/>
  <c r="NY17" i="9"/>
  <c r="NZ17" i="9"/>
  <c r="OA17" i="9"/>
  <c r="OB17" i="9"/>
  <c r="OC17" i="9"/>
  <c r="OD17" i="9"/>
  <c r="OE17" i="9"/>
  <c r="OF17" i="9"/>
  <c r="OG17" i="9"/>
  <c r="OH17" i="9"/>
  <c r="OI17" i="9"/>
  <c r="OJ17" i="9"/>
  <c r="OK17" i="9"/>
  <c r="OL17" i="9"/>
  <c r="OM17" i="9"/>
  <c r="ON17" i="9"/>
  <c r="OO17" i="9"/>
  <c r="OP17" i="9"/>
  <c r="OQ17" i="9"/>
  <c r="OR17" i="9"/>
  <c r="OS17" i="9"/>
  <c r="OT17" i="9"/>
  <c r="OU17" i="9"/>
  <c r="OV17" i="9"/>
  <c r="OW17" i="9"/>
  <c r="OX17" i="9"/>
  <c r="OY17" i="9"/>
  <c r="OZ17" i="9"/>
  <c r="PA17" i="9"/>
  <c r="PB17" i="9"/>
  <c r="PC17" i="9"/>
  <c r="PD17" i="9"/>
  <c r="PE17" i="9"/>
  <c r="PF17" i="9"/>
  <c r="PG17" i="9"/>
  <c r="PH17" i="9"/>
  <c r="PI17" i="9"/>
  <c r="PJ17" i="9"/>
  <c r="PK17" i="9"/>
  <c r="PL17" i="9"/>
  <c r="PM17" i="9"/>
  <c r="PN17" i="9"/>
  <c r="PO17" i="9"/>
  <c r="PP17" i="9"/>
  <c r="PQ17" i="9"/>
  <c r="PR17" i="9"/>
  <c r="PS17" i="9"/>
  <c r="PT17" i="9"/>
  <c r="PU17" i="9"/>
  <c r="PV17" i="9"/>
  <c r="PW17" i="9"/>
  <c r="PX17" i="9"/>
  <c r="PY17" i="9"/>
  <c r="PZ17" i="9"/>
  <c r="QA17" i="9"/>
  <c r="QB17" i="9"/>
  <c r="QC17" i="9"/>
  <c r="QD17" i="9"/>
  <c r="QE17" i="9"/>
  <c r="QF17" i="9"/>
  <c r="QG17" i="9"/>
  <c r="QH17" i="9"/>
  <c r="QI17" i="9"/>
  <c r="QJ17" i="9"/>
  <c r="QK17" i="9"/>
  <c r="QL17" i="9"/>
  <c r="QM17" i="9"/>
  <c r="QN17" i="9"/>
  <c r="QO17" i="9"/>
  <c r="QP17" i="9"/>
  <c r="QQ17" i="9"/>
  <c r="QR17" i="9"/>
  <c r="QS17" i="9"/>
  <c r="QT17" i="9"/>
  <c r="QU17" i="9"/>
  <c r="QV17" i="9"/>
  <c r="QW17" i="9"/>
  <c r="QX17" i="9"/>
  <c r="QY17" i="9"/>
  <c r="QZ17" i="9"/>
  <c r="RA17" i="9"/>
  <c r="RB17" i="9"/>
  <c r="RC17" i="9"/>
  <c r="RD17" i="9"/>
  <c r="RE17" i="9"/>
  <c r="RF17" i="9"/>
  <c r="RG17" i="9"/>
  <c r="RH17" i="9"/>
  <c r="RI17" i="9"/>
  <c r="RJ17" i="9"/>
  <c r="RK17" i="9"/>
  <c r="RL17" i="9"/>
  <c r="RM17" i="9"/>
  <c r="RN17" i="9"/>
  <c r="RO17" i="9"/>
  <c r="RP17" i="9"/>
  <c r="RQ17" i="9"/>
  <c r="RR17" i="9"/>
  <c r="RS17" i="9"/>
  <c r="RT17" i="9"/>
  <c r="RU17" i="9"/>
  <c r="RV17" i="9"/>
  <c r="RW17" i="9"/>
  <c r="RX17" i="9"/>
  <c r="RY17" i="9"/>
  <c r="RZ17" i="9"/>
  <c r="SA17" i="9"/>
  <c r="SB17" i="9"/>
  <c r="SC17" i="9"/>
  <c r="SD17" i="9"/>
  <c r="SE17" i="9"/>
  <c r="SF17" i="9"/>
  <c r="SG17" i="9"/>
  <c r="SH17" i="9"/>
  <c r="SI17" i="9"/>
  <c r="SJ17" i="9"/>
  <c r="SK17" i="9"/>
  <c r="SL17" i="9"/>
  <c r="SM17" i="9"/>
  <c r="SN17" i="9"/>
  <c r="SO17" i="9"/>
  <c r="SP17" i="9"/>
  <c r="SQ17" i="9"/>
  <c r="SR17" i="9"/>
  <c r="SS17" i="9"/>
  <c r="ST17" i="9"/>
  <c r="SU17" i="9"/>
  <c r="SV17" i="9"/>
  <c r="SW17" i="9"/>
  <c r="SX17" i="9"/>
  <c r="SY17" i="9"/>
  <c r="SZ17" i="9"/>
  <c r="TA17" i="9"/>
  <c r="TB17" i="9"/>
  <c r="TC17" i="9"/>
  <c r="TD17" i="9"/>
  <c r="TE17" i="9"/>
  <c r="TF17" i="9"/>
  <c r="TG17" i="9"/>
  <c r="TH17" i="9"/>
  <c r="TI17" i="9"/>
  <c r="TJ17" i="9"/>
  <c r="TK17" i="9"/>
  <c r="TL17" i="9"/>
  <c r="TM17" i="9"/>
  <c r="TN17" i="9"/>
  <c r="TO17" i="9"/>
  <c r="TP17" i="9"/>
  <c r="TQ17" i="9"/>
  <c r="TR17" i="9"/>
  <c r="TS17" i="9"/>
  <c r="TT17" i="9"/>
  <c r="TU17" i="9"/>
  <c r="TV17" i="9"/>
  <c r="TW17" i="9"/>
  <c r="TX17" i="9"/>
  <c r="TY17" i="9"/>
  <c r="TZ17" i="9"/>
  <c r="UA17" i="9"/>
  <c r="UB17" i="9"/>
  <c r="UC17" i="9"/>
  <c r="UD17" i="9"/>
  <c r="UE17" i="9"/>
  <c r="UF17" i="9"/>
  <c r="UG17" i="9"/>
  <c r="UH17" i="9"/>
  <c r="UI17" i="9"/>
  <c r="UJ17" i="9"/>
  <c r="UK17" i="9"/>
  <c r="UL17" i="9"/>
  <c r="UM17" i="9"/>
  <c r="UN17" i="9"/>
  <c r="UO17" i="9"/>
  <c r="UP17" i="9"/>
  <c r="UQ17" i="9"/>
  <c r="UR17" i="9"/>
  <c r="US17" i="9"/>
  <c r="UT17" i="9"/>
  <c r="UU17" i="9"/>
  <c r="UV17" i="9"/>
  <c r="UW17" i="9"/>
  <c r="UX17" i="9"/>
  <c r="UY17" i="9"/>
  <c r="UZ17" i="9"/>
  <c r="VA17" i="9"/>
  <c r="VB17" i="9"/>
  <c r="VC17" i="9"/>
  <c r="VD17" i="9"/>
  <c r="VE17" i="9"/>
  <c r="VF17" i="9"/>
  <c r="VG17" i="9"/>
  <c r="VH17" i="9"/>
  <c r="VI17" i="9"/>
  <c r="VJ17" i="9"/>
  <c r="VK17" i="9"/>
  <c r="VL17" i="9"/>
  <c r="VM17" i="9"/>
  <c r="VN17" i="9"/>
  <c r="VO17" i="9"/>
  <c r="VP17" i="9"/>
  <c r="VQ17" i="9"/>
  <c r="VR17" i="9"/>
  <c r="VS17" i="9"/>
  <c r="VT17" i="9"/>
  <c r="VU17" i="9"/>
  <c r="VV17" i="9"/>
  <c r="VW17" i="9"/>
  <c r="VX17" i="9"/>
  <c r="VY17" i="9"/>
  <c r="VZ17" i="9"/>
  <c r="WA17" i="9"/>
  <c r="WB17" i="9"/>
  <c r="WC17" i="9"/>
  <c r="WD17" i="9"/>
  <c r="WE17" i="9"/>
  <c r="WF17" i="9"/>
  <c r="WG17" i="9"/>
  <c r="WH17" i="9"/>
  <c r="WI17" i="9"/>
  <c r="WJ17" i="9"/>
  <c r="WK17" i="9"/>
  <c r="WL17" i="9"/>
  <c r="WM17" i="9"/>
  <c r="WN17" i="9"/>
  <c r="WO17" i="9"/>
  <c r="WP17" i="9"/>
  <c r="WQ17" i="9"/>
  <c r="WR17" i="9"/>
  <c r="WS17" i="9"/>
  <c r="WT17" i="9"/>
  <c r="WU17" i="9"/>
  <c r="WV17" i="9"/>
  <c r="WW17" i="9"/>
  <c r="WX17" i="9"/>
  <c r="WY17" i="9"/>
  <c r="WZ17" i="9"/>
  <c r="XA17" i="9"/>
  <c r="XB17" i="9"/>
  <c r="XC17" i="9"/>
  <c r="XD17" i="9"/>
  <c r="XE17" i="9"/>
  <c r="XF17" i="9"/>
  <c r="XG17" i="9"/>
  <c r="XH17" i="9"/>
  <c r="XI17" i="9"/>
  <c r="XJ17" i="9"/>
  <c r="XK17" i="9"/>
  <c r="XL17" i="9"/>
  <c r="XM17" i="9"/>
  <c r="XN17" i="9"/>
  <c r="XO17" i="9"/>
  <c r="XP17" i="9"/>
  <c r="XQ17" i="9"/>
  <c r="XR17" i="9"/>
  <c r="XS17" i="9"/>
  <c r="XT17" i="9"/>
  <c r="XU17" i="9"/>
  <c r="XV17" i="9"/>
  <c r="XW17" i="9"/>
  <c r="XX17" i="9"/>
  <c r="XY17" i="9"/>
  <c r="XZ17" i="9"/>
  <c r="YA17" i="9"/>
  <c r="YB17" i="9"/>
  <c r="YC17" i="9"/>
  <c r="YD17" i="9"/>
  <c r="YE17" i="9"/>
  <c r="YF17" i="9"/>
  <c r="YG17" i="9"/>
  <c r="YH17" i="9"/>
  <c r="YI17" i="9"/>
  <c r="YJ17" i="9"/>
  <c r="YK17" i="9"/>
  <c r="YL17" i="9"/>
  <c r="YM17" i="9"/>
  <c r="YN17" i="9"/>
  <c r="YO17" i="9"/>
  <c r="YP17" i="9"/>
  <c r="YQ17" i="9"/>
  <c r="YR17" i="9"/>
  <c r="YS17" i="9"/>
  <c r="YT17" i="9"/>
  <c r="YU17" i="9"/>
  <c r="YV17" i="9"/>
  <c r="YW17" i="9"/>
  <c r="YX17" i="9"/>
  <c r="YY17" i="9"/>
  <c r="YZ17" i="9"/>
  <c r="ZA17" i="9"/>
  <c r="ZB17" i="9"/>
  <c r="ZC17" i="9"/>
  <c r="ZD17" i="9"/>
  <c r="ZE17" i="9"/>
  <c r="ZF17" i="9"/>
  <c r="ZG17" i="9"/>
  <c r="ZH17" i="9"/>
  <c r="ZI17" i="9"/>
  <c r="ZJ17" i="9"/>
  <c r="ZK17" i="9"/>
  <c r="ZL17" i="9"/>
  <c r="ZM17" i="9"/>
  <c r="ZN17" i="9"/>
  <c r="ZO17" i="9"/>
  <c r="ZP17" i="9"/>
  <c r="ZQ17" i="9"/>
  <c r="ZR17" i="9"/>
  <c r="ZS17" i="9"/>
  <c r="ZT17" i="9"/>
  <c r="ZU17" i="9"/>
  <c r="ZV17" i="9"/>
  <c r="ZW17" i="9"/>
  <c r="ZX17" i="9"/>
  <c r="ZY17" i="9"/>
  <c r="ZZ17" i="9"/>
  <c r="AAA17" i="9"/>
  <c r="AAB17" i="9"/>
  <c r="AAC17" i="9"/>
  <c r="AAD17" i="9"/>
  <c r="AAE17" i="9"/>
  <c r="AAF17" i="9"/>
  <c r="AAG17" i="9"/>
  <c r="AAH17" i="9"/>
  <c r="AAI17" i="9"/>
  <c r="AAJ17" i="9"/>
  <c r="AAK17" i="9"/>
  <c r="AAL17" i="9"/>
  <c r="AAM17" i="9"/>
  <c r="AAN17" i="9"/>
  <c r="AAO17" i="9"/>
  <c r="AAP17" i="9"/>
  <c r="AAQ17" i="9"/>
  <c r="AAR17" i="9"/>
  <c r="AAS17" i="9"/>
  <c r="AAT17" i="9"/>
  <c r="AAU17" i="9"/>
  <c r="AAV17" i="9"/>
  <c r="AAW17" i="9"/>
  <c r="AAX17" i="9"/>
  <c r="AAY17" i="9"/>
  <c r="AAZ17" i="9"/>
  <c r="ABA17" i="9"/>
  <c r="ABB17" i="9"/>
  <c r="ABC17" i="9"/>
  <c r="ABD17" i="9"/>
  <c r="ABE17" i="9"/>
  <c r="ABF17" i="9"/>
  <c r="ABG17" i="9"/>
  <c r="ABH17" i="9"/>
  <c r="ABI17" i="9"/>
  <c r="ABJ17" i="9"/>
  <c r="ABK17" i="9"/>
  <c r="ABL17" i="9"/>
  <c r="ABM17" i="9"/>
  <c r="ABN17" i="9"/>
  <c r="ABO17" i="9"/>
  <c r="ABP17" i="9"/>
  <c r="ABQ17" i="9"/>
  <c r="ABR17" i="9"/>
  <c r="ABS17" i="9"/>
  <c r="ABT17" i="9"/>
  <c r="ABU17" i="9"/>
  <c r="ABV17" i="9"/>
  <c r="ABW17" i="9"/>
  <c r="ABX17" i="9"/>
  <c r="ABY17" i="9"/>
  <c r="ABZ17" i="9"/>
  <c r="ACA17" i="9"/>
  <c r="ACB17" i="9"/>
  <c r="ACC17" i="9"/>
  <c r="ACD17" i="9"/>
  <c r="ACE17" i="9"/>
  <c r="ACF17" i="9"/>
  <c r="ACG17" i="9"/>
  <c r="ACH17" i="9"/>
  <c r="ACI17" i="9"/>
  <c r="ACJ17" i="9"/>
  <c r="ACK17" i="9"/>
  <c r="ACL17" i="9"/>
  <c r="ACM17" i="9"/>
  <c r="ACN17" i="9"/>
  <c r="ACO17" i="9"/>
  <c r="ACP17" i="9"/>
  <c r="ACQ17" i="9"/>
  <c r="ACR17" i="9"/>
  <c r="ACS17" i="9"/>
  <c r="ACT17" i="9"/>
  <c r="ACU17" i="9"/>
  <c r="ACV17" i="9"/>
  <c r="ACW17" i="9"/>
  <c r="ACX17" i="9"/>
  <c r="ACY17" i="9"/>
  <c r="ACZ17" i="9"/>
  <c r="ADA17" i="9"/>
  <c r="ADB17" i="9"/>
  <c r="ADC17" i="9"/>
  <c r="ADD17" i="9"/>
  <c r="ADE17" i="9"/>
  <c r="ADF17" i="9"/>
  <c r="ADG17" i="9"/>
  <c r="ADH17" i="9"/>
  <c r="ADI17" i="9"/>
  <c r="ADJ17" i="9"/>
  <c r="ADK17" i="9"/>
  <c r="ADL17" i="9"/>
  <c r="ADM17" i="9"/>
  <c r="ADN17" i="9"/>
  <c r="ADO17" i="9"/>
  <c r="ADP17" i="9"/>
  <c r="ADQ17" i="9"/>
  <c r="ADR17" i="9"/>
  <c r="ADS17" i="9"/>
  <c r="ADT17" i="9"/>
  <c r="ADU17" i="9"/>
  <c r="ADV17" i="9"/>
  <c r="ADW17" i="9"/>
  <c r="ADX17" i="9"/>
  <c r="ADY17" i="9"/>
  <c r="ADZ17" i="9"/>
  <c r="AEA17" i="9"/>
  <c r="AEB17" i="9"/>
  <c r="AEC17" i="9"/>
  <c r="AED17" i="9"/>
  <c r="AEE17" i="9"/>
  <c r="AEF17" i="9"/>
  <c r="AEG17" i="9"/>
  <c r="AEH17" i="9"/>
  <c r="AEI17" i="9"/>
  <c r="AEJ17" i="9"/>
  <c r="AEK17" i="9"/>
  <c r="AEL17" i="9"/>
  <c r="AEM17" i="9"/>
  <c r="AEN17" i="9"/>
  <c r="AEO17" i="9"/>
  <c r="AEP17" i="9"/>
  <c r="AEQ17" i="9"/>
  <c r="AER17" i="9"/>
  <c r="AES17" i="9"/>
  <c r="AET17" i="9"/>
  <c r="AEU17" i="9"/>
  <c r="AEV17" i="9"/>
  <c r="AEW17" i="9"/>
  <c r="AEX17" i="9"/>
  <c r="AEY17" i="9"/>
  <c r="AEZ17" i="9"/>
  <c r="AFA17" i="9"/>
  <c r="AFB17" i="9"/>
  <c r="AFC17" i="9"/>
  <c r="AFD17" i="9"/>
  <c r="AFE17" i="9"/>
  <c r="AFF17" i="9"/>
  <c r="AFG17" i="9"/>
  <c r="AFH17" i="9"/>
  <c r="AFI17" i="9"/>
  <c r="AFJ17" i="9"/>
  <c r="AFK17" i="9"/>
  <c r="AFL17" i="9"/>
  <c r="AFM17" i="9"/>
  <c r="AFN17" i="9"/>
  <c r="AFO17" i="9"/>
  <c r="AFP17" i="9"/>
  <c r="AFQ17" i="9"/>
  <c r="AFR17" i="9"/>
  <c r="AFS17" i="9"/>
  <c r="AFT17" i="9"/>
  <c r="AFU17" i="9"/>
  <c r="AFV17" i="9"/>
  <c r="AFW17" i="9"/>
  <c r="AFX17" i="9"/>
  <c r="AFY17" i="9"/>
  <c r="AFZ17" i="9"/>
  <c r="AGA17" i="9"/>
  <c r="AGB17" i="9"/>
  <c r="AGC17" i="9"/>
  <c r="AGD17" i="9"/>
  <c r="AGE17" i="9"/>
  <c r="AGF17" i="9"/>
  <c r="AGG17" i="9"/>
  <c r="AGH17" i="9"/>
  <c r="AGI17" i="9"/>
  <c r="AGJ17" i="9"/>
  <c r="AGK17" i="9"/>
  <c r="AGL17" i="9"/>
  <c r="AGM17" i="9"/>
  <c r="AGN17" i="9"/>
  <c r="AGO17" i="9"/>
  <c r="AGP17" i="9"/>
  <c r="AGQ17" i="9"/>
  <c r="AGR17" i="9"/>
  <c r="AGS17" i="9"/>
  <c r="AGT17" i="9"/>
  <c r="AGU17" i="9"/>
  <c r="AGV17" i="9"/>
  <c r="AGW17" i="9"/>
  <c r="AGX17" i="9"/>
  <c r="AGY17" i="9"/>
  <c r="AGZ17" i="9"/>
  <c r="AHA17" i="9"/>
  <c r="AHB17" i="9"/>
  <c r="AHC17" i="9"/>
  <c r="AHD17" i="9"/>
  <c r="AHE17" i="9"/>
  <c r="AHF17" i="9"/>
  <c r="AHG17" i="9"/>
  <c r="AHH17" i="9"/>
  <c r="AHI17" i="9"/>
  <c r="AHJ17" i="9"/>
  <c r="AHK17" i="9"/>
  <c r="AHL17" i="9"/>
  <c r="AHM17" i="9"/>
  <c r="AHN17" i="9"/>
  <c r="AHO17" i="9"/>
  <c r="AHP17" i="9"/>
  <c r="AHQ17" i="9"/>
  <c r="AHR17" i="9"/>
  <c r="AHS17" i="9"/>
  <c r="AHT17" i="9"/>
  <c r="AHU17" i="9"/>
  <c r="AHV17" i="9"/>
  <c r="AHW17" i="9"/>
  <c r="AHX17" i="9"/>
  <c r="AHY17" i="9"/>
  <c r="AHZ17" i="9"/>
  <c r="AIA17" i="9"/>
  <c r="AIB17" i="9"/>
  <c r="AIC17" i="9"/>
  <c r="AID17" i="9"/>
  <c r="AIE17" i="9"/>
  <c r="AIF17" i="9"/>
  <c r="AIG17" i="9"/>
  <c r="AIH17" i="9"/>
  <c r="AII17" i="9"/>
  <c r="AIJ17" i="9"/>
  <c r="AIK17" i="9"/>
  <c r="AIL17" i="9"/>
  <c r="AIM17" i="9"/>
  <c r="AIN17" i="9"/>
  <c r="AIO17" i="9"/>
  <c r="AIP17" i="9"/>
  <c r="AIQ17" i="9"/>
  <c r="AIR17" i="9"/>
  <c r="AIS17" i="9"/>
  <c r="AIT17" i="9"/>
  <c r="AIU17" i="9"/>
  <c r="AIV17" i="9"/>
  <c r="AIW17" i="9"/>
  <c r="AIX17" i="9"/>
  <c r="AIY17" i="9"/>
  <c r="AIZ17" i="9"/>
  <c r="AJA17" i="9"/>
  <c r="AJB17" i="9"/>
  <c r="AJC17" i="9"/>
  <c r="AJD17" i="9"/>
  <c r="AJE17" i="9"/>
  <c r="AJF17" i="9"/>
  <c r="AJG17" i="9"/>
  <c r="AJH17" i="9"/>
  <c r="AJI17" i="9"/>
  <c r="AJJ17" i="9"/>
  <c r="AJK17" i="9"/>
  <c r="AJL17" i="9"/>
  <c r="AJM17" i="9"/>
  <c r="AJN17" i="9"/>
  <c r="AJO17" i="9"/>
  <c r="AJP17" i="9"/>
  <c r="AJQ17" i="9"/>
  <c r="AJR17" i="9"/>
  <c r="AJS17" i="9"/>
  <c r="AJT17" i="9"/>
  <c r="AJU17" i="9"/>
  <c r="AJV17" i="9"/>
  <c r="AJW17" i="9"/>
  <c r="AJX17" i="9"/>
  <c r="AJY17" i="9"/>
  <c r="AJZ17" i="9"/>
  <c r="AKA17" i="9"/>
  <c r="AKB17" i="9"/>
  <c r="AKC17" i="9"/>
  <c r="AKD17" i="9"/>
  <c r="AKE17" i="9"/>
  <c r="AKF17" i="9"/>
  <c r="AKG17" i="9"/>
  <c r="AKH17" i="9"/>
  <c r="AKI17" i="9"/>
  <c r="AKJ17" i="9"/>
  <c r="AKK17" i="9"/>
  <c r="AKL17" i="9"/>
  <c r="AKM17" i="9"/>
  <c r="AKN17" i="9"/>
  <c r="AKO17" i="9"/>
  <c r="AKP17" i="9"/>
  <c r="AKQ17" i="9"/>
  <c r="AKR17" i="9"/>
  <c r="AKS17" i="9"/>
  <c r="AKT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GA18" i="9"/>
  <c r="GB18" i="9"/>
  <c r="GC18" i="9"/>
  <c r="GD18" i="9"/>
  <c r="GE18" i="9"/>
  <c r="GF18" i="9"/>
  <c r="GG18" i="9"/>
  <c r="GH18" i="9"/>
  <c r="GI18" i="9"/>
  <c r="GJ18" i="9"/>
  <c r="GK18" i="9"/>
  <c r="GL18" i="9"/>
  <c r="GM18" i="9"/>
  <c r="GN18" i="9"/>
  <c r="GO18" i="9"/>
  <c r="GP18" i="9"/>
  <c r="GQ18" i="9"/>
  <c r="GR18" i="9"/>
  <c r="GS18" i="9"/>
  <c r="GT18" i="9"/>
  <c r="GU18" i="9"/>
  <c r="GV18" i="9"/>
  <c r="GW18" i="9"/>
  <c r="GX18" i="9"/>
  <c r="GY18" i="9"/>
  <c r="GZ18" i="9"/>
  <c r="HA18" i="9"/>
  <c r="HB18" i="9"/>
  <c r="HC18" i="9"/>
  <c r="HD18" i="9"/>
  <c r="HE18" i="9"/>
  <c r="HF18" i="9"/>
  <c r="HG18" i="9"/>
  <c r="HH18" i="9"/>
  <c r="HI18" i="9"/>
  <c r="HJ18" i="9"/>
  <c r="HK18" i="9"/>
  <c r="HL18" i="9"/>
  <c r="HM18" i="9"/>
  <c r="HN18" i="9"/>
  <c r="HO18" i="9"/>
  <c r="HP18" i="9"/>
  <c r="HQ18" i="9"/>
  <c r="HR18" i="9"/>
  <c r="HS18" i="9"/>
  <c r="HT18" i="9"/>
  <c r="HU18" i="9"/>
  <c r="HV18" i="9"/>
  <c r="HW18" i="9"/>
  <c r="HX18" i="9"/>
  <c r="HY18" i="9"/>
  <c r="HZ18" i="9"/>
  <c r="IA18" i="9"/>
  <c r="IB18" i="9"/>
  <c r="IC18" i="9"/>
  <c r="ID18" i="9"/>
  <c r="IE18" i="9"/>
  <c r="IF18" i="9"/>
  <c r="IG18" i="9"/>
  <c r="IH18" i="9"/>
  <c r="II18" i="9"/>
  <c r="IJ18" i="9"/>
  <c r="IK18" i="9"/>
  <c r="IL18" i="9"/>
  <c r="IM18" i="9"/>
  <c r="IN18" i="9"/>
  <c r="IO18" i="9"/>
  <c r="IP18" i="9"/>
  <c r="IQ18" i="9"/>
  <c r="IR18" i="9"/>
  <c r="IS18" i="9"/>
  <c r="IT18" i="9"/>
  <c r="IU18" i="9"/>
  <c r="IV18" i="9"/>
  <c r="IW18" i="9"/>
  <c r="IX18" i="9"/>
  <c r="IY18" i="9"/>
  <c r="IZ18" i="9"/>
  <c r="JA18" i="9"/>
  <c r="JB18" i="9"/>
  <c r="JC18" i="9"/>
  <c r="JD18" i="9"/>
  <c r="JE18" i="9"/>
  <c r="JF18" i="9"/>
  <c r="JG18" i="9"/>
  <c r="JH18" i="9"/>
  <c r="JI18" i="9"/>
  <c r="JJ18" i="9"/>
  <c r="JK18" i="9"/>
  <c r="JL18" i="9"/>
  <c r="JM18" i="9"/>
  <c r="JN18" i="9"/>
  <c r="JO18" i="9"/>
  <c r="JP18" i="9"/>
  <c r="JQ18" i="9"/>
  <c r="JR18" i="9"/>
  <c r="JS18" i="9"/>
  <c r="JT18" i="9"/>
  <c r="JU18" i="9"/>
  <c r="JV18" i="9"/>
  <c r="JW18" i="9"/>
  <c r="JX18" i="9"/>
  <c r="JY18" i="9"/>
  <c r="JZ18" i="9"/>
  <c r="KA18" i="9"/>
  <c r="KB18" i="9"/>
  <c r="KC18" i="9"/>
  <c r="KD18" i="9"/>
  <c r="KE18" i="9"/>
  <c r="KF18" i="9"/>
  <c r="KG18" i="9"/>
  <c r="KH18" i="9"/>
  <c r="KI18" i="9"/>
  <c r="KJ18" i="9"/>
  <c r="KK18" i="9"/>
  <c r="KL18" i="9"/>
  <c r="KM18" i="9"/>
  <c r="KN18" i="9"/>
  <c r="KO18" i="9"/>
  <c r="KP18" i="9"/>
  <c r="KQ18" i="9"/>
  <c r="KR18" i="9"/>
  <c r="KS18" i="9"/>
  <c r="KT18" i="9"/>
  <c r="KU18" i="9"/>
  <c r="KV18" i="9"/>
  <c r="KW18" i="9"/>
  <c r="KX18" i="9"/>
  <c r="KY18" i="9"/>
  <c r="KZ18" i="9"/>
  <c r="LA18" i="9"/>
  <c r="LB18" i="9"/>
  <c r="LC18" i="9"/>
  <c r="LD18" i="9"/>
  <c r="LE18" i="9"/>
  <c r="LF18" i="9"/>
  <c r="LG18" i="9"/>
  <c r="LH18" i="9"/>
  <c r="LI18" i="9"/>
  <c r="LJ18" i="9"/>
  <c r="LK18" i="9"/>
  <c r="LL18" i="9"/>
  <c r="LM18" i="9"/>
  <c r="LN18" i="9"/>
  <c r="LO18" i="9"/>
  <c r="LP18" i="9"/>
  <c r="LQ18" i="9"/>
  <c r="LR18" i="9"/>
  <c r="LS18" i="9"/>
  <c r="LT18" i="9"/>
  <c r="LU18" i="9"/>
  <c r="LV18" i="9"/>
  <c r="LW18" i="9"/>
  <c r="LX18" i="9"/>
  <c r="LY18" i="9"/>
  <c r="LZ18" i="9"/>
  <c r="MA18" i="9"/>
  <c r="MB18" i="9"/>
  <c r="MC18" i="9"/>
  <c r="MD18" i="9"/>
  <c r="ME18" i="9"/>
  <c r="MF18" i="9"/>
  <c r="MG18" i="9"/>
  <c r="MH18" i="9"/>
  <c r="MI18" i="9"/>
  <c r="MJ18" i="9"/>
  <c r="MK18" i="9"/>
  <c r="ML18" i="9"/>
  <c r="MM18" i="9"/>
  <c r="MN18" i="9"/>
  <c r="MO18" i="9"/>
  <c r="MP18" i="9"/>
  <c r="MQ18" i="9"/>
  <c r="MR18" i="9"/>
  <c r="MS18" i="9"/>
  <c r="MT18" i="9"/>
  <c r="MU18" i="9"/>
  <c r="MV18" i="9"/>
  <c r="MW18" i="9"/>
  <c r="MX18" i="9"/>
  <c r="MY18" i="9"/>
  <c r="MZ18" i="9"/>
  <c r="NA18" i="9"/>
  <c r="NB18" i="9"/>
  <c r="NC18" i="9"/>
  <c r="ND18" i="9"/>
  <c r="NE18" i="9"/>
  <c r="NF18" i="9"/>
  <c r="NG18" i="9"/>
  <c r="NH18" i="9"/>
  <c r="NI18" i="9"/>
  <c r="NJ18" i="9"/>
  <c r="NK18" i="9"/>
  <c r="NL18" i="9"/>
  <c r="NM18" i="9"/>
  <c r="NN18" i="9"/>
  <c r="NO18" i="9"/>
  <c r="NP18" i="9"/>
  <c r="NQ18" i="9"/>
  <c r="NR18" i="9"/>
  <c r="NS18" i="9"/>
  <c r="NT18" i="9"/>
  <c r="NU18" i="9"/>
  <c r="NV18" i="9"/>
  <c r="NW18" i="9"/>
  <c r="NX18" i="9"/>
  <c r="NY18" i="9"/>
  <c r="NZ18" i="9"/>
  <c r="OA18" i="9"/>
  <c r="OB18" i="9"/>
  <c r="OC18" i="9"/>
  <c r="OD18" i="9"/>
  <c r="OE18" i="9"/>
  <c r="OF18" i="9"/>
  <c r="OG18" i="9"/>
  <c r="OH18" i="9"/>
  <c r="OI18" i="9"/>
  <c r="OJ18" i="9"/>
  <c r="OK18" i="9"/>
  <c r="OL18" i="9"/>
  <c r="OM18" i="9"/>
  <c r="ON18" i="9"/>
  <c r="OO18" i="9"/>
  <c r="OP18" i="9"/>
  <c r="OQ18" i="9"/>
  <c r="OR18" i="9"/>
  <c r="OS18" i="9"/>
  <c r="OT18" i="9"/>
  <c r="OU18" i="9"/>
  <c r="OV18" i="9"/>
  <c r="OW18" i="9"/>
  <c r="OX18" i="9"/>
  <c r="OY18" i="9"/>
  <c r="OZ18" i="9"/>
  <c r="PA18" i="9"/>
  <c r="PB18" i="9"/>
  <c r="PC18" i="9"/>
  <c r="PD18" i="9"/>
  <c r="PE18" i="9"/>
  <c r="PF18" i="9"/>
  <c r="PG18" i="9"/>
  <c r="PH18" i="9"/>
  <c r="PI18" i="9"/>
  <c r="PJ18" i="9"/>
  <c r="PK18" i="9"/>
  <c r="PL18" i="9"/>
  <c r="PM18" i="9"/>
  <c r="PN18" i="9"/>
  <c r="PO18" i="9"/>
  <c r="PP18" i="9"/>
  <c r="PQ18" i="9"/>
  <c r="PR18" i="9"/>
  <c r="PS18" i="9"/>
  <c r="PT18" i="9"/>
  <c r="PU18" i="9"/>
  <c r="PV18" i="9"/>
  <c r="PW18" i="9"/>
  <c r="PX18" i="9"/>
  <c r="PY18" i="9"/>
  <c r="PZ18" i="9"/>
  <c r="QA18" i="9"/>
  <c r="QB18" i="9"/>
  <c r="QC18" i="9"/>
  <c r="QD18" i="9"/>
  <c r="QE18" i="9"/>
  <c r="QF18" i="9"/>
  <c r="QG18" i="9"/>
  <c r="QH18" i="9"/>
  <c r="QI18" i="9"/>
  <c r="QJ18" i="9"/>
  <c r="QK18" i="9"/>
  <c r="QL18" i="9"/>
  <c r="QM18" i="9"/>
  <c r="QN18" i="9"/>
  <c r="QO18" i="9"/>
  <c r="QP18" i="9"/>
  <c r="QQ18" i="9"/>
  <c r="QR18" i="9"/>
  <c r="QS18" i="9"/>
  <c r="QT18" i="9"/>
  <c r="QU18" i="9"/>
  <c r="QV18" i="9"/>
  <c r="QW18" i="9"/>
  <c r="QX18" i="9"/>
  <c r="QY18" i="9"/>
  <c r="QZ18" i="9"/>
  <c r="RA18" i="9"/>
  <c r="RB18" i="9"/>
  <c r="RC18" i="9"/>
  <c r="RD18" i="9"/>
  <c r="RE18" i="9"/>
  <c r="RF18" i="9"/>
  <c r="RG18" i="9"/>
  <c r="RH18" i="9"/>
  <c r="RI18" i="9"/>
  <c r="RJ18" i="9"/>
  <c r="RK18" i="9"/>
  <c r="RL18" i="9"/>
  <c r="RM18" i="9"/>
  <c r="RN18" i="9"/>
  <c r="RO18" i="9"/>
  <c r="RP18" i="9"/>
  <c r="RQ18" i="9"/>
  <c r="RR18" i="9"/>
  <c r="RS18" i="9"/>
  <c r="RT18" i="9"/>
  <c r="RU18" i="9"/>
  <c r="RV18" i="9"/>
  <c r="RW18" i="9"/>
  <c r="RX18" i="9"/>
  <c r="RY18" i="9"/>
  <c r="RZ18" i="9"/>
  <c r="SA18" i="9"/>
  <c r="SB18" i="9"/>
  <c r="SC18" i="9"/>
  <c r="SD18" i="9"/>
  <c r="SE18" i="9"/>
  <c r="SF18" i="9"/>
  <c r="SG18" i="9"/>
  <c r="SH18" i="9"/>
  <c r="SI18" i="9"/>
  <c r="SJ18" i="9"/>
  <c r="SK18" i="9"/>
  <c r="SL18" i="9"/>
  <c r="SM18" i="9"/>
  <c r="SN18" i="9"/>
  <c r="SO18" i="9"/>
  <c r="SP18" i="9"/>
  <c r="SQ18" i="9"/>
  <c r="SR18" i="9"/>
  <c r="SS18" i="9"/>
  <c r="ST18" i="9"/>
  <c r="SU18" i="9"/>
  <c r="SV18" i="9"/>
  <c r="SW18" i="9"/>
  <c r="SX18" i="9"/>
  <c r="SY18" i="9"/>
  <c r="SZ18" i="9"/>
  <c r="TA18" i="9"/>
  <c r="TB18" i="9"/>
  <c r="TC18" i="9"/>
  <c r="TD18" i="9"/>
  <c r="TE18" i="9"/>
  <c r="TF18" i="9"/>
  <c r="TG18" i="9"/>
  <c r="TH18" i="9"/>
  <c r="TI18" i="9"/>
  <c r="TJ18" i="9"/>
  <c r="TK18" i="9"/>
  <c r="TL18" i="9"/>
  <c r="TM18" i="9"/>
  <c r="TN18" i="9"/>
  <c r="TO18" i="9"/>
  <c r="TP18" i="9"/>
  <c r="TQ18" i="9"/>
  <c r="TR18" i="9"/>
  <c r="TS18" i="9"/>
  <c r="TT18" i="9"/>
  <c r="TU18" i="9"/>
  <c r="TV18" i="9"/>
  <c r="TW18" i="9"/>
  <c r="TX18" i="9"/>
  <c r="TY18" i="9"/>
  <c r="TZ18" i="9"/>
  <c r="UA18" i="9"/>
  <c r="UB18" i="9"/>
  <c r="UC18" i="9"/>
  <c r="UD18" i="9"/>
  <c r="UE18" i="9"/>
  <c r="UF18" i="9"/>
  <c r="UG18" i="9"/>
  <c r="UH18" i="9"/>
  <c r="UI18" i="9"/>
  <c r="UJ18" i="9"/>
  <c r="UK18" i="9"/>
  <c r="UL18" i="9"/>
  <c r="UM18" i="9"/>
  <c r="UN18" i="9"/>
  <c r="UO18" i="9"/>
  <c r="UP18" i="9"/>
  <c r="UQ18" i="9"/>
  <c r="UR18" i="9"/>
  <c r="US18" i="9"/>
  <c r="UT18" i="9"/>
  <c r="UU18" i="9"/>
  <c r="UV18" i="9"/>
  <c r="UW18" i="9"/>
  <c r="UX18" i="9"/>
  <c r="UY18" i="9"/>
  <c r="UZ18" i="9"/>
  <c r="VA18" i="9"/>
  <c r="VB18" i="9"/>
  <c r="VC18" i="9"/>
  <c r="VD18" i="9"/>
  <c r="VE18" i="9"/>
  <c r="VF18" i="9"/>
  <c r="VG18" i="9"/>
  <c r="VH18" i="9"/>
  <c r="VI18" i="9"/>
  <c r="VJ18" i="9"/>
  <c r="VK18" i="9"/>
  <c r="VL18" i="9"/>
  <c r="VM18" i="9"/>
  <c r="VN18" i="9"/>
  <c r="VO18" i="9"/>
  <c r="VP18" i="9"/>
  <c r="VQ18" i="9"/>
  <c r="VR18" i="9"/>
  <c r="VS18" i="9"/>
  <c r="VT18" i="9"/>
  <c r="VU18" i="9"/>
  <c r="VV18" i="9"/>
  <c r="VW18" i="9"/>
  <c r="VX18" i="9"/>
  <c r="VY18" i="9"/>
  <c r="VZ18" i="9"/>
  <c r="WA18" i="9"/>
  <c r="WB18" i="9"/>
  <c r="WC18" i="9"/>
  <c r="WD18" i="9"/>
  <c r="WE18" i="9"/>
  <c r="WF18" i="9"/>
  <c r="WG18" i="9"/>
  <c r="WH18" i="9"/>
  <c r="WI18" i="9"/>
  <c r="WJ18" i="9"/>
  <c r="WK18" i="9"/>
  <c r="WL18" i="9"/>
  <c r="WM18" i="9"/>
  <c r="WN18" i="9"/>
  <c r="WO18" i="9"/>
  <c r="WP18" i="9"/>
  <c r="WQ18" i="9"/>
  <c r="WR18" i="9"/>
  <c r="WS18" i="9"/>
  <c r="WT18" i="9"/>
  <c r="WU18" i="9"/>
  <c r="WV18" i="9"/>
  <c r="WW18" i="9"/>
  <c r="WX18" i="9"/>
  <c r="WY18" i="9"/>
  <c r="WZ18" i="9"/>
  <c r="XA18" i="9"/>
  <c r="XB18" i="9"/>
  <c r="XC18" i="9"/>
  <c r="XD18" i="9"/>
  <c r="XE18" i="9"/>
  <c r="XF18" i="9"/>
  <c r="XG18" i="9"/>
  <c r="XH18" i="9"/>
  <c r="XI18" i="9"/>
  <c r="XJ18" i="9"/>
  <c r="XK18" i="9"/>
  <c r="XL18" i="9"/>
  <c r="XM18" i="9"/>
  <c r="XN18" i="9"/>
  <c r="XO18" i="9"/>
  <c r="XP18" i="9"/>
  <c r="XQ18" i="9"/>
  <c r="XR18" i="9"/>
  <c r="XS18" i="9"/>
  <c r="XT18" i="9"/>
  <c r="XU18" i="9"/>
  <c r="XV18" i="9"/>
  <c r="XW18" i="9"/>
  <c r="XX18" i="9"/>
  <c r="XY18" i="9"/>
  <c r="XZ18" i="9"/>
  <c r="YA18" i="9"/>
  <c r="YB18" i="9"/>
  <c r="YC18" i="9"/>
  <c r="YD18" i="9"/>
  <c r="YE18" i="9"/>
  <c r="YF18" i="9"/>
  <c r="YG18" i="9"/>
  <c r="YH18" i="9"/>
  <c r="YI18" i="9"/>
  <c r="YJ18" i="9"/>
  <c r="YK18" i="9"/>
  <c r="YL18" i="9"/>
  <c r="YM18" i="9"/>
  <c r="YN18" i="9"/>
  <c r="YO18" i="9"/>
  <c r="YP18" i="9"/>
  <c r="YQ18" i="9"/>
  <c r="YR18" i="9"/>
  <c r="YS18" i="9"/>
  <c r="YT18" i="9"/>
  <c r="YU18" i="9"/>
  <c r="YV18" i="9"/>
  <c r="YW18" i="9"/>
  <c r="YX18" i="9"/>
  <c r="YY18" i="9"/>
  <c r="YZ18" i="9"/>
  <c r="ZA18" i="9"/>
  <c r="ZB18" i="9"/>
  <c r="ZC18" i="9"/>
  <c r="ZD18" i="9"/>
  <c r="ZE18" i="9"/>
  <c r="ZF18" i="9"/>
  <c r="ZG18" i="9"/>
  <c r="ZH18" i="9"/>
  <c r="ZI18" i="9"/>
  <c r="ZJ18" i="9"/>
  <c r="ZK18" i="9"/>
  <c r="ZL18" i="9"/>
  <c r="ZM18" i="9"/>
  <c r="ZN18" i="9"/>
  <c r="ZO18" i="9"/>
  <c r="ZP18" i="9"/>
  <c r="ZQ18" i="9"/>
  <c r="ZR18" i="9"/>
  <c r="ZS18" i="9"/>
  <c r="ZT18" i="9"/>
  <c r="ZU18" i="9"/>
  <c r="ZV18" i="9"/>
  <c r="ZW18" i="9"/>
  <c r="ZX18" i="9"/>
  <c r="ZY18" i="9"/>
  <c r="ZZ18" i="9"/>
  <c r="AAA18" i="9"/>
  <c r="AAB18" i="9"/>
  <c r="AAC18" i="9"/>
  <c r="AAD18" i="9"/>
  <c r="AAE18" i="9"/>
  <c r="AAF18" i="9"/>
  <c r="AAG18" i="9"/>
  <c r="AAH18" i="9"/>
  <c r="AAI18" i="9"/>
  <c r="AAJ18" i="9"/>
  <c r="AAK18" i="9"/>
  <c r="AAL18" i="9"/>
  <c r="AAM18" i="9"/>
  <c r="AAN18" i="9"/>
  <c r="AAO18" i="9"/>
  <c r="AAP18" i="9"/>
  <c r="AAQ18" i="9"/>
  <c r="AAR18" i="9"/>
  <c r="AAS18" i="9"/>
  <c r="AAT18" i="9"/>
  <c r="AAU18" i="9"/>
  <c r="AAV18" i="9"/>
  <c r="AAW18" i="9"/>
  <c r="AAX18" i="9"/>
  <c r="AAY18" i="9"/>
  <c r="AAZ18" i="9"/>
  <c r="ABA18" i="9"/>
  <c r="ABB18" i="9"/>
  <c r="ABC18" i="9"/>
  <c r="ABD18" i="9"/>
  <c r="ABE18" i="9"/>
  <c r="ABF18" i="9"/>
  <c r="ABG18" i="9"/>
  <c r="ABH18" i="9"/>
  <c r="ABI18" i="9"/>
  <c r="ABJ18" i="9"/>
  <c r="ABK18" i="9"/>
  <c r="ABL18" i="9"/>
  <c r="ABM18" i="9"/>
  <c r="ABN18" i="9"/>
  <c r="ABO18" i="9"/>
  <c r="ABP18" i="9"/>
  <c r="ABQ18" i="9"/>
  <c r="ABR18" i="9"/>
  <c r="ABS18" i="9"/>
  <c r="ABT18" i="9"/>
  <c r="ABU18" i="9"/>
  <c r="ABV18" i="9"/>
  <c r="ABW18" i="9"/>
  <c r="ABX18" i="9"/>
  <c r="ABY18" i="9"/>
  <c r="ABZ18" i="9"/>
  <c r="ACA18" i="9"/>
  <c r="ACB18" i="9"/>
  <c r="ACC18" i="9"/>
  <c r="ACD18" i="9"/>
  <c r="ACE18" i="9"/>
  <c r="ACF18" i="9"/>
  <c r="ACG18" i="9"/>
  <c r="ACH18" i="9"/>
  <c r="ACI18" i="9"/>
  <c r="ACJ18" i="9"/>
  <c r="ACK18" i="9"/>
  <c r="ACL18" i="9"/>
  <c r="ACM18" i="9"/>
  <c r="ACN18" i="9"/>
  <c r="ACO18" i="9"/>
  <c r="ACP18" i="9"/>
  <c r="ACQ18" i="9"/>
  <c r="ACR18" i="9"/>
  <c r="ACS18" i="9"/>
  <c r="ACT18" i="9"/>
  <c r="ACU18" i="9"/>
  <c r="ACV18" i="9"/>
  <c r="ACW18" i="9"/>
  <c r="ACX18" i="9"/>
  <c r="ACY18" i="9"/>
  <c r="ACZ18" i="9"/>
  <c r="ADA18" i="9"/>
  <c r="ADB18" i="9"/>
  <c r="ADC18" i="9"/>
  <c r="ADD18" i="9"/>
  <c r="ADE18" i="9"/>
  <c r="ADF18" i="9"/>
  <c r="ADG18" i="9"/>
  <c r="ADH18" i="9"/>
  <c r="ADI18" i="9"/>
  <c r="ADJ18" i="9"/>
  <c r="ADK18" i="9"/>
  <c r="ADL18" i="9"/>
  <c r="ADM18" i="9"/>
  <c r="ADN18" i="9"/>
  <c r="ADO18" i="9"/>
  <c r="ADP18" i="9"/>
  <c r="ADQ18" i="9"/>
  <c r="ADR18" i="9"/>
  <c r="ADS18" i="9"/>
  <c r="ADT18" i="9"/>
  <c r="ADU18" i="9"/>
  <c r="ADV18" i="9"/>
  <c r="ADW18" i="9"/>
  <c r="ADX18" i="9"/>
  <c r="ADY18" i="9"/>
  <c r="ADZ18" i="9"/>
  <c r="AEA18" i="9"/>
  <c r="AEB18" i="9"/>
  <c r="AEC18" i="9"/>
  <c r="AED18" i="9"/>
  <c r="AEE18" i="9"/>
  <c r="AEF18" i="9"/>
  <c r="AEG18" i="9"/>
  <c r="AEH18" i="9"/>
  <c r="AEI18" i="9"/>
  <c r="AEJ18" i="9"/>
  <c r="AEK18" i="9"/>
  <c r="AEL18" i="9"/>
  <c r="AEM18" i="9"/>
  <c r="AEN18" i="9"/>
  <c r="AEO18" i="9"/>
  <c r="AEP18" i="9"/>
  <c r="AEQ18" i="9"/>
  <c r="AER18" i="9"/>
  <c r="AES18" i="9"/>
  <c r="AET18" i="9"/>
  <c r="AEU18" i="9"/>
  <c r="AEV18" i="9"/>
  <c r="AEW18" i="9"/>
  <c r="AEX18" i="9"/>
  <c r="AEY18" i="9"/>
  <c r="AEZ18" i="9"/>
  <c r="AFA18" i="9"/>
  <c r="AFB18" i="9"/>
  <c r="AFC18" i="9"/>
  <c r="AFD18" i="9"/>
  <c r="AFE18" i="9"/>
  <c r="AFF18" i="9"/>
  <c r="AFG18" i="9"/>
  <c r="AFH18" i="9"/>
  <c r="AFI18" i="9"/>
  <c r="AFJ18" i="9"/>
  <c r="AFK18" i="9"/>
  <c r="AFL18" i="9"/>
  <c r="AFM18" i="9"/>
  <c r="AFN18" i="9"/>
  <c r="AFO18" i="9"/>
  <c r="AFP18" i="9"/>
  <c r="AFQ18" i="9"/>
  <c r="AFR18" i="9"/>
  <c r="AFS18" i="9"/>
  <c r="AFT18" i="9"/>
  <c r="AFU18" i="9"/>
  <c r="AFV18" i="9"/>
  <c r="AFW18" i="9"/>
  <c r="AFX18" i="9"/>
  <c r="AFY18" i="9"/>
  <c r="AFZ18" i="9"/>
  <c r="AGA18" i="9"/>
  <c r="AGB18" i="9"/>
  <c r="AGC18" i="9"/>
  <c r="AGD18" i="9"/>
  <c r="AGE18" i="9"/>
  <c r="AGF18" i="9"/>
  <c r="AGG18" i="9"/>
  <c r="AGH18" i="9"/>
  <c r="AGI18" i="9"/>
  <c r="AGJ18" i="9"/>
  <c r="AGK18" i="9"/>
  <c r="AGL18" i="9"/>
  <c r="AGM18" i="9"/>
  <c r="AGN18" i="9"/>
  <c r="AGO18" i="9"/>
  <c r="AGP18" i="9"/>
  <c r="AGQ18" i="9"/>
  <c r="AGR18" i="9"/>
  <c r="AGS18" i="9"/>
  <c r="AGT18" i="9"/>
  <c r="AGU18" i="9"/>
  <c r="AGV18" i="9"/>
  <c r="AGW18" i="9"/>
  <c r="AGX18" i="9"/>
  <c r="AGY18" i="9"/>
  <c r="AGZ18" i="9"/>
  <c r="AHA18" i="9"/>
  <c r="AHB18" i="9"/>
  <c r="AHC18" i="9"/>
  <c r="AHD18" i="9"/>
  <c r="AHE18" i="9"/>
  <c r="AHF18" i="9"/>
  <c r="AHG18" i="9"/>
  <c r="AHH18" i="9"/>
  <c r="AHI18" i="9"/>
  <c r="AHJ18" i="9"/>
  <c r="AHK18" i="9"/>
  <c r="AHL18" i="9"/>
  <c r="AHM18" i="9"/>
  <c r="AHN18" i="9"/>
  <c r="AHO18" i="9"/>
  <c r="AHP18" i="9"/>
  <c r="AHQ18" i="9"/>
  <c r="AHR18" i="9"/>
  <c r="AHS18" i="9"/>
  <c r="AHT18" i="9"/>
  <c r="AHU18" i="9"/>
  <c r="AHV18" i="9"/>
  <c r="AHW18" i="9"/>
  <c r="AHX18" i="9"/>
  <c r="AHY18" i="9"/>
  <c r="AHZ18" i="9"/>
  <c r="AIA18" i="9"/>
  <c r="AIB18" i="9"/>
  <c r="AIC18" i="9"/>
  <c r="AID18" i="9"/>
  <c r="AIE18" i="9"/>
  <c r="AIF18" i="9"/>
  <c r="AIG18" i="9"/>
  <c r="AIH18" i="9"/>
  <c r="AII18" i="9"/>
  <c r="AIJ18" i="9"/>
  <c r="AIK18" i="9"/>
  <c r="AIL18" i="9"/>
  <c r="AIM18" i="9"/>
  <c r="AIN18" i="9"/>
  <c r="AIO18" i="9"/>
  <c r="AIP18" i="9"/>
  <c r="AIQ18" i="9"/>
  <c r="AIR18" i="9"/>
  <c r="AIS18" i="9"/>
  <c r="AIT18" i="9"/>
  <c r="AIU18" i="9"/>
  <c r="AIV18" i="9"/>
  <c r="AIW18" i="9"/>
  <c r="AIX18" i="9"/>
  <c r="AIY18" i="9"/>
  <c r="AIZ18" i="9"/>
  <c r="AJA18" i="9"/>
  <c r="AJB18" i="9"/>
  <c r="AJC18" i="9"/>
  <c r="AJD18" i="9"/>
  <c r="AJE18" i="9"/>
  <c r="AJF18" i="9"/>
  <c r="AJG18" i="9"/>
  <c r="AJH18" i="9"/>
  <c r="AJI18" i="9"/>
  <c r="AJJ18" i="9"/>
  <c r="AJK18" i="9"/>
  <c r="AJL18" i="9"/>
  <c r="AJM18" i="9"/>
  <c r="AJN18" i="9"/>
  <c r="AJO18" i="9"/>
  <c r="AJP18" i="9"/>
  <c r="AJQ18" i="9"/>
  <c r="AJR18" i="9"/>
  <c r="AJS18" i="9"/>
  <c r="AJT18" i="9"/>
  <c r="AJU18" i="9"/>
  <c r="AJV18" i="9"/>
  <c r="AJW18" i="9"/>
  <c r="AJX18" i="9"/>
  <c r="AJY18" i="9"/>
  <c r="AJZ18" i="9"/>
  <c r="AKA18" i="9"/>
  <c r="AKB18" i="9"/>
  <c r="AKC18" i="9"/>
  <c r="AKD18" i="9"/>
  <c r="AKE18" i="9"/>
  <c r="AKF18" i="9"/>
  <c r="AKG18" i="9"/>
  <c r="AKH18" i="9"/>
  <c r="AKI18" i="9"/>
  <c r="AKJ18" i="9"/>
  <c r="AKK18" i="9"/>
  <c r="AKL18" i="9"/>
  <c r="AKM18" i="9"/>
  <c r="AKN18" i="9"/>
  <c r="AKO18" i="9"/>
  <c r="AKP18" i="9"/>
  <c r="AKQ18" i="9"/>
  <c r="AKR18" i="9"/>
  <c r="AKS18" i="9"/>
  <c r="AKT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GA19" i="9"/>
  <c r="GB19" i="9"/>
  <c r="GC19" i="9"/>
  <c r="GD19" i="9"/>
  <c r="GE19" i="9"/>
  <c r="GF19" i="9"/>
  <c r="GG19" i="9"/>
  <c r="GH19" i="9"/>
  <c r="GI19" i="9"/>
  <c r="GJ19" i="9"/>
  <c r="GK19" i="9"/>
  <c r="GL19" i="9"/>
  <c r="GM19" i="9"/>
  <c r="GN19" i="9"/>
  <c r="GO19" i="9"/>
  <c r="GP19" i="9"/>
  <c r="GQ19" i="9"/>
  <c r="GR19" i="9"/>
  <c r="GS19" i="9"/>
  <c r="GT19" i="9"/>
  <c r="GU19" i="9"/>
  <c r="GV19" i="9"/>
  <c r="GW19" i="9"/>
  <c r="GX19" i="9"/>
  <c r="GY19" i="9"/>
  <c r="GZ19" i="9"/>
  <c r="HA19" i="9"/>
  <c r="HB19" i="9"/>
  <c r="HC19" i="9"/>
  <c r="HD19" i="9"/>
  <c r="HE19" i="9"/>
  <c r="HF19" i="9"/>
  <c r="HG19" i="9"/>
  <c r="HH19" i="9"/>
  <c r="HI19" i="9"/>
  <c r="HJ19" i="9"/>
  <c r="HK19" i="9"/>
  <c r="HL19" i="9"/>
  <c r="HM19" i="9"/>
  <c r="HN19" i="9"/>
  <c r="HO19" i="9"/>
  <c r="HP19" i="9"/>
  <c r="HQ19" i="9"/>
  <c r="HR19" i="9"/>
  <c r="HS19" i="9"/>
  <c r="HT19" i="9"/>
  <c r="HU19" i="9"/>
  <c r="HV19" i="9"/>
  <c r="HW19" i="9"/>
  <c r="HX19" i="9"/>
  <c r="HY19" i="9"/>
  <c r="HZ19" i="9"/>
  <c r="IA19" i="9"/>
  <c r="IB19" i="9"/>
  <c r="IC19" i="9"/>
  <c r="ID19" i="9"/>
  <c r="IE19" i="9"/>
  <c r="IF19" i="9"/>
  <c r="IG19" i="9"/>
  <c r="IH19" i="9"/>
  <c r="II19" i="9"/>
  <c r="IJ19" i="9"/>
  <c r="IK19" i="9"/>
  <c r="IL19" i="9"/>
  <c r="IM19" i="9"/>
  <c r="IN19" i="9"/>
  <c r="IO19" i="9"/>
  <c r="IP19" i="9"/>
  <c r="IQ19" i="9"/>
  <c r="IR19" i="9"/>
  <c r="IS19" i="9"/>
  <c r="IT19" i="9"/>
  <c r="IU19" i="9"/>
  <c r="IV19" i="9"/>
  <c r="IW19" i="9"/>
  <c r="IX19" i="9"/>
  <c r="IY19" i="9"/>
  <c r="IZ19" i="9"/>
  <c r="JA19" i="9"/>
  <c r="JB19" i="9"/>
  <c r="JC19" i="9"/>
  <c r="JD19" i="9"/>
  <c r="JE19" i="9"/>
  <c r="JF19" i="9"/>
  <c r="JG19" i="9"/>
  <c r="JH19" i="9"/>
  <c r="JI19" i="9"/>
  <c r="JJ19" i="9"/>
  <c r="JK19" i="9"/>
  <c r="JL19" i="9"/>
  <c r="JM19" i="9"/>
  <c r="JN19" i="9"/>
  <c r="JO19" i="9"/>
  <c r="JP19" i="9"/>
  <c r="JQ19" i="9"/>
  <c r="JR19" i="9"/>
  <c r="JS19" i="9"/>
  <c r="JT19" i="9"/>
  <c r="JU19" i="9"/>
  <c r="JV19" i="9"/>
  <c r="JW19" i="9"/>
  <c r="JX19" i="9"/>
  <c r="JY19" i="9"/>
  <c r="JZ19" i="9"/>
  <c r="KA19" i="9"/>
  <c r="KB19" i="9"/>
  <c r="KC19" i="9"/>
  <c r="KD19" i="9"/>
  <c r="KE19" i="9"/>
  <c r="KF19" i="9"/>
  <c r="KG19" i="9"/>
  <c r="KH19" i="9"/>
  <c r="KI19" i="9"/>
  <c r="KJ19" i="9"/>
  <c r="KK19" i="9"/>
  <c r="KL19" i="9"/>
  <c r="KM19" i="9"/>
  <c r="KN19" i="9"/>
  <c r="KO19" i="9"/>
  <c r="KP19" i="9"/>
  <c r="KQ19" i="9"/>
  <c r="KR19" i="9"/>
  <c r="KS19" i="9"/>
  <c r="KT19" i="9"/>
  <c r="KU19" i="9"/>
  <c r="KV19" i="9"/>
  <c r="KW19" i="9"/>
  <c r="KX19" i="9"/>
  <c r="KY19" i="9"/>
  <c r="KZ19" i="9"/>
  <c r="LA19" i="9"/>
  <c r="LB19" i="9"/>
  <c r="LC19" i="9"/>
  <c r="LD19" i="9"/>
  <c r="LE19" i="9"/>
  <c r="LF19" i="9"/>
  <c r="LG19" i="9"/>
  <c r="LH19" i="9"/>
  <c r="LI19" i="9"/>
  <c r="LJ19" i="9"/>
  <c r="LK19" i="9"/>
  <c r="LL19" i="9"/>
  <c r="LM19" i="9"/>
  <c r="LN19" i="9"/>
  <c r="LO19" i="9"/>
  <c r="LP19" i="9"/>
  <c r="LQ19" i="9"/>
  <c r="LR19" i="9"/>
  <c r="LS19" i="9"/>
  <c r="LT19" i="9"/>
  <c r="LU19" i="9"/>
  <c r="LV19" i="9"/>
  <c r="LW19" i="9"/>
  <c r="LX19" i="9"/>
  <c r="LY19" i="9"/>
  <c r="LZ19" i="9"/>
  <c r="MA19" i="9"/>
  <c r="MB19" i="9"/>
  <c r="MC19" i="9"/>
  <c r="MD19" i="9"/>
  <c r="ME19" i="9"/>
  <c r="MF19" i="9"/>
  <c r="MG19" i="9"/>
  <c r="MH19" i="9"/>
  <c r="MI19" i="9"/>
  <c r="MJ19" i="9"/>
  <c r="MK19" i="9"/>
  <c r="ML19" i="9"/>
  <c r="MM19" i="9"/>
  <c r="MN19" i="9"/>
  <c r="MO19" i="9"/>
  <c r="MP19" i="9"/>
  <c r="MQ19" i="9"/>
  <c r="MR19" i="9"/>
  <c r="MS19" i="9"/>
  <c r="MT19" i="9"/>
  <c r="MU19" i="9"/>
  <c r="MV19" i="9"/>
  <c r="MW19" i="9"/>
  <c r="MX19" i="9"/>
  <c r="MY19" i="9"/>
  <c r="MZ19" i="9"/>
  <c r="NA19" i="9"/>
  <c r="NB19" i="9"/>
  <c r="NC19" i="9"/>
  <c r="ND19" i="9"/>
  <c r="NE19" i="9"/>
  <c r="NF19" i="9"/>
  <c r="NG19" i="9"/>
  <c r="NH19" i="9"/>
  <c r="NI19" i="9"/>
  <c r="NJ19" i="9"/>
  <c r="NK19" i="9"/>
  <c r="NL19" i="9"/>
  <c r="NM19" i="9"/>
  <c r="NN19" i="9"/>
  <c r="NO19" i="9"/>
  <c r="NP19" i="9"/>
  <c r="NQ19" i="9"/>
  <c r="NR19" i="9"/>
  <c r="NS19" i="9"/>
  <c r="NT19" i="9"/>
  <c r="NU19" i="9"/>
  <c r="NV19" i="9"/>
  <c r="NW19" i="9"/>
  <c r="NX19" i="9"/>
  <c r="NY19" i="9"/>
  <c r="NZ19" i="9"/>
  <c r="OA19" i="9"/>
  <c r="OB19" i="9"/>
  <c r="OC19" i="9"/>
  <c r="OD19" i="9"/>
  <c r="OE19" i="9"/>
  <c r="OF19" i="9"/>
  <c r="OG19" i="9"/>
  <c r="OH19" i="9"/>
  <c r="OI19" i="9"/>
  <c r="OJ19" i="9"/>
  <c r="OK19" i="9"/>
  <c r="OL19" i="9"/>
  <c r="OM19" i="9"/>
  <c r="ON19" i="9"/>
  <c r="OO19" i="9"/>
  <c r="OP19" i="9"/>
  <c r="OQ19" i="9"/>
  <c r="OR19" i="9"/>
  <c r="OS19" i="9"/>
  <c r="OT19" i="9"/>
  <c r="OU19" i="9"/>
  <c r="OV19" i="9"/>
  <c r="OW19" i="9"/>
  <c r="OX19" i="9"/>
  <c r="OY19" i="9"/>
  <c r="OZ19" i="9"/>
  <c r="PA19" i="9"/>
  <c r="PB19" i="9"/>
  <c r="PC19" i="9"/>
  <c r="PD19" i="9"/>
  <c r="PE19" i="9"/>
  <c r="PF19" i="9"/>
  <c r="PG19" i="9"/>
  <c r="PH19" i="9"/>
  <c r="PI19" i="9"/>
  <c r="PJ19" i="9"/>
  <c r="PK19" i="9"/>
  <c r="PL19" i="9"/>
  <c r="PM19" i="9"/>
  <c r="PN19" i="9"/>
  <c r="PO19" i="9"/>
  <c r="PP19" i="9"/>
  <c r="PQ19" i="9"/>
  <c r="PR19" i="9"/>
  <c r="PS19" i="9"/>
  <c r="PT19" i="9"/>
  <c r="PU19" i="9"/>
  <c r="PV19" i="9"/>
  <c r="PW19" i="9"/>
  <c r="PX19" i="9"/>
  <c r="PY19" i="9"/>
  <c r="PZ19" i="9"/>
  <c r="QA19" i="9"/>
  <c r="QB19" i="9"/>
  <c r="QC19" i="9"/>
  <c r="QD19" i="9"/>
  <c r="QE19" i="9"/>
  <c r="QF19" i="9"/>
  <c r="QG19" i="9"/>
  <c r="QH19" i="9"/>
  <c r="QI19" i="9"/>
  <c r="QJ19" i="9"/>
  <c r="QK19" i="9"/>
  <c r="QL19" i="9"/>
  <c r="QM19" i="9"/>
  <c r="QN19" i="9"/>
  <c r="QO19" i="9"/>
  <c r="QP19" i="9"/>
  <c r="QQ19" i="9"/>
  <c r="QR19" i="9"/>
  <c r="QS19" i="9"/>
  <c r="QT19" i="9"/>
  <c r="QU19" i="9"/>
  <c r="QV19" i="9"/>
  <c r="QW19" i="9"/>
  <c r="QX19" i="9"/>
  <c r="QY19" i="9"/>
  <c r="QZ19" i="9"/>
  <c r="RA19" i="9"/>
  <c r="RB19" i="9"/>
  <c r="RC19" i="9"/>
  <c r="RD19" i="9"/>
  <c r="RE19" i="9"/>
  <c r="RF19" i="9"/>
  <c r="RG19" i="9"/>
  <c r="RH19" i="9"/>
  <c r="RI19" i="9"/>
  <c r="RJ19" i="9"/>
  <c r="RK19" i="9"/>
  <c r="RL19" i="9"/>
  <c r="RM19" i="9"/>
  <c r="RN19" i="9"/>
  <c r="RO19" i="9"/>
  <c r="RP19" i="9"/>
  <c r="RQ19" i="9"/>
  <c r="RR19" i="9"/>
  <c r="RS19" i="9"/>
  <c r="RT19" i="9"/>
  <c r="RU19" i="9"/>
  <c r="RV19" i="9"/>
  <c r="RW19" i="9"/>
  <c r="RX19" i="9"/>
  <c r="RY19" i="9"/>
  <c r="RZ19" i="9"/>
  <c r="SA19" i="9"/>
  <c r="SB19" i="9"/>
  <c r="SC19" i="9"/>
  <c r="SD19" i="9"/>
  <c r="SE19" i="9"/>
  <c r="SF19" i="9"/>
  <c r="SG19" i="9"/>
  <c r="SH19" i="9"/>
  <c r="SI19" i="9"/>
  <c r="SJ19" i="9"/>
  <c r="SK19" i="9"/>
  <c r="SL19" i="9"/>
  <c r="SM19" i="9"/>
  <c r="SN19" i="9"/>
  <c r="SO19" i="9"/>
  <c r="SP19" i="9"/>
  <c r="SQ19" i="9"/>
  <c r="SR19" i="9"/>
  <c r="SS19" i="9"/>
  <c r="ST19" i="9"/>
  <c r="SU19" i="9"/>
  <c r="SV19" i="9"/>
  <c r="SW19" i="9"/>
  <c r="SX19" i="9"/>
  <c r="SY19" i="9"/>
  <c r="SZ19" i="9"/>
  <c r="TA19" i="9"/>
  <c r="TB19" i="9"/>
  <c r="TC19" i="9"/>
  <c r="TD19" i="9"/>
  <c r="TE19" i="9"/>
  <c r="TF19" i="9"/>
  <c r="TG19" i="9"/>
  <c r="TH19" i="9"/>
  <c r="TI19" i="9"/>
  <c r="TJ19" i="9"/>
  <c r="TK19" i="9"/>
  <c r="TL19" i="9"/>
  <c r="TM19" i="9"/>
  <c r="TN19" i="9"/>
  <c r="TO19" i="9"/>
  <c r="TP19" i="9"/>
  <c r="TQ19" i="9"/>
  <c r="TR19" i="9"/>
  <c r="TS19" i="9"/>
  <c r="TT19" i="9"/>
  <c r="TU19" i="9"/>
  <c r="TV19" i="9"/>
  <c r="TW19" i="9"/>
  <c r="TX19" i="9"/>
  <c r="TY19" i="9"/>
  <c r="TZ19" i="9"/>
  <c r="UA19" i="9"/>
  <c r="UB19" i="9"/>
  <c r="UC19" i="9"/>
  <c r="UD19" i="9"/>
  <c r="UE19" i="9"/>
  <c r="UF19" i="9"/>
  <c r="UG19" i="9"/>
  <c r="UH19" i="9"/>
  <c r="UI19" i="9"/>
  <c r="UJ19" i="9"/>
  <c r="UK19" i="9"/>
  <c r="UL19" i="9"/>
  <c r="UM19" i="9"/>
  <c r="UN19" i="9"/>
  <c r="UO19" i="9"/>
  <c r="UP19" i="9"/>
  <c r="UQ19" i="9"/>
  <c r="UR19" i="9"/>
  <c r="US19" i="9"/>
  <c r="UT19" i="9"/>
  <c r="UU19" i="9"/>
  <c r="UV19" i="9"/>
  <c r="UW19" i="9"/>
  <c r="UX19" i="9"/>
  <c r="UY19" i="9"/>
  <c r="UZ19" i="9"/>
  <c r="VA19" i="9"/>
  <c r="VB19" i="9"/>
  <c r="VC19" i="9"/>
  <c r="VD19" i="9"/>
  <c r="VE19" i="9"/>
  <c r="VF19" i="9"/>
  <c r="VG19" i="9"/>
  <c r="VH19" i="9"/>
  <c r="VI19" i="9"/>
  <c r="VJ19" i="9"/>
  <c r="VK19" i="9"/>
  <c r="VL19" i="9"/>
  <c r="VM19" i="9"/>
  <c r="VN19" i="9"/>
  <c r="VO19" i="9"/>
  <c r="VP19" i="9"/>
  <c r="VQ19" i="9"/>
  <c r="VR19" i="9"/>
  <c r="VS19" i="9"/>
  <c r="VT19" i="9"/>
  <c r="VU19" i="9"/>
  <c r="VV19" i="9"/>
  <c r="VW19" i="9"/>
  <c r="VX19" i="9"/>
  <c r="VY19" i="9"/>
  <c r="VZ19" i="9"/>
  <c r="WA19" i="9"/>
  <c r="WB19" i="9"/>
  <c r="WC19" i="9"/>
  <c r="WD19" i="9"/>
  <c r="WE19" i="9"/>
  <c r="WF19" i="9"/>
  <c r="WG19" i="9"/>
  <c r="WH19" i="9"/>
  <c r="WI19" i="9"/>
  <c r="WJ19" i="9"/>
  <c r="WK19" i="9"/>
  <c r="WL19" i="9"/>
  <c r="WM19" i="9"/>
  <c r="WN19" i="9"/>
  <c r="WO19" i="9"/>
  <c r="WP19" i="9"/>
  <c r="WQ19" i="9"/>
  <c r="WR19" i="9"/>
  <c r="WS19" i="9"/>
  <c r="WT19" i="9"/>
  <c r="WU19" i="9"/>
  <c r="WV19" i="9"/>
  <c r="WW19" i="9"/>
  <c r="WX19" i="9"/>
  <c r="WY19" i="9"/>
  <c r="WZ19" i="9"/>
  <c r="XA19" i="9"/>
  <c r="XB19" i="9"/>
  <c r="XC19" i="9"/>
  <c r="XD19" i="9"/>
  <c r="XE19" i="9"/>
  <c r="XF19" i="9"/>
  <c r="XG19" i="9"/>
  <c r="XH19" i="9"/>
  <c r="XI19" i="9"/>
  <c r="XJ19" i="9"/>
  <c r="XK19" i="9"/>
  <c r="XL19" i="9"/>
  <c r="XM19" i="9"/>
  <c r="XN19" i="9"/>
  <c r="XO19" i="9"/>
  <c r="XP19" i="9"/>
  <c r="XQ19" i="9"/>
  <c r="XR19" i="9"/>
  <c r="XS19" i="9"/>
  <c r="XT19" i="9"/>
  <c r="XU19" i="9"/>
  <c r="XV19" i="9"/>
  <c r="XW19" i="9"/>
  <c r="XX19" i="9"/>
  <c r="XY19" i="9"/>
  <c r="XZ19" i="9"/>
  <c r="YA19" i="9"/>
  <c r="YB19" i="9"/>
  <c r="YC19" i="9"/>
  <c r="YD19" i="9"/>
  <c r="YE19" i="9"/>
  <c r="YF19" i="9"/>
  <c r="YG19" i="9"/>
  <c r="YH19" i="9"/>
  <c r="YI19" i="9"/>
  <c r="YJ19" i="9"/>
  <c r="YK19" i="9"/>
  <c r="YL19" i="9"/>
  <c r="YM19" i="9"/>
  <c r="YN19" i="9"/>
  <c r="YO19" i="9"/>
  <c r="YP19" i="9"/>
  <c r="YQ19" i="9"/>
  <c r="YR19" i="9"/>
  <c r="YS19" i="9"/>
  <c r="YT19" i="9"/>
  <c r="YU19" i="9"/>
  <c r="YV19" i="9"/>
  <c r="YW19" i="9"/>
  <c r="YX19" i="9"/>
  <c r="YY19" i="9"/>
  <c r="YZ19" i="9"/>
  <c r="ZA19" i="9"/>
  <c r="ZB19" i="9"/>
  <c r="ZC19" i="9"/>
  <c r="ZD19" i="9"/>
  <c r="ZE19" i="9"/>
  <c r="ZF19" i="9"/>
  <c r="ZG19" i="9"/>
  <c r="ZH19" i="9"/>
  <c r="ZI19" i="9"/>
  <c r="ZJ19" i="9"/>
  <c r="ZK19" i="9"/>
  <c r="ZL19" i="9"/>
  <c r="ZM19" i="9"/>
  <c r="ZN19" i="9"/>
  <c r="ZO19" i="9"/>
  <c r="ZP19" i="9"/>
  <c r="ZQ19" i="9"/>
  <c r="ZR19" i="9"/>
  <c r="ZS19" i="9"/>
  <c r="ZT19" i="9"/>
  <c r="ZU19" i="9"/>
  <c r="ZV19" i="9"/>
  <c r="ZW19" i="9"/>
  <c r="ZX19" i="9"/>
  <c r="ZY19" i="9"/>
  <c r="ZZ19" i="9"/>
  <c r="AAA19" i="9"/>
  <c r="AAB19" i="9"/>
  <c r="AAC19" i="9"/>
  <c r="AAD19" i="9"/>
  <c r="AAE19" i="9"/>
  <c r="AAF19" i="9"/>
  <c r="AAG19" i="9"/>
  <c r="AAH19" i="9"/>
  <c r="AAI19" i="9"/>
  <c r="AAJ19" i="9"/>
  <c r="AAK19" i="9"/>
  <c r="AAL19" i="9"/>
  <c r="AAM19" i="9"/>
  <c r="AAN19" i="9"/>
  <c r="AAO19" i="9"/>
  <c r="AAP19" i="9"/>
  <c r="AAQ19" i="9"/>
  <c r="AAR19" i="9"/>
  <c r="AAS19" i="9"/>
  <c r="AAT19" i="9"/>
  <c r="AAU19" i="9"/>
  <c r="AAV19" i="9"/>
  <c r="AAW19" i="9"/>
  <c r="AAX19" i="9"/>
  <c r="AAY19" i="9"/>
  <c r="AAZ19" i="9"/>
  <c r="ABA19" i="9"/>
  <c r="ABB19" i="9"/>
  <c r="ABC19" i="9"/>
  <c r="ABD19" i="9"/>
  <c r="ABE19" i="9"/>
  <c r="ABF19" i="9"/>
  <c r="ABG19" i="9"/>
  <c r="ABH19" i="9"/>
  <c r="ABI19" i="9"/>
  <c r="ABJ19" i="9"/>
  <c r="ABK19" i="9"/>
  <c r="ABL19" i="9"/>
  <c r="ABM19" i="9"/>
  <c r="ABN19" i="9"/>
  <c r="ABO19" i="9"/>
  <c r="ABP19" i="9"/>
  <c r="ABQ19" i="9"/>
  <c r="ABR19" i="9"/>
  <c r="ABS19" i="9"/>
  <c r="ABT19" i="9"/>
  <c r="ABU19" i="9"/>
  <c r="ABV19" i="9"/>
  <c r="ABW19" i="9"/>
  <c r="ABX19" i="9"/>
  <c r="ABY19" i="9"/>
  <c r="ABZ19" i="9"/>
  <c r="ACA19" i="9"/>
  <c r="ACB19" i="9"/>
  <c r="ACC19" i="9"/>
  <c r="ACD19" i="9"/>
  <c r="ACE19" i="9"/>
  <c r="ACF19" i="9"/>
  <c r="ACG19" i="9"/>
  <c r="ACH19" i="9"/>
  <c r="ACI19" i="9"/>
  <c r="ACJ19" i="9"/>
  <c r="ACK19" i="9"/>
  <c r="ACL19" i="9"/>
  <c r="ACM19" i="9"/>
  <c r="ACN19" i="9"/>
  <c r="ACO19" i="9"/>
  <c r="ACP19" i="9"/>
  <c r="ACQ19" i="9"/>
  <c r="ACR19" i="9"/>
  <c r="ACS19" i="9"/>
  <c r="ACT19" i="9"/>
  <c r="ACU19" i="9"/>
  <c r="ACV19" i="9"/>
  <c r="ACW19" i="9"/>
  <c r="ACX19" i="9"/>
  <c r="ACY19" i="9"/>
  <c r="ACZ19" i="9"/>
  <c r="ADA19" i="9"/>
  <c r="ADB19" i="9"/>
  <c r="ADC19" i="9"/>
  <c r="ADD19" i="9"/>
  <c r="ADE19" i="9"/>
  <c r="ADF19" i="9"/>
  <c r="ADG19" i="9"/>
  <c r="ADH19" i="9"/>
  <c r="ADI19" i="9"/>
  <c r="ADJ19" i="9"/>
  <c r="ADK19" i="9"/>
  <c r="ADL19" i="9"/>
  <c r="ADM19" i="9"/>
  <c r="ADN19" i="9"/>
  <c r="ADO19" i="9"/>
  <c r="ADP19" i="9"/>
  <c r="ADQ19" i="9"/>
  <c r="ADR19" i="9"/>
  <c r="ADS19" i="9"/>
  <c r="ADT19" i="9"/>
  <c r="ADU19" i="9"/>
  <c r="ADV19" i="9"/>
  <c r="ADW19" i="9"/>
  <c r="ADX19" i="9"/>
  <c r="ADY19" i="9"/>
  <c r="ADZ19" i="9"/>
  <c r="AEA19" i="9"/>
  <c r="AEB19" i="9"/>
  <c r="AEC19" i="9"/>
  <c r="AED19" i="9"/>
  <c r="AEE19" i="9"/>
  <c r="AEF19" i="9"/>
  <c r="AEG19" i="9"/>
  <c r="AEH19" i="9"/>
  <c r="AEI19" i="9"/>
  <c r="AEJ19" i="9"/>
  <c r="AEK19" i="9"/>
  <c r="AEL19" i="9"/>
  <c r="AEM19" i="9"/>
  <c r="AEN19" i="9"/>
  <c r="AEO19" i="9"/>
  <c r="AEP19" i="9"/>
  <c r="AEQ19" i="9"/>
  <c r="AER19" i="9"/>
  <c r="AES19" i="9"/>
  <c r="AET19" i="9"/>
  <c r="AEU19" i="9"/>
  <c r="AEV19" i="9"/>
  <c r="AEW19" i="9"/>
  <c r="AEX19" i="9"/>
  <c r="AEY19" i="9"/>
  <c r="AEZ19" i="9"/>
  <c r="AFA19" i="9"/>
  <c r="AFB19" i="9"/>
  <c r="AFC19" i="9"/>
  <c r="AFD19" i="9"/>
  <c r="AFE19" i="9"/>
  <c r="AFF19" i="9"/>
  <c r="AFG19" i="9"/>
  <c r="AFH19" i="9"/>
  <c r="AFI19" i="9"/>
  <c r="AFJ19" i="9"/>
  <c r="AFK19" i="9"/>
  <c r="AFL19" i="9"/>
  <c r="AFM19" i="9"/>
  <c r="AFN19" i="9"/>
  <c r="AFO19" i="9"/>
  <c r="AFP19" i="9"/>
  <c r="AFQ19" i="9"/>
  <c r="AFR19" i="9"/>
  <c r="AFS19" i="9"/>
  <c r="AFT19" i="9"/>
  <c r="AFU19" i="9"/>
  <c r="AFV19" i="9"/>
  <c r="AFW19" i="9"/>
  <c r="AFX19" i="9"/>
  <c r="AFY19" i="9"/>
  <c r="AFZ19" i="9"/>
  <c r="AGA19" i="9"/>
  <c r="AGB19" i="9"/>
  <c r="AGC19" i="9"/>
  <c r="AGD19" i="9"/>
  <c r="AGE19" i="9"/>
  <c r="AGF19" i="9"/>
  <c r="AGG19" i="9"/>
  <c r="AGH19" i="9"/>
  <c r="AGI19" i="9"/>
  <c r="AGJ19" i="9"/>
  <c r="AGK19" i="9"/>
  <c r="AGL19" i="9"/>
  <c r="AGM19" i="9"/>
  <c r="AGN19" i="9"/>
  <c r="AGO19" i="9"/>
  <c r="AGP19" i="9"/>
  <c r="AGQ19" i="9"/>
  <c r="AGR19" i="9"/>
  <c r="AGS19" i="9"/>
  <c r="AGT19" i="9"/>
  <c r="AGU19" i="9"/>
  <c r="AGV19" i="9"/>
  <c r="AGW19" i="9"/>
  <c r="AGX19" i="9"/>
  <c r="AGY19" i="9"/>
  <c r="AGZ19" i="9"/>
  <c r="AHA19" i="9"/>
  <c r="AHB19" i="9"/>
  <c r="AHC19" i="9"/>
  <c r="AHD19" i="9"/>
  <c r="AHE19" i="9"/>
  <c r="AHF19" i="9"/>
  <c r="AHG19" i="9"/>
  <c r="AHH19" i="9"/>
  <c r="AHI19" i="9"/>
  <c r="AHJ19" i="9"/>
  <c r="AHK19" i="9"/>
  <c r="AHL19" i="9"/>
  <c r="AHM19" i="9"/>
  <c r="AHN19" i="9"/>
  <c r="AHO19" i="9"/>
  <c r="AHP19" i="9"/>
  <c r="AHQ19" i="9"/>
  <c r="AHR19" i="9"/>
  <c r="AHS19" i="9"/>
  <c r="AHT19" i="9"/>
  <c r="AHU19" i="9"/>
  <c r="AHV19" i="9"/>
  <c r="AHW19" i="9"/>
  <c r="AHX19" i="9"/>
  <c r="AHY19" i="9"/>
  <c r="AHZ19" i="9"/>
  <c r="AIA19" i="9"/>
  <c r="AIB19" i="9"/>
  <c r="AIC19" i="9"/>
  <c r="AID19" i="9"/>
  <c r="AIE19" i="9"/>
  <c r="AIF19" i="9"/>
  <c r="AIG19" i="9"/>
  <c r="AIH19" i="9"/>
  <c r="AII19" i="9"/>
  <c r="AIJ19" i="9"/>
  <c r="AIK19" i="9"/>
  <c r="AIL19" i="9"/>
  <c r="AIM19" i="9"/>
  <c r="AIN19" i="9"/>
  <c r="AIO19" i="9"/>
  <c r="AIP19" i="9"/>
  <c r="AIQ19" i="9"/>
  <c r="AIR19" i="9"/>
  <c r="AIS19" i="9"/>
  <c r="AIT19" i="9"/>
  <c r="AIU19" i="9"/>
  <c r="AIV19" i="9"/>
  <c r="AIW19" i="9"/>
  <c r="AIX19" i="9"/>
  <c r="AIY19" i="9"/>
  <c r="AIZ19" i="9"/>
  <c r="AJA19" i="9"/>
  <c r="AJB19" i="9"/>
  <c r="AJC19" i="9"/>
  <c r="AJD19" i="9"/>
  <c r="AJE19" i="9"/>
  <c r="AJF19" i="9"/>
  <c r="AJG19" i="9"/>
  <c r="AJH19" i="9"/>
  <c r="AJI19" i="9"/>
  <c r="AJJ19" i="9"/>
  <c r="AJK19" i="9"/>
  <c r="AJL19" i="9"/>
  <c r="AJM19" i="9"/>
  <c r="AJN19" i="9"/>
  <c r="AJO19" i="9"/>
  <c r="AJP19" i="9"/>
  <c r="AJQ19" i="9"/>
  <c r="AJR19" i="9"/>
  <c r="AJS19" i="9"/>
  <c r="AJT19" i="9"/>
  <c r="AJU19" i="9"/>
  <c r="AJV19" i="9"/>
  <c r="AJW19" i="9"/>
  <c r="AJX19" i="9"/>
  <c r="AJY19" i="9"/>
  <c r="AJZ19" i="9"/>
  <c r="AKA19" i="9"/>
  <c r="AKB19" i="9"/>
  <c r="AKC19" i="9"/>
  <c r="AKD19" i="9"/>
  <c r="AKE19" i="9"/>
  <c r="AKF19" i="9"/>
  <c r="AKG19" i="9"/>
  <c r="AKH19" i="9"/>
  <c r="AKI19" i="9"/>
  <c r="AKJ19" i="9"/>
  <c r="AKK19" i="9"/>
  <c r="AKL19" i="9"/>
  <c r="AKM19" i="9"/>
  <c r="AKN19" i="9"/>
  <c r="AKO19" i="9"/>
  <c r="AKP19" i="9"/>
  <c r="AKQ19" i="9"/>
  <c r="AKR19" i="9"/>
  <c r="AKS19" i="9"/>
  <c r="AKT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OL20" i="9"/>
  <c r="OM20" i="9"/>
  <c r="ON20" i="9"/>
  <c r="OO20" i="9"/>
  <c r="OP20" i="9"/>
  <c r="OQ20" i="9"/>
  <c r="OR20" i="9"/>
  <c r="OS20" i="9"/>
  <c r="OT20" i="9"/>
  <c r="OU20" i="9"/>
  <c r="OV20" i="9"/>
  <c r="OW20" i="9"/>
  <c r="OX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P20" i="9"/>
  <c r="PQ20" i="9"/>
  <c r="PR20" i="9"/>
  <c r="PS20" i="9"/>
  <c r="PT20" i="9"/>
  <c r="PU20" i="9"/>
  <c r="PV20" i="9"/>
  <c r="PW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K20" i="9"/>
  <c r="QL20" i="9"/>
  <c r="QM20" i="9"/>
  <c r="QN20" i="9"/>
  <c r="QO20" i="9"/>
  <c r="QP20" i="9"/>
  <c r="QQ20" i="9"/>
  <c r="QR20" i="9"/>
  <c r="QS20" i="9"/>
  <c r="QT20" i="9"/>
  <c r="QU20" i="9"/>
  <c r="QV20" i="9"/>
  <c r="QW20" i="9"/>
  <c r="QX20" i="9"/>
  <c r="QY20" i="9"/>
  <c r="QZ20" i="9"/>
  <c r="RA20" i="9"/>
  <c r="RB20" i="9"/>
  <c r="RC20" i="9"/>
  <c r="RD20" i="9"/>
  <c r="RE20" i="9"/>
  <c r="RF20" i="9"/>
  <c r="RG20" i="9"/>
  <c r="RH20" i="9"/>
  <c r="RI20" i="9"/>
  <c r="RJ20" i="9"/>
  <c r="RK20" i="9"/>
  <c r="RL20" i="9"/>
  <c r="RM20" i="9"/>
  <c r="RN20" i="9"/>
  <c r="RO20" i="9"/>
  <c r="RP20" i="9"/>
  <c r="RQ20" i="9"/>
  <c r="RR20" i="9"/>
  <c r="RS20" i="9"/>
  <c r="RT20" i="9"/>
  <c r="RU20" i="9"/>
  <c r="RV20" i="9"/>
  <c r="RW20" i="9"/>
  <c r="RX20" i="9"/>
  <c r="RY20" i="9"/>
  <c r="RZ20" i="9"/>
  <c r="SA20" i="9"/>
  <c r="SB20" i="9"/>
  <c r="SC20" i="9"/>
  <c r="SD20" i="9"/>
  <c r="SE20" i="9"/>
  <c r="SF20" i="9"/>
  <c r="SG20" i="9"/>
  <c r="SH20" i="9"/>
  <c r="SI20" i="9"/>
  <c r="SJ20" i="9"/>
  <c r="SK20" i="9"/>
  <c r="SL20" i="9"/>
  <c r="SM20" i="9"/>
  <c r="SN20" i="9"/>
  <c r="SO20" i="9"/>
  <c r="SP20" i="9"/>
  <c r="SQ20" i="9"/>
  <c r="SR20" i="9"/>
  <c r="SS20" i="9"/>
  <c r="ST20" i="9"/>
  <c r="SU20" i="9"/>
  <c r="SV20" i="9"/>
  <c r="SW20" i="9"/>
  <c r="SX20" i="9"/>
  <c r="SY20" i="9"/>
  <c r="SZ20" i="9"/>
  <c r="TA20" i="9"/>
  <c r="TB20" i="9"/>
  <c r="TC20" i="9"/>
  <c r="TD20" i="9"/>
  <c r="TE20" i="9"/>
  <c r="TF20" i="9"/>
  <c r="TG20" i="9"/>
  <c r="TH20" i="9"/>
  <c r="TI20" i="9"/>
  <c r="TJ20" i="9"/>
  <c r="TK20" i="9"/>
  <c r="TL20" i="9"/>
  <c r="TM20" i="9"/>
  <c r="TN20" i="9"/>
  <c r="TO20" i="9"/>
  <c r="TP20" i="9"/>
  <c r="TQ20" i="9"/>
  <c r="TR20" i="9"/>
  <c r="TS20" i="9"/>
  <c r="TT20" i="9"/>
  <c r="TU20" i="9"/>
  <c r="TV20" i="9"/>
  <c r="TW20" i="9"/>
  <c r="TX20" i="9"/>
  <c r="TY20" i="9"/>
  <c r="TZ20" i="9"/>
  <c r="UA20" i="9"/>
  <c r="UB20" i="9"/>
  <c r="UC20" i="9"/>
  <c r="UD20" i="9"/>
  <c r="UE20" i="9"/>
  <c r="UF20" i="9"/>
  <c r="UG20" i="9"/>
  <c r="UH20" i="9"/>
  <c r="UI20" i="9"/>
  <c r="UJ20" i="9"/>
  <c r="UK20" i="9"/>
  <c r="UL20" i="9"/>
  <c r="UM20" i="9"/>
  <c r="UN20" i="9"/>
  <c r="UO20" i="9"/>
  <c r="UP20" i="9"/>
  <c r="UQ20" i="9"/>
  <c r="UR20" i="9"/>
  <c r="US20" i="9"/>
  <c r="UT20" i="9"/>
  <c r="UU20" i="9"/>
  <c r="UV20" i="9"/>
  <c r="UW20" i="9"/>
  <c r="UX20" i="9"/>
  <c r="UY20" i="9"/>
  <c r="UZ20" i="9"/>
  <c r="VA20" i="9"/>
  <c r="VB20" i="9"/>
  <c r="VC20" i="9"/>
  <c r="VD20" i="9"/>
  <c r="VE20" i="9"/>
  <c r="VF20" i="9"/>
  <c r="VG20" i="9"/>
  <c r="VH20" i="9"/>
  <c r="VI20" i="9"/>
  <c r="VJ20" i="9"/>
  <c r="VK20" i="9"/>
  <c r="VL20" i="9"/>
  <c r="VM20" i="9"/>
  <c r="VN20" i="9"/>
  <c r="VO20" i="9"/>
  <c r="VP20" i="9"/>
  <c r="VQ20" i="9"/>
  <c r="VR20" i="9"/>
  <c r="VS20" i="9"/>
  <c r="VT20" i="9"/>
  <c r="VU20" i="9"/>
  <c r="VV20" i="9"/>
  <c r="VW20" i="9"/>
  <c r="VX20" i="9"/>
  <c r="VY20" i="9"/>
  <c r="VZ20" i="9"/>
  <c r="WA20" i="9"/>
  <c r="WB20" i="9"/>
  <c r="WC20" i="9"/>
  <c r="WD20" i="9"/>
  <c r="WE20" i="9"/>
  <c r="WF20" i="9"/>
  <c r="WG20" i="9"/>
  <c r="WH20" i="9"/>
  <c r="WI20" i="9"/>
  <c r="WJ20" i="9"/>
  <c r="WK20" i="9"/>
  <c r="WL20" i="9"/>
  <c r="WM20" i="9"/>
  <c r="WN20" i="9"/>
  <c r="WO20" i="9"/>
  <c r="WP20" i="9"/>
  <c r="WQ20" i="9"/>
  <c r="WR20" i="9"/>
  <c r="WS20" i="9"/>
  <c r="WT20" i="9"/>
  <c r="WU20" i="9"/>
  <c r="WV20" i="9"/>
  <c r="WW20" i="9"/>
  <c r="WX20" i="9"/>
  <c r="WY20" i="9"/>
  <c r="WZ20" i="9"/>
  <c r="XA20" i="9"/>
  <c r="XB20" i="9"/>
  <c r="XC20" i="9"/>
  <c r="XD20" i="9"/>
  <c r="XE20" i="9"/>
  <c r="XF20" i="9"/>
  <c r="XG20" i="9"/>
  <c r="XH20" i="9"/>
  <c r="XI20" i="9"/>
  <c r="XJ20" i="9"/>
  <c r="XK20" i="9"/>
  <c r="XL20" i="9"/>
  <c r="XM20" i="9"/>
  <c r="XN20" i="9"/>
  <c r="XO20" i="9"/>
  <c r="XP20" i="9"/>
  <c r="XQ20" i="9"/>
  <c r="XR20" i="9"/>
  <c r="XS20" i="9"/>
  <c r="XT20" i="9"/>
  <c r="XU20" i="9"/>
  <c r="XV20" i="9"/>
  <c r="XW20" i="9"/>
  <c r="XX20" i="9"/>
  <c r="XY20" i="9"/>
  <c r="XZ20" i="9"/>
  <c r="YA20" i="9"/>
  <c r="YB20" i="9"/>
  <c r="YC20" i="9"/>
  <c r="YD20" i="9"/>
  <c r="YE20" i="9"/>
  <c r="YF20" i="9"/>
  <c r="YG20" i="9"/>
  <c r="YH20" i="9"/>
  <c r="YI20" i="9"/>
  <c r="YJ20" i="9"/>
  <c r="YK20" i="9"/>
  <c r="YL20" i="9"/>
  <c r="YM20" i="9"/>
  <c r="YN20" i="9"/>
  <c r="YO20" i="9"/>
  <c r="YP20" i="9"/>
  <c r="YQ20" i="9"/>
  <c r="YR20" i="9"/>
  <c r="YS20" i="9"/>
  <c r="YT20" i="9"/>
  <c r="YU20" i="9"/>
  <c r="YV20" i="9"/>
  <c r="YW20" i="9"/>
  <c r="YX20" i="9"/>
  <c r="YY20" i="9"/>
  <c r="YZ20" i="9"/>
  <c r="ZA20" i="9"/>
  <c r="ZB20" i="9"/>
  <c r="ZC20" i="9"/>
  <c r="ZD20" i="9"/>
  <c r="ZE20" i="9"/>
  <c r="ZF20" i="9"/>
  <c r="ZG20" i="9"/>
  <c r="ZH20" i="9"/>
  <c r="ZI20" i="9"/>
  <c r="ZJ20" i="9"/>
  <c r="ZK20" i="9"/>
  <c r="ZL20" i="9"/>
  <c r="ZM20" i="9"/>
  <c r="ZN20" i="9"/>
  <c r="ZO20" i="9"/>
  <c r="ZP20" i="9"/>
  <c r="ZQ20" i="9"/>
  <c r="ZR20" i="9"/>
  <c r="ZS20" i="9"/>
  <c r="ZT20" i="9"/>
  <c r="ZU20" i="9"/>
  <c r="ZV20" i="9"/>
  <c r="ZW20" i="9"/>
  <c r="ZX20" i="9"/>
  <c r="ZY20" i="9"/>
  <c r="ZZ20" i="9"/>
  <c r="AAA20" i="9"/>
  <c r="AAB20" i="9"/>
  <c r="AAC20" i="9"/>
  <c r="AAD20" i="9"/>
  <c r="AAE20" i="9"/>
  <c r="AAF20" i="9"/>
  <c r="AAG20" i="9"/>
  <c r="AAH20" i="9"/>
  <c r="AAI20" i="9"/>
  <c r="AAJ20" i="9"/>
  <c r="AAK20" i="9"/>
  <c r="AAL20" i="9"/>
  <c r="AAM20" i="9"/>
  <c r="AAN20" i="9"/>
  <c r="AAO20" i="9"/>
  <c r="AAP20" i="9"/>
  <c r="AAQ20" i="9"/>
  <c r="AAR20" i="9"/>
  <c r="AAS20" i="9"/>
  <c r="AAT20" i="9"/>
  <c r="AAU20" i="9"/>
  <c r="AAV20" i="9"/>
  <c r="AAW20" i="9"/>
  <c r="AAX20" i="9"/>
  <c r="AAY20" i="9"/>
  <c r="AAZ20" i="9"/>
  <c r="ABA20" i="9"/>
  <c r="ABB20" i="9"/>
  <c r="ABC20" i="9"/>
  <c r="ABD20" i="9"/>
  <c r="ABE20" i="9"/>
  <c r="ABF20" i="9"/>
  <c r="ABG20" i="9"/>
  <c r="ABH20" i="9"/>
  <c r="ABI20" i="9"/>
  <c r="ABJ20" i="9"/>
  <c r="ABK20" i="9"/>
  <c r="ABL20" i="9"/>
  <c r="ABM20" i="9"/>
  <c r="ABN20" i="9"/>
  <c r="ABO20" i="9"/>
  <c r="ABP20" i="9"/>
  <c r="ABQ20" i="9"/>
  <c r="ABR20" i="9"/>
  <c r="ABS20" i="9"/>
  <c r="ABT20" i="9"/>
  <c r="ABU20" i="9"/>
  <c r="ABV20" i="9"/>
  <c r="ABW20" i="9"/>
  <c r="ABX20" i="9"/>
  <c r="ABY20" i="9"/>
  <c r="ABZ20" i="9"/>
  <c r="ACA20" i="9"/>
  <c r="ACB20" i="9"/>
  <c r="ACC20" i="9"/>
  <c r="ACD20" i="9"/>
  <c r="ACE20" i="9"/>
  <c r="ACF20" i="9"/>
  <c r="ACG20" i="9"/>
  <c r="ACH20" i="9"/>
  <c r="ACI20" i="9"/>
  <c r="ACJ20" i="9"/>
  <c r="ACK20" i="9"/>
  <c r="ACL20" i="9"/>
  <c r="ACM20" i="9"/>
  <c r="ACN20" i="9"/>
  <c r="ACO20" i="9"/>
  <c r="ACP20" i="9"/>
  <c r="ACQ20" i="9"/>
  <c r="ACR20" i="9"/>
  <c r="ACS20" i="9"/>
  <c r="ACT20" i="9"/>
  <c r="ACU20" i="9"/>
  <c r="ACV20" i="9"/>
  <c r="ACW20" i="9"/>
  <c r="ACX20" i="9"/>
  <c r="ACY20" i="9"/>
  <c r="ACZ20" i="9"/>
  <c r="ADA20" i="9"/>
  <c r="ADB20" i="9"/>
  <c r="ADC20" i="9"/>
  <c r="ADD20" i="9"/>
  <c r="ADE20" i="9"/>
  <c r="ADF20" i="9"/>
  <c r="ADG20" i="9"/>
  <c r="ADH20" i="9"/>
  <c r="ADI20" i="9"/>
  <c r="ADJ20" i="9"/>
  <c r="ADK20" i="9"/>
  <c r="ADL20" i="9"/>
  <c r="ADM20" i="9"/>
  <c r="ADN20" i="9"/>
  <c r="ADO20" i="9"/>
  <c r="ADP20" i="9"/>
  <c r="ADQ20" i="9"/>
  <c r="ADR20" i="9"/>
  <c r="ADS20" i="9"/>
  <c r="ADT20" i="9"/>
  <c r="ADU20" i="9"/>
  <c r="ADV20" i="9"/>
  <c r="ADW20" i="9"/>
  <c r="ADX20" i="9"/>
  <c r="ADY20" i="9"/>
  <c r="ADZ20" i="9"/>
  <c r="AEA20" i="9"/>
  <c r="AEB20" i="9"/>
  <c r="AEC20" i="9"/>
  <c r="AED20" i="9"/>
  <c r="AEE20" i="9"/>
  <c r="AEF20" i="9"/>
  <c r="AEG20" i="9"/>
  <c r="AEH20" i="9"/>
  <c r="AEI20" i="9"/>
  <c r="AEJ20" i="9"/>
  <c r="AEK20" i="9"/>
  <c r="AEL20" i="9"/>
  <c r="AEM20" i="9"/>
  <c r="AEN20" i="9"/>
  <c r="AEO20" i="9"/>
  <c r="AEP20" i="9"/>
  <c r="AEQ20" i="9"/>
  <c r="AER20" i="9"/>
  <c r="AES20" i="9"/>
  <c r="AET20" i="9"/>
  <c r="AEU20" i="9"/>
  <c r="AEV20" i="9"/>
  <c r="AEW20" i="9"/>
  <c r="AEX20" i="9"/>
  <c r="AEY20" i="9"/>
  <c r="AEZ20" i="9"/>
  <c r="AFA20" i="9"/>
  <c r="AFB20" i="9"/>
  <c r="AFC20" i="9"/>
  <c r="AFD20" i="9"/>
  <c r="AFE20" i="9"/>
  <c r="AFF20" i="9"/>
  <c r="AFG20" i="9"/>
  <c r="AFH20" i="9"/>
  <c r="AFI20" i="9"/>
  <c r="AFJ20" i="9"/>
  <c r="AFK20" i="9"/>
  <c r="AFL20" i="9"/>
  <c r="AFM20" i="9"/>
  <c r="AFN20" i="9"/>
  <c r="AFO20" i="9"/>
  <c r="AFP20" i="9"/>
  <c r="AFQ20" i="9"/>
  <c r="AFR20" i="9"/>
  <c r="AFS20" i="9"/>
  <c r="AFT20" i="9"/>
  <c r="AFU20" i="9"/>
  <c r="AFV20" i="9"/>
  <c r="AFW20" i="9"/>
  <c r="AFX20" i="9"/>
  <c r="AFY20" i="9"/>
  <c r="AFZ20" i="9"/>
  <c r="AGA20" i="9"/>
  <c r="AGB20" i="9"/>
  <c r="AGC20" i="9"/>
  <c r="AGD20" i="9"/>
  <c r="AGE20" i="9"/>
  <c r="AGF20" i="9"/>
  <c r="AGG20" i="9"/>
  <c r="AGH20" i="9"/>
  <c r="AGI20" i="9"/>
  <c r="AGJ20" i="9"/>
  <c r="AGK20" i="9"/>
  <c r="AGL20" i="9"/>
  <c r="AGM20" i="9"/>
  <c r="AGN20" i="9"/>
  <c r="AGO20" i="9"/>
  <c r="AGP20" i="9"/>
  <c r="AGQ20" i="9"/>
  <c r="AGR20" i="9"/>
  <c r="AGS20" i="9"/>
  <c r="AGT20" i="9"/>
  <c r="AGU20" i="9"/>
  <c r="AGV20" i="9"/>
  <c r="AGW20" i="9"/>
  <c r="AGX20" i="9"/>
  <c r="AGY20" i="9"/>
  <c r="AGZ20" i="9"/>
  <c r="AHA20" i="9"/>
  <c r="AHB20" i="9"/>
  <c r="AHC20" i="9"/>
  <c r="AHD20" i="9"/>
  <c r="AHE20" i="9"/>
  <c r="AHF20" i="9"/>
  <c r="AHG20" i="9"/>
  <c r="AHH20" i="9"/>
  <c r="AHI20" i="9"/>
  <c r="AHJ20" i="9"/>
  <c r="AHK20" i="9"/>
  <c r="AHL20" i="9"/>
  <c r="AHM20" i="9"/>
  <c r="AHN20" i="9"/>
  <c r="AHO20" i="9"/>
  <c r="AHP20" i="9"/>
  <c r="AHQ20" i="9"/>
  <c r="AHR20" i="9"/>
  <c r="AHS20" i="9"/>
  <c r="AHT20" i="9"/>
  <c r="AHU20" i="9"/>
  <c r="AHV20" i="9"/>
  <c r="AHW20" i="9"/>
  <c r="AHX20" i="9"/>
  <c r="AHY20" i="9"/>
  <c r="AHZ20" i="9"/>
  <c r="AIA20" i="9"/>
  <c r="AIB20" i="9"/>
  <c r="AIC20" i="9"/>
  <c r="AID20" i="9"/>
  <c r="AIE20" i="9"/>
  <c r="AIF20" i="9"/>
  <c r="AIG20" i="9"/>
  <c r="AIH20" i="9"/>
  <c r="AII20" i="9"/>
  <c r="AIJ20" i="9"/>
  <c r="AIK20" i="9"/>
  <c r="AIL20" i="9"/>
  <c r="AIM20" i="9"/>
  <c r="AIN20" i="9"/>
  <c r="AIO20" i="9"/>
  <c r="AIP20" i="9"/>
  <c r="AIQ20" i="9"/>
  <c r="AIR20" i="9"/>
  <c r="AIS20" i="9"/>
  <c r="AIT20" i="9"/>
  <c r="AIU20" i="9"/>
  <c r="AIV20" i="9"/>
  <c r="AIW20" i="9"/>
  <c r="AIX20" i="9"/>
  <c r="AIY20" i="9"/>
  <c r="AIZ20" i="9"/>
  <c r="AJA20" i="9"/>
  <c r="AJB20" i="9"/>
  <c r="AJC20" i="9"/>
  <c r="AJD20" i="9"/>
  <c r="AJE20" i="9"/>
  <c r="AJF20" i="9"/>
  <c r="AJG20" i="9"/>
  <c r="AJH20" i="9"/>
  <c r="AJI20" i="9"/>
  <c r="AJJ20" i="9"/>
  <c r="AJK20" i="9"/>
  <c r="AJL20" i="9"/>
  <c r="AJM20" i="9"/>
  <c r="AJN20" i="9"/>
  <c r="AJO20" i="9"/>
  <c r="AJP20" i="9"/>
  <c r="AJQ20" i="9"/>
  <c r="AJR20" i="9"/>
  <c r="AJS20" i="9"/>
  <c r="AJT20" i="9"/>
  <c r="AJU20" i="9"/>
  <c r="AJV20" i="9"/>
  <c r="AJW20" i="9"/>
  <c r="AJX20" i="9"/>
  <c r="AJY20" i="9"/>
  <c r="AJZ20" i="9"/>
  <c r="AKA20" i="9"/>
  <c r="AKB20" i="9"/>
  <c r="AKC20" i="9"/>
  <c r="AKD20" i="9"/>
  <c r="AKE20" i="9"/>
  <c r="AKF20" i="9"/>
  <c r="AKG20" i="9"/>
  <c r="AKH20" i="9"/>
  <c r="AKI20" i="9"/>
  <c r="AKJ20" i="9"/>
  <c r="AKK20" i="9"/>
  <c r="AKL20" i="9"/>
  <c r="AKM20" i="9"/>
  <c r="AKN20" i="9"/>
  <c r="AKO20" i="9"/>
  <c r="AKP20" i="9"/>
  <c r="AKQ20" i="9"/>
  <c r="AKR20" i="9"/>
  <c r="AKS20" i="9"/>
  <c r="AKT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ST21" i="9"/>
  <c r="SU21" i="9"/>
  <c r="SV21" i="9"/>
  <c r="SW21" i="9"/>
  <c r="SX21" i="9"/>
  <c r="SY21" i="9"/>
  <c r="SZ21" i="9"/>
  <c r="TA21" i="9"/>
  <c r="TB21" i="9"/>
  <c r="TC21" i="9"/>
  <c r="TD21" i="9"/>
  <c r="TE21" i="9"/>
  <c r="TF21" i="9"/>
  <c r="TG21" i="9"/>
  <c r="TH21" i="9"/>
  <c r="TI21" i="9"/>
  <c r="TJ21" i="9"/>
  <c r="TK21" i="9"/>
  <c r="TL21" i="9"/>
  <c r="TM21" i="9"/>
  <c r="TN21" i="9"/>
  <c r="TO21" i="9"/>
  <c r="TP21" i="9"/>
  <c r="TQ21" i="9"/>
  <c r="TR21" i="9"/>
  <c r="TS21" i="9"/>
  <c r="TT21" i="9"/>
  <c r="TU21" i="9"/>
  <c r="TV21" i="9"/>
  <c r="TW21" i="9"/>
  <c r="TX21" i="9"/>
  <c r="TY21" i="9"/>
  <c r="TZ21" i="9"/>
  <c r="UA21" i="9"/>
  <c r="UB21" i="9"/>
  <c r="UC21" i="9"/>
  <c r="UD21" i="9"/>
  <c r="UE21" i="9"/>
  <c r="UF21" i="9"/>
  <c r="UG21" i="9"/>
  <c r="UH21" i="9"/>
  <c r="UI21" i="9"/>
  <c r="UJ21" i="9"/>
  <c r="UK21" i="9"/>
  <c r="UL21" i="9"/>
  <c r="UM21" i="9"/>
  <c r="UN21" i="9"/>
  <c r="UO21" i="9"/>
  <c r="UP21" i="9"/>
  <c r="UQ21" i="9"/>
  <c r="UR21" i="9"/>
  <c r="US21" i="9"/>
  <c r="UT21" i="9"/>
  <c r="UU21" i="9"/>
  <c r="UV21" i="9"/>
  <c r="UW21" i="9"/>
  <c r="UX21" i="9"/>
  <c r="UY21" i="9"/>
  <c r="UZ21" i="9"/>
  <c r="VA21" i="9"/>
  <c r="VB21" i="9"/>
  <c r="VC21" i="9"/>
  <c r="VD21" i="9"/>
  <c r="VE21" i="9"/>
  <c r="VF21" i="9"/>
  <c r="VG21" i="9"/>
  <c r="VH21" i="9"/>
  <c r="VI21" i="9"/>
  <c r="VJ21" i="9"/>
  <c r="VK21" i="9"/>
  <c r="VL21" i="9"/>
  <c r="VM21" i="9"/>
  <c r="VN21" i="9"/>
  <c r="VO21" i="9"/>
  <c r="VP21" i="9"/>
  <c r="VQ21" i="9"/>
  <c r="VR21" i="9"/>
  <c r="VS21" i="9"/>
  <c r="VT21" i="9"/>
  <c r="VU21" i="9"/>
  <c r="VV21" i="9"/>
  <c r="VW21" i="9"/>
  <c r="VX21" i="9"/>
  <c r="VY21" i="9"/>
  <c r="VZ21" i="9"/>
  <c r="WA21" i="9"/>
  <c r="WB21" i="9"/>
  <c r="WC21" i="9"/>
  <c r="WD21" i="9"/>
  <c r="WE21" i="9"/>
  <c r="WF21" i="9"/>
  <c r="WG21" i="9"/>
  <c r="WH21" i="9"/>
  <c r="WI21" i="9"/>
  <c r="WJ21" i="9"/>
  <c r="WK21" i="9"/>
  <c r="WL21" i="9"/>
  <c r="WM21" i="9"/>
  <c r="WN21" i="9"/>
  <c r="WO21" i="9"/>
  <c r="WP21" i="9"/>
  <c r="WQ21" i="9"/>
  <c r="WR21" i="9"/>
  <c r="WS21" i="9"/>
  <c r="WT21" i="9"/>
  <c r="WU21" i="9"/>
  <c r="WV21" i="9"/>
  <c r="WW21" i="9"/>
  <c r="WX21" i="9"/>
  <c r="WY21" i="9"/>
  <c r="WZ21" i="9"/>
  <c r="XA21" i="9"/>
  <c r="XB21" i="9"/>
  <c r="XC21" i="9"/>
  <c r="XD21" i="9"/>
  <c r="XE21" i="9"/>
  <c r="XF21" i="9"/>
  <c r="XG21" i="9"/>
  <c r="XH21" i="9"/>
  <c r="XI21" i="9"/>
  <c r="XJ21" i="9"/>
  <c r="XK21" i="9"/>
  <c r="XL21" i="9"/>
  <c r="XM21" i="9"/>
  <c r="XN21" i="9"/>
  <c r="XO21" i="9"/>
  <c r="XP21" i="9"/>
  <c r="XQ21" i="9"/>
  <c r="XR21" i="9"/>
  <c r="XS21" i="9"/>
  <c r="XT21" i="9"/>
  <c r="XU21" i="9"/>
  <c r="XV21" i="9"/>
  <c r="XW21" i="9"/>
  <c r="XX21" i="9"/>
  <c r="XY21" i="9"/>
  <c r="XZ21" i="9"/>
  <c r="YA21" i="9"/>
  <c r="YB21" i="9"/>
  <c r="YC21" i="9"/>
  <c r="YD21" i="9"/>
  <c r="YE21" i="9"/>
  <c r="YF21" i="9"/>
  <c r="YG21" i="9"/>
  <c r="YH21" i="9"/>
  <c r="YI21" i="9"/>
  <c r="YJ21" i="9"/>
  <c r="YK21" i="9"/>
  <c r="YL21" i="9"/>
  <c r="YM21" i="9"/>
  <c r="YN21" i="9"/>
  <c r="YO21" i="9"/>
  <c r="YP21" i="9"/>
  <c r="YQ21" i="9"/>
  <c r="YR21" i="9"/>
  <c r="YS21" i="9"/>
  <c r="YT21" i="9"/>
  <c r="YU21" i="9"/>
  <c r="YV21" i="9"/>
  <c r="YW21" i="9"/>
  <c r="YX21" i="9"/>
  <c r="YY21" i="9"/>
  <c r="YZ21" i="9"/>
  <c r="ZA21" i="9"/>
  <c r="ZB21" i="9"/>
  <c r="ZC21" i="9"/>
  <c r="ZD21" i="9"/>
  <c r="ZE21" i="9"/>
  <c r="ZF21" i="9"/>
  <c r="ZG21" i="9"/>
  <c r="ZH21" i="9"/>
  <c r="ZI21" i="9"/>
  <c r="ZJ21" i="9"/>
  <c r="ZK21" i="9"/>
  <c r="ZL21" i="9"/>
  <c r="ZM21" i="9"/>
  <c r="ZN21" i="9"/>
  <c r="ZO21" i="9"/>
  <c r="ZP21" i="9"/>
  <c r="ZQ21" i="9"/>
  <c r="ZR21" i="9"/>
  <c r="ZS21" i="9"/>
  <c r="ZT21" i="9"/>
  <c r="ZU21" i="9"/>
  <c r="ZV21" i="9"/>
  <c r="ZW21" i="9"/>
  <c r="ZX21" i="9"/>
  <c r="ZY21" i="9"/>
  <c r="ZZ21" i="9"/>
  <c r="AAA21" i="9"/>
  <c r="AAB21" i="9"/>
  <c r="AAC21" i="9"/>
  <c r="AAD21" i="9"/>
  <c r="AAE21" i="9"/>
  <c r="AAF21" i="9"/>
  <c r="AAG21" i="9"/>
  <c r="AAH21" i="9"/>
  <c r="AAI21" i="9"/>
  <c r="AAJ21" i="9"/>
  <c r="AAK21" i="9"/>
  <c r="AAL21" i="9"/>
  <c r="AAM21" i="9"/>
  <c r="AAN21" i="9"/>
  <c r="AAO21" i="9"/>
  <c r="AAP21" i="9"/>
  <c r="AAQ21" i="9"/>
  <c r="AAR21" i="9"/>
  <c r="AAS21" i="9"/>
  <c r="AAT21" i="9"/>
  <c r="AAU21" i="9"/>
  <c r="AAV21" i="9"/>
  <c r="AAW21" i="9"/>
  <c r="AAX21" i="9"/>
  <c r="AAY21" i="9"/>
  <c r="AAZ21" i="9"/>
  <c r="ABA21" i="9"/>
  <c r="ABB21" i="9"/>
  <c r="ABC21" i="9"/>
  <c r="ABD21" i="9"/>
  <c r="ABE21" i="9"/>
  <c r="ABF21" i="9"/>
  <c r="ABG21" i="9"/>
  <c r="ABH21" i="9"/>
  <c r="ABI21" i="9"/>
  <c r="ABJ21" i="9"/>
  <c r="ABK21" i="9"/>
  <c r="ABL21" i="9"/>
  <c r="ABM21" i="9"/>
  <c r="ABN21" i="9"/>
  <c r="ABO21" i="9"/>
  <c r="ABP21" i="9"/>
  <c r="ABQ21" i="9"/>
  <c r="ABR21" i="9"/>
  <c r="ABS21" i="9"/>
  <c r="ABT21" i="9"/>
  <c r="ABU21" i="9"/>
  <c r="ABV21" i="9"/>
  <c r="ABW21" i="9"/>
  <c r="ABX21" i="9"/>
  <c r="ABY21" i="9"/>
  <c r="ABZ21" i="9"/>
  <c r="ACA21" i="9"/>
  <c r="ACB21" i="9"/>
  <c r="ACC21" i="9"/>
  <c r="ACD21" i="9"/>
  <c r="ACE21" i="9"/>
  <c r="ACF21" i="9"/>
  <c r="ACG21" i="9"/>
  <c r="ACH21" i="9"/>
  <c r="ACI21" i="9"/>
  <c r="ACJ21" i="9"/>
  <c r="ACK21" i="9"/>
  <c r="ACL21" i="9"/>
  <c r="ACM21" i="9"/>
  <c r="ACN21" i="9"/>
  <c r="ACO21" i="9"/>
  <c r="ACP21" i="9"/>
  <c r="ACQ21" i="9"/>
  <c r="ACR21" i="9"/>
  <c r="ACS21" i="9"/>
  <c r="ACT21" i="9"/>
  <c r="ACU21" i="9"/>
  <c r="ACV21" i="9"/>
  <c r="ACW21" i="9"/>
  <c r="ACX21" i="9"/>
  <c r="ACY21" i="9"/>
  <c r="ACZ21" i="9"/>
  <c r="ADA21" i="9"/>
  <c r="ADB21" i="9"/>
  <c r="ADC21" i="9"/>
  <c r="ADD21" i="9"/>
  <c r="ADE21" i="9"/>
  <c r="ADF21" i="9"/>
  <c r="ADG21" i="9"/>
  <c r="ADH21" i="9"/>
  <c r="ADI21" i="9"/>
  <c r="ADJ21" i="9"/>
  <c r="ADK21" i="9"/>
  <c r="ADL21" i="9"/>
  <c r="ADM21" i="9"/>
  <c r="ADN21" i="9"/>
  <c r="ADO21" i="9"/>
  <c r="ADP21" i="9"/>
  <c r="ADQ21" i="9"/>
  <c r="ADR21" i="9"/>
  <c r="ADS21" i="9"/>
  <c r="ADT21" i="9"/>
  <c r="ADU21" i="9"/>
  <c r="ADV21" i="9"/>
  <c r="ADW21" i="9"/>
  <c r="ADX21" i="9"/>
  <c r="ADY21" i="9"/>
  <c r="ADZ21" i="9"/>
  <c r="AEA21" i="9"/>
  <c r="AEB21" i="9"/>
  <c r="AEC21" i="9"/>
  <c r="AED21" i="9"/>
  <c r="AEE21" i="9"/>
  <c r="AEF21" i="9"/>
  <c r="AEG21" i="9"/>
  <c r="AEH21" i="9"/>
  <c r="AEI21" i="9"/>
  <c r="AEJ21" i="9"/>
  <c r="AEK21" i="9"/>
  <c r="AEL21" i="9"/>
  <c r="AEM21" i="9"/>
  <c r="AEN21" i="9"/>
  <c r="AEO21" i="9"/>
  <c r="AEP21" i="9"/>
  <c r="AEQ21" i="9"/>
  <c r="AER21" i="9"/>
  <c r="AES21" i="9"/>
  <c r="AET21" i="9"/>
  <c r="AEU21" i="9"/>
  <c r="AEV21" i="9"/>
  <c r="AEW21" i="9"/>
  <c r="AEX21" i="9"/>
  <c r="AEY21" i="9"/>
  <c r="AEZ21" i="9"/>
  <c r="AFA21" i="9"/>
  <c r="AFB21" i="9"/>
  <c r="AFC21" i="9"/>
  <c r="AFD21" i="9"/>
  <c r="AFE21" i="9"/>
  <c r="AFF21" i="9"/>
  <c r="AFG21" i="9"/>
  <c r="AFH21" i="9"/>
  <c r="AFI21" i="9"/>
  <c r="AFJ21" i="9"/>
  <c r="AFK21" i="9"/>
  <c r="AFL21" i="9"/>
  <c r="AFM21" i="9"/>
  <c r="AFN21" i="9"/>
  <c r="AFO21" i="9"/>
  <c r="AFP21" i="9"/>
  <c r="AFQ21" i="9"/>
  <c r="AFR21" i="9"/>
  <c r="AFS21" i="9"/>
  <c r="AFT21" i="9"/>
  <c r="AFU21" i="9"/>
  <c r="AFV21" i="9"/>
  <c r="AFW21" i="9"/>
  <c r="AFX21" i="9"/>
  <c r="AFY21" i="9"/>
  <c r="AFZ21" i="9"/>
  <c r="AGA21" i="9"/>
  <c r="AGB21" i="9"/>
  <c r="AGC21" i="9"/>
  <c r="AGD21" i="9"/>
  <c r="AGE21" i="9"/>
  <c r="AGF21" i="9"/>
  <c r="AGG21" i="9"/>
  <c r="AGH21" i="9"/>
  <c r="AGI21" i="9"/>
  <c r="AGJ21" i="9"/>
  <c r="AGK21" i="9"/>
  <c r="AGL21" i="9"/>
  <c r="AGM21" i="9"/>
  <c r="AGN21" i="9"/>
  <c r="AGO21" i="9"/>
  <c r="AGP21" i="9"/>
  <c r="AGQ21" i="9"/>
  <c r="AGR21" i="9"/>
  <c r="AGS21" i="9"/>
  <c r="AGT21" i="9"/>
  <c r="AGU21" i="9"/>
  <c r="AGV21" i="9"/>
  <c r="AGW21" i="9"/>
  <c r="AGX21" i="9"/>
  <c r="AGY21" i="9"/>
  <c r="AGZ21" i="9"/>
  <c r="AHA21" i="9"/>
  <c r="AHB21" i="9"/>
  <c r="AHC21" i="9"/>
  <c r="AHD21" i="9"/>
  <c r="AHE21" i="9"/>
  <c r="AHF21" i="9"/>
  <c r="AHG21" i="9"/>
  <c r="AHH21" i="9"/>
  <c r="AHI21" i="9"/>
  <c r="AHJ21" i="9"/>
  <c r="AHK21" i="9"/>
  <c r="AHL21" i="9"/>
  <c r="AHM21" i="9"/>
  <c r="AHN21" i="9"/>
  <c r="AHO21" i="9"/>
  <c r="AHP21" i="9"/>
  <c r="AHQ21" i="9"/>
  <c r="AHR21" i="9"/>
  <c r="AHS21" i="9"/>
  <c r="AHT21" i="9"/>
  <c r="AHU21" i="9"/>
  <c r="AHV21" i="9"/>
  <c r="AHW21" i="9"/>
  <c r="AHX21" i="9"/>
  <c r="AHY21" i="9"/>
  <c r="AHZ21" i="9"/>
  <c r="AIA21" i="9"/>
  <c r="AIB21" i="9"/>
  <c r="AIC21" i="9"/>
  <c r="AID21" i="9"/>
  <c r="AIE21" i="9"/>
  <c r="AIF21" i="9"/>
  <c r="AIG21" i="9"/>
  <c r="AIH21" i="9"/>
  <c r="AII21" i="9"/>
  <c r="AIJ21" i="9"/>
  <c r="AIK21" i="9"/>
  <c r="AIL21" i="9"/>
  <c r="AIM21" i="9"/>
  <c r="AIN21" i="9"/>
  <c r="AIO21" i="9"/>
  <c r="AIP21" i="9"/>
  <c r="AIQ21" i="9"/>
  <c r="AIR21" i="9"/>
  <c r="AIS21" i="9"/>
  <c r="AIT21" i="9"/>
  <c r="AIU21" i="9"/>
  <c r="AIV21" i="9"/>
  <c r="AIW21" i="9"/>
  <c r="AIX21" i="9"/>
  <c r="AIY21" i="9"/>
  <c r="AIZ21" i="9"/>
  <c r="AJA21" i="9"/>
  <c r="AJB21" i="9"/>
  <c r="AJC21" i="9"/>
  <c r="AJD21" i="9"/>
  <c r="AJE21" i="9"/>
  <c r="AJF21" i="9"/>
  <c r="AJG21" i="9"/>
  <c r="AJH21" i="9"/>
  <c r="AJI21" i="9"/>
  <c r="AJJ21" i="9"/>
  <c r="AJK21" i="9"/>
  <c r="AJL21" i="9"/>
  <c r="AJM21" i="9"/>
  <c r="AJN21" i="9"/>
  <c r="AJO21" i="9"/>
  <c r="AJP21" i="9"/>
  <c r="AJQ21" i="9"/>
  <c r="AJR21" i="9"/>
  <c r="AJS21" i="9"/>
  <c r="AJT21" i="9"/>
  <c r="AJU21" i="9"/>
  <c r="AJV21" i="9"/>
  <c r="AJW21" i="9"/>
  <c r="AJX21" i="9"/>
  <c r="AJY21" i="9"/>
  <c r="AJZ21" i="9"/>
  <c r="AKA21" i="9"/>
  <c r="AKB21" i="9"/>
  <c r="AKC21" i="9"/>
  <c r="AKD21" i="9"/>
  <c r="AKE21" i="9"/>
  <c r="AKF21" i="9"/>
  <c r="AKG21" i="9"/>
  <c r="AKH21" i="9"/>
  <c r="AKI21" i="9"/>
  <c r="AKJ21" i="9"/>
  <c r="AKK21" i="9"/>
  <c r="AKL21" i="9"/>
  <c r="AKM21" i="9"/>
  <c r="AKN21" i="9"/>
  <c r="AKO21" i="9"/>
  <c r="AKP21" i="9"/>
  <c r="AKQ21" i="9"/>
  <c r="AKR21" i="9"/>
  <c r="AKS21" i="9"/>
  <c r="AKT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OL22" i="9"/>
  <c r="OM22" i="9"/>
  <c r="ON22" i="9"/>
  <c r="OO22" i="9"/>
  <c r="OP22" i="9"/>
  <c r="OQ22" i="9"/>
  <c r="OR22" i="9"/>
  <c r="OS22" i="9"/>
  <c r="OT22" i="9"/>
  <c r="OU22" i="9"/>
  <c r="OV22" i="9"/>
  <c r="OW22" i="9"/>
  <c r="OX22" i="9"/>
  <c r="OY22" i="9"/>
  <c r="OZ22" i="9"/>
  <c r="PA22" i="9"/>
  <c r="PB22" i="9"/>
  <c r="PC22" i="9"/>
  <c r="PD22" i="9"/>
  <c r="PE22" i="9"/>
  <c r="PF22" i="9"/>
  <c r="PG22" i="9"/>
  <c r="PH22" i="9"/>
  <c r="PI22" i="9"/>
  <c r="PJ22" i="9"/>
  <c r="PK22" i="9"/>
  <c r="PL22" i="9"/>
  <c r="PM22" i="9"/>
  <c r="PN22" i="9"/>
  <c r="PO22" i="9"/>
  <c r="PP22" i="9"/>
  <c r="PQ22" i="9"/>
  <c r="PR22" i="9"/>
  <c r="PS22" i="9"/>
  <c r="PT22" i="9"/>
  <c r="PU22" i="9"/>
  <c r="PV22" i="9"/>
  <c r="PW22" i="9"/>
  <c r="PX22" i="9"/>
  <c r="PY22" i="9"/>
  <c r="PZ22" i="9"/>
  <c r="QA22" i="9"/>
  <c r="QB22" i="9"/>
  <c r="QC22" i="9"/>
  <c r="QD22" i="9"/>
  <c r="QE22" i="9"/>
  <c r="QF22" i="9"/>
  <c r="QG22" i="9"/>
  <c r="QH22" i="9"/>
  <c r="QI22" i="9"/>
  <c r="QJ22" i="9"/>
  <c r="QK22" i="9"/>
  <c r="QL22" i="9"/>
  <c r="QM22" i="9"/>
  <c r="QN22" i="9"/>
  <c r="QO22" i="9"/>
  <c r="QP22" i="9"/>
  <c r="QQ22" i="9"/>
  <c r="QR22" i="9"/>
  <c r="QS22" i="9"/>
  <c r="QT22" i="9"/>
  <c r="QU22" i="9"/>
  <c r="QV22" i="9"/>
  <c r="QW22" i="9"/>
  <c r="QX22" i="9"/>
  <c r="QY22" i="9"/>
  <c r="QZ22" i="9"/>
  <c r="RA22" i="9"/>
  <c r="RB22" i="9"/>
  <c r="RC22" i="9"/>
  <c r="RD22" i="9"/>
  <c r="RE22" i="9"/>
  <c r="RF22" i="9"/>
  <c r="RG22" i="9"/>
  <c r="RH22" i="9"/>
  <c r="RI22" i="9"/>
  <c r="RJ22" i="9"/>
  <c r="RK22" i="9"/>
  <c r="RL22" i="9"/>
  <c r="RM22" i="9"/>
  <c r="RN22" i="9"/>
  <c r="RO22" i="9"/>
  <c r="RP22" i="9"/>
  <c r="RQ22" i="9"/>
  <c r="RR22" i="9"/>
  <c r="RS22" i="9"/>
  <c r="RT22" i="9"/>
  <c r="RU22" i="9"/>
  <c r="RV22" i="9"/>
  <c r="RW22" i="9"/>
  <c r="RX22" i="9"/>
  <c r="RY22" i="9"/>
  <c r="RZ22" i="9"/>
  <c r="SA22" i="9"/>
  <c r="SB22" i="9"/>
  <c r="SC22" i="9"/>
  <c r="SD22" i="9"/>
  <c r="SE22" i="9"/>
  <c r="SF22" i="9"/>
  <c r="SG22" i="9"/>
  <c r="SH22" i="9"/>
  <c r="SI22" i="9"/>
  <c r="SJ22" i="9"/>
  <c r="SK22" i="9"/>
  <c r="SL22" i="9"/>
  <c r="SM22" i="9"/>
  <c r="SN22" i="9"/>
  <c r="SO22" i="9"/>
  <c r="SP22" i="9"/>
  <c r="SQ22" i="9"/>
  <c r="SR22" i="9"/>
  <c r="SS22" i="9"/>
  <c r="ST22" i="9"/>
  <c r="SU22" i="9"/>
  <c r="SV22" i="9"/>
  <c r="SW22" i="9"/>
  <c r="SX22" i="9"/>
  <c r="SY22" i="9"/>
  <c r="SZ22" i="9"/>
  <c r="TA22" i="9"/>
  <c r="TB22" i="9"/>
  <c r="TC22" i="9"/>
  <c r="TD22" i="9"/>
  <c r="TE22" i="9"/>
  <c r="TF22" i="9"/>
  <c r="TG22" i="9"/>
  <c r="TH22" i="9"/>
  <c r="TI22" i="9"/>
  <c r="TJ22" i="9"/>
  <c r="TK22" i="9"/>
  <c r="TL22" i="9"/>
  <c r="TM22" i="9"/>
  <c r="TN22" i="9"/>
  <c r="TO22" i="9"/>
  <c r="TP22" i="9"/>
  <c r="TQ22" i="9"/>
  <c r="TR22" i="9"/>
  <c r="TS22" i="9"/>
  <c r="TT22" i="9"/>
  <c r="TU22" i="9"/>
  <c r="TV22" i="9"/>
  <c r="TW22" i="9"/>
  <c r="TX22" i="9"/>
  <c r="TY22" i="9"/>
  <c r="TZ22" i="9"/>
  <c r="UA22" i="9"/>
  <c r="UB22" i="9"/>
  <c r="UC22" i="9"/>
  <c r="UD22" i="9"/>
  <c r="UE22" i="9"/>
  <c r="UF22" i="9"/>
  <c r="UG22" i="9"/>
  <c r="UH22" i="9"/>
  <c r="UI22" i="9"/>
  <c r="UJ22" i="9"/>
  <c r="UK22" i="9"/>
  <c r="UL22" i="9"/>
  <c r="UM22" i="9"/>
  <c r="UN22" i="9"/>
  <c r="UO22" i="9"/>
  <c r="UP22" i="9"/>
  <c r="UQ22" i="9"/>
  <c r="UR22" i="9"/>
  <c r="US22" i="9"/>
  <c r="UT22" i="9"/>
  <c r="UU22" i="9"/>
  <c r="UV22" i="9"/>
  <c r="UW22" i="9"/>
  <c r="UX22" i="9"/>
  <c r="UY22" i="9"/>
  <c r="UZ22" i="9"/>
  <c r="VA22" i="9"/>
  <c r="VB22" i="9"/>
  <c r="VC22" i="9"/>
  <c r="VD22" i="9"/>
  <c r="VE22" i="9"/>
  <c r="VF22" i="9"/>
  <c r="VG22" i="9"/>
  <c r="VH22" i="9"/>
  <c r="VI22" i="9"/>
  <c r="VJ22" i="9"/>
  <c r="VK22" i="9"/>
  <c r="VL22" i="9"/>
  <c r="VM22" i="9"/>
  <c r="VN22" i="9"/>
  <c r="VO22" i="9"/>
  <c r="VP22" i="9"/>
  <c r="VQ22" i="9"/>
  <c r="VR22" i="9"/>
  <c r="VS22" i="9"/>
  <c r="VT22" i="9"/>
  <c r="VU22" i="9"/>
  <c r="VV22" i="9"/>
  <c r="VW22" i="9"/>
  <c r="VX22" i="9"/>
  <c r="VY22" i="9"/>
  <c r="VZ22" i="9"/>
  <c r="WA22" i="9"/>
  <c r="WB22" i="9"/>
  <c r="WC22" i="9"/>
  <c r="WD22" i="9"/>
  <c r="WE22" i="9"/>
  <c r="WF22" i="9"/>
  <c r="WG22" i="9"/>
  <c r="WH22" i="9"/>
  <c r="WI22" i="9"/>
  <c r="WJ22" i="9"/>
  <c r="WK22" i="9"/>
  <c r="WL22" i="9"/>
  <c r="WM22" i="9"/>
  <c r="WN22" i="9"/>
  <c r="WO22" i="9"/>
  <c r="WP22" i="9"/>
  <c r="WQ22" i="9"/>
  <c r="WR22" i="9"/>
  <c r="WS22" i="9"/>
  <c r="WT22" i="9"/>
  <c r="WU22" i="9"/>
  <c r="WV22" i="9"/>
  <c r="WW22" i="9"/>
  <c r="WX22" i="9"/>
  <c r="WY22" i="9"/>
  <c r="WZ22" i="9"/>
  <c r="XA22" i="9"/>
  <c r="XB22" i="9"/>
  <c r="XC22" i="9"/>
  <c r="XD22" i="9"/>
  <c r="XE22" i="9"/>
  <c r="XF22" i="9"/>
  <c r="XG22" i="9"/>
  <c r="XH22" i="9"/>
  <c r="XI22" i="9"/>
  <c r="XJ22" i="9"/>
  <c r="XK22" i="9"/>
  <c r="XL22" i="9"/>
  <c r="XM22" i="9"/>
  <c r="XN22" i="9"/>
  <c r="XO22" i="9"/>
  <c r="XP22" i="9"/>
  <c r="XQ22" i="9"/>
  <c r="XR22" i="9"/>
  <c r="XS22" i="9"/>
  <c r="XT22" i="9"/>
  <c r="XU22" i="9"/>
  <c r="XV22" i="9"/>
  <c r="XW22" i="9"/>
  <c r="XX22" i="9"/>
  <c r="XY22" i="9"/>
  <c r="XZ22" i="9"/>
  <c r="YA22" i="9"/>
  <c r="YB22" i="9"/>
  <c r="YC22" i="9"/>
  <c r="YD22" i="9"/>
  <c r="YE22" i="9"/>
  <c r="YF22" i="9"/>
  <c r="YG22" i="9"/>
  <c r="YH22" i="9"/>
  <c r="YI22" i="9"/>
  <c r="YJ22" i="9"/>
  <c r="YK22" i="9"/>
  <c r="YL22" i="9"/>
  <c r="YM22" i="9"/>
  <c r="YN22" i="9"/>
  <c r="YO22" i="9"/>
  <c r="YP22" i="9"/>
  <c r="YQ22" i="9"/>
  <c r="YR22" i="9"/>
  <c r="YS22" i="9"/>
  <c r="YT22" i="9"/>
  <c r="YU22" i="9"/>
  <c r="YV22" i="9"/>
  <c r="YW22" i="9"/>
  <c r="YX22" i="9"/>
  <c r="YY22" i="9"/>
  <c r="YZ22" i="9"/>
  <c r="ZA22" i="9"/>
  <c r="ZB22" i="9"/>
  <c r="ZC22" i="9"/>
  <c r="ZD22" i="9"/>
  <c r="ZE22" i="9"/>
  <c r="ZF22" i="9"/>
  <c r="ZG22" i="9"/>
  <c r="ZH22" i="9"/>
  <c r="ZI22" i="9"/>
  <c r="ZJ22" i="9"/>
  <c r="ZK22" i="9"/>
  <c r="ZL22" i="9"/>
  <c r="ZM22" i="9"/>
  <c r="ZN22" i="9"/>
  <c r="ZO22" i="9"/>
  <c r="ZP22" i="9"/>
  <c r="ZQ22" i="9"/>
  <c r="ZR22" i="9"/>
  <c r="ZS22" i="9"/>
  <c r="ZT22" i="9"/>
  <c r="ZU22" i="9"/>
  <c r="ZV22" i="9"/>
  <c r="ZW22" i="9"/>
  <c r="ZX22" i="9"/>
  <c r="ZY22" i="9"/>
  <c r="ZZ22" i="9"/>
  <c r="AAA22" i="9"/>
  <c r="AAB22" i="9"/>
  <c r="AAC22" i="9"/>
  <c r="AAD22" i="9"/>
  <c r="AAE22" i="9"/>
  <c r="AAF22" i="9"/>
  <c r="AAG22" i="9"/>
  <c r="AAH22" i="9"/>
  <c r="AAI22" i="9"/>
  <c r="AAJ22" i="9"/>
  <c r="AAK22" i="9"/>
  <c r="AAL22" i="9"/>
  <c r="AAM22" i="9"/>
  <c r="AAN22" i="9"/>
  <c r="AAO22" i="9"/>
  <c r="AAP22" i="9"/>
  <c r="AAQ22" i="9"/>
  <c r="AAR22" i="9"/>
  <c r="AAS22" i="9"/>
  <c r="AAT22" i="9"/>
  <c r="AAU22" i="9"/>
  <c r="AAV22" i="9"/>
  <c r="AAW22" i="9"/>
  <c r="AAX22" i="9"/>
  <c r="AAY22" i="9"/>
  <c r="AAZ22" i="9"/>
  <c r="ABA22" i="9"/>
  <c r="ABB22" i="9"/>
  <c r="ABC22" i="9"/>
  <c r="ABD22" i="9"/>
  <c r="ABE22" i="9"/>
  <c r="ABF22" i="9"/>
  <c r="ABG22" i="9"/>
  <c r="ABH22" i="9"/>
  <c r="ABI22" i="9"/>
  <c r="ABJ22" i="9"/>
  <c r="ABK22" i="9"/>
  <c r="ABL22" i="9"/>
  <c r="ABM22" i="9"/>
  <c r="ABN22" i="9"/>
  <c r="ABO22" i="9"/>
  <c r="ABP22" i="9"/>
  <c r="ABQ22" i="9"/>
  <c r="ABR22" i="9"/>
  <c r="ABS22" i="9"/>
  <c r="ABT22" i="9"/>
  <c r="ABU22" i="9"/>
  <c r="ABV22" i="9"/>
  <c r="ABW22" i="9"/>
  <c r="ABX22" i="9"/>
  <c r="ABY22" i="9"/>
  <c r="ABZ22" i="9"/>
  <c r="ACA22" i="9"/>
  <c r="ACB22" i="9"/>
  <c r="ACC22" i="9"/>
  <c r="ACD22" i="9"/>
  <c r="ACE22" i="9"/>
  <c r="ACF22" i="9"/>
  <c r="ACG22" i="9"/>
  <c r="ACH22" i="9"/>
  <c r="ACI22" i="9"/>
  <c r="ACJ22" i="9"/>
  <c r="ACK22" i="9"/>
  <c r="ACL22" i="9"/>
  <c r="ACM22" i="9"/>
  <c r="ACN22" i="9"/>
  <c r="ACO22" i="9"/>
  <c r="ACP22" i="9"/>
  <c r="ACQ22" i="9"/>
  <c r="ACR22" i="9"/>
  <c r="ACS22" i="9"/>
  <c r="ACT22" i="9"/>
  <c r="ACU22" i="9"/>
  <c r="ACV22" i="9"/>
  <c r="ACW22" i="9"/>
  <c r="ACX22" i="9"/>
  <c r="ACY22" i="9"/>
  <c r="ACZ22" i="9"/>
  <c r="ADA22" i="9"/>
  <c r="ADB22" i="9"/>
  <c r="ADC22" i="9"/>
  <c r="ADD22" i="9"/>
  <c r="ADE22" i="9"/>
  <c r="ADF22" i="9"/>
  <c r="ADG22" i="9"/>
  <c r="ADH22" i="9"/>
  <c r="ADI22" i="9"/>
  <c r="ADJ22" i="9"/>
  <c r="ADK22" i="9"/>
  <c r="ADL22" i="9"/>
  <c r="ADM22" i="9"/>
  <c r="ADN22" i="9"/>
  <c r="ADO22" i="9"/>
  <c r="ADP22" i="9"/>
  <c r="ADQ22" i="9"/>
  <c r="ADR22" i="9"/>
  <c r="ADS22" i="9"/>
  <c r="ADT22" i="9"/>
  <c r="ADU22" i="9"/>
  <c r="ADV22" i="9"/>
  <c r="ADW22" i="9"/>
  <c r="ADX22" i="9"/>
  <c r="ADY22" i="9"/>
  <c r="ADZ22" i="9"/>
  <c r="AEA22" i="9"/>
  <c r="AEB22" i="9"/>
  <c r="AEC22" i="9"/>
  <c r="AED22" i="9"/>
  <c r="AEE22" i="9"/>
  <c r="AEF22" i="9"/>
  <c r="AEG22" i="9"/>
  <c r="AEH22" i="9"/>
  <c r="AEI22" i="9"/>
  <c r="AEJ22" i="9"/>
  <c r="AEK22" i="9"/>
  <c r="AEL22" i="9"/>
  <c r="AEM22" i="9"/>
  <c r="AEN22" i="9"/>
  <c r="AEO22" i="9"/>
  <c r="AEP22" i="9"/>
  <c r="AEQ22" i="9"/>
  <c r="AER22" i="9"/>
  <c r="AES22" i="9"/>
  <c r="AET22" i="9"/>
  <c r="AEU22" i="9"/>
  <c r="AEV22" i="9"/>
  <c r="AEW22" i="9"/>
  <c r="AEX22" i="9"/>
  <c r="AEY22" i="9"/>
  <c r="AEZ22" i="9"/>
  <c r="AFA22" i="9"/>
  <c r="AFB22" i="9"/>
  <c r="AFC22" i="9"/>
  <c r="AFD22" i="9"/>
  <c r="AFE22" i="9"/>
  <c r="AFF22" i="9"/>
  <c r="AFG22" i="9"/>
  <c r="AFH22" i="9"/>
  <c r="AFI22" i="9"/>
  <c r="AFJ22" i="9"/>
  <c r="AFK22" i="9"/>
  <c r="AFL22" i="9"/>
  <c r="AFM22" i="9"/>
  <c r="AFN22" i="9"/>
  <c r="AFO22" i="9"/>
  <c r="AFP22" i="9"/>
  <c r="AFQ22" i="9"/>
  <c r="AFR22" i="9"/>
  <c r="AFS22" i="9"/>
  <c r="AFT22" i="9"/>
  <c r="AFU22" i="9"/>
  <c r="AFV22" i="9"/>
  <c r="AFW22" i="9"/>
  <c r="AFX22" i="9"/>
  <c r="AFY22" i="9"/>
  <c r="AFZ22" i="9"/>
  <c r="AGA22" i="9"/>
  <c r="AGB22" i="9"/>
  <c r="AGC22" i="9"/>
  <c r="AGD22" i="9"/>
  <c r="AGE22" i="9"/>
  <c r="AGF22" i="9"/>
  <c r="AGG22" i="9"/>
  <c r="AGH22" i="9"/>
  <c r="AGI22" i="9"/>
  <c r="AGJ22" i="9"/>
  <c r="AGK22" i="9"/>
  <c r="AGL22" i="9"/>
  <c r="AGM22" i="9"/>
  <c r="AGN22" i="9"/>
  <c r="AGO22" i="9"/>
  <c r="AGP22" i="9"/>
  <c r="AGQ22" i="9"/>
  <c r="AGR22" i="9"/>
  <c r="AGS22" i="9"/>
  <c r="AGT22" i="9"/>
  <c r="AGU22" i="9"/>
  <c r="AGV22" i="9"/>
  <c r="AGW22" i="9"/>
  <c r="AGX22" i="9"/>
  <c r="AGY22" i="9"/>
  <c r="AGZ22" i="9"/>
  <c r="AHA22" i="9"/>
  <c r="AHB22" i="9"/>
  <c r="AHC22" i="9"/>
  <c r="AHD22" i="9"/>
  <c r="AHE22" i="9"/>
  <c r="AHF22" i="9"/>
  <c r="AHG22" i="9"/>
  <c r="AHH22" i="9"/>
  <c r="AHI22" i="9"/>
  <c r="AHJ22" i="9"/>
  <c r="AHK22" i="9"/>
  <c r="AHL22" i="9"/>
  <c r="AHM22" i="9"/>
  <c r="AHN22" i="9"/>
  <c r="AHO22" i="9"/>
  <c r="AHP22" i="9"/>
  <c r="AHQ22" i="9"/>
  <c r="AHR22" i="9"/>
  <c r="AHS22" i="9"/>
  <c r="AHT22" i="9"/>
  <c r="AHU22" i="9"/>
  <c r="AHV22" i="9"/>
  <c r="AHW22" i="9"/>
  <c r="AHX22" i="9"/>
  <c r="AHY22" i="9"/>
  <c r="AHZ22" i="9"/>
  <c r="AIA22" i="9"/>
  <c r="AIB22" i="9"/>
  <c r="AIC22" i="9"/>
  <c r="AID22" i="9"/>
  <c r="AIE22" i="9"/>
  <c r="AIF22" i="9"/>
  <c r="AIG22" i="9"/>
  <c r="AIH22" i="9"/>
  <c r="AII22" i="9"/>
  <c r="AIJ22" i="9"/>
  <c r="AIK22" i="9"/>
  <c r="AIL22" i="9"/>
  <c r="AIM22" i="9"/>
  <c r="AIN22" i="9"/>
  <c r="AIO22" i="9"/>
  <c r="AIP22" i="9"/>
  <c r="AIQ22" i="9"/>
  <c r="AIR22" i="9"/>
  <c r="AIS22" i="9"/>
  <c r="AIT22" i="9"/>
  <c r="AIU22" i="9"/>
  <c r="AIV22" i="9"/>
  <c r="AIW22" i="9"/>
  <c r="AIX22" i="9"/>
  <c r="AIY22" i="9"/>
  <c r="AIZ22" i="9"/>
  <c r="AJA22" i="9"/>
  <c r="AJB22" i="9"/>
  <c r="AJC22" i="9"/>
  <c r="AJD22" i="9"/>
  <c r="AJE22" i="9"/>
  <c r="AJF22" i="9"/>
  <c r="AJG22" i="9"/>
  <c r="AJH22" i="9"/>
  <c r="AJI22" i="9"/>
  <c r="AJJ22" i="9"/>
  <c r="AJK22" i="9"/>
  <c r="AJL22" i="9"/>
  <c r="AJM22" i="9"/>
  <c r="AJN22" i="9"/>
  <c r="AJO22" i="9"/>
  <c r="AJP22" i="9"/>
  <c r="AJQ22" i="9"/>
  <c r="AJR22" i="9"/>
  <c r="AJS22" i="9"/>
  <c r="AJT22" i="9"/>
  <c r="AJU22" i="9"/>
  <c r="AJV22" i="9"/>
  <c r="AJW22" i="9"/>
  <c r="AJX22" i="9"/>
  <c r="AJY22" i="9"/>
  <c r="AJZ22" i="9"/>
  <c r="AKA22" i="9"/>
  <c r="AKB22" i="9"/>
  <c r="AKC22" i="9"/>
  <c r="AKD22" i="9"/>
  <c r="AKE22" i="9"/>
  <c r="AKF22" i="9"/>
  <c r="AKG22" i="9"/>
  <c r="AKH22" i="9"/>
  <c r="AKI22" i="9"/>
  <c r="AKJ22" i="9"/>
  <c r="AKK22" i="9"/>
  <c r="AKL22" i="9"/>
  <c r="AKM22" i="9"/>
  <c r="AKN22" i="9"/>
  <c r="AKO22" i="9"/>
  <c r="AKP22" i="9"/>
  <c r="AKQ22" i="9"/>
  <c r="AKR22" i="9"/>
  <c r="AKS22" i="9"/>
  <c r="AKT22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IW2" i="9"/>
  <c r="IX2" i="9"/>
  <c r="IY2" i="9"/>
  <c r="IZ2" i="9"/>
  <c r="JA2" i="9"/>
  <c r="JB2" i="9"/>
  <c r="JC2" i="9"/>
  <c r="JD2" i="9"/>
  <c r="JE2" i="9"/>
  <c r="JF2" i="9"/>
  <c r="JG2" i="9"/>
  <c r="JH2" i="9"/>
  <c r="JI2" i="9"/>
  <c r="JJ2" i="9"/>
  <c r="JK2" i="9"/>
  <c r="JL2" i="9"/>
  <c r="JM2" i="9"/>
  <c r="JN2" i="9"/>
  <c r="JO2" i="9"/>
  <c r="JP2" i="9"/>
  <c r="JQ2" i="9"/>
  <c r="JR2" i="9"/>
  <c r="JS2" i="9"/>
  <c r="JT2" i="9"/>
  <c r="JU2" i="9"/>
  <c r="JV2" i="9"/>
  <c r="JW2" i="9"/>
  <c r="JX2" i="9"/>
  <c r="JY2" i="9"/>
  <c r="JZ2" i="9"/>
  <c r="KA2" i="9"/>
  <c r="KB2" i="9"/>
  <c r="KC2" i="9"/>
  <c r="KD2" i="9"/>
  <c r="KE2" i="9"/>
  <c r="KF2" i="9"/>
  <c r="KG2" i="9"/>
  <c r="KH2" i="9"/>
  <c r="KI2" i="9"/>
  <c r="KJ2" i="9"/>
  <c r="KK2" i="9"/>
  <c r="KL2" i="9"/>
  <c r="KM2" i="9"/>
  <c r="KN2" i="9"/>
  <c r="KO2" i="9"/>
  <c r="KP2" i="9"/>
  <c r="KQ2" i="9"/>
  <c r="KR2" i="9"/>
  <c r="KS2" i="9"/>
  <c r="KT2" i="9"/>
  <c r="KU2" i="9"/>
  <c r="KV2" i="9"/>
  <c r="KW2" i="9"/>
  <c r="KX2" i="9"/>
  <c r="KY2" i="9"/>
  <c r="KZ2" i="9"/>
  <c r="LA2" i="9"/>
  <c r="LB2" i="9"/>
  <c r="LC2" i="9"/>
  <c r="LD2" i="9"/>
  <c r="LE2" i="9"/>
  <c r="LF2" i="9"/>
  <c r="LG2" i="9"/>
  <c r="LH2" i="9"/>
  <c r="LI2" i="9"/>
  <c r="LJ2" i="9"/>
  <c r="LK2" i="9"/>
  <c r="LL2" i="9"/>
  <c r="LM2" i="9"/>
  <c r="LN2" i="9"/>
  <c r="LO2" i="9"/>
  <c r="LP2" i="9"/>
  <c r="LQ2" i="9"/>
  <c r="LR2" i="9"/>
  <c r="LS2" i="9"/>
  <c r="LT2" i="9"/>
  <c r="LU2" i="9"/>
  <c r="LV2" i="9"/>
  <c r="LW2" i="9"/>
  <c r="LX2" i="9"/>
  <c r="LY2" i="9"/>
  <c r="LZ2" i="9"/>
  <c r="MA2" i="9"/>
  <c r="MB2" i="9"/>
  <c r="MC2" i="9"/>
  <c r="MD2" i="9"/>
  <c r="ME2" i="9"/>
  <c r="MF2" i="9"/>
  <c r="MG2" i="9"/>
  <c r="MH2" i="9"/>
  <c r="MI2" i="9"/>
  <c r="MJ2" i="9"/>
  <c r="MK2" i="9"/>
  <c r="ML2" i="9"/>
  <c r="MM2" i="9"/>
  <c r="MN2" i="9"/>
  <c r="MO2" i="9"/>
  <c r="MP2" i="9"/>
  <c r="MQ2" i="9"/>
  <c r="MR2" i="9"/>
  <c r="MS2" i="9"/>
  <c r="MT2" i="9"/>
  <c r="MU2" i="9"/>
  <c r="MV2" i="9"/>
  <c r="MW2" i="9"/>
  <c r="MX2" i="9"/>
  <c r="MY2" i="9"/>
  <c r="MZ2" i="9"/>
  <c r="NA2" i="9"/>
  <c r="NB2" i="9"/>
  <c r="NC2" i="9"/>
  <c r="ND2" i="9"/>
  <c r="NE2" i="9"/>
  <c r="NF2" i="9"/>
  <c r="NG2" i="9"/>
  <c r="NH2" i="9"/>
  <c r="NI2" i="9"/>
  <c r="NJ2" i="9"/>
  <c r="NK2" i="9"/>
  <c r="NL2" i="9"/>
  <c r="NM2" i="9"/>
  <c r="NN2" i="9"/>
  <c r="NO2" i="9"/>
  <c r="NP2" i="9"/>
  <c r="NQ2" i="9"/>
  <c r="NR2" i="9"/>
  <c r="NS2" i="9"/>
  <c r="NT2" i="9"/>
  <c r="NU2" i="9"/>
  <c r="NV2" i="9"/>
  <c r="NW2" i="9"/>
  <c r="NX2" i="9"/>
  <c r="NY2" i="9"/>
  <c r="NZ2" i="9"/>
  <c r="OA2" i="9"/>
  <c r="OB2" i="9"/>
  <c r="OC2" i="9"/>
  <c r="OD2" i="9"/>
  <c r="OE2" i="9"/>
  <c r="OF2" i="9"/>
  <c r="OG2" i="9"/>
  <c r="OH2" i="9"/>
  <c r="OI2" i="9"/>
  <c r="OJ2" i="9"/>
  <c r="OK2" i="9"/>
  <c r="OL2" i="9"/>
  <c r="OM2" i="9"/>
  <c r="ON2" i="9"/>
  <c r="OO2" i="9"/>
  <c r="OP2" i="9"/>
  <c r="OQ2" i="9"/>
  <c r="OR2" i="9"/>
  <c r="OS2" i="9"/>
  <c r="OT2" i="9"/>
  <c r="OU2" i="9"/>
  <c r="OV2" i="9"/>
  <c r="OW2" i="9"/>
  <c r="OX2" i="9"/>
  <c r="OY2" i="9"/>
  <c r="OZ2" i="9"/>
  <c r="PA2" i="9"/>
  <c r="PB2" i="9"/>
  <c r="PC2" i="9"/>
  <c r="PD2" i="9"/>
  <c r="PE2" i="9"/>
  <c r="PF2" i="9"/>
  <c r="PG2" i="9"/>
  <c r="PH2" i="9"/>
  <c r="PI2" i="9"/>
  <c r="PJ2" i="9"/>
  <c r="PK2" i="9"/>
  <c r="PL2" i="9"/>
  <c r="PM2" i="9"/>
  <c r="PN2" i="9"/>
  <c r="PO2" i="9"/>
  <c r="PP2" i="9"/>
  <c r="PQ2" i="9"/>
  <c r="PR2" i="9"/>
  <c r="PS2" i="9"/>
  <c r="PT2" i="9"/>
  <c r="PU2" i="9"/>
  <c r="PV2" i="9"/>
  <c r="PW2" i="9"/>
  <c r="PX2" i="9"/>
  <c r="PY2" i="9"/>
  <c r="PZ2" i="9"/>
  <c r="QA2" i="9"/>
  <c r="QB2" i="9"/>
  <c r="QC2" i="9"/>
  <c r="QD2" i="9"/>
  <c r="QE2" i="9"/>
  <c r="QF2" i="9"/>
  <c r="QG2" i="9"/>
  <c r="QH2" i="9"/>
  <c r="QI2" i="9"/>
  <c r="QJ2" i="9"/>
  <c r="QK2" i="9"/>
  <c r="QL2" i="9"/>
  <c r="QM2" i="9"/>
  <c r="QN2" i="9"/>
  <c r="QO2" i="9"/>
  <c r="QP2" i="9"/>
  <c r="QQ2" i="9"/>
  <c r="QR2" i="9"/>
  <c r="QS2" i="9"/>
  <c r="QT2" i="9"/>
  <c r="QU2" i="9"/>
  <c r="QV2" i="9"/>
  <c r="QW2" i="9"/>
  <c r="QX2" i="9"/>
  <c r="QY2" i="9"/>
  <c r="QZ2" i="9"/>
  <c r="RA2" i="9"/>
  <c r="RB2" i="9"/>
  <c r="RC2" i="9"/>
  <c r="RD2" i="9"/>
  <c r="RE2" i="9"/>
  <c r="RF2" i="9"/>
  <c r="RG2" i="9"/>
  <c r="RH2" i="9"/>
  <c r="RI2" i="9"/>
  <c r="RJ2" i="9"/>
  <c r="RK2" i="9"/>
  <c r="RL2" i="9"/>
  <c r="RM2" i="9"/>
  <c r="RN2" i="9"/>
  <c r="RO2" i="9"/>
  <c r="RP2" i="9"/>
  <c r="RQ2" i="9"/>
  <c r="RR2" i="9"/>
  <c r="RS2" i="9"/>
  <c r="RT2" i="9"/>
  <c r="RU2" i="9"/>
  <c r="RV2" i="9"/>
  <c r="RW2" i="9"/>
  <c r="RX2" i="9"/>
  <c r="RY2" i="9"/>
  <c r="RZ2" i="9"/>
  <c r="SA2" i="9"/>
  <c r="SB2" i="9"/>
  <c r="SC2" i="9"/>
  <c r="SD2" i="9"/>
  <c r="SE2" i="9"/>
  <c r="SF2" i="9"/>
  <c r="SG2" i="9"/>
  <c r="SH2" i="9"/>
  <c r="SI2" i="9"/>
  <c r="SJ2" i="9"/>
  <c r="SK2" i="9"/>
  <c r="SL2" i="9"/>
  <c r="SM2" i="9"/>
  <c r="SN2" i="9"/>
  <c r="SO2" i="9"/>
  <c r="SP2" i="9"/>
  <c r="SQ2" i="9"/>
  <c r="SR2" i="9"/>
  <c r="SS2" i="9"/>
  <c r="ST2" i="9"/>
  <c r="SU2" i="9"/>
  <c r="SV2" i="9"/>
  <c r="SW2" i="9"/>
  <c r="SX2" i="9"/>
  <c r="SY2" i="9"/>
  <c r="SZ2" i="9"/>
  <c r="TA2" i="9"/>
  <c r="TB2" i="9"/>
  <c r="TC2" i="9"/>
  <c r="TD2" i="9"/>
  <c r="TE2" i="9"/>
  <c r="TF2" i="9"/>
  <c r="TG2" i="9"/>
  <c r="TH2" i="9"/>
  <c r="TI2" i="9"/>
  <c r="TJ2" i="9"/>
  <c r="TK2" i="9"/>
  <c r="TL2" i="9"/>
  <c r="TM2" i="9"/>
  <c r="TN2" i="9"/>
  <c r="TO2" i="9"/>
  <c r="TP2" i="9"/>
  <c r="TQ2" i="9"/>
  <c r="TR2" i="9"/>
  <c r="TS2" i="9"/>
  <c r="TT2" i="9"/>
  <c r="TU2" i="9"/>
  <c r="TV2" i="9"/>
  <c r="TW2" i="9"/>
  <c r="TX2" i="9"/>
  <c r="TY2" i="9"/>
  <c r="TZ2" i="9"/>
  <c r="UA2" i="9"/>
  <c r="UB2" i="9"/>
  <c r="UC2" i="9"/>
  <c r="UD2" i="9"/>
  <c r="UE2" i="9"/>
  <c r="UF2" i="9"/>
  <c r="UG2" i="9"/>
  <c r="UH2" i="9"/>
  <c r="UI2" i="9"/>
  <c r="UJ2" i="9"/>
  <c r="UK2" i="9"/>
  <c r="UL2" i="9"/>
  <c r="UM2" i="9"/>
  <c r="UN2" i="9"/>
  <c r="UO2" i="9"/>
  <c r="UP2" i="9"/>
  <c r="UQ2" i="9"/>
  <c r="UR2" i="9"/>
  <c r="US2" i="9"/>
  <c r="UT2" i="9"/>
  <c r="UU2" i="9"/>
  <c r="UV2" i="9"/>
  <c r="UW2" i="9"/>
  <c r="UX2" i="9"/>
  <c r="UY2" i="9"/>
  <c r="UZ2" i="9"/>
  <c r="VA2" i="9"/>
  <c r="VB2" i="9"/>
  <c r="VC2" i="9"/>
  <c r="VD2" i="9"/>
  <c r="VE2" i="9"/>
  <c r="VF2" i="9"/>
  <c r="VG2" i="9"/>
  <c r="VH2" i="9"/>
  <c r="VI2" i="9"/>
  <c r="VJ2" i="9"/>
  <c r="VK2" i="9"/>
  <c r="VL2" i="9"/>
  <c r="VM2" i="9"/>
  <c r="VN2" i="9"/>
  <c r="VO2" i="9"/>
  <c r="VP2" i="9"/>
  <c r="VQ2" i="9"/>
  <c r="VR2" i="9"/>
  <c r="VS2" i="9"/>
  <c r="VT2" i="9"/>
  <c r="VU2" i="9"/>
  <c r="VV2" i="9"/>
  <c r="VW2" i="9"/>
  <c r="VX2" i="9"/>
  <c r="VY2" i="9"/>
  <c r="VZ2" i="9"/>
  <c r="WA2" i="9"/>
  <c r="WB2" i="9"/>
  <c r="WC2" i="9"/>
  <c r="WD2" i="9"/>
  <c r="WE2" i="9"/>
  <c r="WF2" i="9"/>
  <c r="WG2" i="9"/>
  <c r="WH2" i="9"/>
  <c r="WI2" i="9"/>
  <c r="WJ2" i="9"/>
  <c r="WK2" i="9"/>
  <c r="WL2" i="9"/>
  <c r="WM2" i="9"/>
  <c r="WN2" i="9"/>
  <c r="WO2" i="9"/>
  <c r="WP2" i="9"/>
  <c r="WQ2" i="9"/>
  <c r="WR2" i="9"/>
  <c r="WS2" i="9"/>
  <c r="WT2" i="9"/>
  <c r="WU2" i="9"/>
  <c r="WV2" i="9"/>
  <c r="WW2" i="9"/>
  <c r="WX2" i="9"/>
  <c r="WY2" i="9"/>
  <c r="WZ2" i="9"/>
  <c r="XA2" i="9"/>
  <c r="XB2" i="9"/>
  <c r="XC2" i="9"/>
  <c r="XD2" i="9"/>
  <c r="XE2" i="9"/>
  <c r="XF2" i="9"/>
  <c r="XG2" i="9"/>
  <c r="XH2" i="9"/>
  <c r="XI2" i="9"/>
  <c r="XJ2" i="9"/>
  <c r="XK2" i="9"/>
  <c r="XL2" i="9"/>
  <c r="XM2" i="9"/>
  <c r="XN2" i="9"/>
  <c r="XO2" i="9"/>
  <c r="XP2" i="9"/>
  <c r="XQ2" i="9"/>
  <c r="XR2" i="9"/>
  <c r="XS2" i="9"/>
  <c r="XT2" i="9"/>
  <c r="XU2" i="9"/>
  <c r="XV2" i="9"/>
  <c r="XW2" i="9"/>
  <c r="XX2" i="9"/>
  <c r="XY2" i="9"/>
  <c r="XZ2" i="9"/>
  <c r="YA2" i="9"/>
  <c r="YB2" i="9"/>
  <c r="YC2" i="9"/>
  <c r="YD2" i="9"/>
  <c r="YE2" i="9"/>
  <c r="YF2" i="9"/>
  <c r="YG2" i="9"/>
  <c r="YH2" i="9"/>
  <c r="YI2" i="9"/>
  <c r="YJ2" i="9"/>
  <c r="YK2" i="9"/>
  <c r="YL2" i="9"/>
  <c r="YM2" i="9"/>
  <c r="YN2" i="9"/>
  <c r="YO2" i="9"/>
  <c r="YP2" i="9"/>
  <c r="YQ2" i="9"/>
  <c r="YR2" i="9"/>
  <c r="YS2" i="9"/>
  <c r="YT2" i="9"/>
  <c r="YU2" i="9"/>
  <c r="YV2" i="9"/>
  <c r="YW2" i="9"/>
  <c r="YX2" i="9"/>
  <c r="YY2" i="9"/>
  <c r="YZ2" i="9"/>
  <c r="ZA2" i="9"/>
  <c r="ZB2" i="9"/>
  <c r="ZC2" i="9"/>
  <c r="ZD2" i="9"/>
  <c r="ZE2" i="9"/>
  <c r="ZF2" i="9"/>
  <c r="ZG2" i="9"/>
  <c r="ZH2" i="9"/>
  <c r="ZI2" i="9"/>
  <c r="ZJ2" i="9"/>
  <c r="ZK2" i="9"/>
  <c r="ZL2" i="9"/>
  <c r="ZM2" i="9"/>
  <c r="ZN2" i="9"/>
  <c r="ZO2" i="9"/>
  <c r="ZP2" i="9"/>
  <c r="ZQ2" i="9"/>
  <c r="ZR2" i="9"/>
  <c r="ZS2" i="9"/>
  <c r="ZT2" i="9"/>
  <c r="ZU2" i="9"/>
  <c r="ZV2" i="9"/>
  <c r="ZW2" i="9"/>
  <c r="ZX2" i="9"/>
  <c r="ZY2" i="9"/>
  <c r="ZZ2" i="9"/>
  <c r="AAA2" i="9"/>
  <c r="AAB2" i="9"/>
  <c r="AAC2" i="9"/>
  <c r="AAD2" i="9"/>
  <c r="AAE2" i="9"/>
  <c r="AAF2" i="9"/>
  <c r="AAG2" i="9"/>
  <c r="AAH2" i="9"/>
  <c r="AAI2" i="9"/>
  <c r="AAJ2" i="9"/>
  <c r="AAK2" i="9"/>
  <c r="AAL2" i="9"/>
  <c r="AAM2" i="9"/>
  <c r="AAN2" i="9"/>
  <c r="AAO2" i="9"/>
  <c r="AAP2" i="9"/>
  <c r="AAQ2" i="9"/>
  <c r="AAR2" i="9"/>
  <c r="AAS2" i="9"/>
  <c r="AAT2" i="9"/>
  <c r="AAU2" i="9"/>
  <c r="AAV2" i="9"/>
  <c r="AAW2" i="9"/>
  <c r="AAX2" i="9"/>
  <c r="AAY2" i="9"/>
  <c r="AAZ2" i="9"/>
  <c r="ABA2" i="9"/>
  <c r="ABB2" i="9"/>
  <c r="ABC2" i="9"/>
  <c r="ABD2" i="9"/>
  <c r="ABE2" i="9"/>
  <c r="ABF2" i="9"/>
  <c r="ABG2" i="9"/>
  <c r="ABH2" i="9"/>
  <c r="ABI2" i="9"/>
  <c r="ABJ2" i="9"/>
  <c r="ABK2" i="9"/>
  <c r="ABL2" i="9"/>
  <c r="ABM2" i="9"/>
  <c r="ABN2" i="9"/>
  <c r="ABO2" i="9"/>
  <c r="ABP2" i="9"/>
  <c r="ABQ2" i="9"/>
  <c r="ABR2" i="9"/>
  <c r="ABS2" i="9"/>
  <c r="ABT2" i="9"/>
  <c r="ABU2" i="9"/>
  <c r="ABV2" i="9"/>
  <c r="ABW2" i="9"/>
  <c r="ABX2" i="9"/>
  <c r="ABY2" i="9"/>
  <c r="ABZ2" i="9"/>
  <c r="ACA2" i="9"/>
  <c r="ACB2" i="9"/>
  <c r="ACC2" i="9"/>
  <c r="ACD2" i="9"/>
  <c r="ACE2" i="9"/>
  <c r="ACF2" i="9"/>
  <c r="ACG2" i="9"/>
  <c r="ACH2" i="9"/>
  <c r="ACI2" i="9"/>
  <c r="ACJ2" i="9"/>
  <c r="ACK2" i="9"/>
  <c r="ACL2" i="9"/>
  <c r="ACM2" i="9"/>
  <c r="ACN2" i="9"/>
  <c r="ACO2" i="9"/>
  <c r="ACP2" i="9"/>
  <c r="ACQ2" i="9"/>
  <c r="ACR2" i="9"/>
  <c r="ACS2" i="9"/>
  <c r="ACT2" i="9"/>
  <c r="ACU2" i="9"/>
  <c r="ACV2" i="9"/>
  <c r="ACW2" i="9"/>
  <c r="ACX2" i="9"/>
  <c r="ACY2" i="9"/>
  <c r="ACZ2" i="9"/>
  <c r="ADA2" i="9"/>
  <c r="ADB2" i="9"/>
  <c r="ADC2" i="9"/>
  <c r="ADD2" i="9"/>
  <c r="ADE2" i="9"/>
  <c r="ADF2" i="9"/>
  <c r="ADG2" i="9"/>
  <c r="ADH2" i="9"/>
  <c r="ADI2" i="9"/>
  <c r="ADJ2" i="9"/>
  <c r="ADK2" i="9"/>
  <c r="ADL2" i="9"/>
  <c r="ADM2" i="9"/>
  <c r="ADN2" i="9"/>
  <c r="ADO2" i="9"/>
  <c r="ADP2" i="9"/>
  <c r="ADQ2" i="9"/>
  <c r="ADR2" i="9"/>
  <c r="ADS2" i="9"/>
  <c r="ADT2" i="9"/>
  <c r="ADU2" i="9"/>
  <c r="ADV2" i="9"/>
  <c r="ADW2" i="9"/>
  <c r="ADX2" i="9"/>
  <c r="ADY2" i="9"/>
  <c r="ADZ2" i="9"/>
  <c r="AEA2" i="9"/>
  <c r="AEB2" i="9"/>
  <c r="AEC2" i="9"/>
  <c r="AED2" i="9"/>
  <c r="AEE2" i="9"/>
  <c r="AEF2" i="9"/>
  <c r="AEG2" i="9"/>
  <c r="AEH2" i="9"/>
  <c r="AEI2" i="9"/>
  <c r="AEJ2" i="9"/>
  <c r="AEK2" i="9"/>
  <c r="AEL2" i="9"/>
  <c r="AEM2" i="9"/>
  <c r="AEN2" i="9"/>
  <c r="AEO2" i="9"/>
  <c r="AEP2" i="9"/>
  <c r="AEQ2" i="9"/>
  <c r="AER2" i="9"/>
  <c r="AES2" i="9"/>
  <c r="AET2" i="9"/>
  <c r="AEU2" i="9"/>
  <c r="AEV2" i="9"/>
  <c r="AEW2" i="9"/>
  <c r="AEX2" i="9"/>
  <c r="AEY2" i="9"/>
  <c r="AEZ2" i="9"/>
  <c r="AFA2" i="9"/>
  <c r="AFB2" i="9"/>
  <c r="AFC2" i="9"/>
  <c r="AFD2" i="9"/>
  <c r="AFE2" i="9"/>
  <c r="AFF2" i="9"/>
  <c r="AFG2" i="9"/>
  <c r="AFH2" i="9"/>
  <c r="AFI2" i="9"/>
  <c r="AFJ2" i="9"/>
  <c r="AFK2" i="9"/>
  <c r="AFL2" i="9"/>
  <c r="AFM2" i="9"/>
  <c r="AFN2" i="9"/>
  <c r="AFO2" i="9"/>
  <c r="AFP2" i="9"/>
  <c r="AFQ2" i="9"/>
  <c r="AFR2" i="9"/>
  <c r="AFS2" i="9"/>
  <c r="AFT2" i="9"/>
  <c r="AFU2" i="9"/>
  <c r="AFV2" i="9"/>
  <c r="AFW2" i="9"/>
  <c r="AFX2" i="9"/>
  <c r="AFY2" i="9"/>
  <c r="AFZ2" i="9"/>
  <c r="AGA2" i="9"/>
  <c r="AGB2" i="9"/>
  <c r="AGC2" i="9"/>
  <c r="AGD2" i="9"/>
  <c r="AGE2" i="9"/>
  <c r="AGF2" i="9"/>
  <c r="AGG2" i="9"/>
  <c r="AGH2" i="9"/>
  <c r="AGI2" i="9"/>
  <c r="AGJ2" i="9"/>
  <c r="AGK2" i="9"/>
  <c r="AGL2" i="9"/>
  <c r="AGM2" i="9"/>
  <c r="AGN2" i="9"/>
  <c r="AGO2" i="9"/>
  <c r="AGP2" i="9"/>
  <c r="AGQ2" i="9"/>
  <c r="AGR2" i="9"/>
  <c r="AGS2" i="9"/>
  <c r="AGT2" i="9"/>
  <c r="AGU2" i="9"/>
  <c r="AGV2" i="9"/>
  <c r="AGW2" i="9"/>
  <c r="AGX2" i="9"/>
  <c r="AGY2" i="9"/>
  <c r="AGZ2" i="9"/>
  <c r="AHA2" i="9"/>
  <c r="AHB2" i="9"/>
  <c r="AHC2" i="9"/>
  <c r="AHD2" i="9"/>
  <c r="AHE2" i="9"/>
  <c r="AHF2" i="9"/>
  <c r="AHG2" i="9"/>
  <c r="AHH2" i="9"/>
  <c r="AHI2" i="9"/>
  <c r="AHJ2" i="9"/>
  <c r="AHK2" i="9"/>
  <c r="AHL2" i="9"/>
  <c r="AHM2" i="9"/>
  <c r="AHN2" i="9"/>
  <c r="AHO2" i="9"/>
  <c r="AHP2" i="9"/>
  <c r="AHQ2" i="9"/>
  <c r="AHR2" i="9"/>
  <c r="AHS2" i="9"/>
  <c r="AHT2" i="9"/>
  <c r="AHU2" i="9"/>
  <c r="AHV2" i="9"/>
  <c r="AHW2" i="9"/>
  <c r="AHX2" i="9"/>
  <c r="AHY2" i="9"/>
  <c r="AHZ2" i="9"/>
  <c r="AIA2" i="9"/>
  <c r="AIB2" i="9"/>
  <c r="AIC2" i="9"/>
  <c r="AID2" i="9"/>
  <c r="AIE2" i="9"/>
  <c r="AIF2" i="9"/>
  <c r="AIG2" i="9"/>
  <c r="AIH2" i="9"/>
  <c r="AII2" i="9"/>
  <c r="AIJ2" i="9"/>
  <c r="AIK2" i="9"/>
  <c r="AIL2" i="9"/>
  <c r="AIM2" i="9"/>
  <c r="AIN2" i="9"/>
  <c r="AIO2" i="9"/>
  <c r="AIP2" i="9"/>
  <c r="AIQ2" i="9"/>
  <c r="AIR2" i="9"/>
  <c r="AIS2" i="9"/>
  <c r="AIT2" i="9"/>
  <c r="AIU2" i="9"/>
  <c r="AIV2" i="9"/>
  <c r="AIW2" i="9"/>
  <c r="AIX2" i="9"/>
  <c r="AIY2" i="9"/>
  <c r="AIZ2" i="9"/>
  <c r="AJA2" i="9"/>
  <c r="AJB2" i="9"/>
  <c r="AJC2" i="9"/>
  <c r="AJD2" i="9"/>
  <c r="AJE2" i="9"/>
  <c r="AJF2" i="9"/>
  <c r="AJG2" i="9"/>
  <c r="AJH2" i="9"/>
  <c r="AJI2" i="9"/>
  <c r="AJJ2" i="9"/>
  <c r="AJK2" i="9"/>
  <c r="AJL2" i="9"/>
  <c r="AJM2" i="9"/>
  <c r="AJN2" i="9"/>
  <c r="AJO2" i="9"/>
  <c r="AJP2" i="9"/>
  <c r="AJQ2" i="9"/>
  <c r="AJR2" i="9"/>
  <c r="AJS2" i="9"/>
  <c r="AJT2" i="9"/>
  <c r="AJU2" i="9"/>
  <c r="AJV2" i="9"/>
  <c r="AJW2" i="9"/>
  <c r="AJX2" i="9"/>
  <c r="AJY2" i="9"/>
  <c r="AJZ2" i="9"/>
  <c r="AKA2" i="9"/>
  <c r="AKB2" i="9"/>
  <c r="AKC2" i="9"/>
  <c r="AKD2" i="9"/>
  <c r="AKE2" i="9"/>
  <c r="AKF2" i="9"/>
  <c r="AKG2" i="9"/>
  <c r="AKH2" i="9"/>
  <c r="AKI2" i="9"/>
  <c r="AKJ2" i="9"/>
  <c r="AKK2" i="9"/>
  <c r="AKL2" i="9"/>
  <c r="AKM2" i="9"/>
  <c r="AKN2" i="9"/>
  <c r="AKO2" i="9"/>
  <c r="AKP2" i="9"/>
  <c r="AKQ2" i="9"/>
  <c r="AKR2" i="9"/>
  <c r="AKS2" i="9"/>
  <c r="AKT2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X1" i="9"/>
  <c r="CY1" i="9"/>
  <c r="CZ1" i="9"/>
  <c r="DA1" i="9"/>
  <c r="DB1" i="9"/>
  <c r="DC1" i="9"/>
  <c r="DD1" i="9"/>
  <c r="DE1" i="9"/>
  <c r="DF1" i="9"/>
  <c r="DG1" i="9"/>
  <c r="DH1" i="9"/>
  <c r="DI1" i="9"/>
  <c r="DJ1" i="9"/>
  <c r="DK1" i="9"/>
  <c r="DL1" i="9"/>
  <c r="DM1" i="9"/>
  <c r="DN1" i="9"/>
  <c r="DO1" i="9"/>
  <c r="DP1" i="9"/>
  <c r="DQ1" i="9"/>
  <c r="DR1" i="9"/>
  <c r="DS1" i="9"/>
  <c r="DT1" i="9"/>
  <c r="DU1" i="9"/>
  <c r="DV1" i="9"/>
  <c r="DW1" i="9"/>
  <c r="DX1" i="9"/>
  <c r="DY1" i="9"/>
  <c r="DZ1" i="9"/>
  <c r="EA1" i="9"/>
  <c r="EB1" i="9"/>
  <c r="EC1" i="9"/>
  <c r="ED1" i="9"/>
  <c r="EE1" i="9"/>
  <c r="EF1" i="9"/>
  <c r="EG1" i="9"/>
  <c r="EH1" i="9"/>
  <c r="EI1" i="9"/>
  <c r="EJ1" i="9"/>
  <c r="EK1" i="9"/>
  <c r="EL1" i="9"/>
  <c r="EM1" i="9"/>
  <c r="EN1" i="9"/>
  <c r="EO1" i="9"/>
  <c r="EP1" i="9"/>
  <c r="EQ1" i="9"/>
  <c r="ER1" i="9"/>
  <c r="ES1" i="9"/>
  <c r="ET1" i="9"/>
  <c r="EU1" i="9"/>
  <c r="EV1" i="9"/>
  <c r="EW1" i="9"/>
  <c r="EX1" i="9"/>
  <c r="EY1" i="9"/>
  <c r="EZ1" i="9"/>
  <c r="FA1" i="9"/>
  <c r="FB1" i="9"/>
  <c r="FC1" i="9"/>
  <c r="FD1" i="9"/>
  <c r="FE1" i="9"/>
  <c r="FF1" i="9"/>
  <c r="FG1" i="9"/>
  <c r="FH1" i="9"/>
  <c r="FI1" i="9"/>
  <c r="FJ1" i="9"/>
  <c r="FK1" i="9"/>
  <c r="FL1" i="9"/>
  <c r="FM1" i="9"/>
  <c r="FN1" i="9"/>
  <c r="FO1" i="9"/>
  <c r="FP1" i="9"/>
  <c r="FQ1" i="9"/>
  <c r="FR1" i="9"/>
  <c r="FS1" i="9"/>
  <c r="FT1" i="9"/>
  <c r="FU1" i="9"/>
  <c r="FV1" i="9"/>
  <c r="FW1" i="9"/>
  <c r="FX1" i="9"/>
  <c r="FY1" i="9"/>
  <c r="FZ1" i="9"/>
  <c r="GA1" i="9"/>
  <c r="GB1" i="9"/>
  <c r="GC1" i="9"/>
  <c r="GD1" i="9"/>
  <c r="GE1" i="9"/>
  <c r="GF1" i="9"/>
  <c r="GG1" i="9"/>
  <c r="GH1" i="9"/>
  <c r="GI1" i="9"/>
  <c r="GJ1" i="9"/>
  <c r="GK1" i="9"/>
  <c r="GL1" i="9"/>
  <c r="GM1" i="9"/>
  <c r="GN1" i="9"/>
  <c r="GO1" i="9"/>
  <c r="GP1" i="9"/>
  <c r="GQ1" i="9"/>
  <c r="GR1" i="9"/>
  <c r="GS1" i="9"/>
  <c r="GT1" i="9"/>
  <c r="GU1" i="9"/>
  <c r="GV1" i="9"/>
  <c r="GW1" i="9"/>
  <c r="GX1" i="9"/>
  <c r="GY1" i="9"/>
  <c r="GZ1" i="9"/>
  <c r="HA1" i="9"/>
  <c r="HB1" i="9"/>
  <c r="HC1" i="9"/>
  <c r="HD1" i="9"/>
  <c r="HE1" i="9"/>
  <c r="HF1" i="9"/>
  <c r="HG1" i="9"/>
  <c r="HH1" i="9"/>
  <c r="HI1" i="9"/>
  <c r="HJ1" i="9"/>
  <c r="HK1" i="9"/>
  <c r="HL1" i="9"/>
  <c r="HM1" i="9"/>
  <c r="HN1" i="9"/>
  <c r="HO1" i="9"/>
  <c r="HP1" i="9"/>
  <c r="HQ1" i="9"/>
  <c r="HR1" i="9"/>
  <c r="HS1" i="9"/>
  <c r="HT1" i="9"/>
  <c r="HU1" i="9"/>
  <c r="HV1" i="9"/>
  <c r="HW1" i="9"/>
  <c r="HX1" i="9"/>
  <c r="HY1" i="9"/>
  <c r="HZ1" i="9"/>
  <c r="IA1" i="9"/>
  <c r="IB1" i="9"/>
  <c r="IC1" i="9"/>
  <c r="ID1" i="9"/>
  <c r="IE1" i="9"/>
  <c r="IF1" i="9"/>
  <c r="IG1" i="9"/>
  <c r="IH1" i="9"/>
  <c r="II1" i="9"/>
  <c r="IJ1" i="9"/>
  <c r="IK1" i="9"/>
  <c r="IL1" i="9"/>
  <c r="IM1" i="9"/>
  <c r="IN1" i="9"/>
  <c r="IO1" i="9"/>
  <c r="IP1" i="9"/>
  <c r="IQ1" i="9"/>
  <c r="IR1" i="9"/>
  <c r="IS1" i="9"/>
  <c r="IT1" i="9"/>
  <c r="IU1" i="9"/>
  <c r="IV1" i="9"/>
  <c r="IW1" i="9"/>
  <c r="IX1" i="9"/>
  <c r="IY1" i="9"/>
  <c r="IZ1" i="9"/>
  <c r="JA1" i="9"/>
  <c r="JB1" i="9"/>
  <c r="JC1" i="9"/>
  <c r="JD1" i="9"/>
  <c r="JE1" i="9"/>
  <c r="JF1" i="9"/>
  <c r="JG1" i="9"/>
  <c r="JH1" i="9"/>
  <c r="JI1" i="9"/>
  <c r="JJ1" i="9"/>
  <c r="JK1" i="9"/>
  <c r="JL1" i="9"/>
  <c r="JM1" i="9"/>
  <c r="JN1" i="9"/>
  <c r="JO1" i="9"/>
  <c r="JP1" i="9"/>
  <c r="JQ1" i="9"/>
  <c r="JR1" i="9"/>
  <c r="JS1" i="9"/>
  <c r="JT1" i="9"/>
  <c r="JU1" i="9"/>
  <c r="JV1" i="9"/>
  <c r="JW1" i="9"/>
  <c r="JX1" i="9"/>
  <c r="JY1" i="9"/>
  <c r="JZ1" i="9"/>
  <c r="KA1" i="9"/>
  <c r="KB1" i="9"/>
  <c r="KC1" i="9"/>
  <c r="KD1" i="9"/>
  <c r="KE1" i="9"/>
  <c r="KF1" i="9"/>
  <c r="KG1" i="9"/>
  <c r="KH1" i="9"/>
  <c r="KI1" i="9"/>
  <c r="KJ1" i="9"/>
  <c r="KK1" i="9"/>
  <c r="KL1" i="9"/>
  <c r="KM1" i="9"/>
  <c r="KN1" i="9"/>
  <c r="KO1" i="9"/>
  <c r="KP1" i="9"/>
  <c r="KQ1" i="9"/>
  <c r="KR1" i="9"/>
  <c r="KS1" i="9"/>
  <c r="KT1" i="9"/>
  <c r="KU1" i="9"/>
  <c r="KV1" i="9"/>
  <c r="KW1" i="9"/>
  <c r="KX1" i="9"/>
  <c r="KY1" i="9"/>
  <c r="KZ1" i="9"/>
  <c r="LA1" i="9"/>
  <c r="LB1" i="9"/>
  <c r="LC1" i="9"/>
  <c r="LD1" i="9"/>
  <c r="LE1" i="9"/>
  <c r="LF1" i="9"/>
  <c r="LG1" i="9"/>
  <c r="LH1" i="9"/>
  <c r="LI1" i="9"/>
  <c r="LJ1" i="9"/>
  <c r="LK1" i="9"/>
  <c r="LL1" i="9"/>
  <c r="LM1" i="9"/>
  <c r="LN1" i="9"/>
  <c r="LO1" i="9"/>
  <c r="LP1" i="9"/>
  <c r="LQ1" i="9"/>
  <c r="LR1" i="9"/>
  <c r="LS1" i="9"/>
  <c r="LT1" i="9"/>
  <c r="LU1" i="9"/>
  <c r="LV1" i="9"/>
  <c r="LW1" i="9"/>
  <c r="LX1" i="9"/>
  <c r="LY1" i="9"/>
  <c r="LZ1" i="9"/>
  <c r="MA1" i="9"/>
  <c r="MB1" i="9"/>
  <c r="MC1" i="9"/>
  <c r="MD1" i="9"/>
  <c r="ME1" i="9"/>
  <c r="MF1" i="9"/>
  <c r="MG1" i="9"/>
  <c r="MH1" i="9"/>
  <c r="MI1" i="9"/>
  <c r="MJ1" i="9"/>
  <c r="MK1" i="9"/>
  <c r="ML1" i="9"/>
  <c r="MM1" i="9"/>
  <c r="MN1" i="9"/>
  <c r="MO1" i="9"/>
  <c r="MP1" i="9"/>
  <c r="MQ1" i="9"/>
  <c r="MR1" i="9"/>
  <c r="MS1" i="9"/>
  <c r="MT1" i="9"/>
  <c r="MU1" i="9"/>
  <c r="MV1" i="9"/>
  <c r="MW1" i="9"/>
  <c r="MX1" i="9"/>
  <c r="MY1" i="9"/>
  <c r="MZ1" i="9"/>
  <c r="NA1" i="9"/>
  <c r="NB1" i="9"/>
  <c r="NC1" i="9"/>
  <c r="ND1" i="9"/>
  <c r="NE1" i="9"/>
  <c r="NF1" i="9"/>
  <c r="NG1" i="9"/>
  <c r="NH1" i="9"/>
  <c r="NI1" i="9"/>
  <c r="NJ1" i="9"/>
  <c r="NK1" i="9"/>
  <c r="NL1" i="9"/>
  <c r="NM1" i="9"/>
  <c r="NN1" i="9"/>
  <c r="NO1" i="9"/>
  <c r="NP1" i="9"/>
  <c r="NQ1" i="9"/>
  <c r="NR1" i="9"/>
  <c r="NS1" i="9"/>
  <c r="NT1" i="9"/>
  <c r="NU1" i="9"/>
  <c r="NV1" i="9"/>
  <c r="NW1" i="9"/>
  <c r="NX1" i="9"/>
  <c r="NY1" i="9"/>
  <c r="NZ1" i="9"/>
  <c r="OA1" i="9"/>
  <c r="OB1" i="9"/>
  <c r="OC1" i="9"/>
  <c r="OD1" i="9"/>
  <c r="OE1" i="9"/>
  <c r="OF1" i="9"/>
  <c r="OG1" i="9"/>
  <c r="OH1" i="9"/>
  <c r="OI1" i="9"/>
  <c r="OJ1" i="9"/>
  <c r="OK1" i="9"/>
  <c r="OL1" i="9"/>
  <c r="OM1" i="9"/>
  <c r="ON1" i="9"/>
  <c r="OO1" i="9"/>
  <c r="OP1" i="9"/>
  <c r="OQ1" i="9"/>
  <c r="OR1" i="9"/>
  <c r="OS1" i="9"/>
  <c r="OT1" i="9"/>
  <c r="OU1" i="9"/>
  <c r="OV1" i="9"/>
  <c r="OW1" i="9"/>
  <c r="OX1" i="9"/>
  <c r="OY1" i="9"/>
  <c r="OZ1" i="9"/>
  <c r="PA1" i="9"/>
  <c r="PB1" i="9"/>
  <c r="PC1" i="9"/>
  <c r="PD1" i="9"/>
  <c r="PE1" i="9"/>
  <c r="PF1" i="9"/>
  <c r="PG1" i="9"/>
  <c r="PH1" i="9"/>
  <c r="PI1" i="9"/>
  <c r="PJ1" i="9"/>
  <c r="PK1" i="9"/>
  <c r="PL1" i="9"/>
  <c r="PM1" i="9"/>
  <c r="PN1" i="9"/>
  <c r="PO1" i="9"/>
  <c r="PP1" i="9"/>
  <c r="PQ1" i="9"/>
  <c r="PR1" i="9"/>
  <c r="PS1" i="9"/>
  <c r="PT1" i="9"/>
  <c r="PU1" i="9"/>
  <c r="PV1" i="9"/>
  <c r="PW1" i="9"/>
  <c r="PX1" i="9"/>
  <c r="PY1" i="9"/>
  <c r="PZ1" i="9"/>
  <c r="QA1" i="9"/>
  <c r="QB1" i="9"/>
  <c r="QC1" i="9"/>
  <c r="QD1" i="9"/>
  <c r="QE1" i="9"/>
  <c r="QF1" i="9"/>
  <c r="QG1" i="9"/>
  <c r="QH1" i="9"/>
  <c r="QI1" i="9"/>
  <c r="QJ1" i="9"/>
  <c r="QK1" i="9"/>
  <c r="QL1" i="9"/>
  <c r="QM1" i="9"/>
  <c r="QN1" i="9"/>
  <c r="QO1" i="9"/>
  <c r="QP1" i="9"/>
  <c r="QQ1" i="9"/>
  <c r="QR1" i="9"/>
  <c r="QS1" i="9"/>
  <c r="QT1" i="9"/>
  <c r="QU1" i="9"/>
  <c r="QV1" i="9"/>
  <c r="QW1" i="9"/>
  <c r="QX1" i="9"/>
  <c r="QY1" i="9"/>
  <c r="QZ1" i="9"/>
  <c r="RA1" i="9"/>
  <c r="RB1" i="9"/>
  <c r="RC1" i="9"/>
  <c r="RD1" i="9"/>
  <c r="RE1" i="9"/>
  <c r="RF1" i="9"/>
  <c r="RG1" i="9"/>
  <c r="RH1" i="9"/>
  <c r="RI1" i="9"/>
  <c r="RJ1" i="9"/>
  <c r="RK1" i="9"/>
  <c r="RL1" i="9"/>
  <c r="RM1" i="9"/>
  <c r="RN1" i="9"/>
  <c r="RO1" i="9"/>
  <c r="RP1" i="9"/>
  <c r="RQ1" i="9"/>
  <c r="RR1" i="9"/>
  <c r="RS1" i="9"/>
  <c r="RT1" i="9"/>
  <c r="RU1" i="9"/>
  <c r="RV1" i="9"/>
  <c r="RW1" i="9"/>
  <c r="RX1" i="9"/>
  <c r="RY1" i="9"/>
  <c r="RZ1" i="9"/>
  <c r="SA1" i="9"/>
  <c r="SB1" i="9"/>
  <c r="SC1" i="9"/>
  <c r="SD1" i="9"/>
  <c r="SE1" i="9"/>
  <c r="SF1" i="9"/>
  <c r="SG1" i="9"/>
  <c r="SH1" i="9"/>
  <c r="SI1" i="9"/>
  <c r="SJ1" i="9"/>
  <c r="SK1" i="9"/>
  <c r="SL1" i="9"/>
  <c r="SM1" i="9"/>
  <c r="SN1" i="9"/>
  <c r="SO1" i="9"/>
  <c r="SP1" i="9"/>
  <c r="SQ1" i="9"/>
  <c r="SR1" i="9"/>
  <c r="SS1" i="9"/>
  <c r="ST1" i="9"/>
  <c r="SU1" i="9"/>
  <c r="SV1" i="9"/>
  <c r="SW1" i="9"/>
  <c r="SX1" i="9"/>
  <c r="SY1" i="9"/>
  <c r="SZ1" i="9"/>
  <c r="TA1" i="9"/>
  <c r="TB1" i="9"/>
  <c r="TC1" i="9"/>
  <c r="TD1" i="9"/>
  <c r="TE1" i="9"/>
  <c r="TF1" i="9"/>
  <c r="TG1" i="9"/>
  <c r="TH1" i="9"/>
  <c r="TI1" i="9"/>
  <c r="TJ1" i="9"/>
  <c r="TK1" i="9"/>
  <c r="TL1" i="9"/>
  <c r="TM1" i="9"/>
  <c r="TN1" i="9"/>
  <c r="TO1" i="9"/>
  <c r="TP1" i="9"/>
  <c r="TQ1" i="9"/>
  <c r="TR1" i="9"/>
  <c r="TS1" i="9"/>
  <c r="TT1" i="9"/>
  <c r="TU1" i="9"/>
  <c r="TV1" i="9"/>
  <c r="TW1" i="9"/>
  <c r="TX1" i="9"/>
  <c r="TY1" i="9"/>
  <c r="TZ1" i="9"/>
  <c r="UA1" i="9"/>
  <c r="UB1" i="9"/>
  <c r="UC1" i="9"/>
  <c r="UD1" i="9"/>
  <c r="UE1" i="9"/>
  <c r="UF1" i="9"/>
  <c r="UG1" i="9"/>
  <c r="UH1" i="9"/>
  <c r="UI1" i="9"/>
  <c r="UJ1" i="9"/>
  <c r="UK1" i="9"/>
  <c r="UL1" i="9"/>
  <c r="UM1" i="9"/>
  <c r="UN1" i="9"/>
  <c r="UO1" i="9"/>
  <c r="UP1" i="9"/>
  <c r="UQ1" i="9"/>
  <c r="UR1" i="9"/>
  <c r="US1" i="9"/>
  <c r="UT1" i="9"/>
  <c r="UU1" i="9"/>
  <c r="UV1" i="9"/>
  <c r="UW1" i="9"/>
  <c r="UX1" i="9"/>
  <c r="UY1" i="9"/>
  <c r="UZ1" i="9"/>
  <c r="VA1" i="9"/>
  <c r="VB1" i="9"/>
  <c r="VC1" i="9"/>
  <c r="VD1" i="9"/>
  <c r="VE1" i="9"/>
  <c r="VF1" i="9"/>
  <c r="VG1" i="9"/>
  <c r="VH1" i="9"/>
  <c r="VI1" i="9"/>
  <c r="VJ1" i="9"/>
  <c r="VK1" i="9"/>
  <c r="VL1" i="9"/>
  <c r="VM1" i="9"/>
  <c r="VN1" i="9"/>
  <c r="VO1" i="9"/>
  <c r="VP1" i="9"/>
  <c r="VQ1" i="9"/>
  <c r="VR1" i="9"/>
  <c r="VS1" i="9"/>
  <c r="VT1" i="9"/>
  <c r="VU1" i="9"/>
  <c r="VV1" i="9"/>
  <c r="VW1" i="9"/>
  <c r="VX1" i="9"/>
  <c r="VY1" i="9"/>
  <c r="VZ1" i="9"/>
  <c r="WA1" i="9"/>
  <c r="WB1" i="9"/>
  <c r="WC1" i="9"/>
  <c r="WD1" i="9"/>
  <c r="WE1" i="9"/>
  <c r="WF1" i="9"/>
  <c r="WG1" i="9"/>
  <c r="WH1" i="9"/>
  <c r="WI1" i="9"/>
  <c r="WJ1" i="9"/>
  <c r="WK1" i="9"/>
  <c r="WL1" i="9"/>
  <c r="WM1" i="9"/>
  <c r="WN1" i="9"/>
  <c r="WO1" i="9"/>
  <c r="WP1" i="9"/>
  <c r="WQ1" i="9"/>
  <c r="WR1" i="9"/>
  <c r="WS1" i="9"/>
  <c r="WT1" i="9"/>
  <c r="WU1" i="9"/>
  <c r="WV1" i="9"/>
  <c r="WW1" i="9"/>
  <c r="WX1" i="9"/>
  <c r="WY1" i="9"/>
  <c r="WZ1" i="9"/>
  <c r="XA1" i="9"/>
  <c r="XB1" i="9"/>
  <c r="XC1" i="9"/>
  <c r="XD1" i="9"/>
  <c r="XE1" i="9"/>
  <c r="XF1" i="9"/>
  <c r="XG1" i="9"/>
  <c r="XH1" i="9"/>
  <c r="XI1" i="9"/>
  <c r="XJ1" i="9"/>
  <c r="XK1" i="9"/>
  <c r="XL1" i="9"/>
  <c r="XM1" i="9"/>
  <c r="XN1" i="9"/>
  <c r="XO1" i="9"/>
  <c r="XP1" i="9"/>
  <c r="XQ1" i="9"/>
  <c r="XR1" i="9"/>
  <c r="XS1" i="9"/>
  <c r="XT1" i="9"/>
  <c r="XU1" i="9"/>
  <c r="XV1" i="9"/>
  <c r="XW1" i="9"/>
  <c r="XX1" i="9"/>
  <c r="XY1" i="9"/>
  <c r="XZ1" i="9"/>
  <c r="YA1" i="9"/>
  <c r="YB1" i="9"/>
  <c r="YC1" i="9"/>
  <c r="YD1" i="9"/>
  <c r="YE1" i="9"/>
  <c r="YF1" i="9"/>
  <c r="YG1" i="9"/>
  <c r="YH1" i="9"/>
  <c r="YI1" i="9"/>
  <c r="YJ1" i="9"/>
  <c r="YK1" i="9"/>
  <c r="YL1" i="9"/>
  <c r="YM1" i="9"/>
  <c r="YN1" i="9"/>
  <c r="YO1" i="9"/>
  <c r="YP1" i="9"/>
  <c r="YQ1" i="9"/>
  <c r="YR1" i="9"/>
  <c r="YS1" i="9"/>
  <c r="YT1" i="9"/>
  <c r="YU1" i="9"/>
  <c r="YV1" i="9"/>
  <c r="YW1" i="9"/>
  <c r="YX1" i="9"/>
  <c r="YY1" i="9"/>
  <c r="YZ1" i="9"/>
  <c r="ZA1" i="9"/>
  <c r="ZB1" i="9"/>
  <c r="ZC1" i="9"/>
  <c r="ZD1" i="9"/>
  <c r="ZE1" i="9"/>
  <c r="ZF1" i="9"/>
  <c r="ZG1" i="9"/>
  <c r="ZH1" i="9"/>
  <c r="ZI1" i="9"/>
  <c r="ZJ1" i="9"/>
  <c r="ZK1" i="9"/>
  <c r="ZL1" i="9"/>
  <c r="ZM1" i="9"/>
  <c r="ZN1" i="9"/>
  <c r="ZO1" i="9"/>
  <c r="ZP1" i="9"/>
  <c r="ZQ1" i="9"/>
  <c r="ZR1" i="9"/>
  <c r="ZS1" i="9"/>
  <c r="ZT1" i="9"/>
  <c r="ZU1" i="9"/>
  <c r="ZV1" i="9"/>
  <c r="ZW1" i="9"/>
  <c r="ZX1" i="9"/>
  <c r="ZY1" i="9"/>
  <c r="ZZ1" i="9"/>
  <c r="AAA1" i="9"/>
  <c r="AAB1" i="9"/>
  <c r="AAC1" i="9"/>
  <c r="AAD1" i="9"/>
  <c r="AAE1" i="9"/>
  <c r="AAF1" i="9"/>
  <c r="AAG1" i="9"/>
  <c r="AAH1" i="9"/>
  <c r="AAI1" i="9"/>
  <c r="AAJ1" i="9"/>
  <c r="AAK1" i="9"/>
  <c r="AAL1" i="9"/>
  <c r="AAM1" i="9"/>
  <c r="AAN1" i="9"/>
  <c r="AAO1" i="9"/>
  <c r="AAP1" i="9"/>
  <c r="AAQ1" i="9"/>
  <c r="AAR1" i="9"/>
  <c r="AAS1" i="9"/>
  <c r="AAT1" i="9"/>
  <c r="AAU1" i="9"/>
  <c r="AAV1" i="9"/>
  <c r="AAW1" i="9"/>
  <c r="AAX1" i="9"/>
  <c r="AAY1" i="9"/>
  <c r="AAZ1" i="9"/>
  <c r="ABA1" i="9"/>
  <c r="ABB1" i="9"/>
  <c r="ABC1" i="9"/>
  <c r="ABD1" i="9"/>
  <c r="ABE1" i="9"/>
  <c r="ABF1" i="9"/>
  <c r="ABG1" i="9"/>
  <c r="ABH1" i="9"/>
  <c r="ABI1" i="9"/>
  <c r="ABJ1" i="9"/>
  <c r="ABK1" i="9"/>
  <c r="ABL1" i="9"/>
  <c r="ABM1" i="9"/>
  <c r="ABN1" i="9"/>
  <c r="ABO1" i="9"/>
  <c r="ABP1" i="9"/>
  <c r="ABQ1" i="9"/>
  <c r="ABR1" i="9"/>
  <c r="ABS1" i="9"/>
  <c r="ABT1" i="9"/>
  <c r="ABU1" i="9"/>
  <c r="ABV1" i="9"/>
  <c r="ABW1" i="9"/>
  <c r="ABX1" i="9"/>
  <c r="ABY1" i="9"/>
  <c r="ABZ1" i="9"/>
  <c r="ACA1" i="9"/>
  <c r="ACB1" i="9"/>
  <c r="ACC1" i="9"/>
  <c r="ACD1" i="9"/>
  <c r="ACE1" i="9"/>
  <c r="ACF1" i="9"/>
  <c r="ACG1" i="9"/>
  <c r="ACH1" i="9"/>
  <c r="ACI1" i="9"/>
  <c r="ACJ1" i="9"/>
  <c r="ACK1" i="9"/>
  <c r="ACL1" i="9"/>
  <c r="ACM1" i="9"/>
  <c r="ACN1" i="9"/>
  <c r="ACO1" i="9"/>
  <c r="ACP1" i="9"/>
  <c r="ACQ1" i="9"/>
  <c r="ACR1" i="9"/>
  <c r="ACS1" i="9"/>
  <c r="ACT1" i="9"/>
  <c r="ACU1" i="9"/>
  <c r="ACV1" i="9"/>
  <c r="ACW1" i="9"/>
  <c r="ACX1" i="9"/>
  <c r="ACY1" i="9"/>
  <c r="ACZ1" i="9"/>
  <c r="ADA1" i="9"/>
  <c r="ADB1" i="9"/>
  <c r="ADC1" i="9"/>
  <c r="ADD1" i="9"/>
  <c r="ADE1" i="9"/>
  <c r="ADF1" i="9"/>
  <c r="ADG1" i="9"/>
  <c r="ADH1" i="9"/>
  <c r="ADI1" i="9"/>
  <c r="ADJ1" i="9"/>
  <c r="ADK1" i="9"/>
  <c r="ADL1" i="9"/>
  <c r="ADM1" i="9"/>
  <c r="ADN1" i="9"/>
  <c r="ADO1" i="9"/>
  <c r="ADP1" i="9"/>
  <c r="ADQ1" i="9"/>
  <c r="ADR1" i="9"/>
  <c r="ADS1" i="9"/>
  <c r="ADT1" i="9"/>
  <c r="ADU1" i="9"/>
  <c r="ADV1" i="9"/>
  <c r="ADW1" i="9"/>
  <c r="ADX1" i="9"/>
  <c r="ADY1" i="9"/>
  <c r="ADZ1" i="9"/>
  <c r="AEA1" i="9"/>
  <c r="AEB1" i="9"/>
  <c r="AEC1" i="9"/>
  <c r="AED1" i="9"/>
  <c r="AEE1" i="9"/>
  <c r="AEF1" i="9"/>
  <c r="AEG1" i="9"/>
  <c r="AEH1" i="9"/>
  <c r="AEI1" i="9"/>
  <c r="AEJ1" i="9"/>
  <c r="AEK1" i="9"/>
  <c r="AEL1" i="9"/>
  <c r="AEM1" i="9"/>
  <c r="AEN1" i="9"/>
  <c r="AEO1" i="9"/>
  <c r="AEP1" i="9"/>
  <c r="AEQ1" i="9"/>
  <c r="AER1" i="9"/>
  <c r="AES1" i="9"/>
  <c r="AET1" i="9"/>
  <c r="AEU1" i="9"/>
  <c r="AEV1" i="9"/>
  <c r="AEW1" i="9"/>
  <c r="AEX1" i="9"/>
  <c r="AEY1" i="9"/>
  <c r="AEZ1" i="9"/>
  <c r="AFA1" i="9"/>
  <c r="AFB1" i="9"/>
  <c r="AFC1" i="9"/>
  <c r="AFD1" i="9"/>
  <c r="AFE1" i="9"/>
  <c r="AFF1" i="9"/>
  <c r="AFG1" i="9"/>
  <c r="AFH1" i="9"/>
  <c r="AFI1" i="9"/>
  <c r="AFJ1" i="9"/>
  <c r="AFK1" i="9"/>
  <c r="AFL1" i="9"/>
  <c r="AFM1" i="9"/>
  <c r="AFN1" i="9"/>
  <c r="AFO1" i="9"/>
  <c r="AFP1" i="9"/>
  <c r="AFQ1" i="9"/>
  <c r="AFR1" i="9"/>
  <c r="AFS1" i="9"/>
  <c r="AFT1" i="9"/>
  <c r="AFU1" i="9"/>
  <c r="AFV1" i="9"/>
  <c r="AFW1" i="9"/>
  <c r="AFX1" i="9"/>
  <c r="AFY1" i="9"/>
  <c r="AFZ1" i="9"/>
  <c r="AGA1" i="9"/>
  <c r="AGB1" i="9"/>
  <c r="AGC1" i="9"/>
  <c r="AGD1" i="9"/>
  <c r="AGE1" i="9"/>
  <c r="AGF1" i="9"/>
  <c r="AGG1" i="9"/>
  <c r="AGH1" i="9"/>
  <c r="AGI1" i="9"/>
  <c r="AGJ1" i="9"/>
  <c r="AGK1" i="9"/>
  <c r="AGL1" i="9"/>
  <c r="AGM1" i="9"/>
  <c r="AGN1" i="9"/>
  <c r="AGO1" i="9"/>
  <c r="AGP1" i="9"/>
  <c r="AGQ1" i="9"/>
  <c r="AGR1" i="9"/>
  <c r="AGS1" i="9"/>
  <c r="AGT1" i="9"/>
  <c r="AGU1" i="9"/>
  <c r="AGV1" i="9"/>
  <c r="AGW1" i="9"/>
  <c r="AGX1" i="9"/>
  <c r="AGY1" i="9"/>
  <c r="AGZ1" i="9"/>
  <c r="AHA1" i="9"/>
  <c r="AHB1" i="9"/>
  <c r="AHC1" i="9"/>
  <c r="AHD1" i="9"/>
  <c r="AHE1" i="9"/>
  <c r="AHF1" i="9"/>
  <c r="AHG1" i="9"/>
  <c r="AHH1" i="9"/>
  <c r="AHI1" i="9"/>
  <c r="AHJ1" i="9"/>
  <c r="AHK1" i="9"/>
  <c r="AHL1" i="9"/>
  <c r="AHM1" i="9"/>
  <c r="AHN1" i="9"/>
  <c r="AHO1" i="9"/>
  <c r="AHP1" i="9"/>
  <c r="AHQ1" i="9"/>
  <c r="AHR1" i="9"/>
  <c r="AHS1" i="9"/>
  <c r="AHT1" i="9"/>
  <c r="AHU1" i="9"/>
  <c r="AHV1" i="9"/>
  <c r="AHW1" i="9"/>
  <c r="AHX1" i="9"/>
  <c r="AHY1" i="9"/>
  <c r="AHZ1" i="9"/>
  <c r="AIA1" i="9"/>
  <c r="AIB1" i="9"/>
  <c r="AIC1" i="9"/>
  <c r="AID1" i="9"/>
  <c r="AIE1" i="9"/>
  <c r="AIF1" i="9"/>
  <c r="AIG1" i="9"/>
  <c r="AIH1" i="9"/>
  <c r="AII1" i="9"/>
  <c r="AIJ1" i="9"/>
  <c r="AIK1" i="9"/>
  <c r="AIL1" i="9"/>
  <c r="AIM1" i="9"/>
  <c r="AIN1" i="9"/>
  <c r="AIO1" i="9"/>
  <c r="AIP1" i="9"/>
  <c r="AIQ1" i="9"/>
  <c r="AIR1" i="9"/>
  <c r="AIS1" i="9"/>
  <c r="AIT1" i="9"/>
  <c r="AIU1" i="9"/>
  <c r="AIV1" i="9"/>
  <c r="AIW1" i="9"/>
  <c r="AIX1" i="9"/>
  <c r="AIY1" i="9"/>
  <c r="AIZ1" i="9"/>
  <c r="AJA1" i="9"/>
  <c r="AJB1" i="9"/>
  <c r="AJC1" i="9"/>
  <c r="AJD1" i="9"/>
  <c r="AJE1" i="9"/>
  <c r="AJF1" i="9"/>
  <c r="AJG1" i="9"/>
  <c r="AJH1" i="9"/>
  <c r="AJI1" i="9"/>
  <c r="AJJ1" i="9"/>
  <c r="AJK1" i="9"/>
  <c r="AJL1" i="9"/>
  <c r="AJM1" i="9"/>
  <c r="AJN1" i="9"/>
  <c r="AJO1" i="9"/>
  <c r="AJP1" i="9"/>
  <c r="AJQ1" i="9"/>
  <c r="AJR1" i="9"/>
  <c r="AJS1" i="9"/>
  <c r="AJT1" i="9"/>
  <c r="AJU1" i="9"/>
  <c r="AJV1" i="9"/>
  <c r="AJW1" i="9"/>
  <c r="AJX1" i="9"/>
  <c r="AJY1" i="9"/>
  <c r="AJZ1" i="9"/>
  <c r="AKA1" i="9"/>
  <c r="AKB1" i="9"/>
  <c r="AKC1" i="9"/>
  <c r="AKD1" i="9"/>
  <c r="AKE1" i="9"/>
  <c r="AKF1" i="9"/>
  <c r="AKG1" i="9"/>
  <c r="AKH1" i="9"/>
  <c r="AKI1" i="9"/>
  <c r="AKJ1" i="9"/>
  <c r="AKK1" i="9"/>
  <c r="AKL1" i="9"/>
  <c r="AKM1" i="9"/>
  <c r="AKN1" i="9"/>
  <c r="AKO1" i="9"/>
  <c r="AKP1" i="9"/>
  <c r="AKQ1" i="9"/>
  <c r="AKR1" i="9"/>
  <c r="AKS1" i="9"/>
  <c r="AKT1" i="9"/>
  <c r="AKO24" i="8"/>
  <c r="AKL24" i="8"/>
  <c r="AJV24" i="8"/>
  <c r="AJQ24" i="8"/>
  <c r="AJI24" i="8"/>
  <c r="AJF24" i="8"/>
  <c r="AJE24" i="8"/>
  <c r="AJC24" i="8"/>
  <c r="AJB24" i="8"/>
  <c r="AJA24" i="8"/>
  <c r="AIY24" i="8"/>
  <c r="AIW24" i="8"/>
  <c r="AIP24" i="8"/>
  <c r="AIK24" i="8"/>
  <c r="AIJ24" i="8"/>
  <c r="AIC24" i="8"/>
  <c r="AIB24" i="8"/>
  <c r="AIA24" i="8"/>
  <c r="AHT24" i="8"/>
  <c r="AHP24" i="8"/>
  <c r="AHL24" i="8"/>
  <c r="AHG24" i="8"/>
  <c r="AHE24" i="8"/>
  <c r="AHC24" i="8"/>
  <c r="AGY24" i="8"/>
  <c r="AGN24" i="8"/>
  <c r="AGF24" i="8"/>
  <c r="AGB24" i="8"/>
  <c r="AGA24" i="8"/>
  <c r="AFY24" i="8"/>
  <c r="AFW24" i="8"/>
  <c r="AFS24" i="8"/>
  <c r="AFP24" i="8"/>
  <c r="AFO24" i="8"/>
  <c r="AFK24" i="8"/>
  <c r="AFJ24" i="8"/>
  <c r="AFH24" i="8"/>
  <c r="AFA24" i="8"/>
  <c r="AEX24" i="8"/>
  <c r="AEO24" i="8"/>
  <c r="AED24" i="8"/>
  <c r="ADY24" i="8"/>
  <c r="ADO24" i="8"/>
  <c r="ADL24" i="8"/>
  <c r="ADH24" i="8"/>
  <c r="ACT24" i="8"/>
  <c r="ACM24" i="8"/>
  <c r="ACI24" i="8"/>
  <c r="ABZ24" i="8"/>
  <c r="ABV24" i="8"/>
  <c r="ABU24" i="8"/>
  <c r="ABN24" i="8"/>
  <c r="ABJ24" i="8"/>
  <c r="ABD24" i="8"/>
  <c r="AAV24" i="8"/>
  <c r="AAS24" i="8"/>
  <c r="YW24" i="8"/>
  <c r="YL24" i="8"/>
  <c r="YJ24" i="8"/>
  <c r="YH24" i="8"/>
  <c r="YG24" i="8"/>
  <c r="XW24" i="8"/>
  <c r="XI24" i="8"/>
  <c r="XF24" i="8"/>
  <c r="XB24" i="8"/>
  <c r="XA24" i="8"/>
  <c r="WJ24" i="8"/>
  <c r="WI24" i="8"/>
  <c r="WA24" i="8"/>
  <c r="VQ24" i="8"/>
  <c r="VP24" i="8"/>
  <c r="VM24" i="8"/>
  <c r="VJ24" i="8"/>
  <c r="VG24" i="8"/>
  <c r="UU24" i="8"/>
  <c r="UJ24" i="8"/>
  <c r="UI24" i="8"/>
  <c r="TY24" i="8"/>
  <c r="TU24" i="8"/>
  <c r="TQ24" i="8"/>
  <c r="TO24" i="8"/>
  <c r="TJ24" i="8"/>
  <c r="TI24" i="8"/>
  <c r="TH24" i="8"/>
  <c r="TF24" i="8"/>
  <c r="TE24" i="8"/>
  <c r="TD24" i="8"/>
  <c r="TA24" i="8"/>
  <c r="SX24" i="8"/>
  <c r="SV24" i="8"/>
  <c r="SU24" i="8"/>
  <c r="SS24" i="8"/>
  <c r="SH24" i="8"/>
  <c r="SG24" i="8"/>
  <c r="SE24" i="8"/>
  <c r="SD24" i="8"/>
  <c r="SC24" i="8"/>
  <c r="SB24" i="8"/>
  <c r="RV24" i="8"/>
  <c r="RT24" i="8"/>
  <c r="RQ24" i="8"/>
  <c r="RP24" i="8"/>
  <c r="RO24" i="8"/>
  <c r="RM24" i="8"/>
  <c r="RH24" i="8"/>
  <c r="RD24" i="8"/>
  <c r="QY24" i="8"/>
  <c r="QV24" i="8"/>
  <c r="QG24" i="8"/>
  <c r="QD24" i="8"/>
  <c r="PZ24" i="8"/>
  <c r="PH24" i="8"/>
  <c r="PA24" i="8"/>
  <c r="OY24" i="8"/>
  <c r="OV24" i="8"/>
  <c r="OT24" i="8"/>
  <c r="OQ24" i="8"/>
  <c r="OP24" i="8"/>
  <c r="OM24" i="8"/>
  <c r="OL24" i="8"/>
  <c r="OJ24" i="8"/>
  <c r="OF24" i="8"/>
  <c r="OE24" i="8"/>
  <c r="OC24" i="8"/>
  <c r="NV24" i="8"/>
  <c r="NU24" i="8"/>
  <c r="NO24" i="8"/>
  <c r="NN24" i="8"/>
  <c r="NH24" i="8"/>
  <c r="NF24" i="8"/>
  <c r="NC24" i="8"/>
  <c r="ML24" i="8"/>
  <c r="MK24" i="8"/>
  <c r="MG24" i="8"/>
  <c r="MF24" i="8"/>
  <c r="MD24" i="8"/>
  <c r="MA24" i="8"/>
  <c r="LW24" i="8"/>
  <c r="LK24" i="8"/>
  <c r="LI24" i="8"/>
  <c r="LH24" i="8"/>
  <c r="LF24" i="8"/>
  <c r="KX24" i="8"/>
  <c r="KR24" i="8"/>
  <c r="KO24" i="8"/>
  <c r="KK24" i="8"/>
  <c r="KE24" i="8"/>
  <c r="KD24" i="8"/>
  <c r="KB24" i="8"/>
  <c r="JW24" i="8"/>
  <c r="JV24" i="8"/>
  <c r="JJ24" i="8"/>
  <c r="JI24" i="8"/>
  <c r="JF24" i="8"/>
  <c r="JE24" i="8"/>
  <c r="JC24" i="8"/>
  <c r="JB24" i="8"/>
  <c r="IU24" i="8"/>
  <c r="IP24" i="8"/>
  <c r="II24" i="8"/>
  <c r="IH24" i="8"/>
  <c r="IF24" i="8"/>
  <c r="IB24" i="8"/>
  <c r="HX24" i="8"/>
  <c r="HV24" i="8"/>
  <c r="HU24" i="8"/>
  <c r="HS24" i="8"/>
  <c r="HP24" i="8"/>
  <c r="HN24" i="8"/>
  <c r="HM24" i="8"/>
  <c r="HL24" i="8"/>
  <c r="HK24" i="8"/>
  <c r="HJ24" i="8"/>
  <c r="HH24" i="8"/>
  <c r="HG24" i="8"/>
  <c r="HE24" i="8"/>
  <c r="HC24" i="8"/>
  <c r="HA24" i="8"/>
  <c r="GR24" i="8"/>
  <c r="GQ24" i="8"/>
  <c r="GP24" i="8"/>
  <c r="GO24" i="8"/>
  <c r="GN24" i="8"/>
  <c r="GL24" i="8"/>
  <c r="GK24" i="8"/>
  <c r="GG24" i="8"/>
  <c r="GE24" i="8"/>
  <c r="FU24" i="8"/>
  <c r="FT24" i="8"/>
  <c r="FS24" i="8"/>
  <c r="FP24" i="8"/>
  <c r="FO24" i="8"/>
  <c r="FN24" i="8"/>
  <c r="FM24" i="8"/>
  <c r="FK24" i="8"/>
  <c r="FJ24" i="8"/>
  <c r="FI24" i="8"/>
  <c r="FD24" i="8"/>
  <c r="FC24" i="8"/>
  <c r="EW24" i="8"/>
  <c r="ET24" i="8"/>
  <c r="BK24" i="8"/>
  <c r="BI24" i="8"/>
  <c r="BG24" i="8"/>
  <c r="BE24" i="8"/>
  <c r="BC24" i="8"/>
  <c r="BA24" i="8"/>
  <c r="AZ24" i="8"/>
  <c r="AW24" i="8"/>
  <c r="AU24" i="8"/>
  <c r="AT24" i="8"/>
  <c r="AS24" i="8"/>
  <c r="AR24" i="8"/>
  <c r="AQ24" i="8"/>
  <c r="AO24" i="8"/>
  <c r="AL24" i="8"/>
  <c r="AK24" i="8"/>
  <c r="AE24" i="8"/>
  <c r="AD24" i="8"/>
  <c r="AC24" i="8"/>
  <c r="U24" i="8"/>
  <c r="T24" i="8"/>
  <c r="O24" i="8"/>
  <c r="N24" i="8"/>
  <c r="M24" i="8"/>
  <c r="L24" i="8"/>
  <c r="H24" i="8"/>
  <c r="G24" i="8"/>
  <c r="E24" i="8"/>
  <c r="D24" i="8"/>
  <c r="NB22" i="8"/>
  <c r="NB24" i="8" s="1"/>
  <c r="AJJ20" i="8"/>
  <c r="AJJ24" i="8" s="1"/>
  <c r="AIK20" i="8"/>
  <c r="AII20" i="8"/>
  <c r="AII24" i="8" s="1"/>
  <c r="AHD20" i="8"/>
  <c r="AHD24" i="8" s="1"/>
  <c r="QU20" i="8"/>
  <c r="QU24" i="8" s="1"/>
  <c r="QF20" i="8"/>
  <c r="QF24" i="8" s="1"/>
  <c r="OY20" i="8"/>
  <c r="OX20" i="8"/>
  <c r="OX24" i="8" s="1"/>
  <c r="OW20" i="8"/>
  <c r="OW24" i="8" s="1"/>
  <c r="OR20" i="8"/>
  <c r="OR24" i="8" s="1"/>
  <c r="NU20" i="8"/>
  <c r="JT20" i="8"/>
  <c r="JT24" i="8" s="1"/>
  <c r="Y20" i="8"/>
  <c r="Y24" i="8" s="1"/>
  <c r="OY19" i="8"/>
  <c r="TX18" i="8"/>
  <c r="TX24" i="8" s="1"/>
  <c r="OY18" i="8"/>
  <c r="AKI15" i="8"/>
  <c r="AHD15" i="8"/>
  <c r="NL15" i="8"/>
  <c r="GH15" i="8"/>
  <c r="AHD14" i="8"/>
  <c r="ADA14" i="8"/>
  <c r="ACR14" i="8"/>
  <c r="ZW14" i="8"/>
  <c r="NL14" i="8"/>
  <c r="HA14" i="8"/>
  <c r="GX14" i="8"/>
  <c r="GF14" i="8"/>
  <c r="DB14" i="8"/>
  <c r="AKN13" i="8"/>
  <c r="AJT13" i="8"/>
  <c r="AJQ13" i="8"/>
  <c r="AJD13" i="8"/>
  <c r="AJC13" i="8"/>
  <c r="AIX13" i="8"/>
  <c r="AIW13" i="8"/>
  <c r="AIS13" i="8"/>
  <c r="AIJ13" i="8"/>
  <c r="AHK13" i="8"/>
  <c r="AHD13" i="8"/>
  <c r="AGP13" i="8"/>
  <c r="AGK13" i="8"/>
  <c r="AFT13" i="8"/>
  <c r="AED13" i="8"/>
  <c r="ACM13" i="8"/>
  <c r="AAK13" i="8"/>
  <c r="XW13" i="8"/>
  <c r="XP13" i="8"/>
  <c r="XA13" i="8"/>
  <c r="WJ13" i="8"/>
  <c r="WH13" i="8"/>
  <c r="US13" i="8"/>
  <c r="UD13" i="8"/>
  <c r="UC13" i="8"/>
  <c r="TY13" i="8"/>
  <c r="TS13" i="8"/>
  <c r="TL13" i="8"/>
  <c r="SW13" i="8"/>
  <c r="SO13" i="8"/>
  <c r="SN13" i="8"/>
  <c r="QG13" i="8"/>
  <c r="PY13" i="8"/>
  <c r="PO13" i="8"/>
  <c r="NY13" i="8"/>
  <c r="MZ13" i="8"/>
  <c r="MD13" i="8"/>
  <c r="LV13" i="8"/>
  <c r="LN13" i="8"/>
  <c r="LG13" i="8"/>
  <c r="LB13" i="8"/>
  <c r="KT13" i="8"/>
  <c r="KH13" i="8"/>
  <c r="KG13" i="8"/>
  <c r="KF13" i="8"/>
  <c r="JP13" i="8"/>
  <c r="JK13" i="8"/>
  <c r="JH13" i="8"/>
  <c r="JB13" i="8"/>
  <c r="IN13" i="8"/>
  <c r="HQ13" i="8"/>
  <c r="HN13" i="8"/>
  <c r="HL13" i="8"/>
  <c r="HJ13" i="8"/>
  <c r="HH13" i="8"/>
  <c r="HA13" i="8"/>
  <c r="GZ13" i="8"/>
  <c r="GX13" i="8"/>
  <c r="GV13" i="8"/>
  <c r="GL13" i="8"/>
  <c r="GH13" i="8"/>
  <c r="GF13" i="8"/>
  <c r="CP13" i="8"/>
  <c r="CI13" i="8"/>
  <c r="AHD12" i="8"/>
  <c r="YH12" i="8"/>
  <c r="PL12" i="8"/>
  <c r="NL12" i="8"/>
  <c r="BD12" i="8"/>
  <c r="AJC11" i="8"/>
  <c r="AES11" i="8"/>
  <c r="ADA11" i="8"/>
  <c r="ABQ11" i="8"/>
  <c r="ABL11" i="8"/>
  <c r="ABK11" i="8"/>
  <c r="YH11" i="8"/>
  <c r="TX11" i="8"/>
  <c r="OY11" i="8"/>
  <c r="NO11" i="8"/>
  <c r="HA11" i="8"/>
  <c r="BD11" i="8"/>
  <c r="AV11" i="8"/>
  <c r="AKM10" i="8"/>
  <c r="AIX10" i="8"/>
  <c r="AIT10" i="8"/>
  <c r="AHD10" i="8"/>
  <c r="AHC10" i="8"/>
  <c r="AGU10" i="8"/>
  <c r="AEN10" i="8"/>
  <c r="AEM10" i="8"/>
  <c r="ABW10" i="8"/>
  <c r="ABL10" i="8"/>
  <c r="YG10" i="8"/>
  <c r="TX10" i="8"/>
  <c r="PP10" i="8"/>
  <c r="PN10" i="8"/>
  <c r="OY10" i="8"/>
  <c r="NO10" i="8"/>
  <c r="NJ10" i="8"/>
  <c r="NE10" i="8"/>
  <c r="MT10" i="8"/>
  <c r="KW10" i="8"/>
  <c r="JO10" i="8"/>
  <c r="IM10" i="8"/>
  <c r="HA10" i="8"/>
  <c r="BC10" i="8"/>
  <c r="BB10" i="8"/>
  <c r="AE10" i="8"/>
  <c r="AD10" i="8"/>
  <c r="Z10" i="8"/>
  <c r="AIT9" i="8"/>
  <c r="AIQ9" i="8"/>
  <c r="AIC9" i="8"/>
  <c r="AFM9" i="8"/>
  <c r="AER9" i="8"/>
  <c r="ADA9" i="8"/>
  <c r="ACW9" i="8"/>
  <c r="ACR9" i="8"/>
  <c r="ACI9" i="8"/>
  <c r="ABZ9" i="8"/>
  <c r="ABY9" i="8"/>
  <c r="ABL9" i="8"/>
  <c r="ABG9" i="8"/>
  <c r="AAP9" i="8"/>
  <c r="YH9" i="8"/>
  <c r="VQ9" i="8"/>
  <c r="TX9" i="8"/>
  <c r="TK9" i="8"/>
  <c r="PL9" i="8"/>
  <c r="OY9" i="8"/>
  <c r="NO9" i="8"/>
  <c r="NL9" i="8"/>
  <c r="JR9" i="8"/>
  <c r="IN9" i="8"/>
  <c r="HJ9" i="8"/>
  <c r="HA9" i="8"/>
  <c r="GP9" i="8"/>
  <c r="EP9" i="8"/>
  <c r="BJ9" i="8"/>
  <c r="BD9" i="8"/>
  <c r="AEK8" i="8"/>
  <c r="ADA8" i="8"/>
  <c r="ACW8" i="8"/>
  <c r="UL8" i="8"/>
  <c r="TX8" i="8"/>
  <c r="NR8" i="8"/>
  <c r="NO8" i="8"/>
  <c r="NL8" i="8"/>
  <c r="HJ8" i="8"/>
  <c r="GH8" i="8"/>
  <c r="CF8" i="8"/>
  <c r="AJC7" i="8"/>
  <c r="AHD7" i="8"/>
  <c r="ACW7" i="8"/>
  <c r="ACR7" i="8"/>
  <c r="WJ7" i="8"/>
  <c r="TX7" i="8"/>
  <c r="RM7" i="8"/>
  <c r="QV7" i="8"/>
  <c r="PL7" i="8"/>
  <c r="NQ7" i="8"/>
  <c r="NL7" i="8"/>
  <c r="KW7" i="8"/>
  <c r="JO7" i="8"/>
  <c r="HJ7" i="8"/>
  <c r="GH7" i="8"/>
  <c r="BD7" i="8"/>
  <c r="AJL6" i="8"/>
  <c r="AJD6" i="8"/>
  <c r="AIT6" i="8"/>
  <c r="AHD6" i="8"/>
  <c r="ACR6" i="8"/>
  <c r="XW6" i="8"/>
  <c r="XS6" i="8"/>
  <c r="UB6" i="8"/>
  <c r="TX6" i="8"/>
  <c r="GC6" i="8"/>
  <c r="FW6" i="8"/>
  <c r="AD6" i="8"/>
  <c r="OY3" i="8"/>
  <c r="AL3" i="8"/>
  <c r="AD3" i="8"/>
  <c r="F3" i="8"/>
  <c r="AKJ2" i="8"/>
  <c r="OY2" i="8"/>
  <c r="BC2" i="8"/>
  <c r="X2" i="8"/>
  <c r="L2" i="8"/>
  <c r="F2" i="8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U287" i="10"/>
  <c r="V287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T289" i="10"/>
  <c r="U289" i="10"/>
  <c r="V289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S290" i="10"/>
  <c r="T290" i="10"/>
  <c r="U290" i="10"/>
  <c r="V290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S291" i="10"/>
  <c r="T291" i="10"/>
  <c r="U291" i="10"/>
  <c r="V291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S292" i="10"/>
  <c r="T292" i="10"/>
  <c r="U292" i="10"/>
  <c r="V292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T293" i="10"/>
  <c r="U293" i="10"/>
  <c r="V293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U294" i="10"/>
  <c r="V294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U295" i="10"/>
  <c r="V295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T296" i="10"/>
  <c r="U296" i="10"/>
  <c r="V296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S297" i="10"/>
  <c r="T297" i="10"/>
  <c r="U297" i="10"/>
  <c r="V297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S298" i="10"/>
  <c r="T298" i="10"/>
  <c r="U298" i="10"/>
  <c r="V298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V299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S300" i="10"/>
  <c r="T300" i="10"/>
  <c r="U300" i="10"/>
  <c r="V300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T301" i="10"/>
  <c r="U301" i="10"/>
  <c r="V301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U302" i="10"/>
  <c r="V302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T303" i="10"/>
  <c r="U303" i="10"/>
  <c r="V303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U304" i="10"/>
  <c r="V304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S305" i="10"/>
  <c r="T305" i="10"/>
  <c r="U305" i="10"/>
  <c r="V305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S306" i="10"/>
  <c r="T306" i="10"/>
  <c r="U306" i="10"/>
  <c r="V306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R307" i="10"/>
  <c r="S307" i="10"/>
  <c r="T307" i="10"/>
  <c r="U307" i="10"/>
  <c r="V307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S308" i="10"/>
  <c r="T308" i="10"/>
  <c r="U308" i="10"/>
  <c r="V308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T309" i="10"/>
  <c r="U309" i="10"/>
  <c r="V309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V310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T311" i="10"/>
  <c r="U311" i="10"/>
  <c r="V311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U312" i="10"/>
  <c r="V312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T313" i="10"/>
  <c r="U313" i="10"/>
  <c r="V313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T314" i="10"/>
  <c r="U314" i="10"/>
  <c r="V314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S315" i="10"/>
  <c r="T315" i="10"/>
  <c r="U315" i="10"/>
  <c r="V315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S316" i="10"/>
  <c r="T316" i="10"/>
  <c r="U316" i="10"/>
  <c r="V316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T317" i="10"/>
  <c r="U317" i="10"/>
  <c r="V317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U318" i="10"/>
  <c r="V318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S319" i="10"/>
  <c r="T319" i="10"/>
  <c r="U319" i="10"/>
  <c r="V319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U320" i="10"/>
  <c r="V320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V321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S322" i="10"/>
  <c r="T322" i="10"/>
  <c r="U322" i="10"/>
  <c r="V322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S323" i="10"/>
  <c r="T323" i="10"/>
  <c r="U323" i="10"/>
  <c r="V323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S324" i="10"/>
  <c r="T324" i="10"/>
  <c r="U324" i="10"/>
  <c r="V324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S325" i="10"/>
  <c r="T325" i="10"/>
  <c r="U325" i="10"/>
  <c r="V325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S326" i="10"/>
  <c r="T326" i="10"/>
  <c r="U326" i="10"/>
  <c r="V326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Q327" i="10"/>
  <c r="R327" i="10"/>
  <c r="S327" i="10"/>
  <c r="T327" i="10"/>
  <c r="U327" i="10"/>
  <c r="V327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S328" i="10"/>
  <c r="T328" i="10"/>
  <c r="U328" i="10"/>
  <c r="V328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R329" i="10"/>
  <c r="S329" i="10"/>
  <c r="T329" i="10"/>
  <c r="U329" i="10"/>
  <c r="V329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S330" i="10"/>
  <c r="T330" i="10"/>
  <c r="U330" i="10"/>
  <c r="V330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S331" i="10"/>
  <c r="T331" i="10"/>
  <c r="U331" i="10"/>
  <c r="V331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T332" i="10"/>
  <c r="U332" i="10"/>
  <c r="V332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S333" i="10"/>
  <c r="T333" i="10"/>
  <c r="U333" i="10"/>
  <c r="V333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S334" i="10"/>
  <c r="T334" i="10"/>
  <c r="U334" i="10"/>
  <c r="V334" i="10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Q335" i="10"/>
  <c r="R335" i="10"/>
  <c r="S335" i="10"/>
  <c r="T335" i="10"/>
  <c r="U335" i="10"/>
  <c r="V335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S336" i="10"/>
  <c r="T336" i="10"/>
  <c r="U336" i="10"/>
  <c r="V336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R337" i="10"/>
  <c r="S337" i="10"/>
  <c r="T337" i="10"/>
  <c r="U337" i="10"/>
  <c r="V337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S338" i="10"/>
  <c r="T338" i="10"/>
  <c r="U338" i="10"/>
  <c r="V338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R339" i="10"/>
  <c r="S339" i="10"/>
  <c r="T339" i="10"/>
  <c r="U339" i="10"/>
  <c r="V339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R340" i="10"/>
  <c r="S340" i="10"/>
  <c r="T340" i="10"/>
  <c r="U340" i="10"/>
  <c r="V340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S341" i="10"/>
  <c r="T341" i="10"/>
  <c r="U341" i="10"/>
  <c r="V341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S342" i="10"/>
  <c r="T342" i="10"/>
  <c r="U342" i="10"/>
  <c r="V342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T343" i="10"/>
  <c r="U343" i="10"/>
  <c r="V343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R344" i="10"/>
  <c r="S344" i="10"/>
  <c r="T344" i="10"/>
  <c r="U344" i="10"/>
  <c r="V344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S345" i="10"/>
  <c r="T345" i="10"/>
  <c r="U345" i="10"/>
  <c r="V345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S346" i="10"/>
  <c r="T346" i="10"/>
  <c r="U346" i="10"/>
  <c r="V346" i="10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Q347" i="10"/>
  <c r="R347" i="10"/>
  <c r="S347" i="10"/>
  <c r="T347" i="10"/>
  <c r="U347" i="10"/>
  <c r="V347" i="10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R348" i="10"/>
  <c r="S348" i="10"/>
  <c r="T348" i="10"/>
  <c r="U348" i="10"/>
  <c r="V348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S349" i="10"/>
  <c r="T349" i="10"/>
  <c r="U349" i="10"/>
  <c r="V349" i="10"/>
  <c r="D350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R350" i="10"/>
  <c r="S350" i="10"/>
  <c r="T350" i="10"/>
  <c r="U350" i="10"/>
  <c r="V350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S351" i="10"/>
  <c r="T351" i="10"/>
  <c r="U351" i="10"/>
  <c r="V351" i="10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R352" i="10"/>
  <c r="S352" i="10"/>
  <c r="T352" i="10"/>
  <c r="U352" i="10"/>
  <c r="V352" i="10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Q353" i="10"/>
  <c r="R353" i="10"/>
  <c r="S353" i="10"/>
  <c r="T353" i="10"/>
  <c r="U353" i="10"/>
  <c r="V353" i="10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R354" i="10"/>
  <c r="S354" i="10"/>
  <c r="T354" i="10"/>
  <c r="U354" i="10"/>
  <c r="V354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R355" i="10"/>
  <c r="S355" i="10"/>
  <c r="T355" i="10"/>
  <c r="U355" i="10"/>
  <c r="V355" i="10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R356" i="10"/>
  <c r="S356" i="10"/>
  <c r="T356" i="10"/>
  <c r="U356" i="10"/>
  <c r="V356" i="10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Q357" i="10"/>
  <c r="R357" i="10"/>
  <c r="S357" i="10"/>
  <c r="T357" i="10"/>
  <c r="U357" i="10"/>
  <c r="V357" i="10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R358" i="10"/>
  <c r="S358" i="10"/>
  <c r="T358" i="10"/>
  <c r="U358" i="10"/>
  <c r="V358" i="10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Q359" i="10"/>
  <c r="R359" i="10"/>
  <c r="S359" i="10"/>
  <c r="T359" i="10"/>
  <c r="U359" i="10"/>
  <c r="V359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S360" i="10"/>
  <c r="T360" i="10"/>
  <c r="U360" i="10"/>
  <c r="V360" i="10"/>
  <c r="D361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Q361" i="10"/>
  <c r="R361" i="10"/>
  <c r="S361" i="10"/>
  <c r="T361" i="10"/>
  <c r="U361" i="10"/>
  <c r="V361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S362" i="10"/>
  <c r="T362" i="10"/>
  <c r="U362" i="10"/>
  <c r="V362" i="10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Q363" i="10"/>
  <c r="R363" i="10"/>
  <c r="S363" i="10"/>
  <c r="T363" i="10"/>
  <c r="U363" i="10"/>
  <c r="V363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S364" i="10"/>
  <c r="T364" i="10"/>
  <c r="U364" i="10"/>
  <c r="V364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S365" i="10"/>
  <c r="T365" i="10"/>
  <c r="U365" i="10"/>
  <c r="V365" i="10"/>
  <c r="D366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R366" i="10"/>
  <c r="S366" i="10"/>
  <c r="T366" i="10"/>
  <c r="U366" i="10"/>
  <c r="V366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S367" i="10"/>
  <c r="T367" i="10"/>
  <c r="U367" i="10"/>
  <c r="V367" i="10"/>
  <c r="D368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R368" i="10"/>
  <c r="S368" i="10"/>
  <c r="T368" i="10"/>
  <c r="U368" i="10"/>
  <c r="V368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Q369" i="10"/>
  <c r="R369" i="10"/>
  <c r="S369" i="10"/>
  <c r="T369" i="10"/>
  <c r="U369" i="10"/>
  <c r="V369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S370" i="10"/>
  <c r="T370" i="10"/>
  <c r="U370" i="10"/>
  <c r="V370" i="10"/>
  <c r="D371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Q371" i="10"/>
  <c r="R371" i="10"/>
  <c r="S371" i="10"/>
  <c r="T371" i="10"/>
  <c r="U371" i="10"/>
  <c r="V371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R372" i="10"/>
  <c r="S372" i="10"/>
  <c r="T372" i="10"/>
  <c r="U372" i="10"/>
  <c r="V372" i="10"/>
  <c r="D373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Q373" i="10"/>
  <c r="R373" i="10"/>
  <c r="S373" i="10"/>
  <c r="T373" i="10"/>
  <c r="U373" i="10"/>
  <c r="V373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S374" i="10"/>
  <c r="T374" i="10"/>
  <c r="U374" i="10"/>
  <c r="V374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S375" i="10"/>
  <c r="T375" i="10"/>
  <c r="U375" i="10"/>
  <c r="V375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R376" i="10"/>
  <c r="S376" i="10"/>
  <c r="T376" i="10"/>
  <c r="U376" i="10"/>
  <c r="V376" i="10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Q377" i="10"/>
  <c r="R377" i="10"/>
  <c r="S377" i="10"/>
  <c r="T377" i="10"/>
  <c r="U377" i="10"/>
  <c r="V377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S378" i="10"/>
  <c r="T378" i="10"/>
  <c r="U378" i="10"/>
  <c r="V378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Q379" i="10"/>
  <c r="R379" i="10"/>
  <c r="S379" i="10"/>
  <c r="T379" i="10"/>
  <c r="U379" i="10"/>
  <c r="V379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R380" i="10"/>
  <c r="S380" i="10"/>
  <c r="T380" i="10"/>
  <c r="U380" i="10"/>
  <c r="V380" i="10"/>
  <c r="D381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Q381" i="10"/>
  <c r="R381" i="10"/>
  <c r="S381" i="10"/>
  <c r="T381" i="10"/>
  <c r="U381" i="10"/>
  <c r="V381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S382" i="10"/>
  <c r="T382" i="10"/>
  <c r="U382" i="10"/>
  <c r="V382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Q383" i="10"/>
  <c r="R383" i="10"/>
  <c r="S383" i="10"/>
  <c r="T383" i="10"/>
  <c r="U383" i="10"/>
  <c r="V383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S384" i="10"/>
  <c r="T384" i="10"/>
  <c r="U384" i="10"/>
  <c r="V384" i="10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Q385" i="10"/>
  <c r="R385" i="10"/>
  <c r="S385" i="10"/>
  <c r="T385" i="10"/>
  <c r="U385" i="10"/>
  <c r="V385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R386" i="10"/>
  <c r="S386" i="10"/>
  <c r="T386" i="10"/>
  <c r="U386" i="10"/>
  <c r="V386" i="10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Q387" i="10"/>
  <c r="R387" i="10"/>
  <c r="S387" i="10"/>
  <c r="T387" i="10"/>
  <c r="U387" i="10"/>
  <c r="V387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S388" i="10"/>
  <c r="T388" i="10"/>
  <c r="U388" i="10"/>
  <c r="V388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S389" i="10"/>
  <c r="T389" i="10"/>
  <c r="U389" i="10"/>
  <c r="V389" i="10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R390" i="10"/>
  <c r="S390" i="10"/>
  <c r="T390" i="10"/>
  <c r="U390" i="10"/>
  <c r="V390" i="10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Q391" i="10"/>
  <c r="R391" i="10"/>
  <c r="S391" i="10"/>
  <c r="T391" i="10"/>
  <c r="U391" i="10"/>
  <c r="V391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S392" i="10"/>
  <c r="T392" i="10"/>
  <c r="U392" i="10"/>
  <c r="V392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S393" i="10"/>
  <c r="T393" i="10"/>
  <c r="U393" i="10"/>
  <c r="V393" i="10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R394" i="10"/>
  <c r="S394" i="10"/>
  <c r="T394" i="10"/>
  <c r="U394" i="10"/>
  <c r="V394" i="10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S395" i="10"/>
  <c r="T395" i="10"/>
  <c r="U395" i="10"/>
  <c r="V395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S396" i="10"/>
  <c r="T396" i="10"/>
  <c r="U396" i="10"/>
  <c r="V396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S397" i="10"/>
  <c r="T397" i="10"/>
  <c r="U397" i="10"/>
  <c r="V397" i="10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R398" i="10"/>
  <c r="S398" i="10"/>
  <c r="T398" i="10"/>
  <c r="U398" i="10"/>
  <c r="V398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Q399" i="10"/>
  <c r="R399" i="10"/>
  <c r="S399" i="10"/>
  <c r="T399" i="10"/>
  <c r="U399" i="10"/>
  <c r="V399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S400" i="10"/>
  <c r="T400" i="10"/>
  <c r="U400" i="10"/>
  <c r="V400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S401" i="10"/>
  <c r="T401" i="10"/>
  <c r="U401" i="10"/>
  <c r="V401" i="10"/>
  <c r="D402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R402" i="10"/>
  <c r="S402" i="10"/>
  <c r="T402" i="10"/>
  <c r="U402" i="10"/>
  <c r="V402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S403" i="10"/>
  <c r="T403" i="10"/>
  <c r="U403" i="10"/>
  <c r="V403" i="10"/>
  <c r="D404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R404" i="10"/>
  <c r="S404" i="10"/>
  <c r="T404" i="10"/>
  <c r="U404" i="10"/>
  <c r="V404" i="10"/>
  <c r="D405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Q405" i="10"/>
  <c r="R405" i="10"/>
  <c r="S405" i="10"/>
  <c r="T405" i="10"/>
  <c r="U405" i="10"/>
  <c r="V405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S406" i="10"/>
  <c r="T406" i="10"/>
  <c r="U406" i="10"/>
  <c r="V406" i="10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S407" i="10"/>
  <c r="T407" i="10"/>
  <c r="U407" i="10"/>
  <c r="V407" i="10"/>
  <c r="D408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R408" i="10"/>
  <c r="S408" i="10"/>
  <c r="T408" i="10"/>
  <c r="U408" i="10"/>
  <c r="V408" i="10"/>
  <c r="D409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Q409" i="10"/>
  <c r="R409" i="10"/>
  <c r="S409" i="10"/>
  <c r="T409" i="10"/>
  <c r="U409" i="10"/>
  <c r="V409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S410" i="10"/>
  <c r="T410" i="10"/>
  <c r="U410" i="10"/>
  <c r="V410" i="10"/>
  <c r="D411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Q411" i="10"/>
  <c r="R411" i="10"/>
  <c r="S411" i="10"/>
  <c r="T411" i="10"/>
  <c r="U411" i="10"/>
  <c r="V411" i="10"/>
  <c r="D412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R412" i="10"/>
  <c r="S412" i="10"/>
  <c r="T412" i="10"/>
  <c r="U412" i="10"/>
  <c r="V412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S413" i="10"/>
  <c r="T413" i="10"/>
  <c r="U413" i="10"/>
  <c r="V413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S414" i="10"/>
  <c r="T414" i="10"/>
  <c r="U414" i="10"/>
  <c r="V414" i="10"/>
  <c r="D415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Q415" i="10"/>
  <c r="R415" i="10"/>
  <c r="S415" i="10"/>
  <c r="T415" i="10"/>
  <c r="U415" i="10"/>
  <c r="V415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S416" i="10"/>
  <c r="T416" i="10"/>
  <c r="U416" i="10"/>
  <c r="V416" i="10"/>
  <c r="D417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Q417" i="10"/>
  <c r="R417" i="10"/>
  <c r="S417" i="10"/>
  <c r="T417" i="10"/>
  <c r="U417" i="10"/>
  <c r="V417" i="10"/>
  <c r="D418" i="10"/>
  <c r="E418" i="10"/>
  <c r="F418" i="10"/>
  <c r="G418" i="10"/>
  <c r="H418" i="10"/>
  <c r="I418" i="10"/>
  <c r="J418" i="10"/>
  <c r="K418" i="10"/>
  <c r="L418" i="10"/>
  <c r="M418" i="10"/>
  <c r="N418" i="10"/>
  <c r="O418" i="10"/>
  <c r="P418" i="10"/>
  <c r="Q418" i="10"/>
  <c r="R418" i="10"/>
  <c r="S418" i="10"/>
  <c r="T418" i="10"/>
  <c r="U418" i="10"/>
  <c r="V418" i="10"/>
  <c r="D419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Q419" i="10"/>
  <c r="R419" i="10"/>
  <c r="S419" i="10"/>
  <c r="T419" i="10"/>
  <c r="U419" i="10"/>
  <c r="V419" i="10"/>
  <c r="D420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R420" i="10"/>
  <c r="S420" i="10"/>
  <c r="T420" i="10"/>
  <c r="U420" i="10"/>
  <c r="V420" i="10"/>
  <c r="D421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Q421" i="10"/>
  <c r="R421" i="10"/>
  <c r="S421" i="10"/>
  <c r="T421" i="10"/>
  <c r="U421" i="10"/>
  <c r="V421" i="10"/>
  <c r="D422" i="10"/>
  <c r="E422" i="10"/>
  <c r="F422" i="10"/>
  <c r="G422" i="10"/>
  <c r="H422" i="10"/>
  <c r="I422" i="10"/>
  <c r="J422" i="10"/>
  <c r="K422" i="10"/>
  <c r="L422" i="10"/>
  <c r="M422" i="10"/>
  <c r="N422" i="10"/>
  <c r="O422" i="10"/>
  <c r="P422" i="10"/>
  <c r="Q422" i="10"/>
  <c r="R422" i="10"/>
  <c r="S422" i="10"/>
  <c r="T422" i="10"/>
  <c r="U422" i="10"/>
  <c r="V422" i="10"/>
  <c r="D423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Q423" i="10"/>
  <c r="R423" i="10"/>
  <c r="S423" i="10"/>
  <c r="T423" i="10"/>
  <c r="U423" i="10"/>
  <c r="V423" i="10"/>
  <c r="D424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R424" i="10"/>
  <c r="S424" i="10"/>
  <c r="T424" i="10"/>
  <c r="U424" i="10"/>
  <c r="V424" i="10"/>
  <c r="D425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Q425" i="10"/>
  <c r="R425" i="10"/>
  <c r="S425" i="10"/>
  <c r="T425" i="10"/>
  <c r="U425" i="10"/>
  <c r="V425" i="10"/>
  <c r="D426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R426" i="10"/>
  <c r="S426" i="10"/>
  <c r="T426" i="10"/>
  <c r="U426" i="10"/>
  <c r="V426" i="10"/>
  <c r="D427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Q427" i="10"/>
  <c r="R427" i="10"/>
  <c r="S427" i="10"/>
  <c r="T427" i="10"/>
  <c r="U427" i="10"/>
  <c r="V427" i="10"/>
  <c r="D428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R428" i="10"/>
  <c r="S428" i="10"/>
  <c r="T428" i="10"/>
  <c r="U428" i="10"/>
  <c r="V428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S429" i="10"/>
  <c r="T429" i="10"/>
  <c r="U429" i="10"/>
  <c r="V429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R430" i="10"/>
  <c r="S430" i="10"/>
  <c r="T430" i="10"/>
  <c r="U430" i="10"/>
  <c r="V430" i="10"/>
  <c r="D431" i="10"/>
  <c r="E431" i="10"/>
  <c r="F431" i="10"/>
  <c r="G431" i="10"/>
  <c r="H431" i="10"/>
  <c r="I431" i="10"/>
  <c r="J431" i="10"/>
  <c r="K431" i="10"/>
  <c r="L431" i="10"/>
  <c r="M431" i="10"/>
  <c r="N431" i="10"/>
  <c r="O431" i="10"/>
  <c r="P431" i="10"/>
  <c r="Q431" i="10"/>
  <c r="R431" i="10"/>
  <c r="S431" i="10"/>
  <c r="T431" i="10"/>
  <c r="U431" i="10"/>
  <c r="V431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R432" i="10"/>
  <c r="S432" i="10"/>
  <c r="T432" i="10"/>
  <c r="U432" i="10"/>
  <c r="V432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S433" i="10"/>
  <c r="T433" i="10"/>
  <c r="U433" i="10"/>
  <c r="V433" i="10"/>
  <c r="D434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R434" i="10"/>
  <c r="S434" i="10"/>
  <c r="T434" i="10"/>
  <c r="U434" i="10"/>
  <c r="V434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S435" i="10"/>
  <c r="T435" i="10"/>
  <c r="U435" i="10"/>
  <c r="V435" i="10"/>
  <c r="D436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R436" i="10"/>
  <c r="S436" i="10"/>
  <c r="T436" i="10"/>
  <c r="U436" i="10"/>
  <c r="V436" i="10"/>
  <c r="D437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Q437" i="10"/>
  <c r="R437" i="10"/>
  <c r="S437" i="10"/>
  <c r="T437" i="10"/>
  <c r="U437" i="10"/>
  <c r="V437" i="10"/>
  <c r="D438" i="10"/>
  <c r="E438" i="10"/>
  <c r="F438" i="10"/>
  <c r="G438" i="10"/>
  <c r="H438" i="10"/>
  <c r="I438" i="10"/>
  <c r="J438" i="10"/>
  <c r="K438" i="10"/>
  <c r="L438" i="10"/>
  <c r="M438" i="10"/>
  <c r="N438" i="10"/>
  <c r="O438" i="10"/>
  <c r="P438" i="10"/>
  <c r="Q438" i="10"/>
  <c r="R438" i="10"/>
  <c r="S438" i="10"/>
  <c r="T438" i="10"/>
  <c r="U438" i="10"/>
  <c r="V438" i="10"/>
  <c r="D439" i="10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S439" i="10"/>
  <c r="T439" i="10"/>
  <c r="U439" i="10"/>
  <c r="V439" i="10"/>
  <c r="D440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R440" i="10"/>
  <c r="S440" i="10"/>
  <c r="T440" i="10"/>
  <c r="U440" i="10"/>
  <c r="V440" i="10"/>
  <c r="D441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Q441" i="10"/>
  <c r="R441" i="10"/>
  <c r="S441" i="10"/>
  <c r="T441" i="10"/>
  <c r="U441" i="10"/>
  <c r="V441" i="10"/>
  <c r="D442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R442" i="10"/>
  <c r="S442" i="10"/>
  <c r="T442" i="10"/>
  <c r="U442" i="10"/>
  <c r="V442" i="10"/>
  <c r="D443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R443" i="10"/>
  <c r="S443" i="10"/>
  <c r="T443" i="10"/>
  <c r="U443" i="10"/>
  <c r="V443" i="10"/>
  <c r="D444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R444" i="10"/>
  <c r="S444" i="10"/>
  <c r="T444" i="10"/>
  <c r="U444" i="10"/>
  <c r="V444" i="10"/>
  <c r="D445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Q445" i="10"/>
  <c r="R445" i="10"/>
  <c r="S445" i="10"/>
  <c r="T445" i="10"/>
  <c r="U445" i="10"/>
  <c r="V445" i="10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R446" i="10"/>
  <c r="S446" i="10"/>
  <c r="T446" i="10"/>
  <c r="U446" i="10"/>
  <c r="V446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S447" i="10"/>
  <c r="T447" i="10"/>
  <c r="U447" i="10"/>
  <c r="V447" i="10"/>
  <c r="D448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R448" i="10"/>
  <c r="S448" i="10"/>
  <c r="T448" i="10"/>
  <c r="U448" i="10"/>
  <c r="V448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S449" i="10"/>
  <c r="T449" i="10"/>
  <c r="U449" i="10"/>
  <c r="V449" i="10"/>
  <c r="D450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R450" i="10"/>
  <c r="S450" i="10"/>
  <c r="T450" i="10"/>
  <c r="U450" i="10"/>
  <c r="V450" i="10"/>
  <c r="D451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Q451" i="10"/>
  <c r="R451" i="10"/>
  <c r="S451" i="10"/>
  <c r="T451" i="10"/>
  <c r="U451" i="10"/>
  <c r="V451" i="10"/>
  <c r="D452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R452" i="10"/>
  <c r="S452" i="10"/>
  <c r="T452" i="10"/>
  <c r="U452" i="10"/>
  <c r="V452" i="10"/>
  <c r="D453" i="10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Q453" i="10"/>
  <c r="R453" i="10"/>
  <c r="S453" i="10"/>
  <c r="T453" i="10"/>
  <c r="U453" i="10"/>
  <c r="V453" i="10"/>
  <c r="D454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R454" i="10"/>
  <c r="S454" i="10"/>
  <c r="T454" i="10"/>
  <c r="U454" i="10"/>
  <c r="V454" i="10"/>
  <c r="D455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Q455" i="10"/>
  <c r="R455" i="10"/>
  <c r="S455" i="10"/>
  <c r="T455" i="10"/>
  <c r="U455" i="10"/>
  <c r="V455" i="10"/>
  <c r="D456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R456" i="10"/>
  <c r="S456" i="10"/>
  <c r="T456" i="10"/>
  <c r="U456" i="10"/>
  <c r="V456" i="10"/>
  <c r="D457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Q457" i="10"/>
  <c r="R457" i="10"/>
  <c r="S457" i="10"/>
  <c r="T457" i="10"/>
  <c r="U457" i="10"/>
  <c r="V457" i="10"/>
  <c r="D458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R458" i="10"/>
  <c r="S458" i="10"/>
  <c r="T458" i="10"/>
  <c r="U458" i="10"/>
  <c r="V458" i="10"/>
  <c r="D459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Q459" i="10"/>
  <c r="R459" i="10"/>
  <c r="S459" i="10"/>
  <c r="T459" i="10"/>
  <c r="U459" i="10"/>
  <c r="V459" i="10"/>
  <c r="D460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R460" i="10"/>
  <c r="S460" i="10"/>
  <c r="T460" i="10"/>
  <c r="U460" i="10"/>
  <c r="V460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S461" i="10"/>
  <c r="T461" i="10"/>
  <c r="U461" i="10"/>
  <c r="V461" i="10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R462" i="10"/>
  <c r="S462" i="10"/>
  <c r="T462" i="10"/>
  <c r="U462" i="10"/>
  <c r="V462" i="10"/>
  <c r="D463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Q463" i="10"/>
  <c r="R463" i="10"/>
  <c r="S463" i="10"/>
  <c r="T463" i="10"/>
  <c r="U463" i="10"/>
  <c r="V463" i="10"/>
  <c r="D464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R464" i="10"/>
  <c r="S464" i="10"/>
  <c r="T464" i="10"/>
  <c r="U464" i="10"/>
  <c r="V464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Q465" i="10"/>
  <c r="R465" i="10"/>
  <c r="S465" i="10"/>
  <c r="T465" i="10"/>
  <c r="U465" i="10"/>
  <c r="V465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S466" i="10"/>
  <c r="T466" i="10"/>
  <c r="U466" i="10"/>
  <c r="V466" i="10"/>
  <c r="D467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Q467" i="10"/>
  <c r="R467" i="10"/>
  <c r="S467" i="10"/>
  <c r="T467" i="10"/>
  <c r="U467" i="10"/>
  <c r="V467" i="10"/>
  <c r="D468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S468" i="10"/>
  <c r="T468" i="10"/>
  <c r="U468" i="10"/>
  <c r="V468" i="10"/>
  <c r="D469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Q469" i="10"/>
  <c r="R469" i="10"/>
  <c r="S469" i="10"/>
  <c r="T469" i="10"/>
  <c r="U469" i="10"/>
  <c r="V469" i="10"/>
  <c r="D470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R470" i="10"/>
  <c r="S470" i="10"/>
  <c r="T470" i="10"/>
  <c r="U470" i="10"/>
  <c r="V470" i="10"/>
  <c r="D471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Q471" i="10"/>
  <c r="R471" i="10"/>
  <c r="S471" i="10"/>
  <c r="T471" i="10"/>
  <c r="U471" i="10"/>
  <c r="V471" i="10"/>
  <c r="D472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R472" i="10"/>
  <c r="S472" i="10"/>
  <c r="T472" i="10"/>
  <c r="U472" i="10"/>
  <c r="V472" i="10"/>
  <c r="D473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Q473" i="10"/>
  <c r="R473" i="10"/>
  <c r="S473" i="10"/>
  <c r="T473" i="10"/>
  <c r="U473" i="10"/>
  <c r="V473" i="10"/>
  <c r="D474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R474" i="10"/>
  <c r="S474" i="10"/>
  <c r="T474" i="10"/>
  <c r="U474" i="10"/>
  <c r="V474" i="10"/>
  <c r="D475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Q475" i="10"/>
  <c r="R475" i="10"/>
  <c r="S475" i="10"/>
  <c r="T475" i="10"/>
  <c r="U475" i="10"/>
  <c r="V475" i="10"/>
  <c r="D476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R476" i="10"/>
  <c r="S476" i="10"/>
  <c r="T476" i="10"/>
  <c r="U476" i="10"/>
  <c r="V476" i="10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Q477" i="10"/>
  <c r="R477" i="10"/>
  <c r="S477" i="10"/>
  <c r="T477" i="10"/>
  <c r="U477" i="10"/>
  <c r="V477" i="10"/>
  <c r="D478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R478" i="10"/>
  <c r="S478" i="10"/>
  <c r="T478" i="10"/>
  <c r="U478" i="10"/>
  <c r="V478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S479" i="10"/>
  <c r="T479" i="10"/>
  <c r="U479" i="10"/>
  <c r="V479" i="10"/>
  <c r="D480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R480" i="10"/>
  <c r="S480" i="10"/>
  <c r="T480" i="10"/>
  <c r="U480" i="10"/>
  <c r="V480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S481" i="10"/>
  <c r="T481" i="10"/>
  <c r="U481" i="10"/>
  <c r="V481" i="10"/>
  <c r="D482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R482" i="10"/>
  <c r="S482" i="10"/>
  <c r="T482" i="10"/>
  <c r="U482" i="10"/>
  <c r="V482" i="10"/>
  <c r="D483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Q483" i="10"/>
  <c r="R483" i="10"/>
  <c r="S483" i="10"/>
  <c r="T483" i="10"/>
  <c r="U483" i="10"/>
  <c r="V483" i="10"/>
  <c r="D484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R484" i="10"/>
  <c r="S484" i="10"/>
  <c r="T484" i="10"/>
  <c r="U484" i="10"/>
  <c r="V484" i="10"/>
  <c r="D485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Q485" i="10"/>
  <c r="R485" i="10"/>
  <c r="S485" i="10"/>
  <c r="T485" i="10"/>
  <c r="U485" i="10"/>
  <c r="V485" i="10"/>
  <c r="D486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R486" i="10"/>
  <c r="S486" i="10"/>
  <c r="T486" i="10"/>
  <c r="U486" i="10"/>
  <c r="V486" i="10"/>
  <c r="D487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Q487" i="10"/>
  <c r="R487" i="10"/>
  <c r="S487" i="10"/>
  <c r="T487" i="10"/>
  <c r="U487" i="10"/>
  <c r="V487" i="10"/>
  <c r="D488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R488" i="10"/>
  <c r="S488" i="10"/>
  <c r="T488" i="10"/>
  <c r="U488" i="10"/>
  <c r="V488" i="10"/>
  <c r="D489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Q489" i="10"/>
  <c r="R489" i="10"/>
  <c r="S489" i="10"/>
  <c r="T489" i="10"/>
  <c r="U489" i="10"/>
  <c r="V489" i="10"/>
  <c r="D490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R490" i="10"/>
  <c r="S490" i="10"/>
  <c r="T490" i="10"/>
  <c r="U490" i="10"/>
  <c r="V490" i="10"/>
  <c r="D491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Q491" i="10"/>
  <c r="R491" i="10"/>
  <c r="S491" i="10"/>
  <c r="T491" i="10"/>
  <c r="U491" i="10"/>
  <c r="V491" i="10"/>
  <c r="D492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R492" i="10"/>
  <c r="S492" i="10"/>
  <c r="T492" i="10"/>
  <c r="U492" i="10"/>
  <c r="V492" i="10"/>
  <c r="D493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Q493" i="10"/>
  <c r="R493" i="10"/>
  <c r="S493" i="10"/>
  <c r="T493" i="10"/>
  <c r="U493" i="10"/>
  <c r="V493" i="10"/>
  <c r="D494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R494" i="10"/>
  <c r="S494" i="10"/>
  <c r="T494" i="10"/>
  <c r="U494" i="10"/>
  <c r="V494" i="10"/>
  <c r="D495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Q495" i="10"/>
  <c r="R495" i="10"/>
  <c r="S495" i="10"/>
  <c r="T495" i="10"/>
  <c r="U495" i="10"/>
  <c r="V495" i="10"/>
  <c r="D496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Q496" i="10"/>
  <c r="R496" i="10"/>
  <c r="S496" i="10"/>
  <c r="T496" i="10"/>
  <c r="U496" i="10"/>
  <c r="V496" i="10"/>
  <c r="D497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Q497" i="10"/>
  <c r="R497" i="10"/>
  <c r="S497" i="10"/>
  <c r="T497" i="10"/>
  <c r="U497" i="10"/>
  <c r="V497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R498" i="10"/>
  <c r="S498" i="10"/>
  <c r="T498" i="10"/>
  <c r="U498" i="10"/>
  <c r="V498" i="10"/>
  <c r="D499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Q499" i="10"/>
  <c r="R499" i="10"/>
  <c r="S499" i="10"/>
  <c r="T499" i="10"/>
  <c r="U499" i="10"/>
  <c r="V499" i="10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R500" i="10"/>
  <c r="S500" i="10"/>
  <c r="T500" i="10"/>
  <c r="U500" i="10"/>
  <c r="V500" i="10"/>
  <c r="D501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Q501" i="10"/>
  <c r="R501" i="10"/>
  <c r="S501" i="10"/>
  <c r="T501" i="10"/>
  <c r="U501" i="10"/>
  <c r="V501" i="10"/>
  <c r="D502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Q502" i="10"/>
  <c r="R502" i="10"/>
  <c r="S502" i="10"/>
  <c r="T502" i="10"/>
  <c r="U502" i="10"/>
  <c r="V502" i="10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Q503" i="10"/>
  <c r="R503" i="10"/>
  <c r="S503" i="10"/>
  <c r="T503" i="10"/>
  <c r="U503" i="10"/>
  <c r="V503" i="10"/>
  <c r="D504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Q504" i="10"/>
  <c r="R504" i="10"/>
  <c r="S504" i="10"/>
  <c r="T504" i="10"/>
  <c r="U504" i="10"/>
  <c r="V504" i="10"/>
  <c r="D505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Q505" i="10"/>
  <c r="R505" i="10"/>
  <c r="S505" i="10"/>
  <c r="T505" i="10"/>
  <c r="U505" i="10"/>
  <c r="V505" i="10"/>
  <c r="D506" i="10"/>
  <c r="E506" i="10"/>
  <c r="F506" i="10"/>
  <c r="G506" i="10"/>
  <c r="H506" i="10"/>
  <c r="I506" i="10"/>
  <c r="J506" i="10"/>
  <c r="K506" i="10"/>
  <c r="L506" i="10"/>
  <c r="M506" i="10"/>
  <c r="N506" i="10"/>
  <c r="O506" i="10"/>
  <c r="P506" i="10"/>
  <c r="Q506" i="10"/>
  <c r="R506" i="10"/>
  <c r="S506" i="10"/>
  <c r="T506" i="10"/>
  <c r="U506" i="10"/>
  <c r="V506" i="10"/>
  <c r="D507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Q507" i="10"/>
  <c r="R507" i="10"/>
  <c r="S507" i="10"/>
  <c r="T507" i="10"/>
  <c r="U507" i="10"/>
  <c r="V507" i="10"/>
  <c r="D508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Q508" i="10"/>
  <c r="R508" i="10"/>
  <c r="S508" i="10"/>
  <c r="T508" i="10"/>
  <c r="U508" i="10"/>
  <c r="V508" i="10"/>
  <c r="D509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Q509" i="10"/>
  <c r="R509" i="10"/>
  <c r="S509" i="10"/>
  <c r="T509" i="10"/>
  <c r="U509" i="10"/>
  <c r="V509" i="10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R510" i="10"/>
  <c r="S510" i="10"/>
  <c r="T510" i="10"/>
  <c r="U510" i="10"/>
  <c r="V510" i="10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Q511" i="10"/>
  <c r="R511" i="10"/>
  <c r="S511" i="10"/>
  <c r="T511" i="10"/>
  <c r="U511" i="10"/>
  <c r="V511" i="10"/>
  <c r="D512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S512" i="10"/>
  <c r="T512" i="10"/>
  <c r="U512" i="10"/>
  <c r="V512" i="10"/>
  <c r="D513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Q513" i="10"/>
  <c r="R513" i="10"/>
  <c r="S513" i="10"/>
  <c r="T513" i="10"/>
  <c r="U513" i="10"/>
  <c r="V513" i="10"/>
  <c r="D514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S514" i="10"/>
  <c r="T514" i="10"/>
  <c r="U514" i="10"/>
  <c r="V514" i="10"/>
  <c r="D515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Q515" i="10"/>
  <c r="R515" i="10"/>
  <c r="S515" i="10"/>
  <c r="T515" i="10"/>
  <c r="U515" i="10"/>
  <c r="V515" i="10"/>
  <c r="D516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Q516" i="10"/>
  <c r="R516" i="10"/>
  <c r="S516" i="10"/>
  <c r="T516" i="10"/>
  <c r="U516" i="10"/>
  <c r="V516" i="10"/>
  <c r="D517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Q517" i="10"/>
  <c r="R517" i="10"/>
  <c r="S517" i="10"/>
  <c r="T517" i="10"/>
  <c r="U517" i="10"/>
  <c r="V517" i="10"/>
  <c r="D518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Q518" i="10"/>
  <c r="R518" i="10"/>
  <c r="S518" i="10"/>
  <c r="T518" i="10"/>
  <c r="U518" i="10"/>
  <c r="V518" i="10"/>
  <c r="D519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Q519" i="10"/>
  <c r="R519" i="10"/>
  <c r="S519" i="10"/>
  <c r="T519" i="10"/>
  <c r="U519" i="10"/>
  <c r="V519" i="10"/>
  <c r="D520" i="10"/>
  <c r="E520" i="10"/>
  <c r="F520" i="10"/>
  <c r="G520" i="10"/>
  <c r="H520" i="10"/>
  <c r="I520" i="10"/>
  <c r="J520" i="10"/>
  <c r="K520" i="10"/>
  <c r="L520" i="10"/>
  <c r="M520" i="10"/>
  <c r="N520" i="10"/>
  <c r="O520" i="10"/>
  <c r="P520" i="10"/>
  <c r="Q520" i="10"/>
  <c r="R520" i="10"/>
  <c r="S520" i="10"/>
  <c r="T520" i="10"/>
  <c r="U520" i="10"/>
  <c r="V520" i="10"/>
  <c r="D521" i="10"/>
  <c r="E521" i="10"/>
  <c r="F521" i="10"/>
  <c r="G521" i="10"/>
  <c r="H521" i="10"/>
  <c r="I521" i="10"/>
  <c r="J521" i="10"/>
  <c r="K521" i="10"/>
  <c r="L521" i="10"/>
  <c r="M521" i="10"/>
  <c r="N521" i="10"/>
  <c r="O521" i="10"/>
  <c r="P521" i="10"/>
  <c r="Q521" i="10"/>
  <c r="R521" i="10"/>
  <c r="S521" i="10"/>
  <c r="T521" i="10"/>
  <c r="U521" i="10"/>
  <c r="V521" i="10"/>
  <c r="D522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Q522" i="10"/>
  <c r="R522" i="10"/>
  <c r="S522" i="10"/>
  <c r="T522" i="10"/>
  <c r="U522" i="10"/>
  <c r="V522" i="10"/>
  <c r="D523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Q523" i="10"/>
  <c r="R523" i="10"/>
  <c r="S523" i="10"/>
  <c r="T523" i="10"/>
  <c r="U523" i="10"/>
  <c r="V523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S524" i="10"/>
  <c r="T524" i="10"/>
  <c r="U524" i="10"/>
  <c r="V524" i="10"/>
  <c r="D525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Q525" i="10"/>
  <c r="R525" i="10"/>
  <c r="S525" i="10"/>
  <c r="T525" i="10"/>
  <c r="U525" i="10"/>
  <c r="V525" i="10"/>
  <c r="D526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Q526" i="10"/>
  <c r="R526" i="10"/>
  <c r="S526" i="10"/>
  <c r="T526" i="10"/>
  <c r="U526" i="10"/>
  <c r="V526" i="10"/>
  <c r="D527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Q527" i="10"/>
  <c r="R527" i="10"/>
  <c r="S527" i="10"/>
  <c r="T527" i="10"/>
  <c r="U527" i="10"/>
  <c r="V527" i="10"/>
  <c r="D528" i="10"/>
  <c r="E528" i="10"/>
  <c r="F528" i="10"/>
  <c r="G528" i="10"/>
  <c r="H528" i="10"/>
  <c r="I528" i="10"/>
  <c r="J528" i="10"/>
  <c r="K528" i="10"/>
  <c r="L528" i="10"/>
  <c r="M528" i="10"/>
  <c r="N528" i="10"/>
  <c r="O528" i="10"/>
  <c r="P528" i="10"/>
  <c r="Q528" i="10"/>
  <c r="R528" i="10"/>
  <c r="S528" i="10"/>
  <c r="T528" i="10"/>
  <c r="U528" i="10"/>
  <c r="V528" i="10"/>
  <c r="D529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Q529" i="10"/>
  <c r="R529" i="10"/>
  <c r="S529" i="10"/>
  <c r="T529" i="10"/>
  <c r="U529" i="10"/>
  <c r="V529" i="10"/>
  <c r="D530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R530" i="10"/>
  <c r="S530" i="10"/>
  <c r="T530" i="10"/>
  <c r="U530" i="10"/>
  <c r="V530" i="10"/>
  <c r="D531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S531" i="10"/>
  <c r="T531" i="10"/>
  <c r="U531" i="10"/>
  <c r="V531" i="10"/>
  <c r="D532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Q532" i="10"/>
  <c r="R532" i="10"/>
  <c r="S532" i="10"/>
  <c r="T532" i="10"/>
  <c r="U532" i="10"/>
  <c r="V532" i="10"/>
  <c r="D533" i="10"/>
  <c r="E533" i="10"/>
  <c r="F533" i="10"/>
  <c r="G533" i="10"/>
  <c r="H533" i="10"/>
  <c r="I533" i="10"/>
  <c r="J533" i="10"/>
  <c r="K533" i="10"/>
  <c r="L533" i="10"/>
  <c r="M533" i="10"/>
  <c r="N533" i="10"/>
  <c r="O533" i="10"/>
  <c r="P533" i="10"/>
  <c r="Q533" i="10"/>
  <c r="R533" i="10"/>
  <c r="S533" i="10"/>
  <c r="T533" i="10"/>
  <c r="U533" i="10"/>
  <c r="V533" i="10"/>
  <c r="D534" i="10"/>
  <c r="E534" i="10"/>
  <c r="F534" i="10"/>
  <c r="G534" i="10"/>
  <c r="H534" i="10"/>
  <c r="I534" i="10"/>
  <c r="J534" i="10"/>
  <c r="K534" i="10"/>
  <c r="L534" i="10"/>
  <c r="M534" i="10"/>
  <c r="N534" i="10"/>
  <c r="O534" i="10"/>
  <c r="P534" i="10"/>
  <c r="Q534" i="10"/>
  <c r="R534" i="10"/>
  <c r="S534" i="10"/>
  <c r="T534" i="10"/>
  <c r="U534" i="10"/>
  <c r="V534" i="10"/>
  <c r="D535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Q535" i="10"/>
  <c r="R535" i="10"/>
  <c r="S535" i="10"/>
  <c r="T535" i="10"/>
  <c r="U535" i="10"/>
  <c r="V535" i="10"/>
  <c r="D536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Q536" i="10"/>
  <c r="R536" i="10"/>
  <c r="S536" i="10"/>
  <c r="T536" i="10"/>
  <c r="U536" i="10"/>
  <c r="V536" i="10"/>
  <c r="D537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Q537" i="10"/>
  <c r="R537" i="10"/>
  <c r="S537" i="10"/>
  <c r="T537" i="10"/>
  <c r="U537" i="10"/>
  <c r="V537" i="10"/>
  <c r="D538" i="10"/>
  <c r="E538" i="10"/>
  <c r="F538" i="10"/>
  <c r="G538" i="10"/>
  <c r="H538" i="10"/>
  <c r="I538" i="10"/>
  <c r="J538" i="10"/>
  <c r="K538" i="10"/>
  <c r="L538" i="10"/>
  <c r="M538" i="10"/>
  <c r="N538" i="10"/>
  <c r="O538" i="10"/>
  <c r="P538" i="10"/>
  <c r="Q538" i="10"/>
  <c r="R538" i="10"/>
  <c r="S538" i="10"/>
  <c r="T538" i="10"/>
  <c r="U538" i="10"/>
  <c r="V538" i="10"/>
  <c r="D539" i="10"/>
  <c r="E539" i="10"/>
  <c r="F539" i="10"/>
  <c r="G539" i="10"/>
  <c r="H539" i="10"/>
  <c r="I539" i="10"/>
  <c r="J539" i="10"/>
  <c r="K539" i="10"/>
  <c r="L539" i="10"/>
  <c r="M539" i="10"/>
  <c r="N539" i="10"/>
  <c r="O539" i="10"/>
  <c r="P539" i="10"/>
  <c r="Q539" i="10"/>
  <c r="R539" i="10"/>
  <c r="S539" i="10"/>
  <c r="T539" i="10"/>
  <c r="U539" i="10"/>
  <c r="V539" i="10"/>
  <c r="D540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Q540" i="10"/>
  <c r="R540" i="10"/>
  <c r="S540" i="10"/>
  <c r="T540" i="10"/>
  <c r="U540" i="10"/>
  <c r="V540" i="10"/>
  <c r="D541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Q541" i="10"/>
  <c r="R541" i="10"/>
  <c r="S541" i="10"/>
  <c r="T541" i="10"/>
  <c r="U541" i="10"/>
  <c r="V541" i="10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R542" i="10"/>
  <c r="S542" i="10"/>
  <c r="T542" i="10"/>
  <c r="U542" i="10"/>
  <c r="V542" i="10"/>
  <c r="D543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Q543" i="10"/>
  <c r="R543" i="10"/>
  <c r="S543" i="10"/>
  <c r="T543" i="10"/>
  <c r="U543" i="10"/>
  <c r="V543" i="10"/>
  <c r="D544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R544" i="10"/>
  <c r="S544" i="10"/>
  <c r="T544" i="10"/>
  <c r="U544" i="10"/>
  <c r="V544" i="10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Q545" i="10"/>
  <c r="R545" i="10"/>
  <c r="S545" i="10"/>
  <c r="T545" i="10"/>
  <c r="U545" i="10"/>
  <c r="V545" i="10"/>
  <c r="D546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Q546" i="10"/>
  <c r="R546" i="10"/>
  <c r="S546" i="10"/>
  <c r="T546" i="10"/>
  <c r="U546" i="10"/>
  <c r="V546" i="10"/>
  <c r="D547" i="10"/>
  <c r="E547" i="10"/>
  <c r="F547" i="10"/>
  <c r="G547" i="10"/>
  <c r="H547" i="10"/>
  <c r="I547" i="10"/>
  <c r="J547" i="10"/>
  <c r="K547" i="10"/>
  <c r="L547" i="10"/>
  <c r="M547" i="10"/>
  <c r="N547" i="10"/>
  <c r="O547" i="10"/>
  <c r="P547" i="10"/>
  <c r="Q547" i="10"/>
  <c r="R547" i="10"/>
  <c r="S547" i="10"/>
  <c r="T547" i="10"/>
  <c r="U547" i="10"/>
  <c r="V547" i="10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R548" i="10"/>
  <c r="S548" i="10"/>
  <c r="T548" i="10"/>
  <c r="U548" i="10"/>
  <c r="V548" i="10"/>
  <c r="D549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Q549" i="10"/>
  <c r="R549" i="10"/>
  <c r="S549" i="10"/>
  <c r="T549" i="10"/>
  <c r="U549" i="10"/>
  <c r="V549" i="10"/>
  <c r="D550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Q550" i="10"/>
  <c r="R550" i="10"/>
  <c r="S550" i="10"/>
  <c r="T550" i="10"/>
  <c r="U550" i="10"/>
  <c r="V550" i="10"/>
  <c r="D551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Q551" i="10"/>
  <c r="R551" i="10"/>
  <c r="S551" i="10"/>
  <c r="T551" i="10"/>
  <c r="U551" i="10"/>
  <c r="V551" i="10"/>
  <c r="D552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Q552" i="10"/>
  <c r="R552" i="10"/>
  <c r="S552" i="10"/>
  <c r="T552" i="10"/>
  <c r="U552" i="10"/>
  <c r="V552" i="10"/>
  <c r="D553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Q553" i="10"/>
  <c r="R553" i="10"/>
  <c r="S553" i="10"/>
  <c r="T553" i="10"/>
  <c r="U553" i="10"/>
  <c r="V553" i="10"/>
  <c r="D554" i="10"/>
  <c r="E554" i="10"/>
  <c r="F554" i="10"/>
  <c r="G554" i="10"/>
  <c r="H554" i="10"/>
  <c r="I554" i="10"/>
  <c r="J554" i="10"/>
  <c r="K554" i="10"/>
  <c r="L554" i="10"/>
  <c r="M554" i="10"/>
  <c r="N554" i="10"/>
  <c r="O554" i="10"/>
  <c r="P554" i="10"/>
  <c r="Q554" i="10"/>
  <c r="R554" i="10"/>
  <c r="S554" i="10"/>
  <c r="T554" i="10"/>
  <c r="U554" i="10"/>
  <c r="V554" i="10"/>
  <c r="D555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Q555" i="10"/>
  <c r="R555" i="10"/>
  <c r="S555" i="10"/>
  <c r="T555" i="10"/>
  <c r="U555" i="10"/>
  <c r="V555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S556" i="10"/>
  <c r="T556" i="10"/>
  <c r="U556" i="10"/>
  <c r="V556" i="10"/>
  <c r="D557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Q557" i="10"/>
  <c r="R557" i="10"/>
  <c r="S557" i="10"/>
  <c r="T557" i="10"/>
  <c r="U557" i="10"/>
  <c r="V557" i="10"/>
  <c r="D558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Q558" i="10"/>
  <c r="R558" i="10"/>
  <c r="S558" i="10"/>
  <c r="T558" i="10"/>
  <c r="U558" i="10"/>
  <c r="V558" i="10"/>
  <c r="D559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Q559" i="10"/>
  <c r="R559" i="10"/>
  <c r="S559" i="10"/>
  <c r="T559" i="10"/>
  <c r="U559" i="10"/>
  <c r="V559" i="10"/>
  <c r="D560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Q560" i="10"/>
  <c r="R560" i="10"/>
  <c r="S560" i="10"/>
  <c r="T560" i="10"/>
  <c r="U560" i="10"/>
  <c r="V560" i="10"/>
  <c r="D561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Q561" i="10"/>
  <c r="R561" i="10"/>
  <c r="S561" i="10"/>
  <c r="T561" i="10"/>
  <c r="U561" i="10"/>
  <c r="V561" i="10"/>
  <c r="D562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Q562" i="10"/>
  <c r="R562" i="10"/>
  <c r="S562" i="10"/>
  <c r="T562" i="10"/>
  <c r="U562" i="10"/>
  <c r="V562" i="10"/>
  <c r="D563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Q563" i="10"/>
  <c r="R563" i="10"/>
  <c r="S563" i="10"/>
  <c r="T563" i="10"/>
  <c r="U563" i="10"/>
  <c r="V563" i="10"/>
  <c r="D564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Q564" i="10"/>
  <c r="R564" i="10"/>
  <c r="S564" i="10"/>
  <c r="T564" i="10"/>
  <c r="U564" i="10"/>
  <c r="V564" i="10"/>
  <c r="D565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Q565" i="10"/>
  <c r="R565" i="10"/>
  <c r="S565" i="10"/>
  <c r="T565" i="10"/>
  <c r="U565" i="10"/>
  <c r="V565" i="10"/>
  <c r="D566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Q566" i="10"/>
  <c r="R566" i="10"/>
  <c r="S566" i="10"/>
  <c r="T566" i="10"/>
  <c r="U566" i="10"/>
  <c r="V566" i="10"/>
  <c r="D567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Q567" i="10"/>
  <c r="R567" i="10"/>
  <c r="S567" i="10"/>
  <c r="T567" i="10"/>
  <c r="U567" i="10"/>
  <c r="V567" i="10"/>
  <c r="D568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Q568" i="10"/>
  <c r="R568" i="10"/>
  <c r="S568" i="10"/>
  <c r="T568" i="10"/>
  <c r="U568" i="10"/>
  <c r="V568" i="10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Q569" i="10"/>
  <c r="R569" i="10"/>
  <c r="S569" i="10"/>
  <c r="T569" i="10"/>
  <c r="U569" i="10"/>
  <c r="V569" i="10"/>
  <c r="D570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Q570" i="10"/>
  <c r="R570" i="10"/>
  <c r="S570" i="10"/>
  <c r="T570" i="10"/>
  <c r="U570" i="10"/>
  <c r="V570" i="10"/>
  <c r="D571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Q571" i="10"/>
  <c r="R571" i="10"/>
  <c r="S571" i="10"/>
  <c r="T571" i="10"/>
  <c r="U571" i="10"/>
  <c r="V571" i="10"/>
  <c r="D572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Q572" i="10"/>
  <c r="R572" i="10"/>
  <c r="S572" i="10"/>
  <c r="T572" i="10"/>
  <c r="U572" i="10"/>
  <c r="V572" i="10"/>
  <c r="D573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Q573" i="10"/>
  <c r="R573" i="10"/>
  <c r="S573" i="10"/>
  <c r="T573" i="10"/>
  <c r="U573" i="10"/>
  <c r="V573" i="10"/>
  <c r="D574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Q574" i="10"/>
  <c r="R574" i="10"/>
  <c r="S574" i="10"/>
  <c r="T574" i="10"/>
  <c r="U574" i="10"/>
  <c r="V574" i="10"/>
  <c r="D575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Q575" i="10"/>
  <c r="R575" i="10"/>
  <c r="S575" i="10"/>
  <c r="T575" i="10"/>
  <c r="U575" i="10"/>
  <c r="V575" i="10"/>
  <c r="D576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Q576" i="10"/>
  <c r="R576" i="10"/>
  <c r="S576" i="10"/>
  <c r="T576" i="10"/>
  <c r="U576" i="10"/>
  <c r="V576" i="10"/>
  <c r="D577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Q577" i="10"/>
  <c r="R577" i="10"/>
  <c r="S577" i="10"/>
  <c r="T577" i="10"/>
  <c r="U577" i="10"/>
  <c r="V577" i="10"/>
  <c r="D578" i="10"/>
  <c r="E578" i="10"/>
  <c r="F578" i="10"/>
  <c r="G578" i="10"/>
  <c r="H578" i="10"/>
  <c r="I578" i="10"/>
  <c r="J578" i="10"/>
  <c r="K578" i="10"/>
  <c r="L578" i="10"/>
  <c r="M578" i="10"/>
  <c r="N578" i="10"/>
  <c r="O578" i="10"/>
  <c r="P578" i="10"/>
  <c r="Q578" i="10"/>
  <c r="R578" i="10"/>
  <c r="S578" i="10"/>
  <c r="T578" i="10"/>
  <c r="U578" i="10"/>
  <c r="V578" i="10"/>
  <c r="D579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Q579" i="10"/>
  <c r="R579" i="10"/>
  <c r="S579" i="10"/>
  <c r="T579" i="10"/>
  <c r="U579" i="10"/>
  <c r="V579" i="10"/>
  <c r="D580" i="10"/>
  <c r="E580" i="10"/>
  <c r="F580" i="10"/>
  <c r="G580" i="10"/>
  <c r="H580" i="10"/>
  <c r="I580" i="10"/>
  <c r="J580" i="10"/>
  <c r="K580" i="10"/>
  <c r="L580" i="10"/>
  <c r="M580" i="10"/>
  <c r="N580" i="10"/>
  <c r="O580" i="10"/>
  <c r="P580" i="10"/>
  <c r="Q580" i="10"/>
  <c r="R580" i="10"/>
  <c r="S580" i="10"/>
  <c r="T580" i="10"/>
  <c r="U580" i="10"/>
  <c r="V580" i="10"/>
  <c r="D581" i="10"/>
  <c r="E581" i="10"/>
  <c r="F581" i="10"/>
  <c r="G581" i="10"/>
  <c r="H581" i="10"/>
  <c r="I581" i="10"/>
  <c r="J581" i="10"/>
  <c r="K581" i="10"/>
  <c r="L581" i="10"/>
  <c r="M581" i="10"/>
  <c r="N581" i="10"/>
  <c r="O581" i="10"/>
  <c r="P581" i="10"/>
  <c r="Q581" i="10"/>
  <c r="R581" i="10"/>
  <c r="S581" i="10"/>
  <c r="T581" i="10"/>
  <c r="U581" i="10"/>
  <c r="V581" i="10"/>
  <c r="D582" i="10"/>
  <c r="E582" i="10"/>
  <c r="F582" i="10"/>
  <c r="G582" i="10"/>
  <c r="H582" i="10"/>
  <c r="I582" i="10"/>
  <c r="J582" i="10"/>
  <c r="K582" i="10"/>
  <c r="L582" i="10"/>
  <c r="M582" i="10"/>
  <c r="N582" i="10"/>
  <c r="O582" i="10"/>
  <c r="P582" i="10"/>
  <c r="Q582" i="10"/>
  <c r="R582" i="10"/>
  <c r="S582" i="10"/>
  <c r="T582" i="10"/>
  <c r="U582" i="10"/>
  <c r="V582" i="10"/>
  <c r="D583" i="10"/>
  <c r="E583" i="10"/>
  <c r="F583" i="10"/>
  <c r="G583" i="10"/>
  <c r="H583" i="10"/>
  <c r="I583" i="10"/>
  <c r="J583" i="10"/>
  <c r="K583" i="10"/>
  <c r="L583" i="10"/>
  <c r="M583" i="10"/>
  <c r="N583" i="10"/>
  <c r="O583" i="10"/>
  <c r="P583" i="10"/>
  <c r="Q583" i="10"/>
  <c r="R583" i="10"/>
  <c r="S583" i="10"/>
  <c r="T583" i="10"/>
  <c r="U583" i="10"/>
  <c r="V583" i="10"/>
  <c r="D584" i="10"/>
  <c r="E584" i="10"/>
  <c r="F584" i="10"/>
  <c r="G584" i="10"/>
  <c r="H584" i="10"/>
  <c r="I584" i="10"/>
  <c r="J584" i="10"/>
  <c r="K584" i="10"/>
  <c r="L584" i="10"/>
  <c r="M584" i="10"/>
  <c r="N584" i="10"/>
  <c r="O584" i="10"/>
  <c r="P584" i="10"/>
  <c r="Q584" i="10"/>
  <c r="R584" i="10"/>
  <c r="S584" i="10"/>
  <c r="T584" i="10"/>
  <c r="U584" i="10"/>
  <c r="V584" i="10"/>
  <c r="D585" i="10"/>
  <c r="E585" i="10"/>
  <c r="F585" i="10"/>
  <c r="G585" i="10"/>
  <c r="H585" i="10"/>
  <c r="I585" i="10"/>
  <c r="J585" i="10"/>
  <c r="K585" i="10"/>
  <c r="L585" i="10"/>
  <c r="M585" i="10"/>
  <c r="N585" i="10"/>
  <c r="O585" i="10"/>
  <c r="P585" i="10"/>
  <c r="Q585" i="10"/>
  <c r="R585" i="10"/>
  <c r="S585" i="10"/>
  <c r="T585" i="10"/>
  <c r="U585" i="10"/>
  <c r="V585" i="10"/>
  <c r="D586" i="10"/>
  <c r="E586" i="10"/>
  <c r="F586" i="10"/>
  <c r="G586" i="10"/>
  <c r="H586" i="10"/>
  <c r="I586" i="10"/>
  <c r="J586" i="10"/>
  <c r="K586" i="10"/>
  <c r="L586" i="10"/>
  <c r="M586" i="10"/>
  <c r="N586" i="10"/>
  <c r="O586" i="10"/>
  <c r="P586" i="10"/>
  <c r="Q586" i="10"/>
  <c r="R586" i="10"/>
  <c r="S586" i="10"/>
  <c r="T586" i="10"/>
  <c r="U586" i="10"/>
  <c r="V586" i="10"/>
  <c r="D587" i="10"/>
  <c r="E587" i="10"/>
  <c r="F587" i="10"/>
  <c r="G587" i="10"/>
  <c r="H587" i="10"/>
  <c r="I587" i="10"/>
  <c r="J587" i="10"/>
  <c r="K587" i="10"/>
  <c r="L587" i="10"/>
  <c r="M587" i="10"/>
  <c r="N587" i="10"/>
  <c r="O587" i="10"/>
  <c r="P587" i="10"/>
  <c r="Q587" i="10"/>
  <c r="R587" i="10"/>
  <c r="S587" i="10"/>
  <c r="T587" i="10"/>
  <c r="U587" i="10"/>
  <c r="V587" i="10"/>
  <c r="D588" i="10"/>
  <c r="E588" i="10"/>
  <c r="F588" i="10"/>
  <c r="G588" i="10"/>
  <c r="H588" i="10"/>
  <c r="I588" i="10"/>
  <c r="J588" i="10"/>
  <c r="K588" i="10"/>
  <c r="L588" i="10"/>
  <c r="M588" i="10"/>
  <c r="N588" i="10"/>
  <c r="O588" i="10"/>
  <c r="P588" i="10"/>
  <c r="Q588" i="10"/>
  <c r="R588" i="10"/>
  <c r="S588" i="10"/>
  <c r="T588" i="10"/>
  <c r="U588" i="10"/>
  <c r="V588" i="10"/>
  <c r="D589" i="10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Q589" i="10"/>
  <c r="R589" i="10"/>
  <c r="S589" i="10"/>
  <c r="T589" i="10"/>
  <c r="U589" i="10"/>
  <c r="V589" i="10"/>
  <c r="D590" i="10"/>
  <c r="E590" i="10"/>
  <c r="F590" i="10"/>
  <c r="G590" i="10"/>
  <c r="H590" i="10"/>
  <c r="I590" i="10"/>
  <c r="J590" i="10"/>
  <c r="K590" i="10"/>
  <c r="L590" i="10"/>
  <c r="M590" i="10"/>
  <c r="N590" i="10"/>
  <c r="O590" i="10"/>
  <c r="P590" i="10"/>
  <c r="Q590" i="10"/>
  <c r="R590" i="10"/>
  <c r="S590" i="10"/>
  <c r="T590" i="10"/>
  <c r="U590" i="10"/>
  <c r="V590" i="10"/>
  <c r="D591" i="10"/>
  <c r="E591" i="10"/>
  <c r="F591" i="10"/>
  <c r="G591" i="10"/>
  <c r="H591" i="10"/>
  <c r="I591" i="10"/>
  <c r="J591" i="10"/>
  <c r="K591" i="10"/>
  <c r="L591" i="10"/>
  <c r="M591" i="10"/>
  <c r="N591" i="10"/>
  <c r="O591" i="10"/>
  <c r="P591" i="10"/>
  <c r="Q591" i="10"/>
  <c r="R591" i="10"/>
  <c r="S591" i="10"/>
  <c r="T591" i="10"/>
  <c r="U591" i="10"/>
  <c r="V591" i="10"/>
  <c r="D592" i="10"/>
  <c r="E592" i="10"/>
  <c r="F592" i="10"/>
  <c r="G592" i="10"/>
  <c r="H592" i="10"/>
  <c r="I592" i="10"/>
  <c r="J592" i="10"/>
  <c r="K592" i="10"/>
  <c r="L592" i="10"/>
  <c r="M592" i="10"/>
  <c r="N592" i="10"/>
  <c r="O592" i="10"/>
  <c r="P592" i="10"/>
  <c r="Q592" i="10"/>
  <c r="R592" i="10"/>
  <c r="S592" i="10"/>
  <c r="T592" i="10"/>
  <c r="U592" i="10"/>
  <c r="V592" i="10"/>
  <c r="D593" i="10"/>
  <c r="E593" i="10"/>
  <c r="F593" i="10"/>
  <c r="G593" i="10"/>
  <c r="H593" i="10"/>
  <c r="I593" i="10"/>
  <c r="J593" i="10"/>
  <c r="K593" i="10"/>
  <c r="L593" i="10"/>
  <c r="M593" i="10"/>
  <c r="N593" i="10"/>
  <c r="O593" i="10"/>
  <c r="P593" i="10"/>
  <c r="Q593" i="10"/>
  <c r="R593" i="10"/>
  <c r="S593" i="10"/>
  <c r="T593" i="10"/>
  <c r="U593" i="10"/>
  <c r="V593" i="10"/>
  <c r="D594" i="10"/>
  <c r="E594" i="10"/>
  <c r="F594" i="10"/>
  <c r="G594" i="10"/>
  <c r="H594" i="10"/>
  <c r="I594" i="10"/>
  <c r="J594" i="10"/>
  <c r="K594" i="10"/>
  <c r="L594" i="10"/>
  <c r="M594" i="10"/>
  <c r="N594" i="10"/>
  <c r="O594" i="10"/>
  <c r="P594" i="10"/>
  <c r="Q594" i="10"/>
  <c r="R594" i="10"/>
  <c r="S594" i="10"/>
  <c r="T594" i="10"/>
  <c r="U594" i="10"/>
  <c r="V594" i="10"/>
  <c r="D595" i="10"/>
  <c r="E595" i="10"/>
  <c r="F595" i="10"/>
  <c r="G595" i="10"/>
  <c r="H595" i="10"/>
  <c r="I595" i="10"/>
  <c r="J595" i="10"/>
  <c r="K595" i="10"/>
  <c r="L595" i="10"/>
  <c r="M595" i="10"/>
  <c r="N595" i="10"/>
  <c r="O595" i="10"/>
  <c r="P595" i="10"/>
  <c r="Q595" i="10"/>
  <c r="R595" i="10"/>
  <c r="S595" i="10"/>
  <c r="T595" i="10"/>
  <c r="U595" i="10"/>
  <c r="V595" i="10"/>
  <c r="D596" i="10"/>
  <c r="E596" i="10"/>
  <c r="F596" i="10"/>
  <c r="G596" i="10"/>
  <c r="H596" i="10"/>
  <c r="I596" i="10"/>
  <c r="J596" i="10"/>
  <c r="K596" i="10"/>
  <c r="L596" i="10"/>
  <c r="M596" i="10"/>
  <c r="N596" i="10"/>
  <c r="O596" i="10"/>
  <c r="P596" i="10"/>
  <c r="Q596" i="10"/>
  <c r="R596" i="10"/>
  <c r="S596" i="10"/>
  <c r="T596" i="10"/>
  <c r="U596" i="10"/>
  <c r="V596" i="10"/>
  <c r="D597" i="10"/>
  <c r="E597" i="10"/>
  <c r="F597" i="10"/>
  <c r="G597" i="10"/>
  <c r="H597" i="10"/>
  <c r="I597" i="10"/>
  <c r="J597" i="10"/>
  <c r="K597" i="10"/>
  <c r="L597" i="10"/>
  <c r="M597" i="10"/>
  <c r="N597" i="10"/>
  <c r="O597" i="10"/>
  <c r="P597" i="10"/>
  <c r="Q597" i="10"/>
  <c r="R597" i="10"/>
  <c r="S597" i="10"/>
  <c r="T597" i="10"/>
  <c r="U597" i="10"/>
  <c r="V597" i="10"/>
  <c r="D598" i="10"/>
  <c r="E598" i="10"/>
  <c r="F598" i="10"/>
  <c r="G598" i="10"/>
  <c r="H598" i="10"/>
  <c r="I598" i="10"/>
  <c r="J598" i="10"/>
  <c r="K598" i="10"/>
  <c r="L598" i="10"/>
  <c r="M598" i="10"/>
  <c r="N598" i="10"/>
  <c r="O598" i="10"/>
  <c r="P598" i="10"/>
  <c r="Q598" i="10"/>
  <c r="R598" i="10"/>
  <c r="S598" i="10"/>
  <c r="T598" i="10"/>
  <c r="U598" i="10"/>
  <c r="V598" i="10"/>
  <c r="D599" i="10"/>
  <c r="E599" i="10"/>
  <c r="F599" i="10"/>
  <c r="G599" i="10"/>
  <c r="H599" i="10"/>
  <c r="I599" i="10"/>
  <c r="J599" i="10"/>
  <c r="K599" i="10"/>
  <c r="L599" i="10"/>
  <c r="M599" i="10"/>
  <c r="N599" i="10"/>
  <c r="O599" i="10"/>
  <c r="P599" i="10"/>
  <c r="Q599" i="10"/>
  <c r="R599" i="10"/>
  <c r="S599" i="10"/>
  <c r="T599" i="10"/>
  <c r="U599" i="10"/>
  <c r="V599" i="10"/>
  <c r="D600" i="10"/>
  <c r="E600" i="10"/>
  <c r="F600" i="10"/>
  <c r="G600" i="10"/>
  <c r="H600" i="10"/>
  <c r="I600" i="10"/>
  <c r="J600" i="10"/>
  <c r="K600" i="10"/>
  <c r="L600" i="10"/>
  <c r="M600" i="10"/>
  <c r="N600" i="10"/>
  <c r="O600" i="10"/>
  <c r="P600" i="10"/>
  <c r="Q600" i="10"/>
  <c r="R600" i="10"/>
  <c r="S600" i="10"/>
  <c r="T600" i="10"/>
  <c r="U600" i="10"/>
  <c r="V600" i="10"/>
  <c r="D601" i="10"/>
  <c r="E601" i="10"/>
  <c r="F601" i="10"/>
  <c r="G601" i="10"/>
  <c r="H601" i="10"/>
  <c r="I601" i="10"/>
  <c r="J601" i="10"/>
  <c r="K601" i="10"/>
  <c r="L601" i="10"/>
  <c r="M601" i="10"/>
  <c r="N601" i="10"/>
  <c r="O601" i="10"/>
  <c r="P601" i="10"/>
  <c r="Q601" i="10"/>
  <c r="R601" i="10"/>
  <c r="S601" i="10"/>
  <c r="T601" i="10"/>
  <c r="U601" i="10"/>
  <c r="V601" i="10"/>
  <c r="D602" i="10"/>
  <c r="E602" i="10"/>
  <c r="F602" i="10"/>
  <c r="G602" i="10"/>
  <c r="H602" i="10"/>
  <c r="I602" i="10"/>
  <c r="J602" i="10"/>
  <c r="K602" i="10"/>
  <c r="L602" i="10"/>
  <c r="M602" i="10"/>
  <c r="N602" i="10"/>
  <c r="O602" i="10"/>
  <c r="P602" i="10"/>
  <c r="Q602" i="10"/>
  <c r="R602" i="10"/>
  <c r="S602" i="10"/>
  <c r="T602" i="10"/>
  <c r="U602" i="10"/>
  <c r="V602" i="10"/>
  <c r="D603" i="10"/>
  <c r="E603" i="10"/>
  <c r="F603" i="10"/>
  <c r="G603" i="10"/>
  <c r="H603" i="10"/>
  <c r="I603" i="10"/>
  <c r="J603" i="10"/>
  <c r="K603" i="10"/>
  <c r="L603" i="10"/>
  <c r="M603" i="10"/>
  <c r="N603" i="10"/>
  <c r="O603" i="10"/>
  <c r="P603" i="10"/>
  <c r="Q603" i="10"/>
  <c r="R603" i="10"/>
  <c r="S603" i="10"/>
  <c r="T603" i="10"/>
  <c r="U603" i="10"/>
  <c r="V603" i="10"/>
  <c r="D604" i="10"/>
  <c r="E604" i="10"/>
  <c r="F604" i="10"/>
  <c r="G604" i="10"/>
  <c r="H604" i="10"/>
  <c r="I604" i="10"/>
  <c r="J604" i="10"/>
  <c r="K604" i="10"/>
  <c r="L604" i="10"/>
  <c r="M604" i="10"/>
  <c r="N604" i="10"/>
  <c r="O604" i="10"/>
  <c r="P604" i="10"/>
  <c r="Q604" i="10"/>
  <c r="R604" i="10"/>
  <c r="S604" i="10"/>
  <c r="T604" i="10"/>
  <c r="U604" i="10"/>
  <c r="V604" i="10"/>
  <c r="D605" i="10"/>
  <c r="E605" i="10"/>
  <c r="F605" i="10"/>
  <c r="G605" i="10"/>
  <c r="H605" i="10"/>
  <c r="I605" i="10"/>
  <c r="J605" i="10"/>
  <c r="K605" i="10"/>
  <c r="L605" i="10"/>
  <c r="M605" i="10"/>
  <c r="N605" i="10"/>
  <c r="O605" i="10"/>
  <c r="P605" i="10"/>
  <c r="Q605" i="10"/>
  <c r="R605" i="10"/>
  <c r="S605" i="10"/>
  <c r="T605" i="10"/>
  <c r="U605" i="10"/>
  <c r="V605" i="10"/>
  <c r="D606" i="10"/>
  <c r="E606" i="10"/>
  <c r="F606" i="10"/>
  <c r="G606" i="10"/>
  <c r="H606" i="10"/>
  <c r="I606" i="10"/>
  <c r="J606" i="10"/>
  <c r="K606" i="10"/>
  <c r="L606" i="10"/>
  <c r="M606" i="10"/>
  <c r="N606" i="10"/>
  <c r="O606" i="10"/>
  <c r="P606" i="10"/>
  <c r="Q606" i="10"/>
  <c r="R606" i="10"/>
  <c r="S606" i="10"/>
  <c r="T606" i="10"/>
  <c r="U606" i="10"/>
  <c r="V606" i="10"/>
  <c r="D607" i="10"/>
  <c r="E607" i="10"/>
  <c r="F607" i="10"/>
  <c r="G607" i="10"/>
  <c r="H607" i="10"/>
  <c r="I607" i="10"/>
  <c r="J607" i="10"/>
  <c r="K607" i="10"/>
  <c r="L607" i="10"/>
  <c r="M607" i="10"/>
  <c r="N607" i="10"/>
  <c r="O607" i="10"/>
  <c r="P607" i="10"/>
  <c r="Q607" i="10"/>
  <c r="R607" i="10"/>
  <c r="S607" i="10"/>
  <c r="T607" i="10"/>
  <c r="U607" i="10"/>
  <c r="V607" i="10"/>
  <c r="D608" i="10"/>
  <c r="E608" i="10"/>
  <c r="F608" i="10"/>
  <c r="G608" i="10"/>
  <c r="H608" i="10"/>
  <c r="I608" i="10"/>
  <c r="J608" i="10"/>
  <c r="K608" i="10"/>
  <c r="L608" i="10"/>
  <c r="M608" i="10"/>
  <c r="N608" i="10"/>
  <c r="O608" i="10"/>
  <c r="P608" i="10"/>
  <c r="Q608" i="10"/>
  <c r="R608" i="10"/>
  <c r="S608" i="10"/>
  <c r="T608" i="10"/>
  <c r="U608" i="10"/>
  <c r="V608" i="10"/>
  <c r="D609" i="10"/>
  <c r="E609" i="10"/>
  <c r="F609" i="10"/>
  <c r="G609" i="10"/>
  <c r="H609" i="10"/>
  <c r="I609" i="10"/>
  <c r="J609" i="10"/>
  <c r="K609" i="10"/>
  <c r="L609" i="10"/>
  <c r="M609" i="10"/>
  <c r="N609" i="10"/>
  <c r="O609" i="10"/>
  <c r="P609" i="10"/>
  <c r="Q609" i="10"/>
  <c r="R609" i="10"/>
  <c r="S609" i="10"/>
  <c r="T609" i="10"/>
  <c r="U609" i="10"/>
  <c r="V609" i="10"/>
  <c r="D610" i="10"/>
  <c r="E610" i="10"/>
  <c r="F610" i="10"/>
  <c r="G610" i="10"/>
  <c r="H610" i="10"/>
  <c r="I610" i="10"/>
  <c r="J610" i="10"/>
  <c r="K610" i="10"/>
  <c r="L610" i="10"/>
  <c r="M610" i="10"/>
  <c r="N610" i="10"/>
  <c r="O610" i="10"/>
  <c r="P610" i="10"/>
  <c r="Q610" i="10"/>
  <c r="R610" i="10"/>
  <c r="S610" i="10"/>
  <c r="T610" i="10"/>
  <c r="U610" i="10"/>
  <c r="V610" i="10"/>
  <c r="D611" i="10"/>
  <c r="E611" i="10"/>
  <c r="F611" i="10"/>
  <c r="G611" i="10"/>
  <c r="H611" i="10"/>
  <c r="I611" i="10"/>
  <c r="J611" i="10"/>
  <c r="K611" i="10"/>
  <c r="L611" i="10"/>
  <c r="M611" i="10"/>
  <c r="N611" i="10"/>
  <c r="O611" i="10"/>
  <c r="P611" i="10"/>
  <c r="Q611" i="10"/>
  <c r="R611" i="10"/>
  <c r="S611" i="10"/>
  <c r="T611" i="10"/>
  <c r="U611" i="10"/>
  <c r="V611" i="10"/>
  <c r="D612" i="10"/>
  <c r="E612" i="10"/>
  <c r="F612" i="10"/>
  <c r="G612" i="10"/>
  <c r="H612" i="10"/>
  <c r="I612" i="10"/>
  <c r="J612" i="10"/>
  <c r="K612" i="10"/>
  <c r="L612" i="10"/>
  <c r="M612" i="10"/>
  <c r="N612" i="10"/>
  <c r="O612" i="10"/>
  <c r="P612" i="10"/>
  <c r="Q612" i="10"/>
  <c r="R612" i="10"/>
  <c r="S612" i="10"/>
  <c r="T612" i="10"/>
  <c r="U612" i="10"/>
  <c r="V612" i="10"/>
  <c r="D613" i="10"/>
  <c r="E613" i="10"/>
  <c r="F613" i="10"/>
  <c r="G613" i="10"/>
  <c r="H613" i="10"/>
  <c r="I613" i="10"/>
  <c r="J613" i="10"/>
  <c r="K613" i="10"/>
  <c r="L613" i="10"/>
  <c r="M613" i="10"/>
  <c r="N613" i="10"/>
  <c r="O613" i="10"/>
  <c r="P613" i="10"/>
  <c r="Q613" i="10"/>
  <c r="R613" i="10"/>
  <c r="S613" i="10"/>
  <c r="T613" i="10"/>
  <c r="U613" i="10"/>
  <c r="V613" i="10"/>
  <c r="D614" i="10"/>
  <c r="E614" i="10"/>
  <c r="F614" i="10"/>
  <c r="G614" i="10"/>
  <c r="H614" i="10"/>
  <c r="I614" i="10"/>
  <c r="J614" i="10"/>
  <c r="K614" i="10"/>
  <c r="L614" i="10"/>
  <c r="M614" i="10"/>
  <c r="N614" i="10"/>
  <c r="O614" i="10"/>
  <c r="P614" i="10"/>
  <c r="Q614" i="10"/>
  <c r="R614" i="10"/>
  <c r="S614" i="10"/>
  <c r="T614" i="10"/>
  <c r="U614" i="10"/>
  <c r="V614" i="10"/>
  <c r="D615" i="10"/>
  <c r="E615" i="10"/>
  <c r="F615" i="10"/>
  <c r="G615" i="10"/>
  <c r="H615" i="10"/>
  <c r="I615" i="10"/>
  <c r="J615" i="10"/>
  <c r="K615" i="10"/>
  <c r="L615" i="10"/>
  <c r="M615" i="10"/>
  <c r="N615" i="10"/>
  <c r="O615" i="10"/>
  <c r="P615" i="10"/>
  <c r="Q615" i="10"/>
  <c r="R615" i="10"/>
  <c r="S615" i="10"/>
  <c r="T615" i="10"/>
  <c r="U615" i="10"/>
  <c r="V615" i="10"/>
  <c r="D616" i="10"/>
  <c r="E616" i="10"/>
  <c r="F616" i="10"/>
  <c r="G616" i="10"/>
  <c r="H616" i="10"/>
  <c r="I616" i="10"/>
  <c r="J616" i="10"/>
  <c r="K616" i="10"/>
  <c r="L616" i="10"/>
  <c r="M616" i="10"/>
  <c r="N616" i="10"/>
  <c r="O616" i="10"/>
  <c r="P616" i="10"/>
  <c r="Q616" i="10"/>
  <c r="R616" i="10"/>
  <c r="S616" i="10"/>
  <c r="T616" i="10"/>
  <c r="U616" i="10"/>
  <c r="V616" i="10"/>
  <c r="D617" i="10"/>
  <c r="E617" i="10"/>
  <c r="F617" i="10"/>
  <c r="G617" i="10"/>
  <c r="H617" i="10"/>
  <c r="I617" i="10"/>
  <c r="J617" i="10"/>
  <c r="K617" i="10"/>
  <c r="L617" i="10"/>
  <c r="M617" i="10"/>
  <c r="N617" i="10"/>
  <c r="O617" i="10"/>
  <c r="P617" i="10"/>
  <c r="Q617" i="10"/>
  <c r="R617" i="10"/>
  <c r="S617" i="10"/>
  <c r="T617" i="10"/>
  <c r="U617" i="10"/>
  <c r="V617" i="10"/>
  <c r="D618" i="10"/>
  <c r="E618" i="10"/>
  <c r="F618" i="10"/>
  <c r="G618" i="10"/>
  <c r="H618" i="10"/>
  <c r="I618" i="10"/>
  <c r="J618" i="10"/>
  <c r="K618" i="10"/>
  <c r="L618" i="10"/>
  <c r="M618" i="10"/>
  <c r="N618" i="10"/>
  <c r="O618" i="10"/>
  <c r="P618" i="10"/>
  <c r="Q618" i="10"/>
  <c r="R618" i="10"/>
  <c r="S618" i="10"/>
  <c r="T618" i="10"/>
  <c r="U618" i="10"/>
  <c r="V618" i="10"/>
  <c r="D619" i="10"/>
  <c r="E619" i="10"/>
  <c r="F619" i="10"/>
  <c r="G619" i="10"/>
  <c r="H619" i="10"/>
  <c r="I619" i="10"/>
  <c r="J619" i="10"/>
  <c r="K619" i="10"/>
  <c r="L619" i="10"/>
  <c r="M619" i="10"/>
  <c r="N619" i="10"/>
  <c r="O619" i="10"/>
  <c r="P619" i="10"/>
  <c r="Q619" i="10"/>
  <c r="R619" i="10"/>
  <c r="S619" i="10"/>
  <c r="T619" i="10"/>
  <c r="U619" i="10"/>
  <c r="V619" i="10"/>
  <c r="D620" i="10"/>
  <c r="E620" i="10"/>
  <c r="F620" i="10"/>
  <c r="G620" i="10"/>
  <c r="H620" i="10"/>
  <c r="I620" i="10"/>
  <c r="J620" i="10"/>
  <c r="K620" i="10"/>
  <c r="L620" i="10"/>
  <c r="M620" i="10"/>
  <c r="N620" i="10"/>
  <c r="O620" i="10"/>
  <c r="P620" i="10"/>
  <c r="Q620" i="10"/>
  <c r="R620" i="10"/>
  <c r="S620" i="10"/>
  <c r="T620" i="10"/>
  <c r="U620" i="10"/>
  <c r="V620" i="10"/>
  <c r="D621" i="10"/>
  <c r="E621" i="10"/>
  <c r="F621" i="10"/>
  <c r="G621" i="10"/>
  <c r="H621" i="10"/>
  <c r="I621" i="10"/>
  <c r="J621" i="10"/>
  <c r="K621" i="10"/>
  <c r="L621" i="10"/>
  <c r="M621" i="10"/>
  <c r="N621" i="10"/>
  <c r="O621" i="10"/>
  <c r="P621" i="10"/>
  <c r="Q621" i="10"/>
  <c r="R621" i="10"/>
  <c r="S621" i="10"/>
  <c r="T621" i="10"/>
  <c r="U621" i="10"/>
  <c r="V621" i="10"/>
  <c r="D622" i="10"/>
  <c r="E622" i="10"/>
  <c r="F622" i="10"/>
  <c r="G622" i="10"/>
  <c r="H622" i="10"/>
  <c r="I622" i="10"/>
  <c r="J622" i="10"/>
  <c r="K622" i="10"/>
  <c r="L622" i="10"/>
  <c r="M622" i="10"/>
  <c r="N622" i="10"/>
  <c r="O622" i="10"/>
  <c r="P622" i="10"/>
  <c r="Q622" i="10"/>
  <c r="R622" i="10"/>
  <c r="S622" i="10"/>
  <c r="T622" i="10"/>
  <c r="U622" i="10"/>
  <c r="V622" i="10"/>
  <c r="D623" i="10"/>
  <c r="E623" i="10"/>
  <c r="F623" i="10"/>
  <c r="G623" i="10"/>
  <c r="H623" i="10"/>
  <c r="I623" i="10"/>
  <c r="J623" i="10"/>
  <c r="K623" i="10"/>
  <c r="L623" i="10"/>
  <c r="M623" i="10"/>
  <c r="N623" i="10"/>
  <c r="O623" i="10"/>
  <c r="P623" i="10"/>
  <c r="Q623" i="10"/>
  <c r="R623" i="10"/>
  <c r="S623" i="10"/>
  <c r="T623" i="10"/>
  <c r="U623" i="10"/>
  <c r="V623" i="10"/>
  <c r="D624" i="10"/>
  <c r="E624" i="10"/>
  <c r="F624" i="10"/>
  <c r="G624" i="10"/>
  <c r="H624" i="10"/>
  <c r="I624" i="10"/>
  <c r="J624" i="10"/>
  <c r="K624" i="10"/>
  <c r="L624" i="10"/>
  <c r="M624" i="10"/>
  <c r="N624" i="10"/>
  <c r="O624" i="10"/>
  <c r="P624" i="10"/>
  <c r="Q624" i="10"/>
  <c r="R624" i="10"/>
  <c r="S624" i="10"/>
  <c r="T624" i="10"/>
  <c r="U624" i="10"/>
  <c r="V624" i="10"/>
  <c r="D625" i="10"/>
  <c r="E625" i="10"/>
  <c r="F625" i="10"/>
  <c r="G625" i="10"/>
  <c r="H625" i="10"/>
  <c r="I625" i="10"/>
  <c r="J625" i="10"/>
  <c r="K625" i="10"/>
  <c r="L625" i="10"/>
  <c r="M625" i="10"/>
  <c r="N625" i="10"/>
  <c r="O625" i="10"/>
  <c r="P625" i="10"/>
  <c r="Q625" i="10"/>
  <c r="R625" i="10"/>
  <c r="S625" i="10"/>
  <c r="T625" i="10"/>
  <c r="U625" i="10"/>
  <c r="V625" i="10"/>
  <c r="D626" i="10"/>
  <c r="E626" i="10"/>
  <c r="F626" i="10"/>
  <c r="G626" i="10"/>
  <c r="H626" i="10"/>
  <c r="I626" i="10"/>
  <c r="J626" i="10"/>
  <c r="K626" i="10"/>
  <c r="L626" i="10"/>
  <c r="M626" i="10"/>
  <c r="N626" i="10"/>
  <c r="O626" i="10"/>
  <c r="P626" i="10"/>
  <c r="Q626" i="10"/>
  <c r="R626" i="10"/>
  <c r="S626" i="10"/>
  <c r="T626" i="10"/>
  <c r="U626" i="10"/>
  <c r="V626" i="10"/>
  <c r="D627" i="10"/>
  <c r="E627" i="10"/>
  <c r="F627" i="10"/>
  <c r="G627" i="10"/>
  <c r="H627" i="10"/>
  <c r="I627" i="10"/>
  <c r="J627" i="10"/>
  <c r="K627" i="10"/>
  <c r="L627" i="10"/>
  <c r="M627" i="10"/>
  <c r="N627" i="10"/>
  <c r="O627" i="10"/>
  <c r="P627" i="10"/>
  <c r="Q627" i="10"/>
  <c r="R627" i="10"/>
  <c r="S627" i="10"/>
  <c r="T627" i="10"/>
  <c r="U627" i="10"/>
  <c r="V627" i="10"/>
  <c r="D628" i="10"/>
  <c r="E628" i="10"/>
  <c r="F628" i="10"/>
  <c r="G628" i="10"/>
  <c r="H628" i="10"/>
  <c r="I628" i="10"/>
  <c r="J628" i="10"/>
  <c r="K628" i="10"/>
  <c r="L628" i="10"/>
  <c r="M628" i="10"/>
  <c r="N628" i="10"/>
  <c r="O628" i="10"/>
  <c r="P628" i="10"/>
  <c r="Q628" i="10"/>
  <c r="R628" i="10"/>
  <c r="S628" i="10"/>
  <c r="T628" i="10"/>
  <c r="U628" i="10"/>
  <c r="V628" i="10"/>
  <c r="D629" i="10"/>
  <c r="E629" i="10"/>
  <c r="F629" i="10"/>
  <c r="G629" i="10"/>
  <c r="H629" i="10"/>
  <c r="I629" i="10"/>
  <c r="J629" i="10"/>
  <c r="K629" i="10"/>
  <c r="L629" i="10"/>
  <c r="M629" i="10"/>
  <c r="N629" i="10"/>
  <c r="O629" i="10"/>
  <c r="P629" i="10"/>
  <c r="Q629" i="10"/>
  <c r="R629" i="10"/>
  <c r="S629" i="10"/>
  <c r="T629" i="10"/>
  <c r="U629" i="10"/>
  <c r="V629" i="10"/>
  <c r="D630" i="10"/>
  <c r="E630" i="10"/>
  <c r="F630" i="10"/>
  <c r="G630" i="10"/>
  <c r="H630" i="10"/>
  <c r="I630" i="10"/>
  <c r="J630" i="10"/>
  <c r="K630" i="10"/>
  <c r="L630" i="10"/>
  <c r="M630" i="10"/>
  <c r="N630" i="10"/>
  <c r="O630" i="10"/>
  <c r="P630" i="10"/>
  <c r="Q630" i="10"/>
  <c r="R630" i="10"/>
  <c r="S630" i="10"/>
  <c r="T630" i="10"/>
  <c r="U630" i="10"/>
  <c r="V630" i="10"/>
  <c r="D631" i="10"/>
  <c r="E631" i="10"/>
  <c r="F631" i="10"/>
  <c r="G631" i="10"/>
  <c r="H631" i="10"/>
  <c r="I631" i="10"/>
  <c r="J631" i="10"/>
  <c r="K631" i="10"/>
  <c r="L631" i="10"/>
  <c r="M631" i="10"/>
  <c r="N631" i="10"/>
  <c r="O631" i="10"/>
  <c r="P631" i="10"/>
  <c r="Q631" i="10"/>
  <c r="R631" i="10"/>
  <c r="S631" i="10"/>
  <c r="T631" i="10"/>
  <c r="U631" i="10"/>
  <c r="V631" i="10"/>
  <c r="D632" i="10"/>
  <c r="E632" i="10"/>
  <c r="F632" i="10"/>
  <c r="G632" i="10"/>
  <c r="H632" i="10"/>
  <c r="I632" i="10"/>
  <c r="J632" i="10"/>
  <c r="K632" i="10"/>
  <c r="L632" i="10"/>
  <c r="M632" i="10"/>
  <c r="N632" i="10"/>
  <c r="O632" i="10"/>
  <c r="P632" i="10"/>
  <c r="Q632" i="10"/>
  <c r="R632" i="10"/>
  <c r="S632" i="10"/>
  <c r="T632" i="10"/>
  <c r="U632" i="10"/>
  <c r="V632" i="10"/>
  <c r="D633" i="10"/>
  <c r="E633" i="10"/>
  <c r="F633" i="10"/>
  <c r="G633" i="10"/>
  <c r="H633" i="10"/>
  <c r="I633" i="10"/>
  <c r="J633" i="10"/>
  <c r="K633" i="10"/>
  <c r="L633" i="10"/>
  <c r="M633" i="10"/>
  <c r="N633" i="10"/>
  <c r="O633" i="10"/>
  <c r="P633" i="10"/>
  <c r="Q633" i="10"/>
  <c r="R633" i="10"/>
  <c r="S633" i="10"/>
  <c r="T633" i="10"/>
  <c r="U633" i="10"/>
  <c r="V633" i="10"/>
  <c r="D634" i="10"/>
  <c r="E634" i="10"/>
  <c r="F634" i="10"/>
  <c r="G634" i="10"/>
  <c r="H634" i="10"/>
  <c r="I634" i="10"/>
  <c r="J634" i="10"/>
  <c r="K634" i="10"/>
  <c r="L634" i="10"/>
  <c r="M634" i="10"/>
  <c r="N634" i="10"/>
  <c r="O634" i="10"/>
  <c r="P634" i="10"/>
  <c r="Q634" i="10"/>
  <c r="R634" i="10"/>
  <c r="S634" i="10"/>
  <c r="T634" i="10"/>
  <c r="U634" i="10"/>
  <c r="V634" i="10"/>
  <c r="D635" i="10"/>
  <c r="E635" i="10"/>
  <c r="F635" i="10"/>
  <c r="G635" i="10"/>
  <c r="H635" i="10"/>
  <c r="I635" i="10"/>
  <c r="J635" i="10"/>
  <c r="K635" i="10"/>
  <c r="L635" i="10"/>
  <c r="M635" i="10"/>
  <c r="N635" i="10"/>
  <c r="O635" i="10"/>
  <c r="P635" i="10"/>
  <c r="Q635" i="10"/>
  <c r="R635" i="10"/>
  <c r="S635" i="10"/>
  <c r="T635" i="10"/>
  <c r="U635" i="10"/>
  <c r="V635" i="10"/>
  <c r="D636" i="10"/>
  <c r="E636" i="10"/>
  <c r="F636" i="10"/>
  <c r="G636" i="10"/>
  <c r="H636" i="10"/>
  <c r="I636" i="10"/>
  <c r="J636" i="10"/>
  <c r="K636" i="10"/>
  <c r="L636" i="10"/>
  <c r="M636" i="10"/>
  <c r="N636" i="10"/>
  <c r="O636" i="10"/>
  <c r="P636" i="10"/>
  <c r="Q636" i="10"/>
  <c r="R636" i="10"/>
  <c r="S636" i="10"/>
  <c r="T636" i="10"/>
  <c r="U636" i="10"/>
  <c r="V636" i="10"/>
  <c r="D637" i="10"/>
  <c r="E637" i="10"/>
  <c r="F637" i="10"/>
  <c r="G637" i="10"/>
  <c r="H637" i="10"/>
  <c r="I637" i="10"/>
  <c r="J637" i="10"/>
  <c r="K637" i="10"/>
  <c r="L637" i="10"/>
  <c r="M637" i="10"/>
  <c r="N637" i="10"/>
  <c r="O637" i="10"/>
  <c r="P637" i="10"/>
  <c r="Q637" i="10"/>
  <c r="R637" i="10"/>
  <c r="S637" i="10"/>
  <c r="T637" i="10"/>
  <c r="U637" i="10"/>
  <c r="V637" i="10"/>
  <c r="D638" i="10"/>
  <c r="E638" i="10"/>
  <c r="F638" i="10"/>
  <c r="G638" i="10"/>
  <c r="H638" i="10"/>
  <c r="I638" i="10"/>
  <c r="J638" i="10"/>
  <c r="K638" i="10"/>
  <c r="L638" i="10"/>
  <c r="M638" i="10"/>
  <c r="N638" i="10"/>
  <c r="O638" i="10"/>
  <c r="P638" i="10"/>
  <c r="Q638" i="10"/>
  <c r="R638" i="10"/>
  <c r="S638" i="10"/>
  <c r="T638" i="10"/>
  <c r="U638" i="10"/>
  <c r="V638" i="10"/>
  <c r="D639" i="10"/>
  <c r="E639" i="10"/>
  <c r="F639" i="10"/>
  <c r="G639" i="10"/>
  <c r="H639" i="10"/>
  <c r="I639" i="10"/>
  <c r="J639" i="10"/>
  <c r="K639" i="10"/>
  <c r="L639" i="10"/>
  <c r="M639" i="10"/>
  <c r="N639" i="10"/>
  <c r="O639" i="10"/>
  <c r="P639" i="10"/>
  <c r="Q639" i="10"/>
  <c r="R639" i="10"/>
  <c r="S639" i="10"/>
  <c r="T639" i="10"/>
  <c r="U639" i="10"/>
  <c r="V639" i="10"/>
  <c r="D640" i="10"/>
  <c r="E640" i="10"/>
  <c r="F640" i="10"/>
  <c r="G640" i="10"/>
  <c r="H640" i="10"/>
  <c r="I640" i="10"/>
  <c r="J640" i="10"/>
  <c r="K640" i="10"/>
  <c r="L640" i="10"/>
  <c r="M640" i="10"/>
  <c r="N640" i="10"/>
  <c r="O640" i="10"/>
  <c r="P640" i="10"/>
  <c r="Q640" i="10"/>
  <c r="R640" i="10"/>
  <c r="S640" i="10"/>
  <c r="T640" i="10"/>
  <c r="U640" i="10"/>
  <c r="V640" i="10"/>
  <c r="D641" i="10"/>
  <c r="E641" i="10"/>
  <c r="F641" i="10"/>
  <c r="G641" i="10"/>
  <c r="H641" i="10"/>
  <c r="I641" i="10"/>
  <c r="J641" i="10"/>
  <c r="K641" i="10"/>
  <c r="L641" i="10"/>
  <c r="M641" i="10"/>
  <c r="N641" i="10"/>
  <c r="O641" i="10"/>
  <c r="P641" i="10"/>
  <c r="Q641" i="10"/>
  <c r="R641" i="10"/>
  <c r="S641" i="10"/>
  <c r="T641" i="10"/>
  <c r="U641" i="10"/>
  <c r="V641" i="10"/>
  <c r="D642" i="10"/>
  <c r="E642" i="10"/>
  <c r="F642" i="10"/>
  <c r="G642" i="10"/>
  <c r="H642" i="10"/>
  <c r="I642" i="10"/>
  <c r="J642" i="10"/>
  <c r="K642" i="10"/>
  <c r="L642" i="10"/>
  <c r="M642" i="10"/>
  <c r="N642" i="10"/>
  <c r="O642" i="10"/>
  <c r="P642" i="10"/>
  <c r="Q642" i="10"/>
  <c r="R642" i="10"/>
  <c r="S642" i="10"/>
  <c r="T642" i="10"/>
  <c r="U642" i="10"/>
  <c r="V642" i="10"/>
  <c r="D643" i="10"/>
  <c r="E643" i="10"/>
  <c r="F643" i="10"/>
  <c r="G643" i="10"/>
  <c r="H643" i="10"/>
  <c r="I643" i="10"/>
  <c r="J643" i="10"/>
  <c r="K643" i="10"/>
  <c r="L643" i="10"/>
  <c r="M643" i="10"/>
  <c r="N643" i="10"/>
  <c r="O643" i="10"/>
  <c r="P643" i="10"/>
  <c r="Q643" i="10"/>
  <c r="R643" i="10"/>
  <c r="S643" i="10"/>
  <c r="T643" i="10"/>
  <c r="U643" i="10"/>
  <c r="V643" i="10"/>
  <c r="D644" i="10"/>
  <c r="E644" i="10"/>
  <c r="F644" i="10"/>
  <c r="G644" i="10"/>
  <c r="H644" i="10"/>
  <c r="I644" i="10"/>
  <c r="J644" i="10"/>
  <c r="K644" i="10"/>
  <c r="L644" i="10"/>
  <c r="M644" i="10"/>
  <c r="N644" i="10"/>
  <c r="O644" i="10"/>
  <c r="P644" i="10"/>
  <c r="Q644" i="10"/>
  <c r="R644" i="10"/>
  <c r="S644" i="10"/>
  <c r="T644" i="10"/>
  <c r="U644" i="10"/>
  <c r="V644" i="10"/>
  <c r="D645" i="10"/>
  <c r="E645" i="10"/>
  <c r="F645" i="10"/>
  <c r="G645" i="10"/>
  <c r="H645" i="10"/>
  <c r="I645" i="10"/>
  <c r="J645" i="10"/>
  <c r="K645" i="10"/>
  <c r="L645" i="10"/>
  <c r="M645" i="10"/>
  <c r="N645" i="10"/>
  <c r="O645" i="10"/>
  <c r="P645" i="10"/>
  <c r="Q645" i="10"/>
  <c r="R645" i="10"/>
  <c r="S645" i="10"/>
  <c r="T645" i="10"/>
  <c r="U645" i="10"/>
  <c r="V645" i="10"/>
  <c r="D646" i="10"/>
  <c r="E646" i="10"/>
  <c r="F646" i="10"/>
  <c r="G646" i="10"/>
  <c r="H646" i="10"/>
  <c r="I646" i="10"/>
  <c r="J646" i="10"/>
  <c r="K646" i="10"/>
  <c r="L646" i="10"/>
  <c r="M646" i="10"/>
  <c r="N646" i="10"/>
  <c r="O646" i="10"/>
  <c r="P646" i="10"/>
  <c r="Q646" i="10"/>
  <c r="R646" i="10"/>
  <c r="S646" i="10"/>
  <c r="T646" i="10"/>
  <c r="U646" i="10"/>
  <c r="V646" i="10"/>
  <c r="D647" i="10"/>
  <c r="E647" i="10"/>
  <c r="F647" i="10"/>
  <c r="G647" i="10"/>
  <c r="H647" i="10"/>
  <c r="I647" i="10"/>
  <c r="J647" i="10"/>
  <c r="K647" i="10"/>
  <c r="L647" i="10"/>
  <c r="M647" i="10"/>
  <c r="N647" i="10"/>
  <c r="O647" i="10"/>
  <c r="P647" i="10"/>
  <c r="Q647" i="10"/>
  <c r="R647" i="10"/>
  <c r="S647" i="10"/>
  <c r="T647" i="10"/>
  <c r="U647" i="10"/>
  <c r="V647" i="10"/>
  <c r="D648" i="10"/>
  <c r="E648" i="10"/>
  <c r="F648" i="10"/>
  <c r="G648" i="10"/>
  <c r="H648" i="10"/>
  <c r="I648" i="10"/>
  <c r="J648" i="10"/>
  <c r="K648" i="10"/>
  <c r="L648" i="10"/>
  <c r="M648" i="10"/>
  <c r="N648" i="10"/>
  <c r="O648" i="10"/>
  <c r="P648" i="10"/>
  <c r="Q648" i="10"/>
  <c r="R648" i="10"/>
  <c r="S648" i="10"/>
  <c r="T648" i="10"/>
  <c r="U648" i="10"/>
  <c r="V648" i="10"/>
  <c r="D649" i="10"/>
  <c r="E649" i="10"/>
  <c r="F649" i="10"/>
  <c r="G649" i="10"/>
  <c r="H649" i="10"/>
  <c r="I649" i="10"/>
  <c r="J649" i="10"/>
  <c r="K649" i="10"/>
  <c r="L649" i="10"/>
  <c r="M649" i="10"/>
  <c r="N649" i="10"/>
  <c r="O649" i="10"/>
  <c r="P649" i="10"/>
  <c r="Q649" i="10"/>
  <c r="R649" i="10"/>
  <c r="S649" i="10"/>
  <c r="T649" i="10"/>
  <c r="U649" i="10"/>
  <c r="V649" i="10"/>
  <c r="D650" i="10"/>
  <c r="E650" i="10"/>
  <c r="F650" i="10"/>
  <c r="G650" i="10"/>
  <c r="H650" i="10"/>
  <c r="I650" i="10"/>
  <c r="J650" i="10"/>
  <c r="K650" i="10"/>
  <c r="L650" i="10"/>
  <c r="M650" i="10"/>
  <c r="N650" i="10"/>
  <c r="O650" i="10"/>
  <c r="P650" i="10"/>
  <c r="Q650" i="10"/>
  <c r="R650" i="10"/>
  <c r="S650" i="10"/>
  <c r="T650" i="10"/>
  <c r="U650" i="10"/>
  <c r="V650" i="10"/>
  <c r="D651" i="10"/>
  <c r="E651" i="10"/>
  <c r="F651" i="10"/>
  <c r="G651" i="10"/>
  <c r="H651" i="10"/>
  <c r="I651" i="10"/>
  <c r="J651" i="10"/>
  <c r="K651" i="10"/>
  <c r="L651" i="10"/>
  <c r="M651" i="10"/>
  <c r="N651" i="10"/>
  <c r="O651" i="10"/>
  <c r="P651" i="10"/>
  <c r="Q651" i="10"/>
  <c r="R651" i="10"/>
  <c r="S651" i="10"/>
  <c r="T651" i="10"/>
  <c r="U651" i="10"/>
  <c r="V651" i="10"/>
  <c r="D652" i="10"/>
  <c r="E652" i="10"/>
  <c r="F652" i="10"/>
  <c r="G652" i="10"/>
  <c r="H652" i="10"/>
  <c r="I652" i="10"/>
  <c r="J652" i="10"/>
  <c r="K652" i="10"/>
  <c r="L652" i="10"/>
  <c r="M652" i="10"/>
  <c r="N652" i="10"/>
  <c r="O652" i="10"/>
  <c r="P652" i="10"/>
  <c r="Q652" i="10"/>
  <c r="R652" i="10"/>
  <c r="S652" i="10"/>
  <c r="T652" i="10"/>
  <c r="U652" i="10"/>
  <c r="V652" i="10"/>
  <c r="D653" i="10"/>
  <c r="E653" i="10"/>
  <c r="F653" i="10"/>
  <c r="G653" i="10"/>
  <c r="H653" i="10"/>
  <c r="I653" i="10"/>
  <c r="J653" i="10"/>
  <c r="K653" i="10"/>
  <c r="L653" i="10"/>
  <c r="M653" i="10"/>
  <c r="N653" i="10"/>
  <c r="O653" i="10"/>
  <c r="P653" i="10"/>
  <c r="Q653" i="10"/>
  <c r="R653" i="10"/>
  <c r="S653" i="10"/>
  <c r="T653" i="10"/>
  <c r="U653" i="10"/>
  <c r="V653" i="10"/>
  <c r="D654" i="10"/>
  <c r="E654" i="10"/>
  <c r="F654" i="10"/>
  <c r="G654" i="10"/>
  <c r="H654" i="10"/>
  <c r="I654" i="10"/>
  <c r="J654" i="10"/>
  <c r="K654" i="10"/>
  <c r="L654" i="10"/>
  <c r="M654" i="10"/>
  <c r="N654" i="10"/>
  <c r="O654" i="10"/>
  <c r="P654" i="10"/>
  <c r="Q654" i="10"/>
  <c r="R654" i="10"/>
  <c r="S654" i="10"/>
  <c r="T654" i="10"/>
  <c r="U654" i="10"/>
  <c r="V654" i="10"/>
  <c r="D655" i="10"/>
  <c r="E655" i="10"/>
  <c r="F655" i="10"/>
  <c r="G655" i="10"/>
  <c r="H655" i="10"/>
  <c r="I655" i="10"/>
  <c r="J655" i="10"/>
  <c r="K655" i="10"/>
  <c r="L655" i="10"/>
  <c r="M655" i="10"/>
  <c r="N655" i="10"/>
  <c r="O655" i="10"/>
  <c r="P655" i="10"/>
  <c r="Q655" i="10"/>
  <c r="R655" i="10"/>
  <c r="S655" i="10"/>
  <c r="T655" i="10"/>
  <c r="U655" i="10"/>
  <c r="V655" i="10"/>
  <c r="D656" i="10"/>
  <c r="E656" i="10"/>
  <c r="F656" i="10"/>
  <c r="G656" i="10"/>
  <c r="H656" i="10"/>
  <c r="I656" i="10"/>
  <c r="J656" i="10"/>
  <c r="K656" i="10"/>
  <c r="L656" i="10"/>
  <c r="M656" i="10"/>
  <c r="N656" i="10"/>
  <c r="O656" i="10"/>
  <c r="P656" i="10"/>
  <c r="Q656" i="10"/>
  <c r="R656" i="10"/>
  <c r="S656" i="10"/>
  <c r="T656" i="10"/>
  <c r="U656" i="10"/>
  <c r="V656" i="10"/>
  <c r="D657" i="10"/>
  <c r="E657" i="10"/>
  <c r="F657" i="10"/>
  <c r="G657" i="10"/>
  <c r="H657" i="10"/>
  <c r="I657" i="10"/>
  <c r="J657" i="10"/>
  <c r="K657" i="10"/>
  <c r="L657" i="10"/>
  <c r="M657" i="10"/>
  <c r="N657" i="10"/>
  <c r="O657" i="10"/>
  <c r="P657" i="10"/>
  <c r="Q657" i="10"/>
  <c r="R657" i="10"/>
  <c r="S657" i="10"/>
  <c r="T657" i="10"/>
  <c r="U657" i="10"/>
  <c r="V657" i="10"/>
  <c r="D658" i="10"/>
  <c r="E658" i="10"/>
  <c r="F658" i="10"/>
  <c r="G658" i="10"/>
  <c r="H658" i="10"/>
  <c r="I658" i="10"/>
  <c r="J658" i="10"/>
  <c r="K658" i="10"/>
  <c r="L658" i="10"/>
  <c r="M658" i="10"/>
  <c r="N658" i="10"/>
  <c r="O658" i="10"/>
  <c r="P658" i="10"/>
  <c r="Q658" i="10"/>
  <c r="R658" i="10"/>
  <c r="S658" i="10"/>
  <c r="T658" i="10"/>
  <c r="U658" i="10"/>
  <c r="V658" i="10"/>
  <c r="D659" i="10"/>
  <c r="E659" i="10"/>
  <c r="F659" i="10"/>
  <c r="G659" i="10"/>
  <c r="H659" i="10"/>
  <c r="I659" i="10"/>
  <c r="J659" i="10"/>
  <c r="K659" i="10"/>
  <c r="L659" i="10"/>
  <c r="M659" i="10"/>
  <c r="N659" i="10"/>
  <c r="O659" i="10"/>
  <c r="P659" i="10"/>
  <c r="Q659" i="10"/>
  <c r="R659" i="10"/>
  <c r="S659" i="10"/>
  <c r="T659" i="10"/>
  <c r="U659" i="10"/>
  <c r="V659" i="10"/>
  <c r="D660" i="10"/>
  <c r="E660" i="10"/>
  <c r="F660" i="10"/>
  <c r="G660" i="10"/>
  <c r="H660" i="10"/>
  <c r="I660" i="10"/>
  <c r="J660" i="10"/>
  <c r="K660" i="10"/>
  <c r="L660" i="10"/>
  <c r="M660" i="10"/>
  <c r="N660" i="10"/>
  <c r="O660" i="10"/>
  <c r="P660" i="10"/>
  <c r="Q660" i="10"/>
  <c r="R660" i="10"/>
  <c r="S660" i="10"/>
  <c r="T660" i="10"/>
  <c r="U660" i="10"/>
  <c r="V660" i="10"/>
  <c r="D661" i="10"/>
  <c r="E661" i="10"/>
  <c r="F661" i="10"/>
  <c r="G661" i="10"/>
  <c r="H661" i="10"/>
  <c r="I661" i="10"/>
  <c r="J661" i="10"/>
  <c r="K661" i="10"/>
  <c r="L661" i="10"/>
  <c r="M661" i="10"/>
  <c r="N661" i="10"/>
  <c r="O661" i="10"/>
  <c r="P661" i="10"/>
  <c r="Q661" i="10"/>
  <c r="R661" i="10"/>
  <c r="S661" i="10"/>
  <c r="T661" i="10"/>
  <c r="U661" i="10"/>
  <c r="V661" i="10"/>
  <c r="D662" i="10"/>
  <c r="E662" i="10"/>
  <c r="F662" i="10"/>
  <c r="G662" i="10"/>
  <c r="H662" i="10"/>
  <c r="I662" i="10"/>
  <c r="J662" i="10"/>
  <c r="K662" i="10"/>
  <c r="L662" i="10"/>
  <c r="M662" i="10"/>
  <c r="N662" i="10"/>
  <c r="O662" i="10"/>
  <c r="P662" i="10"/>
  <c r="Q662" i="10"/>
  <c r="R662" i="10"/>
  <c r="S662" i="10"/>
  <c r="T662" i="10"/>
  <c r="U662" i="10"/>
  <c r="V662" i="10"/>
  <c r="D663" i="10"/>
  <c r="E663" i="10"/>
  <c r="F663" i="10"/>
  <c r="G663" i="10"/>
  <c r="H663" i="10"/>
  <c r="I663" i="10"/>
  <c r="J663" i="10"/>
  <c r="K663" i="10"/>
  <c r="L663" i="10"/>
  <c r="M663" i="10"/>
  <c r="N663" i="10"/>
  <c r="O663" i="10"/>
  <c r="P663" i="10"/>
  <c r="Q663" i="10"/>
  <c r="R663" i="10"/>
  <c r="S663" i="10"/>
  <c r="T663" i="10"/>
  <c r="U663" i="10"/>
  <c r="V663" i="10"/>
  <c r="D664" i="10"/>
  <c r="E664" i="10"/>
  <c r="F664" i="10"/>
  <c r="G664" i="10"/>
  <c r="H664" i="10"/>
  <c r="I664" i="10"/>
  <c r="J664" i="10"/>
  <c r="K664" i="10"/>
  <c r="L664" i="10"/>
  <c r="M664" i="10"/>
  <c r="N664" i="10"/>
  <c r="O664" i="10"/>
  <c r="P664" i="10"/>
  <c r="Q664" i="10"/>
  <c r="R664" i="10"/>
  <c r="S664" i="10"/>
  <c r="T664" i="10"/>
  <c r="U664" i="10"/>
  <c r="V664" i="10"/>
  <c r="D665" i="10"/>
  <c r="E665" i="10"/>
  <c r="F665" i="10"/>
  <c r="G665" i="10"/>
  <c r="H665" i="10"/>
  <c r="I665" i="10"/>
  <c r="J665" i="10"/>
  <c r="K665" i="10"/>
  <c r="L665" i="10"/>
  <c r="M665" i="10"/>
  <c r="N665" i="10"/>
  <c r="O665" i="10"/>
  <c r="P665" i="10"/>
  <c r="Q665" i="10"/>
  <c r="R665" i="10"/>
  <c r="S665" i="10"/>
  <c r="T665" i="10"/>
  <c r="U665" i="10"/>
  <c r="V665" i="10"/>
  <c r="D666" i="10"/>
  <c r="E666" i="10"/>
  <c r="F666" i="10"/>
  <c r="G666" i="10"/>
  <c r="H666" i="10"/>
  <c r="I666" i="10"/>
  <c r="J666" i="10"/>
  <c r="K666" i="10"/>
  <c r="L666" i="10"/>
  <c r="M666" i="10"/>
  <c r="N666" i="10"/>
  <c r="O666" i="10"/>
  <c r="P666" i="10"/>
  <c r="Q666" i="10"/>
  <c r="R666" i="10"/>
  <c r="S666" i="10"/>
  <c r="T666" i="10"/>
  <c r="U666" i="10"/>
  <c r="V666" i="10"/>
  <c r="D667" i="10"/>
  <c r="E667" i="10"/>
  <c r="F667" i="10"/>
  <c r="G667" i="10"/>
  <c r="H667" i="10"/>
  <c r="I667" i="10"/>
  <c r="J667" i="10"/>
  <c r="K667" i="10"/>
  <c r="L667" i="10"/>
  <c r="M667" i="10"/>
  <c r="N667" i="10"/>
  <c r="O667" i="10"/>
  <c r="P667" i="10"/>
  <c r="Q667" i="10"/>
  <c r="R667" i="10"/>
  <c r="S667" i="10"/>
  <c r="T667" i="10"/>
  <c r="U667" i="10"/>
  <c r="V667" i="10"/>
  <c r="D668" i="10"/>
  <c r="E668" i="10"/>
  <c r="F668" i="10"/>
  <c r="G668" i="10"/>
  <c r="H668" i="10"/>
  <c r="I668" i="10"/>
  <c r="J668" i="10"/>
  <c r="K668" i="10"/>
  <c r="L668" i="10"/>
  <c r="M668" i="10"/>
  <c r="N668" i="10"/>
  <c r="O668" i="10"/>
  <c r="P668" i="10"/>
  <c r="Q668" i="10"/>
  <c r="R668" i="10"/>
  <c r="S668" i="10"/>
  <c r="T668" i="10"/>
  <c r="U668" i="10"/>
  <c r="V668" i="10"/>
  <c r="D669" i="10"/>
  <c r="E669" i="10"/>
  <c r="F669" i="10"/>
  <c r="G669" i="10"/>
  <c r="H669" i="10"/>
  <c r="I669" i="10"/>
  <c r="J669" i="10"/>
  <c r="K669" i="10"/>
  <c r="L669" i="10"/>
  <c r="M669" i="10"/>
  <c r="N669" i="10"/>
  <c r="O669" i="10"/>
  <c r="P669" i="10"/>
  <c r="Q669" i="10"/>
  <c r="R669" i="10"/>
  <c r="S669" i="10"/>
  <c r="T669" i="10"/>
  <c r="U669" i="10"/>
  <c r="V669" i="10"/>
  <c r="D670" i="10"/>
  <c r="E670" i="10"/>
  <c r="F670" i="10"/>
  <c r="G670" i="10"/>
  <c r="H670" i="10"/>
  <c r="I670" i="10"/>
  <c r="J670" i="10"/>
  <c r="K670" i="10"/>
  <c r="L670" i="10"/>
  <c r="M670" i="10"/>
  <c r="N670" i="10"/>
  <c r="O670" i="10"/>
  <c r="P670" i="10"/>
  <c r="Q670" i="10"/>
  <c r="R670" i="10"/>
  <c r="S670" i="10"/>
  <c r="T670" i="10"/>
  <c r="U670" i="10"/>
  <c r="V670" i="10"/>
  <c r="D671" i="10"/>
  <c r="E671" i="10"/>
  <c r="F671" i="10"/>
  <c r="G671" i="10"/>
  <c r="H671" i="10"/>
  <c r="I671" i="10"/>
  <c r="J671" i="10"/>
  <c r="K671" i="10"/>
  <c r="L671" i="10"/>
  <c r="M671" i="10"/>
  <c r="N671" i="10"/>
  <c r="O671" i="10"/>
  <c r="P671" i="10"/>
  <c r="Q671" i="10"/>
  <c r="R671" i="10"/>
  <c r="S671" i="10"/>
  <c r="T671" i="10"/>
  <c r="U671" i="10"/>
  <c r="V671" i="10"/>
  <c r="D672" i="10"/>
  <c r="E672" i="10"/>
  <c r="F672" i="10"/>
  <c r="G672" i="10"/>
  <c r="H672" i="10"/>
  <c r="I672" i="10"/>
  <c r="J672" i="10"/>
  <c r="K672" i="10"/>
  <c r="L672" i="10"/>
  <c r="M672" i="10"/>
  <c r="N672" i="10"/>
  <c r="O672" i="10"/>
  <c r="P672" i="10"/>
  <c r="Q672" i="10"/>
  <c r="R672" i="10"/>
  <c r="S672" i="10"/>
  <c r="T672" i="10"/>
  <c r="U672" i="10"/>
  <c r="V672" i="10"/>
  <c r="D673" i="10"/>
  <c r="E673" i="10"/>
  <c r="F673" i="10"/>
  <c r="G673" i="10"/>
  <c r="H673" i="10"/>
  <c r="I673" i="10"/>
  <c r="J673" i="10"/>
  <c r="K673" i="10"/>
  <c r="L673" i="10"/>
  <c r="M673" i="10"/>
  <c r="N673" i="10"/>
  <c r="O673" i="10"/>
  <c r="P673" i="10"/>
  <c r="Q673" i="10"/>
  <c r="R673" i="10"/>
  <c r="S673" i="10"/>
  <c r="T673" i="10"/>
  <c r="U673" i="10"/>
  <c r="V673" i="10"/>
  <c r="D674" i="10"/>
  <c r="E674" i="10"/>
  <c r="F674" i="10"/>
  <c r="G674" i="10"/>
  <c r="H674" i="10"/>
  <c r="I674" i="10"/>
  <c r="J674" i="10"/>
  <c r="K674" i="10"/>
  <c r="L674" i="10"/>
  <c r="M674" i="10"/>
  <c r="N674" i="10"/>
  <c r="O674" i="10"/>
  <c r="P674" i="10"/>
  <c r="Q674" i="10"/>
  <c r="R674" i="10"/>
  <c r="S674" i="10"/>
  <c r="T674" i="10"/>
  <c r="U674" i="10"/>
  <c r="V674" i="10"/>
  <c r="D675" i="10"/>
  <c r="E675" i="10"/>
  <c r="F675" i="10"/>
  <c r="G675" i="10"/>
  <c r="H675" i="10"/>
  <c r="I675" i="10"/>
  <c r="J675" i="10"/>
  <c r="K675" i="10"/>
  <c r="L675" i="10"/>
  <c r="M675" i="10"/>
  <c r="N675" i="10"/>
  <c r="O675" i="10"/>
  <c r="P675" i="10"/>
  <c r="Q675" i="10"/>
  <c r="R675" i="10"/>
  <c r="S675" i="10"/>
  <c r="T675" i="10"/>
  <c r="U675" i="10"/>
  <c r="V675" i="10"/>
  <c r="D676" i="10"/>
  <c r="E676" i="10"/>
  <c r="F676" i="10"/>
  <c r="G676" i="10"/>
  <c r="H676" i="10"/>
  <c r="I676" i="10"/>
  <c r="J676" i="10"/>
  <c r="K676" i="10"/>
  <c r="L676" i="10"/>
  <c r="M676" i="10"/>
  <c r="N676" i="10"/>
  <c r="O676" i="10"/>
  <c r="P676" i="10"/>
  <c r="Q676" i="10"/>
  <c r="R676" i="10"/>
  <c r="S676" i="10"/>
  <c r="T676" i="10"/>
  <c r="U676" i="10"/>
  <c r="V676" i="10"/>
  <c r="D677" i="10"/>
  <c r="E677" i="10"/>
  <c r="F677" i="10"/>
  <c r="G677" i="10"/>
  <c r="H677" i="10"/>
  <c r="I677" i="10"/>
  <c r="J677" i="10"/>
  <c r="K677" i="10"/>
  <c r="L677" i="10"/>
  <c r="M677" i="10"/>
  <c r="N677" i="10"/>
  <c r="O677" i="10"/>
  <c r="P677" i="10"/>
  <c r="Q677" i="10"/>
  <c r="R677" i="10"/>
  <c r="S677" i="10"/>
  <c r="T677" i="10"/>
  <c r="U677" i="10"/>
  <c r="V677" i="10"/>
  <c r="D678" i="10"/>
  <c r="E678" i="10"/>
  <c r="F678" i="10"/>
  <c r="G678" i="10"/>
  <c r="H678" i="10"/>
  <c r="I678" i="10"/>
  <c r="J678" i="10"/>
  <c r="K678" i="10"/>
  <c r="L678" i="10"/>
  <c r="M678" i="10"/>
  <c r="N678" i="10"/>
  <c r="O678" i="10"/>
  <c r="P678" i="10"/>
  <c r="Q678" i="10"/>
  <c r="R678" i="10"/>
  <c r="S678" i="10"/>
  <c r="T678" i="10"/>
  <c r="U678" i="10"/>
  <c r="V678" i="10"/>
  <c r="D679" i="10"/>
  <c r="E679" i="10"/>
  <c r="F679" i="10"/>
  <c r="G679" i="10"/>
  <c r="H679" i="10"/>
  <c r="I679" i="10"/>
  <c r="J679" i="10"/>
  <c r="K679" i="10"/>
  <c r="L679" i="10"/>
  <c r="M679" i="10"/>
  <c r="N679" i="10"/>
  <c r="O679" i="10"/>
  <c r="P679" i="10"/>
  <c r="Q679" i="10"/>
  <c r="R679" i="10"/>
  <c r="S679" i="10"/>
  <c r="T679" i="10"/>
  <c r="U679" i="10"/>
  <c r="V679" i="10"/>
  <c r="D680" i="10"/>
  <c r="E680" i="10"/>
  <c r="F680" i="10"/>
  <c r="G680" i="10"/>
  <c r="H680" i="10"/>
  <c r="I680" i="10"/>
  <c r="J680" i="10"/>
  <c r="K680" i="10"/>
  <c r="L680" i="10"/>
  <c r="M680" i="10"/>
  <c r="N680" i="10"/>
  <c r="O680" i="10"/>
  <c r="P680" i="10"/>
  <c r="Q680" i="10"/>
  <c r="R680" i="10"/>
  <c r="S680" i="10"/>
  <c r="T680" i="10"/>
  <c r="U680" i="10"/>
  <c r="V680" i="10"/>
  <c r="D681" i="10"/>
  <c r="E681" i="10"/>
  <c r="F681" i="10"/>
  <c r="G681" i="10"/>
  <c r="H681" i="10"/>
  <c r="I681" i="10"/>
  <c r="J681" i="10"/>
  <c r="K681" i="10"/>
  <c r="L681" i="10"/>
  <c r="M681" i="10"/>
  <c r="N681" i="10"/>
  <c r="O681" i="10"/>
  <c r="P681" i="10"/>
  <c r="Q681" i="10"/>
  <c r="R681" i="10"/>
  <c r="S681" i="10"/>
  <c r="T681" i="10"/>
  <c r="U681" i="10"/>
  <c r="V681" i="10"/>
  <c r="D682" i="10"/>
  <c r="E682" i="10"/>
  <c r="F682" i="10"/>
  <c r="G682" i="10"/>
  <c r="H682" i="10"/>
  <c r="I682" i="10"/>
  <c r="J682" i="10"/>
  <c r="K682" i="10"/>
  <c r="L682" i="10"/>
  <c r="M682" i="10"/>
  <c r="N682" i="10"/>
  <c r="O682" i="10"/>
  <c r="P682" i="10"/>
  <c r="Q682" i="10"/>
  <c r="R682" i="10"/>
  <c r="S682" i="10"/>
  <c r="T682" i="10"/>
  <c r="U682" i="10"/>
  <c r="V682" i="10"/>
  <c r="D683" i="10"/>
  <c r="E683" i="10"/>
  <c r="F683" i="10"/>
  <c r="G683" i="10"/>
  <c r="H683" i="10"/>
  <c r="I683" i="10"/>
  <c r="J683" i="10"/>
  <c r="K683" i="10"/>
  <c r="L683" i="10"/>
  <c r="M683" i="10"/>
  <c r="N683" i="10"/>
  <c r="O683" i="10"/>
  <c r="P683" i="10"/>
  <c r="Q683" i="10"/>
  <c r="R683" i="10"/>
  <c r="S683" i="10"/>
  <c r="T683" i="10"/>
  <c r="U683" i="10"/>
  <c r="V683" i="10"/>
  <c r="D684" i="10"/>
  <c r="E684" i="10"/>
  <c r="F684" i="10"/>
  <c r="G684" i="10"/>
  <c r="H684" i="10"/>
  <c r="I684" i="10"/>
  <c r="J684" i="10"/>
  <c r="K684" i="10"/>
  <c r="L684" i="10"/>
  <c r="M684" i="10"/>
  <c r="N684" i="10"/>
  <c r="O684" i="10"/>
  <c r="P684" i="10"/>
  <c r="Q684" i="10"/>
  <c r="R684" i="10"/>
  <c r="S684" i="10"/>
  <c r="T684" i="10"/>
  <c r="U684" i="10"/>
  <c r="V684" i="10"/>
  <c r="D685" i="10"/>
  <c r="E685" i="10"/>
  <c r="F685" i="10"/>
  <c r="G685" i="10"/>
  <c r="H685" i="10"/>
  <c r="I685" i="10"/>
  <c r="J685" i="10"/>
  <c r="K685" i="10"/>
  <c r="L685" i="10"/>
  <c r="M685" i="10"/>
  <c r="N685" i="10"/>
  <c r="O685" i="10"/>
  <c r="P685" i="10"/>
  <c r="Q685" i="10"/>
  <c r="R685" i="10"/>
  <c r="S685" i="10"/>
  <c r="T685" i="10"/>
  <c r="U685" i="10"/>
  <c r="V685" i="10"/>
  <c r="D686" i="10"/>
  <c r="E686" i="10"/>
  <c r="F686" i="10"/>
  <c r="G686" i="10"/>
  <c r="H686" i="10"/>
  <c r="I686" i="10"/>
  <c r="J686" i="10"/>
  <c r="K686" i="10"/>
  <c r="L686" i="10"/>
  <c r="M686" i="10"/>
  <c r="N686" i="10"/>
  <c r="O686" i="10"/>
  <c r="P686" i="10"/>
  <c r="Q686" i="10"/>
  <c r="R686" i="10"/>
  <c r="S686" i="10"/>
  <c r="T686" i="10"/>
  <c r="U686" i="10"/>
  <c r="V686" i="10"/>
  <c r="D687" i="10"/>
  <c r="E687" i="10"/>
  <c r="F687" i="10"/>
  <c r="G687" i="10"/>
  <c r="H687" i="10"/>
  <c r="I687" i="10"/>
  <c r="J687" i="10"/>
  <c r="K687" i="10"/>
  <c r="L687" i="10"/>
  <c r="M687" i="10"/>
  <c r="N687" i="10"/>
  <c r="O687" i="10"/>
  <c r="P687" i="10"/>
  <c r="Q687" i="10"/>
  <c r="R687" i="10"/>
  <c r="S687" i="10"/>
  <c r="T687" i="10"/>
  <c r="U687" i="10"/>
  <c r="V687" i="10"/>
  <c r="D688" i="10"/>
  <c r="E688" i="10"/>
  <c r="F688" i="10"/>
  <c r="G688" i="10"/>
  <c r="H688" i="10"/>
  <c r="I688" i="10"/>
  <c r="J688" i="10"/>
  <c r="K688" i="10"/>
  <c r="L688" i="10"/>
  <c r="M688" i="10"/>
  <c r="N688" i="10"/>
  <c r="O688" i="10"/>
  <c r="P688" i="10"/>
  <c r="Q688" i="10"/>
  <c r="R688" i="10"/>
  <c r="S688" i="10"/>
  <c r="T688" i="10"/>
  <c r="U688" i="10"/>
  <c r="V688" i="10"/>
  <c r="D689" i="10"/>
  <c r="E689" i="10"/>
  <c r="F689" i="10"/>
  <c r="G689" i="10"/>
  <c r="H689" i="10"/>
  <c r="I689" i="10"/>
  <c r="J689" i="10"/>
  <c r="K689" i="10"/>
  <c r="L689" i="10"/>
  <c r="M689" i="10"/>
  <c r="N689" i="10"/>
  <c r="O689" i="10"/>
  <c r="P689" i="10"/>
  <c r="Q689" i="10"/>
  <c r="R689" i="10"/>
  <c r="S689" i="10"/>
  <c r="T689" i="10"/>
  <c r="U689" i="10"/>
  <c r="V689" i="10"/>
  <c r="D690" i="10"/>
  <c r="E690" i="10"/>
  <c r="F690" i="10"/>
  <c r="G690" i="10"/>
  <c r="H690" i="10"/>
  <c r="I690" i="10"/>
  <c r="J690" i="10"/>
  <c r="K690" i="10"/>
  <c r="L690" i="10"/>
  <c r="M690" i="10"/>
  <c r="N690" i="10"/>
  <c r="O690" i="10"/>
  <c r="P690" i="10"/>
  <c r="Q690" i="10"/>
  <c r="R690" i="10"/>
  <c r="S690" i="10"/>
  <c r="T690" i="10"/>
  <c r="U690" i="10"/>
  <c r="V690" i="10"/>
  <c r="D691" i="10"/>
  <c r="E691" i="10"/>
  <c r="F691" i="10"/>
  <c r="G691" i="10"/>
  <c r="H691" i="10"/>
  <c r="I691" i="10"/>
  <c r="J691" i="10"/>
  <c r="K691" i="10"/>
  <c r="L691" i="10"/>
  <c r="M691" i="10"/>
  <c r="N691" i="10"/>
  <c r="O691" i="10"/>
  <c r="P691" i="10"/>
  <c r="Q691" i="10"/>
  <c r="R691" i="10"/>
  <c r="S691" i="10"/>
  <c r="T691" i="10"/>
  <c r="U691" i="10"/>
  <c r="V691" i="10"/>
  <c r="D692" i="10"/>
  <c r="E692" i="10"/>
  <c r="F692" i="10"/>
  <c r="G692" i="10"/>
  <c r="H692" i="10"/>
  <c r="I692" i="10"/>
  <c r="J692" i="10"/>
  <c r="K692" i="10"/>
  <c r="L692" i="10"/>
  <c r="M692" i="10"/>
  <c r="N692" i="10"/>
  <c r="O692" i="10"/>
  <c r="P692" i="10"/>
  <c r="Q692" i="10"/>
  <c r="R692" i="10"/>
  <c r="S692" i="10"/>
  <c r="T692" i="10"/>
  <c r="U692" i="10"/>
  <c r="V692" i="10"/>
  <c r="D693" i="10"/>
  <c r="E693" i="10"/>
  <c r="F693" i="10"/>
  <c r="G693" i="10"/>
  <c r="H693" i="10"/>
  <c r="I693" i="10"/>
  <c r="J693" i="10"/>
  <c r="K693" i="10"/>
  <c r="L693" i="10"/>
  <c r="M693" i="10"/>
  <c r="N693" i="10"/>
  <c r="O693" i="10"/>
  <c r="P693" i="10"/>
  <c r="Q693" i="10"/>
  <c r="R693" i="10"/>
  <c r="S693" i="10"/>
  <c r="T693" i="10"/>
  <c r="U693" i="10"/>
  <c r="V693" i="10"/>
  <c r="D694" i="10"/>
  <c r="E694" i="10"/>
  <c r="F694" i="10"/>
  <c r="G694" i="10"/>
  <c r="H694" i="10"/>
  <c r="I694" i="10"/>
  <c r="J694" i="10"/>
  <c r="K694" i="10"/>
  <c r="L694" i="10"/>
  <c r="M694" i="10"/>
  <c r="N694" i="10"/>
  <c r="O694" i="10"/>
  <c r="P694" i="10"/>
  <c r="Q694" i="10"/>
  <c r="R694" i="10"/>
  <c r="S694" i="10"/>
  <c r="T694" i="10"/>
  <c r="U694" i="10"/>
  <c r="V694" i="10"/>
  <c r="D695" i="10"/>
  <c r="E695" i="10"/>
  <c r="F695" i="10"/>
  <c r="G695" i="10"/>
  <c r="H695" i="10"/>
  <c r="I695" i="10"/>
  <c r="J695" i="10"/>
  <c r="K695" i="10"/>
  <c r="L695" i="10"/>
  <c r="M695" i="10"/>
  <c r="N695" i="10"/>
  <c r="O695" i="10"/>
  <c r="P695" i="10"/>
  <c r="Q695" i="10"/>
  <c r="R695" i="10"/>
  <c r="S695" i="10"/>
  <c r="T695" i="10"/>
  <c r="U695" i="10"/>
  <c r="V695" i="10"/>
  <c r="D696" i="10"/>
  <c r="E696" i="10"/>
  <c r="F696" i="10"/>
  <c r="G696" i="10"/>
  <c r="H696" i="10"/>
  <c r="I696" i="10"/>
  <c r="J696" i="10"/>
  <c r="K696" i="10"/>
  <c r="L696" i="10"/>
  <c r="M696" i="10"/>
  <c r="N696" i="10"/>
  <c r="O696" i="10"/>
  <c r="P696" i="10"/>
  <c r="Q696" i="10"/>
  <c r="R696" i="10"/>
  <c r="S696" i="10"/>
  <c r="T696" i="10"/>
  <c r="U696" i="10"/>
  <c r="V696" i="10"/>
  <c r="D697" i="10"/>
  <c r="E697" i="10"/>
  <c r="F697" i="10"/>
  <c r="G697" i="10"/>
  <c r="H697" i="10"/>
  <c r="I697" i="10"/>
  <c r="J697" i="10"/>
  <c r="K697" i="10"/>
  <c r="L697" i="10"/>
  <c r="M697" i="10"/>
  <c r="N697" i="10"/>
  <c r="O697" i="10"/>
  <c r="P697" i="10"/>
  <c r="Q697" i="10"/>
  <c r="R697" i="10"/>
  <c r="S697" i="10"/>
  <c r="T697" i="10"/>
  <c r="U697" i="10"/>
  <c r="V697" i="10"/>
  <c r="D698" i="10"/>
  <c r="E698" i="10"/>
  <c r="F698" i="10"/>
  <c r="G698" i="10"/>
  <c r="H698" i="10"/>
  <c r="I698" i="10"/>
  <c r="J698" i="10"/>
  <c r="K698" i="10"/>
  <c r="L698" i="10"/>
  <c r="M698" i="10"/>
  <c r="N698" i="10"/>
  <c r="O698" i="10"/>
  <c r="P698" i="10"/>
  <c r="Q698" i="10"/>
  <c r="R698" i="10"/>
  <c r="S698" i="10"/>
  <c r="T698" i="10"/>
  <c r="U698" i="10"/>
  <c r="V698" i="10"/>
  <c r="D699" i="10"/>
  <c r="E699" i="10"/>
  <c r="F699" i="10"/>
  <c r="G699" i="10"/>
  <c r="H699" i="10"/>
  <c r="I699" i="10"/>
  <c r="J699" i="10"/>
  <c r="K699" i="10"/>
  <c r="L699" i="10"/>
  <c r="M699" i="10"/>
  <c r="N699" i="10"/>
  <c r="O699" i="10"/>
  <c r="P699" i="10"/>
  <c r="Q699" i="10"/>
  <c r="R699" i="10"/>
  <c r="S699" i="10"/>
  <c r="T699" i="10"/>
  <c r="U699" i="10"/>
  <c r="V699" i="10"/>
  <c r="D700" i="10"/>
  <c r="E700" i="10"/>
  <c r="F700" i="10"/>
  <c r="G700" i="10"/>
  <c r="H700" i="10"/>
  <c r="I700" i="10"/>
  <c r="J700" i="10"/>
  <c r="K700" i="10"/>
  <c r="L700" i="10"/>
  <c r="M700" i="10"/>
  <c r="N700" i="10"/>
  <c r="O700" i="10"/>
  <c r="P700" i="10"/>
  <c r="Q700" i="10"/>
  <c r="R700" i="10"/>
  <c r="S700" i="10"/>
  <c r="T700" i="10"/>
  <c r="U700" i="10"/>
  <c r="V700" i="10"/>
  <c r="D701" i="10"/>
  <c r="E701" i="10"/>
  <c r="F701" i="10"/>
  <c r="G701" i="10"/>
  <c r="H701" i="10"/>
  <c r="I701" i="10"/>
  <c r="J701" i="10"/>
  <c r="K701" i="10"/>
  <c r="L701" i="10"/>
  <c r="M701" i="10"/>
  <c r="N701" i="10"/>
  <c r="O701" i="10"/>
  <c r="P701" i="10"/>
  <c r="Q701" i="10"/>
  <c r="R701" i="10"/>
  <c r="S701" i="10"/>
  <c r="T701" i="10"/>
  <c r="U701" i="10"/>
  <c r="V701" i="10"/>
  <c r="D702" i="10"/>
  <c r="E702" i="10"/>
  <c r="F702" i="10"/>
  <c r="G702" i="10"/>
  <c r="H702" i="10"/>
  <c r="I702" i="10"/>
  <c r="J702" i="10"/>
  <c r="K702" i="10"/>
  <c r="L702" i="10"/>
  <c r="M702" i="10"/>
  <c r="N702" i="10"/>
  <c r="O702" i="10"/>
  <c r="P702" i="10"/>
  <c r="Q702" i="10"/>
  <c r="R702" i="10"/>
  <c r="S702" i="10"/>
  <c r="T702" i="10"/>
  <c r="U702" i="10"/>
  <c r="V702" i="10"/>
  <c r="D703" i="10"/>
  <c r="E703" i="10"/>
  <c r="F703" i="10"/>
  <c r="G703" i="10"/>
  <c r="H703" i="10"/>
  <c r="I703" i="10"/>
  <c r="J703" i="10"/>
  <c r="K703" i="10"/>
  <c r="L703" i="10"/>
  <c r="M703" i="10"/>
  <c r="N703" i="10"/>
  <c r="O703" i="10"/>
  <c r="P703" i="10"/>
  <c r="Q703" i="10"/>
  <c r="R703" i="10"/>
  <c r="S703" i="10"/>
  <c r="T703" i="10"/>
  <c r="U703" i="10"/>
  <c r="V703" i="10"/>
  <c r="D704" i="10"/>
  <c r="E704" i="10"/>
  <c r="F704" i="10"/>
  <c r="G704" i="10"/>
  <c r="H704" i="10"/>
  <c r="I704" i="10"/>
  <c r="J704" i="10"/>
  <c r="K704" i="10"/>
  <c r="L704" i="10"/>
  <c r="M704" i="10"/>
  <c r="N704" i="10"/>
  <c r="O704" i="10"/>
  <c r="P704" i="10"/>
  <c r="Q704" i="10"/>
  <c r="R704" i="10"/>
  <c r="S704" i="10"/>
  <c r="T704" i="10"/>
  <c r="U704" i="10"/>
  <c r="V704" i="10"/>
  <c r="D705" i="10"/>
  <c r="E705" i="10"/>
  <c r="F705" i="10"/>
  <c r="G705" i="10"/>
  <c r="H705" i="10"/>
  <c r="I705" i="10"/>
  <c r="J705" i="10"/>
  <c r="K705" i="10"/>
  <c r="L705" i="10"/>
  <c r="M705" i="10"/>
  <c r="N705" i="10"/>
  <c r="O705" i="10"/>
  <c r="P705" i="10"/>
  <c r="Q705" i="10"/>
  <c r="R705" i="10"/>
  <c r="S705" i="10"/>
  <c r="T705" i="10"/>
  <c r="U705" i="10"/>
  <c r="V705" i="10"/>
  <c r="D706" i="10"/>
  <c r="E706" i="10"/>
  <c r="F706" i="10"/>
  <c r="G706" i="10"/>
  <c r="H706" i="10"/>
  <c r="I706" i="10"/>
  <c r="J706" i="10"/>
  <c r="K706" i="10"/>
  <c r="L706" i="10"/>
  <c r="M706" i="10"/>
  <c r="N706" i="10"/>
  <c r="O706" i="10"/>
  <c r="P706" i="10"/>
  <c r="Q706" i="10"/>
  <c r="R706" i="10"/>
  <c r="S706" i="10"/>
  <c r="T706" i="10"/>
  <c r="U706" i="10"/>
  <c r="V706" i="10"/>
  <c r="D707" i="10"/>
  <c r="E707" i="10"/>
  <c r="F707" i="10"/>
  <c r="G707" i="10"/>
  <c r="H707" i="10"/>
  <c r="I707" i="10"/>
  <c r="J707" i="10"/>
  <c r="K707" i="10"/>
  <c r="L707" i="10"/>
  <c r="M707" i="10"/>
  <c r="N707" i="10"/>
  <c r="O707" i="10"/>
  <c r="P707" i="10"/>
  <c r="Q707" i="10"/>
  <c r="R707" i="10"/>
  <c r="S707" i="10"/>
  <c r="T707" i="10"/>
  <c r="U707" i="10"/>
  <c r="V707" i="10"/>
  <c r="D708" i="10"/>
  <c r="E708" i="10"/>
  <c r="F708" i="10"/>
  <c r="G708" i="10"/>
  <c r="H708" i="10"/>
  <c r="I708" i="10"/>
  <c r="J708" i="10"/>
  <c r="K708" i="10"/>
  <c r="L708" i="10"/>
  <c r="M708" i="10"/>
  <c r="N708" i="10"/>
  <c r="O708" i="10"/>
  <c r="P708" i="10"/>
  <c r="Q708" i="10"/>
  <c r="R708" i="10"/>
  <c r="S708" i="10"/>
  <c r="T708" i="10"/>
  <c r="U708" i="10"/>
  <c r="V708" i="10"/>
  <c r="D709" i="10"/>
  <c r="E709" i="10"/>
  <c r="F709" i="10"/>
  <c r="G709" i="10"/>
  <c r="H709" i="10"/>
  <c r="I709" i="10"/>
  <c r="J709" i="10"/>
  <c r="K709" i="10"/>
  <c r="L709" i="10"/>
  <c r="M709" i="10"/>
  <c r="N709" i="10"/>
  <c r="O709" i="10"/>
  <c r="P709" i="10"/>
  <c r="Q709" i="10"/>
  <c r="R709" i="10"/>
  <c r="S709" i="10"/>
  <c r="T709" i="10"/>
  <c r="U709" i="10"/>
  <c r="V709" i="10"/>
  <c r="D710" i="10"/>
  <c r="E710" i="10"/>
  <c r="F710" i="10"/>
  <c r="G710" i="10"/>
  <c r="H710" i="10"/>
  <c r="I710" i="10"/>
  <c r="J710" i="10"/>
  <c r="K710" i="10"/>
  <c r="L710" i="10"/>
  <c r="M710" i="10"/>
  <c r="N710" i="10"/>
  <c r="O710" i="10"/>
  <c r="P710" i="10"/>
  <c r="Q710" i="10"/>
  <c r="R710" i="10"/>
  <c r="S710" i="10"/>
  <c r="T710" i="10"/>
  <c r="U710" i="10"/>
  <c r="V710" i="10"/>
  <c r="D711" i="10"/>
  <c r="E711" i="10"/>
  <c r="F711" i="10"/>
  <c r="G711" i="10"/>
  <c r="H711" i="10"/>
  <c r="I711" i="10"/>
  <c r="J711" i="10"/>
  <c r="K711" i="10"/>
  <c r="L711" i="10"/>
  <c r="M711" i="10"/>
  <c r="N711" i="10"/>
  <c r="O711" i="10"/>
  <c r="P711" i="10"/>
  <c r="Q711" i="10"/>
  <c r="R711" i="10"/>
  <c r="S711" i="10"/>
  <c r="T711" i="10"/>
  <c r="U711" i="10"/>
  <c r="V711" i="10"/>
  <c r="D712" i="10"/>
  <c r="E712" i="10"/>
  <c r="F712" i="10"/>
  <c r="G712" i="10"/>
  <c r="H712" i="10"/>
  <c r="I712" i="10"/>
  <c r="J712" i="10"/>
  <c r="K712" i="10"/>
  <c r="L712" i="10"/>
  <c r="M712" i="10"/>
  <c r="N712" i="10"/>
  <c r="O712" i="10"/>
  <c r="P712" i="10"/>
  <c r="Q712" i="10"/>
  <c r="R712" i="10"/>
  <c r="S712" i="10"/>
  <c r="T712" i="10"/>
  <c r="U712" i="10"/>
  <c r="V712" i="10"/>
  <c r="D713" i="10"/>
  <c r="E713" i="10"/>
  <c r="F713" i="10"/>
  <c r="G713" i="10"/>
  <c r="H713" i="10"/>
  <c r="I713" i="10"/>
  <c r="J713" i="10"/>
  <c r="K713" i="10"/>
  <c r="L713" i="10"/>
  <c r="M713" i="10"/>
  <c r="N713" i="10"/>
  <c r="O713" i="10"/>
  <c r="P713" i="10"/>
  <c r="Q713" i="10"/>
  <c r="R713" i="10"/>
  <c r="S713" i="10"/>
  <c r="T713" i="10"/>
  <c r="U713" i="10"/>
  <c r="V713" i="10"/>
  <c r="D714" i="10"/>
  <c r="E714" i="10"/>
  <c r="F714" i="10"/>
  <c r="G714" i="10"/>
  <c r="H714" i="10"/>
  <c r="I714" i="10"/>
  <c r="J714" i="10"/>
  <c r="K714" i="10"/>
  <c r="L714" i="10"/>
  <c r="M714" i="10"/>
  <c r="N714" i="10"/>
  <c r="O714" i="10"/>
  <c r="P714" i="10"/>
  <c r="Q714" i="10"/>
  <c r="R714" i="10"/>
  <c r="S714" i="10"/>
  <c r="T714" i="10"/>
  <c r="U714" i="10"/>
  <c r="V714" i="10"/>
  <c r="D715" i="10"/>
  <c r="E715" i="10"/>
  <c r="F715" i="10"/>
  <c r="G715" i="10"/>
  <c r="H715" i="10"/>
  <c r="I715" i="10"/>
  <c r="J715" i="10"/>
  <c r="K715" i="10"/>
  <c r="L715" i="10"/>
  <c r="M715" i="10"/>
  <c r="N715" i="10"/>
  <c r="O715" i="10"/>
  <c r="P715" i="10"/>
  <c r="Q715" i="10"/>
  <c r="R715" i="10"/>
  <c r="S715" i="10"/>
  <c r="T715" i="10"/>
  <c r="U715" i="10"/>
  <c r="V715" i="10"/>
  <c r="D716" i="10"/>
  <c r="E716" i="10"/>
  <c r="F716" i="10"/>
  <c r="G716" i="10"/>
  <c r="H716" i="10"/>
  <c r="I716" i="10"/>
  <c r="J716" i="10"/>
  <c r="K716" i="10"/>
  <c r="L716" i="10"/>
  <c r="M716" i="10"/>
  <c r="N716" i="10"/>
  <c r="O716" i="10"/>
  <c r="P716" i="10"/>
  <c r="Q716" i="10"/>
  <c r="R716" i="10"/>
  <c r="S716" i="10"/>
  <c r="T716" i="10"/>
  <c r="U716" i="10"/>
  <c r="V716" i="10"/>
  <c r="D717" i="10"/>
  <c r="E717" i="10"/>
  <c r="F717" i="10"/>
  <c r="G717" i="10"/>
  <c r="H717" i="10"/>
  <c r="I717" i="10"/>
  <c r="J717" i="10"/>
  <c r="K717" i="10"/>
  <c r="L717" i="10"/>
  <c r="M717" i="10"/>
  <c r="N717" i="10"/>
  <c r="O717" i="10"/>
  <c r="P717" i="10"/>
  <c r="Q717" i="10"/>
  <c r="R717" i="10"/>
  <c r="S717" i="10"/>
  <c r="T717" i="10"/>
  <c r="U717" i="10"/>
  <c r="V717" i="10"/>
  <c r="D718" i="10"/>
  <c r="E718" i="10"/>
  <c r="F718" i="10"/>
  <c r="G718" i="10"/>
  <c r="H718" i="10"/>
  <c r="I718" i="10"/>
  <c r="J718" i="10"/>
  <c r="K718" i="10"/>
  <c r="L718" i="10"/>
  <c r="M718" i="10"/>
  <c r="N718" i="10"/>
  <c r="O718" i="10"/>
  <c r="P718" i="10"/>
  <c r="Q718" i="10"/>
  <c r="R718" i="10"/>
  <c r="S718" i="10"/>
  <c r="T718" i="10"/>
  <c r="U718" i="10"/>
  <c r="V718" i="10"/>
  <c r="D719" i="10"/>
  <c r="E719" i="10"/>
  <c r="F719" i="10"/>
  <c r="G719" i="10"/>
  <c r="H719" i="10"/>
  <c r="I719" i="10"/>
  <c r="J719" i="10"/>
  <c r="K719" i="10"/>
  <c r="L719" i="10"/>
  <c r="M719" i="10"/>
  <c r="N719" i="10"/>
  <c r="O719" i="10"/>
  <c r="P719" i="10"/>
  <c r="Q719" i="10"/>
  <c r="R719" i="10"/>
  <c r="S719" i="10"/>
  <c r="T719" i="10"/>
  <c r="U719" i="10"/>
  <c r="V719" i="10"/>
  <c r="D720" i="10"/>
  <c r="E720" i="10"/>
  <c r="F720" i="10"/>
  <c r="G720" i="10"/>
  <c r="H720" i="10"/>
  <c r="I720" i="10"/>
  <c r="J720" i="10"/>
  <c r="K720" i="10"/>
  <c r="L720" i="10"/>
  <c r="M720" i="10"/>
  <c r="N720" i="10"/>
  <c r="O720" i="10"/>
  <c r="P720" i="10"/>
  <c r="Q720" i="10"/>
  <c r="R720" i="10"/>
  <c r="S720" i="10"/>
  <c r="T720" i="10"/>
  <c r="U720" i="10"/>
  <c r="V720" i="10"/>
  <c r="D721" i="10"/>
  <c r="E721" i="10"/>
  <c r="F721" i="10"/>
  <c r="G721" i="10"/>
  <c r="H721" i="10"/>
  <c r="I721" i="10"/>
  <c r="J721" i="10"/>
  <c r="K721" i="10"/>
  <c r="L721" i="10"/>
  <c r="M721" i="10"/>
  <c r="N721" i="10"/>
  <c r="O721" i="10"/>
  <c r="P721" i="10"/>
  <c r="Q721" i="10"/>
  <c r="R721" i="10"/>
  <c r="S721" i="10"/>
  <c r="T721" i="10"/>
  <c r="U721" i="10"/>
  <c r="V721" i="10"/>
  <c r="D722" i="10"/>
  <c r="E722" i="10"/>
  <c r="F722" i="10"/>
  <c r="G722" i="10"/>
  <c r="H722" i="10"/>
  <c r="I722" i="10"/>
  <c r="J722" i="10"/>
  <c r="K722" i="10"/>
  <c r="L722" i="10"/>
  <c r="M722" i="10"/>
  <c r="N722" i="10"/>
  <c r="O722" i="10"/>
  <c r="P722" i="10"/>
  <c r="Q722" i="10"/>
  <c r="R722" i="10"/>
  <c r="S722" i="10"/>
  <c r="T722" i="10"/>
  <c r="U722" i="10"/>
  <c r="V722" i="10"/>
  <c r="D723" i="10"/>
  <c r="E723" i="10"/>
  <c r="F723" i="10"/>
  <c r="G723" i="10"/>
  <c r="H723" i="10"/>
  <c r="I723" i="10"/>
  <c r="J723" i="10"/>
  <c r="K723" i="10"/>
  <c r="L723" i="10"/>
  <c r="M723" i="10"/>
  <c r="N723" i="10"/>
  <c r="O723" i="10"/>
  <c r="P723" i="10"/>
  <c r="Q723" i="10"/>
  <c r="R723" i="10"/>
  <c r="S723" i="10"/>
  <c r="T723" i="10"/>
  <c r="U723" i="10"/>
  <c r="V723" i="10"/>
  <c r="D724" i="10"/>
  <c r="E724" i="10"/>
  <c r="F724" i="10"/>
  <c r="G724" i="10"/>
  <c r="H724" i="10"/>
  <c r="I724" i="10"/>
  <c r="J724" i="10"/>
  <c r="K724" i="10"/>
  <c r="L724" i="10"/>
  <c r="M724" i="10"/>
  <c r="N724" i="10"/>
  <c r="O724" i="10"/>
  <c r="P724" i="10"/>
  <c r="Q724" i="10"/>
  <c r="R724" i="10"/>
  <c r="S724" i="10"/>
  <c r="T724" i="10"/>
  <c r="U724" i="10"/>
  <c r="V724" i="10"/>
  <c r="D725" i="10"/>
  <c r="E725" i="10"/>
  <c r="F725" i="10"/>
  <c r="G725" i="10"/>
  <c r="H725" i="10"/>
  <c r="I725" i="10"/>
  <c r="J725" i="10"/>
  <c r="K725" i="10"/>
  <c r="L725" i="10"/>
  <c r="M725" i="10"/>
  <c r="N725" i="10"/>
  <c r="O725" i="10"/>
  <c r="P725" i="10"/>
  <c r="Q725" i="10"/>
  <c r="R725" i="10"/>
  <c r="S725" i="10"/>
  <c r="T725" i="10"/>
  <c r="U725" i="10"/>
  <c r="V725" i="10"/>
  <c r="D726" i="10"/>
  <c r="E726" i="10"/>
  <c r="F726" i="10"/>
  <c r="G726" i="10"/>
  <c r="H726" i="10"/>
  <c r="I726" i="10"/>
  <c r="J726" i="10"/>
  <c r="K726" i="10"/>
  <c r="L726" i="10"/>
  <c r="M726" i="10"/>
  <c r="N726" i="10"/>
  <c r="O726" i="10"/>
  <c r="P726" i="10"/>
  <c r="Q726" i="10"/>
  <c r="R726" i="10"/>
  <c r="S726" i="10"/>
  <c r="T726" i="10"/>
  <c r="U726" i="10"/>
  <c r="V726" i="10"/>
  <c r="D727" i="10"/>
  <c r="E727" i="10"/>
  <c r="F727" i="10"/>
  <c r="G727" i="10"/>
  <c r="H727" i="10"/>
  <c r="I727" i="10"/>
  <c r="J727" i="10"/>
  <c r="K727" i="10"/>
  <c r="L727" i="10"/>
  <c r="M727" i="10"/>
  <c r="N727" i="10"/>
  <c r="O727" i="10"/>
  <c r="P727" i="10"/>
  <c r="Q727" i="10"/>
  <c r="R727" i="10"/>
  <c r="S727" i="10"/>
  <c r="T727" i="10"/>
  <c r="U727" i="10"/>
  <c r="V727" i="10"/>
  <c r="D728" i="10"/>
  <c r="E728" i="10"/>
  <c r="F728" i="10"/>
  <c r="G728" i="10"/>
  <c r="H728" i="10"/>
  <c r="I728" i="10"/>
  <c r="J728" i="10"/>
  <c r="K728" i="10"/>
  <c r="L728" i="10"/>
  <c r="M728" i="10"/>
  <c r="N728" i="10"/>
  <c r="O728" i="10"/>
  <c r="P728" i="10"/>
  <c r="Q728" i="10"/>
  <c r="R728" i="10"/>
  <c r="S728" i="10"/>
  <c r="T728" i="10"/>
  <c r="U728" i="10"/>
  <c r="V728" i="10"/>
  <c r="D729" i="10"/>
  <c r="E729" i="10"/>
  <c r="F729" i="10"/>
  <c r="G729" i="10"/>
  <c r="H729" i="10"/>
  <c r="I729" i="10"/>
  <c r="J729" i="10"/>
  <c r="K729" i="10"/>
  <c r="L729" i="10"/>
  <c r="M729" i="10"/>
  <c r="N729" i="10"/>
  <c r="O729" i="10"/>
  <c r="P729" i="10"/>
  <c r="Q729" i="10"/>
  <c r="R729" i="10"/>
  <c r="S729" i="10"/>
  <c r="T729" i="10"/>
  <c r="U729" i="10"/>
  <c r="V729" i="10"/>
  <c r="D730" i="10"/>
  <c r="E730" i="10"/>
  <c r="F730" i="10"/>
  <c r="G730" i="10"/>
  <c r="H730" i="10"/>
  <c r="I730" i="10"/>
  <c r="J730" i="10"/>
  <c r="K730" i="10"/>
  <c r="L730" i="10"/>
  <c r="M730" i="10"/>
  <c r="N730" i="10"/>
  <c r="O730" i="10"/>
  <c r="P730" i="10"/>
  <c r="Q730" i="10"/>
  <c r="R730" i="10"/>
  <c r="S730" i="10"/>
  <c r="T730" i="10"/>
  <c r="U730" i="10"/>
  <c r="V730" i="10"/>
  <c r="D731" i="10"/>
  <c r="E731" i="10"/>
  <c r="F731" i="10"/>
  <c r="G731" i="10"/>
  <c r="H731" i="10"/>
  <c r="I731" i="10"/>
  <c r="J731" i="10"/>
  <c r="K731" i="10"/>
  <c r="L731" i="10"/>
  <c r="M731" i="10"/>
  <c r="N731" i="10"/>
  <c r="O731" i="10"/>
  <c r="P731" i="10"/>
  <c r="Q731" i="10"/>
  <c r="R731" i="10"/>
  <c r="S731" i="10"/>
  <c r="T731" i="10"/>
  <c r="U731" i="10"/>
  <c r="V731" i="10"/>
  <c r="D732" i="10"/>
  <c r="E732" i="10"/>
  <c r="F732" i="10"/>
  <c r="G732" i="10"/>
  <c r="H732" i="10"/>
  <c r="I732" i="10"/>
  <c r="J732" i="10"/>
  <c r="K732" i="10"/>
  <c r="L732" i="10"/>
  <c r="M732" i="10"/>
  <c r="N732" i="10"/>
  <c r="O732" i="10"/>
  <c r="P732" i="10"/>
  <c r="Q732" i="10"/>
  <c r="R732" i="10"/>
  <c r="S732" i="10"/>
  <c r="T732" i="10"/>
  <c r="U732" i="10"/>
  <c r="V732" i="10"/>
  <c r="D733" i="10"/>
  <c r="E733" i="10"/>
  <c r="F733" i="10"/>
  <c r="G733" i="10"/>
  <c r="H733" i="10"/>
  <c r="I733" i="10"/>
  <c r="J733" i="10"/>
  <c r="K733" i="10"/>
  <c r="L733" i="10"/>
  <c r="M733" i="10"/>
  <c r="N733" i="10"/>
  <c r="O733" i="10"/>
  <c r="P733" i="10"/>
  <c r="Q733" i="10"/>
  <c r="R733" i="10"/>
  <c r="S733" i="10"/>
  <c r="T733" i="10"/>
  <c r="U733" i="10"/>
  <c r="V733" i="10"/>
  <c r="D734" i="10"/>
  <c r="E734" i="10"/>
  <c r="F734" i="10"/>
  <c r="G734" i="10"/>
  <c r="H734" i="10"/>
  <c r="I734" i="10"/>
  <c r="J734" i="10"/>
  <c r="K734" i="10"/>
  <c r="L734" i="10"/>
  <c r="M734" i="10"/>
  <c r="N734" i="10"/>
  <c r="O734" i="10"/>
  <c r="P734" i="10"/>
  <c r="Q734" i="10"/>
  <c r="R734" i="10"/>
  <c r="S734" i="10"/>
  <c r="T734" i="10"/>
  <c r="U734" i="10"/>
  <c r="V734" i="10"/>
  <c r="D735" i="10"/>
  <c r="E735" i="10"/>
  <c r="F735" i="10"/>
  <c r="G735" i="10"/>
  <c r="H735" i="10"/>
  <c r="I735" i="10"/>
  <c r="J735" i="10"/>
  <c r="K735" i="10"/>
  <c r="L735" i="10"/>
  <c r="M735" i="10"/>
  <c r="N735" i="10"/>
  <c r="O735" i="10"/>
  <c r="P735" i="10"/>
  <c r="Q735" i="10"/>
  <c r="R735" i="10"/>
  <c r="S735" i="10"/>
  <c r="T735" i="10"/>
  <c r="U735" i="10"/>
  <c r="V735" i="10"/>
  <c r="D736" i="10"/>
  <c r="E736" i="10"/>
  <c r="F736" i="10"/>
  <c r="G736" i="10"/>
  <c r="H736" i="10"/>
  <c r="I736" i="10"/>
  <c r="J736" i="10"/>
  <c r="K736" i="10"/>
  <c r="L736" i="10"/>
  <c r="M736" i="10"/>
  <c r="N736" i="10"/>
  <c r="O736" i="10"/>
  <c r="P736" i="10"/>
  <c r="Q736" i="10"/>
  <c r="R736" i="10"/>
  <c r="S736" i="10"/>
  <c r="T736" i="10"/>
  <c r="U736" i="10"/>
  <c r="V736" i="10"/>
  <c r="D737" i="10"/>
  <c r="E737" i="10"/>
  <c r="F737" i="10"/>
  <c r="G737" i="10"/>
  <c r="H737" i="10"/>
  <c r="I737" i="10"/>
  <c r="J737" i="10"/>
  <c r="K737" i="10"/>
  <c r="L737" i="10"/>
  <c r="M737" i="10"/>
  <c r="N737" i="10"/>
  <c r="O737" i="10"/>
  <c r="P737" i="10"/>
  <c r="Q737" i="10"/>
  <c r="R737" i="10"/>
  <c r="S737" i="10"/>
  <c r="T737" i="10"/>
  <c r="U737" i="10"/>
  <c r="V737" i="10"/>
  <c r="D738" i="10"/>
  <c r="E738" i="10"/>
  <c r="F738" i="10"/>
  <c r="G738" i="10"/>
  <c r="H738" i="10"/>
  <c r="I738" i="10"/>
  <c r="J738" i="10"/>
  <c r="K738" i="10"/>
  <c r="L738" i="10"/>
  <c r="M738" i="10"/>
  <c r="N738" i="10"/>
  <c r="O738" i="10"/>
  <c r="P738" i="10"/>
  <c r="Q738" i="10"/>
  <c r="R738" i="10"/>
  <c r="S738" i="10"/>
  <c r="T738" i="10"/>
  <c r="U738" i="10"/>
  <c r="V738" i="10"/>
  <c r="D739" i="10"/>
  <c r="E739" i="10"/>
  <c r="F739" i="10"/>
  <c r="G739" i="10"/>
  <c r="H739" i="10"/>
  <c r="I739" i="10"/>
  <c r="J739" i="10"/>
  <c r="K739" i="10"/>
  <c r="L739" i="10"/>
  <c r="M739" i="10"/>
  <c r="N739" i="10"/>
  <c r="O739" i="10"/>
  <c r="P739" i="10"/>
  <c r="Q739" i="10"/>
  <c r="R739" i="10"/>
  <c r="S739" i="10"/>
  <c r="T739" i="10"/>
  <c r="U739" i="10"/>
  <c r="V739" i="10"/>
  <c r="D740" i="10"/>
  <c r="E740" i="10"/>
  <c r="F740" i="10"/>
  <c r="G740" i="10"/>
  <c r="H740" i="10"/>
  <c r="I740" i="10"/>
  <c r="J740" i="10"/>
  <c r="K740" i="10"/>
  <c r="L740" i="10"/>
  <c r="M740" i="10"/>
  <c r="N740" i="10"/>
  <c r="O740" i="10"/>
  <c r="P740" i="10"/>
  <c r="Q740" i="10"/>
  <c r="R740" i="10"/>
  <c r="S740" i="10"/>
  <c r="T740" i="10"/>
  <c r="U740" i="10"/>
  <c r="V740" i="10"/>
  <c r="D741" i="10"/>
  <c r="E741" i="10"/>
  <c r="F741" i="10"/>
  <c r="G741" i="10"/>
  <c r="H741" i="10"/>
  <c r="I741" i="10"/>
  <c r="J741" i="10"/>
  <c r="K741" i="10"/>
  <c r="L741" i="10"/>
  <c r="M741" i="10"/>
  <c r="N741" i="10"/>
  <c r="O741" i="10"/>
  <c r="P741" i="10"/>
  <c r="Q741" i="10"/>
  <c r="R741" i="10"/>
  <c r="S741" i="10"/>
  <c r="T741" i="10"/>
  <c r="U741" i="10"/>
  <c r="V741" i="10"/>
  <c r="D742" i="10"/>
  <c r="E742" i="10"/>
  <c r="F742" i="10"/>
  <c r="G742" i="10"/>
  <c r="H742" i="10"/>
  <c r="I742" i="10"/>
  <c r="J742" i="10"/>
  <c r="K742" i="10"/>
  <c r="L742" i="10"/>
  <c r="M742" i="10"/>
  <c r="N742" i="10"/>
  <c r="O742" i="10"/>
  <c r="P742" i="10"/>
  <c r="Q742" i="10"/>
  <c r="R742" i="10"/>
  <c r="S742" i="10"/>
  <c r="T742" i="10"/>
  <c r="U742" i="10"/>
  <c r="V742" i="10"/>
  <c r="D743" i="10"/>
  <c r="E743" i="10"/>
  <c r="F743" i="10"/>
  <c r="G743" i="10"/>
  <c r="H743" i="10"/>
  <c r="I743" i="10"/>
  <c r="J743" i="10"/>
  <c r="K743" i="10"/>
  <c r="L743" i="10"/>
  <c r="M743" i="10"/>
  <c r="N743" i="10"/>
  <c r="O743" i="10"/>
  <c r="P743" i="10"/>
  <c r="Q743" i="10"/>
  <c r="R743" i="10"/>
  <c r="S743" i="10"/>
  <c r="T743" i="10"/>
  <c r="U743" i="10"/>
  <c r="V743" i="10"/>
  <c r="D744" i="10"/>
  <c r="E744" i="10"/>
  <c r="F744" i="10"/>
  <c r="G744" i="10"/>
  <c r="H744" i="10"/>
  <c r="I744" i="10"/>
  <c r="J744" i="10"/>
  <c r="K744" i="10"/>
  <c r="L744" i="10"/>
  <c r="M744" i="10"/>
  <c r="N744" i="10"/>
  <c r="O744" i="10"/>
  <c r="P744" i="10"/>
  <c r="Q744" i="10"/>
  <c r="R744" i="10"/>
  <c r="S744" i="10"/>
  <c r="T744" i="10"/>
  <c r="U744" i="10"/>
  <c r="V744" i="10"/>
  <c r="D745" i="10"/>
  <c r="E745" i="10"/>
  <c r="F745" i="10"/>
  <c r="G745" i="10"/>
  <c r="H745" i="10"/>
  <c r="I745" i="10"/>
  <c r="J745" i="10"/>
  <c r="K745" i="10"/>
  <c r="L745" i="10"/>
  <c r="M745" i="10"/>
  <c r="N745" i="10"/>
  <c r="O745" i="10"/>
  <c r="P745" i="10"/>
  <c r="Q745" i="10"/>
  <c r="R745" i="10"/>
  <c r="S745" i="10"/>
  <c r="T745" i="10"/>
  <c r="U745" i="10"/>
  <c r="V745" i="10"/>
  <c r="D746" i="10"/>
  <c r="E746" i="10"/>
  <c r="F746" i="10"/>
  <c r="G746" i="10"/>
  <c r="H746" i="10"/>
  <c r="I746" i="10"/>
  <c r="J746" i="10"/>
  <c r="K746" i="10"/>
  <c r="L746" i="10"/>
  <c r="M746" i="10"/>
  <c r="N746" i="10"/>
  <c r="O746" i="10"/>
  <c r="P746" i="10"/>
  <c r="Q746" i="10"/>
  <c r="R746" i="10"/>
  <c r="S746" i="10"/>
  <c r="T746" i="10"/>
  <c r="U746" i="10"/>
  <c r="V746" i="10"/>
  <c r="D747" i="10"/>
  <c r="E747" i="10"/>
  <c r="F747" i="10"/>
  <c r="G747" i="10"/>
  <c r="H747" i="10"/>
  <c r="I747" i="10"/>
  <c r="J747" i="10"/>
  <c r="K747" i="10"/>
  <c r="L747" i="10"/>
  <c r="M747" i="10"/>
  <c r="N747" i="10"/>
  <c r="O747" i="10"/>
  <c r="P747" i="10"/>
  <c r="Q747" i="10"/>
  <c r="R747" i="10"/>
  <c r="S747" i="10"/>
  <c r="T747" i="10"/>
  <c r="U747" i="10"/>
  <c r="V747" i="10"/>
  <c r="D748" i="10"/>
  <c r="E748" i="10"/>
  <c r="F748" i="10"/>
  <c r="G748" i="10"/>
  <c r="H748" i="10"/>
  <c r="I748" i="10"/>
  <c r="J748" i="10"/>
  <c r="K748" i="10"/>
  <c r="L748" i="10"/>
  <c r="M748" i="10"/>
  <c r="N748" i="10"/>
  <c r="O748" i="10"/>
  <c r="P748" i="10"/>
  <c r="Q748" i="10"/>
  <c r="R748" i="10"/>
  <c r="S748" i="10"/>
  <c r="T748" i="10"/>
  <c r="U748" i="10"/>
  <c r="V748" i="10"/>
  <c r="D749" i="10"/>
  <c r="E749" i="10"/>
  <c r="F749" i="10"/>
  <c r="G749" i="10"/>
  <c r="H749" i="10"/>
  <c r="I749" i="10"/>
  <c r="J749" i="10"/>
  <c r="K749" i="10"/>
  <c r="L749" i="10"/>
  <c r="M749" i="10"/>
  <c r="N749" i="10"/>
  <c r="O749" i="10"/>
  <c r="P749" i="10"/>
  <c r="Q749" i="10"/>
  <c r="R749" i="10"/>
  <c r="S749" i="10"/>
  <c r="T749" i="10"/>
  <c r="U749" i="10"/>
  <c r="V749" i="10"/>
  <c r="D750" i="10"/>
  <c r="E750" i="10"/>
  <c r="F750" i="10"/>
  <c r="G750" i="10"/>
  <c r="H750" i="10"/>
  <c r="I750" i="10"/>
  <c r="J750" i="10"/>
  <c r="K750" i="10"/>
  <c r="L750" i="10"/>
  <c r="M750" i="10"/>
  <c r="N750" i="10"/>
  <c r="O750" i="10"/>
  <c r="P750" i="10"/>
  <c r="Q750" i="10"/>
  <c r="R750" i="10"/>
  <c r="S750" i="10"/>
  <c r="T750" i="10"/>
  <c r="U750" i="10"/>
  <c r="V750" i="10"/>
  <c r="D751" i="10"/>
  <c r="E751" i="10"/>
  <c r="F751" i="10"/>
  <c r="G751" i="10"/>
  <c r="H751" i="10"/>
  <c r="I751" i="10"/>
  <c r="J751" i="10"/>
  <c r="K751" i="10"/>
  <c r="L751" i="10"/>
  <c r="M751" i="10"/>
  <c r="N751" i="10"/>
  <c r="O751" i="10"/>
  <c r="P751" i="10"/>
  <c r="Q751" i="10"/>
  <c r="R751" i="10"/>
  <c r="S751" i="10"/>
  <c r="T751" i="10"/>
  <c r="U751" i="10"/>
  <c r="V751" i="10"/>
  <c r="D752" i="10"/>
  <c r="E752" i="10"/>
  <c r="F752" i="10"/>
  <c r="G752" i="10"/>
  <c r="H752" i="10"/>
  <c r="I752" i="10"/>
  <c r="J752" i="10"/>
  <c r="K752" i="10"/>
  <c r="L752" i="10"/>
  <c r="M752" i="10"/>
  <c r="N752" i="10"/>
  <c r="O752" i="10"/>
  <c r="P752" i="10"/>
  <c r="Q752" i="10"/>
  <c r="R752" i="10"/>
  <c r="S752" i="10"/>
  <c r="T752" i="10"/>
  <c r="U752" i="10"/>
  <c r="V752" i="10"/>
  <c r="D753" i="10"/>
  <c r="E753" i="10"/>
  <c r="F753" i="10"/>
  <c r="G753" i="10"/>
  <c r="H753" i="10"/>
  <c r="I753" i="10"/>
  <c r="J753" i="10"/>
  <c r="K753" i="10"/>
  <c r="L753" i="10"/>
  <c r="M753" i="10"/>
  <c r="N753" i="10"/>
  <c r="O753" i="10"/>
  <c r="P753" i="10"/>
  <c r="Q753" i="10"/>
  <c r="R753" i="10"/>
  <c r="S753" i="10"/>
  <c r="T753" i="10"/>
  <c r="U753" i="10"/>
  <c r="V753" i="10"/>
  <c r="D754" i="10"/>
  <c r="E754" i="10"/>
  <c r="F754" i="10"/>
  <c r="G754" i="10"/>
  <c r="H754" i="10"/>
  <c r="I754" i="10"/>
  <c r="J754" i="10"/>
  <c r="K754" i="10"/>
  <c r="L754" i="10"/>
  <c r="M754" i="10"/>
  <c r="N754" i="10"/>
  <c r="O754" i="10"/>
  <c r="P754" i="10"/>
  <c r="Q754" i="10"/>
  <c r="R754" i="10"/>
  <c r="S754" i="10"/>
  <c r="T754" i="10"/>
  <c r="U754" i="10"/>
  <c r="V754" i="10"/>
  <c r="D755" i="10"/>
  <c r="E755" i="10"/>
  <c r="F755" i="10"/>
  <c r="G755" i="10"/>
  <c r="H755" i="10"/>
  <c r="I755" i="10"/>
  <c r="J755" i="10"/>
  <c r="K755" i="10"/>
  <c r="L755" i="10"/>
  <c r="M755" i="10"/>
  <c r="N755" i="10"/>
  <c r="O755" i="10"/>
  <c r="P755" i="10"/>
  <c r="Q755" i="10"/>
  <c r="R755" i="10"/>
  <c r="S755" i="10"/>
  <c r="T755" i="10"/>
  <c r="U755" i="10"/>
  <c r="V755" i="10"/>
  <c r="D756" i="10"/>
  <c r="E756" i="10"/>
  <c r="F756" i="10"/>
  <c r="G756" i="10"/>
  <c r="H756" i="10"/>
  <c r="I756" i="10"/>
  <c r="J756" i="10"/>
  <c r="K756" i="10"/>
  <c r="L756" i="10"/>
  <c r="M756" i="10"/>
  <c r="N756" i="10"/>
  <c r="O756" i="10"/>
  <c r="P756" i="10"/>
  <c r="Q756" i="10"/>
  <c r="R756" i="10"/>
  <c r="S756" i="10"/>
  <c r="T756" i="10"/>
  <c r="U756" i="10"/>
  <c r="V756" i="10"/>
  <c r="D757" i="10"/>
  <c r="E757" i="10"/>
  <c r="F757" i="10"/>
  <c r="G757" i="10"/>
  <c r="H757" i="10"/>
  <c r="I757" i="10"/>
  <c r="J757" i="10"/>
  <c r="K757" i="10"/>
  <c r="L757" i="10"/>
  <c r="M757" i="10"/>
  <c r="N757" i="10"/>
  <c r="O757" i="10"/>
  <c r="P757" i="10"/>
  <c r="Q757" i="10"/>
  <c r="R757" i="10"/>
  <c r="S757" i="10"/>
  <c r="T757" i="10"/>
  <c r="U757" i="10"/>
  <c r="V757" i="10"/>
  <c r="D758" i="10"/>
  <c r="E758" i="10"/>
  <c r="F758" i="10"/>
  <c r="G758" i="10"/>
  <c r="H758" i="10"/>
  <c r="I758" i="10"/>
  <c r="J758" i="10"/>
  <c r="K758" i="10"/>
  <c r="L758" i="10"/>
  <c r="M758" i="10"/>
  <c r="N758" i="10"/>
  <c r="O758" i="10"/>
  <c r="P758" i="10"/>
  <c r="Q758" i="10"/>
  <c r="R758" i="10"/>
  <c r="S758" i="10"/>
  <c r="T758" i="10"/>
  <c r="U758" i="10"/>
  <c r="V758" i="10"/>
  <c r="D759" i="10"/>
  <c r="E759" i="10"/>
  <c r="F759" i="10"/>
  <c r="G759" i="10"/>
  <c r="H759" i="10"/>
  <c r="I759" i="10"/>
  <c r="J759" i="10"/>
  <c r="K759" i="10"/>
  <c r="L759" i="10"/>
  <c r="M759" i="10"/>
  <c r="N759" i="10"/>
  <c r="O759" i="10"/>
  <c r="P759" i="10"/>
  <c r="Q759" i="10"/>
  <c r="R759" i="10"/>
  <c r="S759" i="10"/>
  <c r="T759" i="10"/>
  <c r="U759" i="10"/>
  <c r="V759" i="10"/>
  <c r="D760" i="10"/>
  <c r="E760" i="10"/>
  <c r="F760" i="10"/>
  <c r="G760" i="10"/>
  <c r="H760" i="10"/>
  <c r="I760" i="10"/>
  <c r="J760" i="10"/>
  <c r="K760" i="10"/>
  <c r="L760" i="10"/>
  <c r="M760" i="10"/>
  <c r="N760" i="10"/>
  <c r="O760" i="10"/>
  <c r="P760" i="10"/>
  <c r="Q760" i="10"/>
  <c r="R760" i="10"/>
  <c r="S760" i="10"/>
  <c r="T760" i="10"/>
  <c r="U760" i="10"/>
  <c r="V760" i="10"/>
  <c r="D761" i="10"/>
  <c r="E761" i="10"/>
  <c r="F761" i="10"/>
  <c r="G761" i="10"/>
  <c r="H761" i="10"/>
  <c r="I761" i="10"/>
  <c r="J761" i="10"/>
  <c r="K761" i="10"/>
  <c r="L761" i="10"/>
  <c r="M761" i="10"/>
  <c r="N761" i="10"/>
  <c r="O761" i="10"/>
  <c r="P761" i="10"/>
  <c r="Q761" i="10"/>
  <c r="R761" i="10"/>
  <c r="S761" i="10"/>
  <c r="T761" i="10"/>
  <c r="U761" i="10"/>
  <c r="V761" i="10"/>
  <c r="D762" i="10"/>
  <c r="E762" i="10"/>
  <c r="F762" i="10"/>
  <c r="G762" i="10"/>
  <c r="H762" i="10"/>
  <c r="I762" i="10"/>
  <c r="J762" i="10"/>
  <c r="K762" i="10"/>
  <c r="L762" i="10"/>
  <c r="M762" i="10"/>
  <c r="N762" i="10"/>
  <c r="O762" i="10"/>
  <c r="P762" i="10"/>
  <c r="Q762" i="10"/>
  <c r="R762" i="10"/>
  <c r="S762" i="10"/>
  <c r="T762" i="10"/>
  <c r="U762" i="10"/>
  <c r="V762" i="10"/>
  <c r="D763" i="10"/>
  <c r="E763" i="10"/>
  <c r="F763" i="10"/>
  <c r="G763" i="10"/>
  <c r="H763" i="10"/>
  <c r="I763" i="10"/>
  <c r="J763" i="10"/>
  <c r="K763" i="10"/>
  <c r="L763" i="10"/>
  <c r="M763" i="10"/>
  <c r="N763" i="10"/>
  <c r="O763" i="10"/>
  <c r="P763" i="10"/>
  <c r="Q763" i="10"/>
  <c r="R763" i="10"/>
  <c r="S763" i="10"/>
  <c r="T763" i="10"/>
  <c r="U763" i="10"/>
  <c r="V763" i="10"/>
  <c r="D764" i="10"/>
  <c r="E764" i="10"/>
  <c r="F764" i="10"/>
  <c r="G764" i="10"/>
  <c r="H764" i="10"/>
  <c r="I764" i="10"/>
  <c r="J764" i="10"/>
  <c r="K764" i="10"/>
  <c r="L764" i="10"/>
  <c r="M764" i="10"/>
  <c r="N764" i="10"/>
  <c r="O764" i="10"/>
  <c r="P764" i="10"/>
  <c r="Q764" i="10"/>
  <c r="R764" i="10"/>
  <c r="S764" i="10"/>
  <c r="T764" i="10"/>
  <c r="U764" i="10"/>
  <c r="V764" i="10"/>
  <c r="D765" i="10"/>
  <c r="E765" i="10"/>
  <c r="F765" i="10"/>
  <c r="G765" i="10"/>
  <c r="H765" i="10"/>
  <c r="I765" i="10"/>
  <c r="J765" i="10"/>
  <c r="K765" i="10"/>
  <c r="L765" i="10"/>
  <c r="M765" i="10"/>
  <c r="N765" i="10"/>
  <c r="O765" i="10"/>
  <c r="P765" i="10"/>
  <c r="Q765" i="10"/>
  <c r="R765" i="10"/>
  <c r="S765" i="10"/>
  <c r="T765" i="10"/>
  <c r="U765" i="10"/>
  <c r="V765" i="10"/>
  <c r="D766" i="10"/>
  <c r="E766" i="10"/>
  <c r="F766" i="10"/>
  <c r="G766" i="10"/>
  <c r="H766" i="10"/>
  <c r="I766" i="10"/>
  <c r="J766" i="10"/>
  <c r="K766" i="10"/>
  <c r="L766" i="10"/>
  <c r="M766" i="10"/>
  <c r="N766" i="10"/>
  <c r="O766" i="10"/>
  <c r="P766" i="10"/>
  <c r="Q766" i="10"/>
  <c r="R766" i="10"/>
  <c r="S766" i="10"/>
  <c r="T766" i="10"/>
  <c r="U766" i="10"/>
  <c r="V766" i="10"/>
  <c r="D767" i="10"/>
  <c r="E767" i="10"/>
  <c r="F767" i="10"/>
  <c r="G767" i="10"/>
  <c r="H767" i="10"/>
  <c r="I767" i="10"/>
  <c r="J767" i="10"/>
  <c r="K767" i="10"/>
  <c r="L767" i="10"/>
  <c r="M767" i="10"/>
  <c r="N767" i="10"/>
  <c r="O767" i="10"/>
  <c r="P767" i="10"/>
  <c r="Q767" i="10"/>
  <c r="R767" i="10"/>
  <c r="S767" i="10"/>
  <c r="T767" i="10"/>
  <c r="U767" i="10"/>
  <c r="V767" i="10"/>
  <c r="D768" i="10"/>
  <c r="E768" i="10"/>
  <c r="F768" i="10"/>
  <c r="G768" i="10"/>
  <c r="H768" i="10"/>
  <c r="I768" i="10"/>
  <c r="J768" i="10"/>
  <c r="K768" i="10"/>
  <c r="L768" i="10"/>
  <c r="M768" i="10"/>
  <c r="N768" i="10"/>
  <c r="O768" i="10"/>
  <c r="P768" i="10"/>
  <c r="Q768" i="10"/>
  <c r="R768" i="10"/>
  <c r="S768" i="10"/>
  <c r="T768" i="10"/>
  <c r="U768" i="10"/>
  <c r="V768" i="10"/>
  <c r="D769" i="10"/>
  <c r="E769" i="10"/>
  <c r="F769" i="10"/>
  <c r="G769" i="10"/>
  <c r="H769" i="10"/>
  <c r="I769" i="10"/>
  <c r="J769" i="10"/>
  <c r="K769" i="10"/>
  <c r="L769" i="10"/>
  <c r="M769" i="10"/>
  <c r="N769" i="10"/>
  <c r="O769" i="10"/>
  <c r="P769" i="10"/>
  <c r="Q769" i="10"/>
  <c r="R769" i="10"/>
  <c r="S769" i="10"/>
  <c r="T769" i="10"/>
  <c r="U769" i="10"/>
  <c r="V769" i="10"/>
  <c r="D770" i="10"/>
  <c r="E770" i="10"/>
  <c r="F770" i="10"/>
  <c r="G770" i="10"/>
  <c r="H770" i="10"/>
  <c r="I770" i="10"/>
  <c r="J770" i="10"/>
  <c r="K770" i="10"/>
  <c r="L770" i="10"/>
  <c r="M770" i="10"/>
  <c r="N770" i="10"/>
  <c r="O770" i="10"/>
  <c r="P770" i="10"/>
  <c r="Q770" i="10"/>
  <c r="R770" i="10"/>
  <c r="S770" i="10"/>
  <c r="T770" i="10"/>
  <c r="U770" i="10"/>
  <c r="V770" i="10"/>
  <c r="D771" i="10"/>
  <c r="E771" i="10"/>
  <c r="F771" i="10"/>
  <c r="G771" i="10"/>
  <c r="H771" i="10"/>
  <c r="I771" i="10"/>
  <c r="J771" i="10"/>
  <c r="K771" i="10"/>
  <c r="L771" i="10"/>
  <c r="M771" i="10"/>
  <c r="N771" i="10"/>
  <c r="O771" i="10"/>
  <c r="P771" i="10"/>
  <c r="Q771" i="10"/>
  <c r="R771" i="10"/>
  <c r="S771" i="10"/>
  <c r="T771" i="10"/>
  <c r="U771" i="10"/>
  <c r="V771" i="10"/>
  <c r="D772" i="10"/>
  <c r="E772" i="10"/>
  <c r="F772" i="10"/>
  <c r="G772" i="10"/>
  <c r="H772" i="10"/>
  <c r="I772" i="10"/>
  <c r="J772" i="10"/>
  <c r="K772" i="10"/>
  <c r="L772" i="10"/>
  <c r="M772" i="10"/>
  <c r="N772" i="10"/>
  <c r="O772" i="10"/>
  <c r="P772" i="10"/>
  <c r="Q772" i="10"/>
  <c r="R772" i="10"/>
  <c r="S772" i="10"/>
  <c r="T772" i="10"/>
  <c r="U772" i="10"/>
  <c r="V772" i="10"/>
  <c r="D773" i="10"/>
  <c r="E773" i="10"/>
  <c r="F773" i="10"/>
  <c r="G773" i="10"/>
  <c r="H773" i="10"/>
  <c r="I773" i="10"/>
  <c r="J773" i="10"/>
  <c r="K773" i="10"/>
  <c r="L773" i="10"/>
  <c r="M773" i="10"/>
  <c r="N773" i="10"/>
  <c r="O773" i="10"/>
  <c r="P773" i="10"/>
  <c r="Q773" i="10"/>
  <c r="R773" i="10"/>
  <c r="S773" i="10"/>
  <c r="T773" i="10"/>
  <c r="U773" i="10"/>
  <c r="V773" i="10"/>
  <c r="D774" i="10"/>
  <c r="E774" i="10"/>
  <c r="F774" i="10"/>
  <c r="G774" i="10"/>
  <c r="H774" i="10"/>
  <c r="I774" i="10"/>
  <c r="J774" i="10"/>
  <c r="K774" i="10"/>
  <c r="L774" i="10"/>
  <c r="M774" i="10"/>
  <c r="N774" i="10"/>
  <c r="O774" i="10"/>
  <c r="P774" i="10"/>
  <c r="Q774" i="10"/>
  <c r="R774" i="10"/>
  <c r="S774" i="10"/>
  <c r="T774" i="10"/>
  <c r="U774" i="10"/>
  <c r="V774" i="10"/>
  <c r="D775" i="10"/>
  <c r="E775" i="10"/>
  <c r="F775" i="10"/>
  <c r="G775" i="10"/>
  <c r="H775" i="10"/>
  <c r="I775" i="10"/>
  <c r="J775" i="10"/>
  <c r="K775" i="10"/>
  <c r="L775" i="10"/>
  <c r="M775" i="10"/>
  <c r="N775" i="10"/>
  <c r="O775" i="10"/>
  <c r="P775" i="10"/>
  <c r="Q775" i="10"/>
  <c r="R775" i="10"/>
  <c r="S775" i="10"/>
  <c r="T775" i="10"/>
  <c r="U775" i="10"/>
  <c r="V775" i="10"/>
  <c r="D776" i="10"/>
  <c r="E776" i="10"/>
  <c r="F776" i="10"/>
  <c r="G776" i="10"/>
  <c r="H776" i="10"/>
  <c r="I776" i="10"/>
  <c r="J776" i="10"/>
  <c r="K776" i="10"/>
  <c r="L776" i="10"/>
  <c r="M776" i="10"/>
  <c r="N776" i="10"/>
  <c r="O776" i="10"/>
  <c r="P776" i="10"/>
  <c r="Q776" i="10"/>
  <c r="R776" i="10"/>
  <c r="S776" i="10"/>
  <c r="T776" i="10"/>
  <c r="U776" i="10"/>
  <c r="V776" i="10"/>
  <c r="D777" i="10"/>
  <c r="E777" i="10"/>
  <c r="F777" i="10"/>
  <c r="G777" i="10"/>
  <c r="H777" i="10"/>
  <c r="I777" i="10"/>
  <c r="J777" i="10"/>
  <c r="K777" i="10"/>
  <c r="L777" i="10"/>
  <c r="M777" i="10"/>
  <c r="N777" i="10"/>
  <c r="O777" i="10"/>
  <c r="P777" i="10"/>
  <c r="Q777" i="10"/>
  <c r="R777" i="10"/>
  <c r="S777" i="10"/>
  <c r="T777" i="10"/>
  <c r="U777" i="10"/>
  <c r="V777" i="10"/>
  <c r="D778" i="10"/>
  <c r="E778" i="10"/>
  <c r="F778" i="10"/>
  <c r="G778" i="10"/>
  <c r="H778" i="10"/>
  <c r="I778" i="10"/>
  <c r="J778" i="10"/>
  <c r="K778" i="10"/>
  <c r="L778" i="10"/>
  <c r="M778" i="10"/>
  <c r="N778" i="10"/>
  <c r="O778" i="10"/>
  <c r="P778" i="10"/>
  <c r="Q778" i="10"/>
  <c r="R778" i="10"/>
  <c r="S778" i="10"/>
  <c r="T778" i="10"/>
  <c r="U778" i="10"/>
  <c r="V778" i="10"/>
  <c r="D779" i="10"/>
  <c r="E779" i="10"/>
  <c r="F779" i="10"/>
  <c r="G779" i="10"/>
  <c r="H779" i="10"/>
  <c r="I779" i="10"/>
  <c r="J779" i="10"/>
  <c r="K779" i="10"/>
  <c r="L779" i="10"/>
  <c r="M779" i="10"/>
  <c r="N779" i="10"/>
  <c r="O779" i="10"/>
  <c r="P779" i="10"/>
  <c r="Q779" i="10"/>
  <c r="R779" i="10"/>
  <c r="S779" i="10"/>
  <c r="T779" i="10"/>
  <c r="U779" i="10"/>
  <c r="V779" i="10"/>
  <c r="D780" i="10"/>
  <c r="E780" i="10"/>
  <c r="F780" i="10"/>
  <c r="G780" i="10"/>
  <c r="H780" i="10"/>
  <c r="I780" i="10"/>
  <c r="J780" i="10"/>
  <c r="K780" i="10"/>
  <c r="L780" i="10"/>
  <c r="M780" i="10"/>
  <c r="N780" i="10"/>
  <c r="O780" i="10"/>
  <c r="P780" i="10"/>
  <c r="Q780" i="10"/>
  <c r="R780" i="10"/>
  <c r="S780" i="10"/>
  <c r="T780" i="10"/>
  <c r="U780" i="10"/>
  <c r="V780" i="10"/>
  <c r="D781" i="10"/>
  <c r="E781" i="10"/>
  <c r="F781" i="10"/>
  <c r="G781" i="10"/>
  <c r="H781" i="10"/>
  <c r="I781" i="10"/>
  <c r="J781" i="10"/>
  <c r="K781" i="10"/>
  <c r="L781" i="10"/>
  <c r="M781" i="10"/>
  <c r="N781" i="10"/>
  <c r="O781" i="10"/>
  <c r="P781" i="10"/>
  <c r="Q781" i="10"/>
  <c r="R781" i="10"/>
  <c r="S781" i="10"/>
  <c r="T781" i="10"/>
  <c r="U781" i="10"/>
  <c r="V781" i="10"/>
  <c r="D782" i="10"/>
  <c r="E782" i="10"/>
  <c r="F782" i="10"/>
  <c r="G782" i="10"/>
  <c r="H782" i="10"/>
  <c r="I782" i="10"/>
  <c r="J782" i="10"/>
  <c r="K782" i="10"/>
  <c r="L782" i="10"/>
  <c r="M782" i="10"/>
  <c r="N782" i="10"/>
  <c r="O782" i="10"/>
  <c r="P782" i="10"/>
  <c r="Q782" i="10"/>
  <c r="R782" i="10"/>
  <c r="S782" i="10"/>
  <c r="T782" i="10"/>
  <c r="U782" i="10"/>
  <c r="V782" i="10"/>
  <c r="D783" i="10"/>
  <c r="E783" i="10"/>
  <c r="F783" i="10"/>
  <c r="G783" i="10"/>
  <c r="H783" i="10"/>
  <c r="I783" i="10"/>
  <c r="J783" i="10"/>
  <c r="K783" i="10"/>
  <c r="L783" i="10"/>
  <c r="M783" i="10"/>
  <c r="N783" i="10"/>
  <c r="O783" i="10"/>
  <c r="P783" i="10"/>
  <c r="Q783" i="10"/>
  <c r="R783" i="10"/>
  <c r="S783" i="10"/>
  <c r="T783" i="10"/>
  <c r="U783" i="10"/>
  <c r="V783" i="10"/>
  <c r="D784" i="10"/>
  <c r="E784" i="10"/>
  <c r="F784" i="10"/>
  <c r="G784" i="10"/>
  <c r="H784" i="10"/>
  <c r="I784" i="10"/>
  <c r="J784" i="10"/>
  <c r="K784" i="10"/>
  <c r="L784" i="10"/>
  <c r="M784" i="10"/>
  <c r="N784" i="10"/>
  <c r="O784" i="10"/>
  <c r="P784" i="10"/>
  <c r="Q784" i="10"/>
  <c r="R784" i="10"/>
  <c r="S784" i="10"/>
  <c r="T784" i="10"/>
  <c r="U784" i="10"/>
  <c r="V784" i="10"/>
  <c r="D785" i="10"/>
  <c r="E785" i="10"/>
  <c r="F785" i="10"/>
  <c r="G785" i="10"/>
  <c r="H785" i="10"/>
  <c r="I785" i="10"/>
  <c r="J785" i="10"/>
  <c r="K785" i="10"/>
  <c r="L785" i="10"/>
  <c r="M785" i="10"/>
  <c r="N785" i="10"/>
  <c r="O785" i="10"/>
  <c r="P785" i="10"/>
  <c r="Q785" i="10"/>
  <c r="R785" i="10"/>
  <c r="S785" i="10"/>
  <c r="T785" i="10"/>
  <c r="U785" i="10"/>
  <c r="V785" i="10"/>
  <c r="D786" i="10"/>
  <c r="E786" i="10"/>
  <c r="F786" i="10"/>
  <c r="G786" i="10"/>
  <c r="H786" i="10"/>
  <c r="I786" i="10"/>
  <c r="J786" i="10"/>
  <c r="K786" i="10"/>
  <c r="L786" i="10"/>
  <c r="M786" i="10"/>
  <c r="N786" i="10"/>
  <c r="O786" i="10"/>
  <c r="P786" i="10"/>
  <c r="Q786" i="10"/>
  <c r="R786" i="10"/>
  <c r="S786" i="10"/>
  <c r="T786" i="10"/>
  <c r="U786" i="10"/>
  <c r="V786" i="10"/>
  <c r="D787" i="10"/>
  <c r="E787" i="10"/>
  <c r="F787" i="10"/>
  <c r="G787" i="10"/>
  <c r="H787" i="10"/>
  <c r="I787" i="10"/>
  <c r="J787" i="10"/>
  <c r="K787" i="10"/>
  <c r="L787" i="10"/>
  <c r="M787" i="10"/>
  <c r="N787" i="10"/>
  <c r="O787" i="10"/>
  <c r="P787" i="10"/>
  <c r="Q787" i="10"/>
  <c r="R787" i="10"/>
  <c r="S787" i="10"/>
  <c r="T787" i="10"/>
  <c r="U787" i="10"/>
  <c r="V787" i="10"/>
  <c r="D788" i="10"/>
  <c r="E788" i="10"/>
  <c r="F788" i="10"/>
  <c r="G788" i="10"/>
  <c r="H788" i="10"/>
  <c r="I788" i="10"/>
  <c r="J788" i="10"/>
  <c r="K788" i="10"/>
  <c r="L788" i="10"/>
  <c r="M788" i="10"/>
  <c r="N788" i="10"/>
  <c r="O788" i="10"/>
  <c r="P788" i="10"/>
  <c r="Q788" i="10"/>
  <c r="R788" i="10"/>
  <c r="S788" i="10"/>
  <c r="T788" i="10"/>
  <c r="U788" i="10"/>
  <c r="V788" i="10"/>
  <c r="D789" i="10"/>
  <c r="E789" i="10"/>
  <c r="F789" i="10"/>
  <c r="G789" i="10"/>
  <c r="H789" i="10"/>
  <c r="I789" i="10"/>
  <c r="J789" i="10"/>
  <c r="K789" i="10"/>
  <c r="L789" i="10"/>
  <c r="M789" i="10"/>
  <c r="N789" i="10"/>
  <c r="O789" i="10"/>
  <c r="P789" i="10"/>
  <c r="Q789" i="10"/>
  <c r="R789" i="10"/>
  <c r="S789" i="10"/>
  <c r="T789" i="10"/>
  <c r="U789" i="10"/>
  <c r="V789" i="10"/>
  <c r="D790" i="10"/>
  <c r="E790" i="10"/>
  <c r="F790" i="10"/>
  <c r="G790" i="10"/>
  <c r="H790" i="10"/>
  <c r="I790" i="10"/>
  <c r="J790" i="10"/>
  <c r="K790" i="10"/>
  <c r="L790" i="10"/>
  <c r="M790" i="10"/>
  <c r="N790" i="10"/>
  <c r="O790" i="10"/>
  <c r="P790" i="10"/>
  <c r="Q790" i="10"/>
  <c r="R790" i="10"/>
  <c r="S790" i="10"/>
  <c r="T790" i="10"/>
  <c r="U790" i="10"/>
  <c r="V790" i="10"/>
  <c r="D791" i="10"/>
  <c r="E791" i="10"/>
  <c r="F791" i="10"/>
  <c r="G791" i="10"/>
  <c r="H791" i="10"/>
  <c r="I791" i="10"/>
  <c r="J791" i="10"/>
  <c r="K791" i="10"/>
  <c r="L791" i="10"/>
  <c r="M791" i="10"/>
  <c r="N791" i="10"/>
  <c r="O791" i="10"/>
  <c r="P791" i="10"/>
  <c r="Q791" i="10"/>
  <c r="R791" i="10"/>
  <c r="S791" i="10"/>
  <c r="T791" i="10"/>
  <c r="U791" i="10"/>
  <c r="V791" i="10"/>
  <c r="D792" i="10"/>
  <c r="E792" i="10"/>
  <c r="F792" i="10"/>
  <c r="G792" i="10"/>
  <c r="H792" i="10"/>
  <c r="I792" i="10"/>
  <c r="J792" i="10"/>
  <c r="K792" i="10"/>
  <c r="L792" i="10"/>
  <c r="M792" i="10"/>
  <c r="N792" i="10"/>
  <c r="O792" i="10"/>
  <c r="P792" i="10"/>
  <c r="Q792" i="10"/>
  <c r="R792" i="10"/>
  <c r="S792" i="10"/>
  <c r="T792" i="10"/>
  <c r="U792" i="10"/>
  <c r="V792" i="10"/>
  <c r="D793" i="10"/>
  <c r="E793" i="10"/>
  <c r="F793" i="10"/>
  <c r="G793" i="10"/>
  <c r="H793" i="10"/>
  <c r="I793" i="10"/>
  <c r="J793" i="10"/>
  <c r="K793" i="10"/>
  <c r="L793" i="10"/>
  <c r="M793" i="10"/>
  <c r="N793" i="10"/>
  <c r="O793" i="10"/>
  <c r="P793" i="10"/>
  <c r="Q793" i="10"/>
  <c r="R793" i="10"/>
  <c r="S793" i="10"/>
  <c r="T793" i="10"/>
  <c r="U793" i="10"/>
  <c r="V793" i="10"/>
  <c r="D794" i="10"/>
  <c r="E794" i="10"/>
  <c r="F794" i="10"/>
  <c r="G794" i="10"/>
  <c r="H794" i="10"/>
  <c r="I794" i="10"/>
  <c r="J794" i="10"/>
  <c r="K794" i="10"/>
  <c r="L794" i="10"/>
  <c r="M794" i="10"/>
  <c r="N794" i="10"/>
  <c r="O794" i="10"/>
  <c r="P794" i="10"/>
  <c r="Q794" i="10"/>
  <c r="R794" i="10"/>
  <c r="S794" i="10"/>
  <c r="T794" i="10"/>
  <c r="U794" i="10"/>
  <c r="V794" i="10"/>
  <c r="D795" i="10"/>
  <c r="E795" i="10"/>
  <c r="F795" i="10"/>
  <c r="G795" i="10"/>
  <c r="H795" i="10"/>
  <c r="I795" i="10"/>
  <c r="J795" i="10"/>
  <c r="K795" i="10"/>
  <c r="L795" i="10"/>
  <c r="M795" i="10"/>
  <c r="N795" i="10"/>
  <c r="O795" i="10"/>
  <c r="P795" i="10"/>
  <c r="Q795" i="10"/>
  <c r="R795" i="10"/>
  <c r="S795" i="10"/>
  <c r="T795" i="10"/>
  <c r="U795" i="10"/>
  <c r="V795" i="10"/>
  <c r="D796" i="10"/>
  <c r="E796" i="10"/>
  <c r="F796" i="10"/>
  <c r="G796" i="10"/>
  <c r="H796" i="10"/>
  <c r="I796" i="10"/>
  <c r="J796" i="10"/>
  <c r="K796" i="10"/>
  <c r="L796" i="10"/>
  <c r="M796" i="10"/>
  <c r="N796" i="10"/>
  <c r="O796" i="10"/>
  <c r="P796" i="10"/>
  <c r="Q796" i="10"/>
  <c r="R796" i="10"/>
  <c r="S796" i="10"/>
  <c r="T796" i="10"/>
  <c r="U796" i="10"/>
  <c r="V796" i="10"/>
  <c r="D797" i="10"/>
  <c r="E797" i="10"/>
  <c r="F797" i="10"/>
  <c r="G797" i="10"/>
  <c r="H797" i="10"/>
  <c r="I797" i="10"/>
  <c r="J797" i="10"/>
  <c r="K797" i="10"/>
  <c r="L797" i="10"/>
  <c r="M797" i="10"/>
  <c r="N797" i="10"/>
  <c r="O797" i="10"/>
  <c r="P797" i="10"/>
  <c r="Q797" i="10"/>
  <c r="R797" i="10"/>
  <c r="S797" i="10"/>
  <c r="T797" i="10"/>
  <c r="U797" i="10"/>
  <c r="V797" i="10"/>
  <c r="D798" i="10"/>
  <c r="E798" i="10"/>
  <c r="F798" i="10"/>
  <c r="G798" i="10"/>
  <c r="H798" i="10"/>
  <c r="I798" i="10"/>
  <c r="J798" i="10"/>
  <c r="K798" i="10"/>
  <c r="L798" i="10"/>
  <c r="M798" i="10"/>
  <c r="N798" i="10"/>
  <c r="O798" i="10"/>
  <c r="P798" i="10"/>
  <c r="Q798" i="10"/>
  <c r="R798" i="10"/>
  <c r="S798" i="10"/>
  <c r="T798" i="10"/>
  <c r="U798" i="10"/>
  <c r="V798" i="10"/>
  <c r="D799" i="10"/>
  <c r="E799" i="10"/>
  <c r="F799" i="10"/>
  <c r="G799" i="10"/>
  <c r="H799" i="10"/>
  <c r="I799" i="10"/>
  <c r="J799" i="10"/>
  <c r="K799" i="10"/>
  <c r="L799" i="10"/>
  <c r="M799" i="10"/>
  <c r="N799" i="10"/>
  <c r="O799" i="10"/>
  <c r="P799" i="10"/>
  <c r="Q799" i="10"/>
  <c r="R799" i="10"/>
  <c r="S799" i="10"/>
  <c r="T799" i="10"/>
  <c r="U799" i="10"/>
  <c r="V799" i="10"/>
  <c r="D800" i="10"/>
  <c r="E800" i="10"/>
  <c r="F800" i="10"/>
  <c r="G800" i="10"/>
  <c r="H800" i="10"/>
  <c r="I800" i="10"/>
  <c r="J800" i="10"/>
  <c r="K800" i="10"/>
  <c r="L800" i="10"/>
  <c r="M800" i="10"/>
  <c r="N800" i="10"/>
  <c r="O800" i="10"/>
  <c r="P800" i="10"/>
  <c r="Q800" i="10"/>
  <c r="R800" i="10"/>
  <c r="S800" i="10"/>
  <c r="T800" i="10"/>
  <c r="U800" i="10"/>
  <c r="V800" i="10"/>
  <c r="D801" i="10"/>
  <c r="E801" i="10"/>
  <c r="F801" i="10"/>
  <c r="G801" i="10"/>
  <c r="H801" i="10"/>
  <c r="I801" i="10"/>
  <c r="J801" i="10"/>
  <c r="K801" i="10"/>
  <c r="L801" i="10"/>
  <c r="M801" i="10"/>
  <c r="N801" i="10"/>
  <c r="O801" i="10"/>
  <c r="P801" i="10"/>
  <c r="Q801" i="10"/>
  <c r="R801" i="10"/>
  <c r="S801" i="10"/>
  <c r="T801" i="10"/>
  <c r="U801" i="10"/>
  <c r="V801" i="10"/>
  <c r="D802" i="10"/>
  <c r="E802" i="10"/>
  <c r="F802" i="10"/>
  <c r="G802" i="10"/>
  <c r="H802" i="10"/>
  <c r="I802" i="10"/>
  <c r="J802" i="10"/>
  <c r="K802" i="10"/>
  <c r="L802" i="10"/>
  <c r="M802" i="10"/>
  <c r="N802" i="10"/>
  <c r="O802" i="10"/>
  <c r="P802" i="10"/>
  <c r="Q802" i="10"/>
  <c r="R802" i="10"/>
  <c r="S802" i="10"/>
  <c r="T802" i="10"/>
  <c r="U802" i="10"/>
  <c r="V802" i="10"/>
  <c r="D803" i="10"/>
  <c r="E803" i="10"/>
  <c r="F803" i="10"/>
  <c r="G803" i="10"/>
  <c r="H803" i="10"/>
  <c r="I803" i="10"/>
  <c r="J803" i="10"/>
  <c r="K803" i="10"/>
  <c r="L803" i="10"/>
  <c r="M803" i="10"/>
  <c r="N803" i="10"/>
  <c r="O803" i="10"/>
  <c r="P803" i="10"/>
  <c r="Q803" i="10"/>
  <c r="R803" i="10"/>
  <c r="S803" i="10"/>
  <c r="T803" i="10"/>
  <c r="U803" i="10"/>
  <c r="V803" i="10"/>
  <c r="D804" i="10"/>
  <c r="E804" i="10"/>
  <c r="F804" i="10"/>
  <c r="G804" i="10"/>
  <c r="H804" i="10"/>
  <c r="I804" i="10"/>
  <c r="J804" i="10"/>
  <c r="K804" i="10"/>
  <c r="L804" i="10"/>
  <c r="M804" i="10"/>
  <c r="N804" i="10"/>
  <c r="O804" i="10"/>
  <c r="P804" i="10"/>
  <c r="Q804" i="10"/>
  <c r="R804" i="10"/>
  <c r="S804" i="10"/>
  <c r="T804" i="10"/>
  <c r="U804" i="10"/>
  <c r="V804" i="10"/>
  <c r="D805" i="10"/>
  <c r="E805" i="10"/>
  <c r="F805" i="10"/>
  <c r="G805" i="10"/>
  <c r="H805" i="10"/>
  <c r="I805" i="10"/>
  <c r="J805" i="10"/>
  <c r="K805" i="10"/>
  <c r="L805" i="10"/>
  <c r="M805" i="10"/>
  <c r="N805" i="10"/>
  <c r="O805" i="10"/>
  <c r="P805" i="10"/>
  <c r="Q805" i="10"/>
  <c r="R805" i="10"/>
  <c r="S805" i="10"/>
  <c r="T805" i="10"/>
  <c r="U805" i="10"/>
  <c r="V805" i="10"/>
  <c r="D806" i="10"/>
  <c r="E806" i="10"/>
  <c r="F806" i="10"/>
  <c r="G806" i="10"/>
  <c r="H806" i="10"/>
  <c r="I806" i="10"/>
  <c r="J806" i="10"/>
  <c r="K806" i="10"/>
  <c r="L806" i="10"/>
  <c r="M806" i="10"/>
  <c r="N806" i="10"/>
  <c r="O806" i="10"/>
  <c r="P806" i="10"/>
  <c r="Q806" i="10"/>
  <c r="R806" i="10"/>
  <c r="S806" i="10"/>
  <c r="T806" i="10"/>
  <c r="U806" i="10"/>
  <c r="V806" i="10"/>
  <c r="D807" i="10"/>
  <c r="E807" i="10"/>
  <c r="F807" i="10"/>
  <c r="G807" i="10"/>
  <c r="H807" i="10"/>
  <c r="I807" i="10"/>
  <c r="J807" i="10"/>
  <c r="K807" i="10"/>
  <c r="L807" i="10"/>
  <c r="M807" i="10"/>
  <c r="N807" i="10"/>
  <c r="O807" i="10"/>
  <c r="P807" i="10"/>
  <c r="Q807" i="10"/>
  <c r="R807" i="10"/>
  <c r="S807" i="10"/>
  <c r="T807" i="10"/>
  <c r="U807" i="10"/>
  <c r="V807" i="10"/>
  <c r="D808" i="10"/>
  <c r="E808" i="10"/>
  <c r="F808" i="10"/>
  <c r="G808" i="10"/>
  <c r="H808" i="10"/>
  <c r="I808" i="10"/>
  <c r="J808" i="10"/>
  <c r="K808" i="10"/>
  <c r="L808" i="10"/>
  <c r="M808" i="10"/>
  <c r="N808" i="10"/>
  <c r="O808" i="10"/>
  <c r="P808" i="10"/>
  <c r="Q808" i="10"/>
  <c r="R808" i="10"/>
  <c r="S808" i="10"/>
  <c r="T808" i="10"/>
  <c r="U808" i="10"/>
  <c r="V808" i="10"/>
  <c r="D809" i="10"/>
  <c r="E809" i="10"/>
  <c r="F809" i="10"/>
  <c r="G809" i="10"/>
  <c r="H809" i="10"/>
  <c r="I809" i="10"/>
  <c r="J809" i="10"/>
  <c r="K809" i="10"/>
  <c r="L809" i="10"/>
  <c r="M809" i="10"/>
  <c r="N809" i="10"/>
  <c r="O809" i="10"/>
  <c r="P809" i="10"/>
  <c r="Q809" i="10"/>
  <c r="R809" i="10"/>
  <c r="S809" i="10"/>
  <c r="T809" i="10"/>
  <c r="U809" i="10"/>
  <c r="V809" i="10"/>
  <c r="D810" i="10"/>
  <c r="E810" i="10"/>
  <c r="F810" i="10"/>
  <c r="G810" i="10"/>
  <c r="H810" i="10"/>
  <c r="I810" i="10"/>
  <c r="J810" i="10"/>
  <c r="K810" i="10"/>
  <c r="L810" i="10"/>
  <c r="M810" i="10"/>
  <c r="N810" i="10"/>
  <c r="O810" i="10"/>
  <c r="P810" i="10"/>
  <c r="Q810" i="10"/>
  <c r="R810" i="10"/>
  <c r="S810" i="10"/>
  <c r="T810" i="10"/>
  <c r="U810" i="10"/>
  <c r="V810" i="10"/>
  <c r="D811" i="10"/>
  <c r="E811" i="10"/>
  <c r="F811" i="10"/>
  <c r="G811" i="10"/>
  <c r="H811" i="10"/>
  <c r="I811" i="10"/>
  <c r="J811" i="10"/>
  <c r="K811" i="10"/>
  <c r="L811" i="10"/>
  <c r="M811" i="10"/>
  <c r="N811" i="10"/>
  <c r="O811" i="10"/>
  <c r="P811" i="10"/>
  <c r="Q811" i="10"/>
  <c r="R811" i="10"/>
  <c r="S811" i="10"/>
  <c r="T811" i="10"/>
  <c r="U811" i="10"/>
  <c r="V811" i="10"/>
  <c r="D812" i="10"/>
  <c r="E812" i="10"/>
  <c r="F812" i="10"/>
  <c r="G812" i="10"/>
  <c r="H812" i="10"/>
  <c r="I812" i="10"/>
  <c r="J812" i="10"/>
  <c r="K812" i="10"/>
  <c r="L812" i="10"/>
  <c r="M812" i="10"/>
  <c r="N812" i="10"/>
  <c r="O812" i="10"/>
  <c r="P812" i="10"/>
  <c r="Q812" i="10"/>
  <c r="R812" i="10"/>
  <c r="S812" i="10"/>
  <c r="T812" i="10"/>
  <c r="U812" i="10"/>
  <c r="V812" i="10"/>
  <c r="D813" i="10"/>
  <c r="E813" i="10"/>
  <c r="F813" i="10"/>
  <c r="G813" i="10"/>
  <c r="H813" i="10"/>
  <c r="I813" i="10"/>
  <c r="J813" i="10"/>
  <c r="K813" i="10"/>
  <c r="L813" i="10"/>
  <c r="M813" i="10"/>
  <c r="N813" i="10"/>
  <c r="O813" i="10"/>
  <c r="P813" i="10"/>
  <c r="Q813" i="10"/>
  <c r="R813" i="10"/>
  <c r="S813" i="10"/>
  <c r="T813" i="10"/>
  <c r="U813" i="10"/>
  <c r="V813" i="10"/>
  <c r="D814" i="10"/>
  <c r="E814" i="10"/>
  <c r="F814" i="10"/>
  <c r="G814" i="10"/>
  <c r="H814" i="10"/>
  <c r="I814" i="10"/>
  <c r="J814" i="10"/>
  <c r="K814" i="10"/>
  <c r="L814" i="10"/>
  <c r="M814" i="10"/>
  <c r="N814" i="10"/>
  <c r="O814" i="10"/>
  <c r="P814" i="10"/>
  <c r="Q814" i="10"/>
  <c r="R814" i="10"/>
  <c r="S814" i="10"/>
  <c r="T814" i="10"/>
  <c r="U814" i="10"/>
  <c r="V814" i="10"/>
  <c r="D815" i="10"/>
  <c r="E815" i="10"/>
  <c r="F815" i="10"/>
  <c r="G815" i="10"/>
  <c r="H815" i="10"/>
  <c r="I815" i="10"/>
  <c r="J815" i="10"/>
  <c r="K815" i="10"/>
  <c r="L815" i="10"/>
  <c r="M815" i="10"/>
  <c r="N815" i="10"/>
  <c r="O815" i="10"/>
  <c r="P815" i="10"/>
  <c r="Q815" i="10"/>
  <c r="R815" i="10"/>
  <c r="S815" i="10"/>
  <c r="T815" i="10"/>
  <c r="U815" i="10"/>
  <c r="V815" i="10"/>
  <c r="D816" i="10"/>
  <c r="E816" i="10"/>
  <c r="F816" i="10"/>
  <c r="G816" i="10"/>
  <c r="H816" i="10"/>
  <c r="I816" i="10"/>
  <c r="J816" i="10"/>
  <c r="K816" i="10"/>
  <c r="L816" i="10"/>
  <c r="M816" i="10"/>
  <c r="N816" i="10"/>
  <c r="O816" i="10"/>
  <c r="P816" i="10"/>
  <c r="Q816" i="10"/>
  <c r="R816" i="10"/>
  <c r="S816" i="10"/>
  <c r="T816" i="10"/>
  <c r="U816" i="10"/>
  <c r="V816" i="10"/>
  <c r="D817" i="10"/>
  <c r="E817" i="10"/>
  <c r="F817" i="10"/>
  <c r="G817" i="10"/>
  <c r="H817" i="10"/>
  <c r="I817" i="10"/>
  <c r="J817" i="10"/>
  <c r="K817" i="10"/>
  <c r="L817" i="10"/>
  <c r="M817" i="10"/>
  <c r="N817" i="10"/>
  <c r="O817" i="10"/>
  <c r="P817" i="10"/>
  <c r="Q817" i="10"/>
  <c r="R817" i="10"/>
  <c r="S817" i="10"/>
  <c r="T817" i="10"/>
  <c r="U817" i="10"/>
  <c r="V817" i="10"/>
  <c r="D818" i="10"/>
  <c r="E818" i="10"/>
  <c r="F818" i="10"/>
  <c r="G818" i="10"/>
  <c r="H818" i="10"/>
  <c r="I818" i="10"/>
  <c r="J818" i="10"/>
  <c r="K818" i="10"/>
  <c r="L818" i="10"/>
  <c r="M818" i="10"/>
  <c r="N818" i="10"/>
  <c r="O818" i="10"/>
  <c r="P818" i="10"/>
  <c r="Q818" i="10"/>
  <c r="R818" i="10"/>
  <c r="S818" i="10"/>
  <c r="T818" i="10"/>
  <c r="U818" i="10"/>
  <c r="V818" i="10"/>
  <c r="D819" i="10"/>
  <c r="E819" i="10"/>
  <c r="F819" i="10"/>
  <c r="G819" i="10"/>
  <c r="H819" i="10"/>
  <c r="I819" i="10"/>
  <c r="J819" i="10"/>
  <c r="K819" i="10"/>
  <c r="L819" i="10"/>
  <c r="M819" i="10"/>
  <c r="N819" i="10"/>
  <c r="O819" i="10"/>
  <c r="P819" i="10"/>
  <c r="Q819" i="10"/>
  <c r="R819" i="10"/>
  <c r="S819" i="10"/>
  <c r="T819" i="10"/>
  <c r="U819" i="10"/>
  <c r="V819" i="10"/>
  <c r="D820" i="10"/>
  <c r="E820" i="10"/>
  <c r="F820" i="10"/>
  <c r="G820" i="10"/>
  <c r="H820" i="10"/>
  <c r="I820" i="10"/>
  <c r="J820" i="10"/>
  <c r="K820" i="10"/>
  <c r="L820" i="10"/>
  <c r="M820" i="10"/>
  <c r="N820" i="10"/>
  <c r="O820" i="10"/>
  <c r="P820" i="10"/>
  <c r="Q820" i="10"/>
  <c r="R820" i="10"/>
  <c r="S820" i="10"/>
  <c r="T820" i="10"/>
  <c r="U820" i="10"/>
  <c r="V820" i="10"/>
  <c r="D821" i="10"/>
  <c r="E821" i="10"/>
  <c r="F821" i="10"/>
  <c r="G821" i="10"/>
  <c r="H821" i="10"/>
  <c r="I821" i="10"/>
  <c r="J821" i="10"/>
  <c r="K821" i="10"/>
  <c r="L821" i="10"/>
  <c r="M821" i="10"/>
  <c r="N821" i="10"/>
  <c r="O821" i="10"/>
  <c r="P821" i="10"/>
  <c r="Q821" i="10"/>
  <c r="R821" i="10"/>
  <c r="S821" i="10"/>
  <c r="T821" i="10"/>
  <c r="U821" i="10"/>
  <c r="V821" i="10"/>
  <c r="D822" i="10"/>
  <c r="E822" i="10"/>
  <c r="F822" i="10"/>
  <c r="G822" i="10"/>
  <c r="H822" i="10"/>
  <c r="I822" i="10"/>
  <c r="J822" i="10"/>
  <c r="K822" i="10"/>
  <c r="L822" i="10"/>
  <c r="M822" i="10"/>
  <c r="N822" i="10"/>
  <c r="O822" i="10"/>
  <c r="P822" i="10"/>
  <c r="Q822" i="10"/>
  <c r="R822" i="10"/>
  <c r="S822" i="10"/>
  <c r="T822" i="10"/>
  <c r="U822" i="10"/>
  <c r="V822" i="10"/>
  <c r="D823" i="10"/>
  <c r="E823" i="10"/>
  <c r="F823" i="10"/>
  <c r="G823" i="10"/>
  <c r="H823" i="10"/>
  <c r="I823" i="10"/>
  <c r="J823" i="10"/>
  <c r="K823" i="10"/>
  <c r="L823" i="10"/>
  <c r="M823" i="10"/>
  <c r="N823" i="10"/>
  <c r="O823" i="10"/>
  <c r="P823" i="10"/>
  <c r="Q823" i="10"/>
  <c r="R823" i="10"/>
  <c r="S823" i="10"/>
  <c r="T823" i="10"/>
  <c r="U823" i="10"/>
  <c r="V823" i="10"/>
  <c r="D824" i="10"/>
  <c r="E824" i="10"/>
  <c r="F824" i="10"/>
  <c r="G824" i="10"/>
  <c r="H824" i="10"/>
  <c r="I824" i="10"/>
  <c r="J824" i="10"/>
  <c r="K824" i="10"/>
  <c r="L824" i="10"/>
  <c r="M824" i="10"/>
  <c r="N824" i="10"/>
  <c r="O824" i="10"/>
  <c r="P824" i="10"/>
  <c r="Q824" i="10"/>
  <c r="R824" i="10"/>
  <c r="S824" i="10"/>
  <c r="T824" i="10"/>
  <c r="U824" i="10"/>
  <c r="V824" i="10"/>
  <c r="D825" i="10"/>
  <c r="E825" i="10"/>
  <c r="F825" i="10"/>
  <c r="G825" i="10"/>
  <c r="H825" i="10"/>
  <c r="I825" i="10"/>
  <c r="J825" i="10"/>
  <c r="K825" i="10"/>
  <c r="L825" i="10"/>
  <c r="M825" i="10"/>
  <c r="N825" i="10"/>
  <c r="O825" i="10"/>
  <c r="P825" i="10"/>
  <c r="Q825" i="10"/>
  <c r="R825" i="10"/>
  <c r="S825" i="10"/>
  <c r="T825" i="10"/>
  <c r="U825" i="10"/>
  <c r="V825" i="10"/>
  <c r="D826" i="10"/>
  <c r="E826" i="10"/>
  <c r="F826" i="10"/>
  <c r="G826" i="10"/>
  <c r="H826" i="10"/>
  <c r="I826" i="10"/>
  <c r="J826" i="10"/>
  <c r="K826" i="10"/>
  <c r="L826" i="10"/>
  <c r="M826" i="10"/>
  <c r="N826" i="10"/>
  <c r="O826" i="10"/>
  <c r="P826" i="10"/>
  <c r="Q826" i="10"/>
  <c r="R826" i="10"/>
  <c r="S826" i="10"/>
  <c r="T826" i="10"/>
  <c r="U826" i="10"/>
  <c r="V826" i="10"/>
  <c r="D827" i="10"/>
  <c r="E827" i="10"/>
  <c r="F827" i="10"/>
  <c r="G827" i="10"/>
  <c r="H827" i="10"/>
  <c r="I827" i="10"/>
  <c r="J827" i="10"/>
  <c r="K827" i="10"/>
  <c r="L827" i="10"/>
  <c r="M827" i="10"/>
  <c r="N827" i="10"/>
  <c r="O827" i="10"/>
  <c r="P827" i="10"/>
  <c r="Q827" i="10"/>
  <c r="R827" i="10"/>
  <c r="S827" i="10"/>
  <c r="T827" i="10"/>
  <c r="U827" i="10"/>
  <c r="V827" i="10"/>
  <c r="D828" i="10"/>
  <c r="E828" i="10"/>
  <c r="F828" i="10"/>
  <c r="G828" i="10"/>
  <c r="H828" i="10"/>
  <c r="I828" i="10"/>
  <c r="J828" i="10"/>
  <c r="K828" i="10"/>
  <c r="L828" i="10"/>
  <c r="M828" i="10"/>
  <c r="N828" i="10"/>
  <c r="O828" i="10"/>
  <c r="P828" i="10"/>
  <c r="Q828" i="10"/>
  <c r="R828" i="10"/>
  <c r="S828" i="10"/>
  <c r="T828" i="10"/>
  <c r="U828" i="10"/>
  <c r="V828" i="10"/>
  <c r="D829" i="10"/>
  <c r="E829" i="10"/>
  <c r="F829" i="10"/>
  <c r="G829" i="10"/>
  <c r="H829" i="10"/>
  <c r="I829" i="10"/>
  <c r="J829" i="10"/>
  <c r="K829" i="10"/>
  <c r="L829" i="10"/>
  <c r="M829" i="10"/>
  <c r="N829" i="10"/>
  <c r="O829" i="10"/>
  <c r="P829" i="10"/>
  <c r="Q829" i="10"/>
  <c r="R829" i="10"/>
  <c r="S829" i="10"/>
  <c r="T829" i="10"/>
  <c r="U829" i="10"/>
  <c r="V829" i="10"/>
  <c r="D830" i="10"/>
  <c r="E830" i="10"/>
  <c r="F830" i="10"/>
  <c r="G830" i="10"/>
  <c r="H830" i="10"/>
  <c r="I830" i="10"/>
  <c r="J830" i="10"/>
  <c r="K830" i="10"/>
  <c r="L830" i="10"/>
  <c r="M830" i="10"/>
  <c r="N830" i="10"/>
  <c r="O830" i="10"/>
  <c r="P830" i="10"/>
  <c r="Q830" i="10"/>
  <c r="R830" i="10"/>
  <c r="S830" i="10"/>
  <c r="T830" i="10"/>
  <c r="U830" i="10"/>
  <c r="V830" i="10"/>
  <c r="D831" i="10"/>
  <c r="E831" i="10"/>
  <c r="F831" i="10"/>
  <c r="G831" i="10"/>
  <c r="H831" i="10"/>
  <c r="I831" i="10"/>
  <c r="J831" i="10"/>
  <c r="K831" i="10"/>
  <c r="L831" i="10"/>
  <c r="M831" i="10"/>
  <c r="N831" i="10"/>
  <c r="O831" i="10"/>
  <c r="P831" i="10"/>
  <c r="Q831" i="10"/>
  <c r="R831" i="10"/>
  <c r="S831" i="10"/>
  <c r="T831" i="10"/>
  <c r="U831" i="10"/>
  <c r="V831" i="10"/>
  <c r="D832" i="10"/>
  <c r="E832" i="10"/>
  <c r="F832" i="10"/>
  <c r="G832" i="10"/>
  <c r="H832" i="10"/>
  <c r="I832" i="10"/>
  <c r="J832" i="10"/>
  <c r="K832" i="10"/>
  <c r="L832" i="10"/>
  <c r="M832" i="10"/>
  <c r="N832" i="10"/>
  <c r="O832" i="10"/>
  <c r="P832" i="10"/>
  <c r="Q832" i="10"/>
  <c r="R832" i="10"/>
  <c r="S832" i="10"/>
  <c r="T832" i="10"/>
  <c r="U832" i="10"/>
  <c r="V832" i="10"/>
  <c r="D833" i="10"/>
  <c r="E833" i="10"/>
  <c r="F833" i="10"/>
  <c r="G833" i="10"/>
  <c r="H833" i="10"/>
  <c r="I833" i="10"/>
  <c r="J833" i="10"/>
  <c r="K833" i="10"/>
  <c r="L833" i="10"/>
  <c r="M833" i="10"/>
  <c r="N833" i="10"/>
  <c r="O833" i="10"/>
  <c r="P833" i="10"/>
  <c r="Q833" i="10"/>
  <c r="R833" i="10"/>
  <c r="S833" i="10"/>
  <c r="T833" i="10"/>
  <c r="U833" i="10"/>
  <c r="V833" i="10"/>
  <c r="D834" i="10"/>
  <c r="E834" i="10"/>
  <c r="F834" i="10"/>
  <c r="G834" i="10"/>
  <c r="H834" i="10"/>
  <c r="I834" i="10"/>
  <c r="J834" i="10"/>
  <c r="K834" i="10"/>
  <c r="L834" i="10"/>
  <c r="M834" i="10"/>
  <c r="N834" i="10"/>
  <c r="O834" i="10"/>
  <c r="P834" i="10"/>
  <c r="Q834" i="10"/>
  <c r="R834" i="10"/>
  <c r="S834" i="10"/>
  <c r="T834" i="10"/>
  <c r="U834" i="10"/>
  <c r="V834" i="10"/>
  <c r="D835" i="10"/>
  <c r="E835" i="10"/>
  <c r="F835" i="10"/>
  <c r="G835" i="10"/>
  <c r="H835" i="10"/>
  <c r="I835" i="10"/>
  <c r="J835" i="10"/>
  <c r="K835" i="10"/>
  <c r="L835" i="10"/>
  <c r="M835" i="10"/>
  <c r="N835" i="10"/>
  <c r="O835" i="10"/>
  <c r="P835" i="10"/>
  <c r="Q835" i="10"/>
  <c r="R835" i="10"/>
  <c r="S835" i="10"/>
  <c r="T835" i="10"/>
  <c r="U835" i="10"/>
  <c r="V835" i="10"/>
  <c r="D836" i="10"/>
  <c r="E836" i="10"/>
  <c r="F836" i="10"/>
  <c r="G836" i="10"/>
  <c r="H836" i="10"/>
  <c r="I836" i="10"/>
  <c r="J836" i="10"/>
  <c r="K836" i="10"/>
  <c r="L836" i="10"/>
  <c r="M836" i="10"/>
  <c r="N836" i="10"/>
  <c r="O836" i="10"/>
  <c r="P836" i="10"/>
  <c r="Q836" i="10"/>
  <c r="R836" i="10"/>
  <c r="S836" i="10"/>
  <c r="T836" i="10"/>
  <c r="U836" i="10"/>
  <c r="V836" i="10"/>
  <c r="D837" i="10"/>
  <c r="E837" i="10"/>
  <c r="F837" i="10"/>
  <c r="G837" i="10"/>
  <c r="H837" i="10"/>
  <c r="I837" i="10"/>
  <c r="J837" i="10"/>
  <c r="K837" i="10"/>
  <c r="L837" i="10"/>
  <c r="M837" i="10"/>
  <c r="N837" i="10"/>
  <c r="O837" i="10"/>
  <c r="P837" i="10"/>
  <c r="Q837" i="10"/>
  <c r="R837" i="10"/>
  <c r="S837" i="10"/>
  <c r="T837" i="10"/>
  <c r="U837" i="10"/>
  <c r="V837" i="10"/>
  <c r="D838" i="10"/>
  <c r="E838" i="10"/>
  <c r="F838" i="10"/>
  <c r="G838" i="10"/>
  <c r="H838" i="10"/>
  <c r="I838" i="10"/>
  <c r="J838" i="10"/>
  <c r="K838" i="10"/>
  <c r="L838" i="10"/>
  <c r="M838" i="10"/>
  <c r="N838" i="10"/>
  <c r="O838" i="10"/>
  <c r="P838" i="10"/>
  <c r="Q838" i="10"/>
  <c r="R838" i="10"/>
  <c r="S838" i="10"/>
  <c r="T838" i="10"/>
  <c r="U838" i="10"/>
  <c r="V838" i="10"/>
  <c r="D839" i="10"/>
  <c r="E839" i="10"/>
  <c r="F839" i="10"/>
  <c r="G839" i="10"/>
  <c r="H839" i="10"/>
  <c r="I839" i="10"/>
  <c r="J839" i="10"/>
  <c r="K839" i="10"/>
  <c r="L839" i="10"/>
  <c r="M839" i="10"/>
  <c r="N839" i="10"/>
  <c r="O839" i="10"/>
  <c r="P839" i="10"/>
  <c r="Q839" i="10"/>
  <c r="R839" i="10"/>
  <c r="S839" i="10"/>
  <c r="T839" i="10"/>
  <c r="U839" i="10"/>
  <c r="V839" i="10"/>
  <c r="D840" i="10"/>
  <c r="E840" i="10"/>
  <c r="F840" i="10"/>
  <c r="G840" i="10"/>
  <c r="H840" i="10"/>
  <c r="I840" i="10"/>
  <c r="J840" i="10"/>
  <c r="K840" i="10"/>
  <c r="L840" i="10"/>
  <c r="M840" i="10"/>
  <c r="N840" i="10"/>
  <c r="O840" i="10"/>
  <c r="P840" i="10"/>
  <c r="Q840" i="10"/>
  <c r="R840" i="10"/>
  <c r="S840" i="10"/>
  <c r="T840" i="10"/>
  <c r="U840" i="10"/>
  <c r="V840" i="10"/>
  <c r="D841" i="10"/>
  <c r="E841" i="10"/>
  <c r="F841" i="10"/>
  <c r="G841" i="10"/>
  <c r="H841" i="10"/>
  <c r="I841" i="10"/>
  <c r="J841" i="10"/>
  <c r="K841" i="10"/>
  <c r="L841" i="10"/>
  <c r="M841" i="10"/>
  <c r="N841" i="10"/>
  <c r="O841" i="10"/>
  <c r="P841" i="10"/>
  <c r="Q841" i="10"/>
  <c r="R841" i="10"/>
  <c r="S841" i="10"/>
  <c r="T841" i="10"/>
  <c r="U841" i="10"/>
  <c r="V841" i="10"/>
  <c r="D842" i="10"/>
  <c r="E842" i="10"/>
  <c r="F842" i="10"/>
  <c r="G842" i="10"/>
  <c r="H842" i="10"/>
  <c r="I842" i="10"/>
  <c r="J842" i="10"/>
  <c r="K842" i="10"/>
  <c r="L842" i="10"/>
  <c r="M842" i="10"/>
  <c r="N842" i="10"/>
  <c r="O842" i="10"/>
  <c r="P842" i="10"/>
  <c r="Q842" i="10"/>
  <c r="R842" i="10"/>
  <c r="S842" i="10"/>
  <c r="T842" i="10"/>
  <c r="U842" i="10"/>
  <c r="V842" i="10"/>
  <c r="D843" i="10"/>
  <c r="E843" i="10"/>
  <c r="F843" i="10"/>
  <c r="G843" i="10"/>
  <c r="H843" i="10"/>
  <c r="I843" i="10"/>
  <c r="J843" i="10"/>
  <c r="K843" i="10"/>
  <c r="L843" i="10"/>
  <c r="M843" i="10"/>
  <c r="N843" i="10"/>
  <c r="O843" i="10"/>
  <c r="P843" i="10"/>
  <c r="Q843" i="10"/>
  <c r="R843" i="10"/>
  <c r="S843" i="10"/>
  <c r="T843" i="10"/>
  <c r="U843" i="10"/>
  <c r="V843" i="10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V844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T845" i="10"/>
  <c r="U845" i="10"/>
  <c r="V845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V846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V847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V848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V849" i="10"/>
  <c r="D850" i="10"/>
  <c r="E850" i="10"/>
  <c r="F850" i="10"/>
  <c r="G850" i="10"/>
  <c r="H850" i="10"/>
  <c r="I850" i="10"/>
  <c r="J850" i="10"/>
  <c r="K850" i="10"/>
  <c r="L850" i="10"/>
  <c r="M850" i="10"/>
  <c r="N850" i="10"/>
  <c r="O850" i="10"/>
  <c r="P850" i="10"/>
  <c r="Q850" i="10"/>
  <c r="R850" i="10"/>
  <c r="S850" i="10"/>
  <c r="T850" i="10"/>
  <c r="U850" i="10"/>
  <c r="V850" i="10"/>
  <c r="D851" i="10"/>
  <c r="E851" i="10"/>
  <c r="F851" i="10"/>
  <c r="G851" i="10"/>
  <c r="H851" i="10"/>
  <c r="I851" i="10"/>
  <c r="J851" i="10"/>
  <c r="K851" i="10"/>
  <c r="L851" i="10"/>
  <c r="M851" i="10"/>
  <c r="N851" i="10"/>
  <c r="O851" i="10"/>
  <c r="P851" i="10"/>
  <c r="Q851" i="10"/>
  <c r="R851" i="10"/>
  <c r="S851" i="10"/>
  <c r="T851" i="10"/>
  <c r="U851" i="10"/>
  <c r="V851" i="10"/>
  <c r="D852" i="10"/>
  <c r="E852" i="10"/>
  <c r="F852" i="10"/>
  <c r="G852" i="10"/>
  <c r="H852" i="10"/>
  <c r="I852" i="10"/>
  <c r="J852" i="10"/>
  <c r="K852" i="10"/>
  <c r="L852" i="10"/>
  <c r="M852" i="10"/>
  <c r="N852" i="10"/>
  <c r="O852" i="10"/>
  <c r="P852" i="10"/>
  <c r="Q852" i="10"/>
  <c r="R852" i="10"/>
  <c r="S852" i="10"/>
  <c r="T852" i="10"/>
  <c r="U852" i="10"/>
  <c r="V852" i="10"/>
  <c r="D853" i="10"/>
  <c r="E853" i="10"/>
  <c r="F853" i="10"/>
  <c r="G853" i="10"/>
  <c r="H853" i="10"/>
  <c r="I853" i="10"/>
  <c r="J853" i="10"/>
  <c r="K853" i="10"/>
  <c r="L853" i="10"/>
  <c r="M853" i="10"/>
  <c r="N853" i="10"/>
  <c r="O853" i="10"/>
  <c r="P853" i="10"/>
  <c r="Q853" i="10"/>
  <c r="R853" i="10"/>
  <c r="S853" i="10"/>
  <c r="T853" i="10"/>
  <c r="U853" i="10"/>
  <c r="V853" i="10"/>
  <c r="D854" i="10"/>
  <c r="E854" i="10"/>
  <c r="F854" i="10"/>
  <c r="G854" i="10"/>
  <c r="H854" i="10"/>
  <c r="I854" i="10"/>
  <c r="J854" i="10"/>
  <c r="K854" i="10"/>
  <c r="L854" i="10"/>
  <c r="M854" i="10"/>
  <c r="N854" i="10"/>
  <c r="O854" i="10"/>
  <c r="P854" i="10"/>
  <c r="Q854" i="10"/>
  <c r="R854" i="10"/>
  <c r="S854" i="10"/>
  <c r="T854" i="10"/>
  <c r="U854" i="10"/>
  <c r="V854" i="10"/>
  <c r="D855" i="10"/>
  <c r="E855" i="10"/>
  <c r="F855" i="10"/>
  <c r="G855" i="10"/>
  <c r="H855" i="10"/>
  <c r="I855" i="10"/>
  <c r="J855" i="10"/>
  <c r="K855" i="10"/>
  <c r="L855" i="10"/>
  <c r="M855" i="10"/>
  <c r="N855" i="10"/>
  <c r="O855" i="10"/>
  <c r="P855" i="10"/>
  <c r="Q855" i="10"/>
  <c r="R855" i="10"/>
  <c r="S855" i="10"/>
  <c r="T855" i="10"/>
  <c r="U855" i="10"/>
  <c r="V855" i="10"/>
  <c r="D856" i="10"/>
  <c r="E856" i="10"/>
  <c r="F856" i="10"/>
  <c r="G856" i="10"/>
  <c r="H856" i="10"/>
  <c r="I856" i="10"/>
  <c r="J856" i="10"/>
  <c r="K856" i="10"/>
  <c r="L856" i="10"/>
  <c r="M856" i="10"/>
  <c r="N856" i="10"/>
  <c r="O856" i="10"/>
  <c r="P856" i="10"/>
  <c r="Q856" i="10"/>
  <c r="R856" i="10"/>
  <c r="S856" i="10"/>
  <c r="T856" i="10"/>
  <c r="U856" i="10"/>
  <c r="V856" i="10"/>
  <c r="D857" i="10"/>
  <c r="E857" i="10"/>
  <c r="F857" i="10"/>
  <c r="G857" i="10"/>
  <c r="H857" i="10"/>
  <c r="I857" i="10"/>
  <c r="J857" i="10"/>
  <c r="K857" i="10"/>
  <c r="L857" i="10"/>
  <c r="M857" i="10"/>
  <c r="N857" i="10"/>
  <c r="O857" i="10"/>
  <c r="P857" i="10"/>
  <c r="Q857" i="10"/>
  <c r="R857" i="10"/>
  <c r="S857" i="10"/>
  <c r="T857" i="10"/>
  <c r="U857" i="10"/>
  <c r="V857" i="10"/>
  <c r="D858" i="10"/>
  <c r="E858" i="10"/>
  <c r="F858" i="10"/>
  <c r="G858" i="10"/>
  <c r="H858" i="10"/>
  <c r="I858" i="10"/>
  <c r="J858" i="10"/>
  <c r="K858" i="10"/>
  <c r="L858" i="10"/>
  <c r="M858" i="10"/>
  <c r="N858" i="10"/>
  <c r="O858" i="10"/>
  <c r="P858" i="10"/>
  <c r="Q858" i="10"/>
  <c r="R858" i="10"/>
  <c r="S858" i="10"/>
  <c r="T858" i="10"/>
  <c r="U858" i="10"/>
  <c r="V858" i="10"/>
  <c r="D859" i="10"/>
  <c r="E859" i="10"/>
  <c r="F859" i="10"/>
  <c r="G859" i="10"/>
  <c r="H859" i="10"/>
  <c r="I859" i="10"/>
  <c r="J859" i="10"/>
  <c r="K859" i="10"/>
  <c r="L859" i="10"/>
  <c r="M859" i="10"/>
  <c r="N859" i="10"/>
  <c r="O859" i="10"/>
  <c r="P859" i="10"/>
  <c r="Q859" i="10"/>
  <c r="R859" i="10"/>
  <c r="S859" i="10"/>
  <c r="T859" i="10"/>
  <c r="U859" i="10"/>
  <c r="V859" i="10"/>
  <c r="D860" i="10"/>
  <c r="E860" i="10"/>
  <c r="F860" i="10"/>
  <c r="G860" i="10"/>
  <c r="H860" i="10"/>
  <c r="I860" i="10"/>
  <c r="J860" i="10"/>
  <c r="K860" i="10"/>
  <c r="L860" i="10"/>
  <c r="M860" i="10"/>
  <c r="N860" i="10"/>
  <c r="O860" i="10"/>
  <c r="P860" i="10"/>
  <c r="Q860" i="10"/>
  <c r="R860" i="10"/>
  <c r="S860" i="10"/>
  <c r="T860" i="10"/>
  <c r="U860" i="10"/>
  <c r="V860" i="10"/>
  <c r="D861" i="10"/>
  <c r="E861" i="10"/>
  <c r="F861" i="10"/>
  <c r="G861" i="10"/>
  <c r="H861" i="10"/>
  <c r="I861" i="10"/>
  <c r="J861" i="10"/>
  <c r="K861" i="10"/>
  <c r="L861" i="10"/>
  <c r="M861" i="10"/>
  <c r="N861" i="10"/>
  <c r="O861" i="10"/>
  <c r="P861" i="10"/>
  <c r="Q861" i="10"/>
  <c r="R861" i="10"/>
  <c r="S861" i="10"/>
  <c r="T861" i="10"/>
  <c r="U861" i="10"/>
  <c r="V861" i="10"/>
  <c r="D862" i="10"/>
  <c r="E862" i="10"/>
  <c r="F862" i="10"/>
  <c r="G862" i="10"/>
  <c r="H862" i="10"/>
  <c r="I862" i="10"/>
  <c r="J862" i="10"/>
  <c r="K862" i="10"/>
  <c r="L862" i="10"/>
  <c r="M862" i="10"/>
  <c r="N862" i="10"/>
  <c r="O862" i="10"/>
  <c r="P862" i="10"/>
  <c r="Q862" i="10"/>
  <c r="R862" i="10"/>
  <c r="S862" i="10"/>
  <c r="T862" i="10"/>
  <c r="U862" i="10"/>
  <c r="V862" i="10"/>
  <c r="D863" i="10"/>
  <c r="E863" i="10"/>
  <c r="F863" i="10"/>
  <c r="G863" i="10"/>
  <c r="H863" i="10"/>
  <c r="I863" i="10"/>
  <c r="J863" i="10"/>
  <c r="K863" i="10"/>
  <c r="L863" i="10"/>
  <c r="M863" i="10"/>
  <c r="N863" i="10"/>
  <c r="O863" i="10"/>
  <c r="P863" i="10"/>
  <c r="Q863" i="10"/>
  <c r="R863" i="10"/>
  <c r="S863" i="10"/>
  <c r="T863" i="10"/>
  <c r="U863" i="10"/>
  <c r="V863" i="10"/>
  <c r="D864" i="10"/>
  <c r="E864" i="10"/>
  <c r="F864" i="10"/>
  <c r="G864" i="10"/>
  <c r="H864" i="10"/>
  <c r="I864" i="10"/>
  <c r="J864" i="10"/>
  <c r="K864" i="10"/>
  <c r="L864" i="10"/>
  <c r="M864" i="10"/>
  <c r="N864" i="10"/>
  <c r="O864" i="10"/>
  <c r="P864" i="10"/>
  <c r="Q864" i="10"/>
  <c r="R864" i="10"/>
  <c r="S864" i="10"/>
  <c r="T864" i="10"/>
  <c r="U864" i="10"/>
  <c r="V864" i="10"/>
  <c r="D865" i="10"/>
  <c r="E865" i="10"/>
  <c r="F865" i="10"/>
  <c r="G865" i="10"/>
  <c r="H865" i="10"/>
  <c r="I865" i="10"/>
  <c r="J865" i="10"/>
  <c r="K865" i="10"/>
  <c r="L865" i="10"/>
  <c r="M865" i="10"/>
  <c r="N865" i="10"/>
  <c r="O865" i="10"/>
  <c r="P865" i="10"/>
  <c r="Q865" i="10"/>
  <c r="R865" i="10"/>
  <c r="S865" i="10"/>
  <c r="T865" i="10"/>
  <c r="U865" i="10"/>
  <c r="V865" i="10"/>
  <c r="D866" i="10"/>
  <c r="E866" i="10"/>
  <c r="F866" i="10"/>
  <c r="G866" i="10"/>
  <c r="H866" i="10"/>
  <c r="I866" i="10"/>
  <c r="J866" i="10"/>
  <c r="K866" i="10"/>
  <c r="L866" i="10"/>
  <c r="M866" i="10"/>
  <c r="N866" i="10"/>
  <c r="O866" i="10"/>
  <c r="P866" i="10"/>
  <c r="Q866" i="10"/>
  <c r="R866" i="10"/>
  <c r="S866" i="10"/>
  <c r="T866" i="10"/>
  <c r="U866" i="10"/>
  <c r="V866" i="10"/>
  <c r="D867" i="10"/>
  <c r="E867" i="10"/>
  <c r="F867" i="10"/>
  <c r="G867" i="10"/>
  <c r="H867" i="10"/>
  <c r="I867" i="10"/>
  <c r="J867" i="10"/>
  <c r="K867" i="10"/>
  <c r="L867" i="10"/>
  <c r="M867" i="10"/>
  <c r="N867" i="10"/>
  <c r="O867" i="10"/>
  <c r="P867" i="10"/>
  <c r="Q867" i="10"/>
  <c r="R867" i="10"/>
  <c r="S867" i="10"/>
  <c r="T867" i="10"/>
  <c r="U867" i="10"/>
  <c r="V867" i="10"/>
  <c r="D868" i="10"/>
  <c r="E868" i="10"/>
  <c r="F868" i="10"/>
  <c r="G868" i="10"/>
  <c r="H868" i="10"/>
  <c r="I868" i="10"/>
  <c r="J868" i="10"/>
  <c r="K868" i="10"/>
  <c r="L868" i="10"/>
  <c r="M868" i="10"/>
  <c r="N868" i="10"/>
  <c r="O868" i="10"/>
  <c r="P868" i="10"/>
  <c r="Q868" i="10"/>
  <c r="R868" i="10"/>
  <c r="S868" i="10"/>
  <c r="T868" i="10"/>
  <c r="U868" i="10"/>
  <c r="V868" i="10"/>
  <c r="D869" i="10"/>
  <c r="E869" i="10"/>
  <c r="F869" i="10"/>
  <c r="G869" i="10"/>
  <c r="H869" i="10"/>
  <c r="I869" i="10"/>
  <c r="J869" i="10"/>
  <c r="K869" i="10"/>
  <c r="L869" i="10"/>
  <c r="M869" i="10"/>
  <c r="N869" i="10"/>
  <c r="O869" i="10"/>
  <c r="P869" i="10"/>
  <c r="Q869" i="10"/>
  <c r="R869" i="10"/>
  <c r="S869" i="10"/>
  <c r="T869" i="10"/>
  <c r="U869" i="10"/>
  <c r="V869" i="10"/>
  <c r="D870" i="10"/>
  <c r="E870" i="10"/>
  <c r="F870" i="10"/>
  <c r="G870" i="10"/>
  <c r="H870" i="10"/>
  <c r="I870" i="10"/>
  <c r="J870" i="10"/>
  <c r="K870" i="10"/>
  <c r="L870" i="10"/>
  <c r="M870" i="10"/>
  <c r="N870" i="10"/>
  <c r="O870" i="10"/>
  <c r="P870" i="10"/>
  <c r="Q870" i="10"/>
  <c r="R870" i="10"/>
  <c r="S870" i="10"/>
  <c r="T870" i="10"/>
  <c r="U870" i="10"/>
  <c r="V870" i="10"/>
  <c r="D871" i="10"/>
  <c r="E871" i="10"/>
  <c r="F871" i="10"/>
  <c r="G871" i="10"/>
  <c r="H871" i="10"/>
  <c r="I871" i="10"/>
  <c r="J871" i="10"/>
  <c r="K871" i="10"/>
  <c r="L871" i="10"/>
  <c r="M871" i="10"/>
  <c r="N871" i="10"/>
  <c r="O871" i="10"/>
  <c r="P871" i="10"/>
  <c r="Q871" i="10"/>
  <c r="R871" i="10"/>
  <c r="S871" i="10"/>
  <c r="T871" i="10"/>
  <c r="U871" i="10"/>
  <c r="V871" i="10"/>
  <c r="D872" i="10"/>
  <c r="E872" i="10"/>
  <c r="F872" i="10"/>
  <c r="G872" i="10"/>
  <c r="H872" i="10"/>
  <c r="I872" i="10"/>
  <c r="J872" i="10"/>
  <c r="K872" i="10"/>
  <c r="L872" i="10"/>
  <c r="M872" i="10"/>
  <c r="N872" i="10"/>
  <c r="O872" i="10"/>
  <c r="P872" i="10"/>
  <c r="Q872" i="10"/>
  <c r="R872" i="10"/>
  <c r="S872" i="10"/>
  <c r="T872" i="10"/>
  <c r="U872" i="10"/>
  <c r="V872" i="10"/>
  <c r="D873" i="10"/>
  <c r="E873" i="10"/>
  <c r="F873" i="10"/>
  <c r="G873" i="10"/>
  <c r="H873" i="10"/>
  <c r="I873" i="10"/>
  <c r="J873" i="10"/>
  <c r="K873" i="10"/>
  <c r="L873" i="10"/>
  <c r="M873" i="10"/>
  <c r="N873" i="10"/>
  <c r="O873" i="10"/>
  <c r="P873" i="10"/>
  <c r="Q873" i="10"/>
  <c r="R873" i="10"/>
  <c r="S873" i="10"/>
  <c r="T873" i="10"/>
  <c r="U873" i="10"/>
  <c r="V873" i="10"/>
  <c r="D874" i="10"/>
  <c r="E874" i="10"/>
  <c r="F874" i="10"/>
  <c r="G874" i="10"/>
  <c r="H874" i="10"/>
  <c r="I874" i="10"/>
  <c r="J874" i="10"/>
  <c r="K874" i="10"/>
  <c r="L874" i="10"/>
  <c r="M874" i="10"/>
  <c r="N874" i="10"/>
  <c r="O874" i="10"/>
  <c r="P874" i="10"/>
  <c r="Q874" i="10"/>
  <c r="R874" i="10"/>
  <c r="S874" i="10"/>
  <c r="T874" i="10"/>
  <c r="U874" i="10"/>
  <c r="V874" i="10"/>
  <c r="D875" i="10"/>
  <c r="E875" i="10"/>
  <c r="F875" i="10"/>
  <c r="G875" i="10"/>
  <c r="H875" i="10"/>
  <c r="I875" i="10"/>
  <c r="J875" i="10"/>
  <c r="K875" i="10"/>
  <c r="L875" i="10"/>
  <c r="M875" i="10"/>
  <c r="N875" i="10"/>
  <c r="O875" i="10"/>
  <c r="P875" i="10"/>
  <c r="Q875" i="10"/>
  <c r="R875" i="10"/>
  <c r="S875" i="10"/>
  <c r="T875" i="10"/>
  <c r="U875" i="10"/>
  <c r="V875" i="10"/>
  <c r="D876" i="10"/>
  <c r="E876" i="10"/>
  <c r="F876" i="10"/>
  <c r="G876" i="10"/>
  <c r="H876" i="10"/>
  <c r="I876" i="10"/>
  <c r="J876" i="10"/>
  <c r="K876" i="10"/>
  <c r="L876" i="10"/>
  <c r="M876" i="10"/>
  <c r="N876" i="10"/>
  <c r="O876" i="10"/>
  <c r="P876" i="10"/>
  <c r="Q876" i="10"/>
  <c r="R876" i="10"/>
  <c r="S876" i="10"/>
  <c r="T876" i="10"/>
  <c r="U876" i="10"/>
  <c r="V876" i="10"/>
  <c r="D877" i="10"/>
  <c r="E877" i="10"/>
  <c r="F877" i="10"/>
  <c r="G877" i="10"/>
  <c r="H877" i="10"/>
  <c r="I877" i="10"/>
  <c r="J877" i="10"/>
  <c r="K877" i="10"/>
  <c r="L877" i="10"/>
  <c r="M877" i="10"/>
  <c r="N877" i="10"/>
  <c r="O877" i="10"/>
  <c r="P877" i="10"/>
  <c r="Q877" i="10"/>
  <c r="R877" i="10"/>
  <c r="S877" i="10"/>
  <c r="T877" i="10"/>
  <c r="U877" i="10"/>
  <c r="V877" i="10"/>
  <c r="D878" i="10"/>
  <c r="E878" i="10"/>
  <c r="F878" i="10"/>
  <c r="G878" i="10"/>
  <c r="H878" i="10"/>
  <c r="I878" i="10"/>
  <c r="J878" i="10"/>
  <c r="K878" i="10"/>
  <c r="L878" i="10"/>
  <c r="M878" i="10"/>
  <c r="N878" i="10"/>
  <c r="O878" i="10"/>
  <c r="P878" i="10"/>
  <c r="Q878" i="10"/>
  <c r="R878" i="10"/>
  <c r="S878" i="10"/>
  <c r="T878" i="10"/>
  <c r="U878" i="10"/>
  <c r="V878" i="10"/>
  <c r="D879" i="10"/>
  <c r="E879" i="10"/>
  <c r="F879" i="10"/>
  <c r="G879" i="10"/>
  <c r="H879" i="10"/>
  <c r="I879" i="10"/>
  <c r="J879" i="10"/>
  <c r="K879" i="10"/>
  <c r="L879" i="10"/>
  <c r="M879" i="10"/>
  <c r="N879" i="10"/>
  <c r="O879" i="10"/>
  <c r="P879" i="10"/>
  <c r="Q879" i="10"/>
  <c r="R879" i="10"/>
  <c r="S879" i="10"/>
  <c r="T879" i="10"/>
  <c r="U879" i="10"/>
  <c r="V879" i="10"/>
  <c r="D880" i="10"/>
  <c r="E880" i="10"/>
  <c r="F880" i="10"/>
  <c r="G880" i="10"/>
  <c r="H880" i="10"/>
  <c r="I880" i="10"/>
  <c r="J880" i="10"/>
  <c r="K880" i="10"/>
  <c r="L880" i="10"/>
  <c r="M880" i="10"/>
  <c r="N880" i="10"/>
  <c r="O880" i="10"/>
  <c r="P880" i="10"/>
  <c r="Q880" i="10"/>
  <c r="R880" i="10"/>
  <c r="S880" i="10"/>
  <c r="T880" i="10"/>
  <c r="U880" i="10"/>
  <c r="V880" i="10"/>
  <c r="D881" i="10"/>
  <c r="E881" i="10"/>
  <c r="F881" i="10"/>
  <c r="G881" i="10"/>
  <c r="H881" i="10"/>
  <c r="I881" i="10"/>
  <c r="J881" i="10"/>
  <c r="K881" i="10"/>
  <c r="L881" i="10"/>
  <c r="M881" i="10"/>
  <c r="N881" i="10"/>
  <c r="O881" i="10"/>
  <c r="P881" i="10"/>
  <c r="Q881" i="10"/>
  <c r="R881" i="10"/>
  <c r="S881" i="10"/>
  <c r="T881" i="10"/>
  <c r="U881" i="10"/>
  <c r="V881" i="10"/>
  <c r="D882" i="10"/>
  <c r="E882" i="10"/>
  <c r="F882" i="10"/>
  <c r="G882" i="10"/>
  <c r="H882" i="10"/>
  <c r="I882" i="10"/>
  <c r="J882" i="10"/>
  <c r="K882" i="10"/>
  <c r="L882" i="10"/>
  <c r="M882" i="10"/>
  <c r="N882" i="10"/>
  <c r="O882" i="10"/>
  <c r="P882" i="10"/>
  <c r="Q882" i="10"/>
  <c r="R882" i="10"/>
  <c r="S882" i="10"/>
  <c r="T882" i="10"/>
  <c r="U882" i="10"/>
  <c r="V882" i="10"/>
  <c r="D883" i="10"/>
  <c r="E883" i="10"/>
  <c r="F883" i="10"/>
  <c r="G883" i="10"/>
  <c r="H883" i="10"/>
  <c r="I883" i="10"/>
  <c r="J883" i="10"/>
  <c r="K883" i="10"/>
  <c r="L883" i="10"/>
  <c r="M883" i="10"/>
  <c r="N883" i="10"/>
  <c r="O883" i="10"/>
  <c r="P883" i="10"/>
  <c r="Q883" i="10"/>
  <c r="R883" i="10"/>
  <c r="S883" i="10"/>
  <c r="T883" i="10"/>
  <c r="U883" i="10"/>
  <c r="V883" i="10"/>
  <c r="D884" i="10"/>
  <c r="E884" i="10"/>
  <c r="F884" i="10"/>
  <c r="G884" i="10"/>
  <c r="H884" i="10"/>
  <c r="I884" i="10"/>
  <c r="J884" i="10"/>
  <c r="K884" i="10"/>
  <c r="L884" i="10"/>
  <c r="M884" i="10"/>
  <c r="N884" i="10"/>
  <c r="O884" i="10"/>
  <c r="P884" i="10"/>
  <c r="Q884" i="10"/>
  <c r="R884" i="10"/>
  <c r="S884" i="10"/>
  <c r="T884" i="10"/>
  <c r="U884" i="10"/>
  <c r="V884" i="10"/>
  <c r="D885" i="10"/>
  <c r="E885" i="10"/>
  <c r="F885" i="10"/>
  <c r="G885" i="10"/>
  <c r="H885" i="10"/>
  <c r="I885" i="10"/>
  <c r="J885" i="10"/>
  <c r="K885" i="10"/>
  <c r="L885" i="10"/>
  <c r="M885" i="10"/>
  <c r="N885" i="10"/>
  <c r="O885" i="10"/>
  <c r="P885" i="10"/>
  <c r="Q885" i="10"/>
  <c r="R885" i="10"/>
  <c r="S885" i="10"/>
  <c r="T885" i="10"/>
  <c r="U885" i="10"/>
  <c r="V885" i="10"/>
  <c r="D886" i="10"/>
  <c r="E886" i="10"/>
  <c r="F886" i="10"/>
  <c r="G886" i="10"/>
  <c r="H886" i="10"/>
  <c r="I886" i="10"/>
  <c r="J886" i="10"/>
  <c r="K886" i="10"/>
  <c r="L886" i="10"/>
  <c r="M886" i="10"/>
  <c r="N886" i="10"/>
  <c r="O886" i="10"/>
  <c r="P886" i="10"/>
  <c r="Q886" i="10"/>
  <c r="R886" i="10"/>
  <c r="S886" i="10"/>
  <c r="T886" i="10"/>
  <c r="U886" i="10"/>
  <c r="V886" i="10"/>
  <c r="D887" i="10"/>
  <c r="E887" i="10"/>
  <c r="F887" i="10"/>
  <c r="G887" i="10"/>
  <c r="H887" i="10"/>
  <c r="I887" i="10"/>
  <c r="J887" i="10"/>
  <c r="K887" i="10"/>
  <c r="L887" i="10"/>
  <c r="M887" i="10"/>
  <c r="N887" i="10"/>
  <c r="O887" i="10"/>
  <c r="P887" i="10"/>
  <c r="Q887" i="10"/>
  <c r="R887" i="10"/>
  <c r="S887" i="10"/>
  <c r="T887" i="10"/>
  <c r="U887" i="10"/>
  <c r="V887" i="10"/>
  <c r="D888" i="10"/>
  <c r="E888" i="10"/>
  <c r="F888" i="10"/>
  <c r="G888" i="10"/>
  <c r="H888" i="10"/>
  <c r="I888" i="10"/>
  <c r="J888" i="10"/>
  <c r="K888" i="10"/>
  <c r="L888" i="10"/>
  <c r="M888" i="10"/>
  <c r="N888" i="10"/>
  <c r="O888" i="10"/>
  <c r="P888" i="10"/>
  <c r="Q888" i="10"/>
  <c r="R888" i="10"/>
  <c r="S888" i="10"/>
  <c r="T888" i="10"/>
  <c r="U888" i="10"/>
  <c r="V888" i="10"/>
  <c r="D889" i="10"/>
  <c r="E889" i="10"/>
  <c r="F889" i="10"/>
  <c r="G889" i="10"/>
  <c r="H889" i="10"/>
  <c r="I889" i="10"/>
  <c r="J889" i="10"/>
  <c r="K889" i="10"/>
  <c r="L889" i="10"/>
  <c r="M889" i="10"/>
  <c r="N889" i="10"/>
  <c r="O889" i="10"/>
  <c r="P889" i="10"/>
  <c r="Q889" i="10"/>
  <c r="R889" i="10"/>
  <c r="S889" i="10"/>
  <c r="T889" i="10"/>
  <c r="U889" i="10"/>
  <c r="V889" i="10"/>
  <c r="D890" i="10"/>
  <c r="E890" i="10"/>
  <c r="F890" i="10"/>
  <c r="G890" i="10"/>
  <c r="H890" i="10"/>
  <c r="I890" i="10"/>
  <c r="J890" i="10"/>
  <c r="K890" i="10"/>
  <c r="L890" i="10"/>
  <c r="M890" i="10"/>
  <c r="N890" i="10"/>
  <c r="O890" i="10"/>
  <c r="P890" i="10"/>
  <c r="Q890" i="10"/>
  <c r="R890" i="10"/>
  <c r="S890" i="10"/>
  <c r="T890" i="10"/>
  <c r="U890" i="10"/>
  <c r="V890" i="10"/>
  <c r="D891" i="10"/>
  <c r="E891" i="10"/>
  <c r="F891" i="10"/>
  <c r="G891" i="10"/>
  <c r="H891" i="10"/>
  <c r="I891" i="10"/>
  <c r="J891" i="10"/>
  <c r="K891" i="10"/>
  <c r="L891" i="10"/>
  <c r="M891" i="10"/>
  <c r="N891" i="10"/>
  <c r="O891" i="10"/>
  <c r="P891" i="10"/>
  <c r="Q891" i="10"/>
  <c r="R891" i="10"/>
  <c r="S891" i="10"/>
  <c r="T891" i="10"/>
  <c r="U891" i="10"/>
  <c r="V891" i="10"/>
  <c r="D892" i="10"/>
  <c r="E892" i="10"/>
  <c r="F892" i="10"/>
  <c r="G892" i="10"/>
  <c r="H892" i="10"/>
  <c r="I892" i="10"/>
  <c r="J892" i="10"/>
  <c r="K892" i="10"/>
  <c r="L892" i="10"/>
  <c r="M892" i="10"/>
  <c r="N892" i="10"/>
  <c r="O892" i="10"/>
  <c r="P892" i="10"/>
  <c r="Q892" i="10"/>
  <c r="R892" i="10"/>
  <c r="S892" i="10"/>
  <c r="T892" i="10"/>
  <c r="U892" i="10"/>
  <c r="V892" i="10"/>
  <c r="D893" i="10"/>
  <c r="E893" i="10"/>
  <c r="F893" i="10"/>
  <c r="G893" i="10"/>
  <c r="H893" i="10"/>
  <c r="I893" i="10"/>
  <c r="J893" i="10"/>
  <c r="K893" i="10"/>
  <c r="L893" i="10"/>
  <c r="M893" i="10"/>
  <c r="N893" i="10"/>
  <c r="O893" i="10"/>
  <c r="P893" i="10"/>
  <c r="Q893" i="10"/>
  <c r="R893" i="10"/>
  <c r="S893" i="10"/>
  <c r="T893" i="10"/>
  <c r="U893" i="10"/>
  <c r="V893" i="10"/>
  <c r="D894" i="10"/>
  <c r="E894" i="10"/>
  <c r="F894" i="10"/>
  <c r="G894" i="10"/>
  <c r="H894" i="10"/>
  <c r="I894" i="10"/>
  <c r="J894" i="10"/>
  <c r="K894" i="10"/>
  <c r="L894" i="10"/>
  <c r="M894" i="10"/>
  <c r="N894" i="10"/>
  <c r="O894" i="10"/>
  <c r="P894" i="10"/>
  <c r="Q894" i="10"/>
  <c r="R894" i="10"/>
  <c r="S894" i="10"/>
  <c r="T894" i="10"/>
  <c r="U894" i="10"/>
  <c r="V894" i="10"/>
  <c r="D895" i="10"/>
  <c r="E895" i="10"/>
  <c r="F895" i="10"/>
  <c r="G895" i="10"/>
  <c r="H895" i="10"/>
  <c r="I895" i="10"/>
  <c r="J895" i="10"/>
  <c r="K895" i="10"/>
  <c r="L895" i="10"/>
  <c r="M895" i="10"/>
  <c r="N895" i="10"/>
  <c r="O895" i="10"/>
  <c r="P895" i="10"/>
  <c r="Q895" i="10"/>
  <c r="R895" i="10"/>
  <c r="S895" i="10"/>
  <c r="T895" i="10"/>
  <c r="U895" i="10"/>
  <c r="V895" i="10"/>
  <c r="D896" i="10"/>
  <c r="E896" i="10"/>
  <c r="F896" i="10"/>
  <c r="G896" i="10"/>
  <c r="H896" i="10"/>
  <c r="I896" i="10"/>
  <c r="J896" i="10"/>
  <c r="K896" i="10"/>
  <c r="L896" i="10"/>
  <c r="M896" i="10"/>
  <c r="N896" i="10"/>
  <c r="O896" i="10"/>
  <c r="P896" i="10"/>
  <c r="Q896" i="10"/>
  <c r="R896" i="10"/>
  <c r="S896" i="10"/>
  <c r="T896" i="10"/>
  <c r="U896" i="10"/>
  <c r="V896" i="10"/>
  <c r="D897" i="10"/>
  <c r="E897" i="10"/>
  <c r="F897" i="10"/>
  <c r="G897" i="10"/>
  <c r="H897" i="10"/>
  <c r="I897" i="10"/>
  <c r="J897" i="10"/>
  <c r="K897" i="10"/>
  <c r="L897" i="10"/>
  <c r="M897" i="10"/>
  <c r="N897" i="10"/>
  <c r="O897" i="10"/>
  <c r="P897" i="10"/>
  <c r="Q897" i="10"/>
  <c r="R897" i="10"/>
  <c r="S897" i="10"/>
  <c r="T897" i="10"/>
  <c r="U897" i="10"/>
  <c r="V897" i="10"/>
  <c r="D898" i="10"/>
  <c r="E898" i="10"/>
  <c r="F898" i="10"/>
  <c r="G898" i="10"/>
  <c r="H898" i="10"/>
  <c r="I898" i="10"/>
  <c r="J898" i="10"/>
  <c r="K898" i="10"/>
  <c r="L898" i="10"/>
  <c r="M898" i="10"/>
  <c r="N898" i="10"/>
  <c r="O898" i="10"/>
  <c r="P898" i="10"/>
  <c r="Q898" i="10"/>
  <c r="R898" i="10"/>
  <c r="S898" i="10"/>
  <c r="T898" i="10"/>
  <c r="U898" i="10"/>
  <c r="V898" i="10"/>
  <c r="D899" i="10"/>
  <c r="E899" i="10"/>
  <c r="F899" i="10"/>
  <c r="G899" i="10"/>
  <c r="H899" i="10"/>
  <c r="I899" i="10"/>
  <c r="J899" i="10"/>
  <c r="K899" i="10"/>
  <c r="L899" i="10"/>
  <c r="M899" i="10"/>
  <c r="N899" i="10"/>
  <c r="O899" i="10"/>
  <c r="P899" i="10"/>
  <c r="Q899" i="10"/>
  <c r="R899" i="10"/>
  <c r="S899" i="10"/>
  <c r="T899" i="10"/>
  <c r="U899" i="10"/>
  <c r="V899" i="10"/>
  <c r="D900" i="10"/>
  <c r="E900" i="10"/>
  <c r="F900" i="10"/>
  <c r="G900" i="10"/>
  <c r="H900" i="10"/>
  <c r="I900" i="10"/>
  <c r="J900" i="10"/>
  <c r="K900" i="10"/>
  <c r="L900" i="10"/>
  <c r="M900" i="10"/>
  <c r="N900" i="10"/>
  <c r="O900" i="10"/>
  <c r="P900" i="10"/>
  <c r="Q900" i="10"/>
  <c r="R900" i="10"/>
  <c r="S900" i="10"/>
  <c r="T900" i="10"/>
  <c r="U900" i="10"/>
  <c r="V900" i="10"/>
  <c r="D901" i="10"/>
  <c r="E901" i="10"/>
  <c r="F901" i="10"/>
  <c r="G901" i="10"/>
  <c r="H901" i="10"/>
  <c r="I901" i="10"/>
  <c r="J901" i="10"/>
  <c r="K901" i="10"/>
  <c r="L901" i="10"/>
  <c r="M901" i="10"/>
  <c r="N901" i="10"/>
  <c r="O901" i="10"/>
  <c r="P901" i="10"/>
  <c r="Q901" i="10"/>
  <c r="R901" i="10"/>
  <c r="S901" i="10"/>
  <c r="T901" i="10"/>
  <c r="U901" i="10"/>
  <c r="V901" i="10"/>
  <c r="D902" i="10"/>
  <c r="E902" i="10"/>
  <c r="F902" i="10"/>
  <c r="G902" i="10"/>
  <c r="H902" i="10"/>
  <c r="I902" i="10"/>
  <c r="J902" i="10"/>
  <c r="K902" i="10"/>
  <c r="L902" i="10"/>
  <c r="M902" i="10"/>
  <c r="N902" i="10"/>
  <c r="O902" i="10"/>
  <c r="P902" i="10"/>
  <c r="Q902" i="10"/>
  <c r="R902" i="10"/>
  <c r="S902" i="10"/>
  <c r="T902" i="10"/>
  <c r="U902" i="10"/>
  <c r="V902" i="10"/>
  <c r="D903" i="10"/>
  <c r="E903" i="10"/>
  <c r="F903" i="10"/>
  <c r="G903" i="10"/>
  <c r="H903" i="10"/>
  <c r="I903" i="10"/>
  <c r="J903" i="10"/>
  <c r="K903" i="10"/>
  <c r="L903" i="10"/>
  <c r="M903" i="10"/>
  <c r="N903" i="10"/>
  <c r="O903" i="10"/>
  <c r="P903" i="10"/>
  <c r="Q903" i="10"/>
  <c r="R903" i="10"/>
  <c r="S903" i="10"/>
  <c r="T903" i="10"/>
  <c r="U903" i="10"/>
  <c r="V903" i="10"/>
  <c r="D904" i="10"/>
  <c r="E904" i="10"/>
  <c r="F904" i="10"/>
  <c r="G904" i="10"/>
  <c r="H904" i="10"/>
  <c r="I904" i="10"/>
  <c r="J904" i="10"/>
  <c r="K904" i="10"/>
  <c r="L904" i="10"/>
  <c r="M904" i="10"/>
  <c r="N904" i="10"/>
  <c r="O904" i="10"/>
  <c r="P904" i="10"/>
  <c r="Q904" i="10"/>
  <c r="R904" i="10"/>
  <c r="S904" i="10"/>
  <c r="T904" i="10"/>
  <c r="U904" i="10"/>
  <c r="V904" i="10"/>
  <c r="D905" i="10"/>
  <c r="E905" i="10"/>
  <c r="F905" i="10"/>
  <c r="G905" i="10"/>
  <c r="H905" i="10"/>
  <c r="I905" i="10"/>
  <c r="J905" i="10"/>
  <c r="K905" i="10"/>
  <c r="L905" i="10"/>
  <c r="M905" i="10"/>
  <c r="N905" i="10"/>
  <c r="O905" i="10"/>
  <c r="P905" i="10"/>
  <c r="Q905" i="10"/>
  <c r="R905" i="10"/>
  <c r="S905" i="10"/>
  <c r="T905" i="10"/>
  <c r="U905" i="10"/>
  <c r="V905" i="10"/>
  <c r="D906" i="10"/>
  <c r="E906" i="10"/>
  <c r="F906" i="10"/>
  <c r="G906" i="10"/>
  <c r="H906" i="10"/>
  <c r="I906" i="10"/>
  <c r="J906" i="10"/>
  <c r="K906" i="10"/>
  <c r="L906" i="10"/>
  <c r="M906" i="10"/>
  <c r="N906" i="10"/>
  <c r="O906" i="10"/>
  <c r="P906" i="10"/>
  <c r="Q906" i="10"/>
  <c r="R906" i="10"/>
  <c r="S906" i="10"/>
  <c r="T906" i="10"/>
  <c r="U906" i="10"/>
  <c r="V906" i="10"/>
  <c r="D907" i="10"/>
  <c r="E907" i="10"/>
  <c r="F907" i="10"/>
  <c r="G907" i="10"/>
  <c r="H907" i="10"/>
  <c r="I907" i="10"/>
  <c r="J907" i="10"/>
  <c r="K907" i="10"/>
  <c r="L907" i="10"/>
  <c r="M907" i="10"/>
  <c r="N907" i="10"/>
  <c r="O907" i="10"/>
  <c r="P907" i="10"/>
  <c r="Q907" i="10"/>
  <c r="R907" i="10"/>
  <c r="S907" i="10"/>
  <c r="T907" i="10"/>
  <c r="U907" i="10"/>
  <c r="V907" i="10"/>
  <c r="D908" i="10"/>
  <c r="E908" i="10"/>
  <c r="F908" i="10"/>
  <c r="G908" i="10"/>
  <c r="H908" i="10"/>
  <c r="I908" i="10"/>
  <c r="J908" i="10"/>
  <c r="K908" i="10"/>
  <c r="L908" i="10"/>
  <c r="M908" i="10"/>
  <c r="N908" i="10"/>
  <c r="O908" i="10"/>
  <c r="P908" i="10"/>
  <c r="Q908" i="10"/>
  <c r="R908" i="10"/>
  <c r="S908" i="10"/>
  <c r="T908" i="10"/>
  <c r="U908" i="10"/>
  <c r="V908" i="10"/>
  <c r="D909" i="10"/>
  <c r="E909" i="10"/>
  <c r="F909" i="10"/>
  <c r="G909" i="10"/>
  <c r="H909" i="10"/>
  <c r="I909" i="10"/>
  <c r="J909" i="10"/>
  <c r="K909" i="10"/>
  <c r="L909" i="10"/>
  <c r="M909" i="10"/>
  <c r="N909" i="10"/>
  <c r="O909" i="10"/>
  <c r="P909" i="10"/>
  <c r="Q909" i="10"/>
  <c r="R909" i="10"/>
  <c r="S909" i="10"/>
  <c r="T909" i="10"/>
  <c r="U909" i="10"/>
  <c r="V909" i="10"/>
  <c r="D910" i="10"/>
  <c r="E910" i="10"/>
  <c r="F910" i="10"/>
  <c r="G910" i="10"/>
  <c r="H910" i="10"/>
  <c r="I910" i="10"/>
  <c r="J910" i="10"/>
  <c r="K910" i="10"/>
  <c r="L910" i="10"/>
  <c r="M910" i="10"/>
  <c r="N910" i="10"/>
  <c r="O910" i="10"/>
  <c r="P910" i="10"/>
  <c r="Q910" i="10"/>
  <c r="R910" i="10"/>
  <c r="S910" i="10"/>
  <c r="T910" i="10"/>
  <c r="U910" i="10"/>
  <c r="V910" i="10"/>
  <c r="D911" i="10"/>
  <c r="E911" i="10"/>
  <c r="F911" i="10"/>
  <c r="G911" i="10"/>
  <c r="H911" i="10"/>
  <c r="I911" i="10"/>
  <c r="J911" i="10"/>
  <c r="K911" i="10"/>
  <c r="L911" i="10"/>
  <c r="M911" i="10"/>
  <c r="N911" i="10"/>
  <c r="O911" i="10"/>
  <c r="P911" i="10"/>
  <c r="Q911" i="10"/>
  <c r="R911" i="10"/>
  <c r="S911" i="10"/>
  <c r="T911" i="10"/>
  <c r="U911" i="10"/>
  <c r="V911" i="10"/>
  <c r="D912" i="10"/>
  <c r="E912" i="10"/>
  <c r="F912" i="10"/>
  <c r="G912" i="10"/>
  <c r="H912" i="10"/>
  <c r="I912" i="10"/>
  <c r="J912" i="10"/>
  <c r="K912" i="10"/>
  <c r="L912" i="10"/>
  <c r="M912" i="10"/>
  <c r="N912" i="10"/>
  <c r="O912" i="10"/>
  <c r="P912" i="10"/>
  <c r="Q912" i="10"/>
  <c r="R912" i="10"/>
  <c r="S912" i="10"/>
  <c r="T912" i="10"/>
  <c r="U912" i="10"/>
  <c r="V912" i="10"/>
  <c r="D913" i="10"/>
  <c r="E913" i="10"/>
  <c r="F913" i="10"/>
  <c r="G913" i="10"/>
  <c r="H913" i="10"/>
  <c r="I913" i="10"/>
  <c r="J913" i="10"/>
  <c r="K913" i="10"/>
  <c r="L913" i="10"/>
  <c r="M913" i="10"/>
  <c r="N913" i="10"/>
  <c r="O913" i="10"/>
  <c r="P913" i="10"/>
  <c r="Q913" i="10"/>
  <c r="R913" i="10"/>
  <c r="S913" i="10"/>
  <c r="T913" i="10"/>
  <c r="U913" i="10"/>
  <c r="V913" i="10"/>
  <c r="D914" i="10"/>
  <c r="E914" i="10"/>
  <c r="F914" i="10"/>
  <c r="G914" i="10"/>
  <c r="H914" i="10"/>
  <c r="I914" i="10"/>
  <c r="J914" i="10"/>
  <c r="K914" i="10"/>
  <c r="L914" i="10"/>
  <c r="M914" i="10"/>
  <c r="N914" i="10"/>
  <c r="O914" i="10"/>
  <c r="P914" i="10"/>
  <c r="Q914" i="10"/>
  <c r="R914" i="10"/>
  <c r="S914" i="10"/>
  <c r="T914" i="10"/>
  <c r="U914" i="10"/>
  <c r="V914" i="10"/>
  <c r="D915" i="10"/>
  <c r="E915" i="10"/>
  <c r="F915" i="10"/>
  <c r="G915" i="10"/>
  <c r="H915" i="10"/>
  <c r="I915" i="10"/>
  <c r="J915" i="10"/>
  <c r="K915" i="10"/>
  <c r="L915" i="10"/>
  <c r="M915" i="10"/>
  <c r="N915" i="10"/>
  <c r="O915" i="10"/>
  <c r="P915" i="10"/>
  <c r="Q915" i="10"/>
  <c r="R915" i="10"/>
  <c r="S915" i="10"/>
  <c r="T915" i="10"/>
  <c r="U915" i="10"/>
  <c r="V915" i="10"/>
  <c r="D916" i="10"/>
  <c r="E916" i="10"/>
  <c r="F916" i="10"/>
  <c r="G916" i="10"/>
  <c r="H916" i="10"/>
  <c r="I916" i="10"/>
  <c r="J916" i="10"/>
  <c r="K916" i="10"/>
  <c r="L916" i="10"/>
  <c r="M916" i="10"/>
  <c r="N916" i="10"/>
  <c r="O916" i="10"/>
  <c r="P916" i="10"/>
  <c r="Q916" i="10"/>
  <c r="R916" i="10"/>
  <c r="S916" i="10"/>
  <c r="T916" i="10"/>
  <c r="U916" i="10"/>
  <c r="V916" i="10"/>
  <c r="D917" i="10"/>
  <c r="E917" i="10"/>
  <c r="F917" i="10"/>
  <c r="G917" i="10"/>
  <c r="H917" i="10"/>
  <c r="I917" i="10"/>
  <c r="J917" i="10"/>
  <c r="K917" i="10"/>
  <c r="L917" i="10"/>
  <c r="M917" i="10"/>
  <c r="N917" i="10"/>
  <c r="O917" i="10"/>
  <c r="P917" i="10"/>
  <c r="Q917" i="10"/>
  <c r="R917" i="10"/>
  <c r="S917" i="10"/>
  <c r="T917" i="10"/>
  <c r="U917" i="10"/>
  <c r="V917" i="10"/>
  <c r="D918" i="10"/>
  <c r="E918" i="10"/>
  <c r="F918" i="10"/>
  <c r="G918" i="10"/>
  <c r="H918" i="10"/>
  <c r="I918" i="10"/>
  <c r="J918" i="10"/>
  <c r="K918" i="10"/>
  <c r="L918" i="10"/>
  <c r="M918" i="10"/>
  <c r="N918" i="10"/>
  <c r="O918" i="10"/>
  <c r="P918" i="10"/>
  <c r="Q918" i="10"/>
  <c r="R918" i="10"/>
  <c r="S918" i="10"/>
  <c r="T918" i="10"/>
  <c r="U918" i="10"/>
  <c r="V918" i="10"/>
  <c r="D919" i="10"/>
  <c r="E919" i="10"/>
  <c r="F919" i="10"/>
  <c r="G919" i="10"/>
  <c r="H919" i="10"/>
  <c r="I919" i="10"/>
  <c r="J919" i="10"/>
  <c r="K919" i="10"/>
  <c r="L919" i="10"/>
  <c r="M919" i="10"/>
  <c r="N919" i="10"/>
  <c r="O919" i="10"/>
  <c r="P919" i="10"/>
  <c r="Q919" i="10"/>
  <c r="R919" i="10"/>
  <c r="S919" i="10"/>
  <c r="T919" i="10"/>
  <c r="U919" i="10"/>
  <c r="V919" i="10"/>
  <c r="D920" i="10"/>
  <c r="E920" i="10"/>
  <c r="F920" i="10"/>
  <c r="G920" i="10"/>
  <c r="H920" i="10"/>
  <c r="I920" i="10"/>
  <c r="J920" i="10"/>
  <c r="K920" i="10"/>
  <c r="L920" i="10"/>
  <c r="M920" i="10"/>
  <c r="N920" i="10"/>
  <c r="O920" i="10"/>
  <c r="P920" i="10"/>
  <c r="Q920" i="10"/>
  <c r="R920" i="10"/>
  <c r="S920" i="10"/>
  <c r="T920" i="10"/>
  <c r="U920" i="10"/>
  <c r="V920" i="10"/>
  <c r="D921" i="10"/>
  <c r="E921" i="10"/>
  <c r="F921" i="10"/>
  <c r="G921" i="10"/>
  <c r="H921" i="10"/>
  <c r="I921" i="10"/>
  <c r="J921" i="10"/>
  <c r="K921" i="10"/>
  <c r="L921" i="10"/>
  <c r="M921" i="10"/>
  <c r="N921" i="10"/>
  <c r="O921" i="10"/>
  <c r="P921" i="10"/>
  <c r="Q921" i="10"/>
  <c r="R921" i="10"/>
  <c r="S921" i="10"/>
  <c r="T921" i="10"/>
  <c r="U921" i="10"/>
  <c r="V921" i="10"/>
  <c r="D922" i="10"/>
  <c r="E922" i="10"/>
  <c r="F922" i="10"/>
  <c r="G922" i="10"/>
  <c r="H922" i="10"/>
  <c r="I922" i="10"/>
  <c r="J922" i="10"/>
  <c r="K922" i="10"/>
  <c r="L922" i="10"/>
  <c r="M922" i="10"/>
  <c r="N922" i="10"/>
  <c r="O922" i="10"/>
  <c r="P922" i="10"/>
  <c r="Q922" i="10"/>
  <c r="R922" i="10"/>
  <c r="S922" i="10"/>
  <c r="T922" i="10"/>
  <c r="U922" i="10"/>
  <c r="V922" i="10"/>
  <c r="D923" i="10"/>
  <c r="E923" i="10"/>
  <c r="F923" i="10"/>
  <c r="G923" i="10"/>
  <c r="H923" i="10"/>
  <c r="I923" i="10"/>
  <c r="J923" i="10"/>
  <c r="K923" i="10"/>
  <c r="L923" i="10"/>
  <c r="M923" i="10"/>
  <c r="N923" i="10"/>
  <c r="O923" i="10"/>
  <c r="P923" i="10"/>
  <c r="Q923" i="10"/>
  <c r="R923" i="10"/>
  <c r="S923" i="10"/>
  <c r="T923" i="10"/>
  <c r="U923" i="10"/>
  <c r="V923" i="10"/>
  <c r="D924" i="10"/>
  <c r="E924" i="10"/>
  <c r="F924" i="10"/>
  <c r="G924" i="10"/>
  <c r="H924" i="10"/>
  <c r="I924" i="10"/>
  <c r="J924" i="10"/>
  <c r="K924" i="10"/>
  <c r="L924" i="10"/>
  <c r="M924" i="10"/>
  <c r="N924" i="10"/>
  <c r="O924" i="10"/>
  <c r="P924" i="10"/>
  <c r="Q924" i="10"/>
  <c r="R924" i="10"/>
  <c r="S924" i="10"/>
  <c r="T924" i="10"/>
  <c r="U924" i="10"/>
  <c r="V924" i="10"/>
  <c r="D925" i="10"/>
  <c r="E925" i="10"/>
  <c r="F925" i="10"/>
  <c r="G925" i="10"/>
  <c r="H925" i="10"/>
  <c r="I925" i="10"/>
  <c r="J925" i="10"/>
  <c r="K925" i="10"/>
  <c r="L925" i="10"/>
  <c r="M925" i="10"/>
  <c r="N925" i="10"/>
  <c r="O925" i="10"/>
  <c r="P925" i="10"/>
  <c r="Q925" i="10"/>
  <c r="R925" i="10"/>
  <c r="S925" i="10"/>
  <c r="T925" i="10"/>
  <c r="U925" i="10"/>
  <c r="V925" i="10"/>
  <c r="D926" i="10"/>
  <c r="E926" i="10"/>
  <c r="F926" i="10"/>
  <c r="G926" i="10"/>
  <c r="H926" i="10"/>
  <c r="I926" i="10"/>
  <c r="J926" i="10"/>
  <c r="K926" i="10"/>
  <c r="L926" i="10"/>
  <c r="M926" i="10"/>
  <c r="N926" i="10"/>
  <c r="O926" i="10"/>
  <c r="P926" i="10"/>
  <c r="Q926" i="10"/>
  <c r="R926" i="10"/>
  <c r="S926" i="10"/>
  <c r="T926" i="10"/>
  <c r="U926" i="10"/>
  <c r="V926" i="10"/>
  <c r="D927" i="10"/>
  <c r="E927" i="10"/>
  <c r="F927" i="10"/>
  <c r="G927" i="10"/>
  <c r="H927" i="10"/>
  <c r="I927" i="10"/>
  <c r="J927" i="10"/>
  <c r="K927" i="10"/>
  <c r="L927" i="10"/>
  <c r="M927" i="10"/>
  <c r="N927" i="10"/>
  <c r="O927" i="10"/>
  <c r="P927" i="10"/>
  <c r="Q927" i="10"/>
  <c r="R927" i="10"/>
  <c r="S927" i="10"/>
  <c r="T927" i="10"/>
  <c r="U927" i="10"/>
  <c r="V927" i="10"/>
  <c r="D928" i="10"/>
  <c r="E928" i="10"/>
  <c r="F928" i="10"/>
  <c r="G928" i="10"/>
  <c r="H928" i="10"/>
  <c r="I928" i="10"/>
  <c r="J928" i="10"/>
  <c r="K928" i="10"/>
  <c r="L928" i="10"/>
  <c r="M928" i="10"/>
  <c r="N928" i="10"/>
  <c r="O928" i="10"/>
  <c r="P928" i="10"/>
  <c r="Q928" i="10"/>
  <c r="R928" i="10"/>
  <c r="S928" i="10"/>
  <c r="T928" i="10"/>
  <c r="U928" i="10"/>
  <c r="V928" i="10"/>
  <c r="D929" i="10"/>
  <c r="E929" i="10"/>
  <c r="F929" i="10"/>
  <c r="G929" i="10"/>
  <c r="H929" i="10"/>
  <c r="I929" i="10"/>
  <c r="J929" i="10"/>
  <c r="K929" i="10"/>
  <c r="L929" i="10"/>
  <c r="M929" i="10"/>
  <c r="N929" i="10"/>
  <c r="O929" i="10"/>
  <c r="P929" i="10"/>
  <c r="Q929" i="10"/>
  <c r="R929" i="10"/>
  <c r="S929" i="10"/>
  <c r="T929" i="10"/>
  <c r="U929" i="10"/>
  <c r="V929" i="10"/>
  <c r="D930" i="10"/>
  <c r="E930" i="10"/>
  <c r="F930" i="10"/>
  <c r="G930" i="10"/>
  <c r="H930" i="10"/>
  <c r="I930" i="10"/>
  <c r="J930" i="10"/>
  <c r="K930" i="10"/>
  <c r="L930" i="10"/>
  <c r="M930" i="10"/>
  <c r="N930" i="10"/>
  <c r="O930" i="10"/>
  <c r="P930" i="10"/>
  <c r="Q930" i="10"/>
  <c r="R930" i="10"/>
  <c r="S930" i="10"/>
  <c r="T930" i="10"/>
  <c r="U930" i="10"/>
  <c r="V930" i="10"/>
  <c r="D931" i="10"/>
  <c r="E931" i="10"/>
  <c r="F931" i="10"/>
  <c r="G931" i="10"/>
  <c r="H931" i="10"/>
  <c r="I931" i="10"/>
  <c r="J931" i="10"/>
  <c r="K931" i="10"/>
  <c r="L931" i="10"/>
  <c r="M931" i="10"/>
  <c r="N931" i="10"/>
  <c r="O931" i="10"/>
  <c r="P931" i="10"/>
  <c r="Q931" i="10"/>
  <c r="R931" i="10"/>
  <c r="S931" i="10"/>
  <c r="T931" i="10"/>
  <c r="U931" i="10"/>
  <c r="V931" i="10"/>
  <c r="D932" i="10"/>
  <c r="E932" i="10"/>
  <c r="F932" i="10"/>
  <c r="G932" i="10"/>
  <c r="H932" i="10"/>
  <c r="I932" i="10"/>
  <c r="J932" i="10"/>
  <c r="K932" i="10"/>
  <c r="L932" i="10"/>
  <c r="M932" i="10"/>
  <c r="N932" i="10"/>
  <c r="O932" i="10"/>
  <c r="P932" i="10"/>
  <c r="Q932" i="10"/>
  <c r="R932" i="10"/>
  <c r="S932" i="10"/>
  <c r="T932" i="10"/>
  <c r="U932" i="10"/>
  <c r="V932" i="10"/>
  <c r="D933" i="10"/>
  <c r="E933" i="10"/>
  <c r="F933" i="10"/>
  <c r="G933" i="10"/>
  <c r="H933" i="10"/>
  <c r="I933" i="10"/>
  <c r="J933" i="10"/>
  <c r="K933" i="10"/>
  <c r="L933" i="10"/>
  <c r="M933" i="10"/>
  <c r="N933" i="10"/>
  <c r="O933" i="10"/>
  <c r="P933" i="10"/>
  <c r="Q933" i="10"/>
  <c r="R933" i="10"/>
  <c r="S933" i="10"/>
  <c r="T933" i="10"/>
  <c r="U933" i="10"/>
  <c r="V933" i="10"/>
  <c r="D934" i="10"/>
  <c r="E934" i="10"/>
  <c r="F934" i="10"/>
  <c r="G934" i="10"/>
  <c r="H934" i="10"/>
  <c r="I934" i="10"/>
  <c r="J934" i="10"/>
  <c r="K934" i="10"/>
  <c r="L934" i="10"/>
  <c r="M934" i="10"/>
  <c r="N934" i="10"/>
  <c r="O934" i="10"/>
  <c r="P934" i="10"/>
  <c r="Q934" i="10"/>
  <c r="R934" i="10"/>
  <c r="S934" i="10"/>
  <c r="T934" i="10"/>
  <c r="U934" i="10"/>
  <c r="V934" i="10"/>
  <c r="D935" i="10"/>
  <c r="E935" i="10"/>
  <c r="F935" i="10"/>
  <c r="G935" i="10"/>
  <c r="H935" i="10"/>
  <c r="I935" i="10"/>
  <c r="J935" i="10"/>
  <c r="K935" i="10"/>
  <c r="L935" i="10"/>
  <c r="M935" i="10"/>
  <c r="N935" i="10"/>
  <c r="O935" i="10"/>
  <c r="P935" i="10"/>
  <c r="Q935" i="10"/>
  <c r="R935" i="10"/>
  <c r="S935" i="10"/>
  <c r="T935" i="10"/>
  <c r="U935" i="10"/>
  <c r="V935" i="10"/>
  <c r="D936" i="10"/>
  <c r="E936" i="10"/>
  <c r="F936" i="10"/>
  <c r="G936" i="10"/>
  <c r="H936" i="10"/>
  <c r="I936" i="10"/>
  <c r="J936" i="10"/>
  <c r="K936" i="10"/>
  <c r="L936" i="10"/>
  <c r="M936" i="10"/>
  <c r="N936" i="10"/>
  <c r="O936" i="10"/>
  <c r="P936" i="10"/>
  <c r="Q936" i="10"/>
  <c r="R936" i="10"/>
  <c r="S936" i="10"/>
  <c r="T936" i="10"/>
  <c r="U936" i="10"/>
  <c r="V936" i="10"/>
  <c r="D937" i="10"/>
  <c r="E937" i="10"/>
  <c r="F937" i="10"/>
  <c r="G937" i="10"/>
  <c r="H937" i="10"/>
  <c r="I937" i="10"/>
  <c r="J937" i="10"/>
  <c r="K937" i="10"/>
  <c r="L937" i="10"/>
  <c r="M937" i="10"/>
  <c r="N937" i="10"/>
  <c r="O937" i="10"/>
  <c r="P937" i="10"/>
  <c r="Q937" i="10"/>
  <c r="R937" i="10"/>
  <c r="S937" i="10"/>
  <c r="T937" i="10"/>
  <c r="U937" i="10"/>
  <c r="V937" i="10"/>
  <c r="D938" i="10"/>
  <c r="E938" i="10"/>
  <c r="F938" i="10"/>
  <c r="G938" i="10"/>
  <c r="H938" i="10"/>
  <c r="I938" i="10"/>
  <c r="J938" i="10"/>
  <c r="K938" i="10"/>
  <c r="L938" i="10"/>
  <c r="M938" i="10"/>
  <c r="N938" i="10"/>
  <c r="O938" i="10"/>
  <c r="P938" i="10"/>
  <c r="Q938" i="10"/>
  <c r="R938" i="10"/>
  <c r="S938" i="10"/>
  <c r="T938" i="10"/>
  <c r="U938" i="10"/>
  <c r="V938" i="10"/>
  <c r="D939" i="10"/>
  <c r="E939" i="10"/>
  <c r="F939" i="10"/>
  <c r="G939" i="10"/>
  <c r="H939" i="10"/>
  <c r="I939" i="10"/>
  <c r="J939" i="10"/>
  <c r="K939" i="10"/>
  <c r="L939" i="10"/>
  <c r="M939" i="10"/>
  <c r="N939" i="10"/>
  <c r="O939" i="10"/>
  <c r="P939" i="10"/>
  <c r="Q939" i="10"/>
  <c r="R939" i="10"/>
  <c r="S939" i="10"/>
  <c r="T939" i="10"/>
  <c r="U939" i="10"/>
  <c r="V939" i="10"/>
  <c r="D940" i="10"/>
  <c r="E940" i="10"/>
  <c r="F940" i="10"/>
  <c r="G940" i="10"/>
  <c r="H940" i="10"/>
  <c r="I940" i="10"/>
  <c r="J940" i="10"/>
  <c r="K940" i="10"/>
  <c r="L940" i="10"/>
  <c r="M940" i="10"/>
  <c r="N940" i="10"/>
  <c r="O940" i="10"/>
  <c r="P940" i="10"/>
  <c r="Q940" i="10"/>
  <c r="R940" i="10"/>
  <c r="S940" i="10"/>
  <c r="T940" i="10"/>
  <c r="U940" i="10"/>
  <c r="V940" i="10"/>
  <c r="D941" i="10"/>
  <c r="E941" i="10"/>
  <c r="F941" i="10"/>
  <c r="G941" i="10"/>
  <c r="H941" i="10"/>
  <c r="I941" i="10"/>
  <c r="J941" i="10"/>
  <c r="K941" i="10"/>
  <c r="L941" i="10"/>
  <c r="M941" i="10"/>
  <c r="N941" i="10"/>
  <c r="O941" i="10"/>
  <c r="P941" i="10"/>
  <c r="Q941" i="10"/>
  <c r="R941" i="10"/>
  <c r="S941" i="10"/>
  <c r="T941" i="10"/>
  <c r="U941" i="10"/>
  <c r="V941" i="10"/>
  <c r="D942" i="10"/>
  <c r="E942" i="10"/>
  <c r="F942" i="10"/>
  <c r="G942" i="10"/>
  <c r="H942" i="10"/>
  <c r="I942" i="10"/>
  <c r="J942" i="10"/>
  <c r="K942" i="10"/>
  <c r="L942" i="10"/>
  <c r="M942" i="10"/>
  <c r="N942" i="10"/>
  <c r="O942" i="10"/>
  <c r="P942" i="10"/>
  <c r="Q942" i="10"/>
  <c r="R942" i="10"/>
  <c r="S942" i="10"/>
  <c r="T942" i="10"/>
  <c r="U942" i="10"/>
  <c r="V942" i="10"/>
  <c r="D943" i="10"/>
  <c r="E943" i="10"/>
  <c r="F943" i="10"/>
  <c r="G943" i="10"/>
  <c r="H943" i="10"/>
  <c r="I943" i="10"/>
  <c r="J943" i="10"/>
  <c r="K943" i="10"/>
  <c r="L943" i="10"/>
  <c r="M943" i="10"/>
  <c r="N943" i="10"/>
  <c r="O943" i="10"/>
  <c r="P943" i="10"/>
  <c r="Q943" i="10"/>
  <c r="R943" i="10"/>
  <c r="S943" i="10"/>
  <c r="T943" i="10"/>
  <c r="U943" i="10"/>
  <c r="V943" i="10"/>
  <c r="D944" i="10"/>
  <c r="E944" i="10"/>
  <c r="F944" i="10"/>
  <c r="G944" i="10"/>
  <c r="H944" i="10"/>
  <c r="I944" i="10"/>
  <c r="J944" i="10"/>
  <c r="K944" i="10"/>
  <c r="L944" i="10"/>
  <c r="M944" i="10"/>
  <c r="N944" i="10"/>
  <c r="O944" i="10"/>
  <c r="P944" i="10"/>
  <c r="Q944" i="10"/>
  <c r="R944" i="10"/>
  <c r="S944" i="10"/>
  <c r="T944" i="10"/>
  <c r="U944" i="10"/>
  <c r="V944" i="10"/>
  <c r="D945" i="10"/>
  <c r="E945" i="10"/>
  <c r="F945" i="10"/>
  <c r="G945" i="10"/>
  <c r="H945" i="10"/>
  <c r="I945" i="10"/>
  <c r="J945" i="10"/>
  <c r="K945" i="10"/>
  <c r="L945" i="10"/>
  <c r="M945" i="10"/>
  <c r="N945" i="10"/>
  <c r="O945" i="10"/>
  <c r="P945" i="10"/>
  <c r="Q945" i="10"/>
  <c r="R945" i="10"/>
  <c r="S945" i="10"/>
  <c r="T945" i="10"/>
  <c r="U945" i="10"/>
  <c r="V945" i="10"/>
  <c r="D946" i="10"/>
  <c r="E946" i="10"/>
  <c r="F946" i="10"/>
  <c r="G946" i="10"/>
  <c r="H946" i="10"/>
  <c r="I946" i="10"/>
  <c r="J946" i="10"/>
  <c r="K946" i="10"/>
  <c r="L946" i="10"/>
  <c r="M946" i="10"/>
  <c r="N946" i="10"/>
  <c r="O946" i="10"/>
  <c r="P946" i="10"/>
  <c r="Q946" i="10"/>
  <c r="R946" i="10"/>
  <c r="S946" i="10"/>
  <c r="T946" i="10"/>
  <c r="U946" i="10"/>
  <c r="V946" i="10"/>
  <c r="D947" i="10"/>
  <c r="E947" i="10"/>
  <c r="F947" i="10"/>
  <c r="G947" i="10"/>
  <c r="H947" i="10"/>
  <c r="I947" i="10"/>
  <c r="J947" i="10"/>
  <c r="K947" i="10"/>
  <c r="L947" i="10"/>
  <c r="M947" i="10"/>
  <c r="N947" i="10"/>
  <c r="O947" i="10"/>
  <c r="P947" i="10"/>
  <c r="Q947" i="10"/>
  <c r="R947" i="10"/>
  <c r="S947" i="10"/>
  <c r="T947" i="10"/>
  <c r="U947" i="10"/>
  <c r="V947" i="10"/>
  <c r="D948" i="10"/>
  <c r="E948" i="10"/>
  <c r="F948" i="10"/>
  <c r="G948" i="10"/>
  <c r="H948" i="10"/>
  <c r="I948" i="10"/>
  <c r="J948" i="10"/>
  <c r="K948" i="10"/>
  <c r="L948" i="10"/>
  <c r="M948" i="10"/>
  <c r="N948" i="10"/>
  <c r="O948" i="10"/>
  <c r="P948" i="10"/>
  <c r="Q948" i="10"/>
  <c r="R948" i="10"/>
  <c r="S948" i="10"/>
  <c r="T948" i="10"/>
  <c r="U948" i="10"/>
  <c r="V948" i="10"/>
  <c r="D949" i="10"/>
  <c r="E949" i="10"/>
  <c r="F949" i="10"/>
  <c r="G949" i="10"/>
  <c r="H949" i="10"/>
  <c r="I949" i="10"/>
  <c r="J949" i="10"/>
  <c r="K949" i="10"/>
  <c r="L949" i="10"/>
  <c r="M949" i="10"/>
  <c r="N949" i="10"/>
  <c r="O949" i="10"/>
  <c r="P949" i="10"/>
  <c r="Q949" i="10"/>
  <c r="R949" i="10"/>
  <c r="S949" i="10"/>
  <c r="T949" i="10"/>
  <c r="U949" i="10"/>
  <c r="V949" i="10"/>
  <c r="D950" i="10"/>
  <c r="E950" i="10"/>
  <c r="F950" i="10"/>
  <c r="G950" i="10"/>
  <c r="H950" i="10"/>
  <c r="I950" i="10"/>
  <c r="J950" i="10"/>
  <c r="K950" i="10"/>
  <c r="L950" i="10"/>
  <c r="M950" i="10"/>
  <c r="N950" i="10"/>
  <c r="O950" i="10"/>
  <c r="P950" i="10"/>
  <c r="Q950" i="10"/>
  <c r="R950" i="10"/>
  <c r="S950" i="10"/>
  <c r="T950" i="10"/>
  <c r="U950" i="10"/>
  <c r="V950" i="10"/>
  <c r="D951" i="10"/>
  <c r="E951" i="10"/>
  <c r="F951" i="10"/>
  <c r="G951" i="10"/>
  <c r="H951" i="10"/>
  <c r="I951" i="10"/>
  <c r="J951" i="10"/>
  <c r="K951" i="10"/>
  <c r="L951" i="10"/>
  <c r="M951" i="10"/>
  <c r="N951" i="10"/>
  <c r="O951" i="10"/>
  <c r="P951" i="10"/>
  <c r="Q951" i="10"/>
  <c r="R951" i="10"/>
  <c r="S951" i="10"/>
  <c r="T951" i="10"/>
  <c r="U951" i="10"/>
  <c r="V951" i="10"/>
  <c r="D952" i="10"/>
  <c r="E952" i="10"/>
  <c r="F952" i="10"/>
  <c r="G952" i="10"/>
  <c r="H952" i="10"/>
  <c r="I952" i="10"/>
  <c r="J952" i="10"/>
  <c r="K952" i="10"/>
  <c r="L952" i="10"/>
  <c r="M952" i="10"/>
  <c r="N952" i="10"/>
  <c r="O952" i="10"/>
  <c r="P952" i="10"/>
  <c r="Q952" i="10"/>
  <c r="R952" i="10"/>
  <c r="S952" i="10"/>
  <c r="T952" i="10"/>
  <c r="U952" i="10"/>
  <c r="V952" i="10"/>
  <c r="D953" i="10"/>
  <c r="E953" i="10"/>
  <c r="F953" i="10"/>
  <c r="G953" i="10"/>
  <c r="H953" i="10"/>
  <c r="I953" i="10"/>
  <c r="J953" i="10"/>
  <c r="K953" i="10"/>
  <c r="L953" i="10"/>
  <c r="M953" i="10"/>
  <c r="N953" i="10"/>
  <c r="O953" i="10"/>
  <c r="P953" i="10"/>
  <c r="Q953" i="10"/>
  <c r="R953" i="10"/>
  <c r="S953" i="10"/>
  <c r="T953" i="10"/>
  <c r="U953" i="10"/>
  <c r="V953" i="10"/>
  <c r="D954" i="10"/>
  <c r="E954" i="10"/>
  <c r="F954" i="10"/>
  <c r="G954" i="10"/>
  <c r="H954" i="10"/>
  <c r="I954" i="10"/>
  <c r="J954" i="10"/>
  <c r="K954" i="10"/>
  <c r="L954" i="10"/>
  <c r="M954" i="10"/>
  <c r="N954" i="10"/>
  <c r="O954" i="10"/>
  <c r="P954" i="10"/>
  <c r="Q954" i="10"/>
  <c r="R954" i="10"/>
  <c r="S954" i="10"/>
  <c r="T954" i="10"/>
  <c r="U954" i="10"/>
  <c r="V954" i="10"/>
  <c r="D955" i="10"/>
  <c r="E955" i="10"/>
  <c r="F955" i="10"/>
  <c r="G955" i="10"/>
  <c r="H955" i="10"/>
  <c r="I955" i="10"/>
  <c r="J955" i="10"/>
  <c r="K955" i="10"/>
  <c r="L955" i="10"/>
  <c r="M955" i="10"/>
  <c r="N955" i="10"/>
  <c r="O955" i="10"/>
  <c r="P955" i="10"/>
  <c r="Q955" i="10"/>
  <c r="R955" i="10"/>
  <c r="S955" i="10"/>
  <c r="T955" i="10"/>
  <c r="U955" i="10"/>
  <c r="V955" i="10"/>
  <c r="D956" i="10"/>
  <c r="E956" i="10"/>
  <c r="F956" i="10"/>
  <c r="G956" i="10"/>
  <c r="H956" i="10"/>
  <c r="I956" i="10"/>
  <c r="J956" i="10"/>
  <c r="K956" i="10"/>
  <c r="L956" i="10"/>
  <c r="M956" i="10"/>
  <c r="N956" i="10"/>
  <c r="O956" i="10"/>
  <c r="P956" i="10"/>
  <c r="Q956" i="10"/>
  <c r="R956" i="10"/>
  <c r="S956" i="10"/>
  <c r="T956" i="10"/>
  <c r="U956" i="10"/>
  <c r="V956" i="10"/>
  <c r="D957" i="10"/>
  <c r="E957" i="10"/>
  <c r="F957" i="10"/>
  <c r="G957" i="10"/>
  <c r="H957" i="10"/>
  <c r="I957" i="10"/>
  <c r="J957" i="10"/>
  <c r="K957" i="10"/>
  <c r="L957" i="10"/>
  <c r="M957" i="10"/>
  <c r="N957" i="10"/>
  <c r="O957" i="10"/>
  <c r="P957" i="10"/>
  <c r="Q957" i="10"/>
  <c r="R957" i="10"/>
  <c r="S957" i="10"/>
  <c r="T957" i="10"/>
  <c r="U957" i="10"/>
  <c r="V957" i="10"/>
  <c r="D958" i="10"/>
  <c r="E958" i="10"/>
  <c r="F958" i="10"/>
  <c r="G958" i="10"/>
  <c r="H958" i="10"/>
  <c r="I958" i="10"/>
  <c r="J958" i="10"/>
  <c r="K958" i="10"/>
  <c r="L958" i="10"/>
  <c r="M958" i="10"/>
  <c r="N958" i="10"/>
  <c r="O958" i="10"/>
  <c r="P958" i="10"/>
  <c r="Q958" i="10"/>
  <c r="R958" i="10"/>
  <c r="S958" i="10"/>
  <c r="T958" i="10"/>
  <c r="U958" i="10"/>
  <c r="V958" i="10"/>
  <c r="D959" i="10"/>
  <c r="E959" i="10"/>
  <c r="F959" i="10"/>
  <c r="G959" i="10"/>
  <c r="H959" i="10"/>
  <c r="I959" i="10"/>
  <c r="J959" i="10"/>
  <c r="K959" i="10"/>
  <c r="L959" i="10"/>
  <c r="M959" i="10"/>
  <c r="N959" i="10"/>
  <c r="O959" i="10"/>
  <c r="P959" i="10"/>
  <c r="Q959" i="10"/>
  <c r="R959" i="10"/>
  <c r="S959" i="10"/>
  <c r="T959" i="10"/>
  <c r="U959" i="10"/>
  <c r="V959" i="10"/>
  <c r="D960" i="10"/>
  <c r="E960" i="10"/>
  <c r="F960" i="10"/>
  <c r="G960" i="10"/>
  <c r="H960" i="10"/>
  <c r="I960" i="10"/>
  <c r="J960" i="10"/>
  <c r="K960" i="10"/>
  <c r="L960" i="10"/>
  <c r="M960" i="10"/>
  <c r="N960" i="10"/>
  <c r="O960" i="10"/>
  <c r="P960" i="10"/>
  <c r="Q960" i="10"/>
  <c r="R960" i="10"/>
  <c r="S960" i="10"/>
  <c r="T960" i="10"/>
  <c r="U960" i="10"/>
  <c r="V960" i="10"/>
  <c r="D961" i="10"/>
  <c r="E961" i="10"/>
  <c r="F961" i="10"/>
  <c r="G961" i="10"/>
  <c r="H961" i="10"/>
  <c r="I961" i="10"/>
  <c r="J961" i="10"/>
  <c r="K961" i="10"/>
  <c r="L961" i="10"/>
  <c r="M961" i="10"/>
  <c r="N961" i="10"/>
  <c r="O961" i="10"/>
  <c r="P961" i="10"/>
  <c r="Q961" i="10"/>
  <c r="R961" i="10"/>
  <c r="S961" i="10"/>
  <c r="T961" i="10"/>
  <c r="U961" i="10"/>
  <c r="V961" i="10"/>
  <c r="D962" i="10"/>
  <c r="E962" i="10"/>
  <c r="F962" i="10"/>
  <c r="G962" i="10"/>
  <c r="H962" i="10"/>
  <c r="I962" i="10"/>
  <c r="J962" i="10"/>
  <c r="K962" i="10"/>
  <c r="L962" i="10"/>
  <c r="M962" i="10"/>
  <c r="N962" i="10"/>
  <c r="O962" i="10"/>
  <c r="P962" i="10"/>
  <c r="Q962" i="10"/>
  <c r="R962" i="10"/>
  <c r="S962" i="10"/>
  <c r="T962" i="10"/>
  <c r="U962" i="10"/>
  <c r="V962" i="10"/>
  <c r="D963" i="10"/>
  <c r="E963" i="10"/>
  <c r="F963" i="10"/>
  <c r="G963" i="10"/>
  <c r="H963" i="10"/>
  <c r="I963" i="10"/>
  <c r="J963" i="10"/>
  <c r="K963" i="10"/>
  <c r="L963" i="10"/>
  <c r="M963" i="10"/>
  <c r="N963" i="10"/>
  <c r="O963" i="10"/>
  <c r="P963" i="10"/>
  <c r="Q963" i="10"/>
  <c r="R963" i="10"/>
  <c r="S963" i="10"/>
  <c r="T963" i="10"/>
  <c r="U963" i="10"/>
  <c r="V963" i="10"/>
  <c r="D964" i="10"/>
  <c r="E964" i="10"/>
  <c r="F964" i="10"/>
  <c r="G964" i="10"/>
  <c r="H964" i="10"/>
  <c r="I964" i="10"/>
  <c r="J964" i="10"/>
  <c r="K964" i="10"/>
  <c r="L964" i="10"/>
  <c r="M964" i="10"/>
  <c r="N964" i="10"/>
  <c r="O964" i="10"/>
  <c r="P964" i="10"/>
  <c r="Q964" i="10"/>
  <c r="R964" i="10"/>
  <c r="S964" i="10"/>
  <c r="T964" i="10"/>
  <c r="U964" i="10"/>
  <c r="V964" i="10"/>
  <c r="D965" i="10"/>
  <c r="E965" i="10"/>
  <c r="F965" i="10"/>
  <c r="G965" i="10"/>
  <c r="H965" i="10"/>
  <c r="I965" i="10"/>
  <c r="J965" i="10"/>
  <c r="K965" i="10"/>
  <c r="L965" i="10"/>
  <c r="M965" i="10"/>
  <c r="N965" i="10"/>
  <c r="O965" i="10"/>
  <c r="P965" i="10"/>
  <c r="Q965" i="10"/>
  <c r="R965" i="10"/>
  <c r="S965" i="10"/>
  <c r="T965" i="10"/>
  <c r="U965" i="10"/>
  <c r="V965" i="10"/>
  <c r="D966" i="10"/>
  <c r="E966" i="10"/>
  <c r="F966" i="10"/>
  <c r="G966" i="10"/>
  <c r="H966" i="10"/>
  <c r="I966" i="10"/>
  <c r="J966" i="10"/>
  <c r="K966" i="10"/>
  <c r="L966" i="10"/>
  <c r="M966" i="10"/>
  <c r="N966" i="10"/>
  <c r="O966" i="10"/>
  <c r="P966" i="10"/>
  <c r="Q966" i="10"/>
  <c r="R966" i="10"/>
  <c r="S966" i="10"/>
  <c r="T966" i="10"/>
  <c r="U966" i="10"/>
  <c r="V966" i="10"/>
  <c r="D967" i="10"/>
  <c r="E967" i="10"/>
  <c r="F967" i="10"/>
  <c r="G967" i="10"/>
  <c r="H967" i="10"/>
  <c r="I967" i="10"/>
  <c r="J967" i="10"/>
  <c r="K967" i="10"/>
  <c r="L967" i="10"/>
  <c r="M967" i="10"/>
  <c r="N967" i="10"/>
  <c r="O967" i="10"/>
  <c r="P967" i="10"/>
  <c r="Q967" i="10"/>
  <c r="R967" i="10"/>
  <c r="S967" i="10"/>
  <c r="T967" i="10"/>
  <c r="U967" i="10"/>
  <c r="V967" i="10"/>
  <c r="D968" i="10"/>
  <c r="E968" i="10"/>
  <c r="F968" i="10"/>
  <c r="G968" i="10"/>
  <c r="H968" i="10"/>
  <c r="I968" i="10"/>
  <c r="J968" i="10"/>
  <c r="K968" i="10"/>
  <c r="L968" i="10"/>
  <c r="M968" i="10"/>
  <c r="N968" i="10"/>
  <c r="O968" i="10"/>
  <c r="P968" i="10"/>
  <c r="Q968" i="10"/>
  <c r="R968" i="10"/>
  <c r="S968" i="10"/>
  <c r="T968" i="10"/>
  <c r="U968" i="10"/>
  <c r="V968" i="10"/>
  <c r="D969" i="10"/>
  <c r="E969" i="10"/>
  <c r="F969" i="10"/>
  <c r="G969" i="10"/>
  <c r="H969" i="10"/>
  <c r="I969" i="10"/>
  <c r="J969" i="10"/>
  <c r="K969" i="10"/>
  <c r="L969" i="10"/>
  <c r="M969" i="10"/>
  <c r="N969" i="10"/>
  <c r="O969" i="10"/>
  <c r="P969" i="10"/>
  <c r="Q969" i="10"/>
  <c r="R969" i="10"/>
  <c r="S969" i="10"/>
  <c r="T969" i="10"/>
  <c r="U969" i="10"/>
  <c r="V969" i="10"/>
  <c r="D970" i="10"/>
  <c r="E970" i="10"/>
  <c r="F970" i="10"/>
  <c r="G970" i="10"/>
  <c r="H970" i="10"/>
  <c r="I970" i="10"/>
  <c r="J970" i="10"/>
  <c r="K970" i="10"/>
  <c r="L970" i="10"/>
  <c r="M970" i="10"/>
  <c r="N970" i="10"/>
  <c r="O970" i="10"/>
  <c r="P970" i="10"/>
  <c r="Q970" i="10"/>
  <c r="R970" i="10"/>
  <c r="S970" i="10"/>
  <c r="T970" i="10"/>
  <c r="U970" i="10"/>
  <c r="V970" i="10"/>
  <c r="D971" i="10"/>
  <c r="E971" i="10"/>
  <c r="F971" i="10"/>
  <c r="G971" i="10"/>
  <c r="H971" i="10"/>
  <c r="I971" i="10"/>
  <c r="J971" i="10"/>
  <c r="K971" i="10"/>
  <c r="L971" i="10"/>
  <c r="M971" i="10"/>
  <c r="N971" i="10"/>
  <c r="O971" i="10"/>
  <c r="P971" i="10"/>
  <c r="Q971" i="10"/>
  <c r="R971" i="10"/>
  <c r="S971" i="10"/>
  <c r="T971" i="10"/>
  <c r="U971" i="10"/>
  <c r="V971" i="10"/>
  <c r="D972" i="10"/>
  <c r="E972" i="10"/>
  <c r="F972" i="10"/>
  <c r="G972" i="10"/>
  <c r="H972" i="10"/>
  <c r="I972" i="10"/>
  <c r="J972" i="10"/>
  <c r="K972" i="10"/>
  <c r="L972" i="10"/>
  <c r="M972" i="10"/>
  <c r="N972" i="10"/>
  <c r="O972" i="10"/>
  <c r="P972" i="10"/>
  <c r="Q972" i="10"/>
  <c r="R972" i="10"/>
  <c r="S972" i="10"/>
  <c r="T972" i="10"/>
  <c r="U972" i="10"/>
  <c r="V972" i="10"/>
  <c r="D973" i="10"/>
  <c r="E973" i="10"/>
  <c r="F973" i="10"/>
  <c r="G973" i="10"/>
  <c r="H973" i="10"/>
  <c r="I973" i="10"/>
  <c r="J973" i="10"/>
  <c r="K973" i="10"/>
  <c r="L973" i="10"/>
  <c r="M973" i="10"/>
  <c r="N973" i="10"/>
  <c r="O973" i="10"/>
  <c r="P973" i="10"/>
  <c r="Q973" i="10"/>
  <c r="R973" i="10"/>
  <c r="S973" i="10"/>
  <c r="T973" i="10"/>
  <c r="U973" i="10"/>
  <c r="V973" i="10"/>
  <c r="D974" i="10"/>
  <c r="E974" i="10"/>
  <c r="F974" i="10"/>
  <c r="G974" i="10"/>
  <c r="H974" i="10"/>
  <c r="I974" i="10"/>
  <c r="J974" i="10"/>
  <c r="K974" i="10"/>
  <c r="L974" i="10"/>
  <c r="M974" i="10"/>
  <c r="N974" i="10"/>
  <c r="O974" i="10"/>
  <c r="P974" i="10"/>
  <c r="Q974" i="10"/>
  <c r="R974" i="10"/>
  <c r="S974" i="10"/>
  <c r="T974" i="10"/>
  <c r="U974" i="10"/>
  <c r="V974" i="10"/>
  <c r="D975" i="10"/>
  <c r="E975" i="10"/>
  <c r="F975" i="10"/>
  <c r="G975" i="10"/>
  <c r="H975" i="10"/>
  <c r="I975" i="10"/>
  <c r="J975" i="10"/>
  <c r="K975" i="10"/>
  <c r="L975" i="10"/>
  <c r="M975" i="10"/>
  <c r="N975" i="10"/>
  <c r="O975" i="10"/>
  <c r="P975" i="10"/>
  <c r="Q975" i="10"/>
  <c r="R975" i="10"/>
  <c r="S975" i="10"/>
  <c r="T975" i="10"/>
  <c r="U975" i="10"/>
  <c r="V975" i="10"/>
  <c r="D976" i="10"/>
  <c r="E976" i="10"/>
  <c r="F976" i="10"/>
  <c r="G976" i="10"/>
  <c r="H976" i="10"/>
  <c r="I976" i="10"/>
  <c r="J976" i="10"/>
  <c r="K976" i="10"/>
  <c r="L976" i="10"/>
  <c r="M976" i="10"/>
  <c r="N976" i="10"/>
  <c r="O976" i="10"/>
  <c r="P976" i="10"/>
  <c r="Q976" i="10"/>
  <c r="R976" i="10"/>
  <c r="S976" i="10"/>
  <c r="T976" i="10"/>
  <c r="U976" i="10"/>
  <c r="V976" i="10"/>
  <c r="D977" i="10"/>
  <c r="E977" i="10"/>
  <c r="F977" i="10"/>
  <c r="G977" i="10"/>
  <c r="H977" i="10"/>
  <c r="I977" i="10"/>
  <c r="J977" i="10"/>
  <c r="K977" i="10"/>
  <c r="L977" i="10"/>
  <c r="M977" i="10"/>
  <c r="N977" i="10"/>
  <c r="O977" i="10"/>
  <c r="P977" i="10"/>
  <c r="Q977" i="10"/>
  <c r="R977" i="10"/>
  <c r="S977" i="10"/>
  <c r="T977" i="10"/>
  <c r="U977" i="10"/>
  <c r="V977" i="10"/>
  <c r="D978" i="10"/>
  <c r="E978" i="10"/>
  <c r="F978" i="10"/>
  <c r="G978" i="10"/>
  <c r="H978" i="10"/>
  <c r="I978" i="10"/>
  <c r="J978" i="10"/>
  <c r="K978" i="10"/>
  <c r="L978" i="10"/>
  <c r="M978" i="10"/>
  <c r="N978" i="10"/>
  <c r="O978" i="10"/>
  <c r="P978" i="10"/>
  <c r="Q978" i="10"/>
  <c r="R978" i="10"/>
  <c r="S978" i="10"/>
  <c r="T978" i="10"/>
  <c r="U978" i="10"/>
  <c r="V978" i="10"/>
  <c r="D979" i="10"/>
  <c r="E979" i="10"/>
  <c r="F979" i="10"/>
  <c r="G979" i="10"/>
  <c r="H979" i="10"/>
  <c r="I979" i="10"/>
  <c r="J979" i="10"/>
  <c r="K979" i="10"/>
  <c r="L979" i="10"/>
  <c r="M979" i="10"/>
  <c r="N979" i="10"/>
  <c r="O979" i="10"/>
  <c r="P979" i="10"/>
  <c r="Q979" i="10"/>
  <c r="R979" i="10"/>
  <c r="S979" i="10"/>
  <c r="T979" i="10"/>
  <c r="U979" i="10"/>
  <c r="V979" i="10"/>
  <c r="D980" i="10"/>
  <c r="E980" i="10"/>
  <c r="F980" i="10"/>
  <c r="G980" i="10"/>
  <c r="H980" i="10"/>
  <c r="I980" i="10"/>
  <c r="J980" i="10"/>
  <c r="K980" i="10"/>
  <c r="L980" i="10"/>
  <c r="M980" i="10"/>
  <c r="N980" i="10"/>
  <c r="O980" i="10"/>
  <c r="P980" i="10"/>
  <c r="Q980" i="10"/>
  <c r="R980" i="10"/>
  <c r="S980" i="10"/>
  <c r="T980" i="10"/>
  <c r="U980" i="10"/>
  <c r="V980" i="10"/>
  <c r="D981" i="10"/>
  <c r="E981" i="10"/>
  <c r="F981" i="10"/>
  <c r="G981" i="10"/>
  <c r="H981" i="10"/>
  <c r="I981" i="10"/>
  <c r="J981" i="10"/>
  <c r="K981" i="10"/>
  <c r="L981" i="10"/>
  <c r="M981" i="10"/>
  <c r="N981" i="10"/>
  <c r="O981" i="10"/>
  <c r="P981" i="10"/>
  <c r="Q981" i="10"/>
  <c r="R981" i="10"/>
  <c r="S981" i="10"/>
  <c r="T981" i="10"/>
  <c r="U981" i="10"/>
  <c r="V981" i="10"/>
  <c r="D982" i="10"/>
  <c r="E982" i="10"/>
  <c r="F982" i="10"/>
  <c r="G982" i="10"/>
  <c r="H982" i="10"/>
  <c r="I982" i="10"/>
  <c r="J982" i="10"/>
  <c r="K982" i="10"/>
  <c r="L982" i="10"/>
  <c r="M982" i="10"/>
  <c r="N982" i="10"/>
  <c r="O982" i="10"/>
  <c r="P982" i="10"/>
  <c r="Q982" i="10"/>
  <c r="R982" i="10"/>
  <c r="S982" i="10"/>
  <c r="T982" i="10"/>
  <c r="U982" i="10"/>
  <c r="V98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C1" i="10"/>
  <c r="A2" i="10"/>
  <c r="B2" i="10"/>
  <c r="C2" i="10"/>
  <c r="X977" i="3"/>
  <c r="M976" i="3"/>
  <c r="J975" i="3"/>
  <c r="X974" i="3"/>
  <c r="B972" i="3"/>
  <c r="O971" i="3"/>
  <c r="X958" i="3"/>
  <c r="M956" i="3"/>
  <c r="X953" i="3"/>
  <c r="M953" i="3"/>
  <c r="F948" i="3"/>
  <c r="X946" i="3"/>
  <c r="T946" i="3"/>
  <c r="X945" i="3"/>
  <c r="X942" i="3"/>
  <c r="X941" i="3"/>
  <c r="M940" i="3"/>
  <c r="F940" i="3"/>
  <c r="X939" i="3"/>
  <c r="M939" i="3"/>
  <c r="K939" i="3"/>
  <c r="G939" i="3"/>
  <c r="X938" i="3"/>
  <c r="X937" i="3"/>
  <c r="X935" i="3"/>
  <c r="M934" i="3"/>
  <c r="J934" i="3"/>
  <c r="X933" i="3"/>
  <c r="M933" i="3"/>
  <c r="J930" i="3"/>
  <c r="I930" i="3"/>
  <c r="F930" i="3"/>
  <c r="M929" i="3"/>
  <c r="I927" i="3"/>
  <c r="X926" i="3"/>
  <c r="X921" i="3"/>
  <c r="T921" i="3"/>
  <c r="X920" i="3"/>
  <c r="M920" i="3"/>
  <c r="X919" i="3"/>
  <c r="T919" i="3"/>
  <c r="X913" i="3"/>
  <c r="I913" i="3"/>
  <c r="X912" i="3"/>
  <c r="X911" i="3"/>
  <c r="X904" i="3"/>
  <c r="X900" i="3"/>
  <c r="X896" i="3"/>
  <c r="M895" i="3"/>
  <c r="X891" i="3"/>
  <c r="X889" i="3"/>
  <c r="X888" i="3"/>
  <c r="T888" i="3"/>
  <c r="O888" i="3"/>
  <c r="N888" i="3"/>
  <c r="M888" i="3"/>
  <c r="L888" i="3"/>
  <c r="J888" i="3"/>
  <c r="G888" i="3"/>
  <c r="F888" i="3"/>
  <c r="X887" i="3"/>
  <c r="J887" i="3"/>
  <c r="X883" i="3"/>
  <c r="J879" i="3"/>
  <c r="M874" i="3"/>
  <c r="X872" i="3"/>
  <c r="M869" i="3"/>
  <c r="X864" i="3"/>
  <c r="X860" i="3"/>
  <c r="X859" i="3"/>
  <c r="X857" i="3"/>
  <c r="X855" i="3"/>
  <c r="M852" i="3"/>
  <c r="X851" i="3"/>
  <c r="X848" i="3"/>
  <c r="X847" i="3"/>
  <c r="I845" i="3"/>
  <c r="X843" i="3"/>
  <c r="X842" i="3"/>
  <c r="X840" i="3"/>
  <c r="X833" i="3"/>
  <c r="X830" i="3"/>
  <c r="K825" i="3"/>
  <c r="I824" i="3"/>
  <c r="X821" i="3"/>
  <c r="J820" i="3"/>
  <c r="J819" i="3"/>
  <c r="H817" i="3"/>
  <c r="X810" i="3"/>
  <c r="M810" i="3"/>
  <c r="X805" i="3"/>
  <c r="X795" i="3"/>
  <c r="X792" i="3"/>
  <c r="X788" i="3"/>
  <c r="N781" i="3"/>
  <c r="K781" i="3"/>
  <c r="I781" i="3"/>
  <c r="H781" i="3"/>
  <c r="I777" i="3"/>
  <c r="H777" i="3"/>
  <c r="G777" i="3"/>
  <c r="X774" i="3"/>
  <c r="N772" i="3"/>
  <c r="I772" i="3"/>
  <c r="G772" i="3"/>
  <c r="F772" i="3"/>
  <c r="X767" i="3"/>
  <c r="M767" i="3"/>
  <c r="X763" i="3"/>
  <c r="I763" i="3"/>
  <c r="X754" i="3"/>
  <c r="I754" i="3"/>
  <c r="I753" i="3"/>
  <c r="J751" i="3"/>
  <c r="X750" i="3"/>
  <c r="X749" i="3"/>
  <c r="K745" i="3"/>
  <c r="X742" i="3"/>
  <c r="K740" i="3"/>
  <c r="J740" i="3"/>
  <c r="I740" i="3"/>
  <c r="K739" i="3"/>
  <c r="X738" i="3"/>
  <c r="I735" i="3"/>
  <c r="X732" i="3"/>
  <c r="X724" i="3"/>
  <c r="X721" i="3"/>
  <c r="I718" i="3"/>
  <c r="M713" i="3"/>
  <c r="N699" i="3"/>
  <c r="X673" i="3"/>
  <c r="X662" i="3"/>
  <c r="X660" i="3"/>
  <c r="X658" i="3"/>
  <c r="L658" i="3"/>
  <c r="K658" i="3"/>
  <c r="I658" i="3"/>
  <c r="X657" i="3"/>
  <c r="J657" i="3"/>
  <c r="X647" i="3"/>
  <c r="M647" i="3"/>
  <c r="F647" i="3"/>
  <c r="F643" i="3"/>
  <c r="M640" i="3"/>
  <c r="X633" i="3"/>
  <c r="X630" i="3"/>
  <c r="X626" i="3"/>
  <c r="X625" i="3"/>
  <c r="M625" i="3"/>
  <c r="X608" i="3"/>
  <c r="M608" i="3"/>
  <c r="G608" i="3"/>
  <c r="X607" i="3"/>
  <c r="M606" i="3"/>
  <c r="X599" i="3"/>
  <c r="X589" i="3"/>
  <c r="I589" i="3"/>
  <c r="X588" i="3"/>
  <c r="X585" i="3"/>
  <c r="X582" i="3"/>
  <c r="X579" i="3"/>
  <c r="X567" i="3"/>
  <c r="M565" i="3"/>
  <c r="H558" i="3"/>
  <c r="X556" i="3"/>
  <c r="X555" i="3"/>
  <c r="M550" i="3"/>
  <c r="M549" i="3"/>
  <c r="F548" i="3"/>
  <c r="X545" i="3"/>
  <c r="M545" i="3"/>
  <c r="X544" i="3"/>
  <c r="R544" i="3"/>
  <c r="K544" i="3"/>
  <c r="J544" i="3"/>
  <c r="I544" i="3"/>
  <c r="H544" i="3"/>
  <c r="G544" i="3"/>
  <c r="F544" i="3"/>
  <c r="X541" i="3"/>
  <c r="M539" i="3"/>
  <c r="X537" i="3"/>
  <c r="X535" i="3"/>
  <c r="M532" i="3"/>
  <c r="I531" i="3"/>
  <c r="X530" i="3"/>
  <c r="X529" i="3"/>
  <c r="X528" i="3"/>
  <c r="X526" i="3"/>
  <c r="X525" i="3"/>
  <c r="X524" i="3"/>
  <c r="X521" i="3"/>
  <c r="X518" i="3"/>
  <c r="M517" i="3"/>
  <c r="X516" i="3"/>
  <c r="X515" i="3"/>
  <c r="X513" i="3"/>
  <c r="M509" i="3"/>
  <c r="M508" i="3"/>
  <c r="X502" i="3"/>
  <c r="X501" i="3"/>
  <c r="X499" i="3"/>
  <c r="X498" i="3"/>
  <c r="X497" i="3"/>
  <c r="X496" i="3"/>
  <c r="X490" i="3"/>
  <c r="X488" i="3"/>
  <c r="X485" i="3"/>
  <c r="X484" i="3"/>
  <c r="X483" i="3"/>
  <c r="X481" i="3"/>
  <c r="G481" i="3"/>
  <c r="X476" i="3"/>
  <c r="X472" i="3"/>
  <c r="X467" i="3"/>
  <c r="X464" i="3"/>
  <c r="G464" i="3"/>
  <c r="T463" i="3"/>
  <c r="X463" i="3" s="1"/>
  <c r="X449" i="3"/>
  <c r="M449" i="3"/>
  <c r="T448" i="3"/>
  <c r="X448" i="3" s="1"/>
  <c r="X446" i="3"/>
  <c r="X442" i="3"/>
  <c r="M441" i="3"/>
  <c r="J432" i="3"/>
  <c r="M431" i="3"/>
  <c r="J430" i="3"/>
  <c r="L428" i="3"/>
  <c r="I428" i="3"/>
  <c r="G428" i="3"/>
  <c r="X424" i="3"/>
  <c r="X417" i="3"/>
  <c r="T415" i="3"/>
  <c r="S415" i="3"/>
  <c r="R415" i="3"/>
  <c r="X415" i="3" s="1"/>
  <c r="K415" i="3"/>
  <c r="J415" i="3"/>
  <c r="I415" i="3"/>
  <c r="C415" i="3"/>
  <c r="B415" i="3"/>
  <c r="X414" i="3"/>
  <c r="T414" i="3"/>
  <c r="T413" i="3"/>
  <c r="X413" i="3" s="1"/>
  <c r="X412" i="3"/>
  <c r="X410" i="3"/>
  <c r="T408" i="3"/>
  <c r="X408" i="3" s="1"/>
  <c r="X407" i="3"/>
  <c r="X406" i="3"/>
  <c r="X403" i="3"/>
  <c r="X402" i="3"/>
  <c r="X400" i="3"/>
  <c r="X396" i="3"/>
  <c r="X395" i="3"/>
  <c r="X393" i="3"/>
  <c r="M389" i="3"/>
  <c r="X386" i="3"/>
  <c r="T385" i="3"/>
  <c r="X385" i="3" s="1"/>
  <c r="H382" i="3"/>
  <c r="G381" i="3"/>
  <c r="X379" i="3"/>
  <c r="K379" i="3"/>
  <c r="J379" i="3"/>
  <c r="I379" i="3"/>
  <c r="H379" i="3"/>
  <c r="X378" i="3"/>
  <c r="O376" i="3"/>
  <c r="N376" i="3"/>
  <c r="L376" i="3"/>
  <c r="I376" i="3"/>
  <c r="H376" i="3"/>
  <c r="G376" i="3"/>
  <c r="J374" i="3"/>
  <c r="X372" i="3"/>
  <c r="X370" i="3"/>
  <c r="J369" i="3"/>
  <c r="X367" i="3"/>
  <c r="X366" i="3"/>
  <c r="V366" i="3"/>
  <c r="M364" i="3"/>
  <c r="J358" i="3"/>
  <c r="X350" i="3"/>
  <c r="X349" i="3"/>
  <c r="X345" i="3"/>
  <c r="X344" i="3"/>
  <c r="X342" i="3"/>
  <c r="M342" i="3"/>
  <c r="X339" i="3"/>
  <c r="X335" i="3"/>
  <c r="M334" i="3"/>
  <c r="M326" i="3"/>
  <c r="X323" i="3"/>
  <c r="X321" i="3"/>
  <c r="X320" i="3"/>
  <c r="M319" i="3"/>
  <c r="X318" i="3"/>
  <c r="M314" i="3"/>
  <c r="X310" i="3"/>
  <c r="J309" i="3"/>
  <c r="G309" i="3"/>
  <c r="M306" i="3"/>
  <c r="X304" i="3"/>
  <c r="X301" i="3"/>
  <c r="X297" i="3"/>
  <c r="M294" i="3"/>
  <c r="M293" i="3"/>
  <c r="M292" i="3"/>
  <c r="X291" i="3"/>
  <c r="X290" i="3"/>
  <c r="X288" i="3"/>
  <c r="X283" i="3"/>
  <c r="X282" i="3"/>
  <c r="T280" i="3"/>
  <c r="X280" i="3" s="1"/>
  <c r="I278" i="3"/>
  <c r="M276" i="3"/>
  <c r="J275" i="3"/>
  <c r="G275" i="3"/>
  <c r="M271" i="3"/>
  <c r="X270" i="3"/>
  <c r="X269" i="3"/>
  <c r="M268" i="3"/>
  <c r="X266" i="3"/>
  <c r="X265" i="3"/>
  <c r="X263" i="3"/>
  <c r="X262" i="3"/>
  <c r="M262" i="3"/>
  <c r="X255" i="3"/>
  <c r="X250" i="3"/>
  <c r="M248" i="3"/>
  <c r="I248" i="3"/>
  <c r="J247" i="3"/>
  <c r="X243" i="3"/>
  <c r="X242" i="3"/>
  <c r="X240" i="3"/>
  <c r="X236" i="3"/>
  <c r="X232" i="3"/>
  <c r="X230" i="3"/>
  <c r="X229" i="3"/>
  <c r="X227" i="3"/>
  <c r="M225" i="3"/>
  <c r="X224" i="3"/>
  <c r="X222" i="3"/>
  <c r="M222" i="3"/>
  <c r="X221" i="3"/>
  <c r="X220" i="3"/>
  <c r="M220" i="3"/>
  <c r="X219" i="3"/>
  <c r="X218" i="3"/>
  <c r="M218" i="3"/>
  <c r="I218" i="3"/>
  <c r="H218" i="3"/>
  <c r="G218" i="3"/>
  <c r="X216" i="3"/>
  <c r="M216" i="3"/>
  <c r="X215" i="3"/>
  <c r="X213" i="3"/>
  <c r="X211" i="3"/>
  <c r="X209" i="3"/>
  <c r="N209" i="3"/>
  <c r="M209" i="3"/>
  <c r="K209" i="3"/>
  <c r="J209" i="3"/>
  <c r="I209" i="3"/>
  <c r="M208" i="3"/>
  <c r="N206" i="3"/>
  <c r="M206" i="3"/>
  <c r="M204" i="3"/>
  <c r="X200" i="3"/>
  <c r="X199" i="3"/>
  <c r="X198" i="3"/>
  <c r="I198" i="3"/>
  <c r="X197" i="3"/>
  <c r="X196" i="3"/>
  <c r="X194" i="3"/>
  <c r="M194" i="3"/>
  <c r="X193" i="3"/>
  <c r="O190" i="3"/>
  <c r="M190" i="3"/>
  <c r="H190" i="3"/>
  <c r="G190" i="3"/>
  <c r="X189" i="3"/>
  <c r="N188" i="3"/>
  <c r="M188" i="3"/>
  <c r="X187" i="3"/>
  <c r="F185" i="3"/>
  <c r="F179" i="3"/>
  <c r="X177" i="3"/>
  <c r="X176" i="3"/>
  <c r="X175" i="3"/>
  <c r="X172" i="3"/>
  <c r="X171" i="3"/>
  <c r="X170" i="3"/>
  <c r="X169" i="3"/>
  <c r="X167" i="3"/>
  <c r="X166" i="3"/>
  <c r="X165" i="3"/>
  <c r="X160" i="3"/>
  <c r="X159" i="3"/>
  <c r="X153" i="3"/>
  <c r="X150" i="3"/>
  <c r="I146" i="3"/>
  <c r="N106" i="3"/>
  <c r="M94" i="3"/>
  <c r="M87" i="3"/>
  <c r="H84" i="3"/>
  <c r="X63" i="3"/>
  <c r="I62" i="3"/>
  <c r="X61" i="3"/>
  <c r="X59" i="3"/>
  <c r="X57" i="3"/>
  <c r="L56" i="3"/>
  <c r="K56" i="3"/>
  <c r="I56" i="3"/>
  <c r="G56" i="3"/>
  <c r="X55" i="3"/>
  <c r="J55" i="3"/>
  <c r="B55" i="3"/>
  <c r="J54" i="3"/>
  <c r="X53" i="3"/>
  <c r="X52" i="3"/>
  <c r="X49" i="3"/>
  <c r="K48" i="3"/>
  <c r="X47" i="3"/>
  <c r="X46" i="3"/>
  <c r="X45" i="3"/>
  <c r="X44" i="3"/>
  <c r="X43" i="3"/>
  <c r="X41" i="3"/>
  <c r="X38" i="3"/>
  <c r="C38" i="3"/>
  <c r="X37" i="3"/>
  <c r="X31" i="3"/>
  <c r="J31" i="3"/>
  <c r="X30" i="3"/>
  <c r="J30" i="3"/>
  <c r="F30" i="3"/>
  <c r="C30" i="3"/>
  <c r="X29" i="3"/>
  <c r="J26" i="3"/>
  <c r="T25" i="3"/>
  <c r="X25" i="3" s="1"/>
  <c r="B24" i="3"/>
  <c r="X21" i="3"/>
  <c r="X20" i="3"/>
  <c r="X15" i="3"/>
  <c r="X14" i="3"/>
  <c r="X13" i="3"/>
  <c r="X12" i="3"/>
  <c r="B12" i="3"/>
  <c r="X8" i="3"/>
  <c r="X7" i="3"/>
  <c r="C6" i="3"/>
  <c r="B6" i="3"/>
  <c r="X5" i="3"/>
  <c r="X4" i="3"/>
  <c r="D12" i="14" l="1"/>
  <c r="D2" i="15" l="1"/>
  <c r="E2" i="15"/>
  <c r="F2" i="15"/>
  <c r="G2" i="15"/>
  <c r="D3" i="15"/>
  <c r="E3" i="15"/>
  <c r="F3" i="15"/>
  <c r="G3" i="15"/>
  <c r="D4" i="15"/>
  <c r="E4" i="15"/>
  <c r="F4" i="15"/>
  <c r="G4" i="15"/>
  <c r="D5" i="15"/>
  <c r="E5" i="15"/>
  <c r="F5" i="15"/>
  <c r="G5" i="15"/>
  <c r="D6" i="15"/>
  <c r="E6" i="15"/>
  <c r="F6" i="15"/>
  <c r="G6" i="15"/>
  <c r="D7" i="15"/>
  <c r="E7" i="15"/>
  <c r="F7" i="15"/>
  <c r="G7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C10" i="14"/>
  <c r="D1" i="15"/>
  <c r="E1" i="15"/>
  <c r="F1" i="15"/>
  <c r="G1" i="15"/>
  <c r="B3" i="9" l="1"/>
  <c r="B2" i="9"/>
  <c r="A3" i="9" l="1"/>
  <c r="B1" i="9"/>
  <c r="B2" i="11" l="1"/>
  <c r="B2" i="14" s="1"/>
  <c r="B2" i="15" s="1"/>
  <c r="B7" i="11"/>
  <c r="A7" i="11"/>
  <c r="B6" i="11"/>
  <c r="A6" i="11"/>
  <c r="B5" i="11"/>
  <c r="A5" i="11"/>
  <c r="A8" i="11"/>
  <c r="B8" i="11"/>
  <c r="A3" i="11"/>
  <c r="B3" i="11"/>
  <c r="A4" i="11"/>
  <c r="B4" i="11"/>
  <c r="B10" i="11"/>
  <c r="A10" i="11"/>
  <c r="A2" i="11"/>
  <c r="A16" i="11"/>
  <c r="A10" i="14" s="1"/>
  <c r="B16" i="11"/>
  <c r="B10" i="14" s="1"/>
  <c r="A9" i="11"/>
  <c r="B9" i="11"/>
  <c r="C2" i="14" l="1"/>
  <c r="C2" i="15" s="1"/>
  <c r="C3" i="14"/>
  <c r="C3" i="15" s="1"/>
  <c r="C4" i="14"/>
  <c r="C4" i="15" s="1"/>
  <c r="C5" i="14"/>
  <c r="C5" i="15" s="1"/>
  <c r="C6" i="14"/>
  <c r="C6" i="15" s="1"/>
  <c r="C7" i="14"/>
  <c r="C7" i="15" s="1"/>
  <c r="C8" i="14"/>
  <c r="C8" i="15" s="1"/>
  <c r="C9" i="14"/>
  <c r="C9" i="15" s="1"/>
  <c r="C11" i="14"/>
  <c r="C10" i="15" s="1"/>
  <c r="C12" i="14"/>
  <c r="C11" i="15" s="1"/>
  <c r="B1" i="14"/>
  <c r="B1" i="15" s="1"/>
  <c r="C1" i="14"/>
  <c r="C1" i="15" s="1"/>
  <c r="A3" i="14" l="1"/>
  <c r="A3" i="15" s="1"/>
  <c r="A5" i="14"/>
  <c r="A5" i="15" s="1"/>
  <c r="A6" i="14"/>
  <c r="A6" i="15" s="1"/>
  <c r="A7" i="14"/>
  <c r="A7" i="15" s="1"/>
  <c r="A8" i="14"/>
  <c r="A8" i="15" s="1"/>
  <c r="A9" i="14"/>
  <c r="A9" i="15" s="1"/>
  <c r="A11" i="14"/>
  <c r="A10" i="15" s="1"/>
  <c r="A11" i="11"/>
  <c r="A2" i="14" s="1"/>
  <c r="A2" i="15" s="1"/>
  <c r="A12" i="14" l="1"/>
  <c r="A11" i="15" s="1"/>
  <c r="A4" i="14"/>
  <c r="A4" i="15" s="1"/>
  <c r="B6" i="14" l="1"/>
  <c r="B6" i="15" s="1"/>
  <c r="B11" i="14"/>
  <c r="B10" i="15" s="1"/>
  <c r="B9" i="14" l="1"/>
  <c r="B9" i="15" s="1"/>
  <c r="B11" i="11"/>
  <c r="B5" i="14"/>
  <c r="B5" i="15" s="1"/>
  <c r="B8" i="14"/>
  <c r="B8" i="15" s="1"/>
  <c r="B7" i="14"/>
  <c r="B7" i="15" s="1"/>
  <c r="B3" i="14"/>
  <c r="B3" i="15" s="1"/>
  <c r="B12" i="14" l="1"/>
  <c r="B11" i="15" s="1"/>
  <c r="B4" i="14"/>
  <c r="B4" i="15" s="1"/>
</calcChain>
</file>

<file path=xl/sharedStrings.xml><?xml version="1.0" encoding="utf-8"?>
<sst xmlns="http://schemas.openxmlformats.org/spreadsheetml/2006/main" count="43841" uniqueCount="1020">
  <si>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</si>
  <si>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</si>
  <si>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</si>
  <si>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</si>
  <si>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</si>
  <si>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</si>
  <si>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</si>
  <si>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</si>
  <si>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</si>
  <si>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</si>
  <si>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</si>
  <si>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</si>
  <si>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</si>
  <si>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</si>
  <si>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</si>
  <si>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</si>
  <si>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</si>
  <si>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</si>
  <si>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</si>
  <si>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</si>
  <si>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</si>
  <si>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</si>
  <si>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</si>
  <si>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</si>
  <si>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</si>
  <si>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</si>
  <si>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</si>
  <si>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</si>
  <si>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</si>
  <si>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</si>
  <si>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</si>
  <si>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</si>
  <si>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</si>
  <si>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</si>
  <si>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</si>
  <si>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</si>
  <si>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</si>
  <si>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</si>
  <si>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</si>
  <si>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</si>
  <si>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</si>
  <si>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</si>
  <si>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</si>
  <si>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</si>
  <si>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</si>
  <si>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</si>
  <si>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</si>
  <si>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</si>
  <si>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</si>
  <si>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</si>
  <si>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</si>
  <si>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</si>
  <si>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</si>
  <si>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</si>
  <si>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</si>
  <si>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</si>
  <si>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</si>
  <si>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</si>
  <si>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</si>
  <si>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</si>
  <si>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</si>
  <si>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</si>
  <si>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</si>
  <si>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</si>
  <si>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Trichophya pilicornis</t>
  </si>
  <si>
    <t>Habrocerus pisidicus</t>
  </si>
  <si>
    <t>Habrocerus cyprensis</t>
  </si>
  <si>
    <t>Mycetoporus rufescens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</si>
  <si>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</si>
  <si>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</si>
  <si>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</si>
  <si>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</si>
  <si>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</si>
  <si>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</si>
  <si>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</si>
  <si>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</si>
  <si>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</si>
  <si>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</si>
  <si>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</si>
  <si>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</si>
  <si>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</si>
  <si>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</si>
  <si>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</si>
  <si>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</si>
  <si>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</si>
  <si>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</si>
  <si>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</si>
  <si>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</si>
  <si>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>Atheta harwoodi</t>
  </si>
  <si>
    <t xml:space="preserve">Atheta triangulum </t>
  </si>
  <si>
    <t>Atheta aeneicollis</t>
  </si>
  <si>
    <t>Atheta crassicornis</t>
  </si>
  <si>
    <t>Ocalea puncticollis</t>
  </si>
  <si>
    <t>Parocyusa longitarsis</t>
  </si>
  <si>
    <t>Oxypoda bimaculata</t>
  </si>
  <si>
    <t>Oxypoda lurida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</si>
  <si>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</si>
  <si>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</si>
  <si>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</si>
  <si>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</si>
  <si>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</si>
  <si>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</si>
  <si>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</si>
  <si>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</si>
  <si>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</si>
  <si>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</si>
  <si>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</si>
  <si>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</si>
  <si>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</si>
  <si>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Tachyporus caucasicus</t>
  </si>
  <si>
    <t>Alevonota rufotestacea</t>
  </si>
  <si>
    <t>Atheta speculum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</si>
  <si>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</si>
  <si>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</si>
  <si>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</si>
  <si>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</si>
  <si>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</si>
  <si>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</si>
  <si>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</si>
  <si>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scheerpeltziana</t>
  </si>
  <si>
    <t>Bledius frisius</t>
  </si>
  <si>
    <t>Bledius furcatus</t>
  </si>
  <si>
    <t>Bledius unicornis</t>
  </si>
  <si>
    <t>Stenus brunnipes</t>
  </si>
  <si>
    <t>Stenus glacialis</t>
  </si>
  <si>
    <t>Stenus maculiger</t>
  </si>
  <si>
    <t>Stenus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</si>
  <si>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</si>
  <si>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</si>
  <si>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</si>
  <si>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</si>
  <si>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</si>
  <si>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</si>
  <si>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</si>
  <si>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</si>
  <si>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</si>
  <si>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</si>
  <si>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</si>
  <si>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</si>
  <si>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</si>
  <si>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</si>
  <si>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</si>
  <si>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</si>
  <si>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</si>
  <si>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</si>
  <si>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</si>
  <si>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</si>
  <si>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</si>
  <si>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</si>
  <si>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</si>
  <si>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</si>
  <si>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</si>
  <si>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</si>
  <si>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</si>
  <si>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</si>
  <si>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</si>
  <si>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</si>
  <si>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</si>
  <si>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</si>
  <si>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</si>
  <si>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</si>
  <si>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</si>
  <si>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</si>
  <si>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</si>
  <si>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</si>
  <si>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</si>
  <si>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</si>
  <si>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</si>
  <si>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</si>
  <si>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</si>
  <si>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</si>
  <si>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</si>
  <si>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</si>
  <si>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</si>
  <si>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</si>
  <si>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</si>
  <si>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</si>
  <si>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</si>
  <si>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</si>
  <si>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</si>
  <si>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</si>
  <si>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</si>
  <si>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</si>
  <si>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</si>
  <si>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</si>
  <si>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Aleochara bipustulata</t>
  </si>
  <si>
    <t>Aloconota cambrica</t>
  </si>
  <si>
    <t>Aloconota greagaria</t>
  </si>
  <si>
    <t>Atheta amicula</t>
  </si>
  <si>
    <t>Atheta nigra</t>
  </si>
  <si>
    <t>Atheta oblita</t>
  </si>
  <si>
    <t>Cypha graeca</t>
  </si>
  <si>
    <t>Dinusa cretica</t>
  </si>
  <si>
    <t>Ocalea badia</t>
  </si>
  <si>
    <t>Oxypoda formosa</t>
  </si>
  <si>
    <t>Oxypoda subnitida</t>
  </si>
  <si>
    <t>Carpelimus gracilis</t>
  </si>
  <si>
    <t>Stenus ochropus</t>
  </si>
  <si>
    <t>Stenus subaeneus</t>
  </si>
  <si>
    <t>Sunius fallax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</si>
  <si>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</si>
  <si>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</si>
  <si>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</si>
  <si>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</si>
  <si>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</si>
  <si>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</si>
  <si>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</si>
  <si>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Micropeplus fulvus</t>
  </si>
  <si>
    <t>Micropeplus staphylinoides</t>
  </si>
  <si>
    <t>Faronus distinctus</t>
  </si>
  <si>
    <t>Namunia mymecophila</t>
  </si>
  <si>
    <t>Tribatus creticus</t>
  </si>
  <si>
    <t>Tychus rhodensis</t>
  </si>
  <si>
    <t>Brachygluta ochanensis</t>
  </si>
  <si>
    <t>Bibloplectus parvulus</t>
  </si>
  <si>
    <t>Brachygluta spinicoxis fuchsii</t>
  </si>
  <si>
    <t>Bryaxis anatolicus</t>
  </si>
  <si>
    <t>Bryaxis pumilus</t>
  </si>
  <si>
    <t>Trimium caucasicum</t>
  </si>
  <si>
    <t>Tychus anatolicus</t>
  </si>
  <si>
    <t>Alevonota libanotica</t>
  </si>
  <si>
    <t>Atheta aegra</t>
  </si>
  <si>
    <t>Atheta meybohmi</t>
  </si>
  <si>
    <t>Atheta trinotata</t>
  </si>
  <si>
    <t>Geostiba lucens</t>
  </si>
  <si>
    <t>Geostiba rhodiensis</t>
  </si>
  <si>
    <t>Oligota pusillima</t>
  </si>
  <si>
    <t>Oxypoda exoleta</t>
  </si>
  <si>
    <t>Oxypoda obscuricollis</t>
  </si>
  <si>
    <t>Ochthephilus rosenhaueri</t>
  </si>
  <si>
    <t>Ochthephilus venustulus</t>
  </si>
  <si>
    <t>Stenus hospes</t>
  </si>
  <si>
    <t>Scydmaenus menozzii</t>
  </si>
  <si>
    <t>Euconnus (Psomophus) intrusus</t>
  </si>
  <si>
    <t>Haploglossa villosula</t>
  </si>
  <si>
    <t>Micrillus testaceus</t>
  </si>
  <si>
    <t>Ocypus curtipennis</t>
  </si>
  <si>
    <t xml:space="preserve">Ocypus orientis </t>
  </si>
  <si>
    <t>Chios</t>
  </si>
  <si>
    <t>Medon impar</t>
  </si>
  <si>
    <t>Mycetoporus confinis</t>
  </si>
  <si>
    <t>Mycetoporus jonicus</t>
  </si>
  <si>
    <t>Aleochara laticornis</t>
  </si>
  <si>
    <t>Atheta marcida</t>
  </si>
  <si>
    <t>Cypha tenebricosa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</si>
  <si>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</si>
  <si>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</si>
  <si>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</si>
  <si>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</si>
  <si>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</si>
  <si>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</si>
  <si>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</si>
  <si>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</si>
  <si>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</si>
  <si>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</si>
  <si>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</si>
  <si>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</si>
  <si>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</si>
  <si>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</si>
  <si>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</si>
  <si>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</si>
  <si>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</si>
  <si>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</si>
  <si>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</si>
  <si>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</si>
  <si>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</si>
  <si>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</si>
  <si>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</si>
  <si>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</si>
  <si>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</si>
  <si>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</si>
  <si>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</si>
  <si>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</si>
  <si>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</si>
  <si>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</si>
  <si>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</si>
  <si>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</si>
  <si>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</si>
  <si>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</si>
  <si>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</si>
  <si>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</si>
  <si>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</si>
  <si>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</si>
  <si>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</si>
  <si>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</si>
  <si>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</si>
  <si>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</si>
  <si>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</si>
  <si>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</si>
  <si>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</si>
  <si>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</si>
  <si>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</si>
  <si>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</si>
  <si>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</si>
  <si>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</si>
  <si>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</si>
  <si>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</si>
  <si>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</si>
  <si>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</si>
  <si>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</si>
  <si>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</si>
  <si>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</si>
  <si>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</si>
  <si>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</si>
  <si>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</si>
  <si>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</si>
  <si>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</si>
  <si>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</si>
  <si>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</si>
  <si>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</si>
  <si>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</si>
  <si>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</si>
  <si>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</si>
  <si>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</si>
  <si>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</si>
  <si>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</si>
  <si>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</si>
  <si>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</si>
  <si>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</si>
  <si>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</si>
  <si>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</si>
  <si>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</si>
  <si>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</si>
  <si>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</si>
  <si>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</si>
  <si>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</si>
  <si>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</si>
  <si>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</si>
  <si>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</si>
  <si>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</si>
  <si>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</si>
  <si>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</si>
  <si>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</si>
  <si>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</si>
  <si>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</si>
  <si>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</si>
  <si>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</si>
  <si>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</si>
  <si>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coriaria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</si>
  <si>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</si>
  <si>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</si>
  <si>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</si>
  <si>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</si>
  <si>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</si>
  <si>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</si>
  <si>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</si>
  <si>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</si>
  <si>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</si>
  <si>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</si>
  <si>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</si>
  <si>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</si>
  <si>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</si>
  <si>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</si>
  <si>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</si>
  <si>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</si>
  <si>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</si>
  <si>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</si>
  <si>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</si>
  <si>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</si>
  <si>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</si>
  <si>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</si>
  <si>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</si>
  <si>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</si>
  <si>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</si>
  <si>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</si>
  <si>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</si>
  <si>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</si>
  <si>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</si>
  <si>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</si>
  <si>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</si>
  <si>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</si>
  <si>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</si>
  <si>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</si>
  <si>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flavipes</t>
  </si>
  <si>
    <t>Holobus flavicornis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</si>
  <si>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</si>
  <si>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</si>
  <si>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</si>
  <si>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</si>
  <si>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</si>
  <si>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</si>
  <si>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</si>
  <si>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</si>
  <si>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</si>
  <si>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</si>
  <si>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</si>
  <si>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</si>
  <si>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</si>
  <si>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</si>
  <si>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</si>
  <si>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</si>
  <si>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</si>
  <si>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</si>
  <si>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</si>
  <si>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</si>
  <si>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</si>
  <si>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</si>
  <si>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</si>
  <si>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</si>
  <si>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</si>
  <si>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</si>
  <si>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</si>
  <si>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</si>
  <si>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</si>
  <si>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</si>
  <si>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</si>
  <si>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</si>
  <si>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</si>
  <si>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</si>
  <si>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</si>
  <si>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</si>
  <si>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</si>
  <si>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</si>
  <si>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</si>
  <si>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</si>
  <si>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</si>
  <si>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</si>
  <si>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</si>
  <si>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</si>
  <si>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</si>
  <si>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</si>
  <si>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</si>
  <si>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</si>
  <si>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</si>
  <si>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</si>
  <si>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</si>
  <si>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</si>
  <si>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</si>
  <si>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</si>
  <si>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</si>
  <si>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</si>
  <si>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</si>
  <si>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</si>
  <si>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</si>
  <si>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</si>
  <si>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</si>
  <si>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</si>
  <si>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</si>
  <si>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</si>
  <si>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</si>
  <si>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</si>
  <si>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</si>
  <si>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</si>
  <si>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</si>
  <si>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</si>
  <si>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</si>
  <si>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</si>
  <si>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</si>
  <si>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</si>
  <si>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</si>
  <si>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</si>
  <si>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</si>
  <si>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</si>
  <si>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</si>
  <si>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</si>
  <si>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</si>
  <si>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</si>
  <si>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</si>
  <si>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</si>
  <si>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</si>
  <si>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</si>
  <si>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</si>
  <si>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</si>
  <si>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</si>
  <si>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</si>
  <si>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</si>
  <si>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</si>
  <si>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</si>
  <si>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</si>
  <si>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</si>
  <si>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</si>
  <si>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</si>
  <si>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</si>
  <si>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</si>
  <si>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</si>
  <si>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</si>
  <si>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</si>
  <si>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</si>
  <si>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</si>
  <si>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</si>
  <si>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</si>
  <si>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</si>
  <si>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</si>
  <si>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</si>
  <si>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</si>
  <si>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</si>
  <si>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</si>
  <si>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</si>
  <si>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</si>
  <si>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</si>
  <si>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</si>
  <si>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pelliceus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</si>
  <si>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</si>
  <si>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</si>
  <si>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</si>
  <si>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</si>
  <si>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</si>
  <si>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</si>
  <si>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</si>
  <si>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</si>
  <si>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</si>
  <si>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</si>
  <si>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</si>
  <si>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</si>
  <si>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</si>
  <si>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</si>
  <si>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</si>
  <si>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</si>
  <si>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</si>
  <si>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</si>
  <si>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</si>
  <si>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</si>
  <si>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</si>
  <si>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</si>
  <si>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</si>
  <si>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</si>
  <si>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</si>
  <si>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</si>
  <si>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</si>
  <si>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</si>
  <si>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</si>
  <si>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</si>
  <si>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</si>
  <si>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</si>
  <si>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</si>
  <si>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</si>
  <si>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</si>
  <si>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</si>
  <si>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</si>
  <si>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</si>
  <si>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</si>
  <si>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</si>
  <si>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</si>
  <si>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</si>
  <si>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</si>
  <si>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</si>
  <si>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</si>
  <si>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</si>
  <si>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</si>
  <si>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</si>
  <si>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</si>
  <si>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</si>
  <si>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</si>
  <si>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</si>
  <si>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</si>
  <si>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</si>
  <si>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</si>
  <si>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</si>
  <si>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</si>
  <si>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</si>
  <si>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</si>
  <si>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</si>
  <si>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</si>
  <si>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</si>
  <si>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</si>
  <si>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</si>
  <si>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</si>
  <si>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</si>
  <si>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</si>
  <si>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</si>
  <si>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</si>
  <si>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</si>
  <si>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</si>
  <si>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</si>
  <si>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</si>
  <si>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Oligota anatolica</t>
  </si>
  <si>
    <t>Stenus brunnipes lepidus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</si>
  <si>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</si>
  <si>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</si>
  <si>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</si>
  <si>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</si>
  <si>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</si>
  <si>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</si>
  <si>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Aleochara rambouseki (hamulata)</t>
  </si>
  <si>
    <t>Alevonota gracilenta</t>
  </si>
  <si>
    <t>Aloconota aegea</t>
  </si>
  <si>
    <t>Aloconota samia</t>
  </si>
  <si>
    <t>Atheta luctuosa</t>
  </si>
  <si>
    <t>Cypha spathulata</t>
  </si>
  <si>
    <t>Enalodroma hepatica</t>
  </si>
  <si>
    <t>Maurachelia roubali</t>
  </si>
  <si>
    <t>Ocalea brachyptera</t>
  </si>
  <si>
    <t>Oxypoda attenuata</t>
  </si>
  <si>
    <t>Oxypoda libanotica</t>
  </si>
  <si>
    <t>Oxupoda turcica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</si>
  <si>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</si>
  <si>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</si>
  <si>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</si>
  <si>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</si>
  <si>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</si>
  <si>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</si>
  <si>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</si>
  <si>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Leptomastax simonis</t>
  </si>
  <si>
    <t>Medon caricus</t>
  </si>
  <si>
    <t xml:space="preserve">Gabrius subnigritulus </t>
  </si>
  <si>
    <t>Gyrohypnus fracticornis</t>
  </si>
  <si>
    <t>Heterothops minutus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</si>
  <si>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</si>
  <si>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</si>
  <si>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</si>
  <si>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</si>
  <si>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</si>
  <si>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</si>
  <si>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</si>
  <si>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</si>
  <si>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</si>
  <si>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</si>
  <si>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Dinusa smyrnensis</t>
  </si>
  <si>
    <t>Falagria sulcata</t>
  </si>
  <si>
    <t>Myrmoecia plicata</t>
  </si>
  <si>
    <t>Notothecta pisidica</t>
  </si>
  <si>
    <t>Pella cinctipennis</t>
  </si>
  <si>
    <t>Aploderus lydicus</t>
  </si>
  <si>
    <t>Carpelimus similis</t>
  </si>
  <si>
    <t>Ochthephilus aureus</t>
  </si>
  <si>
    <t>Ochthephilus lenkoranus</t>
  </si>
  <si>
    <t>Leptomastax coquereli</t>
  </si>
  <si>
    <t>Pseudomedon dido</t>
  </si>
  <si>
    <t>Rugilus similis</t>
  </si>
  <si>
    <t>Scopaeus gracilis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</si>
  <si>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</si>
  <si>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</si>
  <si>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</si>
  <si>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</si>
  <si>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</si>
  <si>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</si>
  <si>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</si>
  <si>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</si>
  <si>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</si>
  <si>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Metopsia similis</t>
  </si>
  <si>
    <t>Phyllodrepa palpalis</t>
  </si>
  <si>
    <t>Phyllodrepa floralis</t>
  </si>
  <si>
    <t>Omalium rivulare</t>
  </si>
  <si>
    <t>Anthobium melanocephalum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</si>
  <si>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</si>
  <si>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</si>
  <si>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</si>
  <si>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</si>
  <si>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</si>
  <si>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</si>
  <si>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</si>
  <si>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</si>
  <si>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</si>
  <si>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</si>
  <si>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</si>
  <si>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</si>
  <si>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</si>
  <si>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</si>
  <si>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voraensis</t>
  </si>
  <si>
    <t>Cryptobium collare</t>
  </si>
  <si>
    <t>Leptacinus pusillus</t>
  </si>
  <si>
    <t>Xantholinus decorus</t>
  </si>
  <si>
    <t>Xantholinus laevigatus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</si>
  <si>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</si>
  <si>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</si>
  <si>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</si>
  <si>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</si>
  <si>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</si>
  <si>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</si>
  <si>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</si>
  <si>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</si>
  <si>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</si>
  <si>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</si>
  <si>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</si>
  <si>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</si>
  <si>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</si>
  <si>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</si>
  <si>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</si>
  <si>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</si>
  <si>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Mycetoporus forticornis</t>
  </si>
  <si>
    <t>Mycetoporus brucki</t>
  </si>
  <si>
    <t>Lordithon lunulatus</t>
  </si>
  <si>
    <t>Tachinus laticollis</t>
  </si>
  <si>
    <t>Tachinus discoideus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</si>
  <si>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</si>
  <si>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</si>
  <si>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</si>
  <si>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</si>
  <si>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</si>
  <si>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</si>
  <si>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</si>
  <si>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</si>
  <si>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</si>
  <si>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</si>
  <si>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</si>
  <si>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</si>
  <si>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</si>
  <si>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</si>
  <si>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</si>
  <si>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</si>
  <si>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</si>
  <si>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</si>
  <si>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</si>
  <si>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</si>
  <si>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</si>
  <si>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Atheta elongatula</t>
  </si>
  <si>
    <t>Atheta brisouti</t>
  </si>
  <si>
    <t>Atheta debilis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</si>
  <si>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</si>
  <si>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</si>
  <si>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</si>
  <si>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</si>
  <si>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</si>
  <si>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</si>
  <si>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</si>
  <si>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</si>
  <si>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Tectusa viduus</t>
  </si>
  <si>
    <t>Tectusa timfristosensis</t>
  </si>
  <si>
    <t>Tectusa longiuter</t>
  </si>
  <si>
    <t>Tectusa apollonis</t>
  </si>
  <si>
    <t>Tectusa rastrifera</t>
  </si>
  <si>
    <t>Ocalea concolor</t>
  </si>
  <si>
    <t>Ischnoglossa proxila</t>
  </si>
  <si>
    <t>Oxypoda opaca</t>
  </si>
  <si>
    <t>Oxypoda ignorata</t>
  </si>
  <si>
    <t>Oxypoda mutata</t>
  </si>
  <si>
    <t>Oxypoda mulsanti</t>
  </si>
  <si>
    <t>Oxypoda annularis</t>
  </si>
  <si>
    <t>Oxypoda recondita</t>
  </si>
  <si>
    <t>Homoeusa acuminata</t>
  </si>
  <si>
    <t>Crataraea suturalis</t>
  </si>
  <si>
    <t>Skyros</t>
  </si>
  <si>
    <t>Evritania</t>
  </si>
  <si>
    <t>Florina</t>
  </si>
  <si>
    <t>Phthiotis</t>
  </si>
  <si>
    <t>Phocis</t>
  </si>
  <si>
    <t>Dropephylla gobanzi</t>
  </si>
  <si>
    <t>Megathrus depressus</t>
  </si>
  <si>
    <t>Mycetoporus mulsanti</t>
  </si>
  <si>
    <t>Tachyporus scitulus</t>
  </si>
  <si>
    <t>Stenus erythrocnemus</t>
  </si>
  <si>
    <t>Dinothenarus flavocephalus</t>
  </si>
  <si>
    <t>Heterothops dissimilis</t>
  </si>
  <si>
    <t>Ioánnina</t>
  </si>
  <si>
    <t>N-Pindos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</si>
  <si>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</si>
  <si>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</si>
  <si>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</si>
  <si>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</si>
  <si>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</si>
  <si>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</si>
  <si>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</si>
  <si>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</si>
  <si>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</si>
  <si>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</si>
  <si>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</si>
  <si>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Philonthus decorus</t>
  </si>
  <si>
    <t>Philonthus mannerheimi</t>
  </si>
  <si>
    <t>Philonthus carbonarius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</si>
  <si>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</si>
  <si>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</si>
  <si>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</si>
  <si>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</si>
  <si>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</si>
  <si>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</si>
  <si>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</si>
  <si>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</si>
  <si>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</si>
  <si>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</si>
  <si>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</si>
  <si>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</si>
  <si>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</si>
  <si>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</si>
  <si>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</si>
  <si>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</si>
  <si>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</si>
  <si>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</si>
  <si>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</si>
  <si>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Oxypoda vittata</t>
  </si>
  <si>
    <t>Oxypoda moreatica</t>
  </si>
  <si>
    <t>Aleochara maculata</t>
  </si>
  <si>
    <t>Aleochara gridellii</t>
  </si>
  <si>
    <t>Brachygluta cavernosa</t>
  </si>
  <si>
    <t>Enoptostomus globulicornis</t>
  </si>
  <si>
    <t>Phytosus balticus</t>
  </si>
  <si>
    <t>Pseudobium hellenicum</t>
  </si>
  <si>
    <t>Area</t>
  </si>
  <si>
    <t>Species</t>
  </si>
  <si>
    <t>i</t>
  </si>
  <si>
    <t>fi</t>
  </si>
  <si>
    <t>Trimium libani</t>
  </si>
  <si>
    <t>Aleochara maculipennis</t>
  </si>
  <si>
    <t>Aleochara tristis</t>
  </si>
  <si>
    <t>Atheta opacicollis</t>
  </si>
  <si>
    <t>Pseudosemiris kaufmanni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</si>
  <si>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</si>
  <si>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</si>
  <si>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</si>
  <si>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</si>
  <si>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</si>
  <si>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</si>
  <si>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</si>
  <si>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</si>
  <si>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</si>
  <si>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</si>
  <si>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</si>
  <si>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</si>
  <si>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Xantholinus phenicus</t>
  </si>
  <si>
    <t>Karpathos</t>
  </si>
  <si>
    <t>Island Endemic</t>
  </si>
  <si>
    <t>Omaliinae</t>
  </si>
  <si>
    <t xml:space="preserve">*Anthobium baudii (E) </t>
  </si>
  <si>
    <t xml:space="preserve">*Boreaphilus fuelscheri (E) </t>
  </si>
  <si>
    <t xml:space="preserve">*Boreaphilus meybohmi (E) </t>
  </si>
  <si>
    <t xml:space="preserve">Lesteva brondeeli (E) </t>
  </si>
  <si>
    <t xml:space="preserve">*Lesteva latipes (E) </t>
  </si>
  <si>
    <t xml:space="preserve">Lesteva longoelytrata cretica (E) </t>
  </si>
  <si>
    <t xml:space="preserve">Lesteva nitidicollis (E) </t>
  </si>
  <si>
    <t xml:space="preserve">Lesteva szekessyi (E) </t>
  </si>
  <si>
    <t>Proteininae</t>
  </si>
  <si>
    <t>Micropeplinae</t>
  </si>
  <si>
    <t>Pselaphinae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</si>
  <si>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</si>
  <si>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</si>
  <si>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</si>
  <si>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</si>
  <si>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*Bryaxis lesbius (E) </t>
  </si>
  <si>
    <t xml:space="preserve">*Bythinus icariensis (E) </t>
  </si>
  <si>
    <t xml:space="preserve">Claviger oertzeni (E) </t>
  </si>
  <si>
    <t xml:space="preserve">*Euplectus meybohmi (E) </t>
  </si>
  <si>
    <t xml:space="preserve">*Faronus icariensis (E) </t>
  </si>
  <si>
    <t xml:space="preserve">*Namunia cavernicola (E) </t>
  </si>
  <si>
    <t xml:space="preserve">*Paratychus kerkisicus (E) </t>
  </si>
  <si>
    <t xml:space="preserve">*Protamaurops assingi (E) </t>
  </si>
  <si>
    <t xml:space="preserve">*Tychobythinus brachati (E) </t>
  </si>
  <si>
    <t xml:space="preserve">Tychus carpathius (E) </t>
  </si>
  <si>
    <t xml:space="preserve">Tychus creticus (E) </t>
  </si>
  <si>
    <t xml:space="preserve">*Tychus icariensis (E) </t>
  </si>
  <si>
    <t xml:space="preserve">*Tychus jonicus (E) </t>
  </si>
  <si>
    <t xml:space="preserve">Tychus lagrecai (E) </t>
  </si>
  <si>
    <t xml:space="preserve">*Tychus lesbius (E) </t>
  </si>
  <si>
    <t xml:space="preserve">*Tychus moecha (E) </t>
  </si>
  <si>
    <t xml:space="preserve">Tychus reitteranus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</si>
  <si>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</si>
  <si>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</si>
  <si>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</si>
  <si>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</si>
  <si>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>Phloeocharinae</t>
  </si>
  <si>
    <t>Tachyporinae</t>
  </si>
  <si>
    <t>Trichophyinae</t>
  </si>
  <si>
    <t>Habrocerinae</t>
  </si>
  <si>
    <t>Aleocharinae</t>
  </si>
  <si>
    <t xml:space="preserve">Alevonota cretica (E) </t>
  </si>
  <si>
    <t xml:space="preserve">Aloconota brachyptera (E) </t>
  </si>
  <si>
    <t xml:space="preserve">Aloconota minoica (E) </t>
  </si>
  <si>
    <t>Aloconota subgrandis</t>
  </si>
  <si>
    <t xml:space="preserve">Atheta biroi (E) </t>
  </si>
  <si>
    <t xml:space="preserve">Atheta cretica (E) </t>
  </si>
  <si>
    <t xml:space="preserve">Bellatheta albimontis (E) </t>
  </si>
  <si>
    <t>Bellatheta idana (E)</t>
  </si>
  <si>
    <t xml:space="preserve">*Borboropora corcyrana (E) </t>
  </si>
  <si>
    <t xml:space="preserve">Drusilla cretica (E) </t>
  </si>
  <si>
    <t xml:space="preserve">*Euryalea picipennis (E) </t>
  </si>
  <si>
    <t xml:space="preserve">Geostiba albimontis (E) </t>
  </si>
  <si>
    <t xml:space="preserve">*Geostiba cyprensis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</si>
  <si>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</si>
  <si>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</si>
  <si>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</si>
  <si>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</si>
  <si>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</si>
  <si>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paulexsecta (E) </t>
  </si>
  <si>
    <t xml:space="preserve">*Geostiba perdita (E) </t>
  </si>
  <si>
    <t xml:space="preserve">*Geostiba plicipennis (E) </t>
  </si>
  <si>
    <t xml:space="preserve">Geostiba thryptisensis (E) </t>
  </si>
  <si>
    <t xml:space="preserve">*Leptusa cerrutii (E) </t>
  </si>
  <si>
    <t xml:space="preserve">*Leptusa cypria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</si>
  <si>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</si>
  <si>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</si>
  <si>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</si>
  <si>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</si>
  <si>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Myrmecopora rhodica (E) </t>
  </si>
  <si>
    <t xml:space="preserve">Myrmecopora thriptica (E) </t>
  </si>
  <si>
    <t xml:space="preserve">Ocalea cretica (E) </t>
  </si>
  <si>
    <t xml:space="preserve">Oxypoda bicornuta (E) </t>
  </si>
  <si>
    <t xml:space="preserve">Oxypoda cretica (E) </t>
  </si>
  <si>
    <t xml:space="preserve">Oxypoda idana (E) </t>
  </si>
  <si>
    <t xml:space="preserve">*Oxypoda kerkisica (E) </t>
  </si>
  <si>
    <t>Oxypoda schminkei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</si>
  <si>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</si>
  <si>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</si>
  <si>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</si>
  <si>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</si>
  <si>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 xml:space="preserve">Tectusa thriptica (E) </t>
  </si>
  <si>
    <t>Tectusa vardousiensis</t>
  </si>
  <si>
    <t>Scaphidiinae</t>
  </si>
  <si>
    <t>Oxytelinae</t>
  </si>
  <si>
    <t>Steninae</t>
  </si>
  <si>
    <t xml:space="preserve">Stenus ariadne (E) </t>
  </si>
  <si>
    <t>Euaesthetinae</t>
  </si>
  <si>
    <t>Leptotyphlinae</t>
  </si>
  <si>
    <t xml:space="preserve">**Allotyphlus achileus (E) </t>
  </si>
  <si>
    <t xml:space="preserve">**Allotyphlus corcyranus (E) </t>
  </si>
  <si>
    <t xml:space="preserve">**Allotyphlus corcyricus (E) </t>
  </si>
  <si>
    <t xml:space="preserve">**Allotyphlus dexter (E) </t>
  </si>
  <si>
    <t xml:space="preserve">**Allotyphlus sinester (E) </t>
  </si>
  <si>
    <t xml:space="preserve">**Gynotyphlus corcyrensis (E) </t>
  </si>
  <si>
    <t xml:space="preserve">Kenotyphlus rhodensis (E) </t>
  </si>
  <si>
    <t>Scydmaeninae</t>
  </si>
  <si>
    <t xml:space="preserve">**Cephennium jonicum jonicum (E) </t>
  </si>
  <si>
    <t xml:space="preserve">Cephennium kerpense (E) </t>
  </si>
  <si>
    <t xml:space="preserve">Euconnus dodecanicus (E) </t>
  </si>
  <si>
    <t xml:space="preserve">Euconnus kerpensis (E) </t>
  </si>
  <si>
    <t xml:space="preserve">Euconnus oblitus (E) </t>
  </si>
  <si>
    <t xml:space="preserve">Euconnus rhodensis (E) </t>
  </si>
  <si>
    <t>Eutheia paganettii</t>
  </si>
  <si>
    <t xml:space="preserve">Scydmoraphes fuelscheri (E) </t>
  </si>
  <si>
    <t xml:space="preserve">Scydmoraphes kerpensis (E) </t>
  </si>
  <si>
    <t xml:space="preserve">Scydmoraphes minotauri (E) </t>
  </si>
  <si>
    <t xml:space="preserve">Scydmoraphes rhodensis (E) </t>
  </si>
  <si>
    <t xml:space="preserve">Scydmoraphes ziegleri (E) </t>
  </si>
  <si>
    <t xml:space="preserve">Stenichnus creticus (E) </t>
  </si>
  <si>
    <t xml:space="preserve">**Stenichnus pusillus joicus (E) </t>
  </si>
  <si>
    <t>Pseudopsinae</t>
  </si>
  <si>
    <t xml:space="preserve">*Pseudopsis cypria (E) </t>
  </si>
  <si>
    <t>Paedrinae</t>
  </si>
  <si>
    <t>Achenium humile</t>
  </si>
  <si>
    <t xml:space="preserve">Astenus minos (E) </t>
  </si>
  <si>
    <t xml:space="preserve">Astenus rhodicus (E) </t>
  </si>
  <si>
    <t xml:space="preserve">Astenus thripticus (E) </t>
  </si>
  <si>
    <t xml:space="preserve">**Domene behnei (E) </t>
  </si>
  <si>
    <t xml:space="preserve">Leptobium creticum (E) </t>
  </si>
  <si>
    <t xml:space="preserve">*Leptobium fageli (E) </t>
  </si>
  <si>
    <t xml:space="preserve">*Leptobium longitibiale (E) </t>
  </si>
  <si>
    <t xml:space="preserve">*Leptobium samium (E) </t>
  </si>
  <si>
    <t xml:space="preserve">Leptobium thryptisense (E) </t>
  </si>
  <si>
    <t xml:space="preserve">*Lobrathium apicale (E) </t>
  </si>
  <si>
    <t xml:space="preserve">Lobrathium candicum (E) </t>
  </si>
  <si>
    <t xml:space="preserve">Medon beroni (E) </t>
  </si>
  <si>
    <t xml:space="preserve">Medon carpathius (E) </t>
  </si>
  <si>
    <t xml:space="preserve">Medon cerrutii (E) </t>
  </si>
  <si>
    <t xml:space="preserve">*Medon cyprensis (E) </t>
  </si>
  <si>
    <t>Ochthephilum turkestanicum</t>
  </si>
  <si>
    <t xml:space="preserve">Pseudolathra cretensis (E) </t>
  </si>
  <si>
    <t>Scopaeus creticus</t>
  </si>
  <si>
    <t xml:space="preserve">*Scopaeus flavofasciatus (E) </t>
  </si>
  <si>
    <t xml:space="preserve">Scopaeus muehlei (E) </t>
  </si>
  <si>
    <t xml:space="preserve">Scopaeus schusteri (E) </t>
  </si>
  <si>
    <t xml:space="preserve">*Sunius ambelosicus (E) </t>
  </si>
  <si>
    <t xml:space="preserve">Sunius diktianus (E) </t>
  </si>
  <si>
    <t xml:space="preserve">*Sunius geiseri (E) </t>
  </si>
  <si>
    <t xml:space="preserve">*Sunius potti (E) </t>
  </si>
  <si>
    <t xml:space="preserve">Sunius rhodicus (E) </t>
  </si>
  <si>
    <t xml:space="preserve">Sunius thripticus (E) </t>
  </si>
  <si>
    <t>Staphylininae</t>
  </si>
  <si>
    <t xml:space="preserve">**Ocypus corcyranus (E) </t>
  </si>
  <si>
    <t xml:space="preserve">Quedius fulgidus creticus (E) </t>
  </si>
  <si>
    <t xml:space="preserve">Quedius praecisus (E) </t>
  </si>
  <si>
    <t xml:space="preserve">*Quedius scheerpeltzi (E) </t>
  </si>
  <si>
    <t xml:space="preserve">Quedius sigwalti (E) </t>
  </si>
  <si>
    <t xml:space="preserve">*Quedius troodites (E) </t>
  </si>
  <si>
    <t xml:space="preserve">Xantholinus creticus (E) </t>
  </si>
  <si>
    <t xml:space="preserve">Xantholinus erinaceus (E) </t>
  </si>
  <si>
    <t xml:space="preserve">Xantholinus minos (E) </t>
  </si>
  <si>
    <t>Ann. Precip.</t>
  </si>
  <si>
    <t>Dist. Grk.</t>
  </si>
  <si>
    <t>Dist. Trk</t>
  </si>
  <si>
    <t>Dist. Clos. Main.</t>
  </si>
  <si>
    <t>Ann. Temp. range</t>
  </si>
  <si>
    <t>Mean Diurnal Range</t>
  </si>
  <si>
    <t>Greek Mainland</t>
  </si>
  <si>
    <t>Turkish Mainland</t>
  </si>
  <si>
    <t>Aphaenostemmus rhodicus</t>
  </si>
  <si>
    <t>*Claviger sp. (undescribed)</t>
  </si>
  <si>
    <t>Sepedophilus apfelbecki</t>
  </si>
  <si>
    <t>Sepedophilus binotatus</t>
  </si>
  <si>
    <t>Sepedophilus immaculatus</t>
  </si>
  <si>
    <t>Sepedophilus obtusus</t>
  </si>
  <si>
    <t>Sepedophilus testaceus</t>
  </si>
  <si>
    <t>Aloconota myrmicaria</t>
  </si>
  <si>
    <t>OBS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</si>
  <si>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</si>
  <si>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</si>
  <si>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</si>
  <si>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</si>
  <si>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</si>
  <si>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</si>
  <si>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</si>
  <si>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</si>
  <si>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</si>
  <si>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</si>
  <si>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</si>
  <si>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</si>
  <si>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Oxypoda altermans</t>
  </si>
  <si>
    <t>Oxypoda abdominalis</t>
  </si>
  <si>
    <t>Oxypoda togata</t>
  </si>
  <si>
    <t>Oxypoda praecox</t>
  </si>
  <si>
    <t>Oxypoda induta</t>
  </si>
  <si>
    <t>Atheta fungi fungi</t>
  </si>
  <si>
    <t>Atheta aquatilis</t>
  </si>
  <si>
    <t>Atheta orbata</t>
  </si>
  <si>
    <t>Atheta graminicola</t>
  </si>
  <si>
    <t>Liogluta microptera</t>
  </si>
  <si>
    <t>Samothraki</t>
  </si>
  <si>
    <t>*Braxis samothracicus (e)</t>
  </si>
  <si>
    <t>Bythinus actangulus lunifer</t>
  </si>
  <si>
    <t>*Tychobythinus assingi (E)</t>
  </si>
  <si>
    <t>Aloconota insecta</t>
  </si>
  <si>
    <t>Apimela procera</t>
  </si>
  <si>
    <t>Atheta ischnocera</t>
  </si>
  <si>
    <t>Atheta laevana</t>
  </si>
  <si>
    <t>Dexiogyia corticina</t>
  </si>
  <si>
    <t>Hydrosmecta fluviatilis</t>
  </si>
  <si>
    <t>Hydrosmecta insularum</t>
  </si>
  <si>
    <t>Oxypoda nova</t>
  </si>
  <si>
    <t>Thinobius petzi</t>
  </si>
  <si>
    <t>Stenus clavicornis</t>
  </si>
  <si>
    <t>*Cyrtotyphlus samothracicus (E)</t>
  </si>
  <si>
    <t>*Metrotyphlus samothracicus</t>
  </si>
  <si>
    <t>*Cephennium samothracicum (E)</t>
  </si>
  <si>
    <t>*Scydmoraphes samotracicus (E)</t>
  </si>
  <si>
    <t>Stenichnus assingi</t>
  </si>
  <si>
    <t xml:space="preserve">Stenichnus basimpressus (E) </t>
  </si>
  <si>
    <t xml:space="preserve">Stenichnus hummleri (E) </t>
  </si>
  <si>
    <t xml:space="preserve">Stenichnus kerpensis (E) </t>
  </si>
  <si>
    <t xml:space="preserve">*Stenichnus lesbius (E) </t>
  </si>
  <si>
    <t>Leptacinus intermedius</t>
  </si>
  <si>
    <t>Neobisnius procerulus</t>
  </si>
  <si>
    <t>Remus pruinosus</t>
  </si>
  <si>
    <t>Xantholinus chersonesicus</t>
  </si>
  <si>
    <t>=IFERROR(INDEX('Actual species'!$P$2:$P$982; MATCH(0; INDEX(COUNTIF($A$1:A1;'Actual species'!$P$2:$P$982); 0; 0); 0)); 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</si>
</sst>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0" xfId="0" applyFill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3" xfId="0" quotePrefix="1" applyBorder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4" fillId="0" borderId="1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0" borderId="1" xfId="0" applyFont="1" applyFill="1" applyBorder="1"/>
    <xf numFmtId="0" fontId="0" fillId="0" borderId="0" xfId="0" applyFont="1" applyFill="1"/>
    <xf numFmtId="0" fontId="0" fillId="5" borderId="3" xfId="0" applyFill="1" applyBorder="1"/>
    <xf numFmtId="0" fontId="7" fillId="0" borderId="0" xfId="0" applyFont="1" applyFill="1" applyBorder="1"/>
    <xf numFmtId="0" fontId="0" fillId="5" borderId="8" xfId="0" applyFill="1" applyBorder="1"/>
    <xf numFmtId="0" fontId="2" fillId="5" borderId="8" xfId="0" applyFont="1" applyFill="1" applyBorder="1"/>
    <xf numFmtId="0" fontId="0" fillId="5" borderId="8" xfId="0" applyFont="1" applyFill="1" applyBorder="1"/>
    <xf numFmtId="0" fontId="9" fillId="0" borderId="6" xfId="0" applyFont="1" applyFill="1" applyBorder="1"/>
    <xf numFmtId="0" fontId="9" fillId="0" borderId="5" xfId="0" applyFont="1" applyFill="1" applyBorder="1"/>
    <xf numFmtId="0" fontId="9" fillId="5" borderId="6" xfId="0" applyFont="1" applyFill="1" applyBorder="1"/>
    <xf numFmtId="0" fontId="9" fillId="5" borderId="3" xfId="0" applyFont="1" applyFill="1" applyBorder="1"/>
    <xf numFmtId="0" fontId="9" fillId="0" borderId="6" xfId="0" applyFont="1" applyBorder="1"/>
    <xf numFmtId="0" fontId="5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0" fillId="3" borderId="0" xfId="0" applyFill="1"/>
    <xf numFmtId="0" fontId="0" fillId="0" borderId="0" xfId="0" applyNumberFormat="1"/>
    <xf numFmtId="0" fontId="0" fillId="0" borderId="0" xfId="0" quotePrefix="1"/>
    <xf numFmtId="0" fontId="6" fillId="0" borderId="0" xfId="0" applyFont="1" applyBorder="1"/>
    <xf numFmtId="0" fontId="0" fillId="4" borderId="1" xfId="0" quotePrefix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9" xfId="0" applyFill="1" applyBorder="1"/>
    <xf numFmtId="0" fontId="0" fillId="4" borderId="3" xfId="0" applyFont="1" applyFill="1" applyBorder="1"/>
    <xf numFmtId="0" fontId="0" fillId="4" borderId="8" xfId="0" applyFill="1" applyBorder="1"/>
    <xf numFmtId="0" fontId="6" fillId="0" borderId="0" xfId="0" applyFont="1" applyFill="1" applyBorder="1"/>
    <xf numFmtId="0" fontId="0" fillId="4" borderId="1" xfId="0" applyFill="1" applyBorder="1"/>
    <xf numFmtId="0" fontId="5" fillId="0" borderId="0" xfId="0" applyFont="1" applyBorder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0" fillId="4" borderId="3" xfId="0" quotePrefix="1" applyFill="1" applyBorder="1"/>
    <xf numFmtId="0" fontId="2" fillId="4" borderId="3" xfId="0" quotePrefix="1" applyFont="1" applyFill="1" applyBorder="1"/>
    <xf numFmtId="0" fontId="6" fillId="0" borderId="0" xfId="0" applyFont="1"/>
    <xf numFmtId="0" fontId="1" fillId="4" borderId="3" xfId="0" applyFont="1" applyFill="1" applyBorder="1"/>
    <xf numFmtId="0" fontId="5" fillId="0" borderId="0" xfId="0" applyFont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3" fillId="5" borderId="8" xfId="0" applyFont="1" applyFill="1" applyBorder="1"/>
    <xf numFmtId="0" fontId="3" fillId="4" borderId="3" xfId="0" applyFont="1" applyFill="1" applyBorder="1"/>
    <xf numFmtId="0" fontId="3" fillId="0" borderId="1" xfId="0" quotePrefix="1" applyFont="1" applyBorder="1"/>
    <xf numFmtId="0" fontId="6" fillId="6" borderId="0" xfId="0" applyFont="1" applyFill="1" applyBorder="1"/>
    <xf numFmtId="0" fontId="0" fillId="6" borderId="0" xfId="0" applyFill="1"/>
    <xf numFmtId="0" fontId="0" fillId="6" borderId="3" xfId="0" applyFill="1" applyBorder="1"/>
    <xf numFmtId="0" fontId="0" fillId="6" borderId="0" xfId="0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8" xfId="0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0" xfId="0" applyFont="1" applyFill="1" applyBorder="1"/>
    <xf numFmtId="0" fontId="2" fillId="6" borderId="8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6" borderId="3" xfId="0" applyFont="1" applyFill="1" applyBorder="1"/>
    <xf numFmtId="0" fontId="3" fillId="6" borderId="0" xfId="0" applyFont="1" applyFill="1" applyBorder="1"/>
    <xf numFmtId="0" fontId="0" fillId="6" borderId="2" xfId="0" applyFill="1" applyBorder="1"/>
    <xf numFmtId="0" fontId="0" fillId="6" borderId="1" xfId="0" quotePrefix="1" applyFill="1" applyBorder="1"/>
    <xf numFmtId="0" fontId="2" fillId="6" borderId="1" xfId="0" applyFont="1" applyFill="1" applyBorder="1"/>
    <xf numFmtId="0" fontId="1" fillId="6" borderId="3" xfId="0" applyFont="1" applyFill="1" applyBorder="1"/>
    <xf numFmtId="0" fontId="5" fillId="6" borderId="0" xfId="0" applyFont="1" applyFill="1" applyBorder="1"/>
    <xf numFmtId="0" fontId="5" fillId="6" borderId="3" xfId="0" applyFont="1" applyFill="1" applyBorder="1"/>
    <xf numFmtId="0" fontId="0" fillId="6" borderId="0" xfId="0" quotePrefix="1" applyFill="1" applyBorder="1"/>
    <xf numFmtId="0" fontId="0" fillId="6" borderId="0" xfId="0" applyFont="1" applyFill="1" applyBorder="1"/>
    <xf numFmtId="0" fontId="2" fillId="6" borderId="3" xfId="0" quotePrefix="1" applyFont="1" applyFill="1" applyBorder="1"/>
    <xf numFmtId="0" fontId="0" fillId="6" borderId="3" xfId="0" quotePrefix="1" applyFill="1" applyBorder="1"/>
    <xf numFmtId="0" fontId="0" fillId="6" borderId="3" xfId="0" quotePrefix="1" applyFont="1" applyFill="1" applyBorder="1"/>
    <xf numFmtId="0" fontId="0" fillId="6" borderId="8" xfId="0" applyFont="1" applyFill="1" applyBorder="1"/>
    <xf numFmtId="0" fontId="0" fillId="6" borderId="1" xfId="0" applyFont="1" applyFill="1" applyBorder="1"/>
    <xf numFmtId="0" fontId="8" fillId="6" borderId="0" xfId="0" applyFont="1" applyFill="1" applyBorder="1"/>
    <xf numFmtId="0" fontId="8" fillId="6" borderId="3" xfId="0" applyFont="1" applyFill="1" applyBorder="1"/>
    <xf numFmtId="0" fontId="6" fillId="6" borderId="3" xfId="0" applyFont="1" applyFill="1" applyBorder="1"/>
    <xf numFmtId="0" fontId="0" fillId="6" borderId="1" xfId="0" applyFill="1" applyBorder="1"/>
    <xf numFmtId="0" fontId="6" fillId="6" borderId="0" xfId="0" applyFont="1" applyFill="1"/>
    <xf numFmtId="0" fontId="7" fillId="6" borderId="0" xfId="0" applyFont="1" applyFill="1" applyBorder="1"/>
    <xf numFmtId="0" fontId="5" fillId="6" borderId="0" xfId="0" applyFont="1" applyFill="1"/>
    <xf numFmtId="0" fontId="3" fillId="6" borderId="0" xfId="0" applyFont="1" applyFill="1"/>
    <xf numFmtId="0" fontId="2" fillId="6" borderId="0" xfId="0" applyFont="1" applyFill="1"/>
    <xf numFmtId="0" fontId="7" fillId="6" borderId="3" xfId="0" applyFont="1" applyFill="1" applyBorder="1"/>
    <xf numFmtId="0" fontId="3" fillId="6" borderId="8" xfId="0" applyFont="1" applyFill="1" applyBorder="1"/>
    <xf numFmtId="0" fontId="3" fillId="6" borderId="1" xfId="0" applyFont="1" applyFill="1" applyBorder="1"/>
    <xf numFmtId="0" fontId="2" fillId="6" borderId="1" xfId="0" quotePrefix="1" applyFont="1" applyFill="1" applyBorder="1"/>
    <xf numFmtId="0" fontId="3" fillId="6" borderId="1" xfId="0" quotePrefix="1" applyFont="1" applyFill="1" applyBorder="1"/>
    <xf numFmtId="0" fontId="1" fillId="6" borderId="0" xfId="0" applyFont="1" applyFill="1" applyBorder="1"/>
    <xf numFmtId="0" fontId="10" fillId="7" borderId="3" xfId="0" applyFont="1" applyFill="1" applyBorder="1"/>
    <xf numFmtId="0" fontId="1" fillId="7" borderId="0" xfId="0" applyFont="1" applyFill="1"/>
    <xf numFmtId="0" fontId="2" fillId="7" borderId="0" xfId="0" applyFont="1" applyFill="1"/>
    <xf numFmtId="0" fontId="0" fillId="7" borderId="0" xfId="0" applyFill="1"/>
    <xf numFmtId="0" fontId="10" fillId="8" borderId="3" xfId="0" applyFont="1" applyFill="1" applyBorder="1"/>
    <xf numFmtId="0" fontId="1" fillId="8" borderId="0" xfId="0" applyFont="1" applyFill="1"/>
    <xf numFmtId="0" fontId="2" fillId="8" borderId="0" xfId="0" applyFont="1" applyFill="1"/>
    <xf numFmtId="0" fontId="0" fillId="8" borderId="0" xfId="0" applyFill="1"/>
    <xf numFmtId="0" fontId="9" fillId="9" borderId="3" xfId="0" applyFont="1" applyFill="1" applyBorder="1"/>
    <xf numFmtId="0" fontId="0" fillId="9" borderId="0" xfId="0" applyFill="1"/>
    <xf numFmtId="0" fontId="0" fillId="9" borderId="3" xfId="0" applyFill="1" applyBorder="1"/>
    <xf numFmtId="0" fontId="2" fillId="9" borderId="3" xfId="0" applyFont="1" applyFill="1" applyBorder="1"/>
    <xf numFmtId="0" fontId="2" fillId="9" borderId="0" xfId="0" applyFont="1" applyFill="1" applyBorder="1"/>
    <xf numFmtId="0" fontId="2" fillId="9" borderId="0" xfId="0" applyFont="1" applyFill="1"/>
    <xf numFmtId="0" fontId="3" fillId="9" borderId="0" xfId="0" applyFont="1" applyFill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SAR!$C$1</c:f>
              <c:strCache>
                <c:ptCount val="1"/>
                <c:pt idx="0">
                  <c:v>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373775153105861"/>
                  <c:y val="0.18653098050243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SAR!$C$2:$C$12</c:f>
              <c:numCache>
                <c:formatCode>General</c:formatCode>
                <c:ptCount val="11"/>
                <c:pt idx="0">
                  <c:v>209</c:v>
                </c:pt>
                <c:pt idx="1">
                  <c:v>257.95999999999998</c:v>
                </c:pt>
                <c:pt idx="2">
                  <c:v>289.06</c:v>
                </c:pt>
                <c:pt idx="3">
                  <c:v>301</c:v>
                </c:pt>
                <c:pt idx="4">
                  <c:v>477.4</c:v>
                </c:pt>
                <c:pt idx="5">
                  <c:v>851.13</c:v>
                </c:pt>
                <c:pt idx="6">
                  <c:v>1400</c:v>
                </c:pt>
                <c:pt idx="7">
                  <c:v>1633</c:v>
                </c:pt>
                <c:pt idx="8">
                  <c:v>8303</c:v>
                </c:pt>
                <c:pt idx="9">
                  <c:v>9251</c:v>
                </c:pt>
                <c:pt idx="10">
                  <c:v>178</c:v>
                </c:pt>
              </c:numCache>
            </c:numRef>
          </c:xVal>
          <c:yVal>
            <c:numRef>
              <c:f>SAR!$B$2:$B$12</c:f>
              <c:numCache>
                <c:formatCode>General</c:formatCode>
                <c:ptCount val="11"/>
                <c:pt idx="0">
                  <c:v>52</c:v>
                </c:pt>
                <c:pt idx="1">
                  <c:v>65</c:v>
                </c:pt>
                <c:pt idx="2">
                  <c:v>51</c:v>
                </c:pt>
                <c:pt idx="3">
                  <c:v>63</c:v>
                </c:pt>
                <c:pt idx="4">
                  <c:v>136</c:v>
                </c:pt>
                <c:pt idx="5">
                  <c:v>39</c:v>
                </c:pt>
                <c:pt idx="6">
                  <c:v>125</c:v>
                </c:pt>
                <c:pt idx="7">
                  <c:v>181</c:v>
                </c:pt>
                <c:pt idx="8">
                  <c:v>167</c:v>
                </c:pt>
                <c:pt idx="9">
                  <c:v>122</c:v>
                </c:pt>
                <c:pt idx="10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3-4FA2-8AF4-4631355EB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84264"/>
        <c:axId val="559284592"/>
      </c:scatterChart>
      <c:valAx>
        <c:axId val="55928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9284592"/>
        <c:crosses val="autoZero"/>
        <c:crossBetween val="midCat"/>
      </c:valAx>
      <c:valAx>
        <c:axId val="559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928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7</xdr:row>
      <xdr:rowOff>22860</xdr:rowOff>
    </xdr:from>
    <xdr:to>
      <xdr:col>15</xdr:col>
      <xdr:colOff>91440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98EA5-E9AF-4B5A-8DE7-9DD7E8C6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dimension ref="A1:Y982"/>
  <sheetViews>
    <sheetView workbookViewId="0">
      <pane xSplit="1" ySplit="1" topLeftCell="G977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M997" sqref="M997"/>
    </sheetView>
  </sheetViews>
  <sheetFormatPr defaultRowHeight="14.4" x14ac:dyDescent="0.3"/>
  <cols>
    <col min="1" max="1" width="34.5546875" style="8" bestFit="1" customWidth="1"/>
    <col min="2" max="2" width="8.88671875" style="2"/>
    <col min="3" max="4" width="8.88671875" style="1"/>
    <col min="5" max="5" width="9" style="1" bestFit="1" customWidth="1"/>
    <col min="6" max="7" width="9" style="25" customWidth="1"/>
    <col min="8" max="9" width="9" style="25" bestFit="1" customWidth="1"/>
    <col min="10" max="10" width="8.88671875" style="25"/>
    <col min="11" max="11" width="9" style="25" bestFit="1" customWidth="1"/>
    <col min="12" max="13" width="8.88671875" style="25"/>
    <col min="14" max="14" width="8.88671875" style="1"/>
    <col min="15" max="18" width="9" style="68" bestFit="1" customWidth="1"/>
    <col min="22" max="22" width="8.88671875" style="160"/>
    <col min="23" max="23" width="8.88671875" style="154"/>
    <col min="24" max="24" width="8.88671875" style="158"/>
  </cols>
  <sheetData>
    <row r="1" spans="1:25" ht="15" thickBot="1" x14ac:dyDescent="0.35">
      <c r="A1" s="47"/>
      <c r="B1" s="79" t="s">
        <v>0</v>
      </c>
      <c r="C1" s="80" t="s">
        <v>1</v>
      </c>
      <c r="D1" s="80" t="s">
        <v>2</v>
      </c>
      <c r="E1" s="80" t="s">
        <v>3</v>
      </c>
      <c r="F1" s="50" t="s">
        <v>721</v>
      </c>
      <c r="G1" s="77" t="s">
        <v>570</v>
      </c>
      <c r="H1" s="73" t="s">
        <v>100</v>
      </c>
      <c r="I1" s="73" t="s">
        <v>149</v>
      </c>
      <c r="J1" s="73" t="s">
        <v>179</v>
      </c>
      <c r="K1" s="73" t="s">
        <v>204</v>
      </c>
      <c r="L1" s="73" t="s">
        <v>238</v>
      </c>
      <c r="M1" s="73" t="s">
        <v>248</v>
      </c>
      <c r="N1" s="74" t="s">
        <v>249</v>
      </c>
      <c r="O1" s="73" t="s">
        <v>798</v>
      </c>
      <c r="P1" s="73" t="s">
        <v>992</v>
      </c>
      <c r="Q1" s="75" t="s">
        <v>722</v>
      </c>
      <c r="R1" s="75" t="s">
        <v>724</v>
      </c>
      <c r="S1" s="75" t="s">
        <v>725</v>
      </c>
      <c r="T1" s="75" t="s">
        <v>723</v>
      </c>
      <c r="U1" s="76" t="s">
        <v>733</v>
      </c>
      <c r="V1" s="76" t="s">
        <v>734</v>
      </c>
      <c r="W1" s="159" t="s">
        <v>799</v>
      </c>
      <c r="X1" s="151" t="s">
        <v>959</v>
      </c>
      <c r="Y1" s="155" t="s">
        <v>960</v>
      </c>
    </row>
    <row r="2" spans="1:25" x14ac:dyDescent="0.3">
      <c r="A2" s="84" t="s">
        <v>800</v>
      </c>
      <c r="B2" s="85"/>
      <c r="C2" s="86"/>
      <c r="D2" s="86"/>
      <c r="E2" s="86"/>
      <c r="F2" s="87"/>
      <c r="G2" s="87"/>
      <c r="H2" s="87"/>
      <c r="I2" s="87"/>
      <c r="J2" s="87"/>
      <c r="K2" s="87"/>
      <c r="L2" s="87"/>
      <c r="M2" s="87"/>
      <c r="N2" s="86"/>
      <c r="O2" s="87"/>
      <c r="P2" s="87"/>
      <c r="Q2" s="88"/>
      <c r="R2" s="88"/>
      <c r="S2" s="88"/>
      <c r="T2" s="88"/>
      <c r="U2" s="42"/>
      <c r="V2" s="42"/>
      <c r="W2" s="160"/>
      <c r="X2" s="152"/>
      <c r="Y2" s="156"/>
    </row>
    <row r="3" spans="1:25" x14ac:dyDescent="0.3">
      <c r="A3" s="32" t="s">
        <v>181</v>
      </c>
      <c r="B3" s="6" t="s">
        <v>102</v>
      </c>
      <c r="C3" s="35" t="s">
        <v>102</v>
      </c>
      <c r="D3" s="35" t="s">
        <v>102</v>
      </c>
      <c r="E3" s="35" t="s">
        <v>102</v>
      </c>
      <c r="F3" s="33" t="s">
        <v>102</v>
      </c>
      <c r="G3" s="33" t="s">
        <v>102</v>
      </c>
      <c r="H3" s="37" t="s">
        <v>102</v>
      </c>
      <c r="I3" s="33" t="s">
        <v>102</v>
      </c>
      <c r="J3" s="33">
        <v>1</v>
      </c>
      <c r="K3" s="25" t="s">
        <v>102</v>
      </c>
      <c r="L3" s="25">
        <v>2</v>
      </c>
      <c r="M3" s="25" t="s">
        <v>102</v>
      </c>
      <c r="N3" s="1" t="s">
        <v>102</v>
      </c>
      <c r="O3" s="25">
        <v>1</v>
      </c>
      <c r="P3" s="25" t="s">
        <v>102</v>
      </c>
      <c r="Q3" s="70" t="s">
        <v>102</v>
      </c>
      <c r="R3" s="70" t="s">
        <v>102</v>
      </c>
      <c r="S3" s="70" t="s">
        <v>102</v>
      </c>
      <c r="T3" s="70" t="s">
        <v>102</v>
      </c>
      <c r="U3" s="70" t="s">
        <v>102</v>
      </c>
      <c r="V3" s="70" t="s">
        <v>102</v>
      </c>
      <c r="W3" s="160" t="s">
        <v>102</v>
      </c>
      <c r="X3" s="153" t="s">
        <v>114</v>
      </c>
      <c r="Y3" s="157" t="s">
        <v>102</v>
      </c>
    </row>
    <row r="4" spans="1:25" x14ac:dyDescent="0.3">
      <c r="A4" s="32" t="s">
        <v>635</v>
      </c>
      <c r="B4" s="6" t="s">
        <v>102</v>
      </c>
      <c r="C4" s="35" t="s">
        <v>102</v>
      </c>
      <c r="D4" s="35" t="s">
        <v>102</v>
      </c>
      <c r="E4" s="35" t="s">
        <v>102</v>
      </c>
      <c r="F4" s="33" t="s">
        <v>102</v>
      </c>
      <c r="G4" s="33" t="s">
        <v>102</v>
      </c>
      <c r="H4" s="37" t="s">
        <v>102</v>
      </c>
      <c r="I4" s="33" t="s">
        <v>102</v>
      </c>
      <c r="J4" s="33" t="s">
        <v>102</v>
      </c>
      <c r="K4" s="25" t="s">
        <v>102</v>
      </c>
      <c r="L4" s="25" t="s">
        <v>102</v>
      </c>
      <c r="M4" s="25" t="s">
        <v>102</v>
      </c>
      <c r="N4" s="1" t="s">
        <v>102</v>
      </c>
      <c r="O4" s="25" t="s">
        <v>102</v>
      </c>
      <c r="P4" s="25" t="s">
        <v>102</v>
      </c>
      <c r="Q4" s="70" t="s">
        <v>102</v>
      </c>
      <c r="R4" s="70" t="s">
        <v>102</v>
      </c>
      <c r="S4" s="70" t="s">
        <v>102</v>
      </c>
      <c r="T4" s="70">
        <v>4</v>
      </c>
      <c r="U4" s="70" t="s">
        <v>102</v>
      </c>
      <c r="V4" s="70">
        <v>2</v>
      </c>
      <c r="W4" s="160" t="s">
        <v>102</v>
      </c>
      <c r="X4" s="153" t="str">
        <f t="shared" ref="X4:X59" si="0">IF(SUM(Q4:V4)&gt;=1,"X","")</f>
        <v>X</v>
      </c>
      <c r="Y4" s="157" t="s">
        <v>102</v>
      </c>
    </row>
    <row r="5" spans="1:25" x14ac:dyDescent="0.3">
      <c r="A5" s="10" t="s">
        <v>739</v>
      </c>
      <c r="B5" s="15" t="s">
        <v>102</v>
      </c>
      <c r="C5" s="11" t="s">
        <v>102</v>
      </c>
      <c r="D5" s="11" t="s">
        <v>102</v>
      </c>
      <c r="E5" s="11" t="s">
        <v>102</v>
      </c>
      <c r="F5" s="28" t="s">
        <v>102</v>
      </c>
      <c r="G5" s="28" t="s">
        <v>102</v>
      </c>
      <c r="H5" s="31" t="s">
        <v>102</v>
      </c>
      <c r="I5" s="28" t="s">
        <v>102</v>
      </c>
      <c r="J5" s="28" t="s">
        <v>102</v>
      </c>
      <c r="K5" s="28" t="s">
        <v>102</v>
      </c>
      <c r="L5" s="28" t="s">
        <v>102</v>
      </c>
      <c r="M5" s="28" t="s">
        <v>102</v>
      </c>
      <c r="N5" s="11" t="s">
        <v>102</v>
      </c>
      <c r="O5" s="25" t="s">
        <v>102</v>
      </c>
      <c r="P5" s="25" t="s">
        <v>102</v>
      </c>
      <c r="Q5" s="71" t="s">
        <v>102</v>
      </c>
      <c r="R5" s="71" t="s">
        <v>102</v>
      </c>
      <c r="S5" s="71" t="s">
        <v>102</v>
      </c>
      <c r="T5" s="71">
        <v>15</v>
      </c>
      <c r="U5" s="71"/>
      <c r="V5" s="71"/>
      <c r="W5" s="160" t="s">
        <v>102</v>
      </c>
      <c r="X5" s="153" t="str">
        <f t="shared" si="0"/>
        <v>X</v>
      </c>
      <c r="Y5" s="157" t="s">
        <v>114</v>
      </c>
    </row>
    <row r="6" spans="1:25" x14ac:dyDescent="0.3">
      <c r="A6" s="18" t="s">
        <v>801</v>
      </c>
      <c r="B6" s="19">
        <f>1102+37+24+11+13+2+3</f>
        <v>1192</v>
      </c>
      <c r="C6" s="21">
        <f>94</f>
        <v>94</v>
      </c>
      <c r="D6" s="21">
        <v>0</v>
      </c>
      <c r="E6" s="21">
        <v>1</v>
      </c>
      <c r="F6" s="33" t="s">
        <v>102</v>
      </c>
      <c r="G6" s="33" t="s">
        <v>102</v>
      </c>
      <c r="H6" s="25" t="s">
        <v>102</v>
      </c>
      <c r="I6" s="25" t="s">
        <v>102</v>
      </c>
      <c r="J6" s="25" t="s">
        <v>102</v>
      </c>
      <c r="K6" s="25" t="s">
        <v>102</v>
      </c>
      <c r="L6" s="25" t="s">
        <v>102</v>
      </c>
      <c r="M6" s="25" t="s">
        <v>102</v>
      </c>
      <c r="N6" s="1" t="s">
        <v>102</v>
      </c>
      <c r="O6" s="25" t="s">
        <v>102</v>
      </c>
      <c r="P6" s="25" t="s">
        <v>102</v>
      </c>
      <c r="Q6" s="70" t="s">
        <v>102</v>
      </c>
      <c r="R6" s="70" t="s">
        <v>102</v>
      </c>
      <c r="S6" s="70" t="s">
        <v>102</v>
      </c>
      <c r="T6" s="70" t="s">
        <v>102</v>
      </c>
      <c r="U6" s="70" t="s">
        <v>102</v>
      </c>
      <c r="V6" s="70" t="s">
        <v>102</v>
      </c>
      <c r="W6" s="160" t="s">
        <v>114</v>
      </c>
      <c r="X6" s="153" t="s">
        <v>102</v>
      </c>
      <c r="Y6" s="157" t="s">
        <v>102</v>
      </c>
    </row>
    <row r="7" spans="1:25" x14ac:dyDescent="0.3">
      <c r="A7" s="10" t="s">
        <v>634</v>
      </c>
      <c r="B7" s="15" t="s">
        <v>102</v>
      </c>
      <c r="C7" s="11" t="s">
        <v>102</v>
      </c>
      <c r="D7" s="11" t="s">
        <v>102</v>
      </c>
      <c r="E7" s="11" t="s">
        <v>102</v>
      </c>
      <c r="F7" s="33" t="s">
        <v>102</v>
      </c>
      <c r="G7" s="28" t="s">
        <v>102</v>
      </c>
      <c r="H7" s="28" t="s">
        <v>102</v>
      </c>
      <c r="I7" s="28" t="s">
        <v>102</v>
      </c>
      <c r="J7" s="28" t="s">
        <v>102</v>
      </c>
      <c r="K7" s="28" t="s">
        <v>102</v>
      </c>
      <c r="L7" s="28" t="s">
        <v>102</v>
      </c>
      <c r="M7" s="28" t="s">
        <v>102</v>
      </c>
      <c r="N7" s="11" t="s">
        <v>102</v>
      </c>
      <c r="O7" s="25" t="s">
        <v>102</v>
      </c>
      <c r="P7" s="25" t="s">
        <v>102</v>
      </c>
      <c r="Q7" s="71" t="s">
        <v>102</v>
      </c>
      <c r="R7" s="71" t="s">
        <v>102</v>
      </c>
      <c r="S7" s="71" t="s">
        <v>102</v>
      </c>
      <c r="T7" s="71">
        <v>5</v>
      </c>
      <c r="U7" s="70" t="s">
        <v>102</v>
      </c>
      <c r="V7" s="70" t="s">
        <v>102</v>
      </c>
      <c r="W7" s="160" t="s">
        <v>102</v>
      </c>
      <c r="X7" s="153" t="str">
        <f t="shared" si="0"/>
        <v>X</v>
      </c>
      <c r="Y7" s="157" t="s">
        <v>102</v>
      </c>
    </row>
    <row r="8" spans="1:25" s="8" customFormat="1" x14ac:dyDescent="0.3">
      <c r="A8" s="10" t="s">
        <v>633</v>
      </c>
      <c r="B8" s="15" t="s">
        <v>102</v>
      </c>
      <c r="C8" s="11" t="s">
        <v>102</v>
      </c>
      <c r="D8" s="11" t="s">
        <v>102</v>
      </c>
      <c r="E8" s="11" t="s">
        <v>102</v>
      </c>
      <c r="F8" s="33" t="s">
        <v>102</v>
      </c>
      <c r="G8" s="28" t="s">
        <v>102</v>
      </c>
      <c r="H8" s="28" t="s">
        <v>102</v>
      </c>
      <c r="I8" s="28" t="s">
        <v>102</v>
      </c>
      <c r="J8" s="28" t="s">
        <v>102</v>
      </c>
      <c r="K8" s="28" t="s">
        <v>102</v>
      </c>
      <c r="L8" s="28" t="s">
        <v>102</v>
      </c>
      <c r="M8" s="28" t="s">
        <v>102</v>
      </c>
      <c r="N8" s="11" t="s">
        <v>102</v>
      </c>
      <c r="O8" s="25" t="s">
        <v>102</v>
      </c>
      <c r="P8" s="25" t="s">
        <v>102</v>
      </c>
      <c r="Q8" s="71">
        <v>1</v>
      </c>
      <c r="R8" s="71" t="s">
        <v>102</v>
      </c>
      <c r="S8" s="71">
        <v>4</v>
      </c>
      <c r="T8" s="71">
        <v>6</v>
      </c>
      <c r="U8" s="70" t="s">
        <v>102</v>
      </c>
      <c r="V8" s="70" t="s">
        <v>102</v>
      </c>
      <c r="W8" s="160" t="s">
        <v>102</v>
      </c>
      <c r="X8" s="153" t="str">
        <f t="shared" si="0"/>
        <v>X</v>
      </c>
      <c r="Y8" s="157" t="s">
        <v>102</v>
      </c>
    </row>
    <row r="9" spans="1:25" x14ac:dyDescent="0.3">
      <c r="A9" s="10" t="s">
        <v>961</v>
      </c>
      <c r="B9" s="15" t="s">
        <v>102</v>
      </c>
      <c r="C9" s="11" t="s">
        <v>102</v>
      </c>
      <c r="D9" s="11" t="s">
        <v>102</v>
      </c>
      <c r="E9" s="11" t="s">
        <v>102</v>
      </c>
      <c r="F9" s="33" t="s">
        <v>102</v>
      </c>
      <c r="G9" s="28" t="s">
        <v>102</v>
      </c>
      <c r="H9" s="28" t="s">
        <v>102</v>
      </c>
      <c r="I9" s="28" t="s">
        <v>102</v>
      </c>
      <c r="J9" s="28" t="s">
        <v>102</v>
      </c>
      <c r="K9" s="28">
        <v>2</v>
      </c>
      <c r="L9" s="28" t="s">
        <v>102</v>
      </c>
      <c r="M9" s="28" t="s">
        <v>102</v>
      </c>
      <c r="N9" s="11" t="s">
        <v>102</v>
      </c>
      <c r="O9" s="25" t="s">
        <v>102</v>
      </c>
      <c r="P9" s="25" t="s">
        <v>102</v>
      </c>
      <c r="Q9" s="71" t="s">
        <v>102</v>
      </c>
      <c r="R9" s="71" t="s">
        <v>102</v>
      </c>
      <c r="S9" s="71" t="s">
        <v>102</v>
      </c>
      <c r="T9" s="71" t="s">
        <v>102</v>
      </c>
      <c r="U9" s="70" t="s">
        <v>102</v>
      </c>
      <c r="V9" s="70" t="s">
        <v>102</v>
      </c>
      <c r="W9" s="160" t="s">
        <v>102</v>
      </c>
      <c r="X9" s="153" t="s">
        <v>102</v>
      </c>
      <c r="Y9" s="157" t="s">
        <v>102</v>
      </c>
    </row>
    <row r="10" spans="1:25" x14ac:dyDescent="0.3">
      <c r="A10" s="18" t="s">
        <v>802</v>
      </c>
      <c r="B10" s="16" t="s">
        <v>102</v>
      </c>
      <c r="C10" s="22" t="s">
        <v>102</v>
      </c>
      <c r="D10" s="22" t="s">
        <v>102</v>
      </c>
      <c r="E10" s="22" t="s">
        <v>102</v>
      </c>
      <c r="F10" s="33" t="s">
        <v>102</v>
      </c>
      <c r="G10" s="33" t="s">
        <v>102</v>
      </c>
      <c r="H10" s="39" t="s">
        <v>102</v>
      </c>
      <c r="I10" s="29" t="s">
        <v>102</v>
      </c>
      <c r="J10" s="30">
        <v>4</v>
      </c>
      <c r="K10" s="29" t="s">
        <v>102</v>
      </c>
      <c r="L10" s="25" t="s">
        <v>102</v>
      </c>
      <c r="M10" s="25" t="s">
        <v>102</v>
      </c>
      <c r="N10" s="1" t="s">
        <v>102</v>
      </c>
      <c r="O10" s="25" t="s">
        <v>102</v>
      </c>
      <c r="P10" s="25" t="s">
        <v>102</v>
      </c>
      <c r="Q10" s="70" t="s">
        <v>102</v>
      </c>
      <c r="R10" s="70" t="s">
        <v>102</v>
      </c>
      <c r="S10" s="70" t="s">
        <v>102</v>
      </c>
      <c r="T10" s="70" t="s">
        <v>102</v>
      </c>
      <c r="U10" s="70" t="s">
        <v>102</v>
      </c>
      <c r="V10" s="70" t="s">
        <v>102</v>
      </c>
      <c r="W10" s="160" t="s">
        <v>114</v>
      </c>
      <c r="X10" s="153" t="s">
        <v>102</v>
      </c>
      <c r="Y10" s="157" t="s">
        <v>102</v>
      </c>
    </row>
    <row r="11" spans="1:25" x14ac:dyDescent="0.3">
      <c r="A11" s="22" t="s">
        <v>803</v>
      </c>
      <c r="B11" s="16" t="s">
        <v>102</v>
      </c>
      <c r="C11" s="22" t="s">
        <v>102</v>
      </c>
      <c r="D11" s="22" t="s">
        <v>102</v>
      </c>
      <c r="E11" s="22" t="s">
        <v>102</v>
      </c>
      <c r="F11" s="33" t="s">
        <v>102</v>
      </c>
      <c r="G11" s="33" t="s">
        <v>102</v>
      </c>
      <c r="H11" s="39" t="s">
        <v>102</v>
      </c>
      <c r="I11" s="29" t="s">
        <v>102</v>
      </c>
      <c r="J11" s="30">
        <v>10</v>
      </c>
      <c r="K11" s="29" t="s">
        <v>102</v>
      </c>
      <c r="L11" s="25" t="s">
        <v>102</v>
      </c>
      <c r="M11" s="25" t="s">
        <v>102</v>
      </c>
      <c r="N11" s="1" t="s">
        <v>102</v>
      </c>
      <c r="O11" s="25" t="s">
        <v>102</v>
      </c>
      <c r="P11" s="25" t="s">
        <v>102</v>
      </c>
      <c r="Q11" s="70" t="s">
        <v>102</v>
      </c>
      <c r="R11" s="70" t="s">
        <v>102</v>
      </c>
      <c r="S11" s="70" t="s">
        <v>102</v>
      </c>
      <c r="T11" s="70" t="s">
        <v>102</v>
      </c>
      <c r="U11" s="70" t="s">
        <v>102</v>
      </c>
      <c r="V11" s="70" t="s">
        <v>102</v>
      </c>
      <c r="W11" s="160" t="s">
        <v>114</v>
      </c>
      <c r="X11" s="153" t="s">
        <v>102</v>
      </c>
      <c r="Y11" s="157" t="s">
        <v>102</v>
      </c>
    </row>
    <row r="12" spans="1:25" x14ac:dyDescent="0.3">
      <c r="A12" s="1" t="s">
        <v>12</v>
      </c>
      <c r="B12" s="2">
        <f>19+1+7+1+2</f>
        <v>30</v>
      </c>
      <c r="C12" s="1">
        <v>27</v>
      </c>
      <c r="D12" s="1">
        <v>0</v>
      </c>
      <c r="E12" s="1">
        <v>0</v>
      </c>
      <c r="F12" s="33" t="s">
        <v>102</v>
      </c>
      <c r="G12" s="33" t="s">
        <v>102</v>
      </c>
      <c r="H12" s="24">
        <v>3</v>
      </c>
      <c r="I12" s="25" t="s">
        <v>102</v>
      </c>
      <c r="J12" s="25">
        <v>2</v>
      </c>
      <c r="K12" s="25" t="s">
        <v>102</v>
      </c>
      <c r="L12" s="25" t="s">
        <v>102</v>
      </c>
      <c r="M12" s="25" t="s">
        <v>114</v>
      </c>
      <c r="N12" s="1" t="s">
        <v>102</v>
      </c>
      <c r="O12" s="25" t="s">
        <v>102</v>
      </c>
      <c r="P12" s="25" t="s">
        <v>102</v>
      </c>
      <c r="Q12" s="70" t="s">
        <v>102</v>
      </c>
      <c r="R12" s="70">
        <v>5</v>
      </c>
      <c r="S12" s="70">
        <v>2</v>
      </c>
      <c r="T12" s="70" t="s">
        <v>102</v>
      </c>
      <c r="U12" s="70" t="s">
        <v>102</v>
      </c>
      <c r="V12" s="70" t="s">
        <v>102</v>
      </c>
      <c r="W12" s="160" t="s">
        <v>102</v>
      </c>
      <c r="X12" s="153" t="str">
        <f t="shared" si="0"/>
        <v>X</v>
      </c>
      <c r="Y12" s="157" t="s">
        <v>114</v>
      </c>
    </row>
    <row r="13" spans="1:25" s="8" customFormat="1" x14ac:dyDescent="0.3">
      <c r="A13" s="11" t="s">
        <v>740</v>
      </c>
      <c r="B13" s="15" t="s">
        <v>102</v>
      </c>
      <c r="C13" s="11" t="s">
        <v>102</v>
      </c>
      <c r="D13" s="11" t="s">
        <v>102</v>
      </c>
      <c r="E13" s="11" t="s">
        <v>102</v>
      </c>
      <c r="F13" s="28" t="s">
        <v>102</v>
      </c>
      <c r="G13" s="28" t="s">
        <v>102</v>
      </c>
      <c r="H13" s="31" t="s">
        <v>102</v>
      </c>
      <c r="I13" s="28" t="s">
        <v>102</v>
      </c>
      <c r="J13" s="28" t="s">
        <v>102</v>
      </c>
      <c r="K13" s="28" t="s">
        <v>102</v>
      </c>
      <c r="L13" s="28" t="s">
        <v>102</v>
      </c>
      <c r="M13" s="28" t="s">
        <v>102</v>
      </c>
      <c r="N13" s="11" t="s">
        <v>102</v>
      </c>
      <c r="O13" s="25" t="s">
        <v>102</v>
      </c>
      <c r="P13" s="25" t="s">
        <v>102</v>
      </c>
      <c r="Q13" s="71" t="s">
        <v>102</v>
      </c>
      <c r="R13" s="71" t="s">
        <v>102</v>
      </c>
      <c r="S13" s="71" t="s">
        <v>102</v>
      </c>
      <c r="T13" s="71" t="s">
        <v>102</v>
      </c>
      <c r="U13" s="71" t="s">
        <v>102</v>
      </c>
      <c r="V13" s="71">
        <v>1</v>
      </c>
      <c r="W13" s="160" t="s">
        <v>102</v>
      </c>
      <c r="X13" s="153" t="str">
        <f t="shared" si="0"/>
        <v>X</v>
      </c>
      <c r="Y13" s="157" t="s">
        <v>102</v>
      </c>
    </row>
    <row r="14" spans="1:25" x14ac:dyDescent="0.3">
      <c r="A14" s="1" t="s">
        <v>637</v>
      </c>
      <c r="B14" s="2" t="s">
        <v>102</v>
      </c>
      <c r="C14" s="1" t="s">
        <v>102</v>
      </c>
      <c r="D14" s="1" t="s">
        <v>102</v>
      </c>
      <c r="E14" s="1" t="s">
        <v>102</v>
      </c>
      <c r="F14" s="33" t="s">
        <v>102</v>
      </c>
      <c r="G14" s="33" t="s">
        <v>102</v>
      </c>
      <c r="H14" s="24" t="s">
        <v>102</v>
      </c>
      <c r="I14" s="25" t="s">
        <v>102</v>
      </c>
      <c r="J14" s="25" t="s">
        <v>102</v>
      </c>
      <c r="K14" s="25" t="s">
        <v>102</v>
      </c>
      <c r="L14" s="25" t="s">
        <v>102</v>
      </c>
      <c r="M14" s="25" t="s">
        <v>102</v>
      </c>
      <c r="N14" s="1" t="s">
        <v>102</v>
      </c>
      <c r="O14" s="25" t="s">
        <v>102</v>
      </c>
      <c r="P14" s="25" t="s">
        <v>102</v>
      </c>
      <c r="Q14" s="70" t="s">
        <v>102</v>
      </c>
      <c r="R14" s="70">
        <v>2</v>
      </c>
      <c r="S14" s="70">
        <v>4</v>
      </c>
      <c r="T14" s="70" t="s">
        <v>102</v>
      </c>
      <c r="U14" s="70" t="s">
        <v>102</v>
      </c>
      <c r="V14" s="70" t="s">
        <v>102</v>
      </c>
      <c r="W14" s="160" t="s">
        <v>102</v>
      </c>
      <c r="X14" s="153" t="str">
        <f t="shared" si="0"/>
        <v>X</v>
      </c>
      <c r="Y14" s="157" t="s">
        <v>102</v>
      </c>
    </row>
    <row r="15" spans="1:25" x14ac:dyDescent="0.3">
      <c r="A15" s="1" t="s">
        <v>638</v>
      </c>
      <c r="B15" s="2" t="s">
        <v>102</v>
      </c>
      <c r="C15" s="1" t="s">
        <v>102</v>
      </c>
      <c r="D15" s="1" t="s">
        <v>102</v>
      </c>
      <c r="E15" s="1" t="s">
        <v>102</v>
      </c>
      <c r="F15" s="33" t="s">
        <v>102</v>
      </c>
      <c r="G15" s="33" t="s">
        <v>102</v>
      </c>
      <c r="H15" s="24" t="s">
        <v>102</v>
      </c>
      <c r="I15" s="25" t="s">
        <v>102</v>
      </c>
      <c r="J15" s="25">
        <v>8</v>
      </c>
      <c r="K15" s="25" t="s">
        <v>102</v>
      </c>
      <c r="L15" s="25" t="s">
        <v>102</v>
      </c>
      <c r="M15" s="25" t="s">
        <v>102</v>
      </c>
      <c r="N15" s="1" t="s">
        <v>102</v>
      </c>
      <c r="O15" s="25" t="s">
        <v>102</v>
      </c>
      <c r="P15" s="25" t="s">
        <v>102</v>
      </c>
      <c r="Q15" s="70">
        <v>1</v>
      </c>
      <c r="R15" s="70" t="s">
        <v>102</v>
      </c>
      <c r="S15" s="70" t="s">
        <v>102</v>
      </c>
      <c r="T15" s="70" t="s">
        <v>102</v>
      </c>
      <c r="U15" s="70" t="s">
        <v>102</v>
      </c>
      <c r="V15" s="70" t="s">
        <v>102</v>
      </c>
      <c r="W15" s="160" t="s">
        <v>102</v>
      </c>
      <c r="X15" s="153" t="str">
        <f t="shared" si="0"/>
        <v>X</v>
      </c>
      <c r="Y15" s="157" t="s">
        <v>102</v>
      </c>
    </row>
    <row r="16" spans="1:25" s="8" customFormat="1" x14ac:dyDescent="0.3">
      <c r="A16" s="3" t="s">
        <v>205</v>
      </c>
      <c r="B16" s="14" t="s">
        <v>102</v>
      </c>
      <c r="C16" s="4" t="s">
        <v>102</v>
      </c>
      <c r="D16" s="4" t="s">
        <v>102</v>
      </c>
      <c r="E16" s="1" t="s">
        <v>102</v>
      </c>
      <c r="F16" s="33" t="s">
        <v>102</v>
      </c>
      <c r="G16" s="33" t="s">
        <v>102</v>
      </c>
      <c r="H16" s="25" t="s">
        <v>102</v>
      </c>
      <c r="I16" s="25" t="s">
        <v>102</v>
      </c>
      <c r="J16" s="25" t="s">
        <v>102</v>
      </c>
      <c r="K16" s="25">
        <v>1</v>
      </c>
      <c r="L16" s="25" t="s">
        <v>102</v>
      </c>
      <c r="M16" s="25" t="s">
        <v>102</v>
      </c>
      <c r="N16" s="1" t="s">
        <v>102</v>
      </c>
      <c r="O16" s="25" t="s">
        <v>102</v>
      </c>
      <c r="P16" s="25" t="s">
        <v>102</v>
      </c>
      <c r="Q16" s="70" t="s">
        <v>102</v>
      </c>
      <c r="R16" s="70" t="s">
        <v>102</v>
      </c>
      <c r="S16" s="70" t="s">
        <v>102</v>
      </c>
      <c r="T16" s="70" t="s">
        <v>102</v>
      </c>
      <c r="U16" s="70" t="s">
        <v>102</v>
      </c>
      <c r="V16" s="70" t="s">
        <v>102</v>
      </c>
      <c r="W16" s="160" t="s">
        <v>102</v>
      </c>
      <c r="X16" s="153" t="s">
        <v>102</v>
      </c>
      <c r="Y16" s="157" t="s">
        <v>102</v>
      </c>
    </row>
    <row r="17" spans="1:25" s="8" customFormat="1" x14ac:dyDescent="0.3">
      <c r="A17" s="3" t="s">
        <v>726</v>
      </c>
      <c r="B17" s="14" t="s">
        <v>102</v>
      </c>
      <c r="C17" s="4" t="s">
        <v>102</v>
      </c>
      <c r="D17" s="4" t="s">
        <v>102</v>
      </c>
      <c r="E17" s="1" t="s">
        <v>102</v>
      </c>
      <c r="F17" s="33">
        <v>1</v>
      </c>
      <c r="G17" s="33" t="s">
        <v>102</v>
      </c>
      <c r="H17" s="25" t="s">
        <v>102</v>
      </c>
      <c r="I17" s="25" t="s">
        <v>102</v>
      </c>
      <c r="J17" s="25" t="s">
        <v>102</v>
      </c>
      <c r="K17" s="25" t="s">
        <v>102</v>
      </c>
      <c r="L17" s="25" t="s">
        <v>102</v>
      </c>
      <c r="M17" s="25" t="s">
        <v>102</v>
      </c>
      <c r="N17" s="1" t="s">
        <v>102</v>
      </c>
      <c r="O17" s="25" t="s">
        <v>102</v>
      </c>
      <c r="P17" s="25" t="s">
        <v>102</v>
      </c>
      <c r="Q17" s="70" t="s">
        <v>102</v>
      </c>
      <c r="R17" s="70" t="s">
        <v>102</v>
      </c>
      <c r="S17" s="70" t="s">
        <v>102</v>
      </c>
      <c r="T17" s="70" t="s">
        <v>102</v>
      </c>
      <c r="U17" s="70" t="s">
        <v>102</v>
      </c>
      <c r="V17" s="70" t="s">
        <v>102</v>
      </c>
      <c r="W17" s="160" t="s">
        <v>102</v>
      </c>
      <c r="X17" s="153" t="s">
        <v>114</v>
      </c>
      <c r="Y17" s="157" t="s">
        <v>102</v>
      </c>
    </row>
    <row r="18" spans="1:25" x14ac:dyDescent="0.3">
      <c r="A18" s="3" t="s">
        <v>250</v>
      </c>
      <c r="B18" s="14" t="s">
        <v>102</v>
      </c>
      <c r="C18" s="4" t="s">
        <v>102</v>
      </c>
      <c r="D18" s="4" t="s">
        <v>102</v>
      </c>
      <c r="E18" s="1" t="s">
        <v>102</v>
      </c>
      <c r="F18" s="33" t="s">
        <v>102</v>
      </c>
      <c r="G18" s="33" t="s">
        <v>102</v>
      </c>
      <c r="H18" s="25" t="s">
        <v>102</v>
      </c>
      <c r="I18" s="25" t="s">
        <v>102</v>
      </c>
      <c r="J18" s="25" t="s">
        <v>102</v>
      </c>
      <c r="K18" s="25" t="s">
        <v>102</v>
      </c>
      <c r="L18" s="25" t="s">
        <v>102</v>
      </c>
      <c r="M18" s="25" t="s">
        <v>114</v>
      </c>
      <c r="N18" s="1" t="s">
        <v>102</v>
      </c>
      <c r="O18" s="25" t="s">
        <v>102</v>
      </c>
      <c r="P18" s="25" t="s">
        <v>102</v>
      </c>
      <c r="Q18" s="70" t="s">
        <v>102</v>
      </c>
      <c r="R18" s="70" t="s">
        <v>102</v>
      </c>
      <c r="S18" s="70" t="s">
        <v>102</v>
      </c>
      <c r="T18" s="70" t="s">
        <v>102</v>
      </c>
      <c r="U18" s="70" t="s">
        <v>102</v>
      </c>
      <c r="V18" s="70" t="s">
        <v>102</v>
      </c>
      <c r="W18" s="160" t="s">
        <v>102</v>
      </c>
      <c r="X18" s="153" t="s">
        <v>102</v>
      </c>
      <c r="Y18" s="157" t="s">
        <v>102</v>
      </c>
    </row>
    <row r="19" spans="1:25" x14ac:dyDescent="0.3">
      <c r="A19" s="3" t="s">
        <v>251</v>
      </c>
      <c r="B19" s="14" t="s">
        <v>102</v>
      </c>
      <c r="C19" s="4" t="s">
        <v>102</v>
      </c>
      <c r="D19" s="4" t="s">
        <v>102</v>
      </c>
      <c r="E19" s="1" t="s">
        <v>102</v>
      </c>
      <c r="F19" s="33" t="s">
        <v>102</v>
      </c>
      <c r="G19" s="33" t="s">
        <v>102</v>
      </c>
      <c r="H19" s="25" t="s">
        <v>102</v>
      </c>
      <c r="I19" s="25" t="s">
        <v>102</v>
      </c>
      <c r="J19" s="25" t="s">
        <v>102</v>
      </c>
      <c r="K19" s="25" t="s">
        <v>102</v>
      </c>
      <c r="L19" s="25" t="s">
        <v>102</v>
      </c>
      <c r="M19" s="25">
        <v>1</v>
      </c>
      <c r="N19" s="1" t="s">
        <v>102</v>
      </c>
      <c r="O19" s="25" t="s">
        <v>102</v>
      </c>
      <c r="P19" s="25" t="s">
        <v>102</v>
      </c>
      <c r="Q19" s="70" t="s">
        <v>102</v>
      </c>
      <c r="R19" s="70" t="s">
        <v>102</v>
      </c>
      <c r="S19" s="70" t="s">
        <v>102</v>
      </c>
      <c r="T19" s="70" t="s">
        <v>102</v>
      </c>
      <c r="U19" s="70" t="s">
        <v>102</v>
      </c>
      <c r="V19" s="70" t="s">
        <v>102</v>
      </c>
      <c r="W19" s="160" t="s">
        <v>102</v>
      </c>
      <c r="X19" s="153" t="s">
        <v>102</v>
      </c>
      <c r="Y19" s="157" t="s">
        <v>102</v>
      </c>
    </row>
    <row r="20" spans="1:25" x14ac:dyDescent="0.3">
      <c r="A20" s="3" t="s">
        <v>735</v>
      </c>
      <c r="B20" s="14" t="s">
        <v>102</v>
      </c>
      <c r="C20" s="4" t="s">
        <v>102</v>
      </c>
      <c r="D20" s="4" t="s">
        <v>102</v>
      </c>
      <c r="E20" s="1" t="s">
        <v>102</v>
      </c>
      <c r="F20" s="33" t="s">
        <v>102</v>
      </c>
      <c r="G20" s="33" t="s">
        <v>102</v>
      </c>
      <c r="H20" s="25" t="s">
        <v>102</v>
      </c>
      <c r="I20" s="25" t="s">
        <v>102</v>
      </c>
      <c r="J20" s="25" t="s">
        <v>102</v>
      </c>
      <c r="K20" s="25" t="s">
        <v>102</v>
      </c>
      <c r="L20" s="25" t="s">
        <v>102</v>
      </c>
      <c r="M20" s="25" t="s">
        <v>102</v>
      </c>
      <c r="N20" s="1" t="s">
        <v>102</v>
      </c>
      <c r="O20" s="25" t="s">
        <v>102</v>
      </c>
      <c r="P20" s="25" t="s">
        <v>102</v>
      </c>
      <c r="Q20" s="70" t="s">
        <v>102</v>
      </c>
      <c r="R20" s="70" t="s">
        <v>102</v>
      </c>
      <c r="S20" s="70" t="s">
        <v>102</v>
      </c>
      <c r="T20" s="70">
        <v>2</v>
      </c>
      <c r="U20" s="70" t="s">
        <v>102</v>
      </c>
      <c r="V20" s="70">
        <v>3</v>
      </c>
      <c r="W20" s="160" t="s">
        <v>102</v>
      </c>
      <c r="X20" s="153" t="str">
        <f t="shared" si="0"/>
        <v>X</v>
      </c>
      <c r="Y20" s="157" t="s">
        <v>102</v>
      </c>
    </row>
    <row r="21" spans="1:25" x14ac:dyDescent="0.3">
      <c r="A21" s="10" t="s">
        <v>736</v>
      </c>
      <c r="B21" s="23" t="s">
        <v>102</v>
      </c>
      <c r="C21" s="9" t="s">
        <v>102</v>
      </c>
      <c r="D21" s="9" t="s">
        <v>102</v>
      </c>
      <c r="E21" s="11" t="s">
        <v>102</v>
      </c>
      <c r="F21" s="28" t="s">
        <v>102</v>
      </c>
      <c r="G21" s="28" t="s">
        <v>102</v>
      </c>
      <c r="H21" s="28" t="s">
        <v>102</v>
      </c>
      <c r="I21" s="28" t="s">
        <v>102</v>
      </c>
      <c r="J21" s="28" t="s">
        <v>102</v>
      </c>
      <c r="K21" s="28" t="s">
        <v>102</v>
      </c>
      <c r="L21" s="28" t="s">
        <v>102</v>
      </c>
      <c r="M21" s="28" t="s">
        <v>102</v>
      </c>
      <c r="N21" s="11" t="s">
        <v>102</v>
      </c>
      <c r="O21" s="25" t="s">
        <v>102</v>
      </c>
      <c r="P21" s="25" t="s">
        <v>102</v>
      </c>
      <c r="Q21" s="71" t="s">
        <v>102</v>
      </c>
      <c r="R21" s="71" t="s">
        <v>102</v>
      </c>
      <c r="S21" s="71" t="s">
        <v>102</v>
      </c>
      <c r="T21" s="71" t="s">
        <v>102</v>
      </c>
      <c r="U21" s="71" t="s">
        <v>102</v>
      </c>
      <c r="V21" s="71">
        <v>1</v>
      </c>
      <c r="W21" s="160" t="s">
        <v>102</v>
      </c>
      <c r="X21" s="153" t="str">
        <f t="shared" si="0"/>
        <v>X</v>
      </c>
      <c r="Y21" s="157" t="s">
        <v>102</v>
      </c>
    </row>
    <row r="22" spans="1:25" x14ac:dyDescent="0.3">
      <c r="A22" s="3" t="s">
        <v>252</v>
      </c>
      <c r="B22" s="14" t="s">
        <v>102</v>
      </c>
      <c r="C22" s="4" t="s">
        <v>102</v>
      </c>
      <c r="D22" s="4" t="s">
        <v>102</v>
      </c>
      <c r="E22" s="1" t="s">
        <v>102</v>
      </c>
      <c r="F22" s="33" t="s">
        <v>102</v>
      </c>
      <c r="G22" s="33" t="s">
        <v>102</v>
      </c>
      <c r="H22" s="25" t="s">
        <v>102</v>
      </c>
      <c r="I22" s="25" t="s">
        <v>102</v>
      </c>
      <c r="J22" s="25" t="s">
        <v>102</v>
      </c>
      <c r="K22" s="25" t="s">
        <v>102</v>
      </c>
      <c r="L22" s="25" t="s">
        <v>102</v>
      </c>
      <c r="M22" s="25" t="s">
        <v>114</v>
      </c>
      <c r="N22" s="1" t="s">
        <v>102</v>
      </c>
      <c r="O22" s="25" t="s">
        <v>102</v>
      </c>
      <c r="P22" s="25" t="s">
        <v>102</v>
      </c>
      <c r="Q22" s="70" t="s">
        <v>102</v>
      </c>
      <c r="R22" s="70" t="s">
        <v>102</v>
      </c>
      <c r="S22" s="70" t="s">
        <v>102</v>
      </c>
      <c r="T22" s="70" t="s">
        <v>102</v>
      </c>
      <c r="U22" s="70" t="s">
        <v>102</v>
      </c>
      <c r="V22" s="70" t="s">
        <v>102</v>
      </c>
      <c r="W22" s="160" t="s">
        <v>102</v>
      </c>
      <c r="X22" s="153" t="s">
        <v>102</v>
      </c>
      <c r="Y22" s="157" t="s">
        <v>102</v>
      </c>
    </row>
    <row r="23" spans="1:25" x14ac:dyDescent="0.3">
      <c r="A23" s="3" t="s">
        <v>804</v>
      </c>
      <c r="B23" s="14" t="s">
        <v>102</v>
      </c>
      <c r="C23" s="14" t="s">
        <v>102</v>
      </c>
      <c r="D23" s="14" t="s">
        <v>102</v>
      </c>
      <c r="E23" s="14" t="s">
        <v>102</v>
      </c>
      <c r="F23" s="14" t="s">
        <v>102</v>
      </c>
      <c r="G23" s="14" t="s">
        <v>102</v>
      </c>
      <c r="H23" s="14" t="s">
        <v>102</v>
      </c>
      <c r="I23" s="14" t="s">
        <v>102</v>
      </c>
      <c r="J23" s="25" t="s">
        <v>114</v>
      </c>
      <c r="K23" s="25" t="s">
        <v>102</v>
      </c>
      <c r="L23" s="25" t="s">
        <v>102</v>
      </c>
      <c r="M23" s="25" t="s">
        <v>102</v>
      </c>
      <c r="N23" s="25" t="s">
        <v>102</v>
      </c>
      <c r="O23" s="25" t="s">
        <v>102</v>
      </c>
      <c r="P23" s="25" t="s">
        <v>102</v>
      </c>
      <c r="Q23" s="70" t="s">
        <v>102</v>
      </c>
      <c r="R23" s="70" t="s">
        <v>102</v>
      </c>
      <c r="S23" s="70" t="s">
        <v>102</v>
      </c>
      <c r="T23" s="70" t="s">
        <v>102</v>
      </c>
      <c r="U23" s="70" t="s">
        <v>102</v>
      </c>
      <c r="V23" s="70" t="s">
        <v>102</v>
      </c>
      <c r="W23" s="161" t="s">
        <v>114</v>
      </c>
      <c r="X23" s="153" t="s">
        <v>102</v>
      </c>
      <c r="Y23" s="157" t="s">
        <v>102</v>
      </c>
    </row>
    <row r="24" spans="1:25" x14ac:dyDescent="0.3">
      <c r="A24" s="18" t="s">
        <v>805</v>
      </c>
      <c r="B24" s="19">
        <f>6+49+11+2</f>
        <v>68</v>
      </c>
      <c r="C24" s="21">
        <v>0</v>
      </c>
      <c r="D24" s="21">
        <v>0</v>
      </c>
      <c r="E24" s="21">
        <v>1</v>
      </c>
      <c r="F24" s="33" t="s">
        <v>102</v>
      </c>
      <c r="G24" s="33" t="s">
        <v>102</v>
      </c>
      <c r="H24" s="24" t="s">
        <v>102</v>
      </c>
      <c r="I24" s="25" t="s">
        <v>102</v>
      </c>
      <c r="J24" s="25" t="s">
        <v>102</v>
      </c>
      <c r="K24" s="25" t="s">
        <v>102</v>
      </c>
      <c r="L24" s="25" t="s">
        <v>102</v>
      </c>
      <c r="M24" s="25" t="s">
        <v>102</v>
      </c>
      <c r="N24" s="1" t="s">
        <v>102</v>
      </c>
      <c r="O24" s="25" t="s">
        <v>102</v>
      </c>
      <c r="P24" s="25" t="s">
        <v>102</v>
      </c>
      <c r="Q24" s="70" t="s">
        <v>102</v>
      </c>
      <c r="R24" s="70" t="s">
        <v>102</v>
      </c>
      <c r="S24" s="70" t="s">
        <v>102</v>
      </c>
      <c r="T24" s="70" t="s">
        <v>102</v>
      </c>
      <c r="U24" s="70" t="s">
        <v>102</v>
      </c>
      <c r="V24" s="70" t="s">
        <v>102</v>
      </c>
      <c r="W24" s="160" t="s">
        <v>114</v>
      </c>
      <c r="X24" s="153" t="s">
        <v>102</v>
      </c>
      <c r="Y24" s="157" t="s">
        <v>102</v>
      </c>
    </row>
    <row r="25" spans="1:25" x14ac:dyDescent="0.3">
      <c r="A25" s="11" t="s">
        <v>636</v>
      </c>
      <c r="B25" s="15" t="s">
        <v>102</v>
      </c>
      <c r="C25" s="11" t="s">
        <v>102</v>
      </c>
      <c r="D25" s="11" t="s">
        <v>102</v>
      </c>
      <c r="E25" s="11" t="s">
        <v>102</v>
      </c>
      <c r="F25" s="33" t="s">
        <v>102</v>
      </c>
      <c r="G25" s="28" t="s">
        <v>102</v>
      </c>
      <c r="H25" s="31" t="s">
        <v>102</v>
      </c>
      <c r="I25" s="28" t="s">
        <v>102</v>
      </c>
      <c r="J25" s="28" t="s">
        <v>102</v>
      </c>
      <c r="K25" s="28" t="s">
        <v>102</v>
      </c>
      <c r="L25" s="28" t="s">
        <v>102</v>
      </c>
      <c r="M25" s="28" t="s">
        <v>102</v>
      </c>
      <c r="N25" s="11" t="s">
        <v>102</v>
      </c>
      <c r="O25" s="25" t="s">
        <v>102</v>
      </c>
      <c r="P25" s="25" t="s">
        <v>102</v>
      </c>
      <c r="Q25" s="71" t="s">
        <v>102</v>
      </c>
      <c r="R25" s="71" t="s">
        <v>102</v>
      </c>
      <c r="S25" s="71" t="s">
        <v>102</v>
      </c>
      <c r="T25" s="71">
        <f>45+4+100+127+37+13</f>
        <v>326</v>
      </c>
      <c r="U25" s="70" t="s">
        <v>102</v>
      </c>
      <c r="V25" s="70" t="s">
        <v>102</v>
      </c>
      <c r="W25" s="160" t="s">
        <v>102</v>
      </c>
      <c r="X25" s="153" t="str">
        <f t="shared" si="0"/>
        <v>X</v>
      </c>
      <c r="Y25" s="157" t="s">
        <v>114</v>
      </c>
    </row>
    <row r="26" spans="1:25" x14ac:dyDescent="0.3">
      <c r="A26" s="11" t="s">
        <v>806</v>
      </c>
      <c r="B26" s="15" t="s">
        <v>102</v>
      </c>
      <c r="C26" s="11" t="s">
        <v>102</v>
      </c>
      <c r="D26" s="11" t="s">
        <v>102</v>
      </c>
      <c r="E26" s="11" t="s">
        <v>102</v>
      </c>
      <c r="F26" s="33" t="s">
        <v>102</v>
      </c>
      <c r="G26" s="28" t="s">
        <v>102</v>
      </c>
      <c r="H26" s="31" t="s">
        <v>102</v>
      </c>
      <c r="I26" s="28" t="s">
        <v>102</v>
      </c>
      <c r="J26" s="28">
        <f>12+6+1+17+1+15+2+5</f>
        <v>59</v>
      </c>
      <c r="K26" s="28" t="s">
        <v>102</v>
      </c>
      <c r="L26" s="28" t="s">
        <v>102</v>
      </c>
      <c r="M26" s="28" t="s">
        <v>102</v>
      </c>
      <c r="N26" s="11" t="s">
        <v>102</v>
      </c>
      <c r="O26" s="25" t="s">
        <v>102</v>
      </c>
      <c r="P26" s="25" t="s">
        <v>102</v>
      </c>
      <c r="Q26" s="71" t="s">
        <v>102</v>
      </c>
      <c r="R26" s="71" t="s">
        <v>102</v>
      </c>
      <c r="S26" s="71" t="s">
        <v>102</v>
      </c>
      <c r="T26" s="71" t="s">
        <v>102</v>
      </c>
      <c r="U26" s="70" t="s">
        <v>102</v>
      </c>
      <c r="V26" s="70" t="s">
        <v>102</v>
      </c>
      <c r="W26" s="160" t="s">
        <v>114</v>
      </c>
      <c r="X26" s="153" t="s">
        <v>102</v>
      </c>
      <c r="Y26" s="157" t="s">
        <v>102</v>
      </c>
    </row>
    <row r="27" spans="1:25" x14ac:dyDescent="0.3">
      <c r="A27" s="11" t="s">
        <v>807</v>
      </c>
      <c r="B27" s="15" t="s">
        <v>102</v>
      </c>
      <c r="C27" s="15" t="s">
        <v>102</v>
      </c>
      <c r="D27" s="15" t="s">
        <v>102</v>
      </c>
      <c r="E27" s="15" t="s">
        <v>102</v>
      </c>
      <c r="F27" s="15" t="s">
        <v>102</v>
      </c>
      <c r="G27" s="15" t="s">
        <v>102</v>
      </c>
      <c r="H27" s="15" t="s">
        <v>102</v>
      </c>
      <c r="I27" s="15" t="s">
        <v>102</v>
      </c>
      <c r="J27" s="28" t="s">
        <v>114</v>
      </c>
      <c r="K27" s="28" t="s">
        <v>102</v>
      </c>
      <c r="L27" s="28" t="s">
        <v>102</v>
      </c>
      <c r="M27" s="28" t="s">
        <v>102</v>
      </c>
      <c r="N27" s="28" t="s">
        <v>102</v>
      </c>
      <c r="O27" s="28" t="s">
        <v>102</v>
      </c>
      <c r="P27" s="25" t="s">
        <v>102</v>
      </c>
      <c r="Q27" s="71" t="s">
        <v>102</v>
      </c>
      <c r="R27" s="71" t="s">
        <v>102</v>
      </c>
      <c r="S27" s="71" t="s">
        <v>102</v>
      </c>
      <c r="T27" s="71" t="s">
        <v>102</v>
      </c>
      <c r="U27" s="71" t="s">
        <v>102</v>
      </c>
      <c r="V27" s="71" t="s">
        <v>102</v>
      </c>
      <c r="W27" s="162" t="s">
        <v>114</v>
      </c>
      <c r="X27" s="153" t="s">
        <v>102</v>
      </c>
      <c r="Y27" s="157" t="s">
        <v>102</v>
      </c>
    </row>
    <row r="28" spans="1:25" x14ac:dyDescent="0.3">
      <c r="A28" s="11" t="s">
        <v>808</v>
      </c>
      <c r="B28" s="15" t="s">
        <v>102</v>
      </c>
      <c r="C28" s="15" t="s">
        <v>102</v>
      </c>
      <c r="D28" s="15" t="s">
        <v>102</v>
      </c>
      <c r="E28" s="15" t="s">
        <v>102</v>
      </c>
      <c r="F28" s="15" t="s">
        <v>102</v>
      </c>
      <c r="G28" s="15" t="s">
        <v>102</v>
      </c>
      <c r="H28" s="15" t="s">
        <v>102</v>
      </c>
      <c r="I28" s="15" t="s">
        <v>102</v>
      </c>
      <c r="J28" s="28" t="s">
        <v>114</v>
      </c>
      <c r="K28" s="28" t="s">
        <v>102</v>
      </c>
      <c r="L28" s="28" t="s">
        <v>102</v>
      </c>
      <c r="M28" s="28" t="s">
        <v>102</v>
      </c>
      <c r="N28" s="28" t="s">
        <v>102</v>
      </c>
      <c r="O28" s="28" t="s">
        <v>102</v>
      </c>
      <c r="P28" s="25" t="s">
        <v>102</v>
      </c>
      <c r="Q28" s="71" t="s">
        <v>102</v>
      </c>
      <c r="R28" s="71" t="s">
        <v>102</v>
      </c>
      <c r="S28" s="71" t="s">
        <v>102</v>
      </c>
      <c r="T28" s="71" t="s">
        <v>102</v>
      </c>
      <c r="U28" s="71" t="s">
        <v>102</v>
      </c>
      <c r="V28" s="71" t="s">
        <v>102</v>
      </c>
      <c r="W28" s="163" t="s">
        <v>114</v>
      </c>
      <c r="X28" s="153" t="s">
        <v>102</v>
      </c>
      <c r="Y28" s="157" t="s">
        <v>102</v>
      </c>
    </row>
    <row r="29" spans="1:25" x14ac:dyDescent="0.3">
      <c r="A29" s="11" t="s">
        <v>253</v>
      </c>
      <c r="B29" s="15" t="s">
        <v>102</v>
      </c>
      <c r="C29" s="15" t="s">
        <v>102</v>
      </c>
      <c r="D29" s="15" t="s">
        <v>102</v>
      </c>
      <c r="E29" s="15" t="s">
        <v>102</v>
      </c>
      <c r="F29" s="33" t="s">
        <v>102</v>
      </c>
      <c r="G29" s="33" t="s">
        <v>102</v>
      </c>
      <c r="H29" s="31" t="s">
        <v>102</v>
      </c>
      <c r="I29" s="28" t="s">
        <v>102</v>
      </c>
      <c r="J29" s="28" t="s">
        <v>102</v>
      </c>
      <c r="K29" s="28" t="s">
        <v>102</v>
      </c>
      <c r="L29" s="28" t="s">
        <v>102</v>
      </c>
      <c r="M29" s="28" t="s">
        <v>114</v>
      </c>
      <c r="N29" s="11" t="s">
        <v>102</v>
      </c>
      <c r="O29" s="25" t="s">
        <v>102</v>
      </c>
      <c r="P29" s="25" t="s">
        <v>102</v>
      </c>
      <c r="Q29" s="70" t="s">
        <v>102</v>
      </c>
      <c r="R29" s="70" t="s">
        <v>102</v>
      </c>
      <c r="S29" s="70" t="s">
        <v>102</v>
      </c>
      <c r="T29" s="70" t="s">
        <v>102</v>
      </c>
      <c r="U29" s="70">
        <v>1</v>
      </c>
      <c r="V29" s="70" t="s">
        <v>102</v>
      </c>
      <c r="W29" s="160" t="s">
        <v>102</v>
      </c>
      <c r="X29" s="153" t="str">
        <f t="shared" si="0"/>
        <v>X</v>
      </c>
      <c r="Y29" s="157" t="s">
        <v>114</v>
      </c>
    </row>
    <row r="30" spans="1:25" x14ac:dyDescent="0.3">
      <c r="A30" s="1" t="s">
        <v>9</v>
      </c>
      <c r="B30" s="2">
        <v>34</v>
      </c>
      <c r="C30" s="1">
        <f>4+13+1+7+14</f>
        <v>39</v>
      </c>
      <c r="D30" s="1">
        <v>0</v>
      </c>
      <c r="E30" s="1">
        <v>0</v>
      </c>
      <c r="F30" s="33">
        <f>8+1+1+1+2+11+1+7</f>
        <v>32</v>
      </c>
      <c r="G30" s="33">
        <v>2</v>
      </c>
      <c r="H30" s="25">
        <v>6</v>
      </c>
      <c r="I30" s="25" t="s">
        <v>102</v>
      </c>
      <c r="J30" s="25">
        <f>1+6+3+4+3+2+2+1+1+2</f>
        <v>25</v>
      </c>
      <c r="K30" s="25" t="s">
        <v>102</v>
      </c>
      <c r="L30" s="25">
        <v>6</v>
      </c>
      <c r="M30" s="25">
        <v>1</v>
      </c>
      <c r="N30" s="1" t="s">
        <v>102</v>
      </c>
      <c r="O30" s="25" t="s">
        <v>102</v>
      </c>
      <c r="P30" s="25" t="s">
        <v>102</v>
      </c>
      <c r="Q30" s="70" t="s">
        <v>102</v>
      </c>
      <c r="R30" s="70">
        <v>2</v>
      </c>
      <c r="S30" s="70" t="s">
        <v>102</v>
      </c>
      <c r="T30" s="70" t="s">
        <v>102</v>
      </c>
      <c r="U30" s="70">
        <v>1</v>
      </c>
      <c r="V30" s="70" t="s">
        <v>102</v>
      </c>
      <c r="W30" s="160" t="s">
        <v>102</v>
      </c>
      <c r="X30" s="153" t="str">
        <f t="shared" si="0"/>
        <v>X</v>
      </c>
      <c r="Y30" s="157" t="s">
        <v>114</v>
      </c>
    </row>
    <row r="31" spans="1:25" x14ac:dyDescent="0.3">
      <c r="A31" s="1" t="s">
        <v>180</v>
      </c>
      <c r="B31" s="2" t="s">
        <v>102</v>
      </c>
      <c r="C31" s="1" t="s">
        <v>102</v>
      </c>
      <c r="D31" s="1" t="s">
        <v>102</v>
      </c>
      <c r="E31" s="1" t="s">
        <v>102</v>
      </c>
      <c r="F31" s="33" t="s">
        <v>102</v>
      </c>
      <c r="G31" s="33" t="s">
        <v>102</v>
      </c>
      <c r="H31" s="25" t="s">
        <v>102</v>
      </c>
      <c r="I31" s="25" t="s">
        <v>102</v>
      </c>
      <c r="J31" s="25">
        <f>13+10+19+4+3+4</f>
        <v>53</v>
      </c>
      <c r="K31" s="25" t="s">
        <v>102</v>
      </c>
      <c r="L31" s="25" t="s">
        <v>102</v>
      </c>
      <c r="M31" s="25" t="s">
        <v>102</v>
      </c>
      <c r="N31" s="1" t="s">
        <v>102</v>
      </c>
      <c r="O31" s="25" t="s">
        <v>102</v>
      </c>
      <c r="P31" s="25" t="s">
        <v>102</v>
      </c>
      <c r="Q31" s="70">
        <v>1</v>
      </c>
      <c r="R31" s="70">
        <v>1</v>
      </c>
      <c r="S31" s="70">
        <v>2</v>
      </c>
      <c r="T31" s="70">
        <v>5</v>
      </c>
      <c r="U31" s="70" t="s">
        <v>102</v>
      </c>
      <c r="V31" s="70" t="s">
        <v>102</v>
      </c>
      <c r="W31" s="160" t="s">
        <v>102</v>
      </c>
      <c r="X31" s="153" t="str">
        <f t="shared" si="0"/>
        <v>X</v>
      </c>
      <c r="Y31" s="157" t="s">
        <v>102</v>
      </c>
    </row>
    <row r="32" spans="1:25" x14ac:dyDescent="0.3">
      <c r="A32" s="1" t="s">
        <v>10</v>
      </c>
      <c r="B32" s="2">
        <v>1</v>
      </c>
      <c r="C32" s="1">
        <v>2</v>
      </c>
      <c r="D32" s="1">
        <v>0</v>
      </c>
      <c r="E32" s="1">
        <v>0</v>
      </c>
      <c r="F32" s="33" t="s">
        <v>102</v>
      </c>
      <c r="G32" s="33" t="s">
        <v>102</v>
      </c>
      <c r="H32" s="25" t="s">
        <v>102</v>
      </c>
      <c r="I32" s="25" t="s">
        <v>102</v>
      </c>
      <c r="J32" s="25" t="s">
        <v>102</v>
      </c>
      <c r="K32" s="25" t="s">
        <v>102</v>
      </c>
      <c r="L32" s="25" t="s">
        <v>102</v>
      </c>
      <c r="M32" s="25" t="s">
        <v>102</v>
      </c>
      <c r="N32" s="1" t="s">
        <v>102</v>
      </c>
      <c r="O32" s="25" t="s">
        <v>102</v>
      </c>
      <c r="P32" s="25" t="s">
        <v>102</v>
      </c>
      <c r="Q32" s="70" t="s">
        <v>102</v>
      </c>
      <c r="R32" s="70" t="s">
        <v>102</v>
      </c>
      <c r="S32" s="70" t="s">
        <v>102</v>
      </c>
      <c r="T32" s="70" t="s">
        <v>102</v>
      </c>
      <c r="U32" s="70" t="s">
        <v>102</v>
      </c>
      <c r="V32" s="70" t="s">
        <v>102</v>
      </c>
      <c r="W32" s="160" t="s">
        <v>102</v>
      </c>
      <c r="X32" s="153" t="s">
        <v>102</v>
      </c>
      <c r="Y32" s="157" t="s">
        <v>102</v>
      </c>
    </row>
    <row r="33" spans="1:25" x14ac:dyDescent="0.3">
      <c r="A33" s="4" t="s">
        <v>599</v>
      </c>
      <c r="B33" s="2" t="s">
        <v>102</v>
      </c>
      <c r="C33" s="1" t="s">
        <v>102</v>
      </c>
      <c r="D33" s="1" t="s">
        <v>102</v>
      </c>
      <c r="E33" s="1" t="s">
        <v>102</v>
      </c>
      <c r="F33" s="33" t="s">
        <v>102</v>
      </c>
      <c r="G33" s="33" t="s">
        <v>102</v>
      </c>
      <c r="H33" s="25" t="s">
        <v>102</v>
      </c>
      <c r="I33" s="25">
        <v>1</v>
      </c>
      <c r="J33" s="25" t="s">
        <v>102</v>
      </c>
      <c r="K33" s="25" t="s">
        <v>102</v>
      </c>
      <c r="L33" s="25" t="s">
        <v>102</v>
      </c>
      <c r="M33" s="25" t="s">
        <v>102</v>
      </c>
      <c r="N33" s="1" t="s">
        <v>102</v>
      </c>
      <c r="O33" s="25" t="s">
        <v>102</v>
      </c>
      <c r="P33" s="25" t="s">
        <v>102</v>
      </c>
      <c r="Q33" s="70" t="s">
        <v>102</v>
      </c>
      <c r="R33" s="70" t="s">
        <v>102</v>
      </c>
      <c r="S33" s="70" t="s">
        <v>102</v>
      </c>
      <c r="T33" s="70" t="s">
        <v>102</v>
      </c>
      <c r="U33" s="70" t="s">
        <v>102</v>
      </c>
      <c r="V33" s="70" t="s">
        <v>102</v>
      </c>
      <c r="W33" s="160" t="s">
        <v>102</v>
      </c>
      <c r="X33" s="153" t="s">
        <v>114</v>
      </c>
      <c r="Y33" s="157" t="s">
        <v>114</v>
      </c>
    </row>
    <row r="34" spans="1:25" s="42" customFormat="1" x14ac:dyDescent="0.3">
      <c r="A34" s="1" t="s">
        <v>206</v>
      </c>
      <c r="B34" s="2" t="s">
        <v>102</v>
      </c>
      <c r="C34" s="1" t="s">
        <v>102</v>
      </c>
      <c r="D34" s="1" t="s">
        <v>102</v>
      </c>
      <c r="E34" s="1" t="s">
        <v>102</v>
      </c>
      <c r="F34" s="33" t="s">
        <v>102</v>
      </c>
      <c r="G34" s="33">
        <v>2</v>
      </c>
      <c r="H34" s="25" t="s">
        <v>102</v>
      </c>
      <c r="I34" s="25">
        <v>2</v>
      </c>
      <c r="J34" s="25">
        <v>1</v>
      </c>
      <c r="K34" s="24">
        <v>1</v>
      </c>
      <c r="L34" s="25" t="s">
        <v>102</v>
      </c>
      <c r="M34" s="25" t="s">
        <v>102</v>
      </c>
      <c r="N34" s="1" t="s">
        <v>102</v>
      </c>
      <c r="O34" s="25" t="s">
        <v>102</v>
      </c>
      <c r="P34" s="25" t="s">
        <v>102</v>
      </c>
      <c r="Q34" s="70" t="s">
        <v>102</v>
      </c>
      <c r="R34" s="70" t="s">
        <v>102</v>
      </c>
      <c r="S34" s="70" t="s">
        <v>102</v>
      </c>
      <c r="T34" s="70" t="s">
        <v>102</v>
      </c>
      <c r="U34" s="70" t="s">
        <v>102</v>
      </c>
      <c r="V34" s="70" t="s">
        <v>102</v>
      </c>
      <c r="W34" s="160" t="s">
        <v>102</v>
      </c>
      <c r="X34" s="153" t="s">
        <v>102</v>
      </c>
      <c r="Y34" s="157" t="s">
        <v>102</v>
      </c>
    </row>
    <row r="35" spans="1:25" x14ac:dyDescent="0.3">
      <c r="A35" s="1" t="s">
        <v>11</v>
      </c>
      <c r="B35" s="2">
        <v>0</v>
      </c>
      <c r="C35" s="1">
        <v>0</v>
      </c>
      <c r="D35" s="1">
        <v>0</v>
      </c>
      <c r="E35" s="1">
        <v>9</v>
      </c>
      <c r="F35" s="33" t="s">
        <v>102</v>
      </c>
      <c r="G35" s="33" t="s">
        <v>102</v>
      </c>
      <c r="H35" s="25" t="s">
        <v>102</v>
      </c>
      <c r="I35" s="25" t="s">
        <v>102</v>
      </c>
      <c r="J35" s="25" t="s">
        <v>102</v>
      </c>
      <c r="K35" s="25" t="s">
        <v>102</v>
      </c>
      <c r="L35" s="25" t="s">
        <v>102</v>
      </c>
      <c r="M35" s="25" t="s">
        <v>102</v>
      </c>
      <c r="N35" s="1" t="s">
        <v>102</v>
      </c>
      <c r="O35" s="25" t="s">
        <v>102</v>
      </c>
      <c r="P35" s="25" t="s">
        <v>102</v>
      </c>
      <c r="Q35" s="70" t="s">
        <v>102</v>
      </c>
      <c r="R35" s="70" t="s">
        <v>102</v>
      </c>
      <c r="S35" s="70" t="s">
        <v>102</v>
      </c>
      <c r="T35" s="70" t="s">
        <v>102</v>
      </c>
      <c r="U35" s="70" t="s">
        <v>102</v>
      </c>
      <c r="V35" s="70" t="s">
        <v>102</v>
      </c>
      <c r="W35" s="160" t="s">
        <v>102</v>
      </c>
      <c r="X35" s="153" t="s">
        <v>102</v>
      </c>
      <c r="Y35" s="157" t="s">
        <v>102</v>
      </c>
    </row>
    <row r="36" spans="1:25" x14ac:dyDescent="0.3">
      <c r="A36" s="4" t="s">
        <v>254</v>
      </c>
      <c r="B36" s="2" t="s">
        <v>102</v>
      </c>
      <c r="C36" s="1" t="s">
        <v>102</v>
      </c>
      <c r="D36" s="1" t="s">
        <v>102</v>
      </c>
      <c r="E36" s="1" t="s">
        <v>102</v>
      </c>
      <c r="F36" s="33" t="s">
        <v>102</v>
      </c>
      <c r="G36" s="33" t="s">
        <v>102</v>
      </c>
      <c r="H36" s="25" t="s">
        <v>102</v>
      </c>
      <c r="I36" s="25" t="s">
        <v>102</v>
      </c>
      <c r="J36" s="25" t="s">
        <v>102</v>
      </c>
      <c r="K36" s="25" t="s">
        <v>102</v>
      </c>
      <c r="L36" s="25" t="s">
        <v>102</v>
      </c>
      <c r="M36" s="25" t="s">
        <v>114</v>
      </c>
      <c r="N36" s="1" t="s">
        <v>102</v>
      </c>
      <c r="O36" s="25" t="s">
        <v>102</v>
      </c>
      <c r="P36" s="25">
        <v>16</v>
      </c>
      <c r="Q36" s="70" t="s">
        <v>102</v>
      </c>
      <c r="R36" s="70" t="s">
        <v>102</v>
      </c>
      <c r="S36" s="70" t="s">
        <v>102</v>
      </c>
      <c r="T36" s="70" t="s">
        <v>102</v>
      </c>
      <c r="U36" s="70" t="s">
        <v>102</v>
      </c>
      <c r="V36" s="70" t="s">
        <v>102</v>
      </c>
      <c r="W36" s="160" t="s">
        <v>102</v>
      </c>
      <c r="X36" s="153" t="s">
        <v>102</v>
      </c>
      <c r="Y36" s="157" t="s">
        <v>102</v>
      </c>
    </row>
    <row r="37" spans="1:25" x14ac:dyDescent="0.3">
      <c r="A37" s="4" t="s">
        <v>632</v>
      </c>
      <c r="B37" s="2" t="s">
        <v>102</v>
      </c>
      <c r="C37" s="1" t="s">
        <v>102</v>
      </c>
      <c r="D37" s="1" t="s">
        <v>102</v>
      </c>
      <c r="E37" s="1" t="s">
        <v>102</v>
      </c>
      <c r="F37" s="33" t="s">
        <v>102</v>
      </c>
      <c r="G37" s="33" t="s">
        <v>102</v>
      </c>
      <c r="H37" s="25" t="s">
        <v>102</v>
      </c>
      <c r="I37" s="25" t="s">
        <v>102</v>
      </c>
      <c r="J37" s="25" t="s">
        <v>102</v>
      </c>
      <c r="K37" s="25">
        <v>1</v>
      </c>
      <c r="L37" s="25" t="s">
        <v>102</v>
      </c>
      <c r="M37" s="25" t="s">
        <v>102</v>
      </c>
      <c r="N37" s="1" t="s">
        <v>102</v>
      </c>
      <c r="O37" s="25" t="s">
        <v>102</v>
      </c>
      <c r="P37" s="25" t="s">
        <v>102</v>
      </c>
      <c r="Q37" s="70" t="s">
        <v>102</v>
      </c>
      <c r="R37" s="70" t="s">
        <v>102</v>
      </c>
      <c r="S37" s="70" t="s">
        <v>102</v>
      </c>
      <c r="T37" s="70">
        <v>2</v>
      </c>
      <c r="U37" s="70" t="s">
        <v>102</v>
      </c>
      <c r="V37" s="70" t="s">
        <v>102</v>
      </c>
      <c r="W37" s="160" t="s">
        <v>102</v>
      </c>
      <c r="X37" s="153" t="str">
        <f t="shared" si="0"/>
        <v>X</v>
      </c>
      <c r="Y37" s="157" t="s">
        <v>114</v>
      </c>
    </row>
    <row r="38" spans="1:25" x14ac:dyDescent="0.3">
      <c r="A38" s="1" t="s">
        <v>8</v>
      </c>
      <c r="B38" s="2">
        <v>94</v>
      </c>
      <c r="C38" s="1">
        <f>13+2</f>
        <v>15</v>
      </c>
      <c r="D38" s="1">
        <v>0</v>
      </c>
      <c r="E38" s="1">
        <v>3</v>
      </c>
      <c r="F38" s="33" t="s">
        <v>102</v>
      </c>
      <c r="G38" s="33" t="s">
        <v>102</v>
      </c>
      <c r="H38" s="25">
        <v>2</v>
      </c>
      <c r="I38" s="25">
        <v>3</v>
      </c>
      <c r="J38" s="24">
        <v>3</v>
      </c>
      <c r="K38" s="25">
        <v>158</v>
      </c>
      <c r="L38" s="25" t="s">
        <v>102</v>
      </c>
      <c r="M38" s="25">
        <v>2</v>
      </c>
      <c r="N38" s="1" t="s">
        <v>102</v>
      </c>
      <c r="O38" s="25" t="s">
        <v>102</v>
      </c>
      <c r="P38" s="25">
        <v>9</v>
      </c>
      <c r="Q38" s="70">
        <v>1</v>
      </c>
      <c r="R38" s="70" t="s">
        <v>102</v>
      </c>
      <c r="S38" s="70">
        <v>1</v>
      </c>
      <c r="T38" s="70">
        <v>2</v>
      </c>
      <c r="U38" s="70" t="s">
        <v>102</v>
      </c>
      <c r="V38" s="70" t="s">
        <v>102</v>
      </c>
      <c r="W38" s="160" t="s">
        <v>102</v>
      </c>
      <c r="X38" s="153" t="str">
        <f t="shared" si="0"/>
        <v>X</v>
      </c>
      <c r="Y38" s="157" t="s">
        <v>114</v>
      </c>
    </row>
    <row r="39" spans="1:25" x14ac:dyDescent="0.3">
      <c r="A39" s="1" t="s">
        <v>7</v>
      </c>
      <c r="B39" s="2">
        <v>94</v>
      </c>
      <c r="C39" s="1">
        <v>0</v>
      </c>
      <c r="D39" s="1">
        <v>0</v>
      </c>
      <c r="E39" s="1">
        <v>0</v>
      </c>
      <c r="F39" s="33" t="s">
        <v>102</v>
      </c>
      <c r="G39" s="33" t="s">
        <v>102</v>
      </c>
      <c r="H39" s="25" t="s">
        <v>102</v>
      </c>
      <c r="I39" s="25" t="s">
        <v>102</v>
      </c>
      <c r="J39" s="25" t="s">
        <v>102</v>
      </c>
      <c r="K39" s="25" t="s">
        <v>102</v>
      </c>
      <c r="L39" s="25" t="s">
        <v>102</v>
      </c>
      <c r="M39" s="25" t="s">
        <v>102</v>
      </c>
      <c r="N39" s="1" t="s">
        <v>102</v>
      </c>
      <c r="O39" s="25" t="s">
        <v>102</v>
      </c>
      <c r="P39" s="25" t="s">
        <v>102</v>
      </c>
      <c r="Q39" s="70" t="s">
        <v>102</v>
      </c>
      <c r="R39" s="70" t="s">
        <v>102</v>
      </c>
      <c r="S39" s="70" t="s">
        <v>102</v>
      </c>
      <c r="T39" s="70" t="s">
        <v>102</v>
      </c>
      <c r="U39" s="70" t="s">
        <v>102</v>
      </c>
      <c r="V39" s="70" t="s">
        <v>102</v>
      </c>
      <c r="W39" s="160" t="s">
        <v>102</v>
      </c>
      <c r="X39" s="153" t="s">
        <v>102</v>
      </c>
      <c r="Y39" s="157" t="s">
        <v>114</v>
      </c>
    </row>
    <row r="40" spans="1:25" x14ac:dyDescent="0.3">
      <c r="A40" s="4" t="s">
        <v>255</v>
      </c>
      <c r="B40" s="2" t="s">
        <v>102</v>
      </c>
      <c r="C40" s="1" t="s">
        <v>102</v>
      </c>
      <c r="D40" s="1" t="s">
        <v>102</v>
      </c>
      <c r="E40" s="1" t="s">
        <v>102</v>
      </c>
      <c r="F40" s="33" t="s">
        <v>102</v>
      </c>
      <c r="G40" s="33" t="s">
        <v>102</v>
      </c>
      <c r="H40" s="25" t="s">
        <v>102</v>
      </c>
      <c r="I40" s="25" t="s">
        <v>102</v>
      </c>
      <c r="J40" s="25" t="s">
        <v>102</v>
      </c>
      <c r="K40" s="25" t="s">
        <v>102</v>
      </c>
      <c r="L40" s="25" t="s">
        <v>102</v>
      </c>
      <c r="M40" s="25">
        <v>17</v>
      </c>
      <c r="N40" s="1" t="s">
        <v>102</v>
      </c>
      <c r="O40" s="25" t="s">
        <v>102</v>
      </c>
      <c r="P40" s="25" t="s">
        <v>102</v>
      </c>
      <c r="Q40" s="70" t="s">
        <v>102</v>
      </c>
      <c r="R40" s="70" t="s">
        <v>102</v>
      </c>
      <c r="S40" s="70" t="s">
        <v>102</v>
      </c>
      <c r="T40" s="70" t="s">
        <v>102</v>
      </c>
      <c r="U40" s="70" t="s">
        <v>102</v>
      </c>
      <c r="V40" s="70" t="s">
        <v>102</v>
      </c>
      <c r="W40" s="160" t="s">
        <v>102</v>
      </c>
      <c r="X40" s="153" t="s">
        <v>102</v>
      </c>
      <c r="Y40" s="157" t="s">
        <v>102</v>
      </c>
    </row>
    <row r="41" spans="1:25" x14ac:dyDescent="0.3">
      <c r="A41" s="4" t="s">
        <v>639</v>
      </c>
      <c r="B41" s="2" t="s">
        <v>102</v>
      </c>
      <c r="C41" s="1" t="s">
        <v>102</v>
      </c>
      <c r="D41" s="1" t="s">
        <v>102</v>
      </c>
      <c r="E41" s="1" t="s">
        <v>102</v>
      </c>
      <c r="F41" s="33" t="s">
        <v>102</v>
      </c>
      <c r="G41" s="33" t="s">
        <v>102</v>
      </c>
      <c r="H41" s="25" t="s">
        <v>102</v>
      </c>
      <c r="I41" s="25" t="s">
        <v>102</v>
      </c>
      <c r="J41" s="25" t="s">
        <v>102</v>
      </c>
      <c r="K41" s="25" t="s">
        <v>102</v>
      </c>
      <c r="L41" s="25" t="s">
        <v>102</v>
      </c>
      <c r="M41" s="25" t="s">
        <v>102</v>
      </c>
      <c r="N41" s="1" t="s">
        <v>102</v>
      </c>
      <c r="O41" s="25" t="s">
        <v>102</v>
      </c>
      <c r="P41" s="25" t="s">
        <v>102</v>
      </c>
      <c r="Q41" s="70" t="s">
        <v>102</v>
      </c>
      <c r="R41" s="70" t="s">
        <v>102</v>
      </c>
      <c r="S41" s="70">
        <v>4</v>
      </c>
      <c r="T41" s="70" t="s">
        <v>102</v>
      </c>
      <c r="U41" s="70" t="s">
        <v>102</v>
      </c>
      <c r="V41" s="70" t="s">
        <v>102</v>
      </c>
      <c r="W41" s="160" t="s">
        <v>102</v>
      </c>
      <c r="X41" s="153" t="str">
        <f t="shared" si="0"/>
        <v>X</v>
      </c>
      <c r="Y41" s="157" t="s">
        <v>102</v>
      </c>
    </row>
    <row r="42" spans="1:25" x14ac:dyDescent="0.3">
      <c r="A42" s="4" t="s">
        <v>571</v>
      </c>
      <c r="B42" s="2" t="s">
        <v>102</v>
      </c>
      <c r="C42" s="1" t="s">
        <v>102</v>
      </c>
      <c r="D42" s="1" t="s">
        <v>102</v>
      </c>
      <c r="E42" s="1" t="s">
        <v>102</v>
      </c>
      <c r="F42" s="33" t="s">
        <v>102</v>
      </c>
      <c r="G42" s="33" t="s">
        <v>102</v>
      </c>
      <c r="H42" s="25">
        <v>1</v>
      </c>
      <c r="I42" s="25" t="s">
        <v>102</v>
      </c>
      <c r="J42" s="25" t="s">
        <v>102</v>
      </c>
      <c r="K42" s="25" t="s">
        <v>102</v>
      </c>
      <c r="L42" s="25" t="s">
        <v>102</v>
      </c>
      <c r="M42" s="25" t="s">
        <v>102</v>
      </c>
      <c r="N42" s="1" t="s">
        <v>102</v>
      </c>
      <c r="O42" s="25" t="s">
        <v>102</v>
      </c>
      <c r="P42" s="25" t="s">
        <v>102</v>
      </c>
      <c r="Q42" s="70" t="s">
        <v>102</v>
      </c>
      <c r="R42" s="70" t="s">
        <v>102</v>
      </c>
      <c r="S42" s="70" t="s">
        <v>102</v>
      </c>
      <c r="T42" s="70" t="s">
        <v>102</v>
      </c>
      <c r="U42" s="70" t="s">
        <v>102</v>
      </c>
      <c r="V42" s="70" t="s">
        <v>102</v>
      </c>
      <c r="W42" s="160" t="s">
        <v>102</v>
      </c>
      <c r="X42" s="153" t="s">
        <v>114</v>
      </c>
      <c r="Y42" s="157" t="s">
        <v>102</v>
      </c>
    </row>
    <row r="43" spans="1:25" s="42" customFormat="1" x14ac:dyDescent="0.3">
      <c r="A43" s="52" t="s">
        <v>630</v>
      </c>
      <c r="B43" s="2" t="s">
        <v>102</v>
      </c>
      <c r="C43" s="1" t="s">
        <v>102</v>
      </c>
      <c r="D43" s="13" t="s">
        <v>102</v>
      </c>
      <c r="E43" s="1" t="s">
        <v>102</v>
      </c>
      <c r="F43" s="33" t="s">
        <v>102</v>
      </c>
      <c r="G43" s="33" t="s">
        <v>102</v>
      </c>
      <c r="H43" s="24" t="s">
        <v>102</v>
      </c>
      <c r="I43" s="25" t="s">
        <v>102</v>
      </c>
      <c r="J43" s="25" t="s">
        <v>102</v>
      </c>
      <c r="K43" s="25" t="s">
        <v>102</v>
      </c>
      <c r="L43" s="25" t="s">
        <v>102</v>
      </c>
      <c r="M43" s="25" t="s">
        <v>102</v>
      </c>
      <c r="N43" s="1" t="s">
        <v>102</v>
      </c>
      <c r="O43" s="25" t="s">
        <v>102</v>
      </c>
      <c r="P43" s="25" t="s">
        <v>102</v>
      </c>
      <c r="Q43" s="70" t="s">
        <v>102</v>
      </c>
      <c r="R43" s="70" t="s">
        <v>102</v>
      </c>
      <c r="S43" s="70">
        <v>1</v>
      </c>
      <c r="T43" s="70" t="s">
        <v>102</v>
      </c>
      <c r="U43" s="70" t="s">
        <v>102</v>
      </c>
      <c r="V43" s="70" t="s">
        <v>102</v>
      </c>
      <c r="W43" s="160" t="s">
        <v>102</v>
      </c>
      <c r="X43" s="153" t="str">
        <f t="shared" si="0"/>
        <v>X</v>
      </c>
      <c r="Y43" s="157" t="s">
        <v>102</v>
      </c>
    </row>
    <row r="44" spans="1:25" x14ac:dyDescent="0.3">
      <c r="A44" s="52" t="s">
        <v>631</v>
      </c>
      <c r="B44" s="2" t="s">
        <v>102</v>
      </c>
      <c r="C44" s="1" t="s">
        <v>102</v>
      </c>
      <c r="D44" s="13" t="s">
        <v>102</v>
      </c>
      <c r="E44" s="1" t="s">
        <v>102</v>
      </c>
      <c r="F44" s="33" t="s">
        <v>102</v>
      </c>
      <c r="G44" s="33" t="s">
        <v>102</v>
      </c>
      <c r="H44" s="24" t="s">
        <v>102</v>
      </c>
      <c r="I44" s="25" t="s">
        <v>102</v>
      </c>
      <c r="J44" s="25" t="s">
        <v>102</v>
      </c>
      <c r="K44" s="25" t="s">
        <v>102</v>
      </c>
      <c r="L44" s="25" t="s">
        <v>102</v>
      </c>
      <c r="M44" s="25" t="s">
        <v>102</v>
      </c>
      <c r="N44" s="1" t="s">
        <v>102</v>
      </c>
      <c r="O44" s="25" t="s">
        <v>102</v>
      </c>
      <c r="P44" s="25" t="s">
        <v>102</v>
      </c>
      <c r="Q44" s="70" t="s">
        <v>102</v>
      </c>
      <c r="R44" s="70">
        <v>1</v>
      </c>
      <c r="S44" s="70" t="s">
        <v>102</v>
      </c>
      <c r="T44" s="70" t="s">
        <v>102</v>
      </c>
      <c r="U44" s="70" t="s">
        <v>102</v>
      </c>
      <c r="V44" s="70" t="s">
        <v>102</v>
      </c>
      <c r="W44" s="160" t="s">
        <v>102</v>
      </c>
      <c r="X44" s="153" t="str">
        <f t="shared" si="0"/>
        <v>X</v>
      </c>
      <c r="Y44" s="157" t="s">
        <v>114</v>
      </c>
    </row>
    <row r="45" spans="1:25" x14ac:dyDescent="0.3">
      <c r="A45" s="52" t="s">
        <v>737</v>
      </c>
      <c r="B45" s="2" t="s">
        <v>102</v>
      </c>
      <c r="C45" s="1" t="s">
        <v>102</v>
      </c>
      <c r="D45" s="13" t="s">
        <v>102</v>
      </c>
      <c r="E45" s="1" t="s">
        <v>102</v>
      </c>
      <c r="F45" s="33" t="s">
        <v>102</v>
      </c>
      <c r="G45" s="33" t="s">
        <v>102</v>
      </c>
      <c r="H45" s="24" t="s">
        <v>102</v>
      </c>
      <c r="I45" s="25" t="s">
        <v>102</v>
      </c>
      <c r="J45" s="25" t="s">
        <v>102</v>
      </c>
      <c r="K45" s="25" t="s">
        <v>102</v>
      </c>
      <c r="L45" s="25" t="s">
        <v>102</v>
      </c>
      <c r="M45" s="25" t="s">
        <v>102</v>
      </c>
      <c r="N45" s="1" t="s">
        <v>102</v>
      </c>
      <c r="O45" s="25" t="s">
        <v>102</v>
      </c>
      <c r="P45" s="25" t="s">
        <v>102</v>
      </c>
      <c r="Q45" s="70" t="s">
        <v>102</v>
      </c>
      <c r="R45" s="70" t="s">
        <v>102</v>
      </c>
      <c r="S45" s="70" t="s">
        <v>102</v>
      </c>
      <c r="T45" s="70" t="s">
        <v>102</v>
      </c>
      <c r="U45" s="70" t="s">
        <v>102</v>
      </c>
      <c r="V45" s="70">
        <v>18</v>
      </c>
      <c r="W45" s="160" t="s">
        <v>102</v>
      </c>
      <c r="X45" s="153" t="str">
        <f t="shared" si="0"/>
        <v>X</v>
      </c>
      <c r="Y45" s="157" t="s">
        <v>102</v>
      </c>
    </row>
    <row r="46" spans="1:25" s="8" customFormat="1" x14ac:dyDescent="0.3">
      <c r="A46" s="52" t="s">
        <v>738</v>
      </c>
      <c r="B46" s="2" t="s">
        <v>102</v>
      </c>
      <c r="C46" s="1" t="s">
        <v>102</v>
      </c>
      <c r="D46" s="13" t="s">
        <v>102</v>
      </c>
      <c r="E46" s="1" t="s">
        <v>102</v>
      </c>
      <c r="F46" s="33" t="s">
        <v>102</v>
      </c>
      <c r="G46" s="33" t="s">
        <v>102</v>
      </c>
      <c r="H46" s="24" t="s">
        <v>102</v>
      </c>
      <c r="I46" s="25" t="s">
        <v>102</v>
      </c>
      <c r="J46" s="25" t="s">
        <v>102</v>
      </c>
      <c r="K46" s="25" t="s">
        <v>102</v>
      </c>
      <c r="L46" s="25" t="s">
        <v>102</v>
      </c>
      <c r="M46" s="25" t="s">
        <v>102</v>
      </c>
      <c r="N46" s="1" t="s">
        <v>102</v>
      </c>
      <c r="O46" s="25" t="s">
        <v>102</v>
      </c>
      <c r="P46" s="25" t="s">
        <v>102</v>
      </c>
      <c r="Q46" s="70" t="s">
        <v>102</v>
      </c>
      <c r="R46" s="70" t="s">
        <v>102</v>
      </c>
      <c r="S46" s="70" t="s">
        <v>102</v>
      </c>
      <c r="T46" s="70" t="s">
        <v>102</v>
      </c>
      <c r="U46" s="70" t="s">
        <v>102</v>
      </c>
      <c r="V46" s="70">
        <v>3</v>
      </c>
      <c r="W46" s="160" t="s">
        <v>102</v>
      </c>
      <c r="X46" s="153" t="str">
        <f t="shared" si="0"/>
        <v>X</v>
      </c>
      <c r="Y46" s="157" t="s">
        <v>102</v>
      </c>
    </row>
    <row r="47" spans="1:25" s="8" customFormat="1" x14ac:dyDescent="0.3">
      <c r="A47" s="84" t="s">
        <v>809</v>
      </c>
      <c r="B47" s="85"/>
      <c r="C47" s="86"/>
      <c r="D47" s="86"/>
      <c r="E47" s="86"/>
      <c r="F47" s="89"/>
      <c r="G47" s="89"/>
      <c r="H47" s="87"/>
      <c r="I47" s="87"/>
      <c r="J47" s="87"/>
      <c r="K47" s="87"/>
      <c r="L47" s="87"/>
      <c r="M47" s="87"/>
      <c r="N47" s="86"/>
      <c r="O47" s="87"/>
      <c r="P47" s="87"/>
      <c r="Q47" s="90"/>
      <c r="R47" s="90"/>
      <c r="S47" s="90"/>
      <c r="T47" s="90"/>
      <c r="U47" s="90"/>
      <c r="V47" s="90"/>
      <c r="W47" s="160" t="s">
        <v>102</v>
      </c>
      <c r="X47" s="153" t="str">
        <f t="shared" si="0"/>
        <v/>
      </c>
      <c r="Y47" s="157"/>
    </row>
    <row r="48" spans="1:25" s="8" customFormat="1" x14ac:dyDescent="0.3">
      <c r="A48" s="1" t="s">
        <v>4</v>
      </c>
      <c r="B48" s="2">
        <v>1</v>
      </c>
      <c r="C48" s="1">
        <v>0</v>
      </c>
      <c r="D48" s="1">
        <v>6</v>
      </c>
      <c r="E48" s="1">
        <v>2</v>
      </c>
      <c r="F48" s="33" t="s">
        <v>102</v>
      </c>
      <c r="G48" s="33">
        <v>1</v>
      </c>
      <c r="H48" s="24">
        <v>3</v>
      </c>
      <c r="I48" s="25">
        <v>3</v>
      </c>
      <c r="J48" s="25" t="s">
        <v>102</v>
      </c>
      <c r="K48" s="25">
        <f>1+8+3+1+1</f>
        <v>14</v>
      </c>
      <c r="L48" s="25" t="s">
        <v>102</v>
      </c>
      <c r="M48" s="25" t="s">
        <v>102</v>
      </c>
      <c r="N48" s="1" t="s">
        <v>102</v>
      </c>
      <c r="O48" s="25" t="s">
        <v>102</v>
      </c>
      <c r="P48" s="25" t="s">
        <v>102</v>
      </c>
      <c r="Q48" s="70" t="s">
        <v>102</v>
      </c>
      <c r="R48" s="70" t="s">
        <v>102</v>
      </c>
      <c r="S48" s="70" t="s">
        <v>102</v>
      </c>
      <c r="T48" s="70" t="s">
        <v>102</v>
      </c>
      <c r="U48" s="70" t="s">
        <v>102</v>
      </c>
      <c r="V48" s="70" t="s">
        <v>102</v>
      </c>
      <c r="W48" s="160" t="s">
        <v>102</v>
      </c>
      <c r="X48" s="153" t="s">
        <v>114</v>
      </c>
      <c r="Y48" s="157" t="s">
        <v>114</v>
      </c>
    </row>
    <row r="49" spans="1:25" s="8" customFormat="1" x14ac:dyDescent="0.3">
      <c r="A49" s="4" t="s">
        <v>629</v>
      </c>
      <c r="B49" s="2" t="s">
        <v>102</v>
      </c>
      <c r="C49" s="1" t="s">
        <v>102</v>
      </c>
      <c r="D49" s="1" t="s">
        <v>102</v>
      </c>
      <c r="E49" s="1" t="s">
        <v>102</v>
      </c>
      <c r="F49" s="33" t="s">
        <v>102</v>
      </c>
      <c r="G49" s="33" t="s">
        <v>102</v>
      </c>
      <c r="H49" s="24" t="s">
        <v>102</v>
      </c>
      <c r="I49" s="25" t="s">
        <v>102</v>
      </c>
      <c r="J49" s="25" t="s">
        <v>102</v>
      </c>
      <c r="K49" s="25" t="s">
        <v>102</v>
      </c>
      <c r="L49" s="25" t="s">
        <v>102</v>
      </c>
      <c r="M49" s="25" t="s">
        <v>102</v>
      </c>
      <c r="N49" s="1" t="s">
        <v>102</v>
      </c>
      <c r="O49" s="25" t="s">
        <v>102</v>
      </c>
      <c r="P49" s="25" t="s">
        <v>102</v>
      </c>
      <c r="Q49" s="70" t="s">
        <v>102</v>
      </c>
      <c r="R49" s="70" t="s">
        <v>102</v>
      </c>
      <c r="S49" s="70" t="s">
        <v>102</v>
      </c>
      <c r="T49" s="70">
        <v>1</v>
      </c>
      <c r="U49" s="70" t="s">
        <v>102</v>
      </c>
      <c r="V49" s="70" t="s">
        <v>102</v>
      </c>
      <c r="W49" s="160" t="s">
        <v>102</v>
      </c>
      <c r="X49" s="153" t="str">
        <f t="shared" si="0"/>
        <v>X</v>
      </c>
      <c r="Y49" s="157" t="s">
        <v>114</v>
      </c>
    </row>
    <row r="50" spans="1:25" s="8" customFormat="1" x14ac:dyDescent="0.3">
      <c r="A50" s="1" t="s">
        <v>5</v>
      </c>
      <c r="B50" s="2">
        <v>0</v>
      </c>
      <c r="C50" s="1">
        <v>2</v>
      </c>
      <c r="D50" s="1">
        <v>0</v>
      </c>
      <c r="E50" s="1">
        <v>0</v>
      </c>
      <c r="F50" s="33" t="s">
        <v>102</v>
      </c>
      <c r="G50" s="33" t="s">
        <v>102</v>
      </c>
      <c r="H50" s="25" t="s">
        <v>102</v>
      </c>
      <c r="I50" s="25" t="s">
        <v>102</v>
      </c>
      <c r="J50" s="24">
        <v>1</v>
      </c>
      <c r="K50" s="25" t="s">
        <v>102</v>
      </c>
      <c r="L50" s="25" t="s">
        <v>102</v>
      </c>
      <c r="M50" s="25" t="s">
        <v>114</v>
      </c>
      <c r="N50" s="1" t="s">
        <v>102</v>
      </c>
      <c r="O50" s="25" t="s">
        <v>102</v>
      </c>
      <c r="P50" s="25">
        <v>1</v>
      </c>
      <c r="Q50" s="70" t="s">
        <v>102</v>
      </c>
      <c r="R50" s="70" t="s">
        <v>102</v>
      </c>
      <c r="S50" s="70" t="s">
        <v>102</v>
      </c>
      <c r="T50" s="70" t="s">
        <v>102</v>
      </c>
      <c r="U50" s="70" t="s">
        <v>102</v>
      </c>
      <c r="V50" s="70" t="s">
        <v>102</v>
      </c>
      <c r="W50" s="160" t="s">
        <v>102</v>
      </c>
      <c r="X50" s="153" t="s">
        <v>114</v>
      </c>
      <c r="Y50" s="157" t="s">
        <v>114</v>
      </c>
    </row>
    <row r="51" spans="1:25" s="8" customFormat="1" x14ac:dyDescent="0.3">
      <c r="A51" s="4" t="s">
        <v>727</v>
      </c>
      <c r="B51" s="2" t="s">
        <v>102</v>
      </c>
      <c r="C51" s="1" t="s">
        <v>102</v>
      </c>
      <c r="D51" s="1" t="s">
        <v>102</v>
      </c>
      <c r="E51" s="1" t="s">
        <v>102</v>
      </c>
      <c r="F51" s="33">
        <v>1</v>
      </c>
      <c r="G51" s="33" t="s">
        <v>102</v>
      </c>
      <c r="H51" s="25" t="s">
        <v>102</v>
      </c>
      <c r="I51" s="25" t="s">
        <v>102</v>
      </c>
      <c r="J51" s="24" t="s">
        <v>102</v>
      </c>
      <c r="K51" s="25" t="s">
        <v>102</v>
      </c>
      <c r="L51" s="25" t="s">
        <v>102</v>
      </c>
      <c r="M51" s="25" t="s">
        <v>102</v>
      </c>
      <c r="N51" s="1" t="s">
        <v>102</v>
      </c>
      <c r="O51" s="25" t="s">
        <v>102</v>
      </c>
      <c r="P51" s="25" t="s">
        <v>102</v>
      </c>
      <c r="Q51" s="70" t="s">
        <v>102</v>
      </c>
      <c r="R51" s="70" t="s">
        <v>102</v>
      </c>
      <c r="S51" s="70" t="s">
        <v>102</v>
      </c>
      <c r="T51" s="70" t="s">
        <v>102</v>
      </c>
      <c r="U51" s="70" t="s">
        <v>102</v>
      </c>
      <c r="V51" s="70" t="s">
        <v>102</v>
      </c>
      <c r="W51" s="160" t="s">
        <v>102</v>
      </c>
      <c r="X51" s="153" t="s">
        <v>114</v>
      </c>
      <c r="Y51" s="157" t="s">
        <v>102</v>
      </c>
    </row>
    <row r="52" spans="1:25" s="8" customFormat="1" x14ac:dyDescent="0.3">
      <c r="A52" s="4" t="s">
        <v>256</v>
      </c>
      <c r="B52" s="2" t="s">
        <v>102</v>
      </c>
      <c r="C52" s="1" t="s">
        <v>102</v>
      </c>
      <c r="D52" s="1" t="s">
        <v>102</v>
      </c>
      <c r="E52" s="1" t="s">
        <v>102</v>
      </c>
      <c r="F52" s="33">
        <v>11</v>
      </c>
      <c r="G52" s="33">
        <v>1</v>
      </c>
      <c r="H52" s="25" t="s">
        <v>102</v>
      </c>
      <c r="I52" s="25" t="s">
        <v>102</v>
      </c>
      <c r="J52" s="24">
        <v>1</v>
      </c>
      <c r="K52" s="25" t="s">
        <v>114</v>
      </c>
      <c r="L52" s="25" t="s">
        <v>102</v>
      </c>
      <c r="M52" s="25">
        <v>7</v>
      </c>
      <c r="N52" s="1" t="s">
        <v>102</v>
      </c>
      <c r="O52" s="25" t="s">
        <v>102</v>
      </c>
      <c r="P52" s="25" t="s">
        <v>102</v>
      </c>
      <c r="Q52" s="70" t="s">
        <v>102</v>
      </c>
      <c r="R52" s="70" t="s">
        <v>102</v>
      </c>
      <c r="S52" s="70" t="s">
        <v>102</v>
      </c>
      <c r="T52" s="70">
        <v>1</v>
      </c>
      <c r="U52" s="70" t="s">
        <v>102</v>
      </c>
      <c r="V52" s="70" t="s">
        <v>102</v>
      </c>
      <c r="W52" s="160" t="s">
        <v>102</v>
      </c>
      <c r="X52" s="153" t="str">
        <f t="shared" si="0"/>
        <v>X</v>
      </c>
      <c r="Y52" s="157" t="s">
        <v>114</v>
      </c>
    </row>
    <row r="53" spans="1:25" x14ac:dyDescent="0.3">
      <c r="A53" s="4" t="s">
        <v>257</v>
      </c>
      <c r="B53" s="2" t="s">
        <v>102</v>
      </c>
      <c r="C53" s="1" t="s">
        <v>102</v>
      </c>
      <c r="D53" s="1" t="s">
        <v>102</v>
      </c>
      <c r="E53" s="1" t="s">
        <v>102</v>
      </c>
      <c r="F53" s="33">
        <v>1</v>
      </c>
      <c r="G53" s="33" t="s">
        <v>102</v>
      </c>
      <c r="H53" s="25" t="s">
        <v>102</v>
      </c>
      <c r="I53" s="25" t="s">
        <v>102</v>
      </c>
      <c r="J53" s="24" t="s">
        <v>102</v>
      </c>
      <c r="K53" s="25" t="s">
        <v>102</v>
      </c>
      <c r="L53" s="25" t="s">
        <v>102</v>
      </c>
      <c r="M53" s="25" t="s">
        <v>114</v>
      </c>
      <c r="N53" s="1" t="s">
        <v>102</v>
      </c>
      <c r="O53" s="25" t="s">
        <v>102</v>
      </c>
      <c r="P53" s="25" t="s">
        <v>102</v>
      </c>
      <c r="Q53" s="70">
        <v>22</v>
      </c>
      <c r="R53" s="70">
        <v>9</v>
      </c>
      <c r="S53" s="70">
        <v>8</v>
      </c>
      <c r="T53" s="70">
        <v>10</v>
      </c>
      <c r="U53" s="70">
        <v>1</v>
      </c>
      <c r="V53" s="70" t="s">
        <v>102</v>
      </c>
      <c r="W53" s="160" t="s">
        <v>102</v>
      </c>
      <c r="X53" s="153" t="str">
        <f t="shared" si="0"/>
        <v>X</v>
      </c>
      <c r="Y53" s="157" t="s">
        <v>114</v>
      </c>
    </row>
    <row r="54" spans="1:25" x14ac:dyDescent="0.3">
      <c r="A54" s="1" t="s">
        <v>182</v>
      </c>
      <c r="B54" s="2" t="s">
        <v>102</v>
      </c>
      <c r="C54" s="1" t="s">
        <v>102</v>
      </c>
      <c r="D54" s="1" t="s">
        <v>102</v>
      </c>
      <c r="E54" s="1" t="s">
        <v>102</v>
      </c>
      <c r="F54" s="33" t="s">
        <v>102</v>
      </c>
      <c r="G54" s="33" t="s">
        <v>102</v>
      </c>
      <c r="H54" s="25" t="s">
        <v>102</v>
      </c>
      <c r="I54" s="25" t="s">
        <v>102</v>
      </c>
      <c r="J54" s="24">
        <f>5+1+23+1+1+3+6+7+23+1+2+1+142+3+13+2</f>
        <v>234</v>
      </c>
      <c r="K54" s="25" t="s">
        <v>102</v>
      </c>
      <c r="L54" s="25" t="s">
        <v>102</v>
      </c>
      <c r="M54" s="25" t="s">
        <v>102</v>
      </c>
      <c r="N54" s="1" t="s">
        <v>102</v>
      </c>
      <c r="O54" s="25" t="s">
        <v>102</v>
      </c>
      <c r="P54" s="25" t="s">
        <v>102</v>
      </c>
      <c r="Q54" s="70" t="s">
        <v>102</v>
      </c>
      <c r="R54" s="70" t="s">
        <v>102</v>
      </c>
      <c r="S54" s="70" t="s">
        <v>102</v>
      </c>
      <c r="T54" s="70" t="s">
        <v>102</v>
      </c>
      <c r="U54" s="70" t="s">
        <v>102</v>
      </c>
      <c r="V54" s="70" t="s">
        <v>102</v>
      </c>
      <c r="W54" s="160" t="s">
        <v>102</v>
      </c>
      <c r="X54" s="153" t="s">
        <v>102</v>
      </c>
      <c r="Y54" s="157" t="s">
        <v>102</v>
      </c>
    </row>
    <row r="55" spans="1:25" x14ac:dyDescent="0.3">
      <c r="A55" s="1" t="s">
        <v>6</v>
      </c>
      <c r="B55" s="2">
        <f>7+3+86+2+1+3</f>
        <v>102</v>
      </c>
      <c r="C55" s="1">
        <v>105</v>
      </c>
      <c r="D55" s="1">
        <v>0</v>
      </c>
      <c r="E55" s="1">
        <v>1</v>
      </c>
      <c r="F55" s="33">
        <v>1</v>
      </c>
      <c r="G55" s="33" t="s">
        <v>102</v>
      </c>
      <c r="H55" s="25" t="s">
        <v>102</v>
      </c>
      <c r="I55" s="25" t="s">
        <v>102</v>
      </c>
      <c r="J55" s="24">
        <f>1+72+5+4+52</f>
        <v>134</v>
      </c>
      <c r="K55" s="24" t="s">
        <v>102</v>
      </c>
      <c r="L55" s="25" t="s">
        <v>102</v>
      </c>
      <c r="M55" s="25" t="s">
        <v>102</v>
      </c>
      <c r="N55" s="1" t="s">
        <v>102</v>
      </c>
      <c r="O55" s="25" t="s">
        <v>102</v>
      </c>
      <c r="P55" s="25" t="s">
        <v>102</v>
      </c>
      <c r="Q55" s="70" t="s">
        <v>102</v>
      </c>
      <c r="R55" s="70">
        <v>2</v>
      </c>
      <c r="S55" s="70">
        <v>4</v>
      </c>
      <c r="T55" s="70">
        <v>3</v>
      </c>
      <c r="U55" s="70" t="s">
        <v>102</v>
      </c>
      <c r="V55" s="70" t="s">
        <v>102</v>
      </c>
      <c r="W55" s="160" t="s">
        <v>102</v>
      </c>
      <c r="X55" s="153" t="str">
        <f t="shared" si="0"/>
        <v>X</v>
      </c>
      <c r="Y55" s="157" t="s">
        <v>102</v>
      </c>
    </row>
    <row r="56" spans="1:25" x14ac:dyDescent="0.3">
      <c r="A56" s="1" t="s">
        <v>101</v>
      </c>
      <c r="B56" s="14" t="s">
        <v>102</v>
      </c>
      <c r="C56" s="4" t="s">
        <v>102</v>
      </c>
      <c r="D56" s="4" t="s">
        <v>102</v>
      </c>
      <c r="E56" s="1" t="s">
        <v>102</v>
      </c>
      <c r="F56" s="33" t="s">
        <v>102</v>
      </c>
      <c r="G56" s="33">
        <f>1+22+52</f>
        <v>75</v>
      </c>
      <c r="H56" s="25">
        <v>75</v>
      </c>
      <c r="I56" s="25">
        <f>14+1+2+13+6+7+1+145+1+2+10+7+41+6+25+7+2+22</f>
        <v>312</v>
      </c>
      <c r="J56" s="25" t="s">
        <v>102</v>
      </c>
      <c r="K56" s="24">
        <f>2+12+1+45</f>
        <v>60</v>
      </c>
      <c r="L56" s="25">
        <f>1+1+2+14+6+1+6</f>
        <v>31</v>
      </c>
      <c r="M56" s="25" t="s">
        <v>102</v>
      </c>
      <c r="N56" s="1">
        <v>1</v>
      </c>
      <c r="O56" s="25">
        <v>1</v>
      </c>
      <c r="P56" s="25">
        <v>2</v>
      </c>
      <c r="Q56" s="70" t="s">
        <v>102</v>
      </c>
      <c r="R56" s="70" t="s">
        <v>102</v>
      </c>
      <c r="S56" s="70" t="s">
        <v>102</v>
      </c>
      <c r="T56" s="70" t="s">
        <v>102</v>
      </c>
      <c r="U56" s="70" t="s">
        <v>102</v>
      </c>
      <c r="V56" s="70" t="s">
        <v>102</v>
      </c>
      <c r="W56" s="160" t="s">
        <v>102</v>
      </c>
      <c r="X56" s="153" t="s">
        <v>114</v>
      </c>
      <c r="Y56" s="157" t="s">
        <v>114</v>
      </c>
    </row>
    <row r="57" spans="1:25" s="51" customFormat="1" x14ac:dyDescent="0.3">
      <c r="A57" s="91" t="s">
        <v>810</v>
      </c>
      <c r="B57" s="92"/>
      <c r="C57" s="86"/>
      <c r="D57" s="86"/>
      <c r="E57" s="86"/>
      <c r="F57" s="89"/>
      <c r="G57" s="89"/>
      <c r="H57" s="87"/>
      <c r="I57" s="87"/>
      <c r="J57" s="87"/>
      <c r="K57" s="87"/>
      <c r="L57" s="87"/>
      <c r="M57" s="87"/>
      <c r="N57" s="86"/>
      <c r="O57" s="87"/>
      <c r="P57" s="87"/>
      <c r="Q57" s="90"/>
      <c r="R57" s="90"/>
      <c r="S57" s="90"/>
      <c r="T57" s="90"/>
      <c r="U57" s="90"/>
      <c r="V57" s="90"/>
      <c r="W57" s="160" t="s">
        <v>102</v>
      </c>
      <c r="X57" s="153" t="str">
        <f t="shared" si="0"/>
        <v/>
      </c>
      <c r="Y57" s="157"/>
    </row>
    <row r="58" spans="1:25" s="8" customFormat="1" x14ac:dyDescent="0.3">
      <c r="A58" s="1" t="s">
        <v>207</v>
      </c>
      <c r="B58" s="2">
        <v>2</v>
      </c>
      <c r="C58" s="1">
        <v>0</v>
      </c>
      <c r="D58" s="1">
        <v>0</v>
      </c>
      <c r="E58" s="1">
        <v>0</v>
      </c>
      <c r="F58" s="33" t="s">
        <v>102</v>
      </c>
      <c r="G58" s="33" t="s">
        <v>102</v>
      </c>
      <c r="H58" s="24">
        <v>114</v>
      </c>
      <c r="I58" s="24">
        <v>7</v>
      </c>
      <c r="J58" s="25" t="s">
        <v>102</v>
      </c>
      <c r="K58" s="26">
        <v>1</v>
      </c>
      <c r="L58" s="25">
        <v>9</v>
      </c>
      <c r="M58" s="25" t="s">
        <v>102</v>
      </c>
      <c r="N58" s="1" t="s">
        <v>102</v>
      </c>
      <c r="O58" s="25" t="s">
        <v>102</v>
      </c>
      <c r="P58" s="25" t="s">
        <v>102</v>
      </c>
      <c r="Q58" s="70" t="s">
        <v>102</v>
      </c>
      <c r="R58" s="70" t="s">
        <v>102</v>
      </c>
      <c r="S58" s="70" t="s">
        <v>102</v>
      </c>
      <c r="T58" s="70" t="s">
        <v>102</v>
      </c>
      <c r="U58" s="70" t="s">
        <v>102</v>
      </c>
      <c r="V58" s="70" t="s">
        <v>102</v>
      </c>
      <c r="W58" s="160" t="s">
        <v>102</v>
      </c>
      <c r="X58" s="153" t="s">
        <v>114</v>
      </c>
      <c r="Y58" s="157" t="s">
        <v>102</v>
      </c>
    </row>
    <row r="59" spans="1:25" s="8" customFormat="1" x14ac:dyDescent="0.3">
      <c r="A59" s="4" t="s">
        <v>627</v>
      </c>
      <c r="B59" s="2" t="s">
        <v>102</v>
      </c>
      <c r="C59" s="1" t="s">
        <v>102</v>
      </c>
      <c r="D59" s="1" t="s">
        <v>102</v>
      </c>
      <c r="E59" s="1" t="s">
        <v>102</v>
      </c>
      <c r="F59" s="33" t="s">
        <v>102</v>
      </c>
      <c r="G59" s="33" t="s">
        <v>102</v>
      </c>
      <c r="H59" s="24" t="s">
        <v>102</v>
      </c>
      <c r="I59" s="24" t="s">
        <v>102</v>
      </c>
      <c r="J59" s="25" t="s">
        <v>102</v>
      </c>
      <c r="K59" s="26" t="s">
        <v>102</v>
      </c>
      <c r="L59" s="25" t="s">
        <v>102</v>
      </c>
      <c r="M59" s="25" t="s">
        <v>102</v>
      </c>
      <c r="N59" s="1" t="s">
        <v>102</v>
      </c>
      <c r="O59" s="25" t="s">
        <v>102</v>
      </c>
      <c r="P59" s="25" t="s">
        <v>102</v>
      </c>
      <c r="Q59" s="70" t="s">
        <v>102</v>
      </c>
      <c r="R59" s="70" t="s">
        <v>102</v>
      </c>
      <c r="S59" s="70">
        <v>1</v>
      </c>
      <c r="T59" s="70">
        <v>1</v>
      </c>
      <c r="U59" s="70" t="s">
        <v>102</v>
      </c>
      <c r="V59" s="70" t="s">
        <v>102</v>
      </c>
      <c r="W59" s="160" t="s">
        <v>102</v>
      </c>
      <c r="X59" s="153" t="str">
        <f t="shared" si="0"/>
        <v>X</v>
      </c>
      <c r="Y59" s="157" t="s">
        <v>102</v>
      </c>
    </row>
    <row r="60" spans="1:25" s="8" customFormat="1" x14ac:dyDescent="0.3">
      <c r="A60" s="4" t="s">
        <v>258</v>
      </c>
      <c r="B60" s="2" t="s">
        <v>102</v>
      </c>
      <c r="C60" s="1" t="s">
        <v>102</v>
      </c>
      <c r="D60" s="1" t="s">
        <v>102</v>
      </c>
      <c r="E60" s="1" t="s">
        <v>102</v>
      </c>
      <c r="F60" s="33" t="s">
        <v>102</v>
      </c>
      <c r="G60" s="33" t="s">
        <v>102</v>
      </c>
      <c r="H60" s="24" t="s">
        <v>102</v>
      </c>
      <c r="I60" s="24" t="s">
        <v>102</v>
      </c>
      <c r="J60" s="25" t="s">
        <v>102</v>
      </c>
      <c r="K60" s="26" t="s">
        <v>102</v>
      </c>
      <c r="L60" s="25" t="s">
        <v>102</v>
      </c>
      <c r="M60" s="25" t="s">
        <v>114</v>
      </c>
      <c r="N60" s="1" t="s">
        <v>102</v>
      </c>
      <c r="O60" s="25" t="s">
        <v>102</v>
      </c>
      <c r="P60" s="25" t="s">
        <v>102</v>
      </c>
      <c r="Q60" s="70" t="s">
        <v>102</v>
      </c>
      <c r="R60" s="70" t="s">
        <v>102</v>
      </c>
      <c r="S60" s="70" t="s">
        <v>102</v>
      </c>
      <c r="T60" s="70" t="s">
        <v>102</v>
      </c>
      <c r="U60" s="70" t="s">
        <v>102</v>
      </c>
      <c r="V60" s="70" t="s">
        <v>102</v>
      </c>
      <c r="W60" s="160" t="s">
        <v>102</v>
      </c>
      <c r="X60" s="153" t="s">
        <v>114</v>
      </c>
      <c r="Y60" s="157" t="s">
        <v>102</v>
      </c>
    </row>
    <row r="61" spans="1:25" s="8" customFormat="1" x14ac:dyDescent="0.3">
      <c r="A61" s="4" t="s">
        <v>628</v>
      </c>
      <c r="B61" s="2" t="s">
        <v>102</v>
      </c>
      <c r="C61" s="1" t="s">
        <v>102</v>
      </c>
      <c r="D61" s="1" t="s">
        <v>102</v>
      </c>
      <c r="E61" s="1" t="s">
        <v>102</v>
      </c>
      <c r="F61" s="33" t="s">
        <v>102</v>
      </c>
      <c r="G61" s="33" t="s">
        <v>102</v>
      </c>
      <c r="H61" s="24" t="s">
        <v>102</v>
      </c>
      <c r="I61" s="24" t="s">
        <v>102</v>
      </c>
      <c r="J61" s="25" t="s">
        <v>102</v>
      </c>
      <c r="K61" s="26" t="s">
        <v>102</v>
      </c>
      <c r="L61" s="25" t="s">
        <v>102</v>
      </c>
      <c r="M61" s="25" t="s">
        <v>102</v>
      </c>
      <c r="N61" s="1" t="s">
        <v>102</v>
      </c>
      <c r="O61" s="25" t="s">
        <v>102</v>
      </c>
      <c r="P61" s="25" t="s">
        <v>102</v>
      </c>
      <c r="Q61" s="70" t="s">
        <v>102</v>
      </c>
      <c r="R61" s="70">
        <v>1</v>
      </c>
      <c r="S61" s="70" t="s">
        <v>102</v>
      </c>
      <c r="T61" s="70" t="s">
        <v>102</v>
      </c>
      <c r="U61" s="70" t="s">
        <v>102</v>
      </c>
      <c r="V61" s="70" t="s">
        <v>102</v>
      </c>
      <c r="W61" s="160" t="s">
        <v>102</v>
      </c>
      <c r="X61" s="153" t="str">
        <f t="shared" ref="X61:X63" si="1">IF(SUM(Q61:V61)&gt;=1,"X","")</f>
        <v>X</v>
      </c>
      <c r="Y61" s="157" t="s">
        <v>102</v>
      </c>
    </row>
    <row r="62" spans="1:25" x14ac:dyDescent="0.3">
      <c r="A62" s="1" t="s">
        <v>208</v>
      </c>
      <c r="B62" s="2">
        <v>2</v>
      </c>
      <c r="C62" s="1" t="s">
        <v>102</v>
      </c>
      <c r="D62" s="1" t="s">
        <v>102</v>
      </c>
      <c r="E62" s="1" t="s">
        <v>102</v>
      </c>
      <c r="F62" s="33" t="s">
        <v>102</v>
      </c>
      <c r="G62" s="33">
        <v>6</v>
      </c>
      <c r="H62" s="24">
        <v>33</v>
      </c>
      <c r="I62" s="25">
        <f>18+15+1+3</f>
        <v>37</v>
      </c>
      <c r="J62" s="25">
        <v>1</v>
      </c>
      <c r="K62" s="31">
        <v>2</v>
      </c>
      <c r="L62" s="25" t="s">
        <v>102</v>
      </c>
      <c r="M62" s="25" t="s">
        <v>114</v>
      </c>
      <c r="N62" s="1" t="s">
        <v>102</v>
      </c>
      <c r="O62" s="25">
        <v>5</v>
      </c>
      <c r="P62" s="25" t="s">
        <v>102</v>
      </c>
      <c r="Q62" s="70" t="s">
        <v>102</v>
      </c>
      <c r="R62" s="70" t="s">
        <v>102</v>
      </c>
      <c r="S62" s="70" t="s">
        <v>102</v>
      </c>
      <c r="T62" s="70" t="s">
        <v>102</v>
      </c>
      <c r="U62" s="70" t="s">
        <v>102</v>
      </c>
      <c r="V62" s="70" t="s">
        <v>102</v>
      </c>
      <c r="W62" s="160" t="s">
        <v>102</v>
      </c>
      <c r="X62" s="153" t="s">
        <v>114</v>
      </c>
      <c r="Y62" s="157" t="s">
        <v>102</v>
      </c>
    </row>
    <row r="63" spans="1:25" s="51" customFormat="1" x14ac:dyDescent="0.3">
      <c r="A63" s="93" t="s">
        <v>811</v>
      </c>
      <c r="B63" s="94"/>
      <c r="C63" s="95"/>
      <c r="D63" s="95"/>
      <c r="E63" s="95"/>
      <c r="F63" s="89"/>
      <c r="G63" s="89"/>
      <c r="H63" s="96"/>
      <c r="I63" s="96"/>
      <c r="J63" s="96"/>
      <c r="K63" s="96"/>
      <c r="L63" s="87"/>
      <c r="M63" s="87"/>
      <c r="N63" s="86"/>
      <c r="O63" s="87"/>
      <c r="P63" s="87"/>
      <c r="Q63" s="90"/>
      <c r="R63" s="90"/>
      <c r="S63" s="90"/>
      <c r="T63" s="90"/>
      <c r="U63" s="90"/>
      <c r="V63" s="90"/>
      <c r="W63" s="160" t="s">
        <v>102</v>
      </c>
      <c r="X63" s="153" t="str">
        <f t="shared" si="1"/>
        <v/>
      </c>
      <c r="Y63" s="157"/>
    </row>
    <row r="64" spans="1:25" x14ac:dyDescent="0.3">
      <c r="A64" s="17" t="s">
        <v>812</v>
      </c>
      <c r="B64" s="43" t="s">
        <v>102</v>
      </c>
      <c r="C64" s="17" t="s">
        <v>102</v>
      </c>
      <c r="D64" s="17" t="s">
        <v>102</v>
      </c>
      <c r="E64" s="17" t="s">
        <v>102</v>
      </c>
      <c r="F64" s="33" t="s">
        <v>102</v>
      </c>
      <c r="G64" s="29">
        <v>4</v>
      </c>
      <c r="H64" s="39" t="s">
        <v>102</v>
      </c>
      <c r="I64" s="39" t="s">
        <v>102</v>
      </c>
      <c r="J64" s="39" t="s">
        <v>102</v>
      </c>
      <c r="K64" s="39" t="s">
        <v>102</v>
      </c>
      <c r="L64" s="29" t="s">
        <v>102</v>
      </c>
      <c r="M64" s="29" t="s">
        <v>102</v>
      </c>
      <c r="N64" s="22" t="s">
        <v>102</v>
      </c>
      <c r="O64" s="25" t="s">
        <v>102</v>
      </c>
      <c r="P64" s="25" t="s">
        <v>102</v>
      </c>
      <c r="Q64" s="70" t="s">
        <v>102</v>
      </c>
      <c r="R64" s="70" t="s">
        <v>102</v>
      </c>
      <c r="S64" s="70" t="s">
        <v>102</v>
      </c>
      <c r="T64" s="70" t="s">
        <v>102</v>
      </c>
      <c r="U64" s="70" t="s">
        <v>102</v>
      </c>
      <c r="V64" s="70" t="s">
        <v>102</v>
      </c>
      <c r="W64" s="160" t="s">
        <v>114</v>
      </c>
      <c r="X64" s="153" t="s">
        <v>102</v>
      </c>
      <c r="Y64" s="157" t="s">
        <v>102</v>
      </c>
    </row>
    <row r="65" spans="1:25" x14ac:dyDescent="0.3">
      <c r="A65" s="17" t="s">
        <v>813</v>
      </c>
      <c r="B65" s="43" t="s">
        <v>102</v>
      </c>
      <c r="C65" s="17" t="s">
        <v>102</v>
      </c>
      <c r="D65" s="17" t="s">
        <v>102</v>
      </c>
      <c r="E65" s="17" t="s">
        <v>102</v>
      </c>
      <c r="F65" s="33" t="s">
        <v>102</v>
      </c>
      <c r="G65" s="33" t="s">
        <v>102</v>
      </c>
      <c r="H65" s="33" t="s">
        <v>102</v>
      </c>
      <c r="I65" s="33" t="s">
        <v>102</v>
      </c>
      <c r="J65" s="39" t="s">
        <v>114</v>
      </c>
      <c r="K65" s="39" t="s">
        <v>102</v>
      </c>
      <c r="L65" s="39" t="s">
        <v>102</v>
      </c>
      <c r="M65" s="39" t="s">
        <v>102</v>
      </c>
      <c r="N65" s="39" t="s">
        <v>102</v>
      </c>
      <c r="O65" s="39" t="s">
        <v>102</v>
      </c>
      <c r="P65" s="25" t="s">
        <v>102</v>
      </c>
      <c r="Q65" s="70" t="s">
        <v>102</v>
      </c>
      <c r="R65" s="70" t="s">
        <v>102</v>
      </c>
      <c r="S65" s="70" t="s">
        <v>102</v>
      </c>
      <c r="T65" s="70" t="s">
        <v>102</v>
      </c>
      <c r="U65" s="70" t="s">
        <v>102</v>
      </c>
      <c r="V65" s="70" t="s">
        <v>102</v>
      </c>
      <c r="W65" s="160" t="s">
        <v>114</v>
      </c>
      <c r="X65" s="153" t="s">
        <v>102</v>
      </c>
      <c r="Y65" s="157" t="s">
        <v>102</v>
      </c>
    </row>
    <row r="66" spans="1:25" s="8" customFormat="1" x14ac:dyDescent="0.3">
      <c r="A66" s="11" t="s">
        <v>259</v>
      </c>
      <c r="B66" s="41" t="s">
        <v>102</v>
      </c>
      <c r="C66" s="9" t="s">
        <v>102</v>
      </c>
      <c r="D66" s="9" t="s">
        <v>102</v>
      </c>
      <c r="E66" s="9" t="s">
        <v>102</v>
      </c>
      <c r="F66" s="33" t="s">
        <v>102</v>
      </c>
      <c r="G66" s="33" t="s">
        <v>102</v>
      </c>
      <c r="H66" s="31" t="s">
        <v>102</v>
      </c>
      <c r="I66" s="31" t="s">
        <v>102</v>
      </c>
      <c r="J66" s="31" t="s">
        <v>102</v>
      </c>
      <c r="K66" s="31" t="s">
        <v>102</v>
      </c>
      <c r="L66" s="28" t="s">
        <v>102</v>
      </c>
      <c r="M66" s="28" t="s">
        <v>114</v>
      </c>
      <c r="N66" s="11" t="s">
        <v>102</v>
      </c>
      <c r="O66" s="25" t="s">
        <v>102</v>
      </c>
      <c r="P66" s="25" t="s">
        <v>102</v>
      </c>
      <c r="Q66" s="70" t="s">
        <v>102</v>
      </c>
      <c r="R66" s="70" t="s">
        <v>102</v>
      </c>
      <c r="S66" s="70" t="s">
        <v>102</v>
      </c>
      <c r="T66" s="70" t="s">
        <v>102</v>
      </c>
      <c r="U66" s="70" t="s">
        <v>102</v>
      </c>
      <c r="V66" s="70" t="s">
        <v>102</v>
      </c>
      <c r="W66" s="160" t="s">
        <v>102</v>
      </c>
      <c r="X66" s="153" t="s">
        <v>114</v>
      </c>
      <c r="Y66" s="157" t="s">
        <v>114</v>
      </c>
    </row>
    <row r="67" spans="1:25" s="8" customFormat="1" x14ac:dyDescent="0.3">
      <c r="A67" s="11" t="s">
        <v>814</v>
      </c>
      <c r="B67" s="41" t="s">
        <v>102</v>
      </c>
      <c r="C67" s="41" t="s">
        <v>102</v>
      </c>
      <c r="D67" s="41" t="s">
        <v>102</v>
      </c>
      <c r="E67" s="41" t="s">
        <v>102</v>
      </c>
      <c r="F67" s="41" t="s">
        <v>102</v>
      </c>
      <c r="G67" s="41" t="s">
        <v>102</v>
      </c>
      <c r="H67" s="41" t="s">
        <v>102</v>
      </c>
      <c r="I67" s="41" t="s">
        <v>102</v>
      </c>
      <c r="J67" s="31" t="s">
        <v>114</v>
      </c>
      <c r="K67" s="31" t="s">
        <v>102</v>
      </c>
      <c r="L67" s="31" t="s">
        <v>102</v>
      </c>
      <c r="M67" s="31" t="s">
        <v>102</v>
      </c>
      <c r="N67" s="31" t="s">
        <v>102</v>
      </c>
      <c r="O67" s="31" t="s">
        <v>102</v>
      </c>
      <c r="P67" s="25" t="s">
        <v>102</v>
      </c>
      <c r="Q67" s="70" t="s">
        <v>102</v>
      </c>
      <c r="R67" s="70" t="s">
        <v>102</v>
      </c>
      <c r="S67" s="70" t="s">
        <v>102</v>
      </c>
      <c r="T67" s="70" t="s">
        <v>102</v>
      </c>
      <c r="U67" s="70" t="s">
        <v>102</v>
      </c>
      <c r="V67" s="70" t="s">
        <v>102</v>
      </c>
      <c r="W67" s="160" t="s">
        <v>114</v>
      </c>
      <c r="X67" s="153" t="s">
        <v>102</v>
      </c>
      <c r="Y67" s="157" t="s">
        <v>102</v>
      </c>
    </row>
    <row r="68" spans="1:25" s="8" customFormat="1" x14ac:dyDescent="0.3">
      <c r="A68" s="11" t="s">
        <v>260</v>
      </c>
      <c r="B68" s="41" t="s">
        <v>102</v>
      </c>
      <c r="C68" s="9" t="s">
        <v>102</v>
      </c>
      <c r="D68" s="9" t="s">
        <v>102</v>
      </c>
      <c r="E68" s="9" t="s">
        <v>102</v>
      </c>
      <c r="F68" s="33" t="s">
        <v>102</v>
      </c>
      <c r="G68" s="33" t="s">
        <v>102</v>
      </c>
      <c r="H68" s="31" t="s">
        <v>102</v>
      </c>
      <c r="I68" s="31" t="s">
        <v>102</v>
      </c>
      <c r="J68" s="31" t="s">
        <v>102</v>
      </c>
      <c r="K68" s="31" t="s">
        <v>102</v>
      </c>
      <c r="L68" s="28" t="s">
        <v>102</v>
      </c>
      <c r="M68" s="28" t="s">
        <v>114</v>
      </c>
      <c r="N68" s="11" t="s">
        <v>102</v>
      </c>
      <c r="O68" s="25" t="s">
        <v>102</v>
      </c>
      <c r="P68" s="25" t="s">
        <v>102</v>
      </c>
      <c r="Q68" s="70" t="s">
        <v>102</v>
      </c>
      <c r="R68" s="70" t="s">
        <v>102</v>
      </c>
      <c r="S68" s="70" t="s">
        <v>102</v>
      </c>
      <c r="T68" s="70" t="s">
        <v>102</v>
      </c>
      <c r="U68" s="70" t="s">
        <v>102</v>
      </c>
      <c r="V68" s="70" t="s">
        <v>102</v>
      </c>
      <c r="W68" s="160" t="s">
        <v>102</v>
      </c>
      <c r="X68" s="153" t="s">
        <v>114</v>
      </c>
      <c r="Y68" s="157" t="s">
        <v>102</v>
      </c>
    </row>
    <row r="69" spans="1:25" x14ac:dyDescent="0.3">
      <c r="A69" s="11" t="s">
        <v>261</v>
      </c>
      <c r="B69" s="41" t="s">
        <v>102</v>
      </c>
      <c r="C69" s="9" t="s">
        <v>102</v>
      </c>
      <c r="D69" s="9" t="s">
        <v>102</v>
      </c>
      <c r="E69" s="9" t="s">
        <v>102</v>
      </c>
      <c r="F69" s="33" t="s">
        <v>102</v>
      </c>
      <c r="G69" s="33" t="s">
        <v>102</v>
      </c>
      <c r="H69" s="31" t="s">
        <v>102</v>
      </c>
      <c r="I69" s="31" t="s">
        <v>102</v>
      </c>
      <c r="J69" s="31" t="s">
        <v>102</v>
      </c>
      <c r="K69" s="31" t="s">
        <v>102</v>
      </c>
      <c r="L69" s="28" t="s">
        <v>102</v>
      </c>
      <c r="M69" s="28">
        <v>5</v>
      </c>
      <c r="N69" s="11" t="s">
        <v>102</v>
      </c>
      <c r="O69" s="25" t="s">
        <v>102</v>
      </c>
      <c r="P69" s="25" t="s">
        <v>102</v>
      </c>
      <c r="Q69" s="70" t="s">
        <v>102</v>
      </c>
      <c r="R69" s="70" t="s">
        <v>102</v>
      </c>
      <c r="S69" s="70" t="s">
        <v>102</v>
      </c>
      <c r="T69" s="70" t="s">
        <v>102</v>
      </c>
      <c r="U69" s="70" t="s">
        <v>102</v>
      </c>
      <c r="V69" s="70" t="s">
        <v>102</v>
      </c>
      <c r="W69" s="160" t="s">
        <v>102</v>
      </c>
      <c r="X69" s="153" t="s">
        <v>114</v>
      </c>
      <c r="Y69" s="157" t="s">
        <v>102</v>
      </c>
    </row>
    <row r="70" spans="1:25" x14ac:dyDescent="0.3">
      <c r="A70" s="11" t="s">
        <v>262</v>
      </c>
      <c r="B70" s="41" t="s">
        <v>102</v>
      </c>
      <c r="C70" s="9" t="s">
        <v>102</v>
      </c>
      <c r="D70" s="9" t="s">
        <v>102</v>
      </c>
      <c r="E70" s="9" t="s">
        <v>102</v>
      </c>
      <c r="F70" s="33" t="s">
        <v>102</v>
      </c>
      <c r="G70" s="33" t="s">
        <v>102</v>
      </c>
      <c r="H70" s="31" t="s">
        <v>102</v>
      </c>
      <c r="I70" s="31" t="s">
        <v>102</v>
      </c>
      <c r="J70" s="31" t="s">
        <v>102</v>
      </c>
      <c r="K70" s="31" t="s">
        <v>102</v>
      </c>
      <c r="L70" s="28" t="s">
        <v>102</v>
      </c>
      <c r="M70" s="28">
        <v>4</v>
      </c>
      <c r="N70" s="11" t="s">
        <v>102</v>
      </c>
      <c r="O70" s="25" t="s">
        <v>102</v>
      </c>
      <c r="P70" s="25" t="s">
        <v>102</v>
      </c>
      <c r="Q70" s="70" t="s">
        <v>102</v>
      </c>
      <c r="R70" s="70" t="s">
        <v>102</v>
      </c>
      <c r="S70" s="70" t="s">
        <v>102</v>
      </c>
      <c r="T70" s="70" t="s">
        <v>102</v>
      </c>
      <c r="U70" s="70" t="s">
        <v>102</v>
      </c>
      <c r="V70" s="70" t="s">
        <v>102</v>
      </c>
      <c r="W70" s="160" t="s">
        <v>102</v>
      </c>
      <c r="X70" s="153" t="s">
        <v>102</v>
      </c>
      <c r="Y70" s="157" t="s">
        <v>102</v>
      </c>
    </row>
    <row r="71" spans="1:25" x14ac:dyDescent="0.3">
      <c r="A71" s="11" t="s">
        <v>263</v>
      </c>
      <c r="B71" s="41" t="s">
        <v>102</v>
      </c>
      <c r="C71" s="9" t="s">
        <v>102</v>
      </c>
      <c r="D71" s="9" t="s">
        <v>102</v>
      </c>
      <c r="E71" s="9" t="s">
        <v>102</v>
      </c>
      <c r="F71" s="33" t="s">
        <v>102</v>
      </c>
      <c r="G71" s="33" t="s">
        <v>102</v>
      </c>
      <c r="H71" s="31" t="s">
        <v>102</v>
      </c>
      <c r="I71" s="31" t="s">
        <v>102</v>
      </c>
      <c r="J71" s="31" t="s">
        <v>102</v>
      </c>
      <c r="K71" s="31" t="s">
        <v>102</v>
      </c>
      <c r="L71" s="28" t="s">
        <v>102</v>
      </c>
      <c r="M71" s="28">
        <v>4</v>
      </c>
      <c r="N71" s="11" t="s">
        <v>102</v>
      </c>
      <c r="O71" s="25" t="s">
        <v>102</v>
      </c>
      <c r="P71" s="25" t="s">
        <v>102</v>
      </c>
      <c r="Q71" s="70" t="s">
        <v>102</v>
      </c>
      <c r="R71" s="70" t="s">
        <v>102</v>
      </c>
      <c r="S71" s="70" t="s">
        <v>102</v>
      </c>
      <c r="T71" s="70" t="s">
        <v>102</v>
      </c>
      <c r="U71" s="70" t="s">
        <v>102</v>
      </c>
      <c r="V71" s="70" t="s">
        <v>102</v>
      </c>
      <c r="W71" s="160" t="s">
        <v>102</v>
      </c>
      <c r="X71" s="153" t="s">
        <v>114</v>
      </c>
      <c r="Y71" s="157" t="s">
        <v>114</v>
      </c>
    </row>
    <row r="72" spans="1:25" x14ac:dyDescent="0.3">
      <c r="A72" s="11" t="s">
        <v>264</v>
      </c>
      <c r="B72" s="41" t="s">
        <v>102</v>
      </c>
      <c r="C72" s="9" t="s">
        <v>102</v>
      </c>
      <c r="D72" s="9" t="s">
        <v>102</v>
      </c>
      <c r="E72" s="9" t="s">
        <v>102</v>
      </c>
      <c r="F72" s="33" t="s">
        <v>102</v>
      </c>
      <c r="G72" s="33" t="s">
        <v>102</v>
      </c>
      <c r="H72" s="31" t="s">
        <v>102</v>
      </c>
      <c r="I72" s="31" t="s">
        <v>102</v>
      </c>
      <c r="J72" s="31" t="s">
        <v>102</v>
      </c>
      <c r="K72" s="31" t="s">
        <v>102</v>
      </c>
      <c r="L72" s="28" t="s">
        <v>102</v>
      </c>
      <c r="M72" s="28">
        <v>7</v>
      </c>
      <c r="N72" s="11" t="s">
        <v>102</v>
      </c>
      <c r="O72" s="25" t="s">
        <v>102</v>
      </c>
      <c r="P72" s="25" t="s">
        <v>102</v>
      </c>
      <c r="Q72" s="70" t="s">
        <v>102</v>
      </c>
      <c r="R72" s="70" t="s">
        <v>102</v>
      </c>
      <c r="S72" s="70" t="s">
        <v>102</v>
      </c>
      <c r="T72" s="70" t="s">
        <v>102</v>
      </c>
      <c r="U72" s="70" t="s">
        <v>102</v>
      </c>
      <c r="V72" s="70" t="s">
        <v>102</v>
      </c>
      <c r="W72" s="160" t="s">
        <v>102</v>
      </c>
      <c r="X72" s="153" t="s">
        <v>114</v>
      </c>
      <c r="Y72" s="157" t="s">
        <v>114</v>
      </c>
    </row>
    <row r="73" spans="1:25" x14ac:dyDescent="0.3">
      <c r="A73" s="9" t="s">
        <v>214</v>
      </c>
      <c r="B73" s="41" t="s">
        <v>102</v>
      </c>
      <c r="C73" s="9" t="s">
        <v>102</v>
      </c>
      <c r="D73" s="9" t="s">
        <v>102</v>
      </c>
      <c r="E73" s="9" t="s">
        <v>102</v>
      </c>
      <c r="F73" s="33" t="s">
        <v>102</v>
      </c>
      <c r="G73" s="33" t="s">
        <v>102</v>
      </c>
      <c r="H73" s="31" t="s">
        <v>114</v>
      </c>
      <c r="I73" s="31" t="s">
        <v>102</v>
      </c>
      <c r="J73" s="31" t="s">
        <v>102</v>
      </c>
      <c r="K73" s="31" t="s">
        <v>102</v>
      </c>
      <c r="L73" s="25" t="s">
        <v>102</v>
      </c>
      <c r="M73" s="25" t="s">
        <v>102</v>
      </c>
      <c r="N73" s="1" t="s">
        <v>102</v>
      </c>
      <c r="O73" s="25" t="s">
        <v>102</v>
      </c>
      <c r="P73" s="25" t="s">
        <v>102</v>
      </c>
      <c r="Q73" s="70" t="s">
        <v>102</v>
      </c>
      <c r="R73" s="70" t="s">
        <v>102</v>
      </c>
      <c r="S73" s="70" t="s">
        <v>102</v>
      </c>
      <c r="T73" s="70" t="s">
        <v>102</v>
      </c>
      <c r="U73" s="70" t="s">
        <v>102</v>
      </c>
      <c r="V73" s="70" t="s">
        <v>102</v>
      </c>
      <c r="W73" s="160" t="s">
        <v>102</v>
      </c>
      <c r="X73" s="153" t="s">
        <v>102</v>
      </c>
      <c r="Y73" s="157" t="s">
        <v>114</v>
      </c>
    </row>
    <row r="74" spans="1:25" s="8" customFormat="1" x14ac:dyDescent="0.3">
      <c r="A74" s="9" t="s">
        <v>265</v>
      </c>
      <c r="B74" s="41" t="s">
        <v>102</v>
      </c>
      <c r="C74" s="9" t="s">
        <v>102</v>
      </c>
      <c r="D74" s="9" t="s">
        <v>102</v>
      </c>
      <c r="E74" s="9" t="s">
        <v>102</v>
      </c>
      <c r="F74" s="33" t="s">
        <v>102</v>
      </c>
      <c r="G74" s="33" t="s">
        <v>102</v>
      </c>
      <c r="H74" s="31" t="s">
        <v>102</v>
      </c>
      <c r="I74" s="31" t="s">
        <v>102</v>
      </c>
      <c r="J74" s="31" t="s">
        <v>102</v>
      </c>
      <c r="K74" s="31" t="s">
        <v>102</v>
      </c>
      <c r="L74" s="28" t="s">
        <v>102</v>
      </c>
      <c r="M74" s="28" t="s">
        <v>114</v>
      </c>
      <c r="N74" s="11" t="s">
        <v>102</v>
      </c>
      <c r="O74" s="25" t="s">
        <v>102</v>
      </c>
      <c r="P74" s="25" t="s">
        <v>102</v>
      </c>
      <c r="Q74" s="70" t="s">
        <v>102</v>
      </c>
      <c r="R74" s="70" t="s">
        <v>102</v>
      </c>
      <c r="S74" s="70" t="s">
        <v>102</v>
      </c>
      <c r="T74" s="70" t="s">
        <v>102</v>
      </c>
      <c r="U74" s="70" t="s">
        <v>102</v>
      </c>
      <c r="V74" s="70" t="s">
        <v>102</v>
      </c>
      <c r="W74" s="160" t="s">
        <v>102</v>
      </c>
      <c r="X74" s="153" t="s">
        <v>114</v>
      </c>
      <c r="Y74" s="157" t="s">
        <v>114</v>
      </c>
    </row>
    <row r="75" spans="1:25" x14ac:dyDescent="0.3">
      <c r="A75" s="9" t="s">
        <v>772</v>
      </c>
      <c r="B75" s="41" t="s">
        <v>102</v>
      </c>
      <c r="C75" s="9" t="s">
        <v>102</v>
      </c>
      <c r="D75" s="9" t="s">
        <v>102</v>
      </c>
      <c r="E75" s="9" t="s">
        <v>102</v>
      </c>
      <c r="F75" s="33" t="s">
        <v>102</v>
      </c>
      <c r="G75" s="33">
        <v>2</v>
      </c>
      <c r="H75" s="31" t="s">
        <v>102</v>
      </c>
      <c r="I75" s="31" t="s">
        <v>102</v>
      </c>
      <c r="J75" s="31">
        <v>7</v>
      </c>
      <c r="K75" s="31">
        <v>2</v>
      </c>
      <c r="L75" s="28" t="s">
        <v>102</v>
      </c>
      <c r="M75" s="28" t="s">
        <v>102</v>
      </c>
      <c r="N75" s="11" t="s">
        <v>102</v>
      </c>
      <c r="O75" s="25" t="s">
        <v>102</v>
      </c>
      <c r="P75" s="25" t="s">
        <v>102</v>
      </c>
      <c r="Q75" s="70" t="s">
        <v>102</v>
      </c>
      <c r="R75" s="70" t="s">
        <v>102</v>
      </c>
      <c r="S75" s="70" t="s">
        <v>102</v>
      </c>
      <c r="T75" s="70" t="s">
        <v>102</v>
      </c>
      <c r="U75" s="70" t="s">
        <v>102</v>
      </c>
      <c r="V75" s="70" t="s">
        <v>102</v>
      </c>
      <c r="W75" s="160" t="s">
        <v>102</v>
      </c>
      <c r="X75" s="153" t="s">
        <v>114</v>
      </c>
      <c r="Y75" s="157" t="s">
        <v>114</v>
      </c>
    </row>
    <row r="76" spans="1:25" x14ac:dyDescent="0.3">
      <c r="A76" s="9" t="s">
        <v>600</v>
      </c>
      <c r="B76" s="41" t="s">
        <v>102</v>
      </c>
      <c r="C76" s="9" t="s">
        <v>102</v>
      </c>
      <c r="D76" s="9" t="s">
        <v>102</v>
      </c>
      <c r="E76" s="9" t="s">
        <v>102</v>
      </c>
      <c r="F76" s="33" t="s">
        <v>102</v>
      </c>
      <c r="G76" s="33" t="s">
        <v>102</v>
      </c>
      <c r="H76" s="31" t="s">
        <v>102</v>
      </c>
      <c r="I76" s="31">
        <v>1</v>
      </c>
      <c r="J76" s="31" t="s">
        <v>102</v>
      </c>
      <c r="K76" s="31" t="s">
        <v>102</v>
      </c>
      <c r="L76" s="28" t="s">
        <v>102</v>
      </c>
      <c r="M76" s="28" t="s">
        <v>102</v>
      </c>
      <c r="N76" s="11" t="s">
        <v>102</v>
      </c>
      <c r="O76" s="25" t="s">
        <v>102</v>
      </c>
      <c r="P76" s="25" t="s">
        <v>102</v>
      </c>
      <c r="Q76" s="70" t="s">
        <v>102</v>
      </c>
      <c r="R76" s="70" t="s">
        <v>102</v>
      </c>
      <c r="S76" s="70" t="s">
        <v>102</v>
      </c>
      <c r="T76" s="70" t="s">
        <v>102</v>
      </c>
      <c r="U76" s="70" t="s">
        <v>102</v>
      </c>
      <c r="V76" s="70" t="s">
        <v>102</v>
      </c>
      <c r="W76" s="160" t="s">
        <v>102</v>
      </c>
      <c r="X76" s="153" t="s">
        <v>114</v>
      </c>
      <c r="Y76" s="157" t="s">
        <v>114</v>
      </c>
    </row>
    <row r="77" spans="1:25" x14ac:dyDescent="0.3">
      <c r="A77" s="9" t="s">
        <v>266</v>
      </c>
      <c r="B77" s="41" t="s">
        <v>102</v>
      </c>
      <c r="C77" s="9" t="s">
        <v>102</v>
      </c>
      <c r="D77" s="9" t="s">
        <v>102</v>
      </c>
      <c r="E77" s="9" t="s">
        <v>102</v>
      </c>
      <c r="F77" s="33" t="s">
        <v>102</v>
      </c>
      <c r="G77" s="33" t="s">
        <v>102</v>
      </c>
      <c r="H77" s="31" t="s">
        <v>102</v>
      </c>
      <c r="I77" s="31" t="s">
        <v>102</v>
      </c>
      <c r="J77" s="31" t="s">
        <v>102</v>
      </c>
      <c r="K77" s="31" t="s">
        <v>102</v>
      </c>
      <c r="L77" s="28" t="s">
        <v>102</v>
      </c>
      <c r="M77" s="28" t="s">
        <v>114</v>
      </c>
      <c r="N77" s="11" t="s">
        <v>102</v>
      </c>
      <c r="O77" s="25" t="s">
        <v>102</v>
      </c>
      <c r="P77" s="25" t="s">
        <v>102</v>
      </c>
      <c r="Q77" s="70" t="s">
        <v>102</v>
      </c>
      <c r="R77" s="70" t="s">
        <v>102</v>
      </c>
      <c r="S77" s="70" t="s">
        <v>102</v>
      </c>
      <c r="T77" s="70" t="s">
        <v>102</v>
      </c>
      <c r="U77" s="70" t="s">
        <v>102</v>
      </c>
      <c r="V77" s="70" t="s">
        <v>102</v>
      </c>
      <c r="W77" s="160" t="s">
        <v>102</v>
      </c>
      <c r="X77" s="153" t="s">
        <v>114</v>
      </c>
      <c r="Y77" s="157" t="s">
        <v>114</v>
      </c>
    </row>
    <row r="78" spans="1:25" s="51" customFormat="1" x14ac:dyDescent="0.3">
      <c r="A78" s="9" t="s">
        <v>815</v>
      </c>
      <c r="B78" s="41" t="s">
        <v>102</v>
      </c>
      <c r="C78" s="41" t="s">
        <v>102</v>
      </c>
      <c r="D78" s="41" t="s">
        <v>102</v>
      </c>
      <c r="E78" s="41" t="s">
        <v>102</v>
      </c>
      <c r="F78" s="41" t="s">
        <v>102</v>
      </c>
      <c r="G78" s="41" t="s">
        <v>102</v>
      </c>
      <c r="H78" s="41" t="s">
        <v>102</v>
      </c>
      <c r="I78" s="41" t="s">
        <v>102</v>
      </c>
      <c r="J78" s="31" t="s">
        <v>114</v>
      </c>
      <c r="K78" s="31" t="s">
        <v>102</v>
      </c>
      <c r="L78" s="31" t="s">
        <v>102</v>
      </c>
      <c r="M78" s="31" t="s">
        <v>102</v>
      </c>
      <c r="N78" s="31" t="s">
        <v>102</v>
      </c>
      <c r="O78" s="31" t="s">
        <v>102</v>
      </c>
      <c r="P78" s="25" t="s">
        <v>102</v>
      </c>
      <c r="Q78" s="70" t="s">
        <v>102</v>
      </c>
      <c r="R78" s="70" t="s">
        <v>102</v>
      </c>
      <c r="S78" s="70" t="s">
        <v>102</v>
      </c>
      <c r="T78" s="70" t="s">
        <v>102</v>
      </c>
      <c r="U78" s="70" t="s">
        <v>102</v>
      </c>
      <c r="V78" s="70" t="s">
        <v>102</v>
      </c>
      <c r="W78" s="160" t="s">
        <v>114</v>
      </c>
      <c r="X78" s="153" t="s">
        <v>102</v>
      </c>
      <c r="Y78" s="157" t="s">
        <v>102</v>
      </c>
    </row>
    <row r="79" spans="1:25" s="8" customFormat="1" x14ac:dyDescent="0.3">
      <c r="A79" s="9" t="s">
        <v>267</v>
      </c>
      <c r="B79" s="41" t="s">
        <v>102</v>
      </c>
      <c r="C79" s="9" t="s">
        <v>102</v>
      </c>
      <c r="D79" s="9" t="s">
        <v>102</v>
      </c>
      <c r="E79" s="9" t="s">
        <v>102</v>
      </c>
      <c r="F79" s="33" t="s">
        <v>102</v>
      </c>
      <c r="G79" s="33" t="s">
        <v>102</v>
      </c>
      <c r="H79" s="31" t="s">
        <v>102</v>
      </c>
      <c r="I79" s="31" t="s">
        <v>102</v>
      </c>
      <c r="J79" s="31" t="s">
        <v>102</v>
      </c>
      <c r="K79" s="31" t="s">
        <v>102</v>
      </c>
      <c r="L79" s="28" t="s">
        <v>102</v>
      </c>
      <c r="M79" s="28">
        <v>3</v>
      </c>
      <c r="N79" s="11" t="s">
        <v>102</v>
      </c>
      <c r="O79" s="25" t="s">
        <v>102</v>
      </c>
      <c r="P79" s="25" t="s">
        <v>102</v>
      </c>
      <c r="Q79" s="70" t="s">
        <v>102</v>
      </c>
      <c r="R79" s="70" t="s">
        <v>102</v>
      </c>
      <c r="S79" s="70" t="s">
        <v>102</v>
      </c>
      <c r="T79" s="70" t="s">
        <v>102</v>
      </c>
      <c r="U79" s="70" t="s">
        <v>102</v>
      </c>
      <c r="V79" s="70" t="s">
        <v>102</v>
      </c>
      <c r="W79" s="160" t="s">
        <v>102</v>
      </c>
      <c r="X79" s="153" t="s">
        <v>114</v>
      </c>
      <c r="Y79" s="157" t="s">
        <v>114</v>
      </c>
    </row>
    <row r="80" spans="1:25" s="51" customFormat="1" x14ac:dyDescent="0.3">
      <c r="A80" s="9" t="s">
        <v>213</v>
      </c>
      <c r="B80" s="41" t="s">
        <v>102</v>
      </c>
      <c r="C80" s="9" t="s">
        <v>102</v>
      </c>
      <c r="D80" s="9" t="s">
        <v>102</v>
      </c>
      <c r="E80" s="9" t="s">
        <v>102</v>
      </c>
      <c r="F80" s="33" t="s">
        <v>102</v>
      </c>
      <c r="G80" s="33" t="s">
        <v>102</v>
      </c>
      <c r="H80" s="31" t="s">
        <v>102</v>
      </c>
      <c r="I80" s="31" t="s">
        <v>102</v>
      </c>
      <c r="J80" s="31">
        <v>3</v>
      </c>
      <c r="K80" s="27" t="s">
        <v>102</v>
      </c>
      <c r="L80" s="25" t="s">
        <v>102</v>
      </c>
      <c r="M80" s="25" t="s">
        <v>102</v>
      </c>
      <c r="N80" s="1" t="s">
        <v>102</v>
      </c>
      <c r="O80" s="25" t="s">
        <v>102</v>
      </c>
      <c r="P80" s="25" t="s">
        <v>102</v>
      </c>
      <c r="Q80" s="70" t="s">
        <v>102</v>
      </c>
      <c r="R80" s="70" t="s">
        <v>102</v>
      </c>
      <c r="S80" s="70" t="s">
        <v>102</v>
      </c>
      <c r="T80" s="70" t="s">
        <v>102</v>
      </c>
      <c r="U80" s="70" t="s">
        <v>102</v>
      </c>
      <c r="V80" s="70" t="s">
        <v>102</v>
      </c>
      <c r="W80" s="160" t="s">
        <v>102</v>
      </c>
      <c r="X80" s="153" t="s">
        <v>102</v>
      </c>
      <c r="Y80" s="157" t="s">
        <v>102</v>
      </c>
    </row>
    <row r="81" spans="1:25" s="51" customFormat="1" x14ac:dyDescent="0.3">
      <c r="A81" s="9" t="s">
        <v>215</v>
      </c>
      <c r="B81" s="41" t="s">
        <v>102</v>
      </c>
      <c r="C81" s="9" t="s">
        <v>102</v>
      </c>
      <c r="D81" s="9" t="s">
        <v>102</v>
      </c>
      <c r="E81" s="9" t="s">
        <v>102</v>
      </c>
      <c r="F81" s="33" t="s">
        <v>102</v>
      </c>
      <c r="G81" s="33" t="s">
        <v>102</v>
      </c>
      <c r="H81" s="31">
        <v>2</v>
      </c>
      <c r="I81" s="31" t="s">
        <v>102</v>
      </c>
      <c r="J81" s="31" t="s">
        <v>102</v>
      </c>
      <c r="K81" s="31" t="s">
        <v>102</v>
      </c>
      <c r="L81" s="25" t="s">
        <v>102</v>
      </c>
      <c r="M81" s="25" t="s">
        <v>102</v>
      </c>
      <c r="N81" s="1" t="s">
        <v>102</v>
      </c>
      <c r="O81" s="25" t="s">
        <v>102</v>
      </c>
      <c r="P81" s="25">
        <v>11</v>
      </c>
      <c r="Q81" s="70" t="s">
        <v>102</v>
      </c>
      <c r="R81" s="70" t="s">
        <v>102</v>
      </c>
      <c r="S81" s="70" t="s">
        <v>102</v>
      </c>
      <c r="T81" s="70" t="s">
        <v>102</v>
      </c>
      <c r="U81" s="70" t="s">
        <v>102</v>
      </c>
      <c r="V81" s="70" t="s">
        <v>102</v>
      </c>
      <c r="W81" s="160" t="s">
        <v>102</v>
      </c>
      <c r="X81" s="153" t="s">
        <v>114</v>
      </c>
      <c r="Y81" s="157" t="s">
        <v>114</v>
      </c>
    </row>
    <row r="82" spans="1:25" s="51" customFormat="1" x14ac:dyDescent="0.3">
      <c r="A82" s="9" t="s">
        <v>268</v>
      </c>
      <c r="B82" s="41" t="s">
        <v>102</v>
      </c>
      <c r="C82" s="9" t="s">
        <v>102</v>
      </c>
      <c r="D82" s="9" t="s">
        <v>102</v>
      </c>
      <c r="E82" s="9" t="s">
        <v>102</v>
      </c>
      <c r="F82" s="33" t="s">
        <v>102</v>
      </c>
      <c r="G82" s="33" t="s">
        <v>102</v>
      </c>
      <c r="H82" s="31" t="s">
        <v>102</v>
      </c>
      <c r="I82" s="31" t="s">
        <v>102</v>
      </c>
      <c r="J82" s="31" t="s">
        <v>102</v>
      </c>
      <c r="K82" s="31" t="s">
        <v>102</v>
      </c>
      <c r="L82" s="25" t="s">
        <v>102</v>
      </c>
      <c r="M82" s="25" t="s">
        <v>114</v>
      </c>
      <c r="N82" s="1" t="s">
        <v>102</v>
      </c>
      <c r="O82" s="25" t="s">
        <v>102</v>
      </c>
      <c r="P82" s="25" t="s">
        <v>102</v>
      </c>
      <c r="Q82" s="70" t="s">
        <v>102</v>
      </c>
      <c r="R82" s="70" t="s">
        <v>102</v>
      </c>
      <c r="S82" s="70" t="s">
        <v>102</v>
      </c>
      <c r="T82" s="70" t="s">
        <v>102</v>
      </c>
      <c r="U82" s="70" t="s">
        <v>102</v>
      </c>
      <c r="V82" s="70" t="s">
        <v>102</v>
      </c>
      <c r="W82" s="160" t="s">
        <v>102</v>
      </c>
      <c r="X82" s="153" t="s">
        <v>114</v>
      </c>
      <c r="Y82" s="157" t="s">
        <v>114</v>
      </c>
    </row>
    <row r="83" spans="1:25" x14ac:dyDescent="0.3">
      <c r="A83" s="9" t="s">
        <v>269</v>
      </c>
      <c r="B83" s="41" t="s">
        <v>102</v>
      </c>
      <c r="C83" s="9" t="s">
        <v>102</v>
      </c>
      <c r="D83" s="9" t="s">
        <v>102</v>
      </c>
      <c r="E83" s="9" t="s">
        <v>102</v>
      </c>
      <c r="F83" s="33" t="s">
        <v>102</v>
      </c>
      <c r="G83" s="33" t="s">
        <v>102</v>
      </c>
      <c r="H83" s="31" t="s">
        <v>102</v>
      </c>
      <c r="I83" s="31" t="s">
        <v>102</v>
      </c>
      <c r="J83" s="31" t="s">
        <v>102</v>
      </c>
      <c r="K83" s="31" t="s">
        <v>102</v>
      </c>
      <c r="L83" s="25" t="s">
        <v>102</v>
      </c>
      <c r="M83" s="25" t="s">
        <v>114</v>
      </c>
      <c r="N83" s="1" t="s">
        <v>102</v>
      </c>
      <c r="O83" s="25" t="s">
        <v>102</v>
      </c>
      <c r="P83" s="25" t="s">
        <v>102</v>
      </c>
      <c r="Q83" s="70" t="s">
        <v>102</v>
      </c>
      <c r="R83" s="70" t="s">
        <v>102</v>
      </c>
      <c r="S83" s="70" t="s">
        <v>102</v>
      </c>
      <c r="T83" s="70" t="s">
        <v>102</v>
      </c>
      <c r="U83" s="70" t="s">
        <v>102</v>
      </c>
      <c r="V83" s="70" t="s">
        <v>102</v>
      </c>
      <c r="W83" s="160" t="s">
        <v>102</v>
      </c>
      <c r="X83" s="153" t="s">
        <v>114</v>
      </c>
      <c r="Y83" s="157" t="s">
        <v>114</v>
      </c>
    </row>
    <row r="84" spans="1:25" x14ac:dyDescent="0.3">
      <c r="A84" s="9" t="s">
        <v>216</v>
      </c>
      <c r="B84" s="41" t="s">
        <v>102</v>
      </c>
      <c r="C84" s="9" t="s">
        <v>102</v>
      </c>
      <c r="D84" s="9" t="s">
        <v>102</v>
      </c>
      <c r="E84" s="9" t="s">
        <v>102</v>
      </c>
      <c r="F84" s="33" t="s">
        <v>102</v>
      </c>
      <c r="G84" s="33" t="s">
        <v>102</v>
      </c>
      <c r="H84" s="31">
        <f>68+13+3+7</f>
        <v>91</v>
      </c>
      <c r="I84" s="31" t="s">
        <v>102</v>
      </c>
      <c r="J84" s="31" t="s">
        <v>102</v>
      </c>
      <c r="K84" s="27" t="s">
        <v>102</v>
      </c>
      <c r="L84" s="25" t="s">
        <v>102</v>
      </c>
      <c r="M84" s="25" t="s">
        <v>102</v>
      </c>
      <c r="N84" s="1" t="s">
        <v>102</v>
      </c>
      <c r="O84" s="25" t="s">
        <v>102</v>
      </c>
      <c r="P84" s="25" t="s">
        <v>102</v>
      </c>
      <c r="Q84" s="70" t="s">
        <v>102</v>
      </c>
      <c r="R84" s="70" t="s">
        <v>102</v>
      </c>
      <c r="S84" s="70" t="s">
        <v>102</v>
      </c>
      <c r="T84" s="70" t="s">
        <v>102</v>
      </c>
      <c r="U84" s="70" t="s">
        <v>102</v>
      </c>
      <c r="V84" s="70" t="s">
        <v>102</v>
      </c>
      <c r="W84" s="160" t="s">
        <v>102</v>
      </c>
      <c r="X84" s="153" t="s">
        <v>102</v>
      </c>
      <c r="Y84" s="157" t="s">
        <v>114</v>
      </c>
    </row>
    <row r="85" spans="1:25" s="51" customFormat="1" x14ac:dyDescent="0.3">
      <c r="A85" s="9" t="s">
        <v>270</v>
      </c>
      <c r="B85" s="41" t="s">
        <v>102</v>
      </c>
      <c r="C85" s="9" t="s">
        <v>102</v>
      </c>
      <c r="D85" s="9" t="s">
        <v>102</v>
      </c>
      <c r="E85" s="9" t="s">
        <v>102</v>
      </c>
      <c r="F85" s="33" t="s">
        <v>102</v>
      </c>
      <c r="G85" s="33" t="s">
        <v>102</v>
      </c>
      <c r="H85" s="31" t="s">
        <v>102</v>
      </c>
      <c r="I85" s="31" t="s">
        <v>102</v>
      </c>
      <c r="J85" s="31" t="s">
        <v>102</v>
      </c>
      <c r="K85" s="27" t="s">
        <v>102</v>
      </c>
      <c r="L85" s="25" t="s">
        <v>102</v>
      </c>
      <c r="M85" s="25">
        <v>57</v>
      </c>
      <c r="N85" s="1" t="s">
        <v>102</v>
      </c>
      <c r="O85" s="25" t="s">
        <v>102</v>
      </c>
      <c r="P85" s="25" t="s">
        <v>102</v>
      </c>
      <c r="Q85" s="70" t="s">
        <v>102</v>
      </c>
      <c r="R85" s="70" t="s">
        <v>102</v>
      </c>
      <c r="S85" s="70" t="s">
        <v>102</v>
      </c>
      <c r="T85" s="70" t="s">
        <v>102</v>
      </c>
      <c r="U85" s="70" t="s">
        <v>102</v>
      </c>
      <c r="V85" s="70" t="s">
        <v>102</v>
      </c>
      <c r="W85" s="160" t="s">
        <v>102</v>
      </c>
      <c r="X85" s="153" t="s">
        <v>114</v>
      </c>
      <c r="Y85" s="157" t="s">
        <v>102</v>
      </c>
    </row>
    <row r="86" spans="1:25" s="42" customFormat="1" x14ac:dyDescent="0.3">
      <c r="A86" s="9" t="s">
        <v>271</v>
      </c>
      <c r="B86" s="41" t="s">
        <v>102</v>
      </c>
      <c r="C86" s="9" t="s">
        <v>102</v>
      </c>
      <c r="D86" s="9" t="s">
        <v>102</v>
      </c>
      <c r="E86" s="9" t="s">
        <v>102</v>
      </c>
      <c r="F86" s="33" t="s">
        <v>102</v>
      </c>
      <c r="G86" s="33" t="s">
        <v>102</v>
      </c>
      <c r="H86" s="31" t="s">
        <v>102</v>
      </c>
      <c r="I86" s="31" t="s">
        <v>102</v>
      </c>
      <c r="J86" s="31" t="s">
        <v>102</v>
      </c>
      <c r="K86" s="27" t="s">
        <v>102</v>
      </c>
      <c r="L86" s="25" t="s">
        <v>102</v>
      </c>
      <c r="M86" s="25">
        <v>45</v>
      </c>
      <c r="N86" s="1" t="s">
        <v>102</v>
      </c>
      <c r="O86" s="25" t="s">
        <v>102</v>
      </c>
      <c r="P86" s="25" t="s">
        <v>102</v>
      </c>
      <c r="Q86" s="70" t="s">
        <v>102</v>
      </c>
      <c r="R86" s="70" t="s">
        <v>102</v>
      </c>
      <c r="S86" s="70" t="s">
        <v>102</v>
      </c>
      <c r="T86" s="70" t="s">
        <v>102</v>
      </c>
      <c r="U86" s="70" t="s">
        <v>102</v>
      </c>
      <c r="V86" s="70" t="s">
        <v>102</v>
      </c>
      <c r="W86" s="160" t="s">
        <v>102</v>
      </c>
      <c r="X86" s="153" t="s">
        <v>114</v>
      </c>
      <c r="Y86" s="157" t="s">
        <v>102</v>
      </c>
    </row>
    <row r="87" spans="1:25" x14ac:dyDescent="0.3">
      <c r="A87" s="9" t="s">
        <v>272</v>
      </c>
      <c r="B87" s="41" t="s">
        <v>102</v>
      </c>
      <c r="C87" s="9" t="s">
        <v>102</v>
      </c>
      <c r="D87" s="9" t="s">
        <v>102</v>
      </c>
      <c r="E87" s="9" t="s">
        <v>102</v>
      </c>
      <c r="F87" s="33" t="s">
        <v>102</v>
      </c>
      <c r="G87" s="33" t="s">
        <v>102</v>
      </c>
      <c r="H87" s="31" t="s">
        <v>102</v>
      </c>
      <c r="I87" s="31" t="s">
        <v>102</v>
      </c>
      <c r="J87" s="31" t="s">
        <v>102</v>
      </c>
      <c r="K87" s="27" t="s">
        <v>102</v>
      </c>
      <c r="L87" s="25" t="s">
        <v>102</v>
      </c>
      <c r="M87" s="25">
        <f>4+4+1+1+3+6+2+5+3</f>
        <v>29</v>
      </c>
      <c r="N87" s="1" t="s">
        <v>102</v>
      </c>
      <c r="O87" s="25" t="s">
        <v>102</v>
      </c>
      <c r="P87" s="25" t="s">
        <v>102</v>
      </c>
      <c r="Q87" s="70" t="s">
        <v>102</v>
      </c>
      <c r="R87" s="70" t="s">
        <v>102</v>
      </c>
      <c r="S87" s="70" t="s">
        <v>102</v>
      </c>
      <c r="T87" s="70" t="s">
        <v>102</v>
      </c>
      <c r="U87" s="70" t="s">
        <v>102</v>
      </c>
      <c r="V87" s="70" t="s">
        <v>102</v>
      </c>
      <c r="W87" s="160" t="s">
        <v>102</v>
      </c>
      <c r="X87" s="153" t="s">
        <v>102</v>
      </c>
      <c r="Y87" s="157" t="s">
        <v>102</v>
      </c>
    </row>
    <row r="88" spans="1:25" x14ac:dyDescent="0.3">
      <c r="A88" s="17" t="s">
        <v>816</v>
      </c>
      <c r="B88" s="43" t="s">
        <v>102</v>
      </c>
      <c r="C88" s="17" t="s">
        <v>102</v>
      </c>
      <c r="D88" s="17" t="s">
        <v>102</v>
      </c>
      <c r="E88" s="17" t="s">
        <v>102</v>
      </c>
      <c r="F88" s="33" t="s">
        <v>102</v>
      </c>
      <c r="G88" s="29" t="s">
        <v>102</v>
      </c>
      <c r="H88" s="39" t="s">
        <v>102</v>
      </c>
      <c r="I88" s="44">
        <v>2</v>
      </c>
      <c r="J88" s="39" t="s">
        <v>102</v>
      </c>
      <c r="K88" s="39" t="s">
        <v>102</v>
      </c>
      <c r="L88" s="29" t="s">
        <v>102</v>
      </c>
      <c r="M88" s="29" t="s">
        <v>102</v>
      </c>
      <c r="N88" s="22" t="s">
        <v>102</v>
      </c>
      <c r="O88" s="25" t="s">
        <v>102</v>
      </c>
      <c r="P88" s="25" t="s">
        <v>102</v>
      </c>
      <c r="Q88" s="70" t="s">
        <v>102</v>
      </c>
      <c r="R88" s="70" t="s">
        <v>102</v>
      </c>
      <c r="S88" s="70" t="s">
        <v>102</v>
      </c>
      <c r="T88" s="70" t="s">
        <v>102</v>
      </c>
      <c r="U88" s="70" t="s">
        <v>102</v>
      </c>
      <c r="V88" s="70" t="s">
        <v>102</v>
      </c>
      <c r="W88" s="160" t="s">
        <v>114</v>
      </c>
      <c r="X88" s="153" t="s">
        <v>102</v>
      </c>
      <c r="Y88" s="157" t="s">
        <v>102</v>
      </c>
    </row>
    <row r="89" spans="1:25" s="46" customFormat="1" x14ac:dyDescent="0.3">
      <c r="A89" s="9" t="s">
        <v>217</v>
      </c>
      <c r="B89" s="41" t="s">
        <v>102</v>
      </c>
      <c r="C89" s="9" t="s">
        <v>102</v>
      </c>
      <c r="D89" s="9" t="s">
        <v>102</v>
      </c>
      <c r="E89" s="9" t="s">
        <v>102</v>
      </c>
      <c r="F89" s="33" t="s">
        <v>102</v>
      </c>
      <c r="G89" s="33" t="s">
        <v>102</v>
      </c>
      <c r="H89" s="31">
        <v>22</v>
      </c>
      <c r="I89" s="31" t="s">
        <v>102</v>
      </c>
      <c r="J89" s="31" t="s">
        <v>102</v>
      </c>
      <c r="K89" s="27" t="s">
        <v>102</v>
      </c>
      <c r="L89" s="25" t="s">
        <v>102</v>
      </c>
      <c r="M89" s="25" t="s">
        <v>102</v>
      </c>
      <c r="N89" s="1" t="s">
        <v>102</v>
      </c>
      <c r="O89" s="25" t="s">
        <v>102</v>
      </c>
      <c r="P89" s="25" t="s">
        <v>102</v>
      </c>
      <c r="Q89" s="70" t="s">
        <v>102</v>
      </c>
      <c r="R89" s="70" t="s">
        <v>102</v>
      </c>
      <c r="S89" s="70" t="s">
        <v>102</v>
      </c>
      <c r="T89" s="70" t="s">
        <v>102</v>
      </c>
      <c r="U89" s="70" t="s">
        <v>102</v>
      </c>
      <c r="V89" s="70" t="s">
        <v>102</v>
      </c>
      <c r="W89" s="160" t="s">
        <v>102</v>
      </c>
      <c r="X89" s="153" t="s">
        <v>102</v>
      </c>
      <c r="Y89" s="157" t="s">
        <v>114</v>
      </c>
    </row>
    <row r="90" spans="1:25" x14ac:dyDescent="0.3">
      <c r="A90" s="17" t="s">
        <v>993</v>
      </c>
      <c r="B90" s="41" t="s">
        <v>102</v>
      </c>
      <c r="C90" s="9" t="s">
        <v>102</v>
      </c>
      <c r="D90" s="9" t="s">
        <v>102</v>
      </c>
      <c r="E90" s="9" t="s">
        <v>102</v>
      </c>
      <c r="F90" s="33" t="s">
        <v>102</v>
      </c>
      <c r="G90" s="33" t="s">
        <v>102</v>
      </c>
      <c r="H90" s="31" t="s">
        <v>102</v>
      </c>
      <c r="I90" s="31" t="s">
        <v>102</v>
      </c>
      <c r="J90" s="31" t="s">
        <v>102</v>
      </c>
      <c r="K90" s="27" t="s">
        <v>102</v>
      </c>
      <c r="L90" s="25" t="s">
        <v>102</v>
      </c>
      <c r="M90" s="25" t="s">
        <v>102</v>
      </c>
      <c r="N90" s="1" t="s">
        <v>102</v>
      </c>
      <c r="O90" s="25" t="s">
        <v>102</v>
      </c>
      <c r="P90" s="25">
        <v>9</v>
      </c>
      <c r="Q90" s="70" t="s">
        <v>102</v>
      </c>
      <c r="R90" s="70" t="s">
        <v>102</v>
      </c>
      <c r="S90" s="70" t="s">
        <v>102</v>
      </c>
      <c r="T90" s="70" t="s">
        <v>102</v>
      </c>
      <c r="U90" s="70" t="s">
        <v>102</v>
      </c>
      <c r="V90" s="70" t="s">
        <v>102</v>
      </c>
      <c r="W90" s="68" t="s">
        <v>114</v>
      </c>
      <c r="X90" s="8" t="s">
        <v>102</v>
      </c>
      <c r="Y90" s="8" t="s">
        <v>102</v>
      </c>
    </row>
    <row r="91" spans="1:25" x14ac:dyDescent="0.3">
      <c r="A91" s="11" t="s">
        <v>273</v>
      </c>
      <c r="B91" s="41" t="s">
        <v>102</v>
      </c>
      <c r="C91" s="9" t="s">
        <v>102</v>
      </c>
      <c r="D91" s="9" t="s">
        <v>102</v>
      </c>
      <c r="E91" s="9" t="s">
        <v>102</v>
      </c>
      <c r="F91" s="33" t="s">
        <v>102</v>
      </c>
      <c r="G91" s="33" t="s">
        <v>102</v>
      </c>
      <c r="H91" s="31" t="s">
        <v>102</v>
      </c>
      <c r="I91" s="31" t="s">
        <v>102</v>
      </c>
      <c r="J91" s="31" t="s">
        <v>102</v>
      </c>
      <c r="K91" s="31" t="s">
        <v>102</v>
      </c>
      <c r="L91" s="28" t="s">
        <v>102</v>
      </c>
      <c r="M91" s="28" t="s">
        <v>114</v>
      </c>
      <c r="N91" s="11" t="s">
        <v>102</v>
      </c>
      <c r="O91" s="25" t="s">
        <v>102</v>
      </c>
      <c r="P91" s="25" t="s">
        <v>102</v>
      </c>
      <c r="Q91" s="70" t="s">
        <v>102</v>
      </c>
      <c r="R91" s="70" t="s">
        <v>102</v>
      </c>
      <c r="S91" s="70" t="s">
        <v>102</v>
      </c>
      <c r="T91" s="70" t="s">
        <v>102</v>
      </c>
      <c r="U91" s="70" t="s">
        <v>102</v>
      </c>
      <c r="V91" s="70" t="s">
        <v>102</v>
      </c>
      <c r="W91" s="160" t="s">
        <v>102</v>
      </c>
      <c r="X91" s="153" t="s">
        <v>114</v>
      </c>
      <c r="Y91" s="157" t="s">
        <v>102</v>
      </c>
    </row>
    <row r="92" spans="1:25" x14ac:dyDescent="0.3">
      <c r="A92" s="11" t="s">
        <v>994</v>
      </c>
      <c r="B92" s="41" t="s">
        <v>102</v>
      </c>
      <c r="C92" s="9" t="s">
        <v>102</v>
      </c>
      <c r="D92" s="9" t="s">
        <v>102</v>
      </c>
      <c r="E92" s="9" t="s">
        <v>102</v>
      </c>
      <c r="F92" s="33" t="s">
        <v>102</v>
      </c>
      <c r="G92" s="33" t="s">
        <v>102</v>
      </c>
      <c r="H92" s="31" t="s">
        <v>102</v>
      </c>
      <c r="I92" s="31" t="s">
        <v>102</v>
      </c>
      <c r="J92" s="31" t="s">
        <v>102</v>
      </c>
      <c r="K92" s="31" t="s">
        <v>102</v>
      </c>
      <c r="L92" s="28" t="s">
        <v>102</v>
      </c>
      <c r="M92" s="28" t="s">
        <v>102</v>
      </c>
      <c r="N92" s="11" t="s">
        <v>102</v>
      </c>
      <c r="O92" s="25" t="s">
        <v>102</v>
      </c>
      <c r="P92" s="25">
        <v>37</v>
      </c>
      <c r="Q92" s="70" t="s">
        <v>102</v>
      </c>
      <c r="R92" s="70" t="s">
        <v>102</v>
      </c>
      <c r="S92" s="70" t="s">
        <v>102</v>
      </c>
      <c r="T92" s="70" t="s">
        <v>102</v>
      </c>
      <c r="U92" s="70" t="s">
        <v>102</v>
      </c>
      <c r="V92" s="70" t="s">
        <v>102</v>
      </c>
      <c r="W92" t="s">
        <v>102</v>
      </c>
      <c r="X92" s="8" t="s">
        <v>102</v>
      </c>
      <c r="Y92" s="8" t="s">
        <v>102</v>
      </c>
    </row>
    <row r="93" spans="1:25" x14ac:dyDescent="0.3">
      <c r="A93" s="22" t="s">
        <v>817</v>
      </c>
      <c r="B93" s="43" t="s">
        <v>102</v>
      </c>
      <c r="C93" s="17" t="s">
        <v>102</v>
      </c>
      <c r="D93" s="17" t="s">
        <v>102</v>
      </c>
      <c r="E93" s="17" t="s">
        <v>102</v>
      </c>
      <c r="F93" s="33" t="s">
        <v>102</v>
      </c>
      <c r="G93" s="30">
        <v>5</v>
      </c>
      <c r="H93" s="39" t="s">
        <v>102</v>
      </c>
      <c r="I93" s="39" t="s">
        <v>102</v>
      </c>
      <c r="J93" s="39" t="s">
        <v>102</v>
      </c>
      <c r="K93" s="39" t="s">
        <v>102</v>
      </c>
      <c r="L93" s="29" t="s">
        <v>102</v>
      </c>
      <c r="M93" s="29" t="s">
        <v>102</v>
      </c>
      <c r="N93" s="22" t="s">
        <v>102</v>
      </c>
      <c r="O93" s="25" t="s">
        <v>102</v>
      </c>
      <c r="P93" s="25" t="s">
        <v>102</v>
      </c>
      <c r="Q93" s="70" t="s">
        <v>102</v>
      </c>
      <c r="R93" s="70" t="s">
        <v>102</v>
      </c>
      <c r="S93" s="70" t="s">
        <v>102</v>
      </c>
      <c r="T93" s="70" t="s">
        <v>102</v>
      </c>
      <c r="U93" s="70" t="s">
        <v>102</v>
      </c>
      <c r="V93" s="70" t="s">
        <v>102</v>
      </c>
      <c r="W93" s="160" t="s">
        <v>114</v>
      </c>
      <c r="X93" s="153" t="s">
        <v>102</v>
      </c>
      <c r="Y93" s="157" t="s">
        <v>102</v>
      </c>
    </row>
    <row r="94" spans="1:25" x14ac:dyDescent="0.3">
      <c r="A94" s="11" t="s">
        <v>274</v>
      </c>
      <c r="B94" s="41" t="s">
        <v>102</v>
      </c>
      <c r="C94" s="9" t="s">
        <v>102</v>
      </c>
      <c r="D94" s="9" t="s">
        <v>102</v>
      </c>
      <c r="E94" s="9" t="s">
        <v>102</v>
      </c>
      <c r="F94" s="33" t="s">
        <v>102</v>
      </c>
      <c r="G94" s="33" t="s">
        <v>102</v>
      </c>
      <c r="H94" s="31" t="s">
        <v>102</v>
      </c>
      <c r="I94" s="31" t="s">
        <v>102</v>
      </c>
      <c r="J94" s="31" t="s">
        <v>102</v>
      </c>
      <c r="K94" s="31" t="s">
        <v>102</v>
      </c>
      <c r="L94" s="28" t="s">
        <v>102</v>
      </c>
      <c r="M94" s="28">
        <f>6+1+1+1+5+9+4</f>
        <v>27</v>
      </c>
      <c r="N94" s="11" t="s">
        <v>102</v>
      </c>
      <c r="O94" s="25" t="s">
        <v>102</v>
      </c>
      <c r="P94" s="25" t="s">
        <v>102</v>
      </c>
      <c r="Q94" s="70" t="s">
        <v>102</v>
      </c>
      <c r="R94" s="70" t="s">
        <v>102</v>
      </c>
      <c r="S94" s="70" t="s">
        <v>102</v>
      </c>
      <c r="T94" s="70" t="s">
        <v>102</v>
      </c>
      <c r="U94" s="70" t="s">
        <v>102</v>
      </c>
      <c r="V94" s="70" t="s">
        <v>102</v>
      </c>
      <c r="W94" s="160" t="s">
        <v>102</v>
      </c>
      <c r="X94" s="153" t="s">
        <v>114</v>
      </c>
      <c r="Y94" s="157" t="s">
        <v>102</v>
      </c>
    </row>
    <row r="95" spans="1:25" x14ac:dyDescent="0.3">
      <c r="A95" s="11" t="s">
        <v>572</v>
      </c>
      <c r="B95" s="41" t="s">
        <v>102</v>
      </c>
      <c r="C95" s="9" t="s">
        <v>102</v>
      </c>
      <c r="D95" s="9" t="s">
        <v>102</v>
      </c>
      <c r="E95" s="9" t="s">
        <v>102</v>
      </c>
      <c r="F95" s="33" t="s">
        <v>102</v>
      </c>
      <c r="G95" s="33" t="s">
        <v>102</v>
      </c>
      <c r="H95" s="31">
        <v>2</v>
      </c>
      <c r="I95" s="31">
        <v>1</v>
      </c>
      <c r="J95" s="31" t="s">
        <v>102</v>
      </c>
      <c r="K95" s="31" t="s">
        <v>102</v>
      </c>
      <c r="L95" s="28" t="s">
        <v>102</v>
      </c>
      <c r="M95" s="28" t="s">
        <v>102</v>
      </c>
      <c r="N95" s="11" t="s">
        <v>102</v>
      </c>
      <c r="O95" s="25" t="s">
        <v>102</v>
      </c>
      <c r="P95" s="25" t="s">
        <v>102</v>
      </c>
      <c r="Q95" s="70" t="s">
        <v>102</v>
      </c>
      <c r="R95" s="70" t="s">
        <v>102</v>
      </c>
      <c r="S95" s="70" t="s">
        <v>102</v>
      </c>
      <c r="T95" s="70" t="s">
        <v>102</v>
      </c>
      <c r="U95" s="70" t="s">
        <v>102</v>
      </c>
      <c r="V95" s="70" t="s">
        <v>102</v>
      </c>
      <c r="W95" s="160" t="s">
        <v>102</v>
      </c>
      <c r="X95" s="153" t="s">
        <v>102</v>
      </c>
      <c r="Y95" s="157" t="s">
        <v>102</v>
      </c>
    </row>
    <row r="96" spans="1:25" x14ac:dyDescent="0.3">
      <c r="A96" s="11" t="s">
        <v>275</v>
      </c>
      <c r="B96" s="41" t="s">
        <v>102</v>
      </c>
      <c r="C96" s="9" t="s">
        <v>102</v>
      </c>
      <c r="D96" s="9" t="s">
        <v>102</v>
      </c>
      <c r="E96" s="9" t="s">
        <v>102</v>
      </c>
      <c r="F96" s="33" t="s">
        <v>102</v>
      </c>
      <c r="G96" s="33" t="s">
        <v>102</v>
      </c>
      <c r="H96" s="31" t="s">
        <v>102</v>
      </c>
      <c r="I96" s="31" t="s">
        <v>102</v>
      </c>
      <c r="J96" s="31" t="s">
        <v>102</v>
      </c>
      <c r="K96" s="31" t="s">
        <v>102</v>
      </c>
      <c r="L96" s="28" t="s">
        <v>102</v>
      </c>
      <c r="M96" s="28">
        <v>10</v>
      </c>
      <c r="N96" s="11" t="s">
        <v>102</v>
      </c>
      <c r="O96" s="25" t="s">
        <v>102</v>
      </c>
      <c r="P96" s="25" t="s">
        <v>102</v>
      </c>
      <c r="Q96" s="70" t="s">
        <v>102</v>
      </c>
      <c r="R96" s="70" t="s">
        <v>102</v>
      </c>
      <c r="S96" s="70" t="s">
        <v>102</v>
      </c>
      <c r="T96" s="70" t="s">
        <v>102</v>
      </c>
      <c r="U96" s="70" t="s">
        <v>102</v>
      </c>
      <c r="V96" s="70" t="s">
        <v>102</v>
      </c>
      <c r="W96" s="160" t="s">
        <v>102</v>
      </c>
      <c r="X96" s="153" t="s">
        <v>114</v>
      </c>
      <c r="Y96" s="157" t="s">
        <v>102</v>
      </c>
    </row>
    <row r="97" spans="1:25" x14ac:dyDescent="0.3">
      <c r="A97" s="11" t="s">
        <v>818</v>
      </c>
      <c r="B97" s="41" t="s">
        <v>102</v>
      </c>
      <c r="C97" s="41" t="s">
        <v>102</v>
      </c>
      <c r="D97" s="41" t="s">
        <v>102</v>
      </c>
      <c r="E97" s="41" t="s">
        <v>102</v>
      </c>
      <c r="F97" s="41" t="s">
        <v>102</v>
      </c>
      <c r="G97" s="41" t="s">
        <v>102</v>
      </c>
      <c r="H97" s="41" t="s">
        <v>102</v>
      </c>
      <c r="I97" s="41" t="s">
        <v>102</v>
      </c>
      <c r="J97" s="31" t="s">
        <v>114</v>
      </c>
      <c r="K97" s="31" t="s">
        <v>102</v>
      </c>
      <c r="L97" s="31" t="s">
        <v>102</v>
      </c>
      <c r="M97" s="31" t="s">
        <v>102</v>
      </c>
      <c r="N97" s="31" t="s">
        <v>102</v>
      </c>
      <c r="O97" s="31" t="s">
        <v>102</v>
      </c>
      <c r="P97" s="25" t="s">
        <v>102</v>
      </c>
      <c r="Q97" s="70" t="s">
        <v>102</v>
      </c>
      <c r="R97" s="70" t="s">
        <v>102</v>
      </c>
      <c r="S97" s="70" t="s">
        <v>102</v>
      </c>
      <c r="T97" s="70" t="s">
        <v>102</v>
      </c>
      <c r="U97" s="70" t="s">
        <v>102</v>
      </c>
      <c r="V97" s="70" t="s">
        <v>102</v>
      </c>
      <c r="W97" s="160" t="s">
        <v>114</v>
      </c>
      <c r="X97" s="153" t="s">
        <v>102</v>
      </c>
      <c r="Y97" s="157" t="s">
        <v>102</v>
      </c>
    </row>
    <row r="98" spans="1:25" x14ac:dyDescent="0.3">
      <c r="A98" s="22" t="s">
        <v>962</v>
      </c>
      <c r="B98" s="43" t="s">
        <v>102</v>
      </c>
      <c r="C98" s="17" t="s">
        <v>102</v>
      </c>
      <c r="D98" s="17" t="s">
        <v>102</v>
      </c>
      <c r="E98" s="17" t="s">
        <v>102</v>
      </c>
      <c r="F98" s="33" t="s">
        <v>102</v>
      </c>
      <c r="G98" s="29" t="s">
        <v>102</v>
      </c>
      <c r="H98" s="39">
        <v>2</v>
      </c>
      <c r="I98" s="39" t="s">
        <v>102</v>
      </c>
      <c r="J98" s="39" t="s">
        <v>102</v>
      </c>
      <c r="K98" s="39" t="s">
        <v>102</v>
      </c>
      <c r="L98" s="29" t="s">
        <v>102</v>
      </c>
      <c r="M98" s="29" t="s">
        <v>102</v>
      </c>
      <c r="N98" s="22" t="s">
        <v>102</v>
      </c>
      <c r="O98" s="25" t="s">
        <v>102</v>
      </c>
      <c r="P98" s="25" t="s">
        <v>102</v>
      </c>
      <c r="Q98" s="70" t="s">
        <v>102</v>
      </c>
      <c r="R98" s="70" t="s">
        <v>102</v>
      </c>
      <c r="S98" s="70" t="s">
        <v>102</v>
      </c>
      <c r="T98" s="70" t="s">
        <v>102</v>
      </c>
      <c r="U98" s="70" t="s">
        <v>102</v>
      </c>
      <c r="V98" s="70" t="s">
        <v>102</v>
      </c>
      <c r="W98" s="160" t="s">
        <v>102</v>
      </c>
      <c r="X98" s="153" t="s">
        <v>102</v>
      </c>
      <c r="Y98" s="157" t="s">
        <v>102</v>
      </c>
    </row>
    <row r="99" spans="1:25" s="8" customFormat="1" x14ac:dyDescent="0.3">
      <c r="A99" s="11" t="s">
        <v>276</v>
      </c>
      <c r="B99" s="41" t="s">
        <v>102</v>
      </c>
      <c r="C99" s="9" t="s">
        <v>102</v>
      </c>
      <c r="D99" s="9" t="s">
        <v>102</v>
      </c>
      <c r="E99" s="9" t="s">
        <v>102</v>
      </c>
      <c r="F99" s="33" t="s">
        <v>102</v>
      </c>
      <c r="G99" s="33" t="s">
        <v>102</v>
      </c>
      <c r="H99" s="31" t="s">
        <v>102</v>
      </c>
      <c r="I99" s="31" t="s">
        <v>102</v>
      </c>
      <c r="J99" s="31" t="s">
        <v>102</v>
      </c>
      <c r="K99" s="31" t="s">
        <v>102</v>
      </c>
      <c r="L99" s="28" t="s">
        <v>102</v>
      </c>
      <c r="M99" s="28" t="s">
        <v>114</v>
      </c>
      <c r="N99" s="11" t="s">
        <v>102</v>
      </c>
      <c r="O99" s="25" t="s">
        <v>102</v>
      </c>
      <c r="P99" s="25" t="s">
        <v>102</v>
      </c>
      <c r="Q99" s="70" t="s">
        <v>102</v>
      </c>
      <c r="R99" s="70" t="s">
        <v>102</v>
      </c>
      <c r="S99" s="70" t="s">
        <v>102</v>
      </c>
      <c r="T99" s="70" t="s">
        <v>102</v>
      </c>
      <c r="U99" s="70" t="s">
        <v>102</v>
      </c>
      <c r="V99" s="70" t="s">
        <v>102</v>
      </c>
      <c r="W99" s="160" t="s">
        <v>102</v>
      </c>
      <c r="X99" s="153" t="s">
        <v>114</v>
      </c>
      <c r="Y99" s="157" t="s">
        <v>114</v>
      </c>
    </row>
    <row r="100" spans="1:25" x14ac:dyDescent="0.3">
      <c r="A100" s="11" t="s">
        <v>773</v>
      </c>
      <c r="B100" s="41" t="s">
        <v>102</v>
      </c>
      <c r="C100" s="9" t="s">
        <v>102</v>
      </c>
      <c r="D100" s="9" t="s">
        <v>102</v>
      </c>
      <c r="E100" s="9" t="s">
        <v>102</v>
      </c>
      <c r="F100" s="33" t="s">
        <v>102</v>
      </c>
      <c r="G100" s="33" t="s">
        <v>102</v>
      </c>
      <c r="H100" s="31" t="s">
        <v>102</v>
      </c>
      <c r="I100" s="31" t="s">
        <v>102</v>
      </c>
      <c r="J100" s="31">
        <v>4</v>
      </c>
      <c r="K100" s="31" t="s">
        <v>102</v>
      </c>
      <c r="L100" s="28" t="s">
        <v>102</v>
      </c>
      <c r="M100" s="28" t="s">
        <v>102</v>
      </c>
      <c r="N100" s="11" t="s">
        <v>102</v>
      </c>
      <c r="O100" s="25" t="s">
        <v>102</v>
      </c>
      <c r="P100" s="25" t="s">
        <v>102</v>
      </c>
      <c r="Q100" s="70" t="s">
        <v>102</v>
      </c>
      <c r="R100" s="70" t="s">
        <v>102</v>
      </c>
      <c r="S100" s="70" t="s">
        <v>102</v>
      </c>
      <c r="T100" s="70" t="s">
        <v>102</v>
      </c>
      <c r="U100" s="70" t="s">
        <v>102</v>
      </c>
      <c r="V100" s="70" t="s">
        <v>102</v>
      </c>
      <c r="W100" s="160" t="s">
        <v>102</v>
      </c>
      <c r="X100" s="153" t="s">
        <v>114</v>
      </c>
      <c r="Y100" s="157" t="s">
        <v>114</v>
      </c>
    </row>
    <row r="101" spans="1:25" x14ac:dyDescent="0.3">
      <c r="A101" s="11" t="s">
        <v>277</v>
      </c>
      <c r="B101" s="41" t="s">
        <v>102</v>
      </c>
      <c r="C101" s="9" t="s">
        <v>102</v>
      </c>
      <c r="D101" s="9" t="s">
        <v>102</v>
      </c>
      <c r="E101" s="9" t="s">
        <v>102</v>
      </c>
      <c r="F101" s="33" t="s">
        <v>102</v>
      </c>
      <c r="G101" s="33" t="s">
        <v>102</v>
      </c>
      <c r="H101" s="31" t="s">
        <v>102</v>
      </c>
      <c r="I101" s="31" t="s">
        <v>102</v>
      </c>
      <c r="J101" s="31" t="s">
        <v>102</v>
      </c>
      <c r="K101" s="31" t="s">
        <v>102</v>
      </c>
      <c r="L101" s="28" t="s">
        <v>102</v>
      </c>
      <c r="M101" s="28">
        <v>4</v>
      </c>
      <c r="N101" s="11" t="s">
        <v>102</v>
      </c>
      <c r="O101" s="25" t="s">
        <v>102</v>
      </c>
      <c r="P101" s="25" t="s">
        <v>102</v>
      </c>
      <c r="Q101" s="70" t="s">
        <v>102</v>
      </c>
      <c r="R101" s="70" t="s">
        <v>102</v>
      </c>
      <c r="S101" s="70" t="s">
        <v>102</v>
      </c>
      <c r="T101" s="70" t="s">
        <v>102</v>
      </c>
      <c r="U101" s="70" t="s">
        <v>102</v>
      </c>
      <c r="V101" s="70" t="s">
        <v>102</v>
      </c>
      <c r="W101" s="160" t="s">
        <v>102</v>
      </c>
      <c r="X101" s="153" t="s">
        <v>114</v>
      </c>
      <c r="Y101" s="157" t="s">
        <v>114</v>
      </c>
    </row>
    <row r="102" spans="1:25" x14ac:dyDescent="0.3">
      <c r="A102" s="11" t="s">
        <v>278</v>
      </c>
      <c r="B102" s="41" t="s">
        <v>102</v>
      </c>
      <c r="C102" s="9" t="s">
        <v>102</v>
      </c>
      <c r="D102" s="9" t="s">
        <v>102</v>
      </c>
      <c r="E102" s="9" t="s">
        <v>102</v>
      </c>
      <c r="F102" s="33" t="s">
        <v>102</v>
      </c>
      <c r="G102" s="33" t="s">
        <v>102</v>
      </c>
      <c r="H102" s="31" t="s">
        <v>102</v>
      </c>
      <c r="I102" s="31" t="s">
        <v>102</v>
      </c>
      <c r="J102" s="31" t="s">
        <v>102</v>
      </c>
      <c r="K102" s="31" t="s">
        <v>102</v>
      </c>
      <c r="L102" s="28" t="s">
        <v>102</v>
      </c>
      <c r="M102" s="28" t="s">
        <v>114</v>
      </c>
      <c r="N102" s="11" t="s">
        <v>102</v>
      </c>
      <c r="O102" s="25" t="s">
        <v>102</v>
      </c>
      <c r="P102" s="25" t="s">
        <v>102</v>
      </c>
      <c r="Q102" s="70" t="s">
        <v>102</v>
      </c>
      <c r="R102" s="70" t="s">
        <v>102</v>
      </c>
      <c r="S102" s="70" t="s">
        <v>102</v>
      </c>
      <c r="T102" s="70" t="s">
        <v>102</v>
      </c>
      <c r="U102" s="70" t="s">
        <v>102</v>
      </c>
      <c r="V102" s="70" t="s">
        <v>102</v>
      </c>
      <c r="W102" s="160" t="s">
        <v>102</v>
      </c>
      <c r="X102" s="153" t="s">
        <v>114</v>
      </c>
      <c r="Y102" s="157" t="s">
        <v>114</v>
      </c>
    </row>
    <row r="103" spans="1:25" x14ac:dyDescent="0.3">
      <c r="A103" s="11" t="s">
        <v>279</v>
      </c>
      <c r="B103" s="41" t="s">
        <v>102</v>
      </c>
      <c r="C103" s="9" t="s">
        <v>102</v>
      </c>
      <c r="D103" s="9" t="s">
        <v>102</v>
      </c>
      <c r="E103" s="9" t="s">
        <v>102</v>
      </c>
      <c r="F103" s="33" t="s">
        <v>102</v>
      </c>
      <c r="G103" s="33" t="s">
        <v>102</v>
      </c>
      <c r="H103" s="31" t="s">
        <v>102</v>
      </c>
      <c r="I103" s="31" t="s">
        <v>102</v>
      </c>
      <c r="J103" s="31" t="s">
        <v>102</v>
      </c>
      <c r="K103" s="31" t="s">
        <v>102</v>
      </c>
      <c r="L103" s="28" t="s">
        <v>102</v>
      </c>
      <c r="M103" s="28">
        <v>7</v>
      </c>
      <c r="N103" s="11" t="s">
        <v>102</v>
      </c>
      <c r="O103" s="25" t="s">
        <v>102</v>
      </c>
      <c r="P103" s="25" t="s">
        <v>102</v>
      </c>
      <c r="Q103" s="70" t="s">
        <v>102</v>
      </c>
      <c r="R103" s="70" t="s">
        <v>102</v>
      </c>
      <c r="S103" s="70" t="s">
        <v>102</v>
      </c>
      <c r="T103" s="70" t="s">
        <v>102</v>
      </c>
      <c r="U103" s="70" t="s">
        <v>102</v>
      </c>
      <c r="V103" s="70" t="s">
        <v>102</v>
      </c>
      <c r="W103" s="160" t="s">
        <v>102</v>
      </c>
      <c r="X103" s="153" t="s">
        <v>114</v>
      </c>
      <c r="Y103" s="157" t="s">
        <v>102</v>
      </c>
    </row>
    <row r="104" spans="1:25" x14ac:dyDescent="0.3">
      <c r="A104" s="22" t="s">
        <v>819</v>
      </c>
      <c r="B104" s="43" t="s">
        <v>102</v>
      </c>
      <c r="C104" s="17" t="s">
        <v>102</v>
      </c>
      <c r="D104" s="17" t="s">
        <v>102</v>
      </c>
      <c r="E104" s="17" t="s">
        <v>102</v>
      </c>
      <c r="F104" s="33" t="s">
        <v>102</v>
      </c>
      <c r="G104" s="29" t="s">
        <v>102</v>
      </c>
      <c r="H104" s="44">
        <v>1</v>
      </c>
      <c r="I104" s="39" t="s">
        <v>102</v>
      </c>
      <c r="J104" s="39" t="s">
        <v>102</v>
      </c>
      <c r="K104" s="39" t="s">
        <v>102</v>
      </c>
      <c r="L104" s="29" t="s">
        <v>102</v>
      </c>
      <c r="M104" s="29" t="s">
        <v>102</v>
      </c>
      <c r="N104" s="22" t="s">
        <v>102</v>
      </c>
      <c r="O104" s="25" t="s">
        <v>102</v>
      </c>
      <c r="P104" s="25" t="s">
        <v>102</v>
      </c>
      <c r="Q104" s="70" t="s">
        <v>102</v>
      </c>
      <c r="R104" s="70" t="s">
        <v>102</v>
      </c>
      <c r="S104" s="70" t="s">
        <v>102</v>
      </c>
      <c r="T104" s="70" t="s">
        <v>102</v>
      </c>
      <c r="U104" s="70" t="s">
        <v>102</v>
      </c>
      <c r="V104" s="70" t="s">
        <v>102</v>
      </c>
      <c r="W104" s="160" t="s">
        <v>114</v>
      </c>
      <c r="X104" s="153" t="s">
        <v>102</v>
      </c>
      <c r="Y104" s="157" t="s">
        <v>102</v>
      </c>
    </row>
    <row r="105" spans="1:25" x14ac:dyDescent="0.3">
      <c r="A105" s="11" t="s">
        <v>280</v>
      </c>
      <c r="B105" s="41" t="s">
        <v>102</v>
      </c>
      <c r="C105" s="9" t="s">
        <v>102</v>
      </c>
      <c r="D105" s="9" t="s">
        <v>102</v>
      </c>
      <c r="E105" s="9" t="s">
        <v>102</v>
      </c>
      <c r="F105" s="33" t="s">
        <v>102</v>
      </c>
      <c r="G105" s="33" t="s">
        <v>102</v>
      </c>
      <c r="H105" s="31" t="s">
        <v>102</v>
      </c>
      <c r="I105" s="31" t="s">
        <v>102</v>
      </c>
      <c r="J105" s="31" t="s">
        <v>102</v>
      </c>
      <c r="K105" s="31" t="s">
        <v>102</v>
      </c>
      <c r="L105" s="28" t="s">
        <v>102</v>
      </c>
      <c r="M105" s="28">
        <v>15</v>
      </c>
      <c r="N105" s="11" t="s">
        <v>102</v>
      </c>
      <c r="O105" s="25" t="s">
        <v>102</v>
      </c>
      <c r="P105" s="25" t="s">
        <v>102</v>
      </c>
      <c r="Q105" s="70" t="s">
        <v>102</v>
      </c>
      <c r="R105" s="70" t="s">
        <v>102</v>
      </c>
      <c r="S105" s="70" t="s">
        <v>102</v>
      </c>
      <c r="T105" s="70" t="s">
        <v>102</v>
      </c>
      <c r="U105" s="70" t="s">
        <v>102</v>
      </c>
      <c r="V105" s="70" t="s">
        <v>102</v>
      </c>
      <c r="W105" s="160" t="s">
        <v>102</v>
      </c>
      <c r="X105" s="153" t="s">
        <v>114</v>
      </c>
      <c r="Y105" s="157" t="s">
        <v>114</v>
      </c>
    </row>
    <row r="106" spans="1:25" x14ac:dyDescent="0.3">
      <c r="A106" s="11" t="s">
        <v>209</v>
      </c>
      <c r="B106" s="41" t="s">
        <v>102</v>
      </c>
      <c r="C106" s="9" t="s">
        <v>102</v>
      </c>
      <c r="D106" s="9" t="s">
        <v>102</v>
      </c>
      <c r="E106" s="9" t="s">
        <v>102</v>
      </c>
      <c r="F106" s="33" t="s">
        <v>102</v>
      </c>
      <c r="G106" s="33" t="s">
        <v>102</v>
      </c>
      <c r="H106" s="31">
        <v>8</v>
      </c>
      <c r="I106" s="31">
        <v>2</v>
      </c>
      <c r="J106" s="31" t="s">
        <v>102</v>
      </c>
      <c r="K106" s="31">
        <v>2</v>
      </c>
      <c r="L106" s="25" t="s">
        <v>102</v>
      </c>
      <c r="M106" s="25" t="s">
        <v>102</v>
      </c>
      <c r="N106" s="1">
        <f>3+19+2+1</f>
        <v>25</v>
      </c>
      <c r="O106" s="25" t="s">
        <v>102</v>
      </c>
      <c r="P106" s="25" t="s">
        <v>102</v>
      </c>
      <c r="Q106" s="70" t="s">
        <v>102</v>
      </c>
      <c r="R106" s="70" t="s">
        <v>102</v>
      </c>
      <c r="S106" s="70" t="s">
        <v>102</v>
      </c>
      <c r="T106" s="70" t="s">
        <v>102</v>
      </c>
      <c r="U106" s="70" t="s">
        <v>102</v>
      </c>
      <c r="V106" s="70" t="s">
        <v>102</v>
      </c>
      <c r="W106" s="160" t="s">
        <v>102</v>
      </c>
      <c r="X106" s="153" t="s">
        <v>102</v>
      </c>
      <c r="Y106" s="157" t="s">
        <v>114</v>
      </c>
    </row>
    <row r="107" spans="1:25" x14ac:dyDescent="0.3">
      <c r="A107" s="22" t="s">
        <v>820</v>
      </c>
      <c r="B107" s="43" t="s">
        <v>102</v>
      </c>
      <c r="C107" s="17" t="s">
        <v>102</v>
      </c>
      <c r="D107" s="17" t="s">
        <v>102</v>
      </c>
      <c r="E107" s="17" t="s">
        <v>102</v>
      </c>
      <c r="F107" s="33" t="s">
        <v>102</v>
      </c>
      <c r="G107" s="30">
        <v>7</v>
      </c>
      <c r="H107" s="39" t="s">
        <v>102</v>
      </c>
      <c r="I107" s="39" t="s">
        <v>102</v>
      </c>
      <c r="J107" s="39" t="s">
        <v>102</v>
      </c>
      <c r="K107" s="39" t="s">
        <v>102</v>
      </c>
      <c r="L107" s="29" t="s">
        <v>102</v>
      </c>
      <c r="M107" s="29" t="s">
        <v>102</v>
      </c>
      <c r="N107" s="22" t="s">
        <v>102</v>
      </c>
      <c r="O107" s="25" t="s">
        <v>102</v>
      </c>
      <c r="P107" s="25" t="s">
        <v>102</v>
      </c>
      <c r="Q107" s="70" t="s">
        <v>102</v>
      </c>
      <c r="R107" s="70" t="s">
        <v>102</v>
      </c>
      <c r="S107" s="70" t="s">
        <v>102</v>
      </c>
      <c r="T107" s="70" t="s">
        <v>102</v>
      </c>
      <c r="U107" s="70" t="s">
        <v>102</v>
      </c>
      <c r="V107" s="70" t="s">
        <v>102</v>
      </c>
      <c r="W107" s="160" t="s">
        <v>114</v>
      </c>
      <c r="X107" s="153" t="s">
        <v>102</v>
      </c>
      <c r="Y107" s="157" t="s">
        <v>102</v>
      </c>
    </row>
    <row r="108" spans="1:25" x14ac:dyDescent="0.3">
      <c r="A108" s="11" t="s">
        <v>281</v>
      </c>
      <c r="B108" s="41" t="s">
        <v>102</v>
      </c>
      <c r="C108" s="9" t="s">
        <v>102</v>
      </c>
      <c r="D108" s="9" t="s">
        <v>102</v>
      </c>
      <c r="E108" s="9" t="s">
        <v>102</v>
      </c>
      <c r="F108" s="33" t="s">
        <v>102</v>
      </c>
      <c r="G108" s="33" t="s">
        <v>102</v>
      </c>
      <c r="H108" s="31" t="s">
        <v>102</v>
      </c>
      <c r="I108" s="31" t="s">
        <v>102</v>
      </c>
      <c r="J108" s="31" t="s">
        <v>102</v>
      </c>
      <c r="K108" s="31" t="s">
        <v>102</v>
      </c>
      <c r="L108" s="28" t="s">
        <v>102</v>
      </c>
      <c r="M108" s="28">
        <v>4</v>
      </c>
      <c r="N108" s="11">
        <v>4</v>
      </c>
      <c r="O108" s="25" t="s">
        <v>102</v>
      </c>
      <c r="P108" s="25">
        <v>1</v>
      </c>
      <c r="Q108" s="70" t="s">
        <v>102</v>
      </c>
      <c r="R108" s="70" t="s">
        <v>102</v>
      </c>
      <c r="S108" s="70" t="s">
        <v>102</v>
      </c>
      <c r="T108" s="70" t="s">
        <v>102</v>
      </c>
      <c r="U108" s="70" t="s">
        <v>102</v>
      </c>
      <c r="V108" s="70" t="s">
        <v>102</v>
      </c>
      <c r="W108" s="160" t="s">
        <v>102</v>
      </c>
      <c r="X108" s="153" t="s">
        <v>114</v>
      </c>
      <c r="Y108" s="157" t="s">
        <v>114</v>
      </c>
    </row>
    <row r="109" spans="1:25" x14ac:dyDescent="0.3">
      <c r="A109" s="11" t="s">
        <v>282</v>
      </c>
      <c r="B109" s="41" t="s">
        <v>102</v>
      </c>
      <c r="C109" s="9" t="s">
        <v>102</v>
      </c>
      <c r="D109" s="9" t="s">
        <v>102</v>
      </c>
      <c r="E109" s="9" t="s">
        <v>102</v>
      </c>
      <c r="F109" s="33" t="s">
        <v>102</v>
      </c>
      <c r="G109" s="33" t="s">
        <v>102</v>
      </c>
      <c r="H109" s="31" t="s">
        <v>102</v>
      </c>
      <c r="I109" s="31" t="s">
        <v>102</v>
      </c>
      <c r="J109" s="31" t="s">
        <v>102</v>
      </c>
      <c r="K109" s="31" t="s">
        <v>102</v>
      </c>
      <c r="L109" s="28" t="s">
        <v>102</v>
      </c>
      <c r="M109" s="28">
        <v>1</v>
      </c>
      <c r="N109" s="11" t="s">
        <v>102</v>
      </c>
      <c r="O109" s="25" t="s">
        <v>102</v>
      </c>
      <c r="P109" s="25" t="s">
        <v>102</v>
      </c>
      <c r="Q109" s="70" t="s">
        <v>102</v>
      </c>
      <c r="R109" s="70" t="s">
        <v>102</v>
      </c>
      <c r="S109" s="70" t="s">
        <v>102</v>
      </c>
      <c r="T109" s="70" t="s">
        <v>102</v>
      </c>
      <c r="U109" s="70" t="s">
        <v>102</v>
      </c>
      <c r="V109" s="70" t="s">
        <v>102</v>
      </c>
      <c r="W109" s="160" t="s">
        <v>102</v>
      </c>
      <c r="X109" s="153" t="s">
        <v>114</v>
      </c>
      <c r="Y109" s="157" t="s">
        <v>102</v>
      </c>
    </row>
    <row r="110" spans="1:25" x14ac:dyDescent="0.3">
      <c r="A110" s="22" t="s">
        <v>821</v>
      </c>
      <c r="B110" s="43" t="s">
        <v>102</v>
      </c>
      <c r="C110" s="17" t="s">
        <v>102</v>
      </c>
      <c r="D110" s="17" t="s">
        <v>102</v>
      </c>
      <c r="E110" s="17" t="s">
        <v>102</v>
      </c>
      <c r="F110" s="33" t="s">
        <v>102</v>
      </c>
      <c r="G110" s="33" t="s">
        <v>102</v>
      </c>
      <c r="H110" s="44">
        <v>3</v>
      </c>
      <c r="I110" s="39" t="s">
        <v>102</v>
      </c>
      <c r="J110" s="39" t="s">
        <v>102</v>
      </c>
      <c r="K110" s="27" t="s">
        <v>102</v>
      </c>
      <c r="L110" s="25" t="s">
        <v>102</v>
      </c>
      <c r="M110" s="25" t="s">
        <v>102</v>
      </c>
      <c r="N110" s="1" t="s">
        <v>102</v>
      </c>
      <c r="O110" s="25" t="s">
        <v>102</v>
      </c>
      <c r="P110" s="25" t="s">
        <v>102</v>
      </c>
      <c r="Q110" s="70" t="s">
        <v>102</v>
      </c>
      <c r="R110" s="70" t="s">
        <v>102</v>
      </c>
      <c r="S110" s="70" t="s">
        <v>102</v>
      </c>
      <c r="T110" s="70" t="s">
        <v>102</v>
      </c>
      <c r="U110" s="70" t="s">
        <v>102</v>
      </c>
      <c r="V110" s="70" t="s">
        <v>102</v>
      </c>
      <c r="W110" s="160" t="s">
        <v>114</v>
      </c>
      <c r="X110" s="153" t="s">
        <v>102</v>
      </c>
      <c r="Y110" s="157" t="s">
        <v>102</v>
      </c>
    </row>
    <row r="111" spans="1:25" x14ac:dyDescent="0.3">
      <c r="A111" s="11" t="s">
        <v>210</v>
      </c>
      <c r="B111" s="41" t="s">
        <v>102</v>
      </c>
      <c r="C111" s="9" t="s">
        <v>102</v>
      </c>
      <c r="D111" s="9" t="s">
        <v>102</v>
      </c>
      <c r="E111" s="9" t="s">
        <v>102</v>
      </c>
      <c r="F111" s="33" t="s">
        <v>102</v>
      </c>
      <c r="G111" s="33" t="s">
        <v>102</v>
      </c>
      <c r="H111" s="31" t="s">
        <v>102</v>
      </c>
      <c r="I111" s="31">
        <v>4</v>
      </c>
      <c r="J111" s="31" t="s">
        <v>102</v>
      </c>
      <c r="K111" s="27">
        <v>2</v>
      </c>
      <c r="L111" s="25" t="s">
        <v>102</v>
      </c>
      <c r="M111" s="25" t="s">
        <v>102</v>
      </c>
      <c r="N111" s="1" t="s">
        <v>102</v>
      </c>
      <c r="O111" s="25" t="s">
        <v>102</v>
      </c>
      <c r="P111" s="25" t="s">
        <v>102</v>
      </c>
      <c r="Q111" s="70" t="s">
        <v>102</v>
      </c>
      <c r="R111" s="70" t="s">
        <v>102</v>
      </c>
      <c r="S111" s="70" t="s">
        <v>102</v>
      </c>
      <c r="T111" s="70" t="s">
        <v>102</v>
      </c>
      <c r="U111" s="70" t="s">
        <v>102</v>
      </c>
      <c r="V111" s="70" t="s">
        <v>102</v>
      </c>
      <c r="W111" s="160" t="s">
        <v>102</v>
      </c>
      <c r="X111" s="153" t="s">
        <v>102</v>
      </c>
      <c r="Y111" s="157" t="s">
        <v>114</v>
      </c>
    </row>
    <row r="112" spans="1:25" s="8" customFormat="1" x14ac:dyDescent="0.3">
      <c r="A112" s="11" t="s">
        <v>283</v>
      </c>
      <c r="B112" s="41" t="s">
        <v>102</v>
      </c>
      <c r="C112" s="9" t="s">
        <v>102</v>
      </c>
      <c r="D112" s="9" t="s">
        <v>102</v>
      </c>
      <c r="E112" s="9" t="s">
        <v>102</v>
      </c>
      <c r="F112" s="33" t="s">
        <v>102</v>
      </c>
      <c r="G112" s="33" t="s">
        <v>102</v>
      </c>
      <c r="H112" s="31" t="s">
        <v>102</v>
      </c>
      <c r="I112" s="31" t="s">
        <v>102</v>
      </c>
      <c r="J112" s="31" t="s">
        <v>102</v>
      </c>
      <c r="K112" s="27" t="s">
        <v>102</v>
      </c>
      <c r="L112" s="25" t="s">
        <v>102</v>
      </c>
      <c r="M112" s="25" t="s">
        <v>114</v>
      </c>
      <c r="N112" s="1" t="s">
        <v>102</v>
      </c>
      <c r="O112" s="25" t="s">
        <v>102</v>
      </c>
      <c r="P112" s="25" t="s">
        <v>102</v>
      </c>
      <c r="Q112" s="70" t="s">
        <v>102</v>
      </c>
      <c r="R112" s="70" t="s">
        <v>102</v>
      </c>
      <c r="S112" s="70" t="s">
        <v>102</v>
      </c>
      <c r="T112" s="70" t="s">
        <v>102</v>
      </c>
      <c r="U112" s="70" t="s">
        <v>102</v>
      </c>
      <c r="V112" s="70" t="s">
        <v>102</v>
      </c>
      <c r="W112" s="160" t="s">
        <v>102</v>
      </c>
      <c r="X112" s="153" t="s">
        <v>114</v>
      </c>
      <c r="Y112" s="157" t="s">
        <v>114</v>
      </c>
    </row>
    <row r="113" spans="1:25" s="8" customFormat="1" x14ac:dyDescent="0.3">
      <c r="A113" s="11" t="s">
        <v>284</v>
      </c>
      <c r="B113" s="41" t="s">
        <v>102</v>
      </c>
      <c r="C113" s="9" t="s">
        <v>102</v>
      </c>
      <c r="D113" s="9" t="s">
        <v>102</v>
      </c>
      <c r="E113" s="9" t="s">
        <v>102</v>
      </c>
      <c r="F113" s="33" t="s">
        <v>102</v>
      </c>
      <c r="G113" s="33" t="s">
        <v>102</v>
      </c>
      <c r="H113" s="31">
        <v>2</v>
      </c>
      <c r="I113" s="31">
        <v>3</v>
      </c>
      <c r="J113" s="31" t="s">
        <v>102</v>
      </c>
      <c r="K113" s="31" t="s">
        <v>102</v>
      </c>
      <c r="L113" s="28" t="s">
        <v>102</v>
      </c>
      <c r="M113" s="28" t="s">
        <v>114</v>
      </c>
      <c r="N113" s="11" t="s">
        <v>102</v>
      </c>
      <c r="O113" s="25" t="s">
        <v>102</v>
      </c>
      <c r="P113" s="25" t="s">
        <v>102</v>
      </c>
      <c r="Q113" s="70" t="s">
        <v>102</v>
      </c>
      <c r="R113" s="70" t="s">
        <v>102</v>
      </c>
      <c r="S113" s="70" t="s">
        <v>102</v>
      </c>
      <c r="T113" s="70" t="s">
        <v>102</v>
      </c>
      <c r="U113" s="70" t="s">
        <v>102</v>
      </c>
      <c r="V113" s="70" t="s">
        <v>102</v>
      </c>
      <c r="W113" s="160" t="s">
        <v>102</v>
      </c>
      <c r="X113" s="153" t="s">
        <v>114</v>
      </c>
      <c r="Y113" s="157" t="s">
        <v>114</v>
      </c>
    </row>
    <row r="114" spans="1:25" s="8" customFormat="1" x14ac:dyDescent="0.3">
      <c r="A114" s="22" t="s">
        <v>822</v>
      </c>
      <c r="B114" s="43" t="s">
        <v>102</v>
      </c>
      <c r="C114" s="17" t="s">
        <v>102</v>
      </c>
      <c r="D114" s="17" t="s">
        <v>102</v>
      </c>
      <c r="E114" s="17" t="s">
        <v>102</v>
      </c>
      <c r="F114" s="33" t="s">
        <v>102</v>
      </c>
      <c r="G114" s="29" t="s">
        <v>102</v>
      </c>
      <c r="H114" s="44">
        <v>1</v>
      </c>
      <c r="I114" s="39" t="s">
        <v>102</v>
      </c>
      <c r="J114" s="39" t="s">
        <v>102</v>
      </c>
      <c r="K114" s="39" t="s">
        <v>102</v>
      </c>
      <c r="L114" s="29" t="s">
        <v>102</v>
      </c>
      <c r="M114" s="29" t="s">
        <v>102</v>
      </c>
      <c r="N114" s="22" t="s">
        <v>102</v>
      </c>
      <c r="O114" s="25" t="s">
        <v>102</v>
      </c>
      <c r="P114" s="25" t="s">
        <v>102</v>
      </c>
      <c r="Q114" s="70" t="s">
        <v>102</v>
      </c>
      <c r="R114" s="70" t="s">
        <v>102</v>
      </c>
      <c r="S114" s="70" t="s">
        <v>102</v>
      </c>
      <c r="T114" s="70" t="s">
        <v>102</v>
      </c>
      <c r="U114" s="70" t="s">
        <v>102</v>
      </c>
      <c r="V114" s="70" t="s">
        <v>102</v>
      </c>
      <c r="W114" s="160" t="s">
        <v>114</v>
      </c>
      <c r="X114" s="153" t="s">
        <v>102</v>
      </c>
      <c r="Y114" s="157" t="s">
        <v>102</v>
      </c>
    </row>
    <row r="115" spans="1:25" x14ac:dyDescent="0.3">
      <c r="A115" s="22" t="s">
        <v>823</v>
      </c>
      <c r="B115" s="43" t="s">
        <v>102</v>
      </c>
      <c r="C115" s="17" t="s">
        <v>102</v>
      </c>
      <c r="D115" s="17" t="s">
        <v>102</v>
      </c>
      <c r="E115" s="17" t="s">
        <v>102</v>
      </c>
      <c r="F115" s="33" t="s">
        <v>102</v>
      </c>
      <c r="G115" s="29" t="s">
        <v>102</v>
      </c>
      <c r="H115" s="39" t="s">
        <v>102</v>
      </c>
      <c r="I115" s="44">
        <v>1</v>
      </c>
      <c r="J115" s="39" t="s">
        <v>102</v>
      </c>
      <c r="K115" s="39" t="s">
        <v>102</v>
      </c>
      <c r="L115" s="29" t="s">
        <v>102</v>
      </c>
      <c r="M115" s="29" t="s">
        <v>102</v>
      </c>
      <c r="N115" s="22" t="s">
        <v>102</v>
      </c>
      <c r="O115" s="25" t="s">
        <v>102</v>
      </c>
      <c r="P115" s="25" t="s">
        <v>102</v>
      </c>
      <c r="Q115" s="70" t="s">
        <v>102</v>
      </c>
      <c r="R115" s="70" t="s">
        <v>102</v>
      </c>
      <c r="S115" s="70" t="s">
        <v>102</v>
      </c>
      <c r="T115" s="70" t="s">
        <v>102</v>
      </c>
      <c r="U115" s="70" t="s">
        <v>102</v>
      </c>
      <c r="V115" s="70" t="s">
        <v>102</v>
      </c>
      <c r="W115" s="160" t="s">
        <v>114</v>
      </c>
      <c r="X115" s="153" t="s">
        <v>102</v>
      </c>
      <c r="Y115" s="157" t="s">
        <v>102</v>
      </c>
    </row>
    <row r="116" spans="1:25" x14ac:dyDescent="0.3">
      <c r="A116" s="11" t="s">
        <v>285</v>
      </c>
      <c r="B116" s="41" t="s">
        <v>102</v>
      </c>
      <c r="C116" s="9" t="s">
        <v>102</v>
      </c>
      <c r="D116" s="9" t="s">
        <v>102</v>
      </c>
      <c r="E116" s="9" t="s">
        <v>102</v>
      </c>
      <c r="F116" s="33" t="s">
        <v>102</v>
      </c>
      <c r="G116" s="33" t="s">
        <v>102</v>
      </c>
      <c r="H116" s="31" t="s">
        <v>102</v>
      </c>
      <c r="I116" s="31" t="s">
        <v>102</v>
      </c>
      <c r="J116" s="31" t="s">
        <v>102</v>
      </c>
      <c r="K116" s="31" t="s">
        <v>114</v>
      </c>
      <c r="L116" s="28" t="s">
        <v>102</v>
      </c>
      <c r="M116" s="28" t="s">
        <v>114</v>
      </c>
      <c r="N116" s="11" t="s">
        <v>102</v>
      </c>
      <c r="O116" s="25" t="s">
        <v>102</v>
      </c>
      <c r="P116" s="25" t="s">
        <v>102</v>
      </c>
      <c r="Q116" s="70" t="s">
        <v>102</v>
      </c>
      <c r="R116" s="70" t="s">
        <v>102</v>
      </c>
      <c r="S116" s="70" t="s">
        <v>102</v>
      </c>
      <c r="T116" s="70" t="s">
        <v>102</v>
      </c>
      <c r="U116" s="70" t="s">
        <v>102</v>
      </c>
      <c r="V116" s="70" t="s">
        <v>102</v>
      </c>
      <c r="W116" s="160" t="s">
        <v>102</v>
      </c>
      <c r="X116" s="153" t="s">
        <v>114</v>
      </c>
      <c r="Y116" s="157" t="s">
        <v>114</v>
      </c>
    </row>
    <row r="117" spans="1:25" x14ac:dyDescent="0.3">
      <c r="A117" s="11" t="s">
        <v>286</v>
      </c>
      <c r="B117" s="41" t="s">
        <v>102</v>
      </c>
      <c r="C117" s="9" t="s">
        <v>102</v>
      </c>
      <c r="D117" s="9" t="s">
        <v>102</v>
      </c>
      <c r="E117" s="9" t="s">
        <v>102</v>
      </c>
      <c r="F117" s="33" t="s">
        <v>102</v>
      </c>
      <c r="G117" s="33" t="s">
        <v>102</v>
      </c>
      <c r="H117" s="31" t="s">
        <v>102</v>
      </c>
      <c r="I117" s="31" t="s">
        <v>102</v>
      </c>
      <c r="J117" s="31" t="s">
        <v>102</v>
      </c>
      <c r="K117" s="31" t="s">
        <v>102</v>
      </c>
      <c r="L117" s="28" t="s">
        <v>102</v>
      </c>
      <c r="M117" s="28">
        <v>1</v>
      </c>
      <c r="N117" s="11" t="s">
        <v>102</v>
      </c>
      <c r="O117" s="25" t="s">
        <v>102</v>
      </c>
      <c r="P117" s="25" t="s">
        <v>102</v>
      </c>
      <c r="Q117" s="70" t="s">
        <v>102</v>
      </c>
      <c r="R117" s="70" t="s">
        <v>102</v>
      </c>
      <c r="S117" s="70" t="s">
        <v>102</v>
      </c>
      <c r="T117" s="70" t="s">
        <v>102</v>
      </c>
      <c r="U117" s="70" t="s">
        <v>102</v>
      </c>
      <c r="V117" s="70" t="s">
        <v>102</v>
      </c>
      <c r="W117" s="160" t="s">
        <v>102</v>
      </c>
      <c r="X117" s="153" t="s">
        <v>114</v>
      </c>
      <c r="Y117" s="157" t="s">
        <v>102</v>
      </c>
    </row>
    <row r="118" spans="1:25" x14ac:dyDescent="0.3">
      <c r="A118" s="11" t="s">
        <v>287</v>
      </c>
      <c r="B118" s="41" t="s">
        <v>102</v>
      </c>
      <c r="C118" s="9" t="s">
        <v>102</v>
      </c>
      <c r="D118" s="9" t="s">
        <v>102</v>
      </c>
      <c r="E118" s="9" t="s">
        <v>102</v>
      </c>
      <c r="F118" s="33" t="s">
        <v>102</v>
      </c>
      <c r="G118" s="33" t="s">
        <v>102</v>
      </c>
      <c r="H118" s="31" t="s">
        <v>102</v>
      </c>
      <c r="I118" s="31" t="s">
        <v>102</v>
      </c>
      <c r="J118" s="31" t="s">
        <v>102</v>
      </c>
      <c r="K118" s="31" t="s">
        <v>102</v>
      </c>
      <c r="L118" s="28" t="s">
        <v>102</v>
      </c>
      <c r="M118" s="28">
        <v>2</v>
      </c>
      <c r="N118" s="11" t="s">
        <v>102</v>
      </c>
      <c r="O118" s="25" t="s">
        <v>102</v>
      </c>
      <c r="P118" s="25" t="s">
        <v>102</v>
      </c>
      <c r="Q118" s="70" t="s">
        <v>102</v>
      </c>
      <c r="R118" s="70" t="s">
        <v>102</v>
      </c>
      <c r="S118" s="70" t="s">
        <v>102</v>
      </c>
      <c r="T118" s="70" t="s">
        <v>102</v>
      </c>
      <c r="U118" s="70" t="s">
        <v>102</v>
      </c>
      <c r="V118" s="70" t="s">
        <v>102</v>
      </c>
      <c r="W118" s="160" t="s">
        <v>102</v>
      </c>
      <c r="X118" s="153" t="s">
        <v>114</v>
      </c>
      <c r="Y118" s="157" t="s">
        <v>114</v>
      </c>
    </row>
    <row r="119" spans="1:25" x14ac:dyDescent="0.3">
      <c r="A119" s="11" t="s">
        <v>211</v>
      </c>
      <c r="B119" s="41" t="s">
        <v>102</v>
      </c>
      <c r="C119" s="9" t="s">
        <v>102</v>
      </c>
      <c r="D119" s="9" t="s">
        <v>102</v>
      </c>
      <c r="E119" s="9" t="s">
        <v>102</v>
      </c>
      <c r="F119" s="33" t="s">
        <v>102</v>
      </c>
      <c r="G119" s="33" t="s">
        <v>102</v>
      </c>
      <c r="H119" s="31">
        <v>6</v>
      </c>
      <c r="I119" s="31">
        <v>1</v>
      </c>
      <c r="J119" s="31">
        <v>9</v>
      </c>
      <c r="K119" s="31">
        <v>1</v>
      </c>
      <c r="L119" s="25" t="s">
        <v>102</v>
      </c>
      <c r="M119" s="25" t="s">
        <v>102</v>
      </c>
      <c r="N119" s="1" t="s">
        <v>102</v>
      </c>
      <c r="O119" s="25" t="s">
        <v>102</v>
      </c>
      <c r="P119" s="25" t="s">
        <v>102</v>
      </c>
      <c r="Q119" s="70" t="s">
        <v>102</v>
      </c>
      <c r="R119" s="70" t="s">
        <v>102</v>
      </c>
      <c r="S119" s="70" t="s">
        <v>102</v>
      </c>
      <c r="T119" s="70" t="s">
        <v>102</v>
      </c>
      <c r="U119" s="70" t="s">
        <v>102</v>
      </c>
      <c r="V119" s="70" t="s">
        <v>102</v>
      </c>
      <c r="W119" s="160" t="s">
        <v>102</v>
      </c>
      <c r="X119" s="153" t="s">
        <v>102</v>
      </c>
      <c r="Y119" s="157" t="s">
        <v>114</v>
      </c>
    </row>
    <row r="120" spans="1:25" x14ac:dyDescent="0.3">
      <c r="A120" s="11" t="s">
        <v>288</v>
      </c>
      <c r="B120" s="41" t="s">
        <v>102</v>
      </c>
      <c r="C120" s="9" t="s">
        <v>102</v>
      </c>
      <c r="D120" s="9" t="s">
        <v>102</v>
      </c>
      <c r="E120" s="9" t="s">
        <v>102</v>
      </c>
      <c r="F120" s="33" t="s">
        <v>102</v>
      </c>
      <c r="G120" s="33" t="s">
        <v>102</v>
      </c>
      <c r="H120" s="31" t="s">
        <v>102</v>
      </c>
      <c r="I120" s="31" t="s">
        <v>102</v>
      </c>
      <c r="J120" s="31" t="s">
        <v>102</v>
      </c>
      <c r="K120" s="31" t="s">
        <v>102</v>
      </c>
      <c r="L120" s="25" t="s">
        <v>102</v>
      </c>
      <c r="M120" s="25">
        <v>11</v>
      </c>
      <c r="N120" s="1" t="s">
        <v>102</v>
      </c>
      <c r="O120" s="25" t="s">
        <v>102</v>
      </c>
      <c r="P120" s="25" t="s">
        <v>102</v>
      </c>
      <c r="Q120" s="70" t="s">
        <v>102</v>
      </c>
      <c r="R120" s="70" t="s">
        <v>102</v>
      </c>
      <c r="S120" s="70" t="s">
        <v>102</v>
      </c>
      <c r="T120" s="70" t="s">
        <v>102</v>
      </c>
      <c r="U120" s="70" t="s">
        <v>102</v>
      </c>
      <c r="V120" s="70" t="s">
        <v>102</v>
      </c>
      <c r="W120" s="160" t="s">
        <v>102</v>
      </c>
      <c r="X120" s="153" t="s">
        <v>114</v>
      </c>
      <c r="Y120" s="157" t="s">
        <v>102</v>
      </c>
    </row>
    <row r="121" spans="1:25" x14ac:dyDescent="0.3">
      <c r="A121" s="11" t="s">
        <v>218</v>
      </c>
      <c r="B121" s="41" t="s">
        <v>102</v>
      </c>
      <c r="C121" s="9" t="s">
        <v>102</v>
      </c>
      <c r="D121" s="9" t="s">
        <v>102</v>
      </c>
      <c r="E121" s="9" t="s">
        <v>102</v>
      </c>
      <c r="F121" s="33" t="s">
        <v>102</v>
      </c>
      <c r="G121" s="33" t="s">
        <v>102</v>
      </c>
      <c r="H121" s="31">
        <v>7</v>
      </c>
      <c r="I121" s="31" t="s">
        <v>102</v>
      </c>
      <c r="J121" s="31" t="s">
        <v>102</v>
      </c>
      <c r="K121" s="31" t="s">
        <v>102</v>
      </c>
      <c r="L121" s="25" t="s">
        <v>102</v>
      </c>
      <c r="M121" s="25" t="s">
        <v>102</v>
      </c>
      <c r="N121" s="1" t="s">
        <v>102</v>
      </c>
      <c r="O121" s="25" t="s">
        <v>102</v>
      </c>
      <c r="P121" s="25" t="s">
        <v>102</v>
      </c>
      <c r="Q121" s="70" t="s">
        <v>102</v>
      </c>
      <c r="R121" s="70" t="s">
        <v>102</v>
      </c>
      <c r="S121" s="70" t="s">
        <v>102</v>
      </c>
      <c r="T121" s="70" t="s">
        <v>102</v>
      </c>
      <c r="U121" s="70" t="s">
        <v>102</v>
      </c>
      <c r="V121" s="70" t="s">
        <v>102</v>
      </c>
      <c r="W121" s="160" t="s">
        <v>102</v>
      </c>
      <c r="X121" s="153" t="s">
        <v>102</v>
      </c>
      <c r="Y121" s="157" t="s">
        <v>114</v>
      </c>
    </row>
    <row r="122" spans="1:25" x14ac:dyDescent="0.3">
      <c r="A122" s="11" t="s">
        <v>289</v>
      </c>
      <c r="B122" s="41" t="s">
        <v>102</v>
      </c>
      <c r="C122" s="9" t="s">
        <v>102</v>
      </c>
      <c r="D122" s="9" t="s">
        <v>102</v>
      </c>
      <c r="E122" s="9" t="s">
        <v>102</v>
      </c>
      <c r="F122" s="33" t="s">
        <v>102</v>
      </c>
      <c r="G122" s="33" t="s">
        <v>102</v>
      </c>
      <c r="H122" s="31" t="s">
        <v>102</v>
      </c>
      <c r="I122" s="31" t="s">
        <v>102</v>
      </c>
      <c r="J122" s="31" t="s">
        <v>102</v>
      </c>
      <c r="K122" s="31" t="s">
        <v>102</v>
      </c>
      <c r="L122" s="25" t="s">
        <v>102</v>
      </c>
      <c r="M122" s="25">
        <v>2</v>
      </c>
      <c r="N122" s="1" t="s">
        <v>102</v>
      </c>
      <c r="O122" s="25" t="s">
        <v>102</v>
      </c>
      <c r="P122" s="25" t="s">
        <v>102</v>
      </c>
      <c r="Q122" s="70" t="s">
        <v>102</v>
      </c>
      <c r="R122" s="70" t="s">
        <v>102</v>
      </c>
      <c r="S122" s="70" t="s">
        <v>102</v>
      </c>
      <c r="T122" s="70" t="s">
        <v>102</v>
      </c>
      <c r="U122" s="70" t="s">
        <v>102</v>
      </c>
      <c r="V122" s="70" t="s">
        <v>102</v>
      </c>
      <c r="W122" s="160" t="s">
        <v>102</v>
      </c>
      <c r="X122" s="153" t="s">
        <v>114</v>
      </c>
      <c r="Y122" s="157" t="s">
        <v>102</v>
      </c>
    </row>
    <row r="123" spans="1:25" s="8" customFormat="1" x14ac:dyDescent="0.3">
      <c r="A123" s="11" t="s">
        <v>780</v>
      </c>
      <c r="B123" s="41" t="s">
        <v>102</v>
      </c>
      <c r="C123" s="9" t="s">
        <v>102</v>
      </c>
      <c r="D123" s="9" t="s">
        <v>102</v>
      </c>
      <c r="E123" s="9" t="s">
        <v>102</v>
      </c>
      <c r="F123" s="33" t="s">
        <v>102</v>
      </c>
      <c r="G123" s="33" t="s">
        <v>102</v>
      </c>
      <c r="H123" s="31" t="s">
        <v>102</v>
      </c>
      <c r="I123" s="31" t="s">
        <v>102</v>
      </c>
      <c r="J123" s="31" t="s">
        <v>102</v>
      </c>
      <c r="K123" s="31" t="s">
        <v>114</v>
      </c>
      <c r="L123" s="25" t="s">
        <v>102</v>
      </c>
      <c r="M123" s="25" t="s">
        <v>102</v>
      </c>
      <c r="N123" s="1" t="s">
        <v>102</v>
      </c>
      <c r="O123" s="25" t="s">
        <v>102</v>
      </c>
      <c r="P123" s="25" t="s">
        <v>102</v>
      </c>
      <c r="Q123" s="70" t="s">
        <v>102</v>
      </c>
      <c r="R123" s="70" t="s">
        <v>102</v>
      </c>
      <c r="S123" s="70" t="s">
        <v>102</v>
      </c>
      <c r="T123" s="70" t="s">
        <v>102</v>
      </c>
      <c r="U123" s="70" t="s">
        <v>102</v>
      </c>
      <c r="V123" s="70" t="s">
        <v>102</v>
      </c>
      <c r="W123" s="160" t="s">
        <v>102</v>
      </c>
      <c r="X123" s="153" t="s">
        <v>102</v>
      </c>
      <c r="Y123" s="157" t="s">
        <v>114</v>
      </c>
    </row>
    <row r="124" spans="1:25" x14ac:dyDescent="0.3">
      <c r="A124" s="11" t="s">
        <v>290</v>
      </c>
      <c r="B124" s="41" t="s">
        <v>102</v>
      </c>
      <c r="C124" s="9" t="s">
        <v>102</v>
      </c>
      <c r="D124" s="9" t="s">
        <v>102</v>
      </c>
      <c r="E124" s="9" t="s">
        <v>102</v>
      </c>
      <c r="F124" s="33" t="s">
        <v>102</v>
      </c>
      <c r="G124" s="33" t="s">
        <v>102</v>
      </c>
      <c r="H124" s="31" t="s">
        <v>102</v>
      </c>
      <c r="I124" s="31" t="s">
        <v>102</v>
      </c>
      <c r="J124" s="31" t="s">
        <v>102</v>
      </c>
      <c r="K124" s="31" t="s">
        <v>102</v>
      </c>
      <c r="L124" s="25" t="s">
        <v>102</v>
      </c>
      <c r="M124" s="25" t="s">
        <v>114</v>
      </c>
      <c r="N124" s="1" t="s">
        <v>102</v>
      </c>
      <c r="O124" s="25" t="s">
        <v>102</v>
      </c>
      <c r="P124" s="25" t="s">
        <v>102</v>
      </c>
      <c r="Q124" s="70" t="s">
        <v>102</v>
      </c>
      <c r="R124" s="70" t="s">
        <v>102</v>
      </c>
      <c r="S124" s="70" t="s">
        <v>102</v>
      </c>
      <c r="T124" s="70" t="s">
        <v>102</v>
      </c>
      <c r="U124" s="70" t="s">
        <v>102</v>
      </c>
      <c r="V124" s="70" t="s">
        <v>102</v>
      </c>
      <c r="W124" s="160" t="s">
        <v>102</v>
      </c>
      <c r="X124" s="153" t="s">
        <v>114</v>
      </c>
      <c r="Y124" s="157" t="s">
        <v>114</v>
      </c>
    </row>
    <row r="125" spans="1:25" s="42" customFormat="1" x14ac:dyDescent="0.3">
      <c r="A125" s="22" t="s">
        <v>995</v>
      </c>
      <c r="B125" s="41" t="s">
        <v>102</v>
      </c>
      <c r="C125" s="9" t="s">
        <v>102</v>
      </c>
      <c r="D125" s="9" t="s">
        <v>102</v>
      </c>
      <c r="E125" s="9" t="s">
        <v>102</v>
      </c>
      <c r="F125" s="33" t="s">
        <v>102</v>
      </c>
      <c r="G125" s="33" t="s">
        <v>102</v>
      </c>
      <c r="H125" s="31" t="s">
        <v>102</v>
      </c>
      <c r="I125" s="31" t="s">
        <v>102</v>
      </c>
      <c r="J125" s="31" t="s">
        <v>102</v>
      </c>
      <c r="K125" s="31" t="s">
        <v>102</v>
      </c>
      <c r="L125" s="25" t="s">
        <v>102</v>
      </c>
      <c r="M125" s="25" t="s">
        <v>102</v>
      </c>
      <c r="N125" s="1" t="s">
        <v>102</v>
      </c>
      <c r="O125" s="25" t="s">
        <v>102</v>
      </c>
      <c r="P125" s="25">
        <v>1</v>
      </c>
      <c r="Q125" s="70" t="s">
        <v>102</v>
      </c>
      <c r="R125" s="70" t="s">
        <v>102</v>
      </c>
      <c r="S125" s="70" t="s">
        <v>102</v>
      </c>
      <c r="T125" s="70" t="s">
        <v>102</v>
      </c>
      <c r="U125" s="70" t="s">
        <v>102</v>
      </c>
      <c r="V125" s="70" t="s">
        <v>102</v>
      </c>
      <c r="W125" t="s">
        <v>114</v>
      </c>
      <c r="X125" s="8" t="s">
        <v>102</v>
      </c>
      <c r="Y125" s="8" t="s">
        <v>102</v>
      </c>
    </row>
    <row r="126" spans="1:25" x14ac:dyDescent="0.3">
      <c r="A126" s="22" t="s">
        <v>824</v>
      </c>
      <c r="B126" s="43" t="s">
        <v>102</v>
      </c>
      <c r="C126" s="17" t="s">
        <v>102</v>
      </c>
      <c r="D126" s="17" t="s">
        <v>102</v>
      </c>
      <c r="E126" s="17" t="s">
        <v>102</v>
      </c>
      <c r="F126" s="33" t="s">
        <v>102</v>
      </c>
      <c r="G126" s="33" t="s">
        <v>102</v>
      </c>
      <c r="H126" s="44">
        <v>1</v>
      </c>
      <c r="I126" s="39" t="s">
        <v>102</v>
      </c>
      <c r="J126" s="39" t="s">
        <v>102</v>
      </c>
      <c r="K126" s="31" t="s">
        <v>102</v>
      </c>
      <c r="L126" s="25" t="s">
        <v>102</v>
      </c>
      <c r="M126" s="25" t="s">
        <v>102</v>
      </c>
      <c r="N126" s="1" t="s">
        <v>102</v>
      </c>
      <c r="O126" s="25" t="s">
        <v>102</v>
      </c>
      <c r="P126" s="25" t="s">
        <v>102</v>
      </c>
      <c r="Q126" s="70" t="s">
        <v>102</v>
      </c>
      <c r="R126" s="70" t="s">
        <v>102</v>
      </c>
      <c r="S126" s="70" t="s">
        <v>102</v>
      </c>
      <c r="T126" s="70" t="s">
        <v>102</v>
      </c>
      <c r="U126" s="70" t="s">
        <v>102</v>
      </c>
      <c r="V126" s="70" t="s">
        <v>102</v>
      </c>
      <c r="W126" s="160" t="s">
        <v>114</v>
      </c>
      <c r="X126" s="153" t="s">
        <v>102</v>
      </c>
      <c r="Y126" s="157" t="s">
        <v>102</v>
      </c>
    </row>
    <row r="127" spans="1:25" s="46" customFormat="1" x14ac:dyDescent="0.3">
      <c r="A127" s="11" t="s">
        <v>291</v>
      </c>
      <c r="B127" s="41" t="s">
        <v>102</v>
      </c>
      <c r="C127" s="9" t="s">
        <v>102</v>
      </c>
      <c r="D127" s="9" t="s">
        <v>102</v>
      </c>
      <c r="E127" s="9" t="s">
        <v>102</v>
      </c>
      <c r="F127" s="33" t="s">
        <v>102</v>
      </c>
      <c r="G127" s="33" t="s">
        <v>102</v>
      </c>
      <c r="H127" s="31" t="s">
        <v>102</v>
      </c>
      <c r="I127" s="31" t="s">
        <v>102</v>
      </c>
      <c r="J127" s="31" t="s">
        <v>102</v>
      </c>
      <c r="K127" s="31" t="s">
        <v>102</v>
      </c>
      <c r="L127" s="28" t="s">
        <v>102</v>
      </c>
      <c r="M127" s="28" t="s">
        <v>114</v>
      </c>
      <c r="N127" s="11" t="s">
        <v>102</v>
      </c>
      <c r="O127" s="25" t="s">
        <v>102</v>
      </c>
      <c r="P127" s="25" t="s">
        <v>102</v>
      </c>
      <c r="Q127" s="70" t="s">
        <v>102</v>
      </c>
      <c r="R127" s="70" t="s">
        <v>102</v>
      </c>
      <c r="S127" s="70" t="s">
        <v>102</v>
      </c>
      <c r="T127" s="70" t="s">
        <v>102</v>
      </c>
      <c r="U127" s="70" t="s">
        <v>102</v>
      </c>
      <c r="V127" s="70" t="s">
        <v>102</v>
      </c>
      <c r="W127" s="160" t="s">
        <v>102</v>
      </c>
      <c r="X127" s="153" t="s">
        <v>114</v>
      </c>
      <c r="Y127" s="157" t="s">
        <v>102</v>
      </c>
    </row>
    <row r="128" spans="1:25" x14ac:dyDescent="0.3">
      <c r="A128" s="11" t="s">
        <v>292</v>
      </c>
      <c r="B128" s="41" t="s">
        <v>102</v>
      </c>
      <c r="C128" s="9" t="s">
        <v>102</v>
      </c>
      <c r="D128" s="9" t="s">
        <v>102</v>
      </c>
      <c r="E128" s="9" t="s">
        <v>102</v>
      </c>
      <c r="F128" s="33" t="s">
        <v>102</v>
      </c>
      <c r="G128" s="33" t="s">
        <v>102</v>
      </c>
      <c r="H128" s="31" t="s">
        <v>102</v>
      </c>
      <c r="I128" s="31" t="s">
        <v>102</v>
      </c>
      <c r="J128" s="31" t="s">
        <v>102</v>
      </c>
      <c r="K128" s="31" t="s">
        <v>102</v>
      </c>
      <c r="L128" s="28" t="s">
        <v>102</v>
      </c>
      <c r="M128" s="28" t="s">
        <v>114</v>
      </c>
      <c r="N128" s="11" t="s">
        <v>102</v>
      </c>
      <c r="O128" s="25" t="s">
        <v>102</v>
      </c>
      <c r="P128" s="25" t="s">
        <v>102</v>
      </c>
      <c r="Q128" s="70" t="s">
        <v>102</v>
      </c>
      <c r="R128" s="70" t="s">
        <v>102</v>
      </c>
      <c r="S128" s="70" t="s">
        <v>102</v>
      </c>
      <c r="T128" s="70" t="s">
        <v>102</v>
      </c>
      <c r="U128" s="70" t="s">
        <v>102</v>
      </c>
      <c r="V128" s="70" t="s">
        <v>102</v>
      </c>
      <c r="W128" s="160" t="s">
        <v>102</v>
      </c>
      <c r="X128" s="153" t="s">
        <v>114</v>
      </c>
      <c r="Y128" s="157" t="s">
        <v>102</v>
      </c>
    </row>
    <row r="129" spans="1:25" x14ac:dyDescent="0.3">
      <c r="A129" s="11" t="s">
        <v>219</v>
      </c>
      <c r="B129" s="41" t="s">
        <v>102</v>
      </c>
      <c r="C129" s="9" t="s">
        <v>102</v>
      </c>
      <c r="D129" s="9" t="s">
        <v>102</v>
      </c>
      <c r="E129" s="9" t="s">
        <v>102</v>
      </c>
      <c r="F129" s="33" t="s">
        <v>102</v>
      </c>
      <c r="G129" s="33" t="s">
        <v>102</v>
      </c>
      <c r="H129" s="31">
        <v>2</v>
      </c>
      <c r="I129" s="31" t="s">
        <v>102</v>
      </c>
      <c r="J129" s="31" t="s">
        <v>102</v>
      </c>
      <c r="K129" s="31" t="s">
        <v>102</v>
      </c>
      <c r="L129" s="25" t="s">
        <v>102</v>
      </c>
      <c r="M129" s="25" t="s">
        <v>102</v>
      </c>
      <c r="N129" s="1" t="s">
        <v>102</v>
      </c>
      <c r="O129" s="25" t="s">
        <v>102</v>
      </c>
      <c r="P129" s="25" t="s">
        <v>102</v>
      </c>
      <c r="Q129" s="70" t="s">
        <v>102</v>
      </c>
      <c r="R129" s="70" t="s">
        <v>102</v>
      </c>
      <c r="S129" s="70" t="s">
        <v>102</v>
      </c>
      <c r="T129" s="70" t="s">
        <v>102</v>
      </c>
      <c r="U129" s="70" t="s">
        <v>102</v>
      </c>
      <c r="V129" s="70" t="s">
        <v>102</v>
      </c>
      <c r="W129" s="160" t="s">
        <v>102</v>
      </c>
      <c r="X129" s="153" t="s">
        <v>114</v>
      </c>
      <c r="Y129" s="157" t="s">
        <v>114</v>
      </c>
    </row>
    <row r="130" spans="1:25" s="42" customFormat="1" x14ac:dyDescent="0.3">
      <c r="A130" s="11" t="s">
        <v>601</v>
      </c>
      <c r="B130" s="41" t="s">
        <v>102</v>
      </c>
      <c r="C130" s="9" t="s">
        <v>102</v>
      </c>
      <c r="D130" s="9" t="s">
        <v>102</v>
      </c>
      <c r="E130" s="9" t="s">
        <v>102</v>
      </c>
      <c r="F130" s="33" t="s">
        <v>102</v>
      </c>
      <c r="G130" s="33" t="s">
        <v>102</v>
      </c>
      <c r="H130" s="31" t="s">
        <v>102</v>
      </c>
      <c r="I130" s="31">
        <v>6</v>
      </c>
      <c r="J130" s="31" t="s">
        <v>102</v>
      </c>
      <c r="K130" s="31" t="s">
        <v>102</v>
      </c>
      <c r="L130" s="25" t="s">
        <v>102</v>
      </c>
      <c r="M130" s="25" t="s">
        <v>102</v>
      </c>
      <c r="N130" s="1" t="s">
        <v>102</v>
      </c>
      <c r="O130" s="25" t="s">
        <v>102</v>
      </c>
      <c r="P130" s="25" t="s">
        <v>102</v>
      </c>
      <c r="Q130" s="70" t="s">
        <v>102</v>
      </c>
      <c r="R130" s="70" t="s">
        <v>102</v>
      </c>
      <c r="S130" s="70" t="s">
        <v>102</v>
      </c>
      <c r="T130" s="70" t="s">
        <v>102</v>
      </c>
      <c r="U130" s="70" t="s">
        <v>102</v>
      </c>
      <c r="V130" s="70" t="s">
        <v>102</v>
      </c>
      <c r="W130" s="160" t="s">
        <v>102</v>
      </c>
      <c r="X130" s="153" t="s">
        <v>114</v>
      </c>
      <c r="Y130" s="157" t="s">
        <v>114</v>
      </c>
    </row>
    <row r="131" spans="1:25" s="67" customFormat="1" x14ac:dyDescent="0.3">
      <c r="A131" s="11" t="s">
        <v>293</v>
      </c>
      <c r="B131" s="41" t="s">
        <v>102</v>
      </c>
      <c r="C131" s="9" t="s">
        <v>102</v>
      </c>
      <c r="D131" s="9" t="s">
        <v>102</v>
      </c>
      <c r="E131" s="9" t="s">
        <v>102</v>
      </c>
      <c r="F131" s="33" t="s">
        <v>102</v>
      </c>
      <c r="G131" s="33" t="s">
        <v>102</v>
      </c>
      <c r="H131" s="31" t="s">
        <v>102</v>
      </c>
      <c r="I131" s="31" t="s">
        <v>102</v>
      </c>
      <c r="J131" s="31" t="s">
        <v>102</v>
      </c>
      <c r="K131" s="31" t="s">
        <v>102</v>
      </c>
      <c r="L131" s="25" t="s">
        <v>102</v>
      </c>
      <c r="M131" s="25">
        <v>1</v>
      </c>
      <c r="N131" s="1" t="s">
        <v>102</v>
      </c>
      <c r="O131" s="25" t="s">
        <v>102</v>
      </c>
      <c r="P131" s="25" t="s">
        <v>102</v>
      </c>
      <c r="Q131" s="70" t="s">
        <v>102</v>
      </c>
      <c r="R131" s="70" t="s">
        <v>102</v>
      </c>
      <c r="S131" s="70" t="s">
        <v>102</v>
      </c>
      <c r="T131" s="70" t="s">
        <v>102</v>
      </c>
      <c r="U131" s="70" t="s">
        <v>102</v>
      </c>
      <c r="V131" s="70" t="s">
        <v>102</v>
      </c>
      <c r="W131" s="160" t="s">
        <v>102</v>
      </c>
      <c r="X131" s="153" t="s">
        <v>114</v>
      </c>
      <c r="Y131" s="157" t="s">
        <v>102</v>
      </c>
    </row>
    <row r="132" spans="1:25" x14ac:dyDescent="0.3">
      <c r="A132" s="11" t="s">
        <v>825</v>
      </c>
      <c r="B132" s="41" t="s">
        <v>102</v>
      </c>
      <c r="C132" s="9" t="s">
        <v>102</v>
      </c>
      <c r="D132" s="9" t="s">
        <v>102</v>
      </c>
      <c r="E132" s="9" t="s">
        <v>102</v>
      </c>
      <c r="F132" s="33" t="s">
        <v>102</v>
      </c>
      <c r="G132" s="33" t="s">
        <v>102</v>
      </c>
      <c r="H132" s="31" t="s">
        <v>102</v>
      </c>
      <c r="I132" s="31" t="s">
        <v>102</v>
      </c>
      <c r="J132" s="31" t="s">
        <v>102</v>
      </c>
      <c r="K132" s="31" t="s">
        <v>102</v>
      </c>
      <c r="L132" s="25" t="s">
        <v>102</v>
      </c>
      <c r="M132" s="25" t="s">
        <v>102</v>
      </c>
      <c r="N132" s="1" t="s">
        <v>102</v>
      </c>
      <c r="O132" s="25" t="s">
        <v>114</v>
      </c>
      <c r="P132" s="25" t="s">
        <v>102</v>
      </c>
      <c r="Q132" s="70" t="s">
        <v>102</v>
      </c>
      <c r="R132" s="70" t="s">
        <v>102</v>
      </c>
      <c r="S132" s="70" t="s">
        <v>102</v>
      </c>
      <c r="T132" s="70" t="s">
        <v>102</v>
      </c>
      <c r="U132" s="70" t="s">
        <v>102</v>
      </c>
      <c r="V132" s="70" t="s">
        <v>102</v>
      </c>
      <c r="W132" s="160" t="s">
        <v>114</v>
      </c>
      <c r="X132" s="153" t="s">
        <v>102</v>
      </c>
      <c r="Y132" s="157" t="s">
        <v>102</v>
      </c>
    </row>
    <row r="133" spans="1:25" x14ac:dyDescent="0.3">
      <c r="A133" s="11" t="s">
        <v>294</v>
      </c>
      <c r="B133" s="41" t="s">
        <v>102</v>
      </c>
      <c r="C133" s="9" t="s">
        <v>102</v>
      </c>
      <c r="D133" s="9" t="s">
        <v>102</v>
      </c>
      <c r="E133" s="9" t="s">
        <v>102</v>
      </c>
      <c r="F133" s="33" t="s">
        <v>102</v>
      </c>
      <c r="G133" s="33" t="s">
        <v>102</v>
      </c>
      <c r="H133" s="31" t="s">
        <v>102</v>
      </c>
      <c r="I133" s="31" t="s">
        <v>102</v>
      </c>
      <c r="J133" s="31" t="s">
        <v>102</v>
      </c>
      <c r="K133" s="31" t="s">
        <v>102</v>
      </c>
      <c r="L133" s="25" t="s">
        <v>102</v>
      </c>
      <c r="M133" s="25" t="s">
        <v>114</v>
      </c>
      <c r="N133" s="1" t="s">
        <v>102</v>
      </c>
      <c r="O133" s="25" t="s">
        <v>102</v>
      </c>
      <c r="P133" s="25" t="s">
        <v>102</v>
      </c>
      <c r="Q133" s="70" t="s">
        <v>102</v>
      </c>
      <c r="R133" s="70" t="s">
        <v>102</v>
      </c>
      <c r="S133" s="70" t="s">
        <v>102</v>
      </c>
      <c r="T133" s="70" t="s">
        <v>102</v>
      </c>
      <c r="U133" s="70" t="s">
        <v>102</v>
      </c>
      <c r="V133" s="70" t="s">
        <v>102</v>
      </c>
      <c r="W133" s="160" t="s">
        <v>102</v>
      </c>
      <c r="X133" s="153" t="s">
        <v>114</v>
      </c>
      <c r="Y133" s="157" t="s">
        <v>114</v>
      </c>
    </row>
    <row r="134" spans="1:25" x14ac:dyDescent="0.3">
      <c r="A134" s="11" t="s">
        <v>826</v>
      </c>
      <c r="B134" s="41" t="s">
        <v>102</v>
      </c>
      <c r="C134" s="41" t="s">
        <v>102</v>
      </c>
      <c r="D134" s="41" t="s">
        <v>102</v>
      </c>
      <c r="E134" s="41" t="s">
        <v>102</v>
      </c>
      <c r="F134" s="41" t="s">
        <v>102</v>
      </c>
      <c r="G134" s="41" t="s">
        <v>102</v>
      </c>
      <c r="H134" s="41" t="s">
        <v>102</v>
      </c>
      <c r="I134" s="41" t="s">
        <v>102</v>
      </c>
      <c r="J134" s="31" t="s">
        <v>114</v>
      </c>
      <c r="K134" s="31" t="s">
        <v>102</v>
      </c>
      <c r="L134" s="31" t="s">
        <v>102</v>
      </c>
      <c r="M134" s="31" t="s">
        <v>102</v>
      </c>
      <c r="N134" s="31" t="s">
        <v>102</v>
      </c>
      <c r="O134" s="31" t="s">
        <v>102</v>
      </c>
      <c r="P134" s="25" t="s">
        <v>102</v>
      </c>
      <c r="Q134" s="70" t="s">
        <v>102</v>
      </c>
      <c r="R134" s="70" t="s">
        <v>102</v>
      </c>
      <c r="S134" s="70" t="s">
        <v>102</v>
      </c>
      <c r="T134" s="70" t="s">
        <v>102</v>
      </c>
      <c r="U134" s="70" t="s">
        <v>102</v>
      </c>
      <c r="V134" s="70" t="s">
        <v>102</v>
      </c>
      <c r="W134" s="160" t="s">
        <v>114</v>
      </c>
      <c r="X134" s="153" t="s">
        <v>102</v>
      </c>
      <c r="Y134" s="157" t="s">
        <v>102</v>
      </c>
    </row>
    <row r="135" spans="1:25" s="8" customFormat="1" x14ac:dyDescent="0.3">
      <c r="A135" s="11" t="s">
        <v>295</v>
      </c>
      <c r="B135" s="41" t="s">
        <v>102</v>
      </c>
      <c r="C135" s="9" t="s">
        <v>102</v>
      </c>
      <c r="D135" s="9" t="s">
        <v>102</v>
      </c>
      <c r="E135" s="9" t="s">
        <v>102</v>
      </c>
      <c r="F135" s="33" t="s">
        <v>102</v>
      </c>
      <c r="G135" s="33" t="s">
        <v>102</v>
      </c>
      <c r="H135" s="31" t="s">
        <v>102</v>
      </c>
      <c r="I135" s="31" t="s">
        <v>102</v>
      </c>
      <c r="J135" s="31">
        <v>2</v>
      </c>
      <c r="K135" s="31" t="s">
        <v>102</v>
      </c>
      <c r="L135" s="25" t="s">
        <v>102</v>
      </c>
      <c r="M135" s="25">
        <v>2</v>
      </c>
      <c r="N135" s="1" t="s">
        <v>102</v>
      </c>
      <c r="O135" s="25" t="s">
        <v>102</v>
      </c>
      <c r="P135" s="25" t="s">
        <v>102</v>
      </c>
      <c r="Q135" s="70" t="s">
        <v>102</v>
      </c>
      <c r="R135" s="70" t="s">
        <v>102</v>
      </c>
      <c r="S135" s="70" t="s">
        <v>102</v>
      </c>
      <c r="T135" s="70" t="s">
        <v>102</v>
      </c>
      <c r="U135" s="70" t="s">
        <v>102</v>
      </c>
      <c r="V135" s="70" t="s">
        <v>102</v>
      </c>
      <c r="W135" s="160" t="s">
        <v>102</v>
      </c>
      <c r="X135" s="153" t="s">
        <v>114</v>
      </c>
      <c r="Y135" s="157" t="s">
        <v>114</v>
      </c>
    </row>
    <row r="136" spans="1:25" s="8" customFormat="1" x14ac:dyDescent="0.3">
      <c r="A136" s="22" t="s">
        <v>827</v>
      </c>
      <c r="B136" s="43" t="s">
        <v>102</v>
      </c>
      <c r="C136" s="17" t="s">
        <v>102</v>
      </c>
      <c r="D136" s="17" t="s">
        <v>102</v>
      </c>
      <c r="E136" s="17" t="s">
        <v>102</v>
      </c>
      <c r="F136" s="33" t="s">
        <v>102</v>
      </c>
      <c r="G136" s="30">
        <v>1</v>
      </c>
      <c r="H136" s="39" t="s">
        <v>102</v>
      </c>
      <c r="I136" s="39" t="s">
        <v>102</v>
      </c>
      <c r="J136" s="39" t="s">
        <v>102</v>
      </c>
      <c r="K136" s="39" t="s">
        <v>102</v>
      </c>
      <c r="L136" s="29" t="s">
        <v>102</v>
      </c>
      <c r="M136" s="29" t="s">
        <v>102</v>
      </c>
      <c r="N136" s="22" t="s">
        <v>102</v>
      </c>
      <c r="O136" s="25" t="s">
        <v>102</v>
      </c>
      <c r="P136" s="25" t="s">
        <v>102</v>
      </c>
      <c r="Q136" s="70" t="s">
        <v>102</v>
      </c>
      <c r="R136" s="70" t="s">
        <v>102</v>
      </c>
      <c r="S136" s="70" t="s">
        <v>102</v>
      </c>
      <c r="T136" s="70" t="s">
        <v>102</v>
      </c>
      <c r="U136" s="70" t="s">
        <v>102</v>
      </c>
      <c r="V136" s="70" t="s">
        <v>102</v>
      </c>
      <c r="W136" s="160" t="s">
        <v>114</v>
      </c>
      <c r="X136" s="153" t="s">
        <v>102</v>
      </c>
      <c r="Y136" s="157" t="s">
        <v>102</v>
      </c>
    </row>
    <row r="137" spans="1:25" x14ac:dyDescent="0.3">
      <c r="A137" s="22" t="s">
        <v>828</v>
      </c>
      <c r="B137" s="43" t="s">
        <v>102</v>
      </c>
      <c r="C137" s="17" t="s">
        <v>102</v>
      </c>
      <c r="D137" s="17" t="s">
        <v>102</v>
      </c>
      <c r="E137" s="17" t="s">
        <v>102</v>
      </c>
      <c r="F137" s="33" t="s">
        <v>102</v>
      </c>
      <c r="G137" s="33" t="s">
        <v>102</v>
      </c>
      <c r="H137" s="39" t="s">
        <v>102</v>
      </c>
      <c r="I137" s="39" t="s">
        <v>102</v>
      </c>
      <c r="J137" s="39" t="s">
        <v>102</v>
      </c>
      <c r="K137" s="39" t="s">
        <v>102</v>
      </c>
      <c r="L137" s="29" t="s">
        <v>102</v>
      </c>
      <c r="M137" s="30" t="s">
        <v>114</v>
      </c>
      <c r="N137" s="22" t="s">
        <v>102</v>
      </c>
      <c r="O137" s="25" t="s">
        <v>102</v>
      </c>
      <c r="P137" s="25" t="s">
        <v>102</v>
      </c>
      <c r="Q137" s="70" t="s">
        <v>102</v>
      </c>
      <c r="R137" s="70" t="s">
        <v>102</v>
      </c>
      <c r="S137" s="70" t="s">
        <v>102</v>
      </c>
      <c r="T137" s="70" t="s">
        <v>102</v>
      </c>
      <c r="U137" s="70" t="s">
        <v>102</v>
      </c>
      <c r="V137" s="70" t="s">
        <v>102</v>
      </c>
      <c r="W137" s="160" t="s">
        <v>114</v>
      </c>
      <c r="X137" s="153" t="s">
        <v>102</v>
      </c>
      <c r="Y137" s="157" t="s">
        <v>102</v>
      </c>
    </row>
    <row r="138" spans="1:25" x14ac:dyDescent="0.3">
      <c r="A138" s="11" t="s">
        <v>829</v>
      </c>
      <c r="B138" s="41" t="s">
        <v>102</v>
      </c>
      <c r="C138" s="9" t="s">
        <v>102</v>
      </c>
      <c r="D138" s="9" t="s">
        <v>102</v>
      </c>
      <c r="E138" s="9" t="s">
        <v>102</v>
      </c>
      <c r="F138" s="28" t="s">
        <v>102</v>
      </c>
      <c r="G138" s="28" t="s">
        <v>102</v>
      </c>
      <c r="H138" s="31" t="s">
        <v>102</v>
      </c>
      <c r="I138" s="31" t="s">
        <v>102</v>
      </c>
      <c r="J138" s="31">
        <v>1</v>
      </c>
      <c r="K138" s="31" t="s">
        <v>102</v>
      </c>
      <c r="L138" s="28" t="s">
        <v>102</v>
      </c>
      <c r="M138" s="78" t="s">
        <v>102</v>
      </c>
      <c r="N138" s="11" t="s">
        <v>102</v>
      </c>
      <c r="O138" s="25" t="s">
        <v>102</v>
      </c>
      <c r="P138" s="25" t="s">
        <v>102</v>
      </c>
      <c r="Q138" s="71" t="s">
        <v>102</v>
      </c>
      <c r="R138" s="71" t="s">
        <v>102</v>
      </c>
      <c r="S138" s="71" t="s">
        <v>102</v>
      </c>
      <c r="T138" s="71" t="s">
        <v>102</v>
      </c>
      <c r="U138" s="71" t="s">
        <v>102</v>
      </c>
      <c r="V138" s="71" t="s">
        <v>102</v>
      </c>
      <c r="W138" s="160" t="s">
        <v>114</v>
      </c>
      <c r="X138" s="153" t="s">
        <v>102</v>
      </c>
      <c r="Y138" s="157" t="s">
        <v>102</v>
      </c>
    </row>
    <row r="139" spans="1:25" x14ac:dyDescent="0.3">
      <c r="A139" s="11" t="s">
        <v>602</v>
      </c>
      <c r="B139" s="41" t="s">
        <v>102</v>
      </c>
      <c r="C139" s="9" t="s">
        <v>102</v>
      </c>
      <c r="D139" s="9" t="s">
        <v>102</v>
      </c>
      <c r="E139" s="9" t="s">
        <v>102</v>
      </c>
      <c r="F139" s="33" t="s">
        <v>102</v>
      </c>
      <c r="G139" s="28" t="s">
        <v>102</v>
      </c>
      <c r="H139" s="31" t="s">
        <v>102</v>
      </c>
      <c r="I139" s="31">
        <v>3</v>
      </c>
      <c r="J139" s="31" t="s">
        <v>102</v>
      </c>
      <c r="K139" s="31" t="s">
        <v>102</v>
      </c>
      <c r="L139" s="28" t="s">
        <v>102</v>
      </c>
      <c r="M139" s="28" t="s">
        <v>102</v>
      </c>
      <c r="N139" s="11" t="s">
        <v>102</v>
      </c>
      <c r="O139" s="25" t="s">
        <v>102</v>
      </c>
      <c r="P139" s="25" t="s">
        <v>102</v>
      </c>
      <c r="Q139" s="70" t="s">
        <v>102</v>
      </c>
      <c r="R139" s="70" t="s">
        <v>102</v>
      </c>
      <c r="S139" s="70" t="s">
        <v>102</v>
      </c>
      <c r="T139" s="70" t="s">
        <v>102</v>
      </c>
      <c r="U139" s="70" t="s">
        <v>102</v>
      </c>
      <c r="V139" s="70" t="s">
        <v>102</v>
      </c>
      <c r="W139" s="160" t="s">
        <v>102</v>
      </c>
      <c r="X139" s="153" t="s">
        <v>114</v>
      </c>
      <c r="Y139" s="157" t="s">
        <v>114</v>
      </c>
    </row>
    <row r="140" spans="1:25" x14ac:dyDescent="0.3">
      <c r="A140" s="22" t="s">
        <v>830</v>
      </c>
      <c r="B140" s="43" t="s">
        <v>102</v>
      </c>
      <c r="C140" s="17" t="s">
        <v>102</v>
      </c>
      <c r="D140" s="17" t="s">
        <v>102</v>
      </c>
      <c r="E140" s="17" t="s">
        <v>102</v>
      </c>
      <c r="F140" s="33" t="s">
        <v>102</v>
      </c>
      <c r="G140" s="33" t="s">
        <v>102</v>
      </c>
      <c r="H140" s="39" t="s">
        <v>102</v>
      </c>
      <c r="I140" s="44">
        <v>2</v>
      </c>
      <c r="J140" s="39" t="s">
        <v>102</v>
      </c>
      <c r="K140" s="39" t="s">
        <v>102</v>
      </c>
      <c r="L140" s="29" t="s">
        <v>102</v>
      </c>
      <c r="M140" s="29" t="s">
        <v>102</v>
      </c>
      <c r="N140" s="22" t="s">
        <v>102</v>
      </c>
      <c r="O140" s="25" t="s">
        <v>102</v>
      </c>
      <c r="P140" s="25" t="s">
        <v>102</v>
      </c>
      <c r="Q140" s="70" t="s">
        <v>102</v>
      </c>
      <c r="R140" s="70" t="s">
        <v>102</v>
      </c>
      <c r="S140" s="70" t="s">
        <v>102</v>
      </c>
      <c r="T140" s="70" t="s">
        <v>102</v>
      </c>
      <c r="U140" s="70" t="s">
        <v>102</v>
      </c>
      <c r="V140" s="70" t="s">
        <v>102</v>
      </c>
      <c r="W140" s="160" t="s">
        <v>114</v>
      </c>
      <c r="X140" s="153" t="s">
        <v>102</v>
      </c>
      <c r="Y140" s="157" t="s">
        <v>102</v>
      </c>
    </row>
    <row r="141" spans="1:25" x14ac:dyDescent="0.3">
      <c r="A141" s="22" t="s">
        <v>831</v>
      </c>
      <c r="B141" s="43" t="s">
        <v>102</v>
      </c>
      <c r="C141" s="17" t="s">
        <v>102</v>
      </c>
      <c r="D141" s="17" t="s">
        <v>102</v>
      </c>
      <c r="E141" s="17" t="s">
        <v>102</v>
      </c>
      <c r="F141" s="33" t="s">
        <v>102</v>
      </c>
      <c r="G141" s="33" t="s">
        <v>102</v>
      </c>
      <c r="H141" s="39" t="s">
        <v>102</v>
      </c>
      <c r="I141" s="44">
        <v>3</v>
      </c>
      <c r="J141" s="39" t="s">
        <v>102</v>
      </c>
      <c r="K141" s="39" t="s">
        <v>102</v>
      </c>
      <c r="L141" s="29" t="s">
        <v>102</v>
      </c>
      <c r="M141" s="29" t="s">
        <v>102</v>
      </c>
      <c r="N141" s="22" t="s">
        <v>102</v>
      </c>
      <c r="O141" s="25" t="s">
        <v>102</v>
      </c>
      <c r="P141" s="25" t="s">
        <v>102</v>
      </c>
      <c r="Q141" s="70" t="s">
        <v>102</v>
      </c>
      <c r="R141" s="70" t="s">
        <v>102</v>
      </c>
      <c r="S141" s="70" t="s">
        <v>102</v>
      </c>
      <c r="T141" s="70" t="s">
        <v>102</v>
      </c>
      <c r="U141" s="70" t="s">
        <v>102</v>
      </c>
      <c r="V141" s="70" t="s">
        <v>102</v>
      </c>
      <c r="W141" s="160" t="s">
        <v>114</v>
      </c>
      <c r="X141" s="153" t="s">
        <v>102</v>
      </c>
      <c r="Y141" s="157" t="s">
        <v>102</v>
      </c>
    </row>
    <row r="142" spans="1:25" x14ac:dyDescent="0.3">
      <c r="A142" s="11" t="s">
        <v>296</v>
      </c>
      <c r="B142" s="41" t="s">
        <v>102</v>
      </c>
      <c r="C142" s="9" t="s">
        <v>102</v>
      </c>
      <c r="D142" s="9" t="s">
        <v>102</v>
      </c>
      <c r="E142" s="9" t="s">
        <v>102</v>
      </c>
      <c r="F142" s="33" t="s">
        <v>102</v>
      </c>
      <c r="G142" s="33" t="s">
        <v>102</v>
      </c>
      <c r="H142" s="31" t="s">
        <v>102</v>
      </c>
      <c r="I142" s="31" t="s">
        <v>102</v>
      </c>
      <c r="J142" s="31" t="s">
        <v>102</v>
      </c>
      <c r="K142" s="28" t="s">
        <v>102</v>
      </c>
      <c r="L142" s="28" t="s">
        <v>102</v>
      </c>
      <c r="M142" s="28" t="s">
        <v>114</v>
      </c>
      <c r="N142" s="11" t="s">
        <v>102</v>
      </c>
      <c r="O142" s="25" t="s">
        <v>102</v>
      </c>
      <c r="P142" s="25" t="s">
        <v>102</v>
      </c>
      <c r="Q142" s="70" t="s">
        <v>102</v>
      </c>
      <c r="R142" s="70" t="s">
        <v>102</v>
      </c>
      <c r="S142" s="70" t="s">
        <v>102</v>
      </c>
      <c r="T142" s="70" t="s">
        <v>102</v>
      </c>
      <c r="U142" s="70" t="s">
        <v>102</v>
      </c>
      <c r="V142" s="70" t="s">
        <v>102</v>
      </c>
      <c r="W142" s="160" t="s">
        <v>102</v>
      </c>
      <c r="X142" s="153" t="s">
        <v>114</v>
      </c>
      <c r="Y142" s="157" t="s">
        <v>114</v>
      </c>
    </row>
    <row r="143" spans="1:25" x14ac:dyDescent="0.3">
      <c r="A143" s="11" t="s">
        <v>832</v>
      </c>
      <c r="B143" s="41" t="s">
        <v>102</v>
      </c>
      <c r="C143" s="9" t="s">
        <v>102</v>
      </c>
      <c r="D143" s="9" t="s">
        <v>102</v>
      </c>
      <c r="E143" s="9" t="s">
        <v>102</v>
      </c>
      <c r="F143" s="33" t="s">
        <v>102</v>
      </c>
      <c r="G143" s="33" t="s">
        <v>102</v>
      </c>
      <c r="H143" s="31" t="s">
        <v>102</v>
      </c>
      <c r="I143" s="31" t="s">
        <v>102</v>
      </c>
      <c r="J143" s="31">
        <v>4</v>
      </c>
      <c r="K143" s="27" t="s">
        <v>102</v>
      </c>
      <c r="L143" s="25" t="s">
        <v>102</v>
      </c>
      <c r="M143" s="25" t="s">
        <v>102</v>
      </c>
      <c r="N143" s="1" t="s">
        <v>102</v>
      </c>
      <c r="O143" s="25" t="s">
        <v>102</v>
      </c>
      <c r="P143" s="25" t="s">
        <v>102</v>
      </c>
      <c r="Q143" s="70" t="s">
        <v>102</v>
      </c>
      <c r="R143" s="70" t="s">
        <v>102</v>
      </c>
      <c r="S143" s="70" t="s">
        <v>102</v>
      </c>
      <c r="T143" s="70" t="s">
        <v>102</v>
      </c>
      <c r="U143" s="70" t="s">
        <v>102</v>
      </c>
      <c r="V143" s="70" t="s">
        <v>102</v>
      </c>
      <c r="W143" s="160" t="s">
        <v>114</v>
      </c>
      <c r="X143" s="153" t="s">
        <v>102</v>
      </c>
      <c r="Y143" s="157" t="s">
        <v>102</v>
      </c>
    </row>
    <row r="144" spans="1:25" x14ac:dyDescent="0.3">
      <c r="A144" s="11" t="s">
        <v>212</v>
      </c>
      <c r="B144" s="41" t="s">
        <v>102</v>
      </c>
      <c r="C144" s="9" t="s">
        <v>102</v>
      </c>
      <c r="D144" s="9" t="s">
        <v>102</v>
      </c>
      <c r="E144" s="9" t="s">
        <v>102</v>
      </c>
      <c r="F144" s="33" t="s">
        <v>102</v>
      </c>
      <c r="G144" s="33" t="s">
        <v>102</v>
      </c>
      <c r="H144" s="31" t="s">
        <v>102</v>
      </c>
      <c r="I144" s="31" t="s">
        <v>102</v>
      </c>
      <c r="J144" s="31" t="s">
        <v>102</v>
      </c>
      <c r="K144" s="31">
        <v>16</v>
      </c>
      <c r="L144" s="25">
        <v>2</v>
      </c>
      <c r="M144" s="25" t="s">
        <v>102</v>
      </c>
      <c r="N144" s="12" t="s">
        <v>102</v>
      </c>
      <c r="O144" s="25" t="s">
        <v>102</v>
      </c>
      <c r="P144" s="25" t="s">
        <v>102</v>
      </c>
      <c r="Q144" s="70" t="s">
        <v>102</v>
      </c>
      <c r="R144" s="70" t="s">
        <v>102</v>
      </c>
      <c r="S144" s="70" t="s">
        <v>102</v>
      </c>
      <c r="T144" s="70" t="s">
        <v>102</v>
      </c>
      <c r="U144" s="70" t="s">
        <v>102</v>
      </c>
      <c r="V144" s="70" t="s">
        <v>102</v>
      </c>
      <c r="W144" s="160" t="s">
        <v>102</v>
      </c>
      <c r="X144" s="153" t="s">
        <v>102</v>
      </c>
      <c r="Y144" s="157" t="s">
        <v>114</v>
      </c>
    </row>
    <row r="145" spans="1:25" x14ac:dyDescent="0.3">
      <c r="A145" s="11" t="s">
        <v>297</v>
      </c>
      <c r="B145" s="41" t="s">
        <v>102</v>
      </c>
      <c r="C145" s="9" t="s">
        <v>102</v>
      </c>
      <c r="D145" s="9" t="s">
        <v>102</v>
      </c>
      <c r="E145" s="9" t="s">
        <v>102</v>
      </c>
      <c r="F145" s="33" t="s">
        <v>102</v>
      </c>
      <c r="G145" s="33" t="s">
        <v>102</v>
      </c>
      <c r="H145" s="31" t="s">
        <v>102</v>
      </c>
      <c r="I145" s="31" t="s">
        <v>102</v>
      </c>
      <c r="J145" s="31" t="s">
        <v>102</v>
      </c>
      <c r="K145" s="31" t="s">
        <v>102</v>
      </c>
      <c r="L145" s="25" t="s">
        <v>102</v>
      </c>
      <c r="M145" s="25" t="s">
        <v>114</v>
      </c>
      <c r="N145" s="1" t="s">
        <v>102</v>
      </c>
      <c r="O145" s="25" t="s">
        <v>102</v>
      </c>
      <c r="P145" s="25" t="s">
        <v>102</v>
      </c>
      <c r="Q145" s="70" t="s">
        <v>102</v>
      </c>
      <c r="R145" s="70" t="s">
        <v>102</v>
      </c>
      <c r="S145" s="70" t="s">
        <v>102</v>
      </c>
      <c r="T145" s="70" t="s">
        <v>102</v>
      </c>
      <c r="U145" s="70" t="s">
        <v>102</v>
      </c>
      <c r="V145" s="70" t="s">
        <v>102</v>
      </c>
      <c r="W145" s="160" t="s">
        <v>102</v>
      </c>
      <c r="X145" s="153" t="s">
        <v>114</v>
      </c>
      <c r="Y145" s="157" t="s">
        <v>102</v>
      </c>
    </row>
    <row r="146" spans="1:25" x14ac:dyDescent="0.3">
      <c r="A146" s="22" t="s">
        <v>833</v>
      </c>
      <c r="B146" s="43" t="s">
        <v>102</v>
      </c>
      <c r="C146" s="17" t="s">
        <v>102</v>
      </c>
      <c r="D146" s="17" t="s">
        <v>102</v>
      </c>
      <c r="E146" s="17" t="s">
        <v>102</v>
      </c>
      <c r="F146" s="33" t="s">
        <v>102</v>
      </c>
      <c r="G146" s="29" t="s">
        <v>102</v>
      </c>
      <c r="H146" s="39" t="s">
        <v>102</v>
      </c>
      <c r="I146" s="44">
        <f>1+4+1+7+1+1+6+1+8</f>
        <v>30</v>
      </c>
      <c r="J146" s="39" t="s">
        <v>102</v>
      </c>
      <c r="K146" s="39" t="s">
        <v>102</v>
      </c>
      <c r="L146" s="29" t="s">
        <v>102</v>
      </c>
      <c r="M146" s="29" t="s">
        <v>102</v>
      </c>
      <c r="N146" s="22" t="s">
        <v>102</v>
      </c>
      <c r="O146" s="25" t="s">
        <v>102</v>
      </c>
      <c r="P146" s="25" t="s">
        <v>102</v>
      </c>
      <c r="Q146" s="70" t="s">
        <v>102</v>
      </c>
      <c r="R146" s="70" t="s">
        <v>102</v>
      </c>
      <c r="S146" s="70" t="s">
        <v>102</v>
      </c>
      <c r="T146" s="70" t="s">
        <v>102</v>
      </c>
      <c r="U146" s="70" t="s">
        <v>102</v>
      </c>
      <c r="V146" s="70" t="s">
        <v>102</v>
      </c>
      <c r="W146" s="160" t="s">
        <v>114</v>
      </c>
      <c r="X146" s="153" t="s">
        <v>102</v>
      </c>
      <c r="Y146" s="157" t="s">
        <v>102</v>
      </c>
    </row>
    <row r="147" spans="1:25" x14ac:dyDescent="0.3">
      <c r="A147" s="22" t="s">
        <v>834</v>
      </c>
      <c r="B147" s="43" t="s">
        <v>102</v>
      </c>
      <c r="C147" s="17" t="s">
        <v>102</v>
      </c>
      <c r="D147" s="17" t="s">
        <v>102</v>
      </c>
      <c r="E147" s="17" t="s">
        <v>102</v>
      </c>
      <c r="F147" s="33" t="s">
        <v>102</v>
      </c>
      <c r="G147" s="29" t="s">
        <v>102</v>
      </c>
      <c r="H147" s="39" t="s">
        <v>102</v>
      </c>
      <c r="I147" s="44">
        <v>5</v>
      </c>
      <c r="J147" s="39" t="s">
        <v>102</v>
      </c>
      <c r="K147" s="39" t="s">
        <v>102</v>
      </c>
      <c r="L147" s="29" t="s">
        <v>102</v>
      </c>
      <c r="M147" s="29" t="s">
        <v>102</v>
      </c>
      <c r="N147" s="22" t="s">
        <v>102</v>
      </c>
      <c r="O147" s="25" t="s">
        <v>102</v>
      </c>
      <c r="P147" s="25" t="s">
        <v>102</v>
      </c>
      <c r="Q147" s="70" t="s">
        <v>102</v>
      </c>
      <c r="R147" s="70" t="s">
        <v>102</v>
      </c>
      <c r="S147" s="70" t="s">
        <v>102</v>
      </c>
      <c r="T147" s="70" t="s">
        <v>102</v>
      </c>
      <c r="U147" s="70" t="s">
        <v>102</v>
      </c>
      <c r="V147" s="70" t="s">
        <v>102</v>
      </c>
      <c r="W147" s="160" t="s">
        <v>114</v>
      </c>
      <c r="X147" s="153" t="s">
        <v>102</v>
      </c>
      <c r="Y147" s="157" t="s">
        <v>102</v>
      </c>
    </row>
    <row r="148" spans="1:25" x14ac:dyDescent="0.3">
      <c r="A148" s="22" t="s">
        <v>835</v>
      </c>
      <c r="B148" s="43" t="s">
        <v>102</v>
      </c>
      <c r="C148" s="17" t="s">
        <v>102</v>
      </c>
      <c r="D148" s="17" t="s">
        <v>102</v>
      </c>
      <c r="E148" s="17" t="s">
        <v>102</v>
      </c>
      <c r="F148" s="33" t="s">
        <v>102</v>
      </c>
      <c r="G148" s="33" t="s">
        <v>102</v>
      </c>
      <c r="H148" s="39" t="s">
        <v>102</v>
      </c>
      <c r="I148" s="39" t="s">
        <v>102</v>
      </c>
      <c r="J148" s="39" t="s">
        <v>102</v>
      </c>
      <c r="K148" s="39" t="s">
        <v>102</v>
      </c>
      <c r="L148" s="29" t="s">
        <v>102</v>
      </c>
      <c r="M148" s="30">
        <v>28</v>
      </c>
      <c r="N148" s="22" t="s">
        <v>102</v>
      </c>
      <c r="O148" s="25" t="s">
        <v>102</v>
      </c>
      <c r="P148" s="25" t="s">
        <v>102</v>
      </c>
      <c r="Q148" s="70" t="s">
        <v>102</v>
      </c>
      <c r="R148" s="70" t="s">
        <v>102</v>
      </c>
      <c r="S148" s="70" t="s">
        <v>102</v>
      </c>
      <c r="T148" s="70" t="s">
        <v>102</v>
      </c>
      <c r="U148" s="70" t="s">
        <v>102</v>
      </c>
      <c r="V148" s="70" t="s">
        <v>102</v>
      </c>
      <c r="W148" s="160" t="s">
        <v>114</v>
      </c>
      <c r="X148" s="153" t="s">
        <v>102</v>
      </c>
      <c r="Y148" s="157" t="s">
        <v>102</v>
      </c>
    </row>
    <row r="149" spans="1:25" x14ac:dyDescent="0.3">
      <c r="A149" s="22" t="s">
        <v>836</v>
      </c>
      <c r="B149" s="43" t="s">
        <v>102</v>
      </c>
      <c r="C149" s="17" t="s">
        <v>102</v>
      </c>
      <c r="D149" s="17" t="s">
        <v>102</v>
      </c>
      <c r="E149" s="17" t="s">
        <v>102</v>
      </c>
      <c r="F149" s="33" t="s">
        <v>102</v>
      </c>
      <c r="G149" s="33" t="s">
        <v>102</v>
      </c>
      <c r="H149" s="39" t="s">
        <v>102</v>
      </c>
      <c r="I149" s="39" t="s">
        <v>102</v>
      </c>
      <c r="J149" s="39" t="s">
        <v>102</v>
      </c>
      <c r="K149" s="39" t="s">
        <v>102</v>
      </c>
      <c r="L149" s="29" t="s">
        <v>102</v>
      </c>
      <c r="M149" s="30" t="s">
        <v>114</v>
      </c>
      <c r="N149" s="22" t="s">
        <v>102</v>
      </c>
      <c r="O149" s="25" t="s">
        <v>102</v>
      </c>
      <c r="P149" s="25" t="s">
        <v>102</v>
      </c>
      <c r="Q149" s="70" t="s">
        <v>102</v>
      </c>
      <c r="R149" s="70" t="s">
        <v>102</v>
      </c>
      <c r="S149" s="70" t="s">
        <v>102</v>
      </c>
      <c r="T149" s="70" t="s">
        <v>102</v>
      </c>
      <c r="U149" s="70" t="s">
        <v>102</v>
      </c>
      <c r="V149" s="70" t="s">
        <v>102</v>
      </c>
      <c r="W149" s="160" t="s">
        <v>114</v>
      </c>
      <c r="X149" s="153" t="s">
        <v>102</v>
      </c>
      <c r="Y149" s="157" t="s">
        <v>102</v>
      </c>
    </row>
    <row r="150" spans="1:25" x14ac:dyDescent="0.3">
      <c r="A150" s="93" t="s">
        <v>837</v>
      </c>
      <c r="B150" s="94"/>
      <c r="C150" s="95"/>
      <c r="D150" s="95"/>
      <c r="E150" s="95"/>
      <c r="F150" s="89"/>
      <c r="G150" s="89"/>
      <c r="H150" s="96"/>
      <c r="I150" s="96"/>
      <c r="J150" s="96"/>
      <c r="K150" s="87"/>
      <c r="L150" s="87"/>
      <c r="M150" s="87"/>
      <c r="N150" s="86"/>
      <c r="O150" s="87"/>
      <c r="P150" s="25" t="s">
        <v>102</v>
      </c>
      <c r="Q150" s="90"/>
      <c r="R150" s="90"/>
      <c r="S150" s="90"/>
      <c r="T150" s="90"/>
      <c r="U150" s="90"/>
      <c r="V150" s="90"/>
      <c r="W150" s="160" t="s">
        <v>102</v>
      </c>
      <c r="X150" s="153" t="str">
        <f t="shared" ref="X150:X172" si="2">IF(SUM(Q150:V150)&gt;=1,"X","")</f>
        <v/>
      </c>
      <c r="Y150" s="157"/>
    </row>
    <row r="151" spans="1:25" x14ac:dyDescent="0.3">
      <c r="A151" s="1" t="s">
        <v>150</v>
      </c>
      <c r="B151" s="14" t="s">
        <v>102</v>
      </c>
      <c r="C151" s="1" t="s">
        <v>102</v>
      </c>
      <c r="D151" s="1" t="s">
        <v>102</v>
      </c>
      <c r="E151" s="1" t="s">
        <v>102</v>
      </c>
      <c r="F151" s="33" t="s">
        <v>102</v>
      </c>
      <c r="G151" s="33" t="s">
        <v>102</v>
      </c>
      <c r="H151" s="25">
        <v>1</v>
      </c>
      <c r="I151" s="25">
        <v>1</v>
      </c>
      <c r="J151" s="25" t="s">
        <v>102</v>
      </c>
      <c r="K151" s="25" t="s">
        <v>102</v>
      </c>
      <c r="L151" s="25" t="s">
        <v>102</v>
      </c>
      <c r="M151" s="25" t="s">
        <v>102</v>
      </c>
      <c r="N151" s="1" t="s">
        <v>102</v>
      </c>
      <c r="O151" s="25" t="s">
        <v>102</v>
      </c>
      <c r="P151" s="25" t="s">
        <v>102</v>
      </c>
      <c r="Q151" s="70" t="s">
        <v>102</v>
      </c>
      <c r="R151" s="70" t="s">
        <v>102</v>
      </c>
      <c r="S151" s="70" t="s">
        <v>102</v>
      </c>
      <c r="T151" s="70" t="s">
        <v>102</v>
      </c>
      <c r="U151" s="70" t="s">
        <v>102</v>
      </c>
      <c r="V151" s="70" t="s">
        <v>102</v>
      </c>
      <c r="W151" s="160" t="s">
        <v>102</v>
      </c>
      <c r="X151" s="153" t="s">
        <v>102</v>
      </c>
      <c r="Y151" s="157" t="s">
        <v>102</v>
      </c>
    </row>
    <row r="152" spans="1:25" s="8" customFormat="1" x14ac:dyDescent="0.3">
      <c r="A152" s="1" t="s">
        <v>298</v>
      </c>
      <c r="B152" s="14" t="s">
        <v>102</v>
      </c>
      <c r="C152" s="1" t="s">
        <v>102</v>
      </c>
      <c r="D152" s="1" t="s">
        <v>102</v>
      </c>
      <c r="E152" s="1" t="s">
        <v>102</v>
      </c>
      <c r="F152" s="33" t="s">
        <v>102</v>
      </c>
      <c r="G152" s="33" t="s">
        <v>102</v>
      </c>
      <c r="H152" s="25" t="s">
        <v>102</v>
      </c>
      <c r="I152" s="25" t="s">
        <v>102</v>
      </c>
      <c r="J152" s="25" t="s">
        <v>102</v>
      </c>
      <c r="K152" s="25" t="s">
        <v>102</v>
      </c>
      <c r="L152" s="25" t="s">
        <v>102</v>
      </c>
      <c r="M152" s="25">
        <v>4</v>
      </c>
      <c r="N152" s="1" t="s">
        <v>102</v>
      </c>
      <c r="O152" s="25" t="s">
        <v>102</v>
      </c>
      <c r="P152" s="25" t="s">
        <v>102</v>
      </c>
      <c r="Q152" s="70" t="s">
        <v>102</v>
      </c>
      <c r="R152" s="70" t="s">
        <v>102</v>
      </c>
      <c r="S152" s="70" t="s">
        <v>102</v>
      </c>
      <c r="T152" s="70" t="s">
        <v>102</v>
      </c>
      <c r="U152" s="70" t="s">
        <v>102</v>
      </c>
      <c r="V152" s="70" t="s">
        <v>102</v>
      </c>
      <c r="W152" s="160" t="s">
        <v>102</v>
      </c>
      <c r="X152" s="153" t="s">
        <v>114</v>
      </c>
      <c r="Y152" s="157" t="s">
        <v>102</v>
      </c>
    </row>
    <row r="153" spans="1:25" s="8" customFormat="1" x14ac:dyDescent="0.3">
      <c r="A153" s="84" t="s">
        <v>838</v>
      </c>
      <c r="B153" s="92"/>
      <c r="C153" s="86"/>
      <c r="D153" s="86"/>
      <c r="E153" s="86"/>
      <c r="F153" s="89"/>
      <c r="G153" s="89"/>
      <c r="H153" s="87"/>
      <c r="I153" s="87"/>
      <c r="J153" s="87"/>
      <c r="K153" s="87"/>
      <c r="L153" s="87"/>
      <c r="M153" s="87"/>
      <c r="N153" s="86"/>
      <c r="O153" s="87"/>
      <c r="P153" s="25" t="s">
        <v>102</v>
      </c>
      <c r="Q153" s="90"/>
      <c r="R153" s="90"/>
      <c r="S153" s="90"/>
      <c r="T153" s="90"/>
      <c r="U153" s="90"/>
      <c r="V153" s="90"/>
      <c r="W153" s="160" t="s">
        <v>102</v>
      </c>
      <c r="X153" s="153" t="str">
        <f t="shared" si="2"/>
        <v/>
      </c>
      <c r="Y153" s="157"/>
    </row>
    <row r="154" spans="1:25" s="8" customFormat="1" x14ac:dyDescent="0.3">
      <c r="A154" s="35" t="s">
        <v>299</v>
      </c>
      <c r="B154" s="48" t="s">
        <v>102</v>
      </c>
      <c r="C154" s="4" t="s">
        <v>102</v>
      </c>
      <c r="D154" s="4" t="s">
        <v>102</v>
      </c>
      <c r="E154" s="4" t="s">
        <v>102</v>
      </c>
      <c r="F154" s="33" t="s">
        <v>102</v>
      </c>
      <c r="G154" s="33" t="s">
        <v>102</v>
      </c>
      <c r="H154" s="24" t="s">
        <v>102</v>
      </c>
      <c r="I154" s="24" t="s">
        <v>102</v>
      </c>
      <c r="J154" s="24" t="s">
        <v>102</v>
      </c>
      <c r="K154" s="24" t="s">
        <v>102</v>
      </c>
      <c r="L154" s="24" t="s">
        <v>102</v>
      </c>
      <c r="M154" s="24" t="s">
        <v>114</v>
      </c>
      <c r="N154" s="4" t="s">
        <v>102</v>
      </c>
      <c r="O154" s="4" t="s">
        <v>102</v>
      </c>
      <c r="P154" s="25" t="s">
        <v>102</v>
      </c>
      <c r="Q154" s="70" t="s">
        <v>102</v>
      </c>
      <c r="R154" s="70" t="s">
        <v>102</v>
      </c>
      <c r="S154" s="70" t="s">
        <v>102</v>
      </c>
      <c r="T154" s="70" t="s">
        <v>102</v>
      </c>
      <c r="U154" s="70" t="s">
        <v>102</v>
      </c>
      <c r="V154" s="70" t="s">
        <v>102</v>
      </c>
      <c r="W154" s="160" t="s">
        <v>102</v>
      </c>
      <c r="X154" s="153" t="s">
        <v>114</v>
      </c>
      <c r="Y154" s="157" t="s">
        <v>114</v>
      </c>
    </row>
    <row r="155" spans="1:25" s="8" customFormat="1" x14ac:dyDescent="0.3">
      <c r="A155" s="1" t="s">
        <v>69</v>
      </c>
      <c r="B155" s="2">
        <v>6</v>
      </c>
      <c r="C155" s="4">
        <v>1</v>
      </c>
      <c r="D155" s="4">
        <v>1</v>
      </c>
      <c r="E155" s="1">
        <v>0</v>
      </c>
      <c r="F155" s="33" t="s">
        <v>102</v>
      </c>
      <c r="G155" s="33" t="s">
        <v>102</v>
      </c>
      <c r="H155" s="25" t="s">
        <v>102</v>
      </c>
      <c r="I155" s="25" t="s">
        <v>102</v>
      </c>
      <c r="J155" s="25" t="s">
        <v>102</v>
      </c>
      <c r="K155" s="25" t="s">
        <v>102</v>
      </c>
      <c r="L155" s="25" t="s">
        <v>102</v>
      </c>
      <c r="M155" s="25" t="s">
        <v>102</v>
      </c>
      <c r="N155" s="1" t="s">
        <v>102</v>
      </c>
      <c r="O155" s="4" t="s">
        <v>102</v>
      </c>
      <c r="P155" s="25" t="s">
        <v>102</v>
      </c>
      <c r="Q155" s="70" t="s">
        <v>102</v>
      </c>
      <c r="R155" s="70" t="s">
        <v>102</v>
      </c>
      <c r="S155" s="70" t="s">
        <v>102</v>
      </c>
      <c r="T155" s="70" t="s">
        <v>102</v>
      </c>
      <c r="U155" s="70" t="s">
        <v>102</v>
      </c>
      <c r="V155" s="70" t="s">
        <v>102</v>
      </c>
      <c r="W155" s="160" t="s">
        <v>102</v>
      </c>
      <c r="X155" s="153" t="s">
        <v>114</v>
      </c>
      <c r="Y155" s="157" t="s">
        <v>114</v>
      </c>
    </row>
    <row r="156" spans="1:25" x14ac:dyDescent="0.3">
      <c r="A156" s="1" t="s">
        <v>104</v>
      </c>
      <c r="B156" s="2" t="s">
        <v>102</v>
      </c>
      <c r="C156" s="4" t="s">
        <v>102</v>
      </c>
      <c r="D156" s="4" t="s">
        <v>102</v>
      </c>
      <c r="E156" s="1" t="s">
        <v>102</v>
      </c>
      <c r="F156" s="33" t="s">
        <v>102</v>
      </c>
      <c r="G156" s="33" t="s">
        <v>102</v>
      </c>
      <c r="H156" s="25">
        <v>3</v>
      </c>
      <c r="I156" s="25" t="s">
        <v>102</v>
      </c>
      <c r="J156" s="25" t="s">
        <v>102</v>
      </c>
      <c r="K156" s="25" t="s">
        <v>102</v>
      </c>
      <c r="L156" s="25" t="s">
        <v>102</v>
      </c>
      <c r="M156" s="25" t="s">
        <v>102</v>
      </c>
      <c r="N156" s="1" t="s">
        <v>102</v>
      </c>
      <c r="O156" s="4" t="s">
        <v>102</v>
      </c>
      <c r="P156" s="25" t="s">
        <v>102</v>
      </c>
      <c r="Q156" s="70" t="s">
        <v>102</v>
      </c>
      <c r="R156" s="70" t="s">
        <v>102</v>
      </c>
      <c r="S156" s="70" t="s">
        <v>102</v>
      </c>
      <c r="T156" s="70" t="s">
        <v>102</v>
      </c>
      <c r="U156" s="70" t="s">
        <v>102</v>
      </c>
      <c r="V156" s="70" t="s">
        <v>102</v>
      </c>
      <c r="W156" s="160" t="s">
        <v>102</v>
      </c>
      <c r="X156" s="153" t="s">
        <v>114</v>
      </c>
      <c r="Y156" s="157" t="s">
        <v>114</v>
      </c>
    </row>
    <row r="157" spans="1:25" x14ac:dyDescent="0.3">
      <c r="A157" s="4" t="s">
        <v>300</v>
      </c>
      <c r="B157" s="2" t="s">
        <v>102</v>
      </c>
      <c r="C157" s="4" t="s">
        <v>102</v>
      </c>
      <c r="D157" s="4" t="s">
        <v>102</v>
      </c>
      <c r="E157" s="1" t="s">
        <v>102</v>
      </c>
      <c r="F157" s="33" t="s">
        <v>102</v>
      </c>
      <c r="G157" s="33" t="s">
        <v>102</v>
      </c>
      <c r="H157" s="25" t="s">
        <v>102</v>
      </c>
      <c r="I157" s="25" t="s">
        <v>102</v>
      </c>
      <c r="J157" s="25" t="s">
        <v>102</v>
      </c>
      <c r="K157" s="25" t="s">
        <v>102</v>
      </c>
      <c r="L157" s="25" t="s">
        <v>102</v>
      </c>
      <c r="M157" s="25">
        <v>1</v>
      </c>
      <c r="N157" s="1" t="s">
        <v>102</v>
      </c>
      <c r="O157" s="4" t="s">
        <v>102</v>
      </c>
      <c r="P157" s="25" t="s">
        <v>102</v>
      </c>
      <c r="Q157" s="70" t="s">
        <v>102</v>
      </c>
      <c r="R157" s="70" t="s">
        <v>102</v>
      </c>
      <c r="S157" s="70" t="s">
        <v>102</v>
      </c>
      <c r="T157" s="70" t="s">
        <v>102</v>
      </c>
      <c r="U157" s="70" t="s">
        <v>102</v>
      </c>
      <c r="V157" s="70" t="s">
        <v>102</v>
      </c>
      <c r="W157" s="160" t="s">
        <v>102</v>
      </c>
      <c r="X157" s="153" t="s">
        <v>114</v>
      </c>
      <c r="Y157" s="157" t="s">
        <v>114</v>
      </c>
    </row>
    <row r="158" spans="1:25" x14ac:dyDescent="0.3">
      <c r="A158" s="3" t="s">
        <v>68</v>
      </c>
      <c r="B158" s="2">
        <v>22</v>
      </c>
      <c r="C158" s="4">
        <v>9</v>
      </c>
      <c r="D158" s="4">
        <v>15</v>
      </c>
      <c r="E158" s="1">
        <v>13</v>
      </c>
      <c r="F158" s="33" t="s">
        <v>102</v>
      </c>
      <c r="G158" s="33" t="s">
        <v>102</v>
      </c>
      <c r="H158" s="25" t="s">
        <v>102</v>
      </c>
      <c r="I158" s="25" t="s">
        <v>102</v>
      </c>
      <c r="J158" s="25" t="s">
        <v>102</v>
      </c>
      <c r="K158" s="25" t="s">
        <v>102</v>
      </c>
      <c r="L158" s="25" t="s">
        <v>102</v>
      </c>
      <c r="M158" s="25" t="s">
        <v>102</v>
      </c>
      <c r="N158" s="1" t="s">
        <v>102</v>
      </c>
      <c r="O158" s="4" t="s">
        <v>102</v>
      </c>
      <c r="P158" s="25" t="s">
        <v>102</v>
      </c>
      <c r="Q158" s="70" t="s">
        <v>102</v>
      </c>
      <c r="R158" s="70" t="s">
        <v>102</v>
      </c>
      <c r="S158" s="70" t="s">
        <v>102</v>
      </c>
      <c r="T158" s="70" t="s">
        <v>102</v>
      </c>
      <c r="U158" s="70" t="s">
        <v>102</v>
      </c>
      <c r="V158" s="70" t="s">
        <v>102</v>
      </c>
      <c r="W158" s="160" t="s">
        <v>102</v>
      </c>
      <c r="X158" s="153" t="s">
        <v>102</v>
      </c>
      <c r="Y158" s="157" t="s">
        <v>114</v>
      </c>
    </row>
    <row r="159" spans="1:25" x14ac:dyDescent="0.3">
      <c r="A159" s="52" t="s">
        <v>301</v>
      </c>
      <c r="B159" s="2" t="s">
        <v>102</v>
      </c>
      <c r="C159" s="4" t="s">
        <v>102</v>
      </c>
      <c r="D159" s="4" t="s">
        <v>102</v>
      </c>
      <c r="E159" s="1" t="s">
        <v>102</v>
      </c>
      <c r="F159" s="33" t="s">
        <v>102</v>
      </c>
      <c r="G159" s="33" t="s">
        <v>102</v>
      </c>
      <c r="H159" s="25" t="s">
        <v>102</v>
      </c>
      <c r="I159" s="25" t="s">
        <v>102</v>
      </c>
      <c r="J159" s="25" t="s">
        <v>102</v>
      </c>
      <c r="K159" s="25" t="s">
        <v>102</v>
      </c>
      <c r="L159" s="25" t="s">
        <v>102</v>
      </c>
      <c r="M159" s="25">
        <v>2</v>
      </c>
      <c r="N159" s="1" t="s">
        <v>102</v>
      </c>
      <c r="O159" s="4" t="s">
        <v>102</v>
      </c>
      <c r="P159" s="25" t="s">
        <v>102</v>
      </c>
      <c r="Q159" s="70">
        <v>1</v>
      </c>
      <c r="R159" s="70">
        <v>2</v>
      </c>
      <c r="S159" s="70" t="s">
        <v>102</v>
      </c>
      <c r="T159" s="70">
        <v>5</v>
      </c>
      <c r="U159" s="70" t="s">
        <v>102</v>
      </c>
      <c r="V159" s="70" t="s">
        <v>102</v>
      </c>
      <c r="W159" s="160" t="s">
        <v>102</v>
      </c>
      <c r="X159" s="153" t="str">
        <f t="shared" si="2"/>
        <v>X</v>
      </c>
      <c r="Y159" s="157" t="s">
        <v>114</v>
      </c>
    </row>
    <row r="160" spans="1:25" x14ac:dyDescent="0.3">
      <c r="A160" s="52" t="s">
        <v>755</v>
      </c>
      <c r="B160" s="2" t="s">
        <v>102</v>
      </c>
      <c r="C160" s="4" t="s">
        <v>102</v>
      </c>
      <c r="D160" s="4" t="s">
        <v>102</v>
      </c>
      <c r="E160" s="1" t="s">
        <v>102</v>
      </c>
      <c r="F160" s="33" t="s">
        <v>102</v>
      </c>
      <c r="G160" s="33" t="s">
        <v>102</v>
      </c>
      <c r="H160" s="25" t="s">
        <v>102</v>
      </c>
      <c r="I160" s="25" t="s">
        <v>102</v>
      </c>
      <c r="J160" s="25" t="s">
        <v>102</v>
      </c>
      <c r="K160" s="25" t="s">
        <v>102</v>
      </c>
      <c r="L160" s="25" t="s">
        <v>102</v>
      </c>
      <c r="M160" s="25" t="s">
        <v>102</v>
      </c>
      <c r="N160" s="1" t="s">
        <v>102</v>
      </c>
      <c r="O160" s="4" t="s">
        <v>102</v>
      </c>
      <c r="P160" s="25" t="s">
        <v>102</v>
      </c>
      <c r="Q160" s="70" t="s">
        <v>102</v>
      </c>
      <c r="R160" s="70" t="s">
        <v>102</v>
      </c>
      <c r="S160" s="70" t="s">
        <v>102</v>
      </c>
      <c r="T160" s="70">
        <v>1</v>
      </c>
      <c r="U160" s="70" t="s">
        <v>102</v>
      </c>
      <c r="V160" s="70" t="s">
        <v>102</v>
      </c>
      <c r="W160" s="160" t="s">
        <v>102</v>
      </c>
      <c r="X160" s="153" t="str">
        <f t="shared" si="2"/>
        <v>X</v>
      </c>
      <c r="Y160" s="157" t="s">
        <v>114</v>
      </c>
    </row>
    <row r="161" spans="1:25" s="8" customFormat="1" x14ac:dyDescent="0.3">
      <c r="A161" s="1" t="s">
        <v>75</v>
      </c>
      <c r="B161" s="2">
        <v>11</v>
      </c>
      <c r="C161" s="4">
        <v>0</v>
      </c>
      <c r="D161" s="4">
        <v>0</v>
      </c>
      <c r="E161" s="1">
        <v>0</v>
      </c>
      <c r="F161" s="33" t="s">
        <v>102</v>
      </c>
      <c r="G161" s="33" t="s">
        <v>102</v>
      </c>
      <c r="H161" s="25" t="s">
        <v>102</v>
      </c>
      <c r="I161" s="25" t="s">
        <v>102</v>
      </c>
      <c r="J161" s="25" t="s">
        <v>102</v>
      </c>
      <c r="K161" s="25" t="s">
        <v>102</v>
      </c>
      <c r="L161" s="25" t="s">
        <v>102</v>
      </c>
      <c r="M161" s="25" t="s">
        <v>102</v>
      </c>
      <c r="N161" s="1" t="s">
        <v>102</v>
      </c>
      <c r="O161" s="4" t="s">
        <v>102</v>
      </c>
      <c r="P161" s="25" t="s">
        <v>102</v>
      </c>
      <c r="Q161" s="70" t="s">
        <v>102</v>
      </c>
      <c r="R161" s="70" t="s">
        <v>102</v>
      </c>
      <c r="S161" s="70" t="s">
        <v>102</v>
      </c>
      <c r="T161" s="70" t="s">
        <v>102</v>
      </c>
      <c r="U161" s="70" t="s">
        <v>102</v>
      </c>
      <c r="V161" s="70" t="s">
        <v>102</v>
      </c>
      <c r="W161" s="160" t="s">
        <v>102</v>
      </c>
      <c r="X161" s="153" t="s">
        <v>102</v>
      </c>
      <c r="Y161" s="157" t="s">
        <v>114</v>
      </c>
    </row>
    <row r="162" spans="1:25" x14ac:dyDescent="0.3">
      <c r="A162" s="4" t="s">
        <v>302</v>
      </c>
      <c r="B162" s="2" t="s">
        <v>102</v>
      </c>
      <c r="C162" s="4" t="s">
        <v>102</v>
      </c>
      <c r="D162" s="4" t="s">
        <v>102</v>
      </c>
      <c r="E162" s="1" t="s">
        <v>102</v>
      </c>
      <c r="F162" s="33" t="s">
        <v>102</v>
      </c>
      <c r="G162" s="33" t="s">
        <v>102</v>
      </c>
      <c r="H162" s="25" t="s">
        <v>102</v>
      </c>
      <c r="I162" s="25" t="s">
        <v>102</v>
      </c>
      <c r="J162" s="25" t="s">
        <v>102</v>
      </c>
      <c r="K162" s="25" t="s">
        <v>102</v>
      </c>
      <c r="L162" s="25" t="s">
        <v>102</v>
      </c>
      <c r="M162" s="25" t="s">
        <v>114</v>
      </c>
      <c r="N162" s="1" t="s">
        <v>102</v>
      </c>
      <c r="O162" s="4" t="s">
        <v>102</v>
      </c>
      <c r="P162" s="25" t="s">
        <v>102</v>
      </c>
      <c r="Q162" s="70" t="s">
        <v>102</v>
      </c>
      <c r="R162" s="70" t="s">
        <v>102</v>
      </c>
      <c r="S162" s="70" t="s">
        <v>102</v>
      </c>
      <c r="T162" s="70" t="s">
        <v>102</v>
      </c>
      <c r="U162" s="70" t="s">
        <v>102</v>
      </c>
      <c r="V162" s="70" t="s">
        <v>102</v>
      </c>
      <c r="W162" s="160" t="s">
        <v>102</v>
      </c>
      <c r="X162" s="153" t="s">
        <v>114</v>
      </c>
      <c r="Y162" s="157" t="s">
        <v>102</v>
      </c>
    </row>
    <row r="163" spans="1:25" x14ac:dyDescent="0.3">
      <c r="A163" s="1" t="s">
        <v>103</v>
      </c>
      <c r="B163" s="14" t="s">
        <v>102</v>
      </c>
      <c r="C163" s="12" t="s">
        <v>102</v>
      </c>
      <c r="D163" s="12" t="s">
        <v>102</v>
      </c>
      <c r="E163" s="12" t="s">
        <v>102</v>
      </c>
      <c r="F163" s="33" t="s">
        <v>102</v>
      </c>
      <c r="G163" s="33" t="s">
        <v>102</v>
      </c>
      <c r="H163" s="25">
        <v>5</v>
      </c>
      <c r="I163" s="25" t="s">
        <v>102</v>
      </c>
      <c r="J163" s="25" t="s">
        <v>102</v>
      </c>
      <c r="K163" s="25" t="s">
        <v>102</v>
      </c>
      <c r="L163" s="25" t="s">
        <v>102</v>
      </c>
      <c r="M163" s="25" t="s">
        <v>102</v>
      </c>
      <c r="N163" s="1" t="s">
        <v>102</v>
      </c>
      <c r="O163" s="4" t="s">
        <v>102</v>
      </c>
      <c r="P163" s="25" t="s">
        <v>102</v>
      </c>
      <c r="Q163" s="70" t="s">
        <v>102</v>
      </c>
      <c r="R163" s="70" t="s">
        <v>102</v>
      </c>
      <c r="S163" s="70" t="s">
        <v>102</v>
      </c>
      <c r="T163" s="70" t="s">
        <v>102</v>
      </c>
      <c r="U163" s="70" t="s">
        <v>102</v>
      </c>
      <c r="V163" s="70" t="s">
        <v>102</v>
      </c>
      <c r="W163" s="160" t="s">
        <v>102</v>
      </c>
      <c r="X163" s="153" t="s">
        <v>114</v>
      </c>
      <c r="Y163" s="157" t="s">
        <v>102</v>
      </c>
    </row>
    <row r="164" spans="1:25" x14ac:dyDescent="0.3">
      <c r="A164" s="1" t="s">
        <v>168</v>
      </c>
      <c r="B164" s="14" t="s">
        <v>102</v>
      </c>
      <c r="C164" s="12" t="s">
        <v>102</v>
      </c>
      <c r="D164" s="12" t="s">
        <v>102</v>
      </c>
      <c r="E164" s="12" t="s">
        <v>102</v>
      </c>
      <c r="F164" s="33" t="s">
        <v>102</v>
      </c>
      <c r="G164" s="33" t="s">
        <v>102</v>
      </c>
      <c r="H164" s="25" t="s">
        <v>102</v>
      </c>
      <c r="I164" s="25">
        <v>2</v>
      </c>
      <c r="J164" s="25" t="s">
        <v>102</v>
      </c>
      <c r="K164" s="25" t="s">
        <v>102</v>
      </c>
      <c r="L164" s="25" t="s">
        <v>102</v>
      </c>
      <c r="M164" s="25">
        <v>5</v>
      </c>
      <c r="N164" s="1" t="s">
        <v>102</v>
      </c>
      <c r="O164" s="4" t="s">
        <v>102</v>
      </c>
      <c r="P164" s="25" t="s">
        <v>102</v>
      </c>
      <c r="Q164" s="70" t="s">
        <v>102</v>
      </c>
      <c r="R164" s="70" t="s">
        <v>102</v>
      </c>
      <c r="S164" s="70" t="s">
        <v>102</v>
      </c>
      <c r="T164" s="70" t="s">
        <v>102</v>
      </c>
      <c r="U164" s="70" t="s">
        <v>102</v>
      </c>
      <c r="V164" s="70" t="s">
        <v>102</v>
      </c>
      <c r="W164" s="160" t="s">
        <v>102</v>
      </c>
      <c r="X164" s="153" t="s">
        <v>114</v>
      </c>
      <c r="Y164" s="157" t="s">
        <v>114</v>
      </c>
    </row>
    <row r="165" spans="1:25" x14ac:dyDescent="0.3">
      <c r="A165" s="4" t="s">
        <v>671</v>
      </c>
      <c r="B165" s="14" t="s">
        <v>102</v>
      </c>
      <c r="C165" s="12" t="s">
        <v>102</v>
      </c>
      <c r="D165" s="12" t="s">
        <v>102</v>
      </c>
      <c r="E165" s="12" t="s">
        <v>102</v>
      </c>
      <c r="F165" s="33" t="s">
        <v>102</v>
      </c>
      <c r="G165" s="33" t="s">
        <v>102</v>
      </c>
      <c r="H165" s="25" t="s">
        <v>102</v>
      </c>
      <c r="I165" s="25" t="s">
        <v>102</v>
      </c>
      <c r="J165" s="25" t="s">
        <v>102</v>
      </c>
      <c r="K165" s="25" t="s">
        <v>102</v>
      </c>
      <c r="L165" s="25" t="s">
        <v>102</v>
      </c>
      <c r="M165" s="25" t="s">
        <v>102</v>
      </c>
      <c r="N165" s="1" t="s">
        <v>102</v>
      </c>
      <c r="O165" s="4" t="s">
        <v>102</v>
      </c>
      <c r="P165" s="25" t="s">
        <v>102</v>
      </c>
      <c r="Q165" s="70" t="s">
        <v>102</v>
      </c>
      <c r="R165" s="70" t="s">
        <v>102</v>
      </c>
      <c r="S165" s="70" t="s">
        <v>102</v>
      </c>
      <c r="T165" s="70">
        <v>17</v>
      </c>
      <c r="U165" s="70" t="s">
        <v>102</v>
      </c>
      <c r="V165" s="70" t="s">
        <v>102</v>
      </c>
      <c r="W165" s="160" t="s">
        <v>102</v>
      </c>
      <c r="X165" s="153" t="str">
        <f t="shared" si="2"/>
        <v>X</v>
      </c>
      <c r="Y165" s="157" t="s">
        <v>102</v>
      </c>
    </row>
    <row r="166" spans="1:25" x14ac:dyDescent="0.3">
      <c r="A166" s="1" t="s">
        <v>70</v>
      </c>
      <c r="B166" s="2">
        <v>0</v>
      </c>
      <c r="C166" s="4">
        <v>0</v>
      </c>
      <c r="D166" s="4">
        <v>7</v>
      </c>
      <c r="E166" s="1">
        <v>2</v>
      </c>
      <c r="F166" s="33">
        <v>11</v>
      </c>
      <c r="G166" s="33" t="s">
        <v>102</v>
      </c>
      <c r="H166" s="25" t="s">
        <v>102</v>
      </c>
      <c r="I166" s="25">
        <v>1</v>
      </c>
      <c r="J166" s="25" t="s">
        <v>102</v>
      </c>
      <c r="K166" s="28">
        <v>1</v>
      </c>
      <c r="L166" s="25" t="s">
        <v>102</v>
      </c>
      <c r="M166" s="25" t="s">
        <v>114</v>
      </c>
      <c r="N166" s="1" t="s">
        <v>102</v>
      </c>
      <c r="O166" s="4">
        <v>3</v>
      </c>
      <c r="P166" s="25" t="s">
        <v>102</v>
      </c>
      <c r="Q166" s="70" t="s">
        <v>102</v>
      </c>
      <c r="R166" s="70" t="s">
        <v>102</v>
      </c>
      <c r="S166" s="70" t="s">
        <v>102</v>
      </c>
      <c r="T166" s="70">
        <v>1</v>
      </c>
      <c r="U166" s="70" t="s">
        <v>102</v>
      </c>
      <c r="V166" s="70" t="s">
        <v>102</v>
      </c>
      <c r="W166" s="160" t="s">
        <v>102</v>
      </c>
      <c r="X166" s="153" t="str">
        <f t="shared" si="2"/>
        <v>X</v>
      </c>
      <c r="Y166" s="157" t="s">
        <v>114</v>
      </c>
    </row>
    <row r="167" spans="1:25" x14ac:dyDescent="0.3">
      <c r="A167" s="1" t="s">
        <v>71</v>
      </c>
      <c r="B167" s="2">
        <v>24</v>
      </c>
      <c r="C167" s="4">
        <v>4</v>
      </c>
      <c r="D167" s="4">
        <v>0</v>
      </c>
      <c r="E167" s="1">
        <v>0</v>
      </c>
      <c r="F167" s="33" t="s">
        <v>102</v>
      </c>
      <c r="G167" s="33" t="s">
        <v>102</v>
      </c>
      <c r="H167" s="25" t="s">
        <v>102</v>
      </c>
      <c r="I167" s="25">
        <v>2</v>
      </c>
      <c r="J167" s="25" t="s">
        <v>102</v>
      </c>
      <c r="K167" s="33" t="s">
        <v>102</v>
      </c>
      <c r="L167" s="25" t="s">
        <v>102</v>
      </c>
      <c r="M167" s="25" t="s">
        <v>102</v>
      </c>
      <c r="N167" s="1" t="s">
        <v>102</v>
      </c>
      <c r="O167" s="4" t="s">
        <v>102</v>
      </c>
      <c r="P167" s="25" t="s">
        <v>102</v>
      </c>
      <c r="Q167" s="70">
        <v>1</v>
      </c>
      <c r="R167" s="70">
        <v>5</v>
      </c>
      <c r="S167" s="70">
        <v>12</v>
      </c>
      <c r="T167" s="70">
        <v>1</v>
      </c>
      <c r="U167" s="70" t="s">
        <v>102</v>
      </c>
      <c r="V167" s="70" t="s">
        <v>102</v>
      </c>
      <c r="W167" s="160" t="s">
        <v>102</v>
      </c>
      <c r="X167" s="153" t="str">
        <f t="shared" si="2"/>
        <v>X</v>
      </c>
      <c r="Y167" s="157" t="s">
        <v>114</v>
      </c>
    </row>
    <row r="168" spans="1:25" x14ac:dyDescent="0.3">
      <c r="A168" s="11" t="s">
        <v>303</v>
      </c>
      <c r="B168" s="15" t="s">
        <v>102</v>
      </c>
      <c r="C168" s="9" t="s">
        <v>102</v>
      </c>
      <c r="D168" s="9" t="s">
        <v>102</v>
      </c>
      <c r="E168" s="11" t="s">
        <v>102</v>
      </c>
      <c r="F168" s="33" t="s">
        <v>102</v>
      </c>
      <c r="G168" s="33" t="s">
        <v>102</v>
      </c>
      <c r="H168" s="28" t="s">
        <v>102</v>
      </c>
      <c r="I168" s="28" t="s">
        <v>102</v>
      </c>
      <c r="J168" s="28" t="s">
        <v>102</v>
      </c>
      <c r="K168" s="28" t="s">
        <v>102</v>
      </c>
      <c r="L168" s="28" t="s">
        <v>102</v>
      </c>
      <c r="M168" s="28" t="s">
        <v>114</v>
      </c>
      <c r="N168" s="11" t="s">
        <v>102</v>
      </c>
      <c r="O168" s="4" t="s">
        <v>102</v>
      </c>
      <c r="P168" s="25" t="s">
        <v>102</v>
      </c>
      <c r="Q168" s="70" t="s">
        <v>102</v>
      </c>
      <c r="R168" s="70" t="s">
        <v>102</v>
      </c>
      <c r="S168" s="70" t="s">
        <v>102</v>
      </c>
      <c r="T168" s="70" t="s">
        <v>102</v>
      </c>
      <c r="U168" s="70" t="s">
        <v>102</v>
      </c>
      <c r="V168" s="70" t="s">
        <v>102</v>
      </c>
      <c r="W168" s="160" t="s">
        <v>102</v>
      </c>
      <c r="X168" s="153" t="s">
        <v>114</v>
      </c>
      <c r="Y168" s="157" t="s">
        <v>102</v>
      </c>
    </row>
    <row r="169" spans="1:25" x14ac:dyDescent="0.3">
      <c r="A169" s="35" t="s">
        <v>183</v>
      </c>
      <c r="B169" s="6" t="s">
        <v>102</v>
      </c>
      <c r="C169" s="38" t="s">
        <v>102</v>
      </c>
      <c r="D169" s="38" t="s">
        <v>102</v>
      </c>
      <c r="E169" s="35" t="s">
        <v>102</v>
      </c>
      <c r="F169" s="33" t="s">
        <v>102</v>
      </c>
      <c r="G169" s="33" t="s">
        <v>102</v>
      </c>
      <c r="H169" s="33" t="s">
        <v>102</v>
      </c>
      <c r="I169" s="33" t="s">
        <v>102</v>
      </c>
      <c r="J169" s="33">
        <v>2</v>
      </c>
      <c r="K169" s="25" t="s">
        <v>102</v>
      </c>
      <c r="L169" s="25" t="s">
        <v>102</v>
      </c>
      <c r="M169" s="25" t="s">
        <v>102</v>
      </c>
      <c r="N169" s="1" t="s">
        <v>102</v>
      </c>
      <c r="O169" s="4" t="s">
        <v>102</v>
      </c>
      <c r="P169" s="25" t="s">
        <v>102</v>
      </c>
      <c r="Q169" s="70">
        <v>1</v>
      </c>
      <c r="R169" s="70" t="s">
        <v>102</v>
      </c>
      <c r="S169" s="70" t="s">
        <v>102</v>
      </c>
      <c r="T169" s="70">
        <v>1</v>
      </c>
      <c r="U169" s="70" t="s">
        <v>102</v>
      </c>
      <c r="V169" s="70" t="s">
        <v>102</v>
      </c>
      <c r="W169" s="160" t="s">
        <v>102</v>
      </c>
      <c r="X169" s="153" t="str">
        <f t="shared" si="2"/>
        <v>X</v>
      </c>
      <c r="Y169" s="157" t="s">
        <v>102</v>
      </c>
    </row>
    <row r="170" spans="1:25" x14ac:dyDescent="0.3">
      <c r="A170" s="38" t="s">
        <v>753</v>
      </c>
      <c r="B170" s="6" t="s">
        <v>102</v>
      </c>
      <c r="C170" s="38" t="s">
        <v>102</v>
      </c>
      <c r="D170" s="38" t="s">
        <v>102</v>
      </c>
      <c r="E170" s="35" t="s">
        <v>102</v>
      </c>
      <c r="F170" s="33" t="s">
        <v>102</v>
      </c>
      <c r="G170" s="33" t="s">
        <v>102</v>
      </c>
      <c r="H170" s="33" t="s">
        <v>102</v>
      </c>
      <c r="I170" s="33" t="s">
        <v>102</v>
      </c>
      <c r="J170" s="33" t="s">
        <v>102</v>
      </c>
      <c r="K170" s="25" t="s">
        <v>102</v>
      </c>
      <c r="L170" s="25" t="s">
        <v>102</v>
      </c>
      <c r="M170" s="25" t="s">
        <v>102</v>
      </c>
      <c r="N170" s="1" t="s">
        <v>102</v>
      </c>
      <c r="O170" s="4" t="s">
        <v>102</v>
      </c>
      <c r="P170" s="25" t="s">
        <v>102</v>
      </c>
      <c r="Q170" s="70" t="s">
        <v>102</v>
      </c>
      <c r="R170" s="70" t="s">
        <v>102</v>
      </c>
      <c r="S170" s="70" t="s">
        <v>102</v>
      </c>
      <c r="T170" s="70">
        <v>3</v>
      </c>
      <c r="U170" s="70" t="s">
        <v>102</v>
      </c>
      <c r="V170" s="70" t="s">
        <v>102</v>
      </c>
      <c r="W170" s="160" t="s">
        <v>102</v>
      </c>
      <c r="X170" s="153" t="str">
        <f t="shared" si="2"/>
        <v>X</v>
      </c>
      <c r="Y170" s="157" t="s">
        <v>102</v>
      </c>
    </row>
    <row r="171" spans="1:25" x14ac:dyDescent="0.3">
      <c r="A171" s="11" t="s">
        <v>167</v>
      </c>
      <c r="B171" s="2" t="s">
        <v>102</v>
      </c>
      <c r="C171" s="4" t="s">
        <v>102</v>
      </c>
      <c r="D171" s="4" t="s">
        <v>102</v>
      </c>
      <c r="E171" s="1" t="s">
        <v>102</v>
      </c>
      <c r="F171" s="33" t="s">
        <v>102</v>
      </c>
      <c r="G171" s="33" t="s">
        <v>102</v>
      </c>
      <c r="H171" s="25" t="s">
        <v>102</v>
      </c>
      <c r="I171" s="25" t="s">
        <v>102</v>
      </c>
      <c r="J171" s="25" t="s">
        <v>102</v>
      </c>
      <c r="K171" s="26" t="s">
        <v>102</v>
      </c>
      <c r="L171" s="25" t="s">
        <v>102</v>
      </c>
      <c r="M171" s="25" t="s">
        <v>102</v>
      </c>
      <c r="N171" s="1" t="s">
        <v>102</v>
      </c>
      <c r="O171" s="4" t="s">
        <v>102</v>
      </c>
      <c r="P171" s="25" t="s">
        <v>102</v>
      </c>
      <c r="Q171" s="70" t="s">
        <v>102</v>
      </c>
      <c r="R171" s="70">
        <v>1</v>
      </c>
      <c r="S171" s="70" t="s">
        <v>102</v>
      </c>
      <c r="T171" s="70">
        <v>3</v>
      </c>
      <c r="U171" s="70" t="s">
        <v>102</v>
      </c>
      <c r="V171" s="70" t="s">
        <v>102</v>
      </c>
      <c r="W171" s="160" t="s">
        <v>102</v>
      </c>
      <c r="X171" s="153" t="str">
        <f t="shared" si="2"/>
        <v>X</v>
      </c>
      <c r="Y171" s="157" t="s">
        <v>102</v>
      </c>
    </row>
    <row r="172" spans="1:25" x14ac:dyDescent="0.3">
      <c r="A172" s="11" t="s">
        <v>670</v>
      </c>
      <c r="B172" s="2" t="s">
        <v>102</v>
      </c>
      <c r="C172" s="4" t="s">
        <v>102</v>
      </c>
      <c r="D172" s="4" t="s">
        <v>102</v>
      </c>
      <c r="E172" s="1" t="s">
        <v>102</v>
      </c>
      <c r="F172" s="33" t="s">
        <v>102</v>
      </c>
      <c r="G172" s="33" t="s">
        <v>102</v>
      </c>
      <c r="H172" s="25" t="s">
        <v>102</v>
      </c>
      <c r="I172" s="25" t="s">
        <v>102</v>
      </c>
      <c r="J172" s="25" t="s">
        <v>102</v>
      </c>
      <c r="K172" s="26" t="s">
        <v>102</v>
      </c>
      <c r="L172" s="25" t="s">
        <v>102</v>
      </c>
      <c r="M172" s="25" t="s">
        <v>102</v>
      </c>
      <c r="N172" s="1" t="s">
        <v>102</v>
      </c>
      <c r="O172" s="4" t="s">
        <v>102</v>
      </c>
      <c r="P172" s="25" t="s">
        <v>102</v>
      </c>
      <c r="Q172" s="70" t="s">
        <v>102</v>
      </c>
      <c r="R172" s="70">
        <v>6</v>
      </c>
      <c r="S172" s="70" t="s">
        <v>102</v>
      </c>
      <c r="T172" s="70">
        <v>1</v>
      </c>
      <c r="U172" s="70" t="s">
        <v>102</v>
      </c>
      <c r="V172" s="70" t="s">
        <v>102</v>
      </c>
      <c r="W172" s="160" t="s">
        <v>102</v>
      </c>
      <c r="X172" s="153" t="str">
        <f t="shared" si="2"/>
        <v>X</v>
      </c>
      <c r="Y172" s="157" t="s">
        <v>114</v>
      </c>
    </row>
    <row r="173" spans="1:25" x14ac:dyDescent="0.3">
      <c r="A173" s="11" t="s">
        <v>304</v>
      </c>
      <c r="B173" s="15" t="s">
        <v>102</v>
      </c>
      <c r="C173" s="9" t="s">
        <v>102</v>
      </c>
      <c r="D173" s="9" t="s">
        <v>102</v>
      </c>
      <c r="E173" s="11" t="s">
        <v>102</v>
      </c>
      <c r="F173" s="33" t="s">
        <v>102</v>
      </c>
      <c r="G173" s="33" t="s">
        <v>102</v>
      </c>
      <c r="H173" s="28" t="s">
        <v>102</v>
      </c>
      <c r="I173" s="28" t="s">
        <v>102</v>
      </c>
      <c r="J173" s="28" t="s">
        <v>102</v>
      </c>
      <c r="K173" s="28" t="s">
        <v>102</v>
      </c>
      <c r="L173" s="28" t="s">
        <v>102</v>
      </c>
      <c r="M173" s="28" t="s">
        <v>114</v>
      </c>
      <c r="N173" s="11" t="s">
        <v>102</v>
      </c>
      <c r="O173" s="4" t="s">
        <v>102</v>
      </c>
      <c r="P173" s="25" t="s">
        <v>102</v>
      </c>
      <c r="Q173" s="70" t="s">
        <v>102</v>
      </c>
      <c r="R173" s="70" t="s">
        <v>102</v>
      </c>
      <c r="S173" s="70" t="s">
        <v>102</v>
      </c>
      <c r="T173" s="70" t="s">
        <v>102</v>
      </c>
      <c r="U173" s="70" t="s">
        <v>102</v>
      </c>
      <c r="V173" s="70" t="s">
        <v>102</v>
      </c>
      <c r="W173" s="160" t="s">
        <v>102</v>
      </c>
      <c r="X173" s="153" t="s">
        <v>114</v>
      </c>
      <c r="Y173" s="157" t="s">
        <v>102</v>
      </c>
    </row>
    <row r="174" spans="1:25" x14ac:dyDescent="0.3">
      <c r="A174" s="38" t="s">
        <v>240</v>
      </c>
      <c r="B174" s="6" t="s">
        <v>102</v>
      </c>
      <c r="C174" s="38" t="s">
        <v>102</v>
      </c>
      <c r="D174" s="38" t="s">
        <v>102</v>
      </c>
      <c r="E174" s="35" t="s">
        <v>102</v>
      </c>
      <c r="F174" s="33" t="s">
        <v>102</v>
      </c>
      <c r="G174" s="33" t="s">
        <v>102</v>
      </c>
      <c r="H174" s="33">
        <v>3</v>
      </c>
      <c r="I174" s="33" t="s">
        <v>102</v>
      </c>
      <c r="J174" s="33" t="s">
        <v>102</v>
      </c>
      <c r="K174" s="25" t="s">
        <v>102</v>
      </c>
      <c r="L174" s="25">
        <v>2</v>
      </c>
      <c r="M174" s="25" t="s">
        <v>102</v>
      </c>
      <c r="N174" s="1" t="s">
        <v>102</v>
      </c>
      <c r="O174" s="4" t="s">
        <v>102</v>
      </c>
      <c r="P174" s="25" t="s">
        <v>102</v>
      </c>
      <c r="Q174" s="70" t="s">
        <v>102</v>
      </c>
      <c r="R174" s="70" t="s">
        <v>102</v>
      </c>
      <c r="S174" s="70" t="s">
        <v>102</v>
      </c>
      <c r="T174" s="70" t="s">
        <v>102</v>
      </c>
      <c r="U174" s="70" t="s">
        <v>102</v>
      </c>
      <c r="V174" s="70" t="s">
        <v>102</v>
      </c>
      <c r="W174" s="160" t="s">
        <v>102</v>
      </c>
      <c r="X174" s="153" t="s">
        <v>114</v>
      </c>
      <c r="Y174" s="157" t="s">
        <v>102</v>
      </c>
    </row>
    <row r="175" spans="1:25" x14ac:dyDescent="0.3">
      <c r="A175" s="35" t="s">
        <v>184</v>
      </c>
      <c r="B175" s="6" t="s">
        <v>102</v>
      </c>
      <c r="C175" s="38" t="s">
        <v>102</v>
      </c>
      <c r="D175" s="38" t="s">
        <v>102</v>
      </c>
      <c r="E175" s="35" t="s">
        <v>102</v>
      </c>
      <c r="F175" s="33" t="s">
        <v>102</v>
      </c>
      <c r="G175" s="33" t="s">
        <v>102</v>
      </c>
      <c r="H175" s="33" t="s">
        <v>102</v>
      </c>
      <c r="I175" s="33" t="s">
        <v>102</v>
      </c>
      <c r="J175" s="33">
        <v>6</v>
      </c>
      <c r="K175" s="25" t="s">
        <v>102</v>
      </c>
      <c r="L175" s="25" t="s">
        <v>102</v>
      </c>
      <c r="M175" s="25" t="s">
        <v>102</v>
      </c>
      <c r="N175" s="1" t="s">
        <v>102</v>
      </c>
      <c r="O175" s="4" t="s">
        <v>102</v>
      </c>
      <c r="P175" s="25" t="s">
        <v>102</v>
      </c>
      <c r="Q175" s="70" t="s">
        <v>102</v>
      </c>
      <c r="R175" s="70" t="s">
        <v>102</v>
      </c>
      <c r="S175" s="70" t="s">
        <v>102</v>
      </c>
      <c r="T175" s="70" t="s">
        <v>102</v>
      </c>
      <c r="U175" s="70" t="s">
        <v>102</v>
      </c>
      <c r="V175" s="70">
        <v>2</v>
      </c>
      <c r="W175" s="160" t="s">
        <v>102</v>
      </c>
      <c r="X175" s="153" t="str">
        <f t="shared" ref="X175:X224" si="3">IF(SUM(Q175:V175)&gt;=1,"X","")</f>
        <v>X</v>
      </c>
      <c r="Y175" s="157" t="s">
        <v>114</v>
      </c>
    </row>
    <row r="176" spans="1:25" x14ac:dyDescent="0.3">
      <c r="A176" s="35" t="s">
        <v>754</v>
      </c>
      <c r="B176" s="6" t="s">
        <v>102</v>
      </c>
      <c r="C176" s="38" t="s">
        <v>102</v>
      </c>
      <c r="D176" s="38" t="s">
        <v>102</v>
      </c>
      <c r="E176" s="35" t="s">
        <v>102</v>
      </c>
      <c r="F176" s="33" t="s">
        <v>102</v>
      </c>
      <c r="G176" s="33" t="s">
        <v>102</v>
      </c>
      <c r="H176" s="33" t="s">
        <v>102</v>
      </c>
      <c r="I176" s="33" t="s">
        <v>102</v>
      </c>
      <c r="J176" s="33" t="s">
        <v>102</v>
      </c>
      <c r="K176" s="25" t="s">
        <v>102</v>
      </c>
      <c r="L176" s="25" t="s">
        <v>102</v>
      </c>
      <c r="M176" s="25" t="s">
        <v>102</v>
      </c>
      <c r="N176" s="1" t="s">
        <v>102</v>
      </c>
      <c r="O176" s="4" t="s">
        <v>102</v>
      </c>
      <c r="P176" s="25" t="s">
        <v>102</v>
      </c>
      <c r="Q176" s="70" t="s">
        <v>102</v>
      </c>
      <c r="R176" s="70" t="s">
        <v>102</v>
      </c>
      <c r="S176" s="70" t="s">
        <v>102</v>
      </c>
      <c r="T176" s="70">
        <v>5</v>
      </c>
      <c r="U176" s="70" t="s">
        <v>102</v>
      </c>
      <c r="V176" s="70">
        <v>2</v>
      </c>
      <c r="W176" s="160" t="s">
        <v>102</v>
      </c>
      <c r="X176" s="153" t="str">
        <f t="shared" si="3"/>
        <v>X</v>
      </c>
      <c r="Y176" s="157" t="s">
        <v>102</v>
      </c>
    </row>
    <row r="177" spans="1:25" x14ac:dyDescent="0.3">
      <c r="A177" s="35" t="s">
        <v>669</v>
      </c>
      <c r="B177" s="6" t="s">
        <v>102</v>
      </c>
      <c r="C177" s="38" t="s">
        <v>102</v>
      </c>
      <c r="D177" s="38" t="s">
        <v>102</v>
      </c>
      <c r="E177" s="35" t="s">
        <v>102</v>
      </c>
      <c r="F177" s="33" t="s">
        <v>102</v>
      </c>
      <c r="G177" s="33" t="s">
        <v>102</v>
      </c>
      <c r="H177" s="33" t="s">
        <v>102</v>
      </c>
      <c r="I177" s="33" t="s">
        <v>102</v>
      </c>
      <c r="J177" s="33" t="s">
        <v>102</v>
      </c>
      <c r="K177" s="25" t="s">
        <v>102</v>
      </c>
      <c r="L177" s="25" t="s">
        <v>102</v>
      </c>
      <c r="M177" s="25" t="s">
        <v>102</v>
      </c>
      <c r="N177" s="1" t="s">
        <v>102</v>
      </c>
      <c r="O177" s="4" t="s">
        <v>102</v>
      </c>
      <c r="P177" s="25" t="s">
        <v>102</v>
      </c>
      <c r="Q177" s="70" t="s">
        <v>102</v>
      </c>
      <c r="R177" s="70" t="s">
        <v>102</v>
      </c>
      <c r="S177" s="70">
        <v>7</v>
      </c>
      <c r="T177" s="70" t="s">
        <v>102</v>
      </c>
      <c r="U177" s="70" t="s">
        <v>102</v>
      </c>
      <c r="V177" s="70" t="s">
        <v>102</v>
      </c>
      <c r="W177" s="160" t="s">
        <v>102</v>
      </c>
      <c r="X177" s="153" t="str">
        <f t="shared" si="3"/>
        <v>X</v>
      </c>
      <c r="Y177" s="157" t="s">
        <v>102</v>
      </c>
    </row>
    <row r="178" spans="1:25" x14ac:dyDescent="0.3">
      <c r="A178" s="35" t="s">
        <v>305</v>
      </c>
      <c r="B178" s="6" t="s">
        <v>102</v>
      </c>
      <c r="C178" s="38" t="s">
        <v>102</v>
      </c>
      <c r="D178" s="38" t="s">
        <v>102</v>
      </c>
      <c r="E178" s="35" t="s">
        <v>102</v>
      </c>
      <c r="F178" s="33" t="s">
        <v>102</v>
      </c>
      <c r="G178" s="33" t="s">
        <v>102</v>
      </c>
      <c r="H178" s="33" t="s">
        <v>102</v>
      </c>
      <c r="I178" s="33" t="s">
        <v>102</v>
      </c>
      <c r="J178" s="33" t="s">
        <v>102</v>
      </c>
      <c r="K178" s="25" t="s">
        <v>102</v>
      </c>
      <c r="L178" s="25" t="s">
        <v>102</v>
      </c>
      <c r="M178" s="25" t="s">
        <v>114</v>
      </c>
      <c r="N178" s="1">
        <v>1</v>
      </c>
      <c r="O178" s="4">
        <v>3</v>
      </c>
      <c r="P178" s="25" t="s">
        <v>102</v>
      </c>
      <c r="Q178" s="70" t="s">
        <v>102</v>
      </c>
      <c r="R178" s="70" t="s">
        <v>102</v>
      </c>
      <c r="S178" s="70" t="s">
        <v>102</v>
      </c>
      <c r="T178" s="70" t="s">
        <v>102</v>
      </c>
      <c r="U178" s="70" t="s">
        <v>102</v>
      </c>
      <c r="V178" s="70" t="s">
        <v>102</v>
      </c>
      <c r="W178" s="160" t="s">
        <v>102</v>
      </c>
      <c r="X178" s="153" t="s">
        <v>114</v>
      </c>
      <c r="Y178" s="157" t="s">
        <v>114</v>
      </c>
    </row>
    <row r="179" spans="1:25" x14ac:dyDescent="0.3">
      <c r="A179" s="11" t="s">
        <v>105</v>
      </c>
      <c r="B179" s="15" t="s">
        <v>102</v>
      </c>
      <c r="C179" s="9" t="s">
        <v>102</v>
      </c>
      <c r="D179" s="9" t="s">
        <v>102</v>
      </c>
      <c r="E179" s="11" t="s">
        <v>102</v>
      </c>
      <c r="F179" s="33">
        <f>1+1+3+2+2+3</f>
        <v>12</v>
      </c>
      <c r="G179" s="33" t="s">
        <v>102</v>
      </c>
      <c r="H179" s="28">
        <v>2</v>
      </c>
      <c r="I179" s="25">
        <v>1</v>
      </c>
      <c r="J179" s="25">
        <v>5</v>
      </c>
      <c r="K179" s="25" t="s">
        <v>114</v>
      </c>
      <c r="L179" s="25">
        <v>4</v>
      </c>
      <c r="M179" s="25">
        <v>4</v>
      </c>
      <c r="N179" s="1" t="s">
        <v>102</v>
      </c>
      <c r="O179" s="4">
        <v>10</v>
      </c>
      <c r="P179" s="25">
        <v>1</v>
      </c>
      <c r="Q179" s="70" t="s">
        <v>102</v>
      </c>
      <c r="R179" s="70" t="s">
        <v>102</v>
      </c>
      <c r="S179" s="70" t="s">
        <v>102</v>
      </c>
      <c r="T179" s="70" t="s">
        <v>102</v>
      </c>
      <c r="U179" s="70" t="s">
        <v>102</v>
      </c>
      <c r="V179" s="70" t="s">
        <v>102</v>
      </c>
      <c r="W179" s="160" t="s">
        <v>102</v>
      </c>
      <c r="X179" s="153" t="s">
        <v>114</v>
      </c>
      <c r="Y179" s="157" t="s">
        <v>102</v>
      </c>
    </row>
    <row r="180" spans="1:25" x14ac:dyDescent="0.3">
      <c r="A180" s="11" t="s">
        <v>106</v>
      </c>
      <c r="B180" s="15" t="s">
        <v>102</v>
      </c>
      <c r="C180" s="9" t="s">
        <v>102</v>
      </c>
      <c r="D180" s="9" t="s">
        <v>102</v>
      </c>
      <c r="E180" s="11" t="s">
        <v>102</v>
      </c>
      <c r="F180" s="33" t="s">
        <v>102</v>
      </c>
      <c r="G180" s="33">
        <v>5</v>
      </c>
      <c r="H180" s="28">
        <v>4</v>
      </c>
      <c r="I180" s="25">
        <v>6</v>
      </c>
      <c r="J180" s="25" t="s">
        <v>102</v>
      </c>
      <c r="K180" s="25" t="s">
        <v>102</v>
      </c>
      <c r="L180" s="25" t="s">
        <v>102</v>
      </c>
      <c r="M180" s="25" t="s">
        <v>114</v>
      </c>
      <c r="N180" s="1" t="s">
        <v>102</v>
      </c>
      <c r="O180" s="4" t="s">
        <v>102</v>
      </c>
      <c r="P180" s="25" t="s">
        <v>102</v>
      </c>
      <c r="Q180" s="70" t="s">
        <v>102</v>
      </c>
      <c r="R180" s="70" t="s">
        <v>102</v>
      </c>
      <c r="S180" s="70" t="s">
        <v>102</v>
      </c>
      <c r="T180" s="70" t="s">
        <v>102</v>
      </c>
      <c r="U180" s="70" t="s">
        <v>102</v>
      </c>
      <c r="V180" s="70" t="s">
        <v>102</v>
      </c>
      <c r="W180" s="160" t="s">
        <v>102</v>
      </c>
      <c r="X180" s="153" t="s">
        <v>102</v>
      </c>
      <c r="Y180" s="157" t="s">
        <v>102</v>
      </c>
    </row>
    <row r="181" spans="1:25" x14ac:dyDescent="0.3">
      <c r="A181" s="11" t="s">
        <v>241</v>
      </c>
      <c r="B181" s="15" t="s">
        <v>102</v>
      </c>
      <c r="C181" s="9" t="s">
        <v>102</v>
      </c>
      <c r="D181" s="9" t="s">
        <v>102</v>
      </c>
      <c r="E181" s="11" t="s">
        <v>102</v>
      </c>
      <c r="F181" s="33" t="s">
        <v>102</v>
      </c>
      <c r="G181" s="33" t="s">
        <v>102</v>
      </c>
      <c r="H181" s="28" t="s">
        <v>102</v>
      </c>
      <c r="I181" s="25" t="s">
        <v>102</v>
      </c>
      <c r="J181" s="25" t="s">
        <v>102</v>
      </c>
      <c r="K181" s="25" t="s">
        <v>102</v>
      </c>
      <c r="L181" s="25">
        <v>1</v>
      </c>
      <c r="M181" s="25">
        <v>1</v>
      </c>
      <c r="N181" s="1" t="s">
        <v>102</v>
      </c>
      <c r="O181" s="4" t="s">
        <v>102</v>
      </c>
      <c r="P181" s="25" t="s">
        <v>102</v>
      </c>
      <c r="Q181" s="70" t="s">
        <v>102</v>
      </c>
      <c r="R181" s="70" t="s">
        <v>102</v>
      </c>
      <c r="S181" s="70" t="s">
        <v>102</v>
      </c>
      <c r="T181" s="70" t="s">
        <v>102</v>
      </c>
      <c r="U181" s="70" t="s">
        <v>102</v>
      </c>
      <c r="V181" s="70" t="s">
        <v>102</v>
      </c>
      <c r="W181" s="160" t="s">
        <v>102</v>
      </c>
      <c r="X181" s="153" t="s">
        <v>114</v>
      </c>
      <c r="Y181" s="157" t="s">
        <v>102</v>
      </c>
    </row>
    <row r="182" spans="1:25" x14ac:dyDescent="0.3">
      <c r="A182" s="11" t="s">
        <v>306</v>
      </c>
      <c r="B182" s="15" t="s">
        <v>102</v>
      </c>
      <c r="C182" s="9" t="s">
        <v>102</v>
      </c>
      <c r="D182" s="9" t="s">
        <v>102</v>
      </c>
      <c r="E182" s="11" t="s">
        <v>102</v>
      </c>
      <c r="F182" s="33" t="s">
        <v>102</v>
      </c>
      <c r="G182" s="33" t="s">
        <v>102</v>
      </c>
      <c r="H182" s="28" t="s">
        <v>102</v>
      </c>
      <c r="I182" s="25" t="s">
        <v>102</v>
      </c>
      <c r="J182" s="25" t="s">
        <v>102</v>
      </c>
      <c r="K182" s="25" t="s">
        <v>102</v>
      </c>
      <c r="L182" s="25" t="s">
        <v>102</v>
      </c>
      <c r="M182" s="25" t="s">
        <v>114</v>
      </c>
      <c r="N182" s="1" t="s">
        <v>102</v>
      </c>
      <c r="O182" s="4" t="s">
        <v>102</v>
      </c>
      <c r="P182" s="25" t="s">
        <v>102</v>
      </c>
      <c r="Q182" s="70" t="s">
        <v>102</v>
      </c>
      <c r="R182" s="70" t="s">
        <v>102</v>
      </c>
      <c r="S182" s="70" t="s">
        <v>102</v>
      </c>
      <c r="T182" s="70" t="s">
        <v>102</v>
      </c>
      <c r="U182" s="70" t="s">
        <v>102</v>
      </c>
      <c r="V182" s="70" t="s">
        <v>102</v>
      </c>
      <c r="W182" s="160" t="s">
        <v>102</v>
      </c>
      <c r="X182" s="153" t="s">
        <v>102</v>
      </c>
      <c r="Y182" s="157" t="s">
        <v>114</v>
      </c>
    </row>
    <row r="183" spans="1:25" x14ac:dyDescent="0.3">
      <c r="A183" s="11" t="s">
        <v>307</v>
      </c>
      <c r="B183" s="15" t="s">
        <v>102</v>
      </c>
      <c r="C183" s="9" t="s">
        <v>102</v>
      </c>
      <c r="D183" s="9" t="s">
        <v>102</v>
      </c>
      <c r="E183" s="11" t="s">
        <v>102</v>
      </c>
      <c r="F183" s="33" t="s">
        <v>102</v>
      </c>
      <c r="G183" s="33" t="s">
        <v>102</v>
      </c>
      <c r="H183" s="28">
        <v>4</v>
      </c>
      <c r="I183" s="25" t="s">
        <v>102</v>
      </c>
      <c r="J183" s="25" t="s">
        <v>102</v>
      </c>
      <c r="K183" s="25" t="s">
        <v>102</v>
      </c>
      <c r="L183" s="25" t="s">
        <v>102</v>
      </c>
      <c r="M183" s="25">
        <v>8</v>
      </c>
      <c r="N183" s="1" t="s">
        <v>102</v>
      </c>
      <c r="O183" s="4" t="s">
        <v>102</v>
      </c>
      <c r="P183" s="25" t="s">
        <v>102</v>
      </c>
      <c r="Q183" s="70" t="s">
        <v>102</v>
      </c>
      <c r="R183" s="70" t="s">
        <v>102</v>
      </c>
      <c r="S183" s="70" t="s">
        <v>102</v>
      </c>
      <c r="T183" s="70" t="s">
        <v>102</v>
      </c>
      <c r="U183" s="70" t="s">
        <v>102</v>
      </c>
      <c r="V183" s="70" t="s">
        <v>102</v>
      </c>
      <c r="W183" s="160" t="s">
        <v>102</v>
      </c>
      <c r="X183" s="153" t="s">
        <v>102</v>
      </c>
      <c r="Y183" s="157" t="s">
        <v>102</v>
      </c>
    </row>
    <row r="184" spans="1:25" x14ac:dyDescent="0.3">
      <c r="A184" s="11" t="s">
        <v>107</v>
      </c>
      <c r="B184" s="23" t="s">
        <v>102</v>
      </c>
      <c r="C184" s="9" t="s">
        <v>102</v>
      </c>
      <c r="D184" s="9" t="s">
        <v>102</v>
      </c>
      <c r="E184" s="11" t="s">
        <v>102</v>
      </c>
      <c r="F184" s="33" t="s">
        <v>102</v>
      </c>
      <c r="G184" s="33" t="s">
        <v>102</v>
      </c>
      <c r="H184" s="28">
        <v>1</v>
      </c>
      <c r="I184" s="25" t="s">
        <v>102</v>
      </c>
      <c r="J184" s="25" t="s">
        <v>102</v>
      </c>
      <c r="K184" s="25" t="s">
        <v>102</v>
      </c>
      <c r="L184" s="25" t="s">
        <v>102</v>
      </c>
      <c r="M184" s="25" t="s">
        <v>102</v>
      </c>
      <c r="N184" s="1" t="s">
        <v>102</v>
      </c>
      <c r="O184" s="4" t="s">
        <v>102</v>
      </c>
      <c r="P184" s="25" t="s">
        <v>102</v>
      </c>
      <c r="Q184" s="70" t="s">
        <v>102</v>
      </c>
      <c r="R184" s="70" t="s">
        <v>102</v>
      </c>
      <c r="S184" s="70" t="s">
        <v>102</v>
      </c>
      <c r="T184" s="70" t="s">
        <v>102</v>
      </c>
      <c r="U184" s="70" t="s">
        <v>102</v>
      </c>
      <c r="V184" s="70" t="s">
        <v>102</v>
      </c>
      <c r="W184" s="160" t="s">
        <v>102</v>
      </c>
      <c r="X184" s="153" t="s">
        <v>102</v>
      </c>
      <c r="Y184" s="157" t="s">
        <v>102</v>
      </c>
    </row>
    <row r="185" spans="1:25" x14ac:dyDescent="0.3">
      <c r="A185" s="11" t="s">
        <v>728</v>
      </c>
      <c r="B185" s="15" t="s">
        <v>102</v>
      </c>
      <c r="C185" s="9" t="s">
        <v>102</v>
      </c>
      <c r="D185" s="9" t="s">
        <v>102</v>
      </c>
      <c r="E185" s="11" t="s">
        <v>102</v>
      </c>
      <c r="F185" s="33">
        <f>2+2+2+1+3</f>
        <v>10</v>
      </c>
      <c r="G185" s="33" t="s">
        <v>102</v>
      </c>
      <c r="H185" s="28" t="s">
        <v>102</v>
      </c>
      <c r="I185" s="25" t="s">
        <v>102</v>
      </c>
      <c r="J185" s="25" t="s">
        <v>102</v>
      </c>
      <c r="K185" s="25" t="s">
        <v>102</v>
      </c>
      <c r="L185" s="25" t="s">
        <v>102</v>
      </c>
      <c r="M185" s="25" t="s">
        <v>102</v>
      </c>
      <c r="N185" s="1" t="s">
        <v>102</v>
      </c>
      <c r="O185" s="4" t="s">
        <v>102</v>
      </c>
      <c r="P185" s="25" t="s">
        <v>102</v>
      </c>
      <c r="Q185" s="70" t="s">
        <v>102</v>
      </c>
      <c r="R185" s="70" t="s">
        <v>102</v>
      </c>
      <c r="S185" s="70" t="s">
        <v>102</v>
      </c>
      <c r="T185" s="70" t="s">
        <v>102</v>
      </c>
      <c r="U185" s="70" t="s">
        <v>102</v>
      </c>
      <c r="V185" s="70" t="s">
        <v>102</v>
      </c>
      <c r="W185" s="160" t="s">
        <v>102</v>
      </c>
      <c r="X185" s="153" t="s">
        <v>114</v>
      </c>
      <c r="Y185" s="157" t="s">
        <v>102</v>
      </c>
    </row>
    <row r="186" spans="1:25" s="8" customFormat="1" x14ac:dyDescent="0.3">
      <c r="A186" s="11" t="s">
        <v>308</v>
      </c>
      <c r="B186" s="15" t="s">
        <v>102</v>
      </c>
      <c r="C186" s="9" t="s">
        <v>102</v>
      </c>
      <c r="D186" s="9" t="s">
        <v>102</v>
      </c>
      <c r="E186" s="11" t="s">
        <v>102</v>
      </c>
      <c r="F186" s="33" t="s">
        <v>102</v>
      </c>
      <c r="G186" s="33" t="s">
        <v>102</v>
      </c>
      <c r="H186" s="28" t="s">
        <v>102</v>
      </c>
      <c r="I186" s="25" t="s">
        <v>102</v>
      </c>
      <c r="J186" s="25" t="s">
        <v>102</v>
      </c>
      <c r="K186" s="25" t="s">
        <v>102</v>
      </c>
      <c r="L186" s="25" t="s">
        <v>102</v>
      </c>
      <c r="M186" s="25" t="s">
        <v>114</v>
      </c>
      <c r="N186" s="1" t="s">
        <v>102</v>
      </c>
      <c r="O186" s="4" t="s">
        <v>102</v>
      </c>
      <c r="P186" s="25" t="s">
        <v>102</v>
      </c>
      <c r="Q186" s="70" t="s">
        <v>102</v>
      </c>
      <c r="R186" s="70" t="s">
        <v>102</v>
      </c>
      <c r="S186" s="70" t="s">
        <v>102</v>
      </c>
      <c r="T186" s="70">
        <v>2</v>
      </c>
      <c r="U186" s="70" t="s">
        <v>102</v>
      </c>
      <c r="V186" s="70">
        <v>2</v>
      </c>
      <c r="W186" s="160" t="s">
        <v>102</v>
      </c>
      <c r="X186" s="153" t="s">
        <v>114</v>
      </c>
      <c r="Y186" s="157" t="s">
        <v>114</v>
      </c>
    </row>
    <row r="187" spans="1:25" x14ac:dyDescent="0.3">
      <c r="A187" s="11" t="s">
        <v>752</v>
      </c>
      <c r="B187" s="15" t="s">
        <v>102</v>
      </c>
      <c r="C187" s="9" t="s">
        <v>102</v>
      </c>
      <c r="D187" s="9" t="s">
        <v>102</v>
      </c>
      <c r="E187" s="11" t="s">
        <v>102</v>
      </c>
      <c r="F187" s="33" t="s">
        <v>102</v>
      </c>
      <c r="G187" s="33" t="s">
        <v>102</v>
      </c>
      <c r="H187" s="28" t="s">
        <v>102</v>
      </c>
      <c r="I187" s="25" t="s">
        <v>102</v>
      </c>
      <c r="J187" s="25" t="s">
        <v>102</v>
      </c>
      <c r="K187" s="25" t="s">
        <v>102</v>
      </c>
      <c r="L187" s="25" t="s">
        <v>102</v>
      </c>
      <c r="M187" s="25" t="s">
        <v>102</v>
      </c>
      <c r="N187" s="1" t="s">
        <v>102</v>
      </c>
      <c r="O187" s="4" t="s">
        <v>102</v>
      </c>
      <c r="P187" s="25" t="s">
        <v>102</v>
      </c>
      <c r="Q187" s="70" t="s">
        <v>102</v>
      </c>
      <c r="R187" s="70" t="s">
        <v>102</v>
      </c>
      <c r="S187" s="70" t="s">
        <v>102</v>
      </c>
      <c r="T187" s="70">
        <v>2</v>
      </c>
      <c r="U187" s="70" t="s">
        <v>102</v>
      </c>
      <c r="V187" s="70" t="s">
        <v>102</v>
      </c>
      <c r="W187" s="160" t="s">
        <v>102</v>
      </c>
      <c r="X187" s="153" t="str">
        <f t="shared" si="3"/>
        <v>X</v>
      </c>
      <c r="Y187" s="157" t="s">
        <v>102</v>
      </c>
    </row>
    <row r="188" spans="1:25" s="8" customFormat="1" x14ac:dyDescent="0.3">
      <c r="A188" s="11" t="s">
        <v>108</v>
      </c>
      <c r="B188" s="15" t="s">
        <v>102</v>
      </c>
      <c r="C188" s="9" t="s">
        <v>102</v>
      </c>
      <c r="D188" s="9" t="s">
        <v>102</v>
      </c>
      <c r="E188" s="64" t="s">
        <v>102</v>
      </c>
      <c r="F188" s="33" t="s">
        <v>102</v>
      </c>
      <c r="G188" s="33">
        <v>2</v>
      </c>
      <c r="H188" s="28">
        <v>1</v>
      </c>
      <c r="I188" s="25">
        <v>14</v>
      </c>
      <c r="J188" s="25">
        <v>2</v>
      </c>
      <c r="K188" s="25" t="s">
        <v>114</v>
      </c>
      <c r="L188" s="25">
        <v>2</v>
      </c>
      <c r="M188" s="25">
        <f>2+1+1+3+1+1+2</f>
        <v>11</v>
      </c>
      <c r="N188" s="1">
        <f>1+2+1+1+1+3+1</f>
        <v>10</v>
      </c>
      <c r="O188" s="4" t="s">
        <v>102</v>
      </c>
      <c r="P188" s="25" t="s">
        <v>102</v>
      </c>
      <c r="Q188" s="70" t="s">
        <v>102</v>
      </c>
      <c r="R188" s="70" t="s">
        <v>102</v>
      </c>
      <c r="S188" s="70" t="s">
        <v>102</v>
      </c>
      <c r="T188" s="70" t="s">
        <v>102</v>
      </c>
      <c r="U188" s="70" t="s">
        <v>102</v>
      </c>
      <c r="V188" s="70" t="s">
        <v>102</v>
      </c>
      <c r="W188" s="160" t="s">
        <v>102</v>
      </c>
      <c r="X188" s="153" t="s">
        <v>114</v>
      </c>
      <c r="Y188" s="157" t="s">
        <v>114</v>
      </c>
    </row>
    <row r="189" spans="1:25" x14ac:dyDescent="0.3">
      <c r="A189" s="1" t="s">
        <v>67</v>
      </c>
      <c r="B189" s="2">
        <v>27</v>
      </c>
      <c r="C189" s="4">
        <v>1</v>
      </c>
      <c r="D189" s="4">
        <v>0</v>
      </c>
      <c r="E189" s="1">
        <v>0</v>
      </c>
      <c r="F189" s="33" t="s">
        <v>102</v>
      </c>
      <c r="G189" s="33" t="s">
        <v>102</v>
      </c>
      <c r="H189" s="25" t="s">
        <v>102</v>
      </c>
      <c r="I189" s="25" t="s">
        <v>102</v>
      </c>
      <c r="J189" s="25" t="s">
        <v>102</v>
      </c>
      <c r="K189" s="26" t="s">
        <v>102</v>
      </c>
      <c r="L189" s="25" t="s">
        <v>102</v>
      </c>
      <c r="M189" s="25" t="s">
        <v>102</v>
      </c>
      <c r="N189" s="1" t="s">
        <v>102</v>
      </c>
      <c r="O189" s="4" t="s">
        <v>102</v>
      </c>
      <c r="P189" s="25" t="s">
        <v>102</v>
      </c>
      <c r="Q189" s="70" t="s">
        <v>102</v>
      </c>
      <c r="R189" s="70" t="s">
        <v>102</v>
      </c>
      <c r="S189" s="70" t="s">
        <v>102</v>
      </c>
      <c r="T189" s="70">
        <v>2</v>
      </c>
      <c r="U189" s="70" t="s">
        <v>102</v>
      </c>
      <c r="V189" s="70">
        <v>3</v>
      </c>
      <c r="W189" s="160" t="s">
        <v>102</v>
      </c>
      <c r="X189" s="153" t="str">
        <f t="shared" si="3"/>
        <v>X</v>
      </c>
      <c r="Y189" s="157" t="s">
        <v>102</v>
      </c>
    </row>
    <row r="190" spans="1:25" x14ac:dyDescent="0.3">
      <c r="A190" s="9" t="s">
        <v>309</v>
      </c>
      <c r="B190" s="2" t="s">
        <v>102</v>
      </c>
      <c r="C190" s="4" t="s">
        <v>102</v>
      </c>
      <c r="D190" s="4" t="s">
        <v>102</v>
      </c>
      <c r="E190" s="1" t="s">
        <v>102</v>
      </c>
      <c r="F190" s="33" t="s">
        <v>102</v>
      </c>
      <c r="G190" s="33">
        <f>4+4+2+1</f>
        <v>11</v>
      </c>
      <c r="H190" s="25">
        <f>4+25+1</f>
        <v>30</v>
      </c>
      <c r="I190" s="25">
        <v>98</v>
      </c>
      <c r="J190" s="25" t="s">
        <v>102</v>
      </c>
      <c r="K190" s="26" t="s">
        <v>102</v>
      </c>
      <c r="L190" s="25" t="s">
        <v>102</v>
      </c>
      <c r="M190" s="25">
        <f>1+1+1+40+15+20+11+11+6+2+3+1</f>
        <v>112</v>
      </c>
      <c r="N190" s="1">
        <v>5</v>
      </c>
      <c r="O190" s="4">
        <f>6+5+2+2+1+5+10+1+6+3+12</f>
        <v>53</v>
      </c>
      <c r="P190" s="25">
        <v>1</v>
      </c>
      <c r="Q190" s="70" t="s">
        <v>102</v>
      </c>
      <c r="R190" s="70" t="s">
        <v>102</v>
      </c>
      <c r="S190" s="70" t="s">
        <v>102</v>
      </c>
      <c r="T190" s="70" t="s">
        <v>102</v>
      </c>
      <c r="U190" s="70" t="s">
        <v>102</v>
      </c>
      <c r="V190" s="70" t="s">
        <v>102</v>
      </c>
      <c r="W190" s="160" t="s">
        <v>102</v>
      </c>
      <c r="X190" s="153" t="s">
        <v>102</v>
      </c>
      <c r="Y190" s="157" t="s">
        <v>102</v>
      </c>
    </row>
    <row r="191" spans="1:25" s="8" customFormat="1" x14ac:dyDescent="0.3">
      <c r="A191" s="11" t="s">
        <v>310</v>
      </c>
      <c r="B191" s="15" t="s">
        <v>102</v>
      </c>
      <c r="C191" s="9" t="s">
        <v>102</v>
      </c>
      <c r="D191" s="9" t="s">
        <v>102</v>
      </c>
      <c r="E191" s="11" t="s">
        <v>102</v>
      </c>
      <c r="F191" s="33" t="s">
        <v>102</v>
      </c>
      <c r="G191" s="33" t="s">
        <v>102</v>
      </c>
      <c r="H191" s="28" t="s">
        <v>102</v>
      </c>
      <c r="I191" s="28" t="s">
        <v>102</v>
      </c>
      <c r="J191" s="28" t="s">
        <v>102</v>
      </c>
      <c r="K191" s="28" t="s">
        <v>114</v>
      </c>
      <c r="L191" s="28" t="s">
        <v>102</v>
      </c>
      <c r="M191" s="28">
        <v>4</v>
      </c>
      <c r="N191" s="11" t="s">
        <v>102</v>
      </c>
      <c r="O191" s="4">
        <v>2</v>
      </c>
      <c r="P191" s="25" t="s">
        <v>102</v>
      </c>
      <c r="Q191" s="70" t="s">
        <v>102</v>
      </c>
      <c r="R191" s="70" t="s">
        <v>102</v>
      </c>
      <c r="S191" s="70" t="s">
        <v>102</v>
      </c>
      <c r="T191" s="70" t="s">
        <v>102</v>
      </c>
      <c r="U191" s="70" t="s">
        <v>102</v>
      </c>
      <c r="V191" s="70" t="s">
        <v>102</v>
      </c>
      <c r="W191" s="160" t="s">
        <v>102</v>
      </c>
      <c r="X191" s="153" t="s">
        <v>114</v>
      </c>
      <c r="Y191" s="157" t="s">
        <v>114</v>
      </c>
    </row>
    <row r="192" spans="1:25" s="8" customFormat="1" x14ac:dyDescent="0.3">
      <c r="A192" s="11" t="s">
        <v>963</v>
      </c>
      <c r="B192" s="15" t="s">
        <v>102</v>
      </c>
      <c r="C192" s="9" t="s">
        <v>102</v>
      </c>
      <c r="D192" s="9" t="s">
        <v>102</v>
      </c>
      <c r="E192" s="11" t="s">
        <v>102</v>
      </c>
      <c r="F192" s="33" t="s">
        <v>102</v>
      </c>
      <c r="G192" s="33" t="s">
        <v>102</v>
      </c>
      <c r="H192" s="28" t="s">
        <v>102</v>
      </c>
      <c r="I192" s="53" t="s">
        <v>102</v>
      </c>
      <c r="J192" s="28" t="s">
        <v>102</v>
      </c>
      <c r="K192" s="28" t="s">
        <v>102</v>
      </c>
      <c r="L192" s="28" t="s">
        <v>102</v>
      </c>
      <c r="M192" s="28">
        <v>3</v>
      </c>
      <c r="N192" s="11" t="s">
        <v>102</v>
      </c>
      <c r="O192" s="4" t="s">
        <v>102</v>
      </c>
      <c r="P192" s="25" t="s">
        <v>102</v>
      </c>
      <c r="Q192" s="70" t="s">
        <v>102</v>
      </c>
      <c r="R192" s="70" t="s">
        <v>102</v>
      </c>
      <c r="S192" s="70" t="s">
        <v>102</v>
      </c>
      <c r="T192" s="70" t="s">
        <v>102</v>
      </c>
      <c r="U192" s="70" t="s">
        <v>102</v>
      </c>
      <c r="V192" s="70" t="s">
        <v>102</v>
      </c>
      <c r="W192" s="160" t="s">
        <v>102</v>
      </c>
      <c r="X192" s="153" t="s">
        <v>102</v>
      </c>
      <c r="Y192" s="157" t="s">
        <v>102</v>
      </c>
    </row>
    <row r="193" spans="1:25" x14ac:dyDescent="0.3">
      <c r="A193" s="11" t="s">
        <v>964</v>
      </c>
      <c r="B193" s="15" t="s">
        <v>102</v>
      </c>
      <c r="C193" s="9" t="s">
        <v>102</v>
      </c>
      <c r="D193" s="9" t="s">
        <v>102</v>
      </c>
      <c r="E193" s="11" t="s">
        <v>102</v>
      </c>
      <c r="F193" s="33" t="s">
        <v>102</v>
      </c>
      <c r="G193" s="33" t="s">
        <v>102</v>
      </c>
      <c r="H193" s="28" t="s">
        <v>102</v>
      </c>
      <c r="I193" s="53" t="s">
        <v>102</v>
      </c>
      <c r="J193" s="28" t="s">
        <v>102</v>
      </c>
      <c r="K193" s="28" t="s">
        <v>102</v>
      </c>
      <c r="L193" s="28" t="s">
        <v>102</v>
      </c>
      <c r="M193" s="28" t="s">
        <v>102</v>
      </c>
      <c r="N193" s="11" t="s">
        <v>102</v>
      </c>
      <c r="O193" s="4" t="s">
        <v>102</v>
      </c>
      <c r="P193" s="25" t="s">
        <v>102</v>
      </c>
      <c r="Q193" s="70" t="s">
        <v>102</v>
      </c>
      <c r="R193" s="70" t="s">
        <v>102</v>
      </c>
      <c r="S193" s="70" t="s">
        <v>102</v>
      </c>
      <c r="T193" s="70">
        <v>1</v>
      </c>
      <c r="U193" s="70" t="s">
        <v>102</v>
      </c>
      <c r="V193" s="70" t="s">
        <v>102</v>
      </c>
      <c r="W193" s="160" t="s">
        <v>102</v>
      </c>
      <c r="X193" s="153" t="str">
        <f t="shared" si="3"/>
        <v>X</v>
      </c>
      <c r="Y193" s="157" t="s">
        <v>114</v>
      </c>
    </row>
    <row r="194" spans="1:25" s="8" customFormat="1" x14ac:dyDescent="0.3">
      <c r="A194" s="1" t="s">
        <v>965</v>
      </c>
      <c r="B194" s="2">
        <v>9</v>
      </c>
      <c r="C194" s="4">
        <v>1</v>
      </c>
      <c r="D194" s="4">
        <v>0</v>
      </c>
      <c r="E194" s="1">
        <v>0</v>
      </c>
      <c r="F194" s="33" t="s">
        <v>102</v>
      </c>
      <c r="G194" s="33" t="s">
        <v>102</v>
      </c>
      <c r="H194" s="24">
        <v>3</v>
      </c>
      <c r="I194" s="24">
        <v>3</v>
      </c>
      <c r="J194" s="25" t="s">
        <v>102</v>
      </c>
      <c r="K194" s="26">
        <v>1</v>
      </c>
      <c r="L194" s="25" t="s">
        <v>102</v>
      </c>
      <c r="M194" s="25">
        <f>2+1+4+6+1+1+1+1+1+1+3</f>
        <v>22</v>
      </c>
      <c r="N194" s="1">
        <v>1</v>
      </c>
      <c r="O194" s="4" t="s">
        <v>102</v>
      </c>
      <c r="P194" s="25" t="s">
        <v>102</v>
      </c>
      <c r="Q194" s="70" t="s">
        <v>102</v>
      </c>
      <c r="R194" s="70">
        <v>1</v>
      </c>
      <c r="S194" s="70" t="s">
        <v>102</v>
      </c>
      <c r="T194" s="70">
        <v>1</v>
      </c>
      <c r="U194" s="70">
        <v>1</v>
      </c>
      <c r="V194" s="70">
        <v>2</v>
      </c>
      <c r="W194" s="160" t="s">
        <v>102</v>
      </c>
      <c r="X194" s="153" t="str">
        <f t="shared" si="3"/>
        <v>X</v>
      </c>
      <c r="Y194" s="157" t="s">
        <v>114</v>
      </c>
    </row>
    <row r="195" spans="1:25" x14ac:dyDescent="0.3">
      <c r="A195" s="1" t="s">
        <v>966</v>
      </c>
      <c r="B195" s="2" t="s">
        <v>102</v>
      </c>
      <c r="C195" s="4" t="s">
        <v>102</v>
      </c>
      <c r="D195" s="4" t="s">
        <v>102</v>
      </c>
      <c r="E195" s="1" t="s">
        <v>102</v>
      </c>
      <c r="F195" s="33" t="s">
        <v>102</v>
      </c>
      <c r="G195" s="33" t="s">
        <v>102</v>
      </c>
      <c r="H195" s="24">
        <v>13</v>
      </c>
      <c r="I195" s="24">
        <v>2</v>
      </c>
      <c r="J195" s="25" t="s">
        <v>102</v>
      </c>
      <c r="K195" s="25" t="s">
        <v>102</v>
      </c>
      <c r="L195" s="25" t="s">
        <v>102</v>
      </c>
      <c r="M195" s="25">
        <v>6</v>
      </c>
      <c r="N195" s="1">
        <v>1</v>
      </c>
      <c r="O195" s="4" t="s">
        <v>102</v>
      </c>
      <c r="P195" s="25" t="s">
        <v>102</v>
      </c>
      <c r="Q195" s="70" t="s">
        <v>102</v>
      </c>
      <c r="R195" s="70" t="s">
        <v>102</v>
      </c>
      <c r="S195" s="70" t="s">
        <v>102</v>
      </c>
      <c r="T195" s="70" t="s">
        <v>102</v>
      </c>
      <c r="U195" s="70" t="s">
        <v>102</v>
      </c>
      <c r="V195" s="70" t="s">
        <v>102</v>
      </c>
      <c r="W195" s="160" t="s">
        <v>102</v>
      </c>
      <c r="X195" s="153" t="s">
        <v>114</v>
      </c>
      <c r="Y195" s="157" t="s">
        <v>114</v>
      </c>
    </row>
    <row r="196" spans="1:25" x14ac:dyDescent="0.3">
      <c r="A196" s="1" t="s">
        <v>967</v>
      </c>
      <c r="B196" s="2">
        <v>8</v>
      </c>
      <c r="C196" s="4">
        <v>3</v>
      </c>
      <c r="D196" s="4">
        <v>0</v>
      </c>
      <c r="E196" s="1">
        <v>5</v>
      </c>
      <c r="F196" s="33" t="s">
        <v>102</v>
      </c>
      <c r="G196" s="33" t="s">
        <v>102</v>
      </c>
      <c r="H196" s="24">
        <v>3</v>
      </c>
      <c r="I196" s="24">
        <v>8</v>
      </c>
      <c r="J196" s="25" t="s">
        <v>102</v>
      </c>
      <c r="K196" s="25" t="s">
        <v>102</v>
      </c>
      <c r="L196" s="25" t="s">
        <v>102</v>
      </c>
      <c r="M196" s="25">
        <v>3</v>
      </c>
      <c r="N196" s="1" t="s">
        <v>102</v>
      </c>
      <c r="O196" s="4" t="s">
        <v>102</v>
      </c>
      <c r="P196" s="25">
        <v>2</v>
      </c>
      <c r="Q196" s="70" t="s">
        <v>102</v>
      </c>
      <c r="R196" s="70">
        <v>1</v>
      </c>
      <c r="S196" s="70">
        <v>5</v>
      </c>
      <c r="T196" s="70">
        <v>1</v>
      </c>
      <c r="U196" s="70" t="s">
        <v>102</v>
      </c>
      <c r="V196" s="70" t="s">
        <v>102</v>
      </c>
      <c r="W196" s="160" t="s">
        <v>102</v>
      </c>
      <c r="X196" s="153" t="str">
        <f t="shared" si="3"/>
        <v>X</v>
      </c>
      <c r="Y196" s="157" t="s">
        <v>114</v>
      </c>
    </row>
    <row r="197" spans="1:25" x14ac:dyDescent="0.3">
      <c r="A197" s="1" t="s">
        <v>76</v>
      </c>
      <c r="B197" s="2">
        <v>11</v>
      </c>
      <c r="C197" s="4">
        <v>0</v>
      </c>
      <c r="D197" s="4">
        <v>0</v>
      </c>
      <c r="E197" s="1">
        <v>0</v>
      </c>
      <c r="F197" s="33" t="s">
        <v>102</v>
      </c>
      <c r="G197" s="33" t="s">
        <v>102</v>
      </c>
      <c r="H197" s="25" t="s">
        <v>102</v>
      </c>
      <c r="I197" s="25" t="s">
        <v>102</v>
      </c>
      <c r="J197" s="25">
        <v>1</v>
      </c>
      <c r="K197" s="24" t="s">
        <v>102</v>
      </c>
      <c r="L197" s="25" t="s">
        <v>102</v>
      </c>
      <c r="M197" s="25" t="s">
        <v>102</v>
      </c>
      <c r="N197" s="1" t="s">
        <v>102</v>
      </c>
      <c r="O197" s="4" t="s">
        <v>102</v>
      </c>
      <c r="P197" s="25" t="s">
        <v>102</v>
      </c>
      <c r="Q197" s="70">
        <v>1</v>
      </c>
      <c r="R197" s="70" t="s">
        <v>102</v>
      </c>
      <c r="S197" s="70">
        <v>1</v>
      </c>
      <c r="T197" s="70">
        <v>12</v>
      </c>
      <c r="U197" s="70" t="s">
        <v>102</v>
      </c>
      <c r="V197" s="70">
        <v>2</v>
      </c>
      <c r="W197" s="160" t="s">
        <v>102</v>
      </c>
      <c r="X197" s="153" t="str">
        <f t="shared" si="3"/>
        <v>X</v>
      </c>
      <c r="Y197" s="157" t="s">
        <v>102</v>
      </c>
    </row>
    <row r="198" spans="1:25" x14ac:dyDescent="0.3">
      <c r="A198" s="1" t="s">
        <v>169</v>
      </c>
      <c r="B198" s="2" t="s">
        <v>102</v>
      </c>
      <c r="C198" s="4" t="s">
        <v>102</v>
      </c>
      <c r="D198" s="4" t="s">
        <v>102</v>
      </c>
      <c r="E198" s="1" t="s">
        <v>102</v>
      </c>
      <c r="F198" s="33" t="s">
        <v>102</v>
      </c>
      <c r="G198" s="33" t="s">
        <v>102</v>
      </c>
      <c r="H198" s="25" t="s">
        <v>102</v>
      </c>
      <c r="I198" s="25">
        <f>1+1+3+7+2+16+1</f>
        <v>31</v>
      </c>
      <c r="J198" s="25" t="s">
        <v>102</v>
      </c>
      <c r="K198" s="25" t="s">
        <v>102</v>
      </c>
      <c r="L198" s="25" t="s">
        <v>102</v>
      </c>
      <c r="M198" s="25" t="s">
        <v>102</v>
      </c>
      <c r="N198" s="1" t="s">
        <v>102</v>
      </c>
      <c r="O198" s="4" t="s">
        <v>102</v>
      </c>
      <c r="P198" s="25">
        <v>1</v>
      </c>
      <c r="Q198" s="70" t="s">
        <v>102</v>
      </c>
      <c r="R198" s="70" t="s">
        <v>102</v>
      </c>
      <c r="S198" s="70" t="s">
        <v>102</v>
      </c>
      <c r="T198" s="70">
        <v>1</v>
      </c>
      <c r="U198" s="70" t="s">
        <v>102</v>
      </c>
      <c r="V198" s="70" t="s">
        <v>102</v>
      </c>
      <c r="W198" s="160" t="s">
        <v>102</v>
      </c>
      <c r="X198" s="153" t="str">
        <f t="shared" si="3"/>
        <v>X</v>
      </c>
      <c r="Y198" s="157" t="s">
        <v>102</v>
      </c>
    </row>
    <row r="199" spans="1:25" s="8" customFormat="1" x14ac:dyDescent="0.3">
      <c r="A199" s="4" t="s">
        <v>673</v>
      </c>
      <c r="B199" s="2" t="s">
        <v>102</v>
      </c>
      <c r="C199" s="4" t="s">
        <v>102</v>
      </c>
      <c r="D199" s="4" t="s">
        <v>102</v>
      </c>
      <c r="E199" s="1" t="s">
        <v>102</v>
      </c>
      <c r="F199" s="33" t="s">
        <v>102</v>
      </c>
      <c r="G199" s="33" t="s">
        <v>102</v>
      </c>
      <c r="H199" s="25" t="s">
        <v>102</v>
      </c>
      <c r="I199" s="25" t="s">
        <v>102</v>
      </c>
      <c r="J199" s="25" t="s">
        <v>102</v>
      </c>
      <c r="K199" s="25" t="s">
        <v>102</v>
      </c>
      <c r="L199" s="25" t="s">
        <v>102</v>
      </c>
      <c r="M199" s="25" t="s">
        <v>102</v>
      </c>
      <c r="N199" s="1" t="s">
        <v>102</v>
      </c>
      <c r="O199" s="4" t="s">
        <v>102</v>
      </c>
      <c r="P199" s="25" t="s">
        <v>102</v>
      </c>
      <c r="Q199" s="70" t="s">
        <v>102</v>
      </c>
      <c r="R199" s="70" t="s">
        <v>102</v>
      </c>
      <c r="S199" s="70">
        <v>3</v>
      </c>
      <c r="T199" s="70" t="s">
        <v>102</v>
      </c>
      <c r="U199" s="70" t="s">
        <v>102</v>
      </c>
      <c r="V199" s="70" t="s">
        <v>102</v>
      </c>
      <c r="W199" s="160" t="s">
        <v>102</v>
      </c>
      <c r="X199" s="153" t="str">
        <f t="shared" si="3"/>
        <v>X</v>
      </c>
      <c r="Y199" s="157" t="s">
        <v>114</v>
      </c>
    </row>
    <row r="200" spans="1:25" s="8" customFormat="1" x14ac:dyDescent="0.3">
      <c r="A200" s="4" t="s">
        <v>672</v>
      </c>
      <c r="B200" s="2" t="s">
        <v>102</v>
      </c>
      <c r="C200" s="4" t="s">
        <v>102</v>
      </c>
      <c r="D200" s="4" t="s">
        <v>102</v>
      </c>
      <c r="E200" s="1" t="s">
        <v>102</v>
      </c>
      <c r="F200" s="33" t="s">
        <v>102</v>
      </c>
      <c r="G200" s="33" t="s">
        <v>102</v>
      </c>
      <c r="H200" s="25" t="s">
        <v>102</v>
      </c>
      <c r="I200" s="25" t="s">
        <v>102</v>
      </c>
      <c r="J200" s="25" t="s">
        <v>102</v>
      </c>
      <c r="K200" s="25" t="s">
        <v>102</v>
      </c>
      <c r="L200" s="25" t="s">
        <v>102</v>
      </c>
      <c r="M200" s="25" t="s">
        <v>102</v>
      </c>
      <c r="N200" s="1" t="s">
        <v>102</v>
      </c>
      <c r="O200" s="4" t="s">
        <v>102</v>
      </c>
      <c r="P200" s="25" t="s">
        <v>102</v>
      </c>
      <c r="Q200" s="70" t="s">
        <v>102</v>
      </c>
      <c r="R200" s="70" t="s">
        <v>102</v>
      </c>
      <c r="S200" s="70" t="s">
        <v>102</v>
      </c>
      <c r="T200" s="70">
        <v>1</v>
      </c>
      <c r="U200" s="70" t="s">
        <v>102</v>
      </c>
      <c r="V200" s="70" t="s">
        <v>102</v>
      </c>
      <c r="W200" s="160" t="s">
        <v>102</v>
      </c>
      <c r="X200" s="153" t="str">
        <f t="shared" si="3"/>
        <v>X</v>
      </c>
      <c r="Y200" s="157" t="s">
        <v>114</v>
      </c>
    </row>
    <row r="201" spans="1:25" s="8" customFormat="1" x14ac:dyDescent="0.3">
      <c r="A201" s="4" t="s">
        <v>311</v>
      </c>
      <c r="B201" s="2" t="s">
        <v>102</v>
      </c>
      <c r="C201" s="4" t="s">
        <v>102</v>
      </c>
      <c r="D201" s="4" t="s">
        <v>102</v>
      </c>
      <c r="E201" s="1" t="s">
        <v>102</v>
      </c>
      <c r="F201" s="33" t="s">
        <v>102</v>
      </c>
      <c r="G201" s="33" t="s">
        <v>102</v>
      </c>
      <c r="H201" s="25" t="s">
        <v>102</v>
      </c>
      <c r="I201" s="25" t="s">
        <v>102</v>
      </c>
      <c r="J201" s="25" t="s">
        <v>102</v>
      </c>
      <c r="K201" s="25" t="s">
        <v>102</v>
      </c>
      <c r="L201" s="25" t="s">
        <v>102</v>
      </c>
      <c r="M201" s="25">
        <v>1</v>
      </c>
      <c r="N201" s="1" t="s">
        <v>102</v>
      </c>
      <c r="O201" s="4" t="s">
        <v>102</v>
      </c>
      <c r="P201" s="25" t="s">
        <v>102</v>
      </c>
      <c r="Q201" s="70" t="s">
        <v>102</v>
      </c>
      <c r="R201" s="70" t="s">
        <v>102</v>
      </c>
      <c r="S201" s="70" t="s">
        <v>102</v>
      </c>
      <c r="T201" s="70" t="s">
        <v>102</v>
      </c>
      <c r="U201" s="70" t="s">
        <v>102</v>
      </c>
      <c r="V201" s="70" t="s">
        <v>102</v>
      </c>
      <c r="W201" s="160" t="s">
        <v>102</v>
      </c>
      <c r="X201" s="153" t="s">
        <v>114</v>
      </c>
      <c r="Y201" s="157" t="s">
        <v>114</v>
      </c>
    </row>
    <row r="202" spans="1:25" s="8" customFormat="1" x14ac:dyDescent="0.3">
      <c r="A202" s="4" t="s">
        <v>312</v>
      </c>
      <c r="B202" s="2" t="s">
        <v>102</v>
      </c>
      <c r="C202" s="4" t="s">
        <v>102</v>
      </c>
      <c r="D202" s="4" t="s">
        <v>102</v>
      </c>
      <c r="E202" s="1" t="s">
        <v>102</v>
      </c>
      <c r="F202" s="33" t="s">
        <v>102</v>
      </c>
      <c r="G202" s="33" t="s">
        <v>102</v>
      </c>
      <c r="H202" s="25" t="s">
        <v>102</v>
      </c>
      <c r="I202" s="25" t="s">
        <v>102</v>
      </c>
      <c r="J202" s="25" t="s">
        <v>102</v>
      </c>
      <c r="K202" s="25" t="s">
        <v>102</v>
      </c>
      <c r="L202" s="25" t="s">
        <v>102</v>
      </c>
      <c r="M202" s="25" t="s">
        <v>114</v>
      </c>
      <c r="N202" s="1" t="s">
        <v>102</v>
      </c>
      <c r="O202" s="4" t="s">
        <v>102</v>
      </c>
      <c r="P202" s="25" t="s">
        <v>102</v>
      </c>
      <c r="Q202" s="70" t="s">
        <v>102</v>
      </c>
      <c r="R202" s="70" t="s">
        <v>102</v>
      </c>
      <c r="S202" s="70" t="s">
        <v>102</v>
      </c>
      <c r="T202" s="70" t="s">
        <v>102</v>
      </c>
      <c r="U202" s="70" t="s">
        <v>102</v>
      </c>
      <c r="V202" s="70" t="s">
        <v>102</v>
      </c>
      <c r="W202" s="160" t="s">
        <v>102</v>
      </c>
      <c r="X202" s="153" t="s">
        <v>114</v>
      </c>
      <c r="Y202" s="157" t="s">
        <v>114</v>
      </c>
    </row>
    <row r="203" spans="1:25" x14ac:dyDescent="0.3">
      <c r="A203" s="1" t="s">
        <v>74</v>
      </c>
      <c r="B203" s="2">
        <v>9</v>
      </c>
      <c r="C203" s="4">
        <v>11</v>
      </c>
      <c r="D203" s="4">
        <v>0</v>
      </c>
      <c r="E203" s="1">
        <v>1</v>
      </c>
      <c r="F203" s="33" t="s">
        <v>102</v>
      </c>
      <c r="G203" s="33" t="s">
        <v>102</v>
      </c>
      <c r="H203" s="24">
        <v>1</v>
      </c>
      <c r="I203" s="25">
        <v>2</v>
      </c>
      <c r="J203" s="24">
        <v>15</v>
      </c>
      <c r="K203" s="25">
        <v>2</v>
      </c>
      <c r="L203" s="25">
        <v>1</v>
      </c>
      <c r="M203" s="25" t="s">
        <v>114</v>
      </c>
      <c r="N203" s="1" t="s">
        <v>102</v>
      </c>
      <c r="O203" s="4" t="s">
        <v>102</v>
      </c>
      <c r="P203" s="25" t="s">
        <v>102</v>
      </c>
      <c r="Q203" s="70" t="s">
        <v>102</v>
      </c>
      <c r="R203" s="70" t="s">
        <v>102</v>
      </c>
      <c r="S203" s="70" t="s">
        <v>102</v>
      </c>
      <c r="T203" s="70" t="s">
        <v>102</v>
      </c>
      <c r="U203" s="70" t="s">
        <v>102</v>
      </c>
      <c r="V203" s="70" t="s">
        <v>102</v>
      </c>
      <c r="W203" s="160" t="s">
        <v>102</v>
      </c>
      <c r="X203" s="153" t="s">
        <v>114</v>
      </c>
      <c r="Y203" s="157" t="s">
        <v>114</v>
      </c>
    </row>
    <row r="204" spans="1:25" s="8" customFormat="1" x14ac:dyDescent="0.3">
      <c r="A204" s="4" t="s">
        <v>313</v>
      </c>
      <c r="B204" s="2" t="s">
        <v>102</v>
      </c>
      <c r="C204" s="4" t="s">
        <v>102</v>
      </c>
      <c r="D204" s="4" t="s">
        <v>102</v>
      </c>
      <c r="E204" s="1" t="s">
        <v>102</v>
      </c>
      <c r="F204" s="33" t="s">
        <v>102</v>
      </c>
      <c r="G204" s="33" t="s">
        <v>102</v>
      </c>
      <c r="H204" s="24" t="s">
        <v>102</v>
      </c>
      <c r="I204" s="25" t="s">
        <v>102</v>
      </c>
      <c r="J204" s="24" t="s">
        <v>102</v>
      </c>
      <c r="K204" s="25" t="s">
        <v>102</v>
      </c>
      <c r="L204" s="25" t="s">
        <v>102</v>
      </c>
      <c r="M204" s="25">
        <f>7+15+20+53+96+24+25+19+1+1+1+3+3</f>
        <v>268</v>
      </c>
      <c r="N204" s="1" t="s">
        <v>102</v>
      </c>
      <c r="O204" s="4" t="s">
        <v>102</v>
      </c>
      <c r="P204" s="25" t="s">
        <v>102</v>
      </c>
      <c r="Q204" s="70" t="s">
        <v>102</v>
      </c>
      <c r="R204" s="70" t="s">
        <v>102</v>
      </c>
      <c r="S204" s="70" t="s">
        <v>102</v>
      </c>
      <c r="T204" s="70" t="s">
        <v>102</v>
      </c>
      <c r="U204" s="70" t="s">
        <v>102</v>
      </c>
      <c r="V204" s="70" t="s">
        <v>102</v>
      </c>
      <c r="W204" s="160" t="s">
        <v>102</v>
      </c>
      <c r="X204" s="153" t="s">
        <v>114</v>
      </c>
      <c r="Y204" s="157" t="s">
        <v>102</v>
      </c>
    </row>
    <row r="205" spans="1:25" x14ac:dyDescent="0.3">
      <c r="A205" s="4" t="s">
        <v>314</v>
      </c>
      <c r="B205" s="2" t="s">
        <v>102</v>
      </c>
      <c r="C205" s="4" t="s">
        <v>102</v>
      </c>
      <c r="D205" s="4" t="s">
        <v>102</v>
      </c>
      <c r="E205" s="1" t="s">
        <v>102</v>
      </c>
      <c r="F205" s="33" t="s">
        <v>102</v>
      </c>
      <c r="G205" s="33" t="s">
        <v>102</v>
      </c>
      <c r="H205" s="24" t="s">
        <v>102</v>
      </c>
      <c r="I205" s="25" t="s">
        <v>102</v>
      </c>
      <c r="J205" s="24" t="s">
        <v>102</v>
      </c>
      <c r="K205" s="25" t="s">
        <v>102</v>
      </c>
      <c r="L205" s="25" t="s">
        <v>102</v>
      </c>
      <c r="M205" s="25">
        <v>11</v>
      </c>
      <c r="N205" s="1" t="s">
        <v>102</v>
      </c>
      <c r="O205" s="4" t="s">
        <v>102</v>
      </c>
      <c r="P205" s="25" t="s">
        <v>102</v>
      </c>
      <c r="Q205" s="70" t="s">
        <v>102</v>
      </c>
      <c r="R205" s="70" t="s">
        <v>102</v>
      </c>
      <c r="S205" s="70" t="s">
        <v>102</v>
      </c>
      <c r="T205" s="70" t="s">
        <v>102</v>
      </c>
      <c r="U205" s="70" t="s">
        <v>102</v>
      </c>
      <c r="V205" s="70" t="s">
        <v>102</v>
      </c>
      <c r="W205" s="160" t="s">
        <v>102</v>
      </c>
      <c r="X205" s="153" t="s">
        <v>114</v>
      </c>
      <c r="Y205" s="157" t="s">
        <v>114</v>
      </c>
    </row>
    <row r="206" spans="1:25" x14ac:dyDescent="0.3">
      <c r="A206" s="1" t="s">
        <v>109</v>
      </c>
      <c r="B206" s="2" t="s">
        <v>102</v>
      </c>
      <c r="C206" s="4" t="s">
        <v>102</v>
      </c>
      <c r="D206" s="4" t="s">
        <v>102</v>
      </c>
      <c r="E206" s="1" t="s">
        <v>102</v>
      </c>
      <c r="F206" s="33" t="s">
        <v>102</v>
      </c>
      <c r="G206" s="33" t="s">
        <v>102</v>
      </c>
      <c r="H206" s="24">
        <v>1</v>
      </c>
      <c r="I206" s="25">
        <v>2</v>
      </c>
      <c r="J206" s="25">
        <v>3</v>
      </c>
      <c r="K206" s="25">
        <v>1</v>
      </c>
      <c r="L206" s="25" t="s">
        <v>102</v>
      </c>
      <c r="M206" s="25">
        <f>2+3+1+1+1+1+1+4+1+2+1</f>
        <v>18</v>
      </c>
      <c r="N206" s="1">
        <f>1+4+27+2</f>
        <v>34</v>
      </c>
      <c r="O206" s="4" t="s">
        <v>102</v>
      </c>
      <c r="P206" s="25" t="s">
        <v>102</v>
      </c>
      <c r="Q206" s="70" t="s">
        <v>102</v>
      </c>
      <c r="R206" s="70" t="s">
        <v>102</v>
      </c>
      <c r="S206" s="70" t="s">
        <v>102</v>
      </c>
      <c r="T206" s="70" t="s">
        <v>102</v>
      </c>
      <c r="U206" s="70" t="s">
        <v>102</v>
      </c>
      <c r="V206" s="70" t="s">
        <v>102</v>
      </c>
      <c r="W206" s="160" t="s">
        <v>102</v>
      </c>
      <c r="X206" s="153" t="s">
        <v>114</v>
      </c>
      <c r="Y206" s="157" t="s">
        <v>114</v>
      </c>
    </row>
    <row r="207" spans="1:25" x14ac:dyDescent="0.3">
      <c r="A207" s="4" t="s">
        <v>315</v>
      </c>
      <c r="B207" s="2" t="s">
        <v>102</v>
      </c>
      <c r="C207" s="4" t="s">
        <v>102</v>
      </c>
      <c r="D207" s="4" t="s">
        <v>102</v>
      </c>
      <c r="E207" s="1" t="s">
        <v>102</v>
      </c>
      <c r="F207" s="33" t="s">
        <v>102</v>
      </c>
      <c r="G207" s="33" t="s">
        <v>102</v>
      </c>
      <c r="H207" s="24" t="s">
        <v>102</v>
      </c>
      <c r="I207" s="25" t="s">
        <v>102</v>
      </c>
      <c r="J207" s="25" t="s">
        <v>102</v>
      </c>
      <c r="K207" s="25" t="s">
        <v>102</v>
      </c>
      <c r="L207" s="25" t="s">
        <v>102</v>
      </c>
      <c r="M207" s="25">
        <v>1</v>
      </c>
      <c r="N207" s="1" t="s">
        <v>102</v>
      </c>
      <c r="O207" s="4" t="s">
        <v>102</v>
      </c>
      <c r="P207" s="25" t="s">
        <v>102</v>
      </c>
      <c r="Q207" s="70" t="s">
        <v>102</v>
      </c>
      <c r="R207" s="70" t="s">
        <v>102</v>
      </c>
      <c r="S207" s="70" t="s">
        <v>102</v>
      </c>
      <c r="T207" s="70" t="s">
        <v>102</v>
      </c>
      <c r="U207" s="70" t="s">
        <v>102</v>
      </c>
      <c r="V207" s="70" t="s">
        <v>102</v>
      </c>
      <c r="W207" s="160" t="s">
        <v>102</v>
      </c>
      <c r="X207" s="153" t="s">
        <v>114</v>
      </c>
      <c r="Y207" s="157" t="s">
        <v>114</v>
      </c>
    </row>
    <row r="208" spans="1:25" x14ac:dyDescent="0.3">
      <c r="A208" s="1" t="s">
        <v>73</v>
      </c>
      <c r="B208" s="2">
        <v>7</v>
      </c>
      <c r="C208" s="4">
        <v>0</v>
      </c>
      <c r="D208" s="4">
        <v>0</v>
      </c>
      <c r="E208" s="1">
        <v>0</v>
      </c>
      <c r="F208" s="33" t="s">
        <v>102</v>
      </c>
      <c r="G208" s="33" t="s">
        <v>102</v>
      </c>
      <c r="H208" s="25" t="s">
        <v>102</v>
      </c>
      <c r="I208" s="25" t="s">
        <v>102</v>
      </c>
      <c r="J208" s="24">
        <v>1</v>
      </c>
      <c r="K208" s="25">
        <v>1</v>
      </c>
      <c r="L208" s="25" t="s">
        <v>102</v>
      </c>
      <c r="M208" s="25">
        <f>1+1+3+2+1+1+2+1</f>
        <v>12</v>
      </c>
      <c r="N208" s="1" t="s">
        <v>102</v>
      </c>
      <c r="O208" s="4" t="s">
        <v>102</v>
      </c>
      <c r="P208" s="25" t="s">
        <v>102</v>
      </c>
      <c r="Q208" s="70" t="s">
        <v>102</v>
      </c>
      <c r="R208" s="70" t="s">
        <v>102</v>
      </c>
      <c r="S208" s="70" t="s">
        <v>102</v>
      </c>
      <c r="T208" s="70" t="s">
        <v>102</v>
      </c>
      <c r="U208" s="70" t="s">
        <v>102</v>
      </c>
      <c r="V208" s="70" t="s">
        <v>102</v>
      </c>
      <c r="W208" s="160" t="s">
        <v>102</v>
      </c>
      <c r="X208" s="153" t="s">
        <v>114</v>
      </c>
      <c r="Y208" s="157" t="s">
        <v>114</v>
      </c>
    </row>
    <row r="209" spans="1:25" x14ac:dyDescent="0.3">
      <c r="A209" s="1" t="s">
        <v>72</v>
      </c>
      <c r="B209" s="2">
        <v>58</v>
      </c>
      <c r="C209" s="4">
        <v>2</v>
      </c>
      <c r="D209" s="4">
        <v>0</v>
      </c>
      <c r="E209" s="1">
        <v>1</v>
      </c>
      <c r="F209" s="33" t="s">
        <v>102</v>
      </c>
      <c r="G209" s="33">
        <v>1</v>
      </c>
      <c r="H209" s="24">
        <v>10</v>
      </c>
      <c r="I209" s="24">
        <f>7+2+1+1</f>
        <v>11</v>
      </c>
      <c r="J209" s="25">
        <f>2+4+3+8+3+9+3+3+1+9+12+5+2+2+7+1+3+1+1+2+2+1+4+1+1</f>
        <v>90</v>
      </c>
      <c r="K209" s="25">
        <f>1+1+1+2+3</f>
        <v>8</v>
      </c>
      <c r="L209" s="25">
        <v>7</v>
      </c>
      <c r="M209" s="25">
        <f>1+9+11+2+25+7+18+1+1+3+2+2+1</f>
        <v>83</v>
      </c>
      <c r="N209" s="1">
        <f>31+5+5+13+14+3+26+45+1+4+5+6+5+11+8+3+1</f>
        <v>186</v>
      </c>
      <c r="O209" s="4">
        <v>1</v>
      </c>
      <c r="P209" s="25" t="s">
        <v>102</v>
      </c>
      <c r="Q209" s="70" t="s">
        <v>102</v>
      </c>
      <c r="R209" s="70">
        <v>4</v>
      </c>
      <c r="S209" s="70">
        <v>3</v>
      </c>
      <c r="T209" s="70" t="s">
        <v>102</v>
      </c>
      <c r="U209" s="70" t="s">
        <v>102</v>
      </c>
      <c r="V209" s="70">
        <v>5</v>
      </c>
      <c r="W209" s="160" t="s">
        <v>102</v>
      </c>
      <c r="X209" s="153" t="str">
        <f t="shared" si="3"/>
        <v>X</v>
      </c>
      <c r="Y209" s="157" t="s">
        <v>114</v>
      </c>
    </row>
    <row r="210" spans="1:25" x14ac:dyDescent="0.3">
      <c r="A210" s="4" t="s">
        <v>603</v>
      </c>
      <c r="B210" s="2" t="s">
        <v>102</v>
      </c>
      <c r="C210" s="4" t="s">
        <v>102</v>
      </c>
      <c r="D210" s="4" t="s">
        <v>102</v>
      </c>
      <c r="E210" s="1" t="s">
        <v>102</v>
      </c>
      <c r="F210" s="33" t="s">
        <v>102</v>
      </c>
      <c r="G210" s="33" t="s">
        <v>102</v>
      </c>
      <c r="H210" s="24" t="s">
        <v>102</v>
      </c>
      <c r="I210" s="24">
        <v>1</v>
      </c>
      <c r="J210" s="25" t="s">
        <v>102</v>
      </c>
      <c r="K210" s="25" t="s">
        <v>102</v>
      </c>
      <c r="L210" s="25" t="s">
        <v>102</v>
      </c>
      <c r="M210" s="25" t="s">
        <v>102</v>
      </c>
      <c r="N210" s="1" t="s">
        <v>102</v>
      </c>
      <c r="O210" s="4" t="s">
        <v>102</v>
      </c>
      <c r="P210" s="25">
        <v>7</v>
      </c>
      <c r="Q210" s="70" t="s">
        <v>102</v>
      </c>
      <c r="R210" s="70" t="s">
        <v>102</v>
      </c>
      <c r="S210" s="70" t="s">
        <v>102</v>
      </c>
      <c r="T210" s="70" t="s">
        <v>102</v>
      </c>
      <c r="U210" s="70" t="s">
        <v>102</v>
      </c>
      <c r="V210" s="70" t="s">
        <v>102</v>
      </c>
      <c r="W210" s="160" t="s">
        <v>102</v>
      </c>
      <c r="X210" s="153" t="s">
        <v>114</v>
      </c>
      <c r="Y210" s="157" t="s">
        <v>114</v>
      </c>
    </row>
    <row r="211" spans="1:25" x14ac:dyDescent="0.3">
      <c r="A211" s="9" t="s">
        <v>729</v>
      </c>
      <c r="B211" s="15" t="s">
        <v>102</v>
      </c>
      <c r="C211" s="9" t="s">
        <v>102</v>
      </c>
      <c r="D211" s="9" t="s">
        <v>102</v>
      </c>
      <c r="E211" s="11" t="s">
        <v>102</v>
      </c>
      <c r="F211" s="28">
        <v>6</v>
      </c>
      <c r="G211" s="28" t="s">
        <v>102</v>
      </c>
      <c r="H211" s="31" t="s">
        <v>102</v>
      </c>
      <c r="I211" s="31" t="s">
        <v>102</v>
      </c>
      <c r="J211" s="28" t="s">
        <v>102</v>
      </c>
      <c r="K211" s="28" t="s">
        <v>102</v>
      </c>
      <c r="L211" s="28" t="s">
        <v>102</v>
      </c>
      <c r="M211" s="28" t="s">
        <v>102</v>
      </c>
      <c r="N211" s="11" t="s">
        <v>102</v>
      </c>
      <c r="O211" s="4" t="s">
        <v>102</v>
      </c>
      <c r="P211" s="25" t="s">
        <v>102</v>
      </c>
      <c r="Q211" s="71" t="s">
        <v>102</v>
      </c>
      <c r="R211" s="71" t="s">
        <v>102</v>
      </c>
      <c r="S211" s="71" t="s">
        <v>102</v>
      </c>
      <c r="T211" s="71">
        <v>3</v>
      </c>
      <c r="U211" s="71" t="s">
        <v>102</v>
      </c>
      <c r="V211" s="71" t="s">
        <v>102</v>
      </c>
      <c r="W211" s="160" t="s">
        <v>102</v>
      </c>
      <c r="X211" s="153" t="str">
        <f t="shared" si="3"/>
        <v>X</v>
      </c>
      <c r="Y211" s="157" t="s">
        <v>114</v>
      </c>
    </row>
    <row r="212" spans="1:25" x14ac:dyDescent="0.3">
      <c r="A212" s="4" t="s">
        <v>316</v>
      </c>
      <c r="B212" s="2" t="s">
        <v>102</v>
      </c>
      <c r="C212" s="4" t="s">
        <v>102</v>
      </c>
      <c r="D212" s="4" t="s">
        <v>102</v>
      </c>
      <c r="E212" s="1" t="s">
        <v>102</v>
      </c>
      <c r="F212" s="33">
        <v>1</v>
      </c>
      <c r="G212" s="33" t="s">
        <v>102</v>
      </c>
      <c r="H212" s="24" t="s">
        <v>102</v>
      </c>
      <c r="I212" s="24" t="s">
        <v>102</v>
      </c>
      <c r="J212" s="25" t="s">
        <v>102</v>
      </c>
      <c r="K212" s="25" t="s">
        <v>102</v>
      </c>
      <c r="L212" s="25" t="s">
        <v>102</v>
      </c>
      <c r="M212" s="25" t="s">
        <v>114</v>
      </c>
      <c r="N212" s="1" t="s">
        <v>102</v>
      </c>
      <c r="O212" s="4" t="s">
        <v>102</v>
      </c>
      <c r="P212" s="25" t="s">
        <v>102</v>
      </c>
      <c r="Q212" s="70" t="s">
        <v>102</v>
      </c>
      <c r="R212" s="70" t="s">
        <v>102</v>
      </c>
      <c r="S212" s="70" t="s">
        <v>102</v>
      </c>
      <c r="T212" s="70" t="s">
        <v>102</v>
      </c>
      <c r="U212" s="70" t="s">
        <v>102</v>
      </c>
      <c r="V212" s="70" t="s">
        <v>102</v>
      </c>
      <c r="W212" s="160" t="s">
        <v>102</v>
      </c>
      <c r="X212" s="153" t="s">
        <v>114</v>
      </c>
      <c r="Y212" s="157" t="s">
        <v>114</v>
      </c>
    </row>
    <row r="213" spans="1:25" x14ac:dyDescent="0.3">
      <c r="A213" s="84" t="s">
        <v>839</v>
      </c>
      <c r="B213" s="92"/>
      <c r="C213" s="86"/>
      <c r="D213" s="86"/>
      <c r="E213" s="86"/>
      <c r="F213" s="89"/>
      <c r="G213" s="89"/>
      <c r="H213" s="87"/>
      <c r="I213" s="87"/>
      <c r="J213" s="87"/>
      <c r="K213" s="87"/>
      <c r="L213" s="87"/>
      <c r="M213" s="87"/>
      <c r="N213" s="86"/>
      <c r="O213" s="87"/>
      <c r="P213" s="87"/>
      <c r="Q213" s="90"/>
      <c r="R213" s="90"/>
      <c r="S213" s="90"/>
      <c r="T213" s="90"/>
      <c r="U213" s="90"/>
      <c r="V213" s="90"/>
      <c r="W213" s="160" t="s">
        <v>102</v>
      </c>
      <c r="X213" s="153" t="str">
        <f t="shared" si="3"/>
        <v/>
      </c>
      <c r="Y213" s="157"/>
    </row>
    <row r="214" spans="1:25" x14ac:dyDescent="0.3">
      <c r="A214" s="3" t="s">
        <v>64</v>
      </c>
      <c r="B214" s="2">
        <v>1</v>
      </c>
      <c r="C214" s="4">
        <v>0</v>
      </c>
      <c r="D214" s="4">
        <v>0</v>
      </c>
      <c r="E214" s="1">
        <v>0</v>
      </c>
      <c r="F214" s="33" t="s">
        <v>102</v>
      </c>
      <c r="G214" s="33" t="s">
        <v>102</v>
      </c>
      <c r="H214" s="25" t="s">
        <v>102</v>
      </c>
      <c r="I214" s="25" t="s">
        <v>102</v>
      </c>
      <c r="J214" s="25" t="s">
        <v>102</v>
      </c>
      <c r="K214" s="25" t="s">
        <v>102</v>
      </c>
      <c r="L214" s="25" t="s">
        <v>102</v>
      </c>
      <c r="M214" s="25" t="s">
        <v>102</v>
      </c>
      <c r="N214" s="1" t="s">
        <v>102</v>
      </c>
      <c r="O214" s="25" t="s">
        <v>102</v>
      </c>
      <c r="P214" s="25" t="s">
        <v>102</v>
      </c>
      <c r="Q214" s="70" t="s">
        <v>102</v>
      </c>
      <c r="R214" s="70" t="s">
        <v>102</v>
      </c>
      <c r="S214" s="70" t="s">
        <v>102</v>
      </c>
      <c r="T214" s="70" t="s">
        <v>102</v>
      </c>
      <c r="U214" s="70" t="s">
        <v>102</v>
      </c>
      <c r="V214" s="70" t="s">
        <v>102</v>
      </c>
      <c r="W214" s="160" t="s">
        <v>102</v>
      </c>
      <c r="X214" s="153" t="s">
        <v>102</v>
      </c>
      <c r="Y214" s="157" t="s">
        <v>114</v>
      </c>
    </row>
    <row r="215" spans="1:25" s="51" customFormat="1" x14ac:dyDescent="0.3">
      <c r="A215" s="84" t="s">
        <v>840</v>
      </c>
      <c r="B215" s="85"/>
      <c r="C215" s="86"/>
      <c r="D215" s="86"/>
      <c r="E215" s="86"/>
      <c r="F215" s="89"/>
      <c r="G215" s="89"/>
      <c r="H215" s="87"/>
      <c r="I215" s="87"/>
      <c r="J215" s="87"/>
      <c r="K215" s="87"/>
      <c r="L215" s="87"/>
      <c r="M215" s="87"/>
      <c r="N215" s="86"/>
      <c r="O215" s="87"/>
      <c r="P215" s="87"/>
      <c r="Q215" s="90"/>
      <c r="R215" s="90"/>
      <c r="S215" s="90"/>
      <c r="T215" s="90"/>
      <c r="U215" s="90"/>
      <c r="V215" s="90"/>
      <c r="W215" s="160" t="s">
        <v>102</v>
      </c>
      <c r="X215" s="153" t="str">
        <f t="shared" si="3"/>
        <v/>
      </c>
      <c r="Y215" s="157"/>
    </row>
    <row r="216" spans="1:25" x14ac:dyDescent="0.3">
      <c r="A216" s="54" t="s">
        <v>317</v>
      </c>
      <c r="B216" s="55" t="s">
        <v>102</v>
      </c>
      <c r="C216" s="4" t="s">
        <v>102</v>
      </c>
      <c r="D216" s="4" t="s">
        <v>102</v>
      </c>
      <c r="E216" s="4" t="s">
        <v>102</v>
      </c>
      <c r="F216" s="33" t="s">
        <v>102</v>
      </c>
      <c r="G216" s="33" t="s">
        <v>102</v>
      </c>
      <c r="H216" s="24" t="s">
        <v>102</v>
      </c>
      <c r="I216" s="24" t="s">
        <v>102</v>
      </c>
      <c r="J216" s="24" t="s">
        <v>102</v>
      </c>
      <c r="K216" s="24" t="s">
        <v>102</v>
      </c>
      <c r="L216" s="24" t="s">
        <v>102</v>
      </c>
      <c r="M216" s="24">
        <f>1+88+518+201+2+7+33+20</f>
        <v>870</v>
      </c>
      <c r="N216" s="4" t="s">
        <v>102</v>
      </c>
      <c r="O216" s="24" t="s">
        <v>102</v>
      </c>
      <c r="P216" s="25">
        <v>1</v>
      </c>
      <c r="Q216" s="70" t="s">
        <v>102</v>
      </c>
      <c r="R216" s="70">
        <v>38</v>
      </c>
      <c r="S216" s="70" t="s">
        <v>102</v>
      </c>
      <c r="T216" s="70">
        <v>2</v>
      </c>
      <c r="U216" s="70" t="s">
        <v>102</v>
      </c>
      <c r="V216" s="70" t="s">
        <v>102</v>
      </c>
      <c r="W216" s="160" t="s">
        <v>102</v>
      </c>
      <c r="X216" s="153" t="str">
        <f t="shared" si="3"/>
        <v>X</v>
      </c>
      <c r="Y216" s="157" t="s">
        <v>114</v>
      </c>
    </row>
    <row r="217" spans="1:25" x14ac:dyDescent="0.3">
      <c r="A217" s="1" t="s">
        <v>66</v>
      </c>
      <c r="B217" s="2">
        <v>65</v>
      </c>
      <c r="C217" s="4">
        <v>18</v>
      </c>
      <c r="D217" s="4">
        <v>0</v>
      </c>
      <c r="E217" s="1">
        <v>0</v>
      </c>
      <c r="F217" s="33" t="s">
        <v>102</v>
      </c>
      <c r="G217" s="33" t="s">
        <v>102</v>
      </c>
      <c r="H217" s="25" t="s">
        <v>102</v>
      </c>
      <c r="I217" s="25" t="s">
        <v>102</v>
      </c>
      <c r="J217" s="45" t="s">
        <v>102</v>
      </c>
      <c r="K217" s="25">
        <v>1</v>
      </c>
      <c r="L217" s="25" t="s">
        <v>102</v>
      </c>
      <c r="M217" s="25" t="s">
        <v>102</v>
      </c>
      <c r="N217" s="1" t="s">
        <v>102</v>
      </c>
      <c r="O217" s="25">
        <v>34</v>
      </c>
      <c r="P217" s="25" t="s">
        <v>102</v>
      </c>
      <c r="Q217" s="70" t="s">
        <v>102</v>
      </c>
      <c r="R217" s="70" t="s">
        <v>102</v>
      </c>
      <c r="S217" s="70" t="s">
        <v>102</v>
      </c>
      <c r="T217" s="70" t="s">
        <v>102</v>
      </c>
      <c r="U217" s="70" t="s">
        <v>102</v>
      </c>
      <c r="V217" s="70" t="s">
        <v>102</v>
      </c>
      <c r="W217" s="160" t="s">
        <v>102</v>
      </c>
      <c r="X217" s="153" t="s">
        <v>114</v>
      </c>
      <c r="Y217" s="157" t="s">
        <v>102</v>
      </c>
    </row>
    <row r="218" spans="1:25" x14ac:dyDescent="0.3">
      <c r="A218" s="1" t="s">
        <v>65</v>
      </c>
      <c r="B218" s="2">
        <v>163</v>
      </c>
      <c r="C218" s="4">
        <v>77</v>
      </c>
      <c r="D218" s="4">
        <v>0</v>
      </c>
      <c r="E218" s="1">
        <v>76</v>
      </c>
      <c r="F218" s="33">
        <v>10</v>
      </c>
      <c r="G218" s="33">
        <f>1+4+1+1+1+1</f>
        <v>9</v>
      </c>
      <c r="H218" s="24">
        <f>2+1+1+1+16</f>
        <v>21</v>
      </c>
      <c r="I218" s="24">
        <f>9+21+10+1+3+2+1</f>
        <v>47</v>
      </c>
      <c r="J218" s="24">
        <v>55</v>
      </c>
      <c r="K218" s="25">
        <v>47</v>
      </c>
      <c r="L218" s="25" t="s">
        <v>102</v>
      </c>
      <c r="M218" s="25">
        <f>9+9+1+5+2+28+23+14+1+12+15+13+1+1</f>
        <v>134</v>
      </c>
      <c r="N218" s="1" t="s">
        <v>102</v>
      </c>
      <c r="O218" s="25">
        <v>9</v>
      </c>
      <c r="P218" s="25">
        <v>15</v>
      </c>
      <c r="Q218" s="70" t="s">
        <v>102</v>
      </c>
      <c r="R218" s="70">
        <v>4</v>
      </c>
      <c r="S218" s="70" t="s">
        <v>102</v>
      </c>
      <c r="T218" s="70">
        <v>5</v>
      </c>
      <c r="U218" s="70">
        <v>1</v>
      </c>
      <c r="V218" s="70">
        <v>5</v>
      </c>
      <c r="W218" s="160" t="s">
        <v>102</v>
      </c>
      <c r="X218" s="153" t="str">
        <f t="shared" si="3"/>
        <v>X</v>
      </c>
      <c r="Y218" s="157" t="s">
        <v>114</v>
      </c>
    </row>
    <row r="219" spans="1:25" x14ac:dyDescent="0.3">
      <c r="A219" s="84" t="s">
        <v>841</v>
      </c>
      <c r="B219" s="92"/>
      <c r="C219" s="86"/>
      <c r="D219" s="86"/>
      <c r="E219" s="86"/>
      <c r="F219" s="89"/>
      <c r="G219" s="89"/>
      <c r="H219" s="87"/>
      <c r="I219" s="87"/>
      <c r="J219" s="97"/>
      <c r="K219" s="87"/>
      <c r="L219" s="87"/>
      <c r="M219" s="87"/>
      <c r="N219" s="86"/>
      <c r="O219" s="87"/>
      <c r="P219" s="87"/>
      <c r="Q219" s="90"/>
      <c r="R219" s="90"/>
      <c r="S219" s="90"/>
      <c r="T219" s="90"/>
      <c r="U219" s="90"/>
      <c r="V219" s="90"/>
      <c r="W219" s="160" t="s">
        <v>102</v>
      </c>
      <c r="X219" s="153" t="str">
        <f t="shared" si="3"/>
        <v/>
      </c>
      <c r="Y219" s="157"/>
    </row>
    <row r="220" spans="1:25" x14ac:dyDescent="0.3">
      <c r="A220" s="11" t="s">
        <v>176</v>
      </c>
      <c r="B220" s="2" t="s">
        <v>102</v>
      </c>
      <c r="C220" s="11" t="s">
        <v>102</v>
      </c>
      <c r="D220" s="11" t="s">
        <v>102</v>
      </c>
      <c r="E220" s="1" t="s">
        <v>102</v>
      </c>
      <c r="F220" s="33" t="s">
        <v>102</v>
      </c>
      <c r="G220" s="33" t="s">
        <v>102</v>
      </c>
      <c r="H220" s="25">
        <v>1</v>
      </c>
      <c r="I220" s="25">
        <v>4</v>
      </c>
      <c r="J220" s="25" t="s">
        <v>102</v>
      </c>
      <c r="K220" s="26" t="s">
        <v>102</v>
      </c>
      <c r="L220" s="25" t="s">
        <v>102</v>
      </c>
      <c r="M220" s="25">
        <f>1+2+1+4+2+1+2+1+15</f>
        <v>29</v>
      </c>
      <c r="N220" s="1" t="s">
        <v>102</v>
      </c>
      <c r="O220" s="37" t="s">
        <v>102</v>
      </c>
      <c r="P220" s="25">
        <v>1</v>
      </c>
      <c r="Q220" s="70" t="s">
        <v>102</v>
      </c>
      <c r="R220" s="70" t="s">
        <v>102</v>
      </c>
      <c r="S220" s="70">
        <v>1</v>
      </c>
      <c r="T220" s="70" t="s">
        <v>102</v>
      </c>
      <c r="U220" s="70" t="s">
        <v>102</v>
      </c>
      <c r="V220" s="70" t="s">
        <v>102</v>
      </c>
      <c r="W220" s="160" t="s">
        <v>102</v>
      </c>
      <c r="X220" s="153" t="str">
        <f t="shared" si="3"/>
        <v>X</v>
      </c>
      <c r="Y220" s="157" t="s">
        <v>102</v>
      </c>
    </row>
    <row r="221" spans="1:25" x14ac:dyDescent="0.3">
      <c r="A221" s="11" t="s">
        <v>705</v>
      </c>
      <c r="B221" s="2" t="s">
        <v>102</v>
      </c>
      <c r="C221" s="11" t="s">
        <v>102</v>
      </c>
      <c r="D221" s="11" t="s">
        <v>102</v>
      </c>
      <c r="E221" s="1" t="s">
        <v>102</v>
      </c>
      <c r="F221" s="33" t="s">
        <v>102</v>
      </c>
      <c r="G221" s="33" t="s">
        <v>102</v>
      </c>
      <c r="H221" s="25" t="s">
        <v>102</v>
      </c>
      <c r="I221" s="25" t="s">
        <v>102</v>
      </c>
      <c r="J221" s="25" t="s">
        <v>102</v>
      </c>
      <c r="K221" s="26" t="s">
        <v>102</v>
      </c>
      <c r="L221" s="25" t="s">
        <v>102</v>
      </c>
      <c r="M221" s="25" t="s">
        <v>102</v>
      </c>
      <c r="N221" s="1" t="s">
        <v>102</v>
      </c>
      <c r="O221" s="37" t="s">
        <v>102</v>
      </c>
      <c r="P221" s="25" t="s">
        <v>102</v>
      </c>
      <c r="Q221" s="70" t="s">
        <v>102</v>
      </c>
      <c r="R221" s="70" t="s">
        <v>102</v>
      </c>
      <c r="S221" s="70" t="s">
        <v>102</v>
      </c>
      <c r="T221" s="70">
        <v>1</v>
      </c>
      <c r="U221" s="70" t="s">
        <v>102</v>
      </c>
      <c r="V221" s="70" t="s">
        <v>102</v>
      </c>
      <c r="W221" s="160" t="s">
        <v>102</v>
      </c>
      <c r="X221" s="153" t="str">
        <f t="shared" si="3"/>
        <v>X</v>
      </c>
      <c r="Y221" s="157" t="s">
        <v>102</v>
      </c>
    </row>
    <row r="222" spans="1:25" x14ac:dyDescent="0.3">
      <c r="A222" s="11" t="s">
        <v>318</v>
      </c>
      <c r="B222" s="2" t="s">
        <v>102</v>
      </c>
      <c r="C222" s="11" t="s">
        <v>102</v>
      </c>
      <c r="D222" s="11" t="s">
        <v>102</v>
      </c>
      <c r="E222" s="1" t="s">
        <v>102</v>
      </c>
      <c r="F222" s="33" t="s">
        <v>102</v>
      </c>
      <c r="G222" s="33" t="s">
        <v>102</v>
      </c>
      <c r="H222" s="25" t="s">
        <v>102</v>
      </c>
      <c r="I222" s="25" t="s">
        <v>102</v>
      </c>
      <c r="J222" s="25" t="s">
        <v>102</v>
      </c>
      <c r="K222" s="26" t="s">
        <v>102</v>
      </c>
      <c r="L222" s="25" t="s">
        <v>102</v>
      </c>
      <c r="M222" s="25">
        <f>1+1+19+173+100+3+29+158+62</f>
        <v>546</v>
      </c>
      <c r="N222" s="1" t="s">
        <v>102</v>
      </c>
      <c r="O222" s="37" t="s">
        <v>102</v>
      </c>
      <c r="P222" s="25" t="s">
        <v>102</v>
      </c>
      <c r="Q222" s="70" t="s">
        <v>102</v>
      </c>
      <c r="R222" s="70" t="s">
        <v>102</v>
      </c>
      <c r="S222" s="70" t="s">
        <v>102</v>
      </c>
      <c r="T222" s="70">
        <v>4</v>
      </c>
      <c r="U222" s="70" t="s">
        <v>102</v>
      </c>
      <c r="V222" s="70" t="s">
        <v>102</v>
      </c>
      <c r="W222" s="160" t="s">
        <v>102</v>
      </c>
      <c r="X222" s="153" t="str">
        <f t="shared" si="3"/>
        <v>X</v>
      </c>
      <c r="Y222" s="157" t="s">
        <v>102</v>
      </c>
    </row>
    <row r="223" spans="1:25" s="8" customFormat="1" x14ac:dyDescent="0.3">
      <c r="A223" s="11" t="s">
        <v>319</v>
      </c>
      <c r="B223" s="2" t="s">
        <v>102</v>
      </c>
      <c r="C223" s="11" t="s">
        <v>102</v>
      </c>
      <c r="D223" s="11" t="s">
        <v>102</v>
      </c>
      <c r="E223" s="1" t="s">
        <v>102</v>
      </c>
      <c r="F223" s="33" t="s">
        <v>102</v>
      </c>
      <c r="G223" s="33" t="s">
        <v>102</v>
      </c>
      <c r="H223" s="25" t="s">
        <v>102</v>
      </c>
      <c r="I223" s="25" t="s">
        <v>102</v>
      </c>
      <c r="J223" s="25" t="s">
        <v>102</v>
      </c>
      <c r="K223" s="26" t="s">
        <v>102</v>
      </c>
      <c r="L223" s="25" t="s">
        <v>102</v>
      </c>
      <c r="M223" s="25">
        <v>2</v>
      </c>
      <c r="N223" s="1" t="s">
        <v>102</v>
      </c>
      <c r="O223" s="37" t="s">
        <v>102</v>
      </c>
      <c r="P223" s="25">
        <v>1</v>
      </c>
      <c r="Q223" s="70" t="s">
        <v>102</v>
      </c>
      <c r="R223" s="70" t="s">
        <v>102</v>
      </c>
      <c r="S223" s="70" t="s">
        <v>102</v>
      </c>
      <c r="T223" s="70" t="s">
        <v>102</v>
      </c>
      <c r="U223" s="70" t="s">
        <v>102</v>
      </c>
      <c r="V223" s="70" t="s">
        <v>102</v>
      </c>
      <c r="W223" s="160" t="s">
        <v>102</v>
      </c>
      <c r="X223" s="153" t="s">
        <v>114</v>
      </c>
      <c r="Y223" s="157" t="s">
        <v>114</v>
      </c>
    </row>
    <row r="224" spans="1:25" s="34" customFormat="1" x14ac:dyDescent="0.3">
      <c r="A224" s="11" t="s">
        <v>762</v>
      </c>
      <c r="B224" s="2" t="s">
        <v>102</v>
      </c>
      <c r="C224" s="11" t="s">
        <v>102</v>
      </c>
      <c r="D224" s="11" t="s">
        <v>102</v>
      </c>
      <c r="E224" s="1" t="s">
        <v>102</v>
      </c>
      <c r="F224" s="33" t="s">
        <v>102</v>
      </c>
      <c r="G224" s="33" t="s">
        <v>102</v>
      </c>
      <c r="H224" s="25" t="s">
        <v>102</v>
      </c>
      <c r="I224" s="25" t="s">
        <v>102</v>
      </c>
      <c r="J224" s="25" t="s">
        <v>102</v>
      </c>
      <c r="K224" s="26" t="s">
        <v>102</v>
      </c>
      <c r="L224" s="25" t="s">
        <v>102</v>
      </c>
      <c r="M224" s="25" t="s">
        <v>102</v>
      </c>
      <c r="N224" s="1" t="s">
        <v>102</v>
      </c>
      <c r="O224" s="37" t="s">
        <v>102</v>
      </c>
      <c r="P224" s="25" t="s">
        <v>102</v>
      </c>
      <c r="Q224" s="70">
        <v>3</v>
      </c>
      <c r="R224" s="70" t="s">
        <v>102</v>
      </c>
      <c r="S224" s="70">
        <v>5</v>
      </c>
      <c r="T224" s="70" t="s">
        <v>102</v>
      </c>
      <c r="U224" s="70" t="s">
        <v>102</v>
      </c>
      <c r="V224" s="70">
        <v>18</v>
      </c>
      <c r="W224" s="160" t="s">
        <v>102</v>
      </c>
      <c r="X224" s="153" t="str">
        <f t="shared" si="3"/>
        <v>X</v>
      </c>
      <c r="Y224" s="157" t="s">
        <v>102</v>
      </c>
    </row>
    <row r="225" spans="1:25" x14ac:dyDescent="0.3">
      <c r="A225" s="11" t="s">
        <v>320</v>
      </c>
      <c r="B225" s="2" t="s">
        <v>102</v>
      </c>
      <c r="C225" s="11" t="s">
        <v>102</v>
      </c>
      <c r="D225" s="11" t="s">
        <v>102</v>
      </c>
      <c r="E225" s="1" t="s">
        <v>102</v>
      </c>
      <c r="F225" s="33" t="s">
        <v>102</v>
      </c>
      <c r="G225" s="33" t="s">
        <v>102</v>
      </c>
      <c r="H225" s="25" t="s">
        <v>102</v>
      </c>
      <c r="I225" s="25" t="s">
        <v>102</v>
      </c>
      <c r="J225" s="25" t="s">
        <v>102</v>
      </c>
      <c r="K225" s="26" t="s">
        <v>102</v>
      </c>
      <c r="L225" s="25" t="s">
        <v>102</v>
      </c>
      <c r="M225" s="25">
        <f>7+45+20+20+13</f>
        <v>105</v>
      </c>
      <c r="N225" s="1" t="s">
        <v>102</v>
      </c>
      <c r="O225" s="37" t="s">
        <v>102</v>
      </c>
      <c r="P225" s="25" t="s">
        <v>102</v>
      </c>
      <c r="Q225" s="70" t="s">
        <v>102</v>
      </c>
      <c r="R225" s="70" t="s">
        <v>102</v>
      </c>
      <c r="S225" s="70" t="s">
        <v>102</v>
      </c>
      <c r="T225" s="70" t="s">
        <v>102</v>
      </c>
      <c r="U225" s="70" t="s">
        <v>102</v>
      </c>
      <c r="V225" s="70" t="s">
        <v>102</v>
      </c>
      <c r="W225" s="160" t="s">
        <v>102</v>
      </c>
      <c r="X225" s="153" t="s">
        <v>114</v>
      </c>
      <c r="Y225" s="157" t="s">
        <v>102</v>
      </c>
    </row>
    <row r="226" spans="1:25" x14ac:dyDescent="0.3">
      <c r="A226" s="11" t="s">
        <v>99</v>
      </c>
      <c r="B226" s="2">
        <v>0</v>
      </c>
      <c r="C226" s="11">
        <v>0</v>
      </c>
      <c r="D226" s="11">
        <v>0</v>
      </c>
      <c r="E226" s="1">
        <v>1</v>
      </c>
      <c r="F226" s="33" t="s">
        <v>102</v>
      </c>
      <c r="G226" s="33" t="s">
        <v>102</v>
      </c>
      <c r="H226" s="25" t="s">
        <v>102</v>
      </c>
      <c r="I226" s="25" t="s">
        <v>102</v>
      </c>
      <c r="J226" s="25" t="s">
        <v>102</v>
      </c>
      <c r="K226" s="25" t="s">
        <v>102</v>
      </c>
      <c r="L226" s="25" t="s">
        <v>102</v>
      </c>
      <c r="M226" s="25" t="s">
        <v>114</v>
      </c>
      <c r="N226" s="1" t="s">
        <v>102</v>
      </c>
      <c r="O226" s="37" t="s">
        <v>102</v>
      </c>
      <c r="P226" s="25">
        <v>4</v>
      </c>
      <c r="Q226" s="70" t="s">
        <v>102</v>
      </c>
      <c r="R226" s="70" t="s">
        <v>102</v>
      </c>
      <c r="S226" s="70" t="s">
        <v>102</v>
      </c>
      <c r="T226" s="70" t="s">
        <v>102</v>
      </c>
      <c r="U226" s="70" t="s">
        <v>102</v>
      </c>
      <c r="V226" s="70" t="s">
        <v>102</v>
      </c>
      <c r="W226" s="160" t="s">
        <v>102</v>
      </c>
      <c r="X226" s="153" t="s">
        <v>114</v>
      </c>
      <c r="Y226" s="157" t="s">
        <v>102</v>
      </c>
    </row>
    <row r="227" spans="1:25" x14ac:dyDescent="0.3">
      <c r="A227" s="11" t="s">
        <v>185</v>
      </c>
      <c r="B227" s="2" t="s">
        <v>102</v>
      </c>
      <c r="C227" s="11" t="s">
        <v>102</v>
      </c>
      <c r="D227" s="11" t="s">
        <v>102</v>
      </c>
      <c r="E227" s="1" t="s">
        <v>102</v>
      </c>
      <c r="F227" s="33" t="s">
        <v>102</v>
      </c>
      <c r="G227" s="33" t="s">
        <v>102</v>
      </c>
      <c r="H227" s="25" t="s">
        <v>102</v>
      </c>
      <c r="I227" s="25" t="s">
        <v>102</v>
      </c>
      <c r="J227" s="25">
        <v>1</v>
      </c>
      <c r="K227" s="25">
        <v>1</v>
      </c>
      <c r="L227" s="25" t="s">
        <v>102</v>
      </c>
      <c r="M227" s="25">
        <v>2</v>
      </c>
      <c r="N227" s="1" t="s">
        <v>102</v>
      </c>
      <c r="O227" s="37" t="s">
        <v>102</v>
      </c>
      <c r="P227" s="25" t="s">
        <v>102</v>
      </c>
      <c r="Q227" s="70" t="s">
        <v>102</v>
      </c>
      <c r="R227" s="70" t="s">
        <v>102</v>
      </c>
      <c r="S227" s="70" t="s">
        <v>102</v>
      </c>
      <c r="T227" s="70">
        <v>2</v>
      </c>
      <c r="U227" s="70" t="s">
        <v>102</v>
      </c>
      <c r="V227" s="70">
        <v>1</v>
      </c>
      <c r="W227" s="160" t="s">
        <v>102</v>
      </c>
      <c r="X227" s="153" t="str">
        <f t="shared" ref="X227:X270" si="4">IF(SUM(Q227:V227)&gt;=1,"X","")</f>
        <v>X</v>
      </c>
      <c r="Y227" s="157" t="s">
        <v>114</v>
      </c>
    </row>
    <row r="228" spans="1:25" s="8" customFormat="1" x14ac:dyDescent="0.3">
      <c r="A228" s="11" t="s">
        <v>321</v>
      </c>
      <c r="B228" s="15" t="s">
        <v>102</v>
      </c>
      <c r="C228" s="11" t="s">
        <v>102</v>
      </c>
      <c r="D228" s="11" t="s">
        <v>102</v>
      </c>
      <c r="E228" s="11" t="s">
        <v>102</v>
      </c>
      <c r="F228" s="33" t="s">
        <v>102</v>
      </c>
      <c r="G228" s="33" t="s">
        <v>102</v>
      </c>
      <c r="H228" s="28" t="s">
        <v>102</v>
      </c>
      <c r="I228" s="28" t="s">
        <v>102</v>
      </c>
      <c r="J228" s="28" t="s">
        <v>102</v>
      </c>
      <c r="K228" s="28" t="s">
        <v>102</v>
      </c>
      <c r="L228" s="28" t="s">
        <v>102</v>
      </c>
      <c r="M228" s="28">
        <v>1</v>
      </c>
      <c r="N228" s="11" t="s">
        <v>102</v>
      </c>
      <c r="O228" s="37" t="s">
        <v>102</v>
      </c>
      <c r="P228" s="25" t="s">
        <v>102</v>
      </c>
      <c r="Q228" s="70" t="s">
        <v>102</v>
      </c>
      <c r="R228" s="70" t="s">
        <v>102</v>
      </c>
      <c r="S228" s="70" t="s">
        <v>102</v>
      </c>
      <c r="T228" s="70" t="s">
        <v>102</v>
      </c>
      <c r="U228" s="70" t="s">
        <v>102</v>
      </c>
      <c r="V228" s="70" t="s">
        <v>102</v>
      </c>
      <c r="W228" s="160" t="s">
        <v>102</v>
      </c>
      <c r="X228" s="153" t="s">
        <v>114</v>
      </c>
      <c r="Y228" s="157" t="s">
        <v>102</v>
      </c>
    </row>
    <row r="229" spans="1:25" s="8" customFormat="1" x14ac:dyDescent="0.3">
      <c r="A229" s="11" t="s">
        <v>322</v>
      </c>
      <c r="B229" s="15" t="s">
        <v>102</v>
      </c>
      <c r="C229" s="11" t="s">
        <v>102</v>
      </c>
      <c r="D229" s="11" t="s">
        <v>102</v>
      </c>
      <c r="E229" s="11" t="s">
        <v>102</v>
      </c>
      <c r="F229" s="33" t="s">
        <v>102</v>
      </c>
      <c r="G229" s="33" t="s">
        <v>102</v>
      </c>
      <c r="H229" s="28" t="s">
        <v>102</v>
      </c>
      <c r="I229" s="28" t="s">
        <v>102</v>
      </c>
      <c r="J229" s="28" t="s">
        <v>102</v>
      </c>
      <c r="K229" s="28" t="s">
        <v>102</v>
      </c>
      <c r="L229" s="28" t="s">
        <v>102</v>
      </c>
      <c r="M229" s="28">
        <v>20</v>
      </c>
      <c r="N229" s="11" t="s">
        <v>102</v>
      </c>
      <c r="O229" s="37" t="s">
        <v>102</v>
      </c>
      <c r="P229" s="25" t="s">
        <v>102</v>
      </c>
      <c r="Q229" s="70" t="s">
        <v>102</v>
      </c>
      <c r="R229" s="70">
        <v>1</v>
      </c>
      <c r="S229" s="70" t="s">
        <v>102</v>
      </c>
      <c r="T229" s="70" t="s">
        <v>102</v>
      </c>
      <c r="U229" s="70" t="s">
        <v>102</v>
      </c>
      <c r="V229" s="70" t="s">
        <v>102</v>
      </c>
      <c r="W229" s="160" t="s">
        <v>102</v>
      </c>
      <c r="X229" s="153" t="str">
        <f t="shared" si="4"/>
        <v>X</v>
      </c>
      <c r="Y229" s="157" t="s">
        <v>114</v>
      </c>
    </row>
    <row r="230" spans="1:25" x14ac:dyDescent="0.3">
      <c r="A230" s="11" t="s">
        <v>771</v>
      </c>
      <c r="B230" s="15" t="s">
        <v>102</v>
      </c>
      <c r="C230" s="11" t="s">
        <v>102</v>
      </c>
      <c r="D230" s="11" t="s">
        <v>102</v>
      </c>
      <c r="E230" s="11" t="s">
        <v>102</v>
      </c>
      <c r="F230" s="33" t="s">
        <v>102</v>
      </c>
      <c r="G230" s="33" t="s">
        <v>102</v>
      </c>
      <c r="H230" s="28" t="s">
        <v>102</v>
      </c>
      <c r="I230" s="28" t="s">
        <v>102</v>
      </c>
      <c r="J230" s="28" t="s">
        <v>102</v>
      </c>
      <c r="K230" s="28" t="s">
        <v>102</v>
      </c>
      <c r="L230" s="28" t="s">
        <v>102</v>
      </c>
      <c r="M230" s="28" t="s">
        <v>102</v>
      </c>
      <c r="N230" s="11" t="s">
        <v>102</v>
      </c>
      <c r="O230" s="37" t="s">
        <v>102</v>
      </c>
      <c r="P230" s="25" t="s">
        <v>102</v>
      </c>
      <c r="Q230" s="70" t="s">
        <v>102</v>
      </c>
      <c r="R230" s="70" t="s">
        <v>102</v>
      </c>
      <c r="S230" s="70" t="s">
        <v>102</v>
      </c>
      <c r="T230" s="70" t="s">
        <v>102</v>
      </c>
      <c r="U230" s="70" t="s">
        <v>102</v>
      </c>
      <c r="V230" s="70">
        <v>1</v>
      </c>
      <c r="W230" s="160" t="s">
        <v>102</v>
      </c>
      <c r="X230" s="153" t="str">
        <f t="shared" si="4"/>
        <v>X</v>
      </c>
      <c r="Y230" s="157" t="s">
        <v>102</v>
      </c>
    </row>
    <row r="231" spans="1:25" x14ac:dyDescent="0.3">
      <c r="A231" s="11" t="s">
        <v>178</v>
      </c>
      <c r="B231" s="2" t="s">
        <v>102</v>
      </c>
      <c r="C231" s="11" t="s">
        <v>102</v>
      </c>
      <c r="D231" s="11" t="s">
        <v>102</v>
      </c>
      <c r="E231" s="1" t="s">
        <v>102</v>
      </c>
      <c r="F231" s="33" t="s">
        <v>102</v>
      </c>
      <c r="G231" s="33" t="s">
        <v>102</v>
      </c>
      <c r="H231" s="25">
        <v>1</v>
      </c>
      <c r="I231" s="25">
        <v>1</v>
      </c>
      <c r="J231" s="25" t="s">
        <v>102</v>
      </c>
      <c r="K231" s="25" t="s">
        <v>102</v>
      </c>
      <c r="L231" s="25" t="s">
        <v>102</v>
      </c>
      <c r="M231" s="25" t="s">
        <v>102</v>
      </c>
      <c r="N231" s="1" t="s">
        <v>102</v>
      </c>
      <c r="O231" s="37" t="s">
        <v>102</v>
      </c>
      <c r="P231" s="25" t="s">
        <v>102</v>
      </c>
      <c r="Q231" s="70" t="s">
        <v>102</v>
      </c>
      <c r="R231" s="70" t="s">
        <v>102</v>
      </c>
      <c r="S231" s="70" t="s">
        <v>102</v>
      </c>
      <c r="T231" s="70" t="s">
        <v>102</v>
      </c>
      <c r="U231" s="70" t="s">
        <v>102</v>
      </c>
      <c r="V231" s="70" t="s">
        <v>102</v>
      </c>
      <c r="W231" s="160" t="s">
        <v>102</v>
      </c>
      <c r="X231" s="153" t="s">
        <v>114</v>
      </c>
      <c r="Y231" s="157" t="s">
        <v>114</v>
      </c>
    </row>
    <row r="232" spans="1:25" x14ac:dyDescent="0.3">
      <c r="A232" s="11" t="s">
        <v>323</v>
      </c>
      <c r="B232" s="2" t="s">
        <v>102</v>
      </c>
      <c r="C232" s="11" t="s">
        <v>102</v>
      </c>
      <c r="D232" s="11" t="s">
        <v>102</v>
      </c>
      <c r="E232" s="1" t="s">
        <v>102</v>
      </c>
      <c r="F232" s="33" t="s">
        <v>102</v>
      </c>
      <c r="G232" s="33" t="s">
        <v>102</v>
      </c>
      <c r="H232" s="25" t="s">
        <v>102</v>
      </c>
      <c r="I232" s="25" t="s">
        <v>102</v>
      </c>
      <c r="J232" s="25" t="s">
        <v>102</v>
      </c>
      <c r="K232" s="25" t="s">
        <v>102</v>
      </c>
      <c r="L232" s="25" t="s">
        <v>102</v>
      </c>
      <c r="M232" s="25" t="s">
        <v>114</v>
      </c>
      <c r="N232" s="1" t="s">
        <v>102</v>
      </c>
      <c r="O232" s="37" t="s">
        <v>102</v>
      </c>
      <c r="P232" s="25" t="s">
        <v>102</v>
      </c>
      <c r="Q232" s="70" t="s">
        <v>102</v>
      </c>
      <c r="R232" s="70" t="s">
        <v>102</v>
      </c>
      <c r="S232" s="70" t="s">
        <v>102</v>
      </c>
      <c r="T232" s="70" t="s">
        <v>102</v>
      </c>
      <c r="U232" s="70" t="s">
        <v>102</v>
      </c>
      <c r="V232" s="70">
        <v>1</v>
      </c>
      <c r="W232" s="160" t="s">
        <v>102</v>
      </c>
      <c r="X232" s="153" t="str">
        <f t="shared" si="4"/>
        <v>X</v>
      </c>
      <c r="Y232" s="157" t="s">
        <v>114</v>
      </c>
    </row>
    <row r="233" spans="1:25" x14ac:dyDescent="0.3">
      <c r="A233" s="11" t="s">
        <v>98</v>
      </c>
      <c r="B233" s="2">
        <v>2</v>
      </c>
      <c r="C233" s="11">
        <v>0</v>
      </c>
      <c r="D233" s="11">
        <v>0</v>
      </c>
      <c r="E233" s="1">
        <v>0</v>
      </c>
      <c r="F233" s="33" t="s">
        <v>102</v>
      </c>
      <c r="G233" s="33" t="s">
        <v>102</v>
      </c>
      <c r="H233" s="25" t="s">
        <v>102</v>
      </c>
      <c r="I233" s="25" t="s">
        <v>102</v>
      </c>
      <c r="J233" s="25" t="s">
        <v>102</v>
      </c>
      <c r="K233" s="25" t="s">
        <v>102</v>
      </c>
      <c r="L233" s="25" t="s">
        <v>102</v>
      </c>
      <c r="M233" s="25" t="s">
        <v>102</v>
      </c>
      <c r="N233" s="1" t="s">
        <v>102</v>
      </c>
      <c r="O233" s="37" t="s">
        <v>102</v>
      </c>
      <c r="P233" s="25" t="s">
        <v>102</v>
      </c>
      <c r="Q233" s="70" t="s">
        <v>102</v>
      </c>
      <c r="R233" s="70" t="s">
        <v>102</v>
      </c>
      <c r="S233" s="70" t="s">
        <v>102</v>
      </c>
      <c r="T233" s="70" t="s">
        <v>102</v>
      </c>
      <c r="U233" s="70" t="s">
        <v>102</v>
      </c>
      <c r="V233" s="70" t="s">
        <v>102</v>
      </c>
      <c r="W233" s="160" t="s">
        <v>102</v>
      </c>
      <c r="X233" s="153" t="s">
        <v>114</v>
      </c>
      <c r="Y233" s="157" t="s">
        <v>114</v>
      </c>
    </row>
    <row r="234" spans="1:25" x14ac:dyDescent="0.3">
      <c r="A234" s="11" t="s">
        <v>97</v>
      </c>
      <c r="B234" s="2">
        <v>0</v>
      </c>
      <c r="C234" s="11">
        <v>0</v>
      </c>
      <c r="D234" s="11">
        <v>0</v>
      </c>
      <c r="E234" s="1">
        <v>1</v>
      </c>
      <c r="F234" s="33" t="s">
        <v>102</v>
      </c>
      <c r="G234" s="33" t="s">
        <v>102</v>
      </c>
      <c r="H234" s="25" t="s">
        <v>102</v>
      </c>
      <c r="I234" s="24">
        <v>1</v>
      </c>
      <c r="J234" s="25" t="s">
        <v>102</v>
      </c>
      <c r="K234" s="25" t="s">
        <v>102</v>
      </c>
      <c r="L234" s="25" t="s">
        <v>102</v>
      </c>
      <c r="M234" s="25" t="s">
        <v>102</v>
      </c>
      <c r="N234" s="1" t="s">
        <v>102</v>
      </c>
      <c r="O234" s="37" t="s">
        <v>102</v>
      </c>
      <c r="P234" s="25" t="s">
        <v>102</v>
      </c>
      <c r="Q234" s="70" t="s">
        <v>102</v>
      </c>
      <c r="R234" s="70" t="s">
        <v>102</v>
      </c>
      <c r="S234" s="70" t="s">
        <v>102</v>
      </c>
      <c r="T234" s="70" t="s">
        <v>102</v>
      </c>
      <c r="U234" s="70" t="s">
        <v>102</v>
      </c>
      <c r="V234" s="70" t="s">
        <v>102</v>
      </c>
      <c r="W234" s="160" t="s">
        <v>102</v>
      </c>
      <c r="X234" s="153" t="s">
        <v>114</v>
      </c>
      <c r="Y234" s="157" t="s">
        <v>114</v>
      </c>
    </row>
    <row r="235" spans="1:25" x14ac:dyDescent="0.3">
      <c r="A235" s="11" t="s">
        <v>242</v>
      </c>
      <c r="B235" s="2" t="s">
        <v>102</v>
      </c>
      <c r="C235" s="11" t="s">
        <v>102</v>
      </c>
      <c r="D235" s="11" t="s">
        <v>102</v>
      </c>
      <c r="E235" s="1" t="s">
        <v>102</v>
      </c>
      <c r="F235" s="33" t="s">
        <v>102</v>
      </c>
      <c r="G235" s="33" t="s">
        <v>102</v>
      </c>
      <c r="H235" s="25" t="s">
        <v>102</v>
      </c>
      <c r="I235" s="24">
        <v>1</v>
      </c>
      <c r="J235" s="25" t="s">
        <v>102</v>
      </c>
      <c r="K235" s="25" t="s">
        <v>114</v>
      </c>
      <c r="L235" s="25">
        <v>1</v>
      </c>
      <c r="M235" s="25" t="s">
        <v>102</v>
      </c>
      <c r="N235" s="1" t="s">
        <v>102</v>
      </c>
      <c r="O235" s="37" t="s">
        <v>102</v>
      </c>
      <c r="P235" s="25" t="s">
        <v>102</v>
      </c>
      <c r="Q235" s="70" t="s">
        <v>102</v>
      </c>
      <c r="R235" s="70" t="s">
        <v>102</v>
      </c>
      <c r="S235" s="70" t="s">
        <v>102</v>
      </c>
      <c r="T235" s="70" t="s">
        <v>102</v>
      </c>
      <c r="U235" s="70" t="s">
        <v>102</v>
      </c>
      <c r="V235" s="70" t="s">
        <v>102</v>
      </c>
      <c r="W235" s="160" t="s">
        <v>102</v>
      </c>
      <c r="X235" s="153" t="s">
        <v>114</v>
      </c>
      <c r="Y235" s="157" t="s">
        <v>114</v>
      </c>
    </row>
    <row r="236" spans="1:25" x14ac:dyDescent="0.3">
      <c r="A236" s="11" t="s">
        <v>770</v>
      </c>
      <c r="B236" s="2" t="s">
        <v>102</v>
      </c>
      <c r="C236" s="11" t="s">
        <v>102</v>
      </c>
      <c r="D236" s="11" t="s">
        <v>102</v>
      </c>
      <c r="E236" s="1" t="s">
        <v>102</v>
      </c>
      <c r="F236" s="33" t="s">
        <v>102</v>
      </c>
      <c r="G236" s="33" t="s">
        <v>102</v>
      </c>
      <c r="H236" s="25" t="s">
        <v>102</v>
      </c>
      <c r="I236" s="25" t="s">
        <v>102</v>
      </c>
      <c r="J236" s="25" t="s">
        <v>102</v>
      </c>
      <c r="K236" s="25" t="s">
        <v>102</v>
      </c>
      <c r="L236" s="25" t="s">
        <v>102</v>
      </c>
      <c r="M236" s="25" t="s">
        <v>102</v>
      </c>
      <c r="N236" s="1" t="s">
        <v>102</v>
      </c>
      <c r="O236" s="37" t="s">
        <v>102</v>
      </c>
      <c r="P236" s="25" t="s">
        <v>102</v>
      </c>
      <c r="Q236" s="70" t="s">
        <v>102</v>
      </c>
      <c r="R236" s="70" t="s">
        <v>102</v>
      </c>
      <c r="S236" s="70" t="s">
        <v>102</v>
      </c>
      <c r="T236" s="70">
        <v>17</v>
      </c>
      <c r="U236" s="70" t="s">
        <v>102</v>
      </c>
      <c r="V236" s="70" t="s">
        <v>102</v>
      </c>
      <c r="W236" s="160" t="s">
        <v>102</v>
      </c>
      <c r="X236" s="153" t="str">
        <f t="shared" si="4"/>
        <v>X</v>
      </c>
      <c r="Y236" s="157" t="s">
        <v>102</v>
      </c>
    </row>
    <row r="237" spans="1:25" x14ac:dyDescent="0.3">
      <c r="A237" s="11" t="s">
        <v>781</v>
      </c>
      <c r="B237" s="2" t="s">
        <v>102</v>
      </c>
      <c r="C237" s="11" t="s">
        <v>102</v>
      </c>
      <c r="D237" s="11" t="s">
        <v>102</v>
      </c>
      <c r="E237" s="1" t="s">
        <v>102</v>
      </c>
      <c r="F237" s="33" t="s">
        <v>102</v>
      </c>
      <c r="G237" s="33" t="s">
        <v>102</v>
      </c>
      <c r="H237" s="25" t="s">
        <v>102</v>
      </c>
      <c r="I237" s="25" t="s">
        <v>102</v>
      </c>
      <c r="J237" s="25" t="s">
        <v>102</v>
      </c>
      <c r="K237" s="25">
        <v>1</v>
      </c>
      <c r="L237" s="25" t="s">
        <v>102</v>
      </c>
      <c r="M237" s="25" t="s">
        <v>102</v>
      </c>
      <c r="N237" s="1" t="s">
        <v>102</v>
      </c>
      <c r="O237" s="37" t="s">
        <v>102</v>
      </c>
      <c r="P237" s="25" t="s">
        <v>102</v>
      </c>
      <c r="Q237" s="70" t="s">
        <v>102</v>
      </c>
      <c r="R237" s="70" t="s">
        <v>102</v>
      </c>
      <c r="S237" s="70" t="s">
        <v>102</v>
      </c>
      <c r="T237" s="70" t="s">
        <v>102</v>
      </c>
      <c r="U237" s="70" t="s">
        <v>102</v>
      </c>
      <c r="V237" s="70" t="s">
        <v>102</v>
      </c>
      <c r="W237" s="160" t="s">
        <v>102</v>
      </c>
      <c r="X237" s="153" t="s">
        <v>102</v>
      </c>
      <c r="Y237" s="157" t="s">
        <v>102</v>
      </c>
    </row>
    <row r="238" spans="1:25" x14ac:dyDescent="0.3">
      <c r="A238" s="11" t="s">
        <v>573</v>
      </c>
      <c r="B238" s="2" t="s">
        <v>102</v>
      </c>
      <c r="C238" s="11" t="s">
        <v>102</v>
      </c>
      <c r="D238" s="11" t="s">
        <v>102</v>
      </c>
      <c r="E238" s="1" t="s">
        <v>102</v>
      </c>
      <c r="F238" s="33" t="s">
        <v>102</v>
      </c>
      <c r="G238" s="33" t="s">
        <v>102</v>
      </c>
      <c r="H238" s="25">
        <v>2</v>
      </c>
      <c r="I238" s="25">
        <v>1</v>
      </c>
      <c r="J238" s="25" t="s">
        <v>102</v>
      </c>
      <c r="K238" s="25" t="s">
        <v>102</v>
      </c>
      <c r="L238" s="25" t="s">
        <v>102</v>
      </c>
      <c r="M238" s="25" t="s">
        <v>102</v>
      </c>
      <c r="N238" s="1" t="s">
        <v>102</v>
      </c>
      <c r="O238" s="37" t="s">
        <v>102</v>
      </c>
      <c r="P238" s="25" t="s">
        <v>102</v>
      </c>
      <c r="Q238" s="70" t="s">
        <v>102</v>
      </c>
      <c r="R238" s="70" t="s">
        <v>102</v>
      </c>
      <c r="S238" s="70" t="s">
        <v>102</v>
      </c>
      <c r="T238" s="70" t="s">
        <v>102</v>
      </c>
      <c r="U238" s="70" t="s">
        <v>102</v>
      </c>
      <c r="V238" s="70" t="s">
        <v>102</v>
      </c>
      <c r="W238" s="160" t="s">
        <v>102</v>
      </c>
      <c r="X238" s="153" t="s">
        <v>114</v>
      </c>
      <c r="Y238" s="157" t="s">
        <v>102</v>
      </c>
    </row>
    <row r="239" spans="1:25" s="8" customFormat="1" x14ac:dyDescent="0.3">
      <c r="A239" s="11" t="s">
        <v>782</v>
      </c>
      <c r="B239" s="15" t="s">
        <v>102</v>
      </c>
      <c r="C239" s="11" t="s">
        <v>102</v>
      </c>
      <c r="D239" s="11" t="s">
        <v>102</v>
      </c>
      <c r="E239" s="11" t="s">
        <v>102</v>
      </c>
      <c r="F239" s="28" t="s">
        <v>102</v>
      </c>
      <c r="G239" s="28" t="s">
        <v>102</v>
      </c>
      <c r="H239" s="28" t="s">
        <v>102</v>
      </c>
      <c r="I239" s="31" t="s">
        <v>102</v>
      </c>
      <c r="J239" s="28" t="s">
        <v>102</v>
      </c>
      <c r="K239" s="28">
        <v>2</v>
      </c>
      <c r="L239" s="28" t="s">
        <v>102</v>
      </c>
      <c r="M239" s="28" t="s">
        <v>102</v>
      </c>
      <c r="N239" s="11" t="s">
        <v>102</v>
      </c>
      <c r="O239" s="37" t="s">
        <v>102</v>
      </c>
      <c r="P239" s="25" t="s">
        <v>102</v>
      </c>
      <c r="Q239" s="71" t="s">
        <v>102</v>
      </c>
      <c r="R239" s="71" t="s">
        <v>102</v>
      </c>
      <c r="S239" s="71" t="s">
        <v>102</v>
      </c>
      <c r="T239" s="71" t="s">
        <v>102</v>
      </c>
      <c r="U239" s="71" t="s">
        <v>102</v>
      </c>
      <c r="V239" s="71" t="s">
        <v>102</v>
      </c>
      <c r="W239" s="164" t="s">
        <v>102</v>
      </c>
      <c r="X239" s="153" t="s">
        <v>114</v>
      </c>
      <c r="Y239" s="157" t="s">
        <v>114</v>
      </c>
    </row>
    <row r="240" spans="1:25" s="8" customFormat="1" x14ac:dyDescent="0.3">
      <c r="A240" s="11" t="s">
        <v>604</v>
      </c>
      <c r="B240" s="2" t="s">
        <v>102</v>
      </c>
      <c r="C240" s="11" t="s">
        <v>102</v>
      </c>
      <c r="D240" s="11" t="s">
        <v>102</v>
      </c>
      <c r="E240" s="1" t="s">
        <v>102</v>
      </c>
      <c r="F240" s="33" t="s">
        <v>102</v>
      </c>
      <c r="G240" s="33" t="s">
        <v>102</v>
      </c>
      <c r="H240" s="25" t="s">
        <v>102</v>
      </c>
      <c r="I240" s="24">
        <v>1</v>
      </c>
      <c r="J240" s="25" t="s">
        <v>102</v>
      </c>
      <c r="K240" s="25" t="s">
        <v>102</v>
      </c>
      <c r="L240" s="25" t="s">
        <v>102</v>
      </c>
      <c r="M240" s="25" t="s">
        <v>102</v>
      </c>
      <c r="N240" s="1" t="s">
        <v>102</v>
      </c>
      <c r="O240" s="37" t="s">
        <v>102</v>
      </c>
      <c r="P240" s="25" t="s">
        <v>102</v>
      </c>
      <c r="Q240" s="70" t="s">
        <v>102</v>
      </c>
      <c r="R240" s="70" t="s">
        <v>102</v>
      </c>
      <c r="S240" s="70" t="s">
        <v>102</v>
      </c>
      <c r="T240" s="70">
        <v>1</v>
      </c>
      <c r="U240" s="70" t="s">
        <v>102</v>
      </c>
      <c r="V240" s="70" t="s">
        <v>102</v>
      </c>
      <c r="W240" s="160" t="s">
        <v>102</v>
      </c>
      <c r="X240" s="153" t="str">
        <f t="shared" si="4"/>
        <v>X</v>
      </c>
      <c r="Y240" s="157" t="s">
        <v>114</v>
      </c>
    </row>
    <row r="241" spans="1:25" s="8" customFormat="1" x14ac:dyDescent="0.3">
      <c r="A241" s="11" t="s">
        <v>842</v>
      </c>
      <c r="B241" s="2" t="s">
        <v>102</v>
      </c>
      <c r="C241" s="11" t="s">
        <v>102</v>
      </c>
      <c r="D241" s="11" t="s">
        <v>102</v>
      </c>
      <c r="E241" s="1" t="s">
        <v>102</v>
      </c>
      <c r="F241" s="33" t="s">
        <v>102</v>
      </c>
      <c r="G241" s="33" t="s">
        <v>102</v>
      </c>
      <c r="H241" s="25" t="s">
        <v>102</v>
      </c>
      <c r="I241" s="24" t="s">
        <v>102</v>
      </c>
      <c r="J241" s="25">
        <v>2</v>
      </c>
      <c r="K241" s="25" t="s">
        <v>102</v>
      </c>
      <c r="L241" s="25" t="s">
        <v>102</v>
      </c>
      <c r="M241" s="25" t="s">
        <v>102</v>
      </c>
      <c r="N241" s="1" t="s">
        <v>102</v>
      </c>
      <c r="O241" s="37" t="s">
        <v>102</v>
      </c>
      <c r="P241" s="25" t="s">
        <v>102</v>
      </c>
      <c r="Q241" s="70" t="s">
        <v>102</v>
      </c>
      <c r="R241" s="70" t="s">
        <v>102</v>
      </c>
      <c r="S241" s="70" t="s">
        <v>102</v>
      </c>
      <c r="T241" s="70" t="s">
        <v>102</v>
      </c>
      <c r="U241" s="70" t="s">
        <v>102</v>
      </c>
      <c r="V241" s="70" t="s">
        <v>102</v>
      </c>
      <c r="W241" s="160" t="s">
        <v>114</v>
      </c>
      <c r="X241" s="153" t="s">
        <v>102</v>
      </c>
      <c r="Y241" s="157" t="s">
        <v>102</v>
      </c>
    </row>
    <row r="242" spans="1:25" s="8" customFormat="1" x14ac:dyDescent="0.3">
      <c r="A242" s="11" t="s">
        <v>763</v>
      </c>
      <c r="B242" s="2" t="s">
        <v>102</v>
      </c>
      <c r="C242" s="11" t="s">
        <v>102</v>
      </c>
      <c r="D242" s="11" t="s">
        <v>102</v>
      </c>
      <c r="E242" s="1" t="s">
        <v>102</v>
      </c>
      <c r="F242" s="33" t="s">
        <v>102</v>
      </c>
      <c r="G242" s="33" t="s">
        <v>102</v>
      </c>
      <c r="H242" s="25" t="s">
        <v>102</v>
      </c>
      <c r="I242" s="24" t="s">
        <v>102</v>
      </c>
      <c r="J242" s="25" t="s">
        <v>102</v>
      </c>
      <c r="K242" s="25" t="s">
        <v>102</v>
      </c>
      <c r="L242" s="25" t="s">
        <v>102</v>
      </c>
      <c r="M242" s="25" t="s">
        <v>102</v>
      </c>
      <c r="N242" s="1" t="s">
        <v>102</v>
      </c>
      <c r="O242" s="37" t="s">
        <v>102</v>
      </c>
      <c r="P242" s="25" t="s">
        <v>102</v>
      </c>
      <c r="Q242" s="70" t="s">
        <v>102</v>
      </c>
      <c r="R242" s="70" t="s">
        <v>102</v>
      </c>
      <c r="S242" s="70" t="s">
        <v>102</v>
      </c>
      <c r="T242" s="70">
        <v>1</v>
      </c>
      <c r="U242" s="70" t="s">
        <v>102</v>
      </c>
      <c r="V242" s="70" t="s">
        <v>102</v>
      </c>
      <c r="W242" s="160" t="s">
        <v>102</v>
      </c>
      <c r="X242" s="153" t="str">
        <f t="shared" si="4"/>
        <v>X</v>
      </c>
      <c r="Y242" s="157" t="s">
        <v>102</v>
      </c>
    </row>
    <row r="243" spans="1:25" s="8" customFormat="1" x14ac:dyDescent="0.3">
      <c r="A243" s="11" t="s">
        <v>574</v>
      </c>
      <c r="B243" s="2" t="s">
        <v>102</v>
      </c>
      <c r="C243" s="11" t="s">
        <v>102</v>
      </c>
      <c r="D243" s="11" t="s">
        <v>102</v>
      </c>
      <c r="E243" s="1" t="s">
        <v>102</v>
      </c>
      <c r="F243" s="33" t="s">
        <v>102</v>
      </c>
      <c r="G243" s="33">
        <v>1</v>
      </c>
      <c r="H243" s="25" t="s">
        <v>102</v>
      </c>
      <c r="I243" s="24" t="s">
        <v>102</v>
      </c>
      <c r="J243" s="25" t="s">
        <v>102</v>
      </c>
      <c r="K243" s="25" t="s">
        <v>102</v>
      </c>
      <c r="L243" s="25" t="s">
        <v>102</v>
      </c>
      <c r="M243" s="25" t="s">
        <v>102</v>
      </c>
      <c r="N243" s="1" t="s">
        <v>102</v>
      </c>
      <c r="O243" s="37" t="s">
        <v>102</v>
      </c>
      <c r="P243" s="25" t="s">
        <v>102</v>
      </c>
      <c r="Q243" s="70" t="s">
        <v>102</v>
      </c>
      <c r="R243" s="70" t="s">
        <v>102</v>
      </c>
      <c r="S243" s="70" t="s">
        <v>102</v>
      </c>
      <c r="T243" s="70">
        <v>1</v>
      </c>
      <c r="U243" s="70" t="s">
        <v>102</v>
      </c>
      <c r="V243" s="70" t="s">
        <v>102</v>
      </c>
      <c r="W243" s="160" t="s">
        <v>102</v>
      </c>
      <c r="X243" s="153" t="str">
        <f t="shared" si="4"/>
        <v>X</v>
      </c>
      <c r="Y243" s="157" t="s">
        <v>102</v>
      </c>
    </row>
    <row r="244" spans="1:25" s="8" customFormat="1" x14ac:dyDescent="0.3">
      <c r="A244" s="11" t="s">
        <v>220</v>
      </c>
      <c r="B244" s="2" t="s">
        <v>102</v>
      </c>
      <c r="C244" s="11" t="s">
        <v>102</v>
      </c>
      <c r="D244" s="11" t="s">
        <v>102</v>
      </c>
      <c r="E244" s="1" t="s">
        <v>102</v>
      </c>
      <c r="F244" s="33" t="s">
        <v>102</v>
      </c>
      <c r="G244" s="33" t="s">
        <v>102</v>
      </c>
      <c r="H244" s="25" t="s">
        <v>102</v>
      </c>
      <c r="I244" s="24">
        <v>1</v>
      </c>
      <c r="J244" s="25" t="s">
        <v>102</v>
      </c>
      <c r="K244" s="25">
        <v>15</v>
      </c>
      <c r="L244" s="25" t="s">
        <v>102</v>
      </c>
      <c r="M244" s="25" t="s">
        <v>102</v>
      </c>
      <c r="N244" s="1" t="s">
        <v>102</v>
      </c>
      <c r="O244" s="37" t="s">
        <v>102</v>
      </c>
      <c r="P244" s="25" t="s">
        <v>102</v>
      </c>
      <c r="Q244" s="70" t="s">
        <v>102</v>
      </c>
      <c r="R244" s="70" t="s">
        <v>102</v>
      </c>
      <c r="S244" s="70" t="s">
        <v>102</v>
      </c>
      <c r="T244" s="70" t="s">
        <v>102</v>
      </c>
      <c r="U244" s="70" t="s">
        <v>102</v>
      </c>
      <c r="V244" s="70" t="s">
        <v>102</v>
      </c>
      <c r="W244" s="160" t="s">
        <v>102</v>
      </c>
      <c r="X244" s="153" t="s">
        <v>102</v>
      </c>
      <c r="Y244" s="157" t="s">
        <v>102</v>
      </c>
    </row>
    <row r="245" spans="1:25" x14ac:dyDescent="0.3">
      <c r="A245" s="11" t="s">
        <v>110</v>
      </c>
      <c r="B245" s="14" t="s">
        <v>102</v>
      </c>
      <c r="C245" s="11" t="s">
        <v>102</v>
      </c>
      <c r="D245" s="11" t="s">
        <v>102</v>
      </c>
      <c r="E245" s="1" t="s">
        <v>102</v>
      </c>
      <c r="F245" s="33">
        <v>1</v>
      </c>
      <c r="G245" s="33">
        <v>1</v>
      </c>
      <c r="H245" s="25">
        <v>4</v>
      </c>
      <c r="I245" s="25" t="s">
        <v>102</v>
      </c>
      <c r="J245" s="25" t="s">
        <v>102</v>
      </c>
      <c r="K245" s="25" t="s">
        <v>102</v>
      </c>
      <c r="L245" s="25" t="s">
        <v>102</v>
      </c>
      <c r="M245" s="25" t="s">
        <v>114</v>
      </c>
      <c r="N245" s="1" t="s">
        <v>102</v>
      </c>
      <c r="O245" s="37" t="s">
        <v>102</v>
      </c>
      <c r="P245" s="25">
        <v>1</v>
      </c>
      <c r="Q245" s="70" t="s">
        <v>102</v>
      </c>
      <c r="R245" s="70" t="s">
        <v>102</v>
      </c>
      <c r="S245" s="70" t="s">
        <v>102</v>
      </c>
      <c r="T245" s="70" t="s">
        <v>102</v>
      </c>
      <c r="U245" s="70" t="s">
        <v>102</v>
      </c>
      <c r="V245" s="70" t="s">
        <v>102</v>
      </c>
      <c r="W245" s="160" t="s">
        <v>102</v>
      </c>
      <c r="X245" s="153" t="s">
        <v>102</v>
      </c>
      <c r="Y245" s="157" t="s">
        <v>102</v>
      </c>
    </row>
    <row r="246" spans="1:25" x14ac:dyDescent="0.3">
      <c r="A246" s="11" t="s">
        <v>575</v>
      </c>
      <c r="B246" s="14" t="s">
        <v>102</v>
      </c>
      <c r="C246" s="11" t="s">
        <v>102</v>
      </c>
      <c r="D246" s="11" t="s">
        <v>102</v>
      </c>
      <c r="E246" s="1" t="s">
        <v>102</v>
      </c>
      <c r="F246" s="33" t="s">
        <v>102</v>
      </c>
      <c r="G246" s="33" t="s">
        <v>102</v>
      </c>
      <c r="H246" s="25">
        <v>2</v>
      </c>
      <c r="I246" s="25">
        <v>4</v>
      </c>
      <c r="J246" s="25" t="s">
        <v>102</v>
      </c>
      <c r="K246" s="25" t="s">
        <v>102</v>
      </c>
      <c r="L246" s="25" t="s">
        <v>102</v>
      </c>
      <c r="M246" s="25" t="s">
        <v>102</v>
      </c>
      <c r="N246" s="1" t="s">
        <v>102</v>
      </c>
      <c r="O246" s="37" t="s">
        <v>102</v>
      </c>
      <c r="P246" s="25">
        <v>119</v>
      </c>
      <c r="Q246" s="70" t="s">
        <v>102</v>
      </c>
      <c r="R246" s="70" t="s">
        <v>102</v>
      </c>
      <c r="S246" s="70" t="s">
        <v>102</v>
      </c>
      <c r="T246" s="70" t="s">
        <v>102</v>
      </c>
      <c r="U246" s="70" t="s">
        <v>102</v>
      </c>
      <c r="V246" s="70" t="s">
        <v>102</v>
      </c>
      <c r="W246" s="160" t="s">
        <v>102</v>
      </c>
      <c r="X246" s="153" t="s">
        <v>102</v>
      </c>
      <c r="Y246" s="157" t="s">
        <v>102</v>
      </c>
    </row>
    <row r="247" spans="1:25" s="8" customFormat="1" x14ac:dyDescent="0.3">
      <c r="A247" s="1" t="s">
        <v>843</v>
      </c>
      <c r="B247" s="2" t="s">
        <v>102</v>
      </c>
      <c r="C247" s="4" t="s">
        <v>102</v>
      </c>
      <c r="D247" s="4" t="s">
        <v>102</v>
      </c>
      <c r="E247" s="1" t="s">
        <v>102</v>
      </c>
      <c r="F247" s="33" t="s">
        <v>102</v>
      </c>
      <c r="G247" s="33" t="s">
        <v>102</v>
      </c>
      <c r="H247" s="25" t="s">
        <v>102</v>
      </c>
      <c r="I247" s="25" t="s">
        <v>102</v>
      </c>
      <c r="J247" s="25">
        <f>1+2+1+1+1+1+1+1+3+2+1</f>
        <v>15</v>
      </c>
      <c r="K247" s="25" t="s">
        <v>102</v>
      </c>
      <c r="L247" s="25" t="s">
        <v>102</v>
      </c>
      <c r="M247" s="25" t="s">
        <v>102</v>
      </c>
      <c r="N247" s="1" t="s">
        <v>102</v>
      </c>
      <c r="O247" s="37" t="s">
        <v>102</v>
      </c>
      <c r="P247" s="25" t="s">
        <v>102</v>
      </c>
      <c r="Q247" s="70" t="s">
        <v>102</v>
      </c>
      <c r="R247" s="70" t="s">
        <v>102</v>
      </c>
      <c r="S247" s="70" t="s">
        <v>102</v>
      </c>
      <c r="T247" s="70" t="s">
        <v>102</v>
      </c>
      <c r="U247" s="70" t="s">
        <v>102</v>
      </c>
      <c r="V247" s="70" t="s">
        <v>102</v>
      </c>
      <c r="W247" s="160" t="s">
        <v>114</v>
      </c>
      <c r="X247" s="153" t="s">
        <v>102</v>
      </c>
      <c r="Y247" s="157" t="s">
        <v>102</v>
      </c>
    </row>
    <row r="248" spans="1:25" s="8" customFormat="1" x14ac:dyDescent="0.3">
      <c r="A248" s="1" t="s">
        <v>186</v>
      </c>
      <c r="B248" s="2" t="s">
        <v>102</v>
      </c>
      <c r="C248" s="4" t="s">
        <v>102</v>
      </c>
      <c r="D248" s="4" t="s">
        <v>102</v>
      </c>
      <c r="E248" s="1" t="s">
        <v>102</v>
      </c>
      <c r="F248" s="33" t="s">
        <v>102</v>
      </c>
      <c r="G248" s="33" t="s">
        <v>102</v>
      </c>
      <c r="H248" s="25" t="s">
        <v>102</v>
      </c>
      <c r="I248" s="25">
        <f>9+1+12</f>
        <v>22</v>
      </c>
      <c r="J248" s="25" t="s">
        <v>102</v>
      </c>
      <c r="K248" s="26" t="s">
        <v>102</v>
      </c>
      <c r="L248" s="25" t="s">
        <v>102</v>
      </c>
      <c r="M248" s="25">
        <f>1+11+10+1</f>
        <v>23</v>
      </c>
      <c r="N248" s="1" t="s">
        <v>102</v>
      </c>
      <c r="O248" s="37" t="s">
        <v>102</v>
      </c>
      <c r="P248" s="25">
        <v>81</v>
      </c>
      <c r="Q248" s="70" t="s">
        <v>102</v>
      </c>
      <c r="R248" s="70" t="s">
        <v>102</v>
      </c>
      <c r="S248" s="70" t="s">
        <v>102</v>
      </c>
      <c r="T248" s="70" t="s">
        <v>102</v>
      </c>
      <c r="U248" s="70" t="s">
        <v>102</v>
      </c>
      <c r="V248" s="70" t="s">
        <v>102</v>
      </c>
      <c r="W248" s="160" t="s">
        <v>102</v>
      </c>
      <c r="X248" s="153" t="s">
        <v>114</v>
      </c>
      <c r="Y248" s="157" t="s">
        <v>114</v>
      </c>
    </row>
    <row r="249" spans="1:25" x14ac:dyDescent="0.3">
      <c r="A249" s="9" t="s">
        <v>324</v>
      </c>
      <c r="B249" s="2" t="s">
        <v>102</v>
      </c>
      <c r="C249" s="4" t="s">
        <v>102</v>
      </c>
      <c r="D249" s="4" t="s">
        <v>102</v>
      </c>
      <c r="E249" s="1" t="s">
        <v>102</v>
      </c>
      <c r="F249" s="33" t="s">
        <v>102</v>
      </c>
      <c r="G249" s="33" t="s">
        <v>102</v>
      </c>
      <c r="H249" s="25" t="s">
        <v>102</v>
      </c>
      <c r="I249" s="25" t="s">
        <v>102</v>
      </c>
      <c r="J249" s="25" t="s">
        <v>102</v>
      </c>
      <c r="K249" s="26" t="s">
        <v>102</v>
      </c>
      <c r="L249" s="25" t="s">
        <v>102</v>
      </c>
      <c r="M249" s="25">
        <v>1</v>
      </c>
      <c r="N249" s="1" t="s">
        <v>102</v>
      </c>
      <c r="O249" s="37" t="s">
        <v>102</v>
      </c>
      <c r="P249" s="25" t="s">
        <v>102</v>
      </c>
      <c r="Q249" s="70" t="s">
        <v>102</v>
      </c>
      <c r="R249" s="70" t="s">
        <v>102</v>
      </c>
      <c r="S249" s="70" t="s">
        <v>102</v>
      </c>
      <c r="T249" s="70" t="s">
        <v>102</v>
      </c>
      <c r="U249" s="70" t="s">
        <v>102</v>
      </c>
      <c r="V249" s="70" t="s">
        <v>102</v>
      </c>
      <c r="W249" s="160" t="s">
        <v>102</v>
      </c>
      <c r="X249" s="153" t="s">
        <v>102</v>
      </c>
      <c r="Y249" s="157" t="s">
        <v>102</v>
      </c>
    </row>
    <row r="250" spans="1:25" x14ac:dyDescent="0.3">
      <c r="A250" s="1" t="s">
        <v>187</v>
      </c>
      <c r="B250" s="2">
        <v>1</v>
      </c>
      <c r="C250" s="4">
        <v>0</v>
      </c>
      <c r="D250" s="4">
        <v>2</v>
      </c>
      <c r="E250" s="1">
        <v>3</v>
      </c>
      <c r="F250" s="33">
        <v>2</v>
      </c>
      <c r="G250" s="33" t="s">
        <v>102</v>
      </c>
      <c r="H250" s="25" t="s">
        <v>102</v>
      </c>
      <c r="I250" s="25">
        <v>2</v>
      </c>
      <c r="J250" s="25" t="s">
        <v>102</v>
      </c>
      <c r="K250" s="26" t="s">
        <v>102</v>
      </c>
      <c r="L250" s="25" t="s">
        <v>102</v>
      </c>
      <c r="M250" s="25">
        <v>6</v>
      </c>
      <c r="N250" s="1" t="s">
        <v>102</v>
      </c>
      <c r="O250" s="37" t="s">
        <v>102</v>
      </c>
      <c r="P250" s="25">
        <v>11</v>
      </c>
      <c r="Q250" s="70" t="s">
        <v>102</v>
      </c>
      <c r="R250" s="70" t="s">
        <v>102</v>
      </c>
      <c r="S250" s="70" t="s">
        <v>102</v>
      </c>
      <c r="T250" s="70">
        <v>2</v>
      </c>
      <c r="U250" s="70" t="s">
        <v>102</v>
      </c>
      <c r="V250" s="70" t="s">
        <v>102</v>
      </c>
      <c r="W250" s="160" t="s">
        <v>102</v>
      </c>
      <c r="X250" s="153" t="str">
        <f t="shared" si="4"/>
        <v>X</v>
      </c>
      <c r="Y250" s="157" t="s">
        <v>102</v>
      </c>
    </row>
    <row r="251" spans="1:25" x14ac:dyDescent="0.3">
      <c r="A251" s="4" t="s">
        <v>996</v>
      </c>
      <c r="B251" s="2" t="s">
        <v>102</v>
      </c>
      <c r="C251" s="4" t="s">
        <v>102</v>
      </c>
      <c r="D251" s="4" t="s">
        <v>102</v>
      </c>
      <c r="E251" s="1" t="s">
        <v>102</v>
      </c>
      <c r="F251" s="33" t="s">
        <v>102</v>
      </c>
      <c r="G251" s="33" t="s">
        <v>102</v>
      </c>
      <c r="H251" s="25" t="s">
        <v>102</v>
      </c>
      <c r="I251" s="25" t="s">
        <v>102</v>
      </c>
      <c r="J251" s="25" t="s">
        <v>102</v>
      </c>
      <c r="K251" s="26" t="s">
        <v>102</v>
      </c>
      <c r="L251" s="25" t="s">
        <v>102</v>
      </c>
      <c r="M251" s="25" t="s">
        <v>102</v>
      </c>
      <c r="N251" s="1" t="s">
        <v>102</v>
      </c>
      <c r="O251" s="37" t="s">
        <v>102</v>
      </c>
      <c r="P251" s="25">
        <v>1</v>
      </c>
      <c r="Q251" s="70" t="s">
        <v>102</v>
      </c>
      <c r="R251" s="70" t="s">
        <v>102</v>
      </c>
      <c r="S251" s="70" t="s">
        <v>102</v>
      </c>
      <c r="T251" s="70" t="s">
        <v>102</v>
      </c>
      <c r="U251" s="70" t="s">
        <v>102</v>
      </c>
      <c r="V251" s="70" t="s">
        <v>102</v>
      </c>
      <c r="W251" t="s">
        <v>102</v>
      </c>
      <c r="X251" s="8" t="s">
        <v>102</v>
      </c>
      <c r="Y251" s="8" t="s">
        <v>102</v>
      </c>
    </row>
    <row r="252" spans="1:25" s="59" customFormat="1" x14ac:dyDescent="0.3">
      <c r="A252" s="4" t="s">
        <v>325</v>
      </c>
      <c r="B252" s="2" t="s">
        <v>102</v>
      </c>
      <c r="C252" s="4" t="s">
        <v>102</v>
      </c>
      <c r="D252" s="4" t="s">
        <v>102</v>
      </c>
      <c r="E252" s="1" t="s">
        <v>102</v>
      </c>
      <c r="F252" s="33" t="s">
        <v>102</v>
      </c>
      <c r="G252" s="33" t="s">
        <v>102</v>
      </c>
      <c r="H252" s="25" t="s">
        <v>102</v>
      </c>
      <c r="I252" s="25" t="s">
        <v>102</v>
      </c>
      <c r="J252" s="25" t="s">
        <v>102</v>
      </c>
      <c r="K252" s="26" t="s">
        <v>102</v>
      </c>
      <c r="L252" s="25" t="s">
        <v>102</v>
      </c>
      <c r="M252" s="25" t="s">
        <v>114</v>
      </c>
      <c r="N252" s="1" t="s">
        <v>102</v>
      </c>
      <c r="O252" s="37" t="s">
        <v>102</v>
      </c>
      <c r="P252" s="25"/>
      <c r="Q252" s="70" t="s">
        <v>102</v>
      </c>
      <c r="R252" s="70" t="s">
        <v>102</v>
      </c>
      <c r="S252" s="70" t="s">
        <v>102</v>
      </c>
      <c r="T252" s="70" t="s">
        <v>102</v>
      </c>
      <c r="U252" s="70" t="s">
        <v>102</v>
      </c>
      <c r="V252" s="70" t="s">
        <v>102</v>
      </c>
      <c r="W252" s="160" t="s">
        <v>102</v>
      </c>
      <c r="X252" s="153" t="s">
        <v>114</v>
      </c>
      <c r="Y252" s="157" t="s">
        <v>102</v>
      </c>
    </row>
    <row r="253" spans="1:25" s="8" customFormat="1" x14ac:dyDescent="0.3">
      <c r="A253" s="4" t="s">
        <v>605</v>
      </c>
      <c r="B253" s="2" t="s">
        <v>102</v>
      </c>
      <c r="C253" s="4" t="s">
        <v>102</v>
      </c>
      <c r="D253" s="4" t="s">
        <v>102</v>
      </c>
      <c r="E253" s="1" t="s">
        <v>102</v>
      </c>
      <c r="F253" s="33" t="s">
        <v>102</v>
      </c>
      <c r="G253" s="33" t="s">
        <v>102</v>
      </c>
      <c r="H253" s="25" t="s">
        <v>102</v>
      </c>
      <c r="I253" s="25">
        <v>1</v>
      </c>
      <c r="J253" s="25" t="s">
        <v>102</v>
      </c>
      <c r="K253" s="26" t="s">
        <v>102</v>
      </c>
      <c r="L253" s="25" t="s">
        <v>102</v>
      </c>
      <c r="M253" s="25" t="s">
        <v>102</v>
      </c>
      <c r="N253" s="1" t="s">
        <v>102</v>
      </c>
      <c r="O253" s="37" t="s">
        <v>102</v>
      </c>
      <c r="P253" s="25" t="s">
        <v>102</v>
      </c>
      <c r="Q253" s="70" t="s">
        <v>102</v>
      </c>
      <c r="R253" s="70" t="s">
        <v>102</v>
      </c>
      <c r="S253" s="70" t="s">
        <v>102</v>
      </c>
      <c r="T253" s="70" t="s">
        <v>102</v>
      </c>
      <c r="U253" s="70" t="s">
        <v>102</v>
      </c>
      <c r="V253" s="70" t="s">
        <v>102</v>
      </c>
      <c r="W253" s="160" t="s">
        <v>102</v>
      </c>
      <c r="X253" s="153" t="s">
        <v>102</v>
      </c>
      <c r="Y253" s="157" t="s">
        <v>102</v>
      </c>
    </row>
    <row r="254" spans="1:25" s="8" customFormat="1" x14ac:dyDescent="0.3">
      <c r="A254" s="4" t="s">
        <v>326</v>
      </c>
      <c r="B254" s="2" t="s">
        <v>102</v>
      </c>
      <c r="C254" s="4" t="s">
        <v>102</v>
      </c>
      <c r="D254" s="4" t="s">
        <v>102</v>
      </c>
      <c r="E254" s="1" t="s">
        <v>102</v>
      </c>
      <c r="F254" s="33" t="s">
        <v>102</v>
      </c>
      <c r="G254" s="33" t="s">
        <v>102</v>
      </c>
      <c r="H254" s="25" t="s">
        <v>102</v>
      </c>
      <c r="I254" s="25" t="s">
        <v>102</v>
      </c>
      <c r="J254" s="25" t="s">
        <v>102</v>
      </c>
      <c r="K254" s="26" t="s">
        <v>102</v>
      </c>
      <c r="L254" s="25" t="s">
        <v>102</v>
      </c>
      <c r="M254" s="25">
        <v>1</v>
      </c>
      <c r="N254" s="1" t="s">
        <v>102</v>
      </c>
      <c r="O254" s="37" t="s">
        <v>102</v>
      </c>
      <c r="P254" s="25" t="s">
        <v>102</v>
      </c>
      <c r="Q254" s="70" t="s">
        <v>102</v>
      </c>
      <c r="R254" s="70" t="s">
        <v>102</v>
      </c>
      <c r="S254" s="70" t="s">
        <v>102</v>
      </c>
      <c r="T254" s="70" t="s">
        <v>102</v>
      </c>
      <c r="U254" s="70" t="s">
        <v>102</v>
      </c>
      <c r="V254" s="70" t="s">
        <v>102</v>
      </c>
      <c r="W254" s="160" t="s">
        <v>102</v>
      </c>
      <c r="X254" s="153" t="s">
        <v>114</v>
      </c>
      <c r="Y254" s="157" t="s">
        <v>102</v>
      </c>
    </row>
    <row r="255" spans="1:25" s="8" customFormat="1" x14ac:dyDescent="0.3">
      <c r="A255" s="4" t="s">
        <v>684</v>
      </c>
      <c r="B255" s="2" t="s">
        <v>102</v>
      </c>
      <c r="C255" s="4" t="s">
        <v>102</v>
      </c>
      <c r="D255" s="4" t="s">
        <v>102</v>
      </c>
      <c r="E255" s="1" t="s">
        <v>102</v>
      </c>
      <c r="F255" s="33" t="s">
        <v>102</v>
      </c>
      <c r="G255" s="33" t="s">
        <v>102</v>
      </c>
      <c r="H255" s="25" t="s">
        <v>102</v>
      </c>
      <c r="I255" s="25" t="s">
        <v>102</v>
      </c>
      <c r="J255" s="25" t="s">
        <v>102</v>
      </c>
      <c r="K255" s="26" t="s">
        <v>102</v>
      </c>
      <c r="L255" s="25" t="s">
        <v>102</v>
      </c>
      <c r="M255" s="25" t="s">
        <v>102</v>
      </c>
      <c r="N255" s="1" t="s">
        <v>102</v>
      </c>
      <c r="O255" s="37" t="s">
        <v>102</v>
      </c>
      <c r="P255" s="25" t="s">
        <v>102</v>
      </c>
      <c r="Q255" s="70" t="s">
        <v>102</v>
      </c>
      <c r="R255" s="70" t="s">
        <v>102</v>
      </c>
      <c r="S255" s="70" t="s">
        <v>102</v>
      </c>
      <c r="T255" s="70">
        <v>1</v>
      </c>
      <c r="U255" s="70" t="s">
        <v>102</v>
      </c>
      <c r="V255" s="70" t="s">
        <v>102</v>
      </c>
      <c r="W255" s="160" t="s">
        <v>102</v>
      </c>
      <c r="X255" s="153" t="str">
        <f t="shared" si="4"/>
        <v>X</v>
      </c>
      <c r="Y255" s="157" t="s">
        <v>114</v>
      </c>
    </row>
    <row r="256" spans="1:25" s="8" customFormat="1" x14ac:dyDescent="0.3">
      <c r="A256" s="1" t="s">
        <v>844</v>
      </c>
      <c r="B256" s="2" t="s">
        <v>102</v>
      </c>
      <c r="C256" s="4" t="s">
        <v>102</v>
      </c>
      <c r="D256" s="4" t="s">
        <v>102</v>
      </c>
      <c r="E256" s="1" t="s">
        <v>102</v>
      </c>
      <c r="F256" s="33" t="s">
        <v>102</v>
      </c>
      <c r="G256" s="33" t="s">
        <v>102</v>
      </c>
      <c r="H256" s="25" t="s">
        <v>102</v>
      </c>
      <c r="I256" s="25" t="s">
        <v>102</v>
      </c>
      <c r="J256" s="25">
        <v>8</v>
      </c>
      <c r="K256" s="26" t="s">
        <v>102</v>
      </c>
      <c r="L256" s="25" t="s">
        <v>102</v>
      </c>
      <c r="M256" s="25"/>
      <c r="N256" s="1" t="s">
        <v>102</v>
      </c>
      <c r="O256" s="37" t="s">
        <v>102</v>
      </c>
      <c r="P256" s="25" t="s">
        <v>102</v>
      </c>
      <c r="Q256" s="70" t="s">
        <v>102</v>
      </c>
      <c r="R256" s="70" t="s">
        <v>102</v>
      </c>
      <c r="S256" s="70" t="s">
        <v>102</v>
      </c>
      <c r="T256" s="70" t="s">
        <v>102</v>
      </c>
      <c r="U256" s="70" t="s">
        <v>102</v>
      </c>
      <c r="V256" s="70" t="s">
        <v>102</v>
      </c>
      <c r="W256" s="160" t="s">
        <v>114</v>
      </c>
      <c r="X256" s="153" t="s">
        <v>102</v>
      </c>
      <c r="Y256" s="157" t="s">
        <v>102</v>
      </c>
    </row>
    <row r="257" spans="1:25" x14ac:dyDescent="0.3">
      <c r="A257" s="4" t="s">
        <v>327</v>
      </c>
      <c r="B257" s="2" t="s">
        <v>102</v>
      </c>
      <c r="C257" s="4" t="s">
        <v>102</v>
      </c>
      <c r="D257" s="4" t="s">
        <v>102</v>
      </c>
      <c r="E257" s="1" t="s">
        <v>102</v>
      </c>
      <c r="F257" s="33" t="s">
        <v>102</v>
      </c>
      <c r="G257" s="33" t="s">
        <v>102</v>
      </c>
      <c r="H257" s="25" t="s">
        <v>102</v>
      </c>
      <c r="I257" s="25" t="s">
        <v>102</v>
      </c>
      <c r="J257" s="25" t="s">
        <v>102</v>
      </c>
      <c r="K257" s="26" t="s">
        <v>102</v>
      </c>
      <c r="L257" s="25" t="s">
        <v>102</v>
      </c>
      <c r="M257" s="25">
        <v>1</v>
      </c>
      <c r="N257" s="1" t="s">
        <v>102</v>
      </c>
      <c r="O257" s="37" t="s">
        <v>102</v>
      </c>
      <c r="P257" s="25" t="s">
        <v>102</v>
      </c>
      <c r="Q257" s="70" t="s">
        <v>102</v>
      </c>
      <c r="R257" s="70" t="s">
        <v>102</v>
      </c>
      <c r="S257" s="70" t="s">
        <v>102</v>
      </c>
      <c r="T257" s="70" t="s">
        <v>102</v>
      </c>
      <c r="U257" s="70" t="s">
        <v>102</v>
      </c>
      <c r="V257" s="70" t="s">
        <v>102</v>
      </c>
      <c r="W257" s="160" t="s">
        <v>102</v>
      </c>
      <c r="X257" s="153" t="s">
        <v>114</v>
      </c>
      <c r="Y257" s="157" t="s">
        <v>102</v>
      </c>
    </row>
    <row r="258" spans="1:25" x14ac:dyDescent="0.3">
      <c r="A258" s="4" t="s">
        <v>968</v>
      </c>
      <c r="B258" s="2" t="s">
        <v>102</v>
      </c>
      <c r="C258" s="4" t="s">
        <v>102</v>
      </c>
      <c r="D258" s="4" t="s">
        <v>102</v>
      </c>
      <c r="E258" s="1" t="s">
        <v>102</v>
      </c>
      <c r="F258" s="33" t="s">
        <v>102</v>
      </c>
      <c r="G258" s="33" t="s">
        <v>102</v>
      </c>
      <c r="H258" s="25" t="s">
        <v>102</v>
      </c>
      <c r="I258" s="25" t="s">
        <v>102</v>
      </c>
      <c r="J258" s="25" t="s">
        <v>102</v>
      </c>
      <c r="K258" s="26" t="s">
        <v>102</v>
      </c>
      <c r="L258" s="25" t="s">
        <v>102</v>
      </c>
      <c r="M258" s="25" t="s">
        <v>114</v>
      </c>
      <c r="N258" s="1" t="s">
        <v>102</v>
      </c>
      <c r="O258" s="37" t="s">
        <v>102</v>
      </c>
      <c r="P258" s="25" t="s">
        <v>102</v>
      </c>
      <c r="Q258" s="70" t="s">
        <v>102</v>
      </c>
      <c r="R258" s="70" t="s">
        <v>102</v>
      </c>
      <c r="S258" s="70" t="s">
        <v>102</v>
      </c>
      <c r="T258" s="70" t="s">
        <v>102</v>
      </c>
      <c r="U258" s="70" t="s">
        <v>102</v>
      </c>
      <c r="V258" s="70" t="s">
        <v>102</v>
      </c>
      <c r="W258" s="160" t="s">
        <v>102</v>
      </c>
      <c r="X258" s="153" t="s">
        <v>114</v>
      </c>
      <c r="Y258" s="157" t="s">
        <v>102</v>
      </c>
    </row>
    <row r="259" spans="1:25" x14ac:dyDescent="0.3">
      <c r="A259" s="4" t="s">
        <v>328</v>
      </c>
      <c r="B259" s="2" t="s">
        <v>102</v>
      </c>
      <c r="C259" s="4" t="s">
        <v>102</v>
      </c>
      <c r="D259" s="4" t="s">
        <v>102</v>
      </c>
      <c r="E259" s="1" t="s">
        <v>102</v>
      </c>
      <c r="F259" s="33" t="s">
        <v>102</v>
      </c>
      <c r="G259" s="33" t="s">
        <v>102</v>
      </c>
      <c r="H259" s="25" t="s">
        <v>102</v>
      </c>
      <c r="I259" s="25" t="s">
        <v>102</v>
      </c>
      <c r="J259" s="25" t="s">
        <v>102</v>
      </c>
      <c r="K259" s="26" t="s">
        <v>102</v>
      </c>
      <c r="L259" s="25" t="s">
        <v>102</v>
      </c>
      <c r="M259" s="25">
        <v>3</v>
      </c>
      <c r="N259" s="1" t="s">
        <v>102</v>
      </c>
      <c r="O259" s="37" t="s">
        <v>102</v>
      </c>
      <c r="P259" s="25" t="s">
        <v>102</v>
      </c>
      <c r="Q259" s="70" t="s">
        <v>102</v>
      </c>
      <c r="R259" s="70" t="s">
        <v>102</v>
      </c>
      <c r="S259" s="70" t="s">
        <v>102</v>
      </c>
      <c r="T259" s="70" t="s">
        <v>102</v>
      </c>
      <c r="U259" s="70" t="s">
        <v>102</v>
      </c>
      <c r="V259" s="70" t="s">
        <v>102</v>
      </c>
      <c r="W259" s="160" t="s">
        <v>102</v>
      </c>
      <c r="X259" s="153" t="s">
        <v>102</v>
      </c>
      <c r="Y259" s="157" t="s">
        <v>102</v>
      </c>
    </row>
    <row r="260" spans="1:25" x14ac:dyDescent="0.3">
      <c r="A260" s="4" t="s">
        <v>576</v>
      </c>
      <c r="B260" s="2" t="s">
        <v>102</v>
      </c>
      <c r="C260" s="4" t="s">
        <v>102</v>
      </c>
      <c r="D260" s="4" t="s">
        <v>102</v>
      </c>
      <c r="E260" s="1" t="s">
        <v>102</v>
      </c>
      <c r="F260" s="33" t="s">
        <v>102</v>
      </c>
      <c r="G260" s="33" t="s">
        <v>102</v>
      </c>
      <c r="H260" s="25">
        <v>1</v>
      </c>
      <c r="I260" s="25" t="s">
        <v>102</v>
      </c>
      <c r="J260" s="25" t="s">
        <v>102</v>
      </c>
      <c r="K260" s="26" t="s">
        <v>102</v>
      </c>
      <c r="L260" s="25" t="s">
        <v>102</v>
      </c>
      <c r="M260" s="25" t="s">
        <v>102</v>
      </c>
      <c r="N260" s="1" t="s">
        <v>102</v>
      </c>
      <c r="O260" s="37" t="s">
        <v>102</v>
      </c>
      <c r="P260" s="25" t="s">
        <v>102</v>
      </c>
      <c r="Q260" s="70" t="s">
        <v>102</v>
      </c>
      <c r="R260" s="70" t="s">
        <v>102</v>
      </c>
      <c r="S260" s="70" t="s">
        <v>102</v>
      </c>
      <c r="T260" s="70" t="s">
        <v>102</v>
      </c>
      <c r="U260" s="70" t="s">
        <v>102</v>
      </c>
      <c r="V260" s="70" t="s">
        <v>102</v>
      </c>
      <c r="W260" s="160" t="s">
        <v>102</v>
      </c>
      <c r="X260" s="153" t="s">
        <v>102</v>
      </c>
      <c r="Y260" s="157" t="s">
        <v>102</v>
      </c>
    </row>
    <row r="261" spans="1:25" x14ac:dyDescent="0.3">
      <c r="A261" s="11" t="s">
        <v>845</v>
      </c>
      <c r="B261" s="15" t="s">
        <v>102</v>
      </c>
      <c r="C261" s="9" t="s">
        <v>102</v>
      </c>
      <c r="D261" s="9" t="s">
        <v>102</v>
      </c>
      <c r="E261" s="11" t="s">
        <v>102</v>
      </c>
      <c r="F261" s="28" t="s">
        <v>102</v>
      </c>
      <c r="G261" s="28" t="s">
        <v>102</v>
      </c>
      <c r="H261" s="28" t="s">
        <v>102</v>
      </c>
      <c r="I261" s="28" t="s">
        <v>102</v>
      </c>
      <c r="J261" s="28" t="s">
        <v>102</v>
      </c>
      <c r="K261" s="28" t="s">
        <v>102</v>
      </c>
      <c r="L261" s="28" t="s">
        <v>102</v>
      </c>
      <c r="M261" s="28" t="s">
        <v>102</v>
      </c>
      <c r="N261" s="11" t="s">
        <v>102</v>
      </c>
      <c r="O261" s="31">
        <v>4</v>
      </c>
      <c r="P261" s="25" t="s">
        <v>102</v>
      </c>
      <c r="Q261" s="71" t="s">
        <v>102</v>
      </c>
      <c r="R261" s="71" t="s">
        <v>102</v>
      </c>
      <c r="S261" s="71" t="s">
        <v>102</v>
      </c>
      <c r="T261" s="71" t="s">
        <v>102</v>
      </c>
      <c r="U261" s="71" t="s">
        <v>102</v>
      </c>
      <c r="V261" s="71" t="s">
        <v>102</v>
      </c>
      <c r="W261" s="164" t="s">
        <v>102</v>
      </c>
      <c r="X261" s="153" t="s">
        <v>102</v>
      </c>
      <c r="Y261" s="157" t="s">
        <v>102</v>
      </c>
    </row>
    <row r="262" spans="1:25" x14ac:dyDescent="0.3">
      <c r="A262" s="11" t="s">
        <v>329</v>
      </c>
      <c r="B262" s="15" t="s">
        <v>102</v>
      </c>
      <c r="C262" s="9" t="s">
        <v>102</v>
      </c>
      <c r="D262" s="9" t="s">
        <v>102</v>
      </c>
      <c r="E262" s="11" t="s">
        <v>102</v>
      </c>
      <c r="F262" s="33" t="s">
        <v>102</v>
      </c>
      <c r="G262" s="33" t="s">
        <v>102</v>
      </c>
      <c r="H262" s="28" t="s">
        <v>102</v>
      </c>
      <c r="I262" s="28" t="s">
        <v>102</v>
      </c>
      <c r="J262" s="28" t="s">
        <v>102</v>
      </c>
      <c r="K262" s="28" t="s">
        <v>114</v>
      </c>
      <c r="L262" s="28" t="s">
        <v>102</v>
      </c>
      <c r="M262" s="28">
        <f>5+38+17+1+44+1+9</f>
        <v>115</v>
      </c>
      <c r="N262" s="11" t="s">
        <v>102</v>
      </c>
      <c r="O262" s="37" t="s">
        <v>102</v>
      </c>
      <c r="P262" s="25" t="s">
        <v>102</v>
      </c>
      <c r="Q262" s="70" t="s">
        <v>102</v>
      </c>
      <c r="R262" s="70" t="s">
        <v>102</v>
      </c>
      <c r="S262" s="70" t="s">
        <v>102</v>
      </c>
      <c r="T262" s="70" t="s">
        <v>102</v>
      </c>
      <c r="U262" s="70">
        <v>1</v>
      </c>
      <c r="V262" s="70" t="s">
        <v>102</v>
      </c>
      <c r="W262" s="160" t="s">
        <v>102</v>
      </c>
      <c r="X262" s="153" t="str">
        <f t="shared" si="4"/>
        <v>X</v>
      </c>
      <c r="Y262" s="157" t="s">
        <v>102</v>
      </c>
    </row>
    <row r="263" spans="1:25" x14ac:dyDescent="0.3">
      <c r="A263" s="11" t="s">
        <v>330</v>
      </c>
      <c r="B263" s="15" t="s">
        <v>102</v>
      </c>
      <c r="C263" s="9" t="s">
        <v>102</v>
      </c>
      <c r="D263" s="9" t="s">
        <v>102</v>
      </c>
      <c r="E263" s="11" t="s">
        <v>102</v>
      </c>
      <c r="F263" s="33" t="s">
        <v>102</v>
      </c>
      <c r="G263" s="33" t="s">
        <v>102</v>
      </c>
      <c r="H263" s="28" t="s">
        <v>102</v>
      </c>
      <c r="I263" s="28" t="s">
        <v>102</v>
      </c>
      <c r="J263" s="28" t="s">
        <v>102</v>
      </c>
      <c r="K263" s="28" t="s">
        <v>102</v>
      </c>
      <c r="L263" s="28" t="s">
        <v>102</v>
      </c>
      <c r="M263" s="28" t="s">
        <v>114</v>
      </c>
      <c r="N263" s="11" t="s">
        <v>102</v>
      </c>
      <c r="O263" s="37" t="s">
        <v>102</v>
      </c>
      <c r="P263" s="25" t="s">
        <v>102</v>
      </c>
      <c r="Q263" s="70" t="s">
        <v>102</v>
      </c>
      <c r="R263" s="70">
        <v>1</v>
      </c>
      <c r="S263" s="70" t="s">
        <v>102</v>
      </c>
      <c r="T263" s="70" t="s">
        <v>102</v>
      </c>
      <c r="U263" s="70" t="s">
        <v>102</v>
      </c>
      <c r="V263" s="70" t="s">
        <v>102</v>
      </c>
      <c r="W263" s="160" t="s">
        <v>102</v>
      </c>
      <c r="X263" s="153" t="str">
        <f t="shared" si="4"/>
        <v>X</v>
      </c>
      <c r="Y263" s="157" t="s">
        <v>102</v>
      </c>
    </row>
    <row r="264" spans="1:25" x14ac:dyDescent="0.3">
      <c r="A264" s="11" t="s">
        <v>563</v>
      </c>
      <c r="B264" s="15" t="s">
        <v>102</v>
      </c>
      <c r="C264" s="9" t="s">
        <v>102</v>
      </c>
      <c r="D264" s="9" t="s">
        <v>102</v>
      </c>
      <c r="E264" s="11" t="s">
        <v>102</v>
      </c>
      <c r="F264" s="33" t="s">
        <v>102</v>
      </c>
      <c r="G264" s="33" t="s">
        <v>102</v>
      </c>
      <c r="H264" s="28" t="s">
        <v>102</v>
      </c>
      <c r="I264" s="28" t="s">
        <v>102</v>
      </c>
      <c r="J264" s="28" t="s">
        <v>102</v>
      </c>
      <c r="K264" s="28" t="s">
        <v>102</v>
      </c>
      <c r="L264" s="28" t="s">
        <v>102</v>
      </c>
      <c r="M264" s="28" t="s">
        <v>102</v>
      </c>
      <c r="N264" s="11">
        <v>2</v>
      </c>
      <c r="O264" s="37" t="s">
        <v>102</v>
      </c>
      <c r="P264" s="25" t="s">
        <v>102</v>
      </c>
      <c r="Q264" s="70" t="s">
        <v>102</v>
      </c>
      <c r="R264" s="70" t="s">
        <v>102</v>
      </c>
      <c r="S264" s="70" t="s">
        <v>102</v>
      </c>
      <c r="T264" s="70" t="s">
        <v>102</v>
      </c>
      <c r="U264" s="70" t="s">
        <v>102</v>
      </c>
      <c r="V264" s="70" t="s">
        <v>102</v>
      </c>
      <c r="W264" s="160" t="s">
        <v>102</v>
      </c>
      <c r="X264" s="153" t="s">
        <v>102</v>
      </c>
      <c r="Y264" s="157" t="s">
        <v>114</v>
      </c>
    </row>
    <row r="265" spans="1:25" x14ac:dyDescent="0.3">
      <c r="A265" s="11" t="s">
        <v>757</v>
      </c>
      <c r="B265" s="15" t="s">
        <v>102</v>
      </c>
      <c r="C265" s="9" t="s">
        <v>102</v>
      </c>
      <c r="D265" s="9" t="s">
        <v>102</v>
      </c>
      <c r="E265" s="11" t="s">
        <v>102</v>
      </c>
      <c r="F265" s="33" t="s">
        <v>102</v>
      </c>
      <c r="G265" s="33" t="s">
        <v>102</v>
      </c>
      <c r="H265" s="28" t="s">
        <v>102</v>
      </c>
      <c r="I265" s="28" t="s">
        <v>102</v>
      </c>
      <c r="J265" s="28" t="s">
        <v>102</v>
      </c>
      <c r="K265" s="28" t="s">
        <v>102</v>
      </c>
      <c r="L265" s="28" t="s">
        <v>102</v>
      </c>
      <c r="M265" s="28" t="s">
        <v>102</v>
      </c>
      <c r="N265" s="11" t="s">
        <v>102</v>
      </c>
      <c r="O265" s="37" t="s">
        <v>102</v>
      </c>
      <c r="P265" s="25" t="s">
        <v>102</v>
      </c>
      <c r="Q265" s="70" t="s">
        <v>102</v>
      </c>
      <c r="R265" s="70" t="s">
        <v>102</v>
      </c>
      <c r="S265" s="70" t="s">
        <v>102</v>
      </c>
      <c r="T265" s="70">
        <v>3</v>
      </c>
      <c r="U265" s="70" t="s">
        <v>102</v>
      </c>
      <c r="V265" s="70" t="s">
        <v>102</v>
      </c>
      <c r="W265" s="160" t="s">
        <v>102</v>
      </c>
      <c r="X265" s="153" t="str">
        <f t="shared" si="4"/>
        <v>X</v>
      </c>
      <c r="Y265" s="157" t="s">
        <v>114</v>
      </c>
    </row>
    <row r="266" spans="1:25" x14ac:dyDescent="0.3">
      <c r="A266" s="11" t="s">
        <v>691</v>
      </c>
      <c r="B266" s="15" t="s">
        <v>102</v>
      </c>
      <c r="C266" s="9" t="s">
        <v>102</v>
      </c>
      <c r="D266" s="9" t="s">
        <v>102</v>
      </c>
      <c r="E266" s="11" t="s">
        <v>102</v>
      </c>
      <c r="F266" s="33" t="s">
        <v>102</v>
      </c>
      <c r="G266" s="33" t="s">
        <v>102</v>
      </c>
      <c r="H266" s="28" t="s">
        <v>102</v>
      </c>
      <c r="I266" s="28" t="s">
        <v>102</v>
      </c>
      <c r="J266" s="28" t="s">
        <v>102</v>
      </c>
      <c r="K266" s="28" t="s">
        <v>102</v>
      </c>
      <c r="L266" s="28" t="s">
        <v>102</v>
      </c>
      <c r="M266" s="28" t="s">
        <v>102</v>
      </c>
      <c r="N266" s="11" t="s">
        <v>102</v>
      </c>
      <c r="O266" s="37" t="s">
        <v>102</v>
      </c>
      <c r="P266" s="25" t="s">
        <v>102</v>
      </c>
      <c r="Q266" s="70" t="s">
        <v>102</v>
      </c>
      <c r="R266" s="70" t="s">
        <v>102</v>
      </c>
      <c r="S266" s="70" t="s">
        <v>102</v>
      </c>
      <c r="T266" s="70">
        <v>1</v>
      </c>
      <c r="U266" s="70" t="s">
        <v>102</v>
      </c>
      <c r="V266" s="70" t="s">
        <v>102</v>
      </c>
      <c r="W266" s="160" t="s">
        <v>102</v>
      </c>
      <c r="X266" s="153" t="str">
        <f t="shared" si="4"/>
        <v>X</v>
      </c>
      <c r="Y266" s="157" t="s">
        <v>102</v>
      </c>
    </row>
    <row r="267" spans="1:25" x14ac:dyDescent="0.3">
      <c r="A267" s="11" t="s">
        <v>174</v>
      </c>
      <c r="B267" s="15" t="s">
        <v>102</v>
      </c>
      <c r="C267" s="9" t="s">
        <v>102</v>
      </c>
      <c r="D267" s="9" t="s">
        <v>102</v>
      </c>
      <c r="E267" s="11" t="s">
        <v>102</v>
      </c>
      <c r="F267" s="33" t="s">
        <v>102</v>
      </c>
      <c r="G267" s="33" t="s">
        <v>102</v>
      </c>
      <c r="H267" s="28" t="s">
        <v>102</v>
      </c>
      <c r="I267" s="28">
        <v>1</v>
      </c>
      <c r="J267" s="28" t="s">
        <v>102</v>
      </c>
      <c r="K267" s="26" t="s">
        <v>102</v>
      </c>
      <c r="L267" s="25" t="s">
        <v>102</v>
      </c>
      <c r="M267" s="25" t="s">
        <v>102</v>
      </c>
      <c r="N267" s="1" t="s">
        <v>102</v>
      </c>
      <c r="O267" s="37" t="s">
        <v>102</v>
      </c>
      <c r="P267" s="25" t="s">
        <v>102</v>
      </c>
      <c r="Q267" s="70" t="s">
        <v>102</v>
      </c>
      <c r="R267" s="70" t="s">
        <v>102</v>
      </c>
      <c r="S267" s="70" t="s">
        <v>102</v>
      </c>
      <c r="T267" s="70" t="s">
        <v>102</v>
      </c>
      <c r="U267" s="70" t="s">
        <v>102</v>
      </c>
      <c r="V267" s="70" t="s">
        <v>102</v>
      </c>
      <c r="W267" s="160" t="s">
        <v>102</v>
      </c>
      <c r="X267" s="153" t="s">
        <v>102</v>
      </c>
      <c r="Y267" s="157" t="s">
        <v>102</v>
      </c>
    </row>
    <row r="268" spans="1:25" x14ac:dyDescent="0.3">
      <c r="A268" s="11" t="s">
        <v>331</v>
      </c>
      <c r="B268" s="15" t="s">
        <v>102</v>
      </c>
      <c r="C268" s="9" t="s">
        <v>102</v>
      </c>
      <c r="D268" s="9" t="s">
        <v>102</v>
      </c>
      <c r="E268" s="11" t="s">
        <v>102</v>
      </c>
      <c r="F268" s="33" t="s">
        <v>102</v>
      </c>
      <c r="G268" s="33" t="s">
        <v>102</v>
      </c>
      <c r="H268" s="28" t="s">
        <v>102</v>
      </c>
      <c r="I268" s="28" t="s">
        <v>102</v>
      </c>
      <c r="J268" s="28" t="s">
        <v>102</v>
      </c>
      <c r="K268" s="26" t="s">
        <v>102</v>
      </c>
      <c r="L268" s="25" t="s">
        <v>102</v>
      </c>
      <c r="M268" s="25">
        <f>1+6+2+10+6</f>
        <v>25</v>
      </c>
      <c r="N268" s="1" t="s">
        <v>102</v>
      </c>
      <c r="O268" s="37" t="s">
        <v>102</v>
      </c>
      <c r="P268" s="25" t="s">
        <v>102</v>
      </c>
      <c r="Q268" s="70" t="s">
        <v>102</v>
      </c>
      <c r="R268" s="70" t="s">
        <v>102</v>
      </c>
      <c r="S268" s="70" t="s">
        <v>102</v>
      </c>
      <c r="T268" s="70" t="s">
        <v>102</v>
      </c>
      <c r="U268" s="70" t="s">
        <v>102</v>
      </c>
      <c r="V268" s="70" t="s">
        <v>102</v>
      </c>
      <c r="W268" s="160" t="s">
        <v>102</v>
      </c>
      <c r="X268" s="153" t="s">
        <v>102</v>
      </c>
      <c r="Y268" s="157" t="s">
        <v>102</v>
      </c>
    </row>
    <row r="269" spans="1:25" x14ac:dyDescent="0.3">
      <c r="A269" s="11" t="s">
        <v>690</v>
      </c>
      <c r="B269" s="15" t="s">
        <v>102</v>
      </c>
      <c r="C269" s="9" t="s">
        <v>102</v>
      </c>
      <c r="D269" s="9" t="s">
        <v>102</v>
      </c>
      <c r="E269" s="11" t="s">
        <v>102</v>
      </c>
      <c r="F269" s="33" t="s">
        <v>102</v>
      </c>
      <c r="G269" s="28" t="s">
        <v>102</v>
      </c>
      <c r="H269" s="28" t="s">
        <v>102</v>
      </c>
      <c r="I269" s="28" t="s">
        <v>102</v>
      </c>
      <c r="J269" s="28" t="s">
        <v>102</v>
      </c>
      <c r="K269" s="28" t="s">
        <v>102</v>
      </c>
      <c r="L269" s="28" t="s">
        <v>102</v>
      </c>
      <c r="M269" s="28" t="s">
        <v>102</v>
      </c>
      <c r="N269" s="11" t="s">
        <v>102</v>
      </c>
      <c r="O269" s="37" t="s">
        <v>102</v>
      </c>
      <c r="P269" s="25" t="s">
        <v>102</v>
      </c>
      <c r="Q269" s="71" t="s">
        <v>102</v>
      </c>
      <c r="R269" s="71" t="s">
        <v>102</v>
      </c>
      <c r="S269" s="71" t="s">
        <v>102</v>
      </c>
      <c r="T269" s="71">
        <v>138</v>
      </c>
      <c r="U269" s="70" t="s">
        <v>102</v>
      </c>
      <c r="V269" s="70" t="s">
        <v>102</v>
      </c>
      <c r="W269" s="160" t="s">
        <v>102</v>
      </c>
      <c r="X269" s="153" t="str">
        <f t="shared" si="4"/>
        <v>X</v>
      </c>
      <c r="Y269" s="157" t="s">
        <v>102</v>
      </c>
    </row>
    <row r="270" spans="1:25" x14ac:dyDescent="0.3">
      <c r="A270" s="1" t="s">
        <v>173</v>
      </c>
      <c r="B270" s="2" t="s">
        <v>102</v>
      </c>
      <c r="C270" s="4" t="s">
        <v>102</v>
      </c>
      <c r="D270" s="4" t="s">
        <v>102</v>
      </c>
      <c r="E270" s="1" t="s">
        <v>102</v>
      </c>
      <c r="F270" s="33" t="s">
        <v>102</v>
      </c>
      <c r="G270" s="33" t="s">
        <v>102</v>
      </c>
      <c r="H270" s="25" t="s">
        <v>102</v>
      </c>
      <c r="I270" s="25">
        <v>6</v>
      </c>
      <c r="J270" s="25" t="s">
        <v>102</v>
      </c>
      <c r="K270" s="26" t="s">
        <v>102</v>
      </c>
      <c r="L270" s="25" t="s">
        <v>102</v>
      </c>
      <c r="M270" s="25">
        <v>3</v>
      </c>
      <c r="N270" s="1" t="s">
        <v>102</v>
      </c>
      <c r="O270" s="37" t="s">
        <v>102</v>
      </c>
      <c r="P270" s="25">
        <v>1</v>
      </c>
      <c r="Q270" s="70" t="s">
        <v>102</v>
      </c>
      <c r="R270" s="70">
        <v>1</v>
      </c>
      <c r="S270" s="70" t="s">
        <v>102</v>
      </c>
      <c r="T270" s="70" t="s">
        <v>102</v>
      </c>
      <c r="U270" s="70" t="s">
        <v>102</v>
      </c>
      <c r="V270" s="70" t="s">
        <v>102</v>
      </c>
      <c r="W270" s="160">
        <v>14</v>
      </c>
      <c r="X270" s="153" t="str">
        <f t="shared" si="4"/>
        <v>X</v>
      </c>
      <c r="Y270" s="157" t="s">
        <v>102</v>
      </c>
    </row>
    <row r="271" spans="1:25" x14ac:dyDescent="0.3">
      <c r="A271" s="1" t="s">
        <v>332</v>
      </c>
      <c r="B271" s="2" t="s">
        <v>102</v>
      </c>
      <c r="C271" s="4" t="s">
        <v>102</v>
      </c>
      <c r="D271" s="4" t="s">
        <v>102</v>
      </c>
      <c r="E271" s="1" t="s">
        <v>102</v>
      </c>
      <c r="F271" s="33" t="s">
        <v>102</v>
      </c>
      <c r="G271" s="33">
        <v>3</v>
      </c>
      <c r="H271" s="25" t="s">
        <v>102</v>
      </c>
      <c r="I271" s="25" t="s">
        <v>102</v>
      </c>
      <c r="J271" s="25" t="s">
        <v>102</v>
      </c>
      <c r="K271" s="26" t="s">
        <v>102</v>
      </c>
      <c r="L271" s="25" t="s">
        <v>102</v>
      </c>
      <c r="M271" s="25">
        <f>53+27+14</f>
        <v>94</v>
      </c>
      <c r="N271" s="1" t="s">
        <v>102</v>
      </c>
      <c r="O271" s="37" t="s">
        <v>102</v>
      </c>
      <c r="P271" s="25" t="s">
        <v>102</v>
      </c>
      <c r="Q271" s="70" t="s">
        <v>102</v>
      </c>
      <c r="R271" s="70" t="s">
        <v>102</v>
      </c>
      <c r="S271" s="70" t="s">
        <v>102</v>
      </c>
      <c r="T271" s="70" t="s">
        <v>102</v>
      </c>
      <c r="U271" s="70" t="s">
        <v>102</v>
      </c>
      <c r="V271" s="70" t="s">
        <v>102</v>
      </c>
      <c r="W271" s="160">
        <v>25</v>
      </c>
      <c r="X271" s="153" t="s">
        <v>114</v>
      </c>
      <c r="Y271" s="157" t="s">
        <v>114</v>
      </c>
    </row>
    <row r="272" spans="1:25" x14ac:dyDescent="0.3">
      <c r="A272" s="1" t="s">
        <v>606</v>
      </c>
      <c r="B272" s="2" t="s">
        <v>102</v>
      </c>
      <c r="C272" s="4" t="s">
        <v>102</v>
      </c>
      <c r="D272" s="4" t="s">
        <v>102</v>
      </c>
      <c r="E272" s="1" t="s">
        <v>102</v>
      </c>
      <c r="F272" s="33" t="s">
        <v>102</v>
      </c>
      <c r="G272" s="33" t="s">
        <v>102</v>
      </c>
      <c r="H272" s="25" t="s">
        <v>102</v>
      </c>
      <c r="I272" s="25">
        <v>3</v>
      </c>
      <c r="J272" s="25" t="s">
        <v>102</v>
      </c>
      <c r="K272" s="26" t="s">
        <v>102</v>
      </c>
      <c r="L272" s="25" t="s">
        <v>102</v>
      </c>
      <c r="M272" s="25" t="s">
        <v>102</v>
      </c>
      <c r="N272" s="1" t="s">
        <v>102</v>
      </c>
      <c r="O272" s="37" t="s">
        <v>102</v>
      </c>
      <c r="P272" s="25" t="s">
        <v>102</v>
      </c>
      <c r="Q272" s="70" t="s">
        <v>102</v>
      </c>
      <c r="R272" s="70" t="s">
        <v>102</v>
      </c>
      <c r="S272" s="70" t="s">
        <v>102</v>
      </c>
      <c r="T272" s="70" t="s">
        <v>102</v>
      </c>
      <c r="U272" s="70" t="s">
        <v>102</v>
      </c>
      <c r="V272" s="70" t="s">
        <v>102</v>
      </c>
      <c r="W272" s="160" t="s">
        <v>102</v>
      </c>
      <c r="X272" s="153" t="s">
        <v>102</v>
      </c>
      <c r="Y272" s="157" t="s">
        <v>114</v>
      </c>
    </row>
    <row r="273" spans="1:25" x14ac:dyDescent="0.3">
      <c r="A273" s="4" t="s">
        <v>997</v>
      </c>
      <c r="B273" s="2" t="s">
        <v>102</v>
      </c>
      <c r="C273" s="4" t="s">
        <v>102</v>
      </c>
      <c r="D273" s="4" t="s">
        <v>102</v>
      </c>
      <c r="E273" s="1" t="s">
        <v>102</v>
      </c>
      <c r="F273" s="33" t="s">
        <v>102</v>
      </c>
      <c r="G273" s="33" t="s">
        <v>102</v>
      </c>
      <c r="H273" s="25" t="s">
        <v>102</v>
      </c>
      <c r="I273" s="25" t="s">
        <v>102</v>
      </c>
      <c r="J273" s="25" t="s">
        <v>102</v>
      </c>
      <c r="K273" s="26" t="s">
        <v>102</v>
      </c>
      <c r="L273" s="25" t="s">
        <v>102</v>
      </c>
      <c r="M273" s="25" t="s">
        <v>102</v>
      </c>
      <c r="N273" s="1" t="s">
        <v>102</v>
      </c>
      <c r="O273" s="37" t="s">
        <v>102</v>
      </c>
      <c r="P273" s="25">
        <v>33</v>
      </c>
      <c r="Q273" s="70" t="s">
        <v>102</v>
      </c>
      <c r="R273" s="70" t="s">
        <v>102</v>
      </c>
      <c r="S273" s="70" t="s">
        <v>102</v>
      </c>
      <c r="T273" s="70" t="s">
        <v>102</v>
      </c>
      <c r="U273" s="70" t="s">
        <v>102</v>
      </c>
      <c r="V273" s="70" t="s">
        <v>102</v>
      </c>
      <c r="W273" t="s">
        <v>102</v>
      </c>
      <c r="X273" s="8" t="s">
        <v>102</v>
      </c>
      <c r="Y273" s="8" t="s">
        <v>102</v>
      </c>
    </row>
    <row r="274" spans="1:25" x14ac:dyDescent="0.3">
      <c r="A274" s="11" t="s">
        <v>221</v>
      </c>
      <c r="B274" s="15" t="s">
        <v>102</v>
      </c>
      <c r="C274" s="11" t="s">
        <v>102</v>
      </c>
      <c r="D274" s="11" t="s">
        <v>102</v>
      </c>
      <c r="E274" s="11" t="s">
        <v>102</v>
      </c>
      <c r="F274" s="33" t="s">
        <v>102</v>
      </c>
      <c r="G274" s="33" t="s">
        <v>102</v>
      </c>
      <c r="H274" s="28" t="s">
        <v>102</v>
      </c>
      <c r="I274" s="28" t="s">
        <v>102</v>
      </c>
      <c r="J274" s="28" t="s">
        <v>102</v>
      </c>
      <c r="K274" s="25">
        <v>1</v>
      </c>
      <c r="L274" s="25" t="s">
        <v>102</v>
      </c>
      <c r="M274" s="25" t="s">
        <v>102</v>
      </c>
      <c r="N274" s="1" t="s">
        <v>102</v>
      </c>
      <c r="O274" s="37" t="s">
        <v>102</v>
      </c>
      <c r="P274" s="25" t="s">
        <v>102</v>
      </c>
      <c r="Q274" s="70" t="s">
        <v>102</v>
      </c>
      <c r="R274" s="70" t="s">
        <v>102</v>
      </c>
      <c r="S274" s="70" t="s">
        <v>102</v>
      </c>
      <c r="T274" s="70" t="s">
        <v>102</v>
      </c>
      <c r="U274" s="70" t="s">
        <v>102</v>
      </c>
      <c r="V274" s="70" t="s">
        <v>102</v>
      </c>
      <c r="W274" s="160" t="s">
        <v>102</v>
      </c>
      <c r="X274" s="153" t="s">
        <v>114</v>
      </c>
      <c r="Y274" s="157" t="s">
        <v>114</v>
      </c>
    </row>
    <row r="275" spans="1:25" x14ac:dyDescent="0.3">
      <c r="A275" s="11" t="s">
        <v>90</v>
      </c>
      <c r="B275" s="2">
        <v>147</v>
      </c>
      <c r="C275" s="11">
        <v>23</v>
      </c>
      <c r="D275" s="11">
        <v>4</v>
      </c>
      <c r="E275" s="1">
        <v>5</v>
      </c>
      <c r="F275" s="33" t="s">
        <v>102</v>
      </c>
      <c r="G275" s="33">
        <f>1+3+6+5+2</f>
        <v>17</v>
      </c>
      <c r="H275" s="31">
        <v>18</v>
      </c>
      <c r="I275" s="25">
        <v>13</v>
      </c>
      <c r="J275" s="25">
        <f>1+36+7+15+18+6+1+4+2+1+4</f>
        <v>95</v>
      </c>
      <c r="K275" s="25">
        <v>1</v>
      </c>
      <c r="L275" s="25">
        <v>1</v>
      </c>
      <c r="M275" s="25">
        <v>2</v>
      </c>
      <c r="N275" s="1">
        <v>2</v>
      </c>
      <c r="O275" s="37">
        <v>9</v>
      </c>
      <c r="P275" s="25" t="s">
        <v>102</v>
      </c>
      <c r="Q275" s="70" t="s">
        <v>102</v>
      </c>
      <c r="R275" s="70" t="s">
        <v>102</v>
      </c>
      <c r="S275" s="70" t="s">
        <v>102</v>
      </c>
      <c r="T275" s="70" t="s">
        <v>102</v>
      </c>
      <c r="U275" s="70" t="s">
        <v>102</v>
      </c>
      <c r="V275" s="70" t="s">
        <v>102</v>
      </c>
      <c r="W275" s="160" t="s">
        <v>102</v>
      </c>
      <c r="X275" s="153" t="s">
        <v>114</v>
      </c>
      <c r="Y275" s="157" t="s">
        <v>114</v>
      </c>
    </row>
    <row r="276" spans="1:25" x14ac:dyDescent="0.3">
      <c r="A276" s="11" t="s">
        <v>188</v>
      </c>
      <c r="B276" s="2" t="s">
        <v>102</v>
      </c>
      <c r="C276" s="11" t="s">
        <v>102</v>
      </c>
      <c r="D276" s="11" t="s">
        <v>102</v>
      </c>
      <c r="E276" s="1" t="s">
        <v>102</v>
      </c>
      <c r="F276" s="33">
        <v>18</v>
      </c>
      <c r="G276" s="33" t="s">
        <v>102</v>
      </c>
      <c r="H276" s="25" t="s">
        <v>102</v>
      </c>
      <c r="I276" s="25">
        <v>2</v>
      </c>
      <c r="J276" s="25">
        <v>9</v>
      </c>
      <c r="K276" s="25" t="s">
        <v>102</v>
      </c>
      <c r="L276" s="25" t="s">
        <v>102</v>
      </c>
      <c r="M276" s="25">
        <f>3+2+1</f>
        <v>6</v>
      </c>
      <c r="N276" s="1">
        <v>1</v>
      </c>
      <c r="O276" s="37" t="s">
        <v>102</v>
      </c>
      <c r="P276" s="25" t="s">
        <v>102</v>
      </c>
      <c r="Q276" s="70" t="s">
        <v>102</v>
      </c>
      <c r="R276" s="70" t="s">
        <v>102</v>
      </c>
      <c r="S276" s="70" t="s">
        <v>102</v>
      </c>
      <c r="T276" s="70" t="s">
        <v>102</v>
      </c>
      <c r="U276" s="70" t="s">
        <v>102</v>
      </c>
      <c r="V276" s="70" t="s">
        <v>102</v>
      </c>
      <c r="W276" s="160" t="s">
        <v>102</v>
      </c>
      <c r="X276" s="153" t="s">
        <v>114</v>
      </c>
      <c r="Y276" s="157" t="s">
        <v>102</v>
      </c>
    </row>
    <row r="277" spans="1:25" x14ac:dyDescent="0.3">
      <c r="A277" s="11" t="s">
        <v>988</v>
      </c>
      <c r="B277" s="2" t="s">
        <v>102</v>
      </c>
      <c r="C277" s="11" t="s">
        <v>102</v>
      </c>
      <c r="D277" s="11" t="s">
        <v>102</v>
      </c>
      <c r="E277" s="1" t="s">
        <v>102</v>
      </c>
      <c r="F277" s="33">
        <v>21</v>
      </c>
      <c r="G277" s="33" t="s">
        <v>102</v>
      </c>
      <c r="H277" s="25" t="s">
        <v>102</v>
      </c>
      <c r="I277" s="25" t="s">
        <v>102</v>
      </c>
      <c r="J277" s="25" t="s">
        <v>102</v>
      </c>
      <c r="K277" s="25" t="s">
        <v>102</v>
      </c>
      <c r="L277" s="25" t="s">
        <v>102</v>
      </c>
      <c r="M277" s="25" t="s">
        <v>102</v>
      </c>
      <c r="N277" s="1" t="s">
        <v>102</v>
      </c>
      <c r="O277" s="37" t="s">
        <v>102</v>
      </c>
      <c r="P277" s="25" t="s">
        <v>102</v>
      </c>
      <c r="Q277" s="70" t="s">
        <v>102</v>
      </c>
      <c r="R277" s="70" t="s">
        <v>102</v>
      </c>
      <c r="S277" s="70" t="s">
        <v>102</v>
      </c>
      <c r="T277" s="70" t="s">
        <v>102</v>
      </c>
      <c r="U277" s="70" t="s">
        <v>102</v>
      </c>
      <c r="V277" s="70" t="s">
        <v>102</v>
      </c>
      <c r="W277" s="160" t="s">
        <v>102</v>
      </c>
      <c r="X277" s="153" t="s">
        <v>969</v>
      </c>
      <c r="Y277" s="157" t="s">
        <v>969</v>
      </c>
    </row>
    <row r="278" spans="1:25" x14ac:dyDescent="0.3">
      <c r="A278" s="11" t="s">
        <v>333</v>
      </c>
      <c r="B278" s="2" t="s">
        <v>102</v>
      </c>
      <c r="C278" s="11" t="s">
        <v>102</v>
      </c>
      <c r="D278" s="11" t="s">
        <v>102</v>
      </c>
      <c r="E278" s="1" t="s">
        <v>102</v>
      </c>
      <c r="F278" s="33">
        <v>7</v>
      </c>
      <c r="G278" s="33" t="s">
        <v>102</v>
      </c>
      <c r="H278" s="25" t="s">
        <v>102</v>
      </c>
      <c r="I278" s="25">
        <f>16+27</f>
        <v>43</v>
      </c>
      <c r="J278" s="25" t="s">
        <v>102</v>
      </c>
      <c r="K278" s="25" t="s">
        <v>102</v>
      </c>
      <c r="L278" s="25" t="s">
        <v>102</v>
      </c>
      <c r="M278" s="25" t="s">
        <v>114</v>
      </c>
      <c r="N278" s="1" t="s">
        <v>102</v>
      </c>
      <c r="O278" s="37" t="s">
        <v>102</v>
      </c>
      <c r="P278" s="25">
        <v>2</v>
      </c>
      <c r="Q278" s="70" t="s">
        <v>102</v>
      </c>
      <c r="R278" s="70" t="s">
        <v>102</v>
      </c>
      <c r="S278" s="70" t="s">
        <v>102</v>
      </c>
      <c r="T278" s="70" t="s">
        <v>102</v>
      </c>
      <c r="U278" s="70" t="s">
        <v>102</v>
      </c>
      <c r="V278" s="70" t="s">
        <v>102</v>
      </c>
      <c r="W278" s="160" t="s">
        <v>102</v>
      </c>
      <c r="X278" s="153" t="s">
        <v>114</v>
      </c>
      <c r="Y278" s="157" t="s">
        <v>114</v>
      </c>
    </row>
    <row r="279" spans="1:25" x14ac:dyDescent="0.3">
      <c r="A279" s="11" t="s">
        <v>334</v>
      </c>
      <c r="B279" s="2" t="s">
        <v>102</v>
      </c>
      <c r="C279" s="11" t="s">
        <v>102</v>
      </c>
      <c r="D279" s="11" t="s">
        <v>102</v>
      </c>
      <c r="E279" s="1" t="s">
        <v>102</v>
      </c>
      <c r="F279" s="33" t="s">
        <v>102</v>
      </c>
      <c r="G279" s="33" t="s">
        <v>102</v>
      </c>
      <c r="H279" s="25" t="s">
        <v>102</v>
      </c>
      <c r="I279" s="25" t="s">
        <v>102</v>
      </c>
      <c r="J279" s="25" t="s">
        <v>102</v>
      </c>
      <c r="K279" s="25" t="s">
        <v>102</v>
      </c>
      <c r="L279" s="25" t="s">
        <v>102</v>
      </c>
      <c r="M279" s="25">
        <v>2</v>
      </c>
      <c r="N279" s="1" t="s">
        <v>102</v>
      </c>
      <c r="O279" s="37" t="s">
        <v>102</v>
      </c>
      <c r="P279" s="25" t="s">
        <v>102</v>
      </c>
      <c r="Q279" s="70" t="s">
        <v>102</v>
      </c>
      <c r="R279" s="70" t="s">
        <v>102</v>
      </c>
      <c r="S279" s="70" t="s">
        <v>102</v>
      </c>
      <c r="T279" s="70" t="s">
        <v>102</v>
      </c>
      <c r="U279" s="70" t="s">
        <v>102</v>
      </c>
      <c r="V279" s="70" t="s">
        <v>102</v>
      </c>
      <c r="W279" s="160" t="s">
        <v>102</v>
      </c>
      <c r="X279" s="153" t="s">
        <v>114</v>
      </c>
      <c r="Y279" s="157" t="s">
        <v>114</v>
      </c>
    </row>
    <row r="280" spans="1:25" x14ac:dyDescent="0.3">
      <c r="A280" s="11" t="s">
        <v>698</v>
      </c>
      <c r="B280" s="2" t="s">
        <v>102</v>
      </c>
      <c r="C280" s="11" t="s">
        <v>102</v>
      </c>
      <c r="D280" s="11" t="s">
        <v>102</v>
      </c>
      <c r="E280" s="1" t="s">
        <v>102</v>
      </c>
      <c r="F280" s="33" t="s">
        <v>102</v>
      </c>
      <c r="G280" s="33" t="s">
        <v>102</v>
      </c>
      <c r="H280" s="25" t="s">
        <v>102</v>
      </c>
      <c r="I280" s="25" t="s">
        <v>102</v>
      </c>
      <c r="J280" s="25" t="s">
        <v>102</v>
      </c>
      <c r="K280" s="25" t="s">
        <v>102</v>
      </c>
      <c r="L280" s="25" t="s">
        <v>102</v>
      </c>
      <c r="M280" s="25" t="s">
        <v>102</v>
      </c>
      <c r="N280" s="1" t="s">
        <v>102</v>
      </c>
      <c r="O280" s="37" t="s">
        <v>102</v>
      </c>
      <c r="P280" s="25" t="s">
        <v>102</v>
      </c>
      <c r="Q280" s="70">
        <v>1</v>
      </c>
      <c r="R280" s="70">
        <v>12</v>
      </c>
      <c r="S280" s="70" t="s">
        <v>102</v>
      </c>
      <c r="T280" s="70">
        <f>24+16</f>
        <v>40</v>
      </c>
      <c r="U280" s="70">
        <v>1</v>
      </c>
      <c r="V280" s="70">
        <v>4</v>
      </c>
      <c r="W280" s="160" t="s">
        <v>102</v>
      </c>
      <c r="X280" s="153" t="str">
        <f t="shared" ref="X280:X335" si="5">IF(SUM(Q280:V280)&gt;=1,"X","")</f>
        <v>X</v>
      </c>
      <c r="Y280" s="157" t="s">
        <v>114</v>
      </c>
    </row>
    <row r="281" spans="1:25" x14ac:dyDescent="0.3">
      <c r="A281" s="11" t="s">
        <v>846</v>
      </c>
      <c r="B281" s="2" t="s">
        <v>102</v>
      </c>
      <c r="C281" s="11" t="s">
        <v>102</v>
      </c>
      <c r="D281" s="11" t="s">
        <v>102</v>
      </c>
      <c r="E281" s="1" t="s">
        <v>102</v>
      </c>
      <c r="F281" s="33" t="s">
        <v>102</v>
      </c>
      <c r="G281" s="33" t="s">
        <v>102</v>
      </c>
      <c r="H281" s="33" t="s">
        <v>102</v>
      </c>
      <c r="I281" s="33" t="s">
        <v>102</v>
      </c>
      <c r="J281" s="25" t="s">
        <v>114</v>
      </c>
      <c r="K281" s="25" t="s">
        <v>102</v>
      </c>
      <c r="L281" s="25" t="s">
        <v>102</v>
      </c>
      <c r="M281" s="25" t="s">
        <v>102</v>
      </c>
      <c r="N281" s="25" t="s">
        <v>102</v>
      </c>
      <c r="O281" s="25" t="s">
        <v>102</v>
      </c>
      <c r="P281" s="25" t="s">
        <v>102</v>
      </c>
      <c r="Q281" s="70" t="s">
        <v>102</v>
      </c>
      <c r="R281" s="70" t="s">
        <v>102</v>
      </c>
      <c r="S281" s="70" t="s">
        <v>102</v>
      </c>
      <c r="T281" s="70" t="s">
        <v>102</v>
      </c>
      <c r="U281" s="70" t="s">
        <v>102</v>
      </c>
      <c r="V281" s="70" t="s">
        <v>102</v>
      </c>
      <c r="W281" s="161" t="s">
        <v>114</v>
      </c>
      <c r="X281" s="153" t="s">
        <v>102</v>
      </c>
      <c r="Y281" s="157" t="s">
        <v>102</v>
      </c>
    </row>
    <row r="282" spans="1:25" x14ac:dyDescent="0.3">
      <c r="A282" s="11" t="s">
        <v>702</v>
      </c>
      <c r="B282" s="2" t="s">
        <v>102</v>
      </c>
      <c r="C282" s="11" t="s">
        <v>102</v>
      </c>
      <c r="D282" s="11" t="s">
        <v>102</v>
      </c>
      <c r="E282" s="1" t="s">
        <v>102</v>
      </c>
      <c r="F282" s="33" t="s">
        <v>102</v>
      </c>
      <c r="G282" s="33" t="s">
        <v>102</v>
      </c>
      <c r="H282" s="25" t="s">
        <v>102</v>
      </c>
      <c r="I282" s="25" t="s">
        <v>102</v>
      </c>
      <c r="J282" s="25" t="s">
        <v>102</v>
      </c>
      <c r="K282" s="25" t="s">
        <v>102</v>
      </c>
      <c r="L282" s="25" t="s">
        <v>102</v>
      </c>
      <c r="M282" s="25" t="s">
        <v>102</v>
      </c>
      <c r="N282" s="1" t="s">
        <v>102</v>
      </c>
      <c r="O282" s="37" t="s">
        <v>102</v>
      </c>
      <c r="P282" s="25" t="s">
        <v>102</v>
      </c>
      <c r="Q282" s="70" t="s">
        <v>102</v>
      </c>
      <c r="R282" s="70" t="s">
        <v>102</v>
      </c>
      <c r="S282" s="70" t="s">
        <v>102</v>
      </c>
      <c r="T282" s="70">
        <v>22</v>
      </c>
      <c r="U282" s="70" t="s">
        <v>102</v>
      </c>
      <c r="V282" s="70" t="s">
        <v>102</v>
      </c>
      <c r="W282" s="160" t="s">
        <v>102</v>
      </c>
      <c r="X282" s="153" t="str">
        <f t="shared" si="5"/>
        <v>X</v>
      </c>
      <c r="Y282" s="157" t="s">
        <v>102</v>
      </c>
    </row>
    <row r="283" spans="1:25" x14ac:dyDescent="0.3">
      <c r="A283" s="11" t="s">
        <v>696</v>
      </c>
      <c r="B283" s="2" t="s">
        <v>102</v>
      </c>
      <c r="C283" s="11" t="s">
        <v>102</v>
      </c>
      <c r="D283" s="11" t="s">
        <v>102</v>
      </c>
      <c r="E283" s="1" t="s">
        <v>102</v>
      </c>
      <c r="F283" s="33" t="s">
        <v>102</v>
      </c>
      <c r="G283" s="33" t="s">
        <v>102</v>
      </c>
      <c r="H283" s="25" t="s">
        <v>102</v>
      </c>
      <c r="I283" s="25" t="s">
        <v>102</v>
      </c>
      <c r="J283" s="25" t="s">
        <v>102</v>
      </c>
      <c r="K283" s="25" t="s">
        <v>102</v>
      </c>
      <c r="L283" s="25" t="s">
        <v>102</v>
      </c>
      <c r="M283" s="25" t="s">
        <v>102</v>
      </c>
      <c r="N283" s="1" t="s">
        <v>102</v>
      </c>
      <c r="O283" s="37" t="s">
        <v>102</v>
      </c>
      <c r="P283" s="25" t="s">
        <v>102</v>
      </c>
      <c r="Q283" s="70" t="s">
        <v>102</v>
      </c>
      <c r="R283" s="70" t="s">
        <v>102</v>
      </c>
      <c r="S283" s="70" t="s">
        <v>102</v>
      </c>
      <c r="T283" s="70">
        <v>4</v>
      </c>
      <c r="U283" s="70" t="s">
        <v>102</v>
      </c>
      <c r="V283" s="70" t="s">
        <v>102</v>
      </c>
      <c r="W283" s="160" t="s">
        <v>102</v>
      </c>
      <c r="X283" s="153" t="str">
        <f t="shared" si="5"/>
        <v>X</v>
      </c>
      <c r="Y283" s="157" t="s">
        <v>102</v>
      </c>
    </row>
    <row r="284" spans="1:25" x14ac:dyDescent="0.3">
      <c r="A284" s="11" t="s">
        <v>335</v>
      </c>
      <c r="B284" s="2" t="s">
        <v>102</v>
      </c>
      <c r="C284" s="11" t="s">
        <v>102</v>
      </c>
      <c r="D284" s="11" t="s">
        <v>102</v>
      </c>
      <c r="E284" s="1" t="s">
        <v>102</v>
      </c>
      <c r="F284" s="33" t="s">
        <v>102</v>
      </c>
      <c r="G284" s="33" t="s">
        <v>102</v>
      </c>
      <c r="H284" s="25" t="s">
        <v>102</v>
      </c>
      <c r="I284" s="25" t="s">
        <v>102</v>
      </c>
      <c r="J284" s="25" t="s">
        <v>102</v>
      </c>
      <c r="K284" s="25" t="s">
        <v>102</v>
      </c>
      <c r="L284" s="25" t="s">
        <v>102</v>
      </c>
      <c r="M284" s="25" t="s">
        <v>114</v>
      </c>
      <c r="N284" s="1" t="s">
        <v>102</v>
      </c>
      <c r="O284" s="37" t="s">
        <v>102</v>
      </c>
      <c r="P284" s="25" t="s">
        <v>102</v>
      </c>
      <c r="Q284" s="70" t="s">
        <v>102</v>
      </c>
      <c r="R284" s="70" t="s">
        <v>102</v>
      </c>
      <c r="S284" s="70" t="s">
        <v>102</v>
      </c>
      <c r="T284" s="70" t="s">
        <v>102</v>
      </c>
      <c r="U284" s="70" t="s">
        <v>102</v>
      </c>
      <c r="V284" s="70" t="s">
        <v>102</v>
      </c>
      <c r="W284" s="160" t="s">
        <v>102</v>
      </c>
      <c r="X284" s="153" t="s">
        <v>114</v>
      </c>
      <c r="Y284" s="157" t="s">
        <v>102</v>
      </c>
    </row>
    <row r="285" spans="1:25" x14ac:dyDescent="0.3">
      <c r="A285" s="11" t="s">
        <v>336</v>
      </c>
      <c r="B285" s="2" t="s">
        <v>102</v>
      </c>
      <c r="C285" s="11" t="s">
        <v>102</v>
      </c>
      <c r="D285" s="11" t="s">
        <v>102</v>
      </c>
      <c r="E285" s="1" t="s">
        <v>102</v>
      </c>
      <c r="F285" s="33" t="s">
        <v>102</v>
      </c>
      <c r="G285" s="33" t="s">
        <v>102</v>
      </c>
      <c r="H285" s="25" t="s">
        <v>102</v>
      </c>
      <c r="I285" s="25">
        <v>3</v>
      </c>
      <c r="J285" s="25" t="s">
        <v>102</v>
      </c>
      <c r="K285" s="25" t="s">
        <v>102</v>
      </c>
      <c r="L285" s="25" t="s">
        <v>102</v>
      </c>
      <c r="M285" s="25">
        <v>1</v>
      </c>
      <c r="N285" s="1" t="s">
        <v>102</v>
      </c>
      <c r="O285" s="37" t="s">
        <v>102</v>
      </c>
      <c r="P285" s="25" t="s">
        <v>102</v>
      </c>
      <c r="Q285" s="70" t="s">
        <v>102</v>
      </c>
      <c r="R285" s="70" t="s">
        <v>102</v>
      </c>
      <c r="S285" s="70" t="s">
        <v>102</v>
      </c>
      <c r="T285" s="70" t="s">
        <v>102</v>
      </c>
      <c r="U285" s="70" t="s">
        <v>102</v>
      </c>
      <c r="V285" s="70" t="s">
        <v>102</v>
      </c>
      <c r="W285" s="160" t="s">
        <v>102</v>
      </c>
      <c r="X285" s="153" t="s">
        <v>114</v>
      </c>
      <c r="Y285" s="157" t="s">
        <v>102</v>
      </c>
    </row>
    <row r="286" spans="1:25" x14ac:dyDescent="0.3">
      <c r="A286" s="11" t="s">
        <v>337</v>
      </c>
      <c r="B286" s="2" t="s">
        <v>102</v>
      </c>
      <c r="C286" s="11" t="s">
        <v>102</v>
      </c>
      <c r="D286" s="11" t="s">
        <v>102</v>
      </c>
      <c r="E286" s="1" t="s">
        <v>102</v>
      </c>
      <c r="F286" s="33" t="s">
        <v>102</v>
      </c>
      <c r="G286" s="33" t="s">
        <v>102</v>
      </c>
      <c r="H286" s="25" t="s">
        <v>102</v>
      </c>
      <c r="I286" s="25" t="s">
        <v>102</v>
      </c>
      <c r="J286" s="25" t="s">
        <v>102</v>
      </c>
      <c r="K286" s="25">
        <v>1</v>
      </c>
      <c r="L286" s="25" t="s">
        <v>102</v>
      </c>
      <c r="M286" s="25" t="s">
        <v>114</v>
      </c>
      <c r="N286" s="1" t="s">
        <v>102</v>
      </c>
      <c r="O286" s="37" t="s">
        <v>102</v>
      </c>
      <c r="P286" s="25" t="s">
        <v>102</v>
      </c>
      <c r="Q286" s="70" t="s">
        <v>102</v>
      </c>
      <c r="R286" s="70" t="s">
        <v>102</v>
      </c>
      <c r="S286" s="70" t="s">
        <v>102</v>
      </c>
      <c r="T286" s="70" t="s">
        <v>102</v>
      </c>
      <c r="U286" s="70" t="s">
        <v>102</v>
      </c>
      <c r="V286" s="70" t="s">
        <v>102</v>
      </c>
      <c r="W286" s="160" t="s">
        <v>102</v>
      </c>
      <c r="X286" s="153" t="s">
        <v>969</v>
      </c>
      <c r="Y286" s="157" t="s">
        <v>969</v>
      </c>
    </row>
    <row r="287" spans="1:25" x14ac:dyDescent="0.3">
      <c r="A287" s="11" t="s">
        <v>338</v>
      </c>
      <c r="B287" s="2" t="s">
        <v>102</v>
      </c>
      <c r="C287" s="11" t="s">
        <v>102</v>
      </c>
      <c r="D287" s="11" t="s">
        <v>102</v>
      </c>
      <c r="E287" s="1" t="s">
        <v>102</v>
      </c>
      <c r="F287" s="33">
        <v>5</v>
      </c>
      <c r="G287" s="33" t="s">
        <v>102</v>
      </c>
      <c r="H287" s="25" t="s">
        <v>102</v>
      </c>
      <c r="I287" s="25" t="s">
        <v>102</v>
      </c>
      <c r="J287" s="25" t="s">
        <v>102</v>
      </c>
      <c r="K287" s="25">
        <v>1</v>
      </c>
      <c r="L287" s="25" t="s">
        <v>102</v>
      </c>
      <c r="M287" s="25">
        <v>7</v>
      </c>
      <c r="N287" s="1" t="s">
        <v>102</v>
      </c>
      <c r="O287" s="37" t="s">
        <v>102</v>
      </c>
      <c r="P287" s="25" t="s">
        <v>102</v>
      </c>
      <c r="Q287" s="70" t="s">
        <v>102</v>
      </c>
      <c r="R287" s="70" t="s">
        <v>102</v>
      </c>
      <c r="S287" s="70" t="s">
        <v>102</v>
      </c>
      <c r="T287" s="70" t="s">
        <v>102</v>
      </c>
      <c r="U287" s="70" t="s">
        <v>102</v>
      </c>
      <c r="V287" s="70" t="s">
        <v>102</v>
      </c>
      <c r="W287" s="160" t="s">
        <v>102</v>
      </c>
      <c r="X287" s="153" t="s">
        <v>114</v>
      </c>
      <c r="Y287" s="157" t="s">
        <v>102</v>
      </c>
    </row>
    <row r="288" spans="1:25" s="8" customFormat="1" x14ac:dyDescent="0.3">
      <c r="A288" s="11" t="s">
        <v>91</v>
      </c>
      <c r="B288" s="2">
        <v>1</v>
      </c>
      <c r="C288" s="11">
        <v>0</v>
      </c>
      <c r="D288" s="11">
        <v>0</v>
      </c>
      <c r="E288" s="1">
        <v>0</v>
      </c>
      <c r="F288" s="33">
        <v>27</v>
      </c>
      <c r="G288" s="33" t="s">
        <v>102</v>
      </c>
      <c r="H288" s="25" t="s">
        <v>102</v>
      </c>
      <c r="I288" s="25">
        <v>2</v>
      </c>
      <c r="J288" s="25" t="s">
        <v>102</v>
      </c>
      <c r="K288" s="25" t="s">
        <v>102</v>
      </c>
      <c r="L288" s="25" t="s">
        <v>102</v>
      </c>
      <c r="M288" s="25">
        <v>12</v>
      </c>
      <c r="N288" s="1" t="s">
        <v>102</v>
      </c>
      <c r="O288" s="37" t="s">
        <v>102</v>
      </c>
      <c r="P288" s="25" t="s">
        <v>102</v>
      </c>
      <c r="Q288" s="70">
        <v>4</v>
      </c>
      <c r="R288" s="70" t="s">
        <v>102</v>
      </c>
      <c r="S288" s="70">
        <v>1</v>
      </c>
      <c r="T288" s="70">
        <v>1</v>
      </c>
      <c r="U288" s="70" t="s">
        <v>102</v>
      </c>
      <c r="V288" s="70" t="s">
        <v>102</v>
      </c>
      <c r="W288" s="160" t="s">
        <v>102</v>
      </c>
      <c r="X288" s="153" t="str">
        <f t="shared" si="5"/>
        <v>X</v>
      </c>
      <c r="Y288" s="157" t="s">
        <v>114</v>
      </c>
    </row>
    <row r="289" spans="1:25" s="8" customFormat="1" x14ac:dyDescent="0.3">
      <c r="A289" s="11" t="s">
        <v>847</v>
      </c>
      <c r="B289" s="2" t="s">
        <v>102</v>
      </c>
      <c r="C289" s="11" t="s">
        <v>102</v>
      </c>
      <c r="D289" s="11" t="s">
        <v>102</v>
      </c>
      <c r="E289" s="1" t="s">
        <v>102</v>
      </c>
      <c r="F289" s="33" t="s">
        <v>102</v>
      </c>
      <c r="G289" s="33" t="s">
        <v>102</v>
      </c>
      <c r="H289" s="25" t="s">
        <v>102</v>
      </c>
      <c r="I289" s="25" t="s">
        <v>102</v>
      </c>
      <c r="J289" s="25">
        <v>3</v>
      </c>
      <c r="K289" s="25" t="s">
        <v>102</v>
      </c>
      <c r="L289" s="25" t="s">
        <v>102</v>
      </c>
      <c r="M289" s="25" t="s">
        <v>102</v>
      </c>
      <c r="N289" s="1" t="s">
        <v>102</v>
      </c>
      <c r="O289" s="37" t="s">
        <v>102</v>
      </c>
      <c r="P289" s="25" t="s">
        <v>102</v>
      </c>
      <c r="Q289" s="70" t="s">
        <v>102</v>
      </c>
      <c r="R289" s="70" t="s">
        <v>102</v>
      </c>
      <c r="S289" s="70" t="s">
        <v>102</v>
      </c>
      <c r="T289" s="70" t="s">
        <v>102</v>
      </c>
      <c r="U289" s="70" t="s">
        <v>102</v>
      </c>
      <c r="V289" s="70" t="s">
        <v>102</v>
      </c>
      <c r="W289" s="160" t="s">
        <v>114</v>
      </c>
      <c r="X289" s="153" t="s">
        <v>102</v>
      </c>
      <c r="Y289" s="157" t="s">
        <v>102</v>
      </c>
    </row>
    <row r="290" spans="1:25" s="8" customFormat="1" x14ac:dyDescent="0.3">
      <c r="A290" s="11" t="s">
        <v>697</v>
      </c>
      <c r="B290" s="2" t="s">
        <v>102</v>
      </c>
      <c r="C290" s="11" t="s">
        <v>102</v>
      </c>
      <c r="D290" s="11" t="s">
        <v>102</v>
      </c>
      <c r="E290" s="1" t="s">
        <v>102</v>
      </c>
      <c r="F290" s="33" t="s">
        <v>102</v>
      </c>
      <c r="G290" s="33" t="s">
        <v>102</v>
      </c>
      <c r="H290" s="25" t="s">
        <v>102</v>
      </c>
      <c r="I290" s="25" t="s">
        <v>102</v>
      </c>
      <c r="J290" s="25" t="s">
        <v>102</v>
      </c>
      <c r="K290" s="25" t="s">
        <v>102</v>
      </c>
      <c r="L290" s="25" t="s">
        <v>102</v>
      </c>
      <c r="M290" s="25" t="s">
        <v>102</v>
      </c>
      <c r="N290" s="1" t="s">
        <v>102</v>
      </c>
      <c r="O290" s="37" t="s">
        <v>102</v>
      </c>
      <c r="P290" s="25" t="s">
        <v>102</v>
      </c>
      <c r="Q290" s="70" t="s">
        <v>102</v>
      </c>
      <c r="R290" s="70" t="s">
        <v>102</v>
      </c>
      <c r="S290" s="70" t="s">
        <v>102</v>
      </c>
      <c r="T290" s="70">
        <v>1</v>
      </c>
      <c r="U290" s="70" t="s">
        <v>102</v>
      </c>
      <c r="V290" s="70" t="s">
        <v>102</v>
      </c>
      <c r="W290" s="160" t="s">
        <v>102</v>
      </c>
      <c r="X290" s="153" t="str">
        <f t="shared" si="5"/>
        <v>X</v>
      </c>
      <c r="Y290" s="157" t="s">
        <v>102</v>
      </c>
    </row>
    <row r="291" spans="1:25" s="42" customFormat="1" x14ac:dyDescent="0.3">
      <c r="A291" s="11" t="s">
        <v>695</v>
      </c>
      <c r="B291" s="2" t="s">
        <v>102</v>
      </c>
      <c r="C291" s="11" t="s">
        <v>102</v>
      </c>
      <c r="D291" s="11" t="s">
        <v>102</v>
      </c>
      <c r="E291" s="1" t="s">
        <v>102</v>
      </c>
      <c r="F291" s="33" t="s">
        <v>102</v>
      </c>
      <c r="G291" s="33" t="s">
        <v>102</v>
      </c>
      <c r="H291" s="25" t="s">
        <v>102</v>
      </c>
      <c r="I291" s="25" t="s">
        <v>102</v>
      </c>
      <c r="J291" s="25" t="s">
        <v>102</v>
      </c>
      <c r="K291" s="25" t="s">
        <v>102</v>
      </c>
      <c r="L291" s="25" t="s">
        <v>102</v>
      </c>
      <c r="M291" s="25" t="s">
        <v>102</v>
      </c>
      <c r="N291" s="1" t="s">
        <v>102</v>
      </c>
      <c r="O291" s="37" t="s">
        <v>102</v>
      </c>
      <c r="P291" s="25" t="s">
        <v>102</v>
      </c>
      <c r="Q291" s="70" t="s">
        <v>102</v>
      </c>
      <c r="R291" s="70">
        <v>5</v>
      </c>
      <c r="S291" s="70" t="s">
        <v>102</v>
      </c>
      <c r="T291" s="70" t="s">
        <v>102</v>
      </c>
      <c r="U291" s="70" t="s">
        <v>102</v>
      </c>
      <c r="V291" s="70" t="s">
        <v>102</v>
      </c>
      <c r="W291" s="160" t="s">
        <v>102</v>
      </c>
      <c r="X291" s="153" t="str">
        <f t="shared" si="5"/>
        <v>X</v>
      </c>
      <c r="Y291" s="157" t="s">
        <v>102</v>
      </c>
    </row>
    <row r="292" spans="1:25" x14ac:dyDescent="0.3">
      <c r="A292" s="11" t="s">
        <v>339</v>
      </c>
      <c r="B292" s="2" t="s">
        <v>102</v>
      </c>
      <c r="C292" s="11" t="s">
        <v>102</v>
      </c>
      <c r="D292" s="11" t="s">
        <v>102</v>
      </c>
      <c r="E292" s="1" t="s">
        <v>102</v>
      </c>
      <c r="F292" s="33" t="s">
        <v>102</v>
      </c>
      <c r="G292" s="33" t="s">
        <v>102</v>
      </c>
      <c r="H292" s="25" t="s">
        <v>102</v>
      </c>
      <c r="I292" s="25" t="s">
        <v>102</v>
      </c>
      <c r="J292" s="25" t="s">
        <v>102</v>
      </c>
      <c r="K292" s="25" t="s">
        <v>102</v>
      </c>
      <c r="L292" s="25" t="s">
        <v>102</v>
      </c>
      <c r="M292" s="25">
        <f>6+33+11+2+2</f>
        <v>54</v>
      </c>
      <c r="N292" s="1" t="s">
        <v>102</v>
      </c>
      <c r="O292" s="37" t="s">
        <v>102</v>
      </c>
      <c r="P292" s="25" t="s">
        <v>102</v>
      </c>
      <c r="Q292" s="70" t="s">
        <v>102</v>
      </c>
      <c r="R292" s="70" t="s">
        <v>102</v>
      </c>
      <c r="S292" s="70" t="s">
        <v>102</v>
      </c>
      <c r="T292" s="70" t="s">
        <v>102</v>
      </c>
      <c r="U292" s="70" t="s">
        <v>102</v>
      </c>
      <c r="V292" s="70" t="s">
        <v>102</v>
      </c>
      <c r="W292" s="160" t="s">
        <v>102</v>
      </c>
      <c r="X292" s="153" t="s">
        <v>114</v>
      </c>
      <c r="Y292" s="157" t="s">
        <v>102</v>
      </c>
    </row>
    <row r="293" spans="1:25" x14ac:dyDescent="0.3">
      <c r="A293" s="11" t="s">
        <v>340</v>
      </c>
      <c r="B293" s="2" t="s">
        <v>102</v>
      </c>
      <c r="C293" s="11" t="s">
        <v>102</v>
      </c>
      <c r="D293" s="11" t="s">
        <v>102</v>
      </c>
      <c r="E293" s="1" t="s">
        <v>102</v>
      </c>
      <c r="F293" s="33" t="s">
        <v>102</v>
      </c>
      <c r="G293" s="33" t="s">
        <v>102</v>
      </c>
      <c r="H293" s="25" t="s">
        <v>102</v>
      </c>
      <c r="I293" s="25" t="s">
        <v>102</v>
      </c>
      <c r="J293" s="25" t="s">
        <v>102</v>
      </c>
      <c r="K293" s="25" t="s">
        <v>102</v>
      </c>
      <c r="L293" s="25" t="s">
        <v>102</v>
      </c>
      <c r="M293" s="25">
        <f>3+16+3+3+4</f>
        <v>29</v>
      </c>
      <c r="N293" s="1" t="s">
        <v>102</v>
      </c>
      <c r="O293" s="37" t="s">
        <v>102</v>
      </c>
      <c r="P293" s="25" t="s">
        <v>102</v>
      </c>
      <c r="Q293" s="70" t="s">
        <v>102</v>
      </c>
      <c r="R293" s="70" t="s">
        <v>102</v>
      </c>
      <c r="S293" s="70" t="s">
        <v>102</v>
      </c>
      <c r="T293" s="70" t="s">
        <v>102</v>
      </c>
      <c r="U293" s="70" t="s">
        <v>102</v>
      </c>
      <c r="V293" s="70" t="s">
        <v>102</v>
      </c>
      <c r="W293" s="160" t="s">
        <v>102</v>
      </c>
      <c r="X293" s="153" t="s">
        <v>969</v>
      </c>
      <c r="Y293" s="157" t="s">
        <v>969</v>
      </c>
    </row>
    <row r="294" spans="1:25" x14ac:dyDescent="0.3">
      <c r="A294" s="11" t="s">
        <v>341</v>
      </c>
      <c r="B294" s="2" t="s">
        <v>102</v>
      </c>
      <c r="C294" s="11" t="s">
        <v>102</v>
      </c>
      <c r="D294" s="11" t="s">
        <v>102</v>
      </c>
      <c r="E294" s="1" t="s">
        <v>102</v>
      </c>
      <c r="F294" s="33" t="s">
        <v>102</v>
      </c>
      <c r="G294" s="33" t="s">
        <v>102</v>
      </c>
      <c r="H294" s="25" t="s">
        <v>102</v>
      </c>
      <c r="I294" s="25" t="s">
        <v>102</v>
      </c>
      <c r="J294" s="25" t="s">
        <v>102</v>
      </c>
      <c r="K294" s="25" t="s">
        <v>102</v>
      </c>
      <c r="L294" s="25" t="s">
        <v>102</v>
      </c>
      <c r="M294" s="25">
        <f>4+51+11+9+4</f>
        <v>79</v>
      </c>
      <c r="N294" s="1" t="s">
        <v>102</v>
      </c>
      <c r="O294" s="37" t="s">
        <v>102</v>
      </c>
      <c r="P294" s="25" t="s">
        <v>102</v>
      </c>
      <c r="Q294" s="70" t="s">
        <v>102</v>
      </c>
      <c r="R294" s="70" t="s">
        <v>102</v>
      </c>
      <c r="S294" s="70" t="s">
        <v>102</v>
      </c>
      <c r="T294" s="70" t="s">
        <v>102</v>
      </c>
      <c r="U294" s="70" t="s">
        <v>102</v>
      </c>
      <c r="V294" s="70" t="s">
        <v>102</v>
      </c>
      <c r="W294" s="160" t="s">
        <v>102</v>
      </c>
      <c r="X294" s="153" t="s">
        <v>969</v>
      </c>
      <c r="Y294" s="157" t="s">
        <v>969</v>
      </c>
    </row>
    <row r="295" spans="1:25" x14ac:dyDescent="0.3">
      <c r="A295" s="11" t="s">
        <v>987</v>
      </c>
      <c r="B295" s="2" t="s">
        <v>102</v>
      </c>
      <c r="C295" s="11" t="s">
        <v>102</v>
      </c>
      <c r="D295" s="11" t="s">
        <v>102</v>
      </c>
      <c r="E295" s="1" t="s">
        <v>102</v>
      </c>
      <c r="F295" s="33">
        <v>2</v>
      </c>
      <c r="G295" s="33" t="s">
        <v>102</v>
      </c>
      <c r="H295" s="25" t="s">
        <v>102</v>
      </c>
      <c r="I295" s="25" t="s">
        <v>102</v>
      </c>
      <c r="J295" s="25" t="s">
        <v>102</v>
      </c>
      <c r="K295" s="25" t="s">
        <v>102</v>
      </c>
      <c r="L295" s="25" t="s">
        <v>102</v>
      </c>
      <c r="M295" s="25" t="s">
        <v>102</v>
      </c>
      <c r="N295" s="1" t="s">
        <v>102</v>
      </c>
      <c r="O295" s="37" t="s">
        <v>102</v>
      </c>
      <c r="P295" s="25" t="s">
        <v>102</v>
      </c>
      <c r="Q295" s="70" t="s">
        <v>102</v>
      </c>
      <c r="R295" s="70" t="s">
        <v>102</v>
      </c>
      <c r="S295" s="70" t="s">
        <v>102</v>
      </c>
      <c r="T295" s="70" t="s">
        <v>102</v>
      </c>
      <c r="U295" s="70" t="s">
        <v>102</v>
      </c>
      <c r="V295" s="70" t="s">
        <v>102</v>
      </c>
      <c r="W295" s="160" t="s">
        <v>102</v>
      </c>
      <c r="X295" s="153" t="s">
        <v>969</v>
      </c>
      <c r="Y295" s="157" t="s">
        <v>969</v>
      </c>
    </row>
    <row r="296" spans="1:25" x14ac:dyDescent="0.3">
      <c r="A296" s="11" t="s">
        <v>342</v>
      </c>
      <c r="B296" s="2" t="s">
        <v>102</v>
      </c>
      <c r="C296" s="11" t="s">
        <v>102</v>
      </c>
      <c r="D296" s="11" t="s">
        <v>102</v>
      </c>
      <c r="E296" s="1" t="s">
        <v>102</v>
      </c>
      <c r="F296" s="33" t="s">
        <v>102</v>
      </c>
      <c r="G296" s="33" t="s">
        <v>102</v>
      </c>
      <c r="H296" s="25" t="s">
        <v>102</v>
      </c>
      <c r="I296" s="25" t="s">
        <v>102</v>
      </c>
      <c r="J296" s="25" t="s">
        <v>102</v>
      </c>
      <c r="K296" s="25" t="s">
        <v>102</v>
      </c>
      <c r="L296" s="25" t="s">
        <v>102</v>
      </c>
      <c r="M296" s="25">
        <v>8</v>
      </c>
      <c r="N296" s="1" t="s">
        <v>102</v>
      </c>
      <c r="O296" s="37" t="s">
        <v>102</v>
      </c>
      <c r="P296" s="25" t="s">
        <v>102</v>
      </c>
      <c r="Q296" s="70" t="s">
        <v>102</v>
      </c>
      <c r="R296" s="70" t="s">
        <v>102</v>
      </c>
      <c r="S296" s="70" t="s">
        <v>102</v>
      </c>
      <c r="T296" s="70" t="s">
        <v>102</v>
      </c>
      <c r="U296" s="70" t="s">
        <v>102</v>
      </c>
      <c r="V296" s="70" t="s">
        <v>102</v>
      </c>
      <c r="W296" s="160" t="s">
        <v>102</v>
      </c>
      <c r="X296" s="153" t="s">
        <v>102</v>
      </c>
      <c r="Y296" s="157" t="s">
        <v>102</v>
      </c>
    </row>
    <row r="297" spans="1:25" x14ac:dyDescent="0.3">
      <c r="A297" s="11" t="s">
        <v>701</v>
      </c>
      <c r="B297" s="2" t="s">
        <v>102</v>
      </c>
      <c r="C297" s="11" t="s">
        <v>102</v>
      </c>
      <c r="D297" s="11" t="s">
        <v>102</v>
      </c>
      <c r="E297" s="1" t="s">
        <v>102</v>
      </c>
      <c r="F297" s="33" t="s">
        <v>102</v>
      </c>
      <c r="G297" s="33" t="s">
        <v>102</v>
      </c>
      <c r="H297" s="25" t="s">
        <v>102</v>
      </c>
      <c r="I297" s="25" t="s">
        <v>102</v>
      </c>
      <c r="J297" s="25" t="s">
        <v>102</v>
      </c>
      <c r="K297" s="25" t="s">
        <v>102</v>
      </c>
      <c r="L297" s="25" t="s">
        <v>102</v>
      </c>
      <c r="M297" s="25" t="s">
        <v>102</v>
      </c>
      <c r="N297" s="1" t="s">
        <v>102</v>
      </c>
      <c r="O297" s="37" t="s">
        <v>102</v>
      </c>
      <c r="P297" s="25" t="s">
        <v>102</v>
      </c>
      <c r="Q297" s="70" t="s">
        <v>102</v>
      </c>
      <c r="R297" s="70" t="s">
        <v>102</v>
      </c>
      <c r="S297" s="70" t="s">
        <v>102</v>
      </c>
      <c r="T297" s="70">
        <v>2</v>
      </c>
      <c r="U297" s="70" t="s">
        <v>102</v>
      </c>
      <c r="V297" s="70" t="s">
        <v>102</v>
      </c>
      <c r="W297" s="160" t="s">
        <v>102</v>
      </c>
      <c r="X297" s="153" t="str">
        <f t="shared" si="5"/>
        <v>X</v>
      </c>
      <c r="Y297" s="157" t="s">
        <v>969</v>
      </c>
    </row>
    <row r="298" spans="1:25" x14ac:dyDescent="0.3">
      <c r="A298" s="11" t="s">
        <v>990</v>
      </c>
      <c r="B298" s="2" t="s">
        <v>102</v>
      </c>
      <c r="C298" s="11" t="s">
        <v>102</v>
      </c>
      <c r="D298" s="11" t="s">
        <v>102</v>
      </c>
      <c r="E298" s="1" t="s">
        <v>102</v>
      </c>
      <c r="F298" s="33">
        <v>4</v>
      </c>
      <c r="G298" s="33" t="s">
        <v>102</v>
      </c>
      <c r="H298" s="25" t="s">
        <v>102</v>
      </c>
      <c r="I298" s="25" t="s">
        <v>102</v>
      </c>
      <c r="J298" s="25" t="s">
        <v>102</v>
      </c>
      <c r="K298" s="25" t="s">
        <v>102</v>
      </c>
      <c r="L298" s="25" t="s">
        <v>102</v>
      </c>
      <c r="M298" s="25" t="s">
        <v>102</v>
      </c>
      <c r="N298" s="1" t="s">
        <v>102</v>
      </c>
      <c r="O298" s="37" t="s">
        <v>102</v>
      </c>
      <c r="P298" s="25" t="s">
        <v>102</v>
      </c>
      <c r="Q298" s="70" t="s">
        <v>102</v>
      </c>
      <c r="R298" s="70" t="s">
        <v>102</v>
      </c>
      <c r="S298" s="70" t="s">
        <v>102</v>
      </c>
      <c r="T298" s="70" t="s">
        <v>102</v>
      </c>
      <c r="U298" s="70" t="s">
        <v>102</v>
      </c>
      <c r="V298" s="70" t="s">
        <v>102</v>
      </c>
      <c r="W298" s="160" t="s">
        <v>102</v>
      </c>
      <c r="X298" s="153" t="s">
        <v>969</v>
      </c>
      <c r="Y298" s="157" t="s">
        <v>969</v>
      </c>
    </row>
    <row r="299" spans="1:25" x14ac:dyDescent="0.3">
      <c r="A299" s="11" t="s">
        <v>88</v>
      </c>
      <c r="B299" s="2">
        <v>0</v>
      </c>
      <c r="C299" s="11">
        <v>4</v>
      </c>
      <c r="D299" s="11">
        <v>1</v>
      </c>
      <c r="E299" s="1">
        <v>0</v>
      </c>
      <c r="F299" s="33" t="s">
        <v>102</v>
      </c>
      <c r="G299" s="33" t="s">
        <v>102</v>
      </c>
      <c r="H299" s="25" t="s">
        <v>102</v>
      </c>
      <c r="I299" s="25" t="s">
        <v>102</v>
      </c>
      <c r="J299" s="25" t="s">
        <v>102</v>
      </c>
      <c r="K299" s="25" t="s">
        <v>102</v>
      </c>
      <c r="L299" s="25" t="s">
        <v>102</v>
      </c>
      <c r="M299" s="25" t="s">
        <v>102</v>
      </c>
      <c r="N299" s="1" t="s">
        <v>102</v>
      </c>
      <c r="O299" s="37" t="s">
        <v>102</v>
      </c>
      <c r="P299" s="25" t="s">
        <v>102</v>
      </c>
      <c r="Q299" s="70" t="s">
        <v>102</v>
      </c>
      <c r="R299" s="70" t="s">
        <v>102</v>
      </c>
      <c r="S299" s="70" t="s">
        <v>102</v>
      </c>
      <c r="T299" s="70" t="s">
        <v>102</v>
      </c>
      <c r="U299" s="70" t="s">
        <v>102</v>
      </c>
      <c r="V299" s="70" t="s">
        <v>102</v>
      </c>
      <c r="W299" s="160" t="s">
        <v>102</v>
      </c>
      <c r="X299" s="153" t="s">
        <v>102</v>
      </c>
      <c r="Y299" s="157" t="s">
        <v>102</v>
      </c>
    </row>
    <row r="300" spans="1:25" x14ac:dyDescent="0.3">
      <c r="A300" s="11" t="s">
        <v>343</v>
      </c>
      <c r="B300" s="2" t="s">
        <v>102</v>
      </c>
      <c r="C300" s="11" t="s">
        <v>102</v>
      </c>
      <c r="D300" s="11" t="s">
        <v>102</v>
      </c>
      <c r="E300" s="1" t="s">
        <v>102</v>
      </c>
      <c r="F300" s="33" t="s">
        <v>102</v>
      </c>
      <c r="G300" s="33" t="s">
        <v>102</v>
      </c>
      <c r="H300" s="25" t="s">
        <v>102</v>
      </c>
      <c r="I300" s="25" t="s">
        <v>102</v>
      </c>
      <c r="J300" s="25" t="s">
        <v>102</v>
      </c>
      <c r="K300" s="25" t="s">
        <v>102</v>
      </c>
      <c r="L300" s="25" t="s">
        <v>102</v>
      </c>
      <c r="M300" s="25" t="s">
        <v>114</v>
      </c>
      <c r="N300" s="1" t="s">
        <v>102</v>
      </c>
      <c r="O300" s="37" t="s">
        <v>102</v>
      </c>
      <c r="P300" s="25" t="s">
        <v>102</v>
      </c>
      <c r="Q300" s="70" t="s">
        <v>102</v>
      </c>
      <c r="R300" s="70" t="s">
        <v>102</v>
      </c>
      <c r="S300" s="70" t="s">
        <v>102</v>
      </c>
      <c r="T300" s="70" t="s">
        <v>102</v>
      </c>
      <c r="U300" s="70" t="s">
        <v>102</v>
      </c>
      <c r="V300" s="70" t="s">
        <v>102</v>
      </c>
      <c r="W300" s="160" t="s">
        <v>102</v>
      </c>
      <c r="X300" s="153" t="s">
        <v>114</v>
      </c>
      <c r="Y300" s="157" t="s">
        <v>102</v>
      </c>
    </row>
    <row r="301" spans="1:25" x14ac:dyDescent="0.3">
      <c r="A301" s="11" t="s">
        <v>703</v>
      </c>
      <c r="B301" s="2" t="s">
        <v>102</v>
      </c>
      <c r="C301" s="11" t="s">
        <v>102</v>
      </c>
      <c r="D301" s="11" t="s">
        <v>102</v>
      </c>
      <c r="E301" s="1" t="s">
        <v>102</v>
      </c>
      <c r="F301" s="33" t="s">
        <v>102</v>
      </c>
      <c r="G301" s="33" t="s">
        <v>102</v>
      </c>
      <c r="H301" s="25" t="s">
        <v>102</v>
      </c>
      <c r="I301" s="25" t="s">
        <v>102</v>
      </c>
      <c r="J301" s="25" t="s">
        <v>102</v>
      </c>
      <c r="K301" s="25" t="s">
        <v>102</v>
      </c>
      <c r="L301" s="25" t="s">
        <v>102</v>
      </c>
      <c r="M301" s="25" t="s">
        <v>102</v>
      </c>
      <c r="N301" s="1" t="s">
        <v>102</v>
      </c>
      <c r="O301" s="37" t="s">
        <v>102</v>
      </c>
      <c r="P301" s="25" t="s">
        <v>102</v>
      </c>
      <c r="Q301" s="70" t="s">
        <v>102</v>
      </c>
      <c r="R301" s="70" t="s">
        <v>102</v>
      </c>
      <c r="S301" s="70" t="s">
        <v>102</v>
      </c>
      <c r="T301" s="70">
        <v>1</v>
      </c>
      <c r="U301" s="70" t="s">
        <v>102</v>
      </c>
      <c r="V301" s="70" t="s">
        <v>102</v>
      </c>
      <c r="W301" s="160" t="s">
        <v>102</v>
      </c>
      <c r="X301" s="153" t="str">
        <f t="shared" si="5"/>
        <v>X</v>
      </c>
      <c r="Y301" s="157" t="s">
        <v>102</v>
      </c>
    </row>
    <row r="302" spans="1:25" x14ac:dyDescent="0.3">
      <c r="A302" s="11" t="s">
        <v>998</v>
      </c>
      <c r="B302" s="2" t="s">
        <v>102</v>
      </c>
      <c r="C302" s="11" t="s">
        <v>102</v>
      </c>
      <c r="D302" s="11" t="s">
        <v>102</v>
      </c>
      <c r="E302" s="1" t="s">
        <v>102</v>
      </c>
      <c r="F302" s="33" t="s">
        <v>102</v>
      </c>
      <c r="G302" s="33" t="s">
        <v>102</v>
      </c>
      <c r="H302" s="25" t="s">
        <v>102</v>
      </c>
      <c r="I302" s="25" t="s">
        <v>102</v>
      </c>
      <c r="J302" s="25" t="s">
        <v>102</v>
      </c>
      <c r="K302" s="25" t="s">
        <v>102</v>
      </c>
      <c r="L302" s="25" t="s">
        <v>102</v>
      </c>
      <c r="M302" s="25" t="s">
        <v>102</v>
      </c>
      <c r="N302" s="1" t="s">
        <v>102</v>
      </c>
      <c r="O302" s="37" t="s">
        <v>102</v>
      </c>
      <c r="P302" s="25">
        <v>3</v>
      </c>
      <c r="Q302" s="70" t="s">
        <v>102</v>
      </c>
      <c r="R302" s="70" t="s">
        <v>102</v>
      </c>
      <c r="S302" s="70" t="s">
        <v>102</v>
      </c>
      <c r="T302" s="70" t="s">
        <v>102</v>
      </c>
      <c r="U302" s="70" t="s">
        <v>102</v>
      </c>
      <c r="V302" s="70" t="s">
        <v>102</v>
      </c>
      <c r="W302" t="s">
        <v>102</v>
      </c>
      <c r="X302" s="8" t="s">
        <v>102</v>
      </c>
      <c r="Y302" s="8" t="s">
        <v>102</v>
      </c>
    </row>
    <row r="303" spans="1:25" x14ac:dyDescent="0.3">
      <c r="A303" s="11" t="s">
        <v>999</v>
      </c>
      <c r="B303" s="2" t="s">
        <v>102</v>
      </c>
      <c r="C303" s="11" t="s">
        <v>102</v>
      </c>
      <c r="D303" s="11" t="s">
        <v>102</v>
      </c>
      <c r="E303" s="1" t="s">
        <v>102</v>
      </c>
      <c r="F303" s="33" t="s">
        <v>102</v>
      </c>
      <c r="G303" s="33" t="s">
        <v>102</v>
      </c>
      <c r="H303" s="25" t="s">
        <v>102</v>
      </c>
      <c r="I303" s="25" t="s">
        <v>102</v>
      </c>
      <c r="J303" s="25" t="s">
        <v>102</v>
      </c>
      <c r="K303" s="25" t="s">
        <v>102</v>
      </c>
      <c r="L303" s="25" t="s">
        <v>102</v>
      </c>
      <c r="M303" s="25" t="s">
        <v>102</v>
      </c>
      <c r="N303" s="1" t="s">
        <v>102</v>
      </c>
      <c r="O303" s="37" t="s">
        <v>102</v>
      </c>
      <c r="P303" s="25">
        <v>14</v>
      </c>
      <c r="Q303" s="70" t="s">
        <v>102</v>
      </c>
      <c r="R303" s="70" t="s">
        <v>102</v>
      </c>
      <c r="S303" s="70" t="s">
        <v>102</v>
      </c>
      <c r="T303" s="70" t="s">
        <v>102</v>
      </c>
      <c r="U303" s="70" t="s">
        <v>102</v>
      </c>
      <c r="V303" s="70" t="s">
        <v>102</v>
      </c>
      <c r="W303" t="s">
        <v>102</v>
      </c>
      <c r="X303" s="8" t="s">
        <v>102</v>
      </c>
      <c r="Y303" s="8" t="s">
        <v>102</v>
      </c>
    </row>
    <row r="304" spans="1:25" x14ac:dyDescent="0.3">
      <c r="A304" s="11" t="s">
        <v>761</v>
      </c>
      <c r="B304" s="2" t="s">
        <v>102</v>
      </c>
      <c r="C304" s="11" t="s">
        <v>102</v>
      </c>
      <c r="D304" s="11" t="s">
        <v>102</v>
      </c>
      <c r="E304" s="1" t="s">
        <v>102</v>
      </c>
      <c r="F304" s="33" t="s">
        <v>102</v>
      </c>
      <c r="G304" s="33" t="s">
        <v>102</v>
      </c>
      <c r="H304" s="25" t="s">
        <v>102</v>
      </c>
      <c r="I304" s="25" t="s">
        <v>102</v>
      </c>
      <c r="J304" s="25" t="s">
        <v>102</v>
      </c>
      <c r="K304" s="25" t="s">
        <v>102</v>
      </c>
      <c r="L304" s="25" t="s">
        <v>102</v>
      </c>
      <c r="M304" s="25" t="s">
        <v>102</v>
      </c>
      <c r="N304" s="1" t="s">
        <v>102</v>
      </c>
      <c r="O304" s="37" t="s">
        <v>102</v>
      </c>
      <c r="P304" s="25" t="s">
        <v>102</v>
      </c>
      <c r="Q304" s="70" t="s">
        <v>102</v>
      </c>
      <c r="R304" s="70" t="s">
        <v>102</v>
      </c>
      <c r="S304" s="70" t="s">
        <v>102</v>
      </c>
      <c r="T304" s="70">
        <v>1</v>
      </c>
      <c r="U304" s="70" t="s">
        <v>102</v>
      </c>
      <c r="V304" s="70">
        <v>1</v>
      </c>
      <c r="W304" s="160" t="s">
        <v>102</v>
      </c>
      <c r="X304" s="153" t="str">
        <f t="shared" si="5"/>
        <v>X</v>
      </c>
      <c r="Y304" s="157" t="s">
        <v>102</v>
      </c>
    </row>
    <row r="305" spans="1:25" x14ac:dyDescent="0.3">
      <c r="A305" s="11" t="s">
        <v>564</v>
      </c>
      <c r="B305" s="2" t="s">
        <v>102</v>
      </c>
      <c r="C305" s="11" t="s">
        <v>102</v>
      </c>
      <c r="D305" s="11" t="s">
        <v>102</v>
      </c>
      <c r="E305" s="1" t="s">
        <v>102</v>
      </c>
      <c r="F305" s="33" t="s">
        <v>102</v>
      </c>
      <c r="G305" s="33" t="s">
        <v>102</v>
      </c>
      <c r="H305" s="25" t="s">
        <v>102</v>
      </c>
      <c r="I305" s="25" t="s">
        <v>102</v>
      </c>
      <c r="J305" s="25" t="s">
        <v>102</v>
      </c>
      <c r="K305" s="25" t="s">
        <v>102</v>
      </c>
      <c r="L305" s="25" t="s">
        <v>102</v>
      </c>
      <c r="M305" s="25" t="s">
        <v>102</v>
      </c>
      <c r="N305" s="1">
        <v>4</v>
      </c>
      <c r="O305" s="37" t="s">
        <v>102</v>
      </c>
      <c r="P305" s="25">
        <v>7</v>
      </c>
      <c r="Q305" s="70" t="s">
        <v>102</v>
      </c>
      <c r="R305" s="70" t="s">
        <v>102</v>
      </c>
      <c r="S305" s="70" t="s">
        <v>102</v>
      </c>
      <c r="T305" s="70" t="s">
        <v>102</v>
      </c>
      <c r="U305" s="70" t="s">
        <v>102</v>
      </c>
      <c r="V305" s="70" t="s">
        <v>102</v>
      </c>
      <c r="W305" s="160" t="s">
        <v>102</v>
      </c>
      <c r="X305" s="153" t="s">
        <v>969</v>
      </c>
      <c r="Y305" s="157" t="s">
        <v>969</v>
      </c>
    </row>
    <row r="306" spans="1:25" x14ac:dyDescent="0.3">
      <c r="A306" s="11" t="s">
        <v>344</v>
      </c>
      <c r="B306" s="2" t="s">
        <v>102</v>
      </c>
      <c r="C306" s="11" t="s">
        <v>102</v>
      </c>
      <c r="D306" s="11" t="s">
        <v>102</v>
      </c>
      <c r="E306" s="1" t="s">
        <v>102</v>
      </c>
      <c r="F306" s="33" t="s">
        <v>102</v>
      </c>
      <c r="G306" s="33" t="s">
        <v>102</v>
      </c>
      <c r="H306" s="25" t="s">
        <v>102</v>
      </c>
      <c r="I306" s="25" t="s">
        <v>102</v>
      </c>
      <c r="J306" s="25" t="s">
        <v>102</v>
      </c>
      <c r="K306" s="25" t="s">
        <v>102</v>
      </c>
      <c r="L306" s="25" t="s">
        <v>102</v>
      </c>
      <c r="M306" s="25">
        <f>6+19+1+14+4</f>
        <v>44</v>
      </c>
      <c r="N306" s="1" t="s">
        <v>102</v>
      </c>
      <c r="O306" s="37" t="s">
        <v>102</v>
      </c>
      <c r="P306" s="25" t="s">
        <v>102</v>
      </c>
      <c r="Q306" s="70" t="s">
        <v>102</v>
      </c>
      <c r="R306" s="70" t="s">
        <v>102</v>
      </c>
      <c r="S306" s="70" t="s">
        <v>102</v>
      </c>
      <c r="T306" s="70" t="s">
        <v>102</v>
      </c>
      <c r="U306" s="70" t="s">
        <v>102</v>
      </c>
      <c r="V306" s="70" t="s">
        <v>102</v>
      </c>
      <c r="W306" s="160" t="s">
        <v>102</v>
      </c>
      <c r="X306" s="153" t="s">
        <v>102</v>
      </c>
      <c r="Y306" s="157" t="s">
        <v>102</v>
      </c>
    </row>
    <row r="307" spans="1:25" s="8" customFormat="1" x14ac:dyDescent="0.3">
      <c r="A307" s="11" t="s">
        <v>345</v>
      </c>
      <c r="B307" s="2" t="s">
        <v>102</v>
      </c>
      <c r="C307" s="11" t="s">
        <v>102</v>
      </c>
      <c r="D307" s="11" t="s">
        <v>102</v>
      </c>
      <c r="E307" s="1" t="s">
        <v>102</v>
      </c>
      <c r="F307" s="33" t="s">
        <v>102</v>
      </c>
      <c r="G307" s="33" t="s">
        <v>102</v>
      </c>
      <c r="H307" s="25" t="s">
        <v>102</v>
      </c>
      <c r="I307" s="25" t="s">
        <v>102</v>
      </c>
      <c r="J307" s="25" t="s">
        <v>102</v>
      </c>
      <c r="K307" s="25" t="s">
        <v>114</v>
      </c>
      <c r="L307" s="25" t="s">
        <v>102</v>
      </c>
      <c r="M307" s="25">
        <v>1</v>
      </c>
      <c r="N307" s="1" t="s">
        <v>102</v>
      </c>
      <c r="O307" s="37" t="s">
        <v>102</v>
      </c>
      <c r="P307" s="25" t="s">
        <v>102</v>
      </c>
      <c r="Q307" s="70" t="s">
        <v>102</v>
      </c>
      <c r="R307" s="70" t="s">
        <v>102</v>
      </c>
      <c r="S307" s="70" t="s">
        <v>102</v>
      </c>
      <c r="T307" s="70" t="s">
        <v>102</v>
      </c>
      <c r="U307" s="70" t="s">
        <v>102</v>
      </c>
      <c r="V307" s="70" t="s">
        <v>102</v>
      </c>
      <c r="W307" s="160" t="s">
        <v>102</v>
      </c>
      <c r="X307" s="153" t="s">
        <v>114</v>
      </c>
      <c r="Y307" s="157" t="s">
        <v>114</v>
      </c>
    </row>
    <row r="308" spans="1:25" x14ac:dyDescent="0.3">
      <c r="A308" s="11" t="s">
        <v>346</v>
      </c>
      <c r="B308" s="2" t="s">
        <v>102</v>
      </c>
      <c r="C308" s="11" t="s">
        <v>102</v>
      </c>
      <c r="D308" s="11" t="s">
        <v>102</v>
      </c>
      <c r="E308" s="1" t="s">
        <v>102</v>
      </c>
      <c r="F308" s="33" t="s">
        <v>102</v>
      </c>
      <c r="G308" s="33" t="s">
        <v>102</v>
      </c>
      <c r="H308" s="25" t="s">
        <v>102</v>
      </c>
      <c r="I308" s="25" t="s">
        <v>102</v>
      </c>
      <c r="J308" s="25" t="s">
        <v>102</v>
      </c>
      <c r="K308" s="25" t="s">
        <v>102</v>
      </c>
      <c r="L308" s="25" t="s">
        <v>102</v>
      </c>
      <c r="M308" s="25">
        <v>2</v>
      </c>
      <c r="N308" s="1" t="s">
        <v>102</v>
      </c>
      <c r="O308" s="37" t="s">
        <v>102</v>
      </c>
      <c r="P308" s="25" t="s">
        <v>102</v>
      </c>
      <c r="Q308" s="70" t="s">
        <v>102</v>
      </c>
      <c r="R308" s="70" t="s">
        <v>102</v>
      </c>
      <c r="S308" s="70" t="s">
        <v>102</v>
      </c>
      <c r="T308" s="70" t="s">
        <v>102</v>
      </c>
      <c r="U308" s="70" t="s">
        <v>102</v>
      </c>
      <c r="V308" s="70" t="s">
        <v>102</v>
      </c>
      <c r="W308" s="160" t="s">
        <v>102</v>
      </c>
      <c r="X308" s="153" t="s">
        <v>102</v>
      </c>
      <c r="Y308" s="157" t="s">
        <v>102</v>
      </c>
    </row>
    <row r="309" spans="1:25" s="59" customFormat="1" x14ac:dyDescent="0.3">
      <c r="A309" s="11" t="s">
        <v>577</v>
      </c>
      <c r="B309" s="2" t="s">
        <v>102</v>
      </c>
      <c r="C309" s="11" t="s">
        <v>102</v>
      </c>
      <c r="D309" s="11" t="s">
        <v>102</v>
      </c>
      <c r="E309" s="1" t="s">
        <v>102</v>
      </c>
      <c r="F309" s="33" t="s">
        <v>102</v>
      </c>
      <c r="G309" s="33">
        <f>2+1+2+2+1</f>
        <v>8</v>
      </c>
      <c r="H309" s="25" t="s">
        <v>102</v>
      </c>
      <c r="I309" s="25" t="s">
        <v>102</v>
      </c>
      <c r="J309" s="25">
        <f>122+13+3</f>
        <v>138</v>
      </c>
      <c r="K309" s="25" t="s">
        <v>102</v>
      </c>
      <c r="L309" s="25" t="s">
        <v>102</v>
      </c>
      <c r="M309" s="25" t="s">
        <v>102</v>
      </c>
      <c r="N309" s="1" t="s">
        <v>102</v>
      </c>
      <c r="O309" s="37" t="s">
        <v>102</v>
      </c>
      <c r="P309" s="25">
        <v>1</v>
      </c>
      <c r="Q309" s="70" t="s">
        <v>102</v>
      </c>
      <c r="R309" s="70" t="s">
        <v>102</v>
      </c>
      <c r="S309" s="70" t="s">
        <v>102</v>
      </c>
      <c r="T309" s="70" t="s">
        <v>102</v>
      </c>
      <c r="U309" s="70" t="s">
        <v>102</v>
      </c>
      <c r="V309" s="70" t="s">
        <v>102</v>
      </c>
      <c r="W309" s="160" t="s">
        <v>102</v>
      </c>
      <c r="X309" s="153" t="s">
        <v>114</v>
      </c>
      <c r="Y309" s="157" t="s">
        <v>114</v>
      </c>
    </row>
    <row r="310" spans="1:25" s="59" customFormat="1" x14ac:dyDescent="0.3">
      <c r="A310" s="11" t="s">
        <v>243</v>
      </c>
      <c r="B310" s="2" t="s">
        <v>102</v>
      </c>
      <c r="C310" s="11" t="s">
        <v>102</v>
      </c>
      <c r="D310" s="11" t="s">
        <v>102</v>
      </c>
      <c r="E310" s="1" t="s">
        <v>102</v>
      </c>
      <c r="F310" s="33" t="s">
        <v>102</v>
      </c>
      <c r="G310" s="33" t="s">
        <v>102</v>
      </c>
      <c r="H310" s="25" t="s">
        <v>102</v>
      </c>
      <c r="I310" s="25" t="s">
        <v>102</v>
      </c>
      <c r="J310" s="25" t="s">
        <v>102</v>
      </c>
      <c r="K310" s="25" t="s">
        <v>102</v>
      </c>
      <c r="L310" s="25">
        <v>1</v>
      </c>
      <c r="M310" s="25" t="s">
        <v>102</v>
      </c>
      <c r="N310" s="1" t="s">
        <v>102</v>
      </c>
      <c r="O310" s="37" t="s">
        <v>102</v>
      </c>
      <c r="P310" s="25" t="s">
        <v>102</v>
      </c>
      <c r="Q310" s="70" t="s">
        <v>102</v>
      </c>
      <c r="R310" s="70" t="s">
        <v>102</v>
      </c>
      <c r="S310" s="70" t="s">
        <v>102</v>
      </c>
      <c r="T310" s="70">
        <v>1</v>
      </c>
      <c r="U310" s="70" t="s">
        <v>102</v>
      </c>
      <c r="V310" s="70" t="s">
        <v>102</v>
      </c>
      <c r="W310" s="160" t="s">
        <v>102</v>
      </c>
      <c r="X310" s="153" t="str">
        <f t="shared" si="5"/>
        <v>X</v>
      </c>
      <c r="Y310" s="157" t="s">
        <v>102</v>
      </c>
    </row>
    <row r="311" spans="1:25" x14ac:dyDescent="0.3">
      <c r="A311" s="11" t="s">
        <v>222</v>
      </c>
      <c r="B311" s="2" t="s">
        <v>102</v>
      </c>
      <c r="C311" s="11" t="s">
        <v>102</v>
      </c>
      <c r="D311" s="11" t="s">
        <v>102</v>
      </c>
      <c r="E311" s="1" t="s">
        <v>102</v>
      </c>
      <c r="F311" s="33" t="s">
        <v>102</v>
      </c>
      <c r="G311" s="33" t="s">
        <v>102</v>
      </c>
      <c r="H311" s="25" t="s">
        <v>102</v>
      </c>
      <c r="I311" s="25" t="s">
        <v>102</v>
      </c>
      <c r="J311" s="25" t="s">
        <v>102</v>
      </c>
      <c r="K311" s="28">
        <v>1</v>
      </c>
      <c r="L311" s="25" t="s">
        <v>102</v>
      </c>
      <c r="M311" s="25" t="s">
        <v>102</v>
      </c>
      <c r="N311" s="1" t="s">
        <v>102</v>
      </c>
      <c r="O311" s="37" t="s">
        <v>102</v>
      </c>
      <c r="P311" s="25" t="s">
        <v>102</v>
      </c>
      <c r="Q311" s="70" t="s">
        <v>102</v>
      </c>
      <c r="R311" s="70" t="s">
        <v>102</v>
      </c>
      <c r="S311" s="70" t="s">
        <v>102</v>
      </c>
      <c r="T311" s="70" t="s">
        <v>102</v>
      </c>
      <c r="U311" s="70" t="s">
        <v>102</v>
      </c>
      <c r="V311" s="70" t="s">
        <v>102</v>
      </c>
      <c r="W311" s="160" t="s">
        <v>102</v>
      </c>
      <c r="X311" s="153" t="s">
        <v>102</v>
      </c>
      <c r="Y311" s="157" t="s">
        <v>114</v>
      </c>
    </row>
    <row r="312" spans="1:25" x14ac:dyDescent="0.3">
      <c r="A312" s="11" t="s">
        <v>189</v>
      </c>
      <c r="B312" s="2" t="s">
        <v>102</v>
      </c>
      <c r="C312" s="11" t="s">
        <v>102</v>
      </c>
      <c r="D312" s="11" t="s">
        <v>102</v>
      </c>
      <c r="E312" s="1" t="s">
        <v>102</v>
      </c>
      <c r="F312" s="33" t="s">
        <v>102</v>
      </c>
      <c r="G312" s="33" t="s">
        <v>102</v>
      </c>
      <c r="H312" s="25" t="s">
        <v>102</v>
      </c>
      <c r="I312" s="25" t="s">
        <v>102</v>
      </c>
      <c r="J312" s="25">
        <v>2</v>
      </c>
      <c r="K312" s="26" t="s">
        <v>102</v>
      </c>
      <c r="L312" s="25" t="s">
        <v>102</v>
      </c>
      <c r="M312" s="25" t="s">
        <v>102</v>
      </c>
      <c r="N312" s="1" t="s">
        <v>102</v>
      </c>
      <c r="O312" s="37" t="s">
        <v>102</v>
      </c>
      <c r="P312" s="25" t="s">
        <v>102</v>
      </c>
      <c r="Q312" s="70" t="s">
        <v>102</v>
      </c>
      <c r="R312" s="70" t="s">
        <v>102</v>
      </c>
      <c r="S312" s="70" t="s">
        <v>102</v>
      </c>
      <c r="T312" s="70" t="s">
        <v>102</v>
      </c>
      <c r="U312" s="70" t="s">
        <v>102</v>
      </c>
      <c r="V312" s="70" t="s">
        <v>102</v>
      </c>
      <c r="W312" s="160" t="s">
        <v>102</v>
      </c>
      <c r="X312" s="153" t="s">
        <v>102</v>
      </c>
      <c r="Y312" s="157" t="s">
        <v>102</v>
      </c>
    </row>
    <row r="313" spans="1:25" x14ac:dyDescent="0.3">
      <c r="A313" s="11" t="s">
        <v>347</v>
      </c>
      <c r="B313" s="2" t="s">
        <v>102</v>
      </c>
      <c r="C313" s="11" t="s">
        <v>102</v>
      </c>
      <c r="D313" s="11" t="s">
        <v>102</v>
      </c>
      <c r="E313" s="1" t="s">
        <v>102</v>
      </c>
      <c r="F313" s="33" t="s">
        <v>102</v>
      </c>
      <c r="G313" s="33" t="s">
        <v>102</v>
      </c>
      <c r="H313" s="25" t="s">
        <v>102</v>
      </c>
      <c r="I313" s="25" t="s">
        <v>102</v>
      </c>
      <c r="J313" s="25" t="s">
        <v>102</v>
      </c>
      <c r="K313" s="26" t="s">
        <v>102</v>
      </c>
      <c r="L313" s="25" t="s">
        <v>102</v>
      </c>
      <c r="M313" s="25">
        <v>2</v>
      </c>
      <c r="N313" s="1" t="s">
        <v>102</v>
      </c>
      <c r="O313" s="37" t="s">
        <v>102</v>
      </c>
      <c r="P313" s="25" t="s">
        <v>102</v>
      </c>
      <c r="Q313" s="70" t="s">
        <v>102</v>
      </c>
      <c r="R313" s="70" t="s">
        <v>102</v>
      </c>
      <c r="S313" s="70" t="s">
        <v>102</v>
      </c>
      <c r="T313" s="70" t="s">
        <v>102</v>
      </c>
      <c r="U313" s="70" t="s">
        <v>102</v>
      </c>
      <c r="V313" s="70" t="s">
        <v>102</v>
      </c>
      <c r="W313" s="160" t="s">
        <v>102</v>
      </c>
      <c r="X313" s="153" t="s">
        <v>102</v>
      </c>
      <c r="Y313" s="157" t="s">
        <v>102</v>
      </c>
    </row>
    <row r="314" spans="1:25" x14ac:dyDescent="0.3">
      <c r="A314" s="11" t="s">
        <v>190</v>
      </c>
      <c r="B314" s="2" t="s">
        <v>102</v>
      </c>
      <c r="C314" s="11" t="s">
        <v>102</v>
      </c>
      <c r="D314" s="11" t="s">
        <v>102</v>
      </c>
      <c r="E314" s="1" t="s">
        <v>102</v>
      </c>
      <c r="F314" s="33" t="s">
        <v>102</v>
      </c>
      <c r="G314" s="33" t="s">
        <v>102</v>
      </c>
      <c r="H314" s="25" t="s">
        <v>102</v>
      </c>
      <c r="I314" s="25" t="s">
        <v>102</v>
      </c>
      <c r="J314" s="25">
        <v>1</v>
      </c>
      <c r="K314" s="25" t="s">
        <v>102</v>
      </c>
      <c r="L314" s="25" t="s">
        <v>102</v>
      </c>
      <c r="M314" s="25">
        <f>1+34+20+23+38</f>
        <v>116</v>
      </c>
      <c r="N314" s="1" t="s">
        <v>102</v>
      </c>
      <c r="O314" s="37" t="s">
        <v>102</v>
      </c>
      <c r="P314" s="25" t="s">
        <v>102</v>
      </c>
      <c r="Q314" s="70" t="s">
        <v>102</v>
      </c>
      <c r="R314" s="70" t="s">
        <v>102</v>
      </c>
      <c r="S314" s="70" t="s">
        <v>102</v>
      </c>
      <c r="T314" s="70" t="s">
        <v>102</v>
      </c>
      <c r="U314" s="70" t="s">
        <v>102</v>
      </c>
      <c r="V314" s="70" t="s">
        <v>102</v>
      </c>
      <c r="W314" s="160" t="s">
        <v>102</v>
      </c>
      <c r="X314" s="153" t="s">
        <v>969</v>
      </c>
      <c r="Y314" s="157" t="s">
        <v>969</v>
      </c>
    </row>
    <row r="315" spans="1:25" x14ac:dyDescent="0.3">
      <c r="A315" s="11" t="s">
        <v>348</v>
      </c>
      <c r="B315" s="2" t="s">
        <v>102</v>
      </c>
      <c r="C315" s="11" t="s">
        <v>102</v>
      </c>
      <c r="D315" s="11" t="s">
        <v>102</v>
      </c>
      <c r="E315" s="1" t="s">
        <v>102</v>
      </c>
      <c r="F315" s="33" t="s">
        <v>102</v>
      </c>
      <c r="G315" s="33" t="s">
        <v>102</v>
      </c>
      <c r="H315" s="25" t="s">
        <v>102</v>
      </c>
      <c r="I315" s="25" t="s">
        <v>102</v>
      </c>
      <c r="J315" s="25" t="s">
        <v>102</v>
      </c>
      <c r="K315" s="25" t="s">
        <v>102</v>
      </c>
      <c r="L315" s="25" t="s">
        <v>102</v>
      </c>
      <c r="M315" s="25" t="s">
        <v>114</v>
      </c>
      <c r="N315" s="1" t="s">
        <v>102</v>
      </c>
      <c r="O315" s="37" t="s">
        <v>102</v>
      </c>
      <c r="P315" s="25" t="s">
        <v>102</v>
      </c>
      <c r="Q315" s="70" t="s">
        <v>102</v>
      </c>
      <c r="R315" s="70" t="s">
        <v>102</v>
      </c>
      <c r="S315" s="70" t="s">
        <v>102</v>
      </c>
      <c r="T315" s="70" t="s">
        <v>102</v>
      </c>
      <c r="U315" s="70" t="s">
        <v>102</v>
      </c>
      <c r="V315" s="70" t="s">
        <v>102</v>
      </c>
      <c r="W315" s="160" t="s">
        <v>102</v>
      </c>
      <c r="X315" s="153" t="s">
        <v>114</v>
      </c>
      <c r="Y315" s="157" t="s">
        <v>114</v>
      </c>
    </row>
    <row r="316" spans="1:25" x14ac:dyDescent="0.3">
      <c r="A316" s="11" t="s">
        <v>783</v>
      </c>
      <c r="B316" s="2">
        <v>2</v>
      </c>
      <c r="C316" s="11" t="s">
        <v>102</v>
      </c>
      <c r="D316" s="11" t="s">
        <v>102</v>
      </c>
      <c r="E316" s="1" t="s">
        <v>102</v>
      </c>
      <c r="F316" s="33" t="s">
        <v>102</v>
      </c>
      <c r="G316" s="33" t="s">
        <v>102</v>
      </c>
      <c r="H316" s="25" t="s">
        <v>102</v>
      </c>
      <c r="I316" s="25" t="s">
        <v>102</v>
      </c>
      <c r="J316" s="25" t="s">
        <v>102</v>
      </c>
      <c r="K316" s="25" t="s">
        <v>102</v>
      </c>
      <c r="L316" s="25" t="s">
        <v>102</v>
      </c>
      <c r="M316" s="25" t="s">
        <v>102</v>
      </c>
      <c r="N316" s="1" t="s">
        <v>102</v>
      </c>
      <c r="O316" s="37" t="s">
        <v>102</v>
      </c>
      <c r="P316" s="25" t="s">
        <v>102</v>
      </c>
      <c r="Q316" s="70" t="s">
        <v>102</v>
      </c>
      <c r="R316" s="70" t="s">
        <v>102</v>
      </c>
      <c r="S316" s="70" t="s">
        <v>102</v>
      </c>
      <c r="T316" s="70" t="s">
        <v>102</v>
      </c>
      <c r="U316" s="70" t="s">
        <v>102</v>
      </c>
      <c r="V316" s="70" t="s">
        <v>102</v>
      </c>
      <c r="W316" s="160" t="s">
        <v>102</v>
      </c>
      <c r="X316" s="153" t="s">
        <v>102</v>
      </c>
      <c r="Y316" s="157" t="s">
        <v>102</v>
      </c>
    </row>
    <row r="317" spans="1:25" s="59" customFormat="1" x14ac:dyDescent="0.3">
      <c r="A317" s="11" t="s">
        <v>989</v>
      </c>
      <c r="B317" s="2" t="s">
        <v>102</v>
      </c>
      <c r="C317" s="11" t="s">
        <v>102</v>
      </c>
      <c r="D317" s="11" t="s">
        <v>102</v>
      </c>
      <c r="E317" s="1" t="s">
        <v>102</v>
      </c>
      <c r="F317" s="33">
        <v>8</v>
      </c>
      <c r="G317" s="33" t="s">
        <v>102</v>
      </c>
      <c r="H317" s="25" t="s">
        <v>102</v>
      </c>
      <c r="I317" s="25" t="s">
        <v>102</v>
      </c>
      <c r="J317" s="25" t="s">
        <v>102</v>
      </c>
      <c r="K317" s="25" t="s">
        <v>102</v>
      </c>
      <c r="L317" s="25" t="s">
        <v>102</v>
      </c>
      <c r="M317" s="25" t="s">
        <v>102</v>
      </c>
      <c r="N317" s="1" t="s">
        <v>102</v>
      </c>
      <c r="O317" s="37" t="s">
        <v>102</v>
      </c>
      <c r="P317" s="25" t="s">
        <v>102</v>
      </c>
      <c r="Q317" s="70" t="s">
        <v>102</v>
      </c>
      <c r="R317" s="70" t="s">
        <v>102</v>
      </c>
      <c r="S317" s="70" t="s">
        <v>102</v>
      </c>
      <c r="T317" s="70" t="s">
        <v>102</v>
      </c>
      <c r="U317" s="70" t="s">
        <v>102</v>
      </c>
      <c r="V317" s="70" t="s">
        <v>102</v>
      </c>
      <c r="W317" s="160" t="s">
        <v>102</v>
      </c>
      <c r="X317" s="153" t="s">
        <v>969</v>
      </c>
      <c r="Y317" s="157" t="s">
        <v>969</v>
      </c>
    </row>
    <row r="318" spans="1:25" s="8" customFormat="1" x14ac:dyDescent="0.3">
      <c r="A318" s="11" t="s">
        <v>760</v>
      </c>
      <c r="B318" s="2" t="s">
        <v>102</v>
      </c>
      <c r="C318" s="11" t="s">
        <v>102</v>
      </c>
      <c r="D318" s="11" t="s">
        <v>102</v>
      </c>
      <c r="E318" s="1" t="s">
        <v>102</v>
      </c>
      <c r="F318" s="33" t="s">
        <v>102</v>
      </c>
      <c r="G318" s="33" t="s">
        <v>102</v>
      </c>
      <c r="H318" s="25" t="s">
        <v>102</v>
      </c>
      <c r="I318" s="25" t="s">
        <v>102</v>
      </c>
      <c r="J318" s="25" t="s">
        <v>102</v>
      </c>
      <c r="K318" s="25" t="s">
        <v>102</v>
      </c>
      <c r="L318" s="25" t="s">
        <v>102</v>
      </c>
      <c r="M318" s="25" t="s">
        <v>102</v>
      </c>
      <c r="N318" s="1" t="s">
        <v>102</v>
      </c>
      <c r="O318" s="37" t="s">
        <v>102</v>
      </c>
      <c r="P318" s="25" t="s">
        <v>102</v>
      </c>
      <c r="Q318" s="70" t="s">
        <v>102</v>
      </c>
      <c r="R318" s="70" t="s">
        <v>102</v>
      </c>
      <c r="S318" s="70" t="s">
        <v>102</v>
      </c>
      <c r="T318" s="70" t="s">
        <v>102</v>
      </c>
      <c r="U318" s="70">
        <v>1</v>
      </c>
      <c r="V318" s="70" t="s">
        <v>102</v>
      </c>
      <c r="W318" s="160" t="s">
        <v>102</v>
      </c>
      <c r="X318" s="153" t="str">
        <f t="shared" si="5"/>
        <v>X</v>
      </c>
      <c r="Y318" s="157" t="s">
        <v>102</v>
      </c>
    </row>
    <row r="319" spans="1:25" s="8" customFormat="1" x14ac:dyDescent="0.3">
      <c r="A319" s="11" t="s">
        <v>349</v>
      </c>
      <c r="B319" s="2" t="s">
        <v>102</v>
      </c>
      <c r="C319" s="11" t="s">
        <v>102</v>
      </c>
      <c r="D319" s="11" t="s">
        <v>102</v>
      </c>
      <c r="E319" s="1" t="s">
        <v>102</v>
      </c>
      <c r="F319" s="33" t="s">
        <v>102</v>
      </c>
      <c r="G319" s="33" t="s">
        <v>102</v>
      </c>
      <c r="H319" s="25" t="s">
        <v>102</v>
      </c>
      <c r="I319" s="25" t="s">
        <v>102</v>
      </c>
      <c r="J319" s="25" t="s">
        <v>102</v>
      </c>
      <c r="K319" s="25" t="s">
        <v>102</v>
      </c>
      <c r="L319" s="25" t="s">
        <v>102</v>
      </c>
      <c r="M319" s="25">
        <f>2+15+12+27+16</f>
        <v>72</v>
      </c>
      <c r="N319" s="1" t="s">
        <v>102</v>
      </c>
      <c r="O319" s="37" t="s">
        <v>102</v>
      </c>
      <c r="P319" s="25" t="s">
        <v>102</v>
      </c>
      <c r="Q319" s="70" t="s">
        <v>102</v>
      </c>
      <c r="R319" s="70" t="s">
        <v>102</v>
      </c>
      <c r="S319" s="70" t="s">
        <v>102</v>
      </c>
      <c r="T319" s="70" t="s">
        <v>102</v>
      </c>
      <c r="U319" s="70" t="s">
        <v>102</v>
      </c>
      <c r="V319" s="70" t="s">
        <v>102</v>
      </c>
      <c r="W319" s="160" t="s">
        <v>102</v>
      </c>
      <c r="X319" s="153" t="s">
        <v>114</v>
      </c>
      <c r="Y319" s="157" t="s">
        <v>102</v>
      </c>
    </row>
    <row r="320" spans="1:25" s="8" customFormat="1" x14ac:dyDescent="0.3">
      <c r="A320" s="11" t="s">
        <v>699</v>
      </c>
      <c r="B320" s="2" t="s">
        <v>102</v>
      </c>
      <c r="C320" s="11" t="s">
        <v>102</v>
      </c>
      <c r="D320" s="11" t="s">
        <v>102</v>
      </c>
      <c r="E320" s="1" t="s">
        <v>102</v>
      </c>
      <c r="F320" s="33" t="s">
        <v>102</v>
      </c>
      <c r="G320" s="33" t="s">
        <v>102</v>
      </c>
      <c r="H320" s="25" t="s">
        <v>102</v>
      </c>
      <c r="I320" s="25" t="s">
        <v>102</v>
      </c>
      <c r="J320" s="25" t="s">
        <v>102</v>
      </c>
      <c r="K320" s="25" t="s">
        <v>102</v>
      </c>
      <c r="L320" s="25" t="s">
        <v>102</v>
      </c>
      <c r="M320" s="25" t="s">
        <v>102</v>
      </c>
      <c r="N320" s="1" t="s">
        <v>102</v>
      </c>
      <c r="O320" s="37" t="s">
        <v>102</v>
      </c>
      <c r="P320" s="25" t="s">
        <v>102</v>
      </c>
      <c r="Q320" s="70" t="s">
        <v>102</v>
      </c>
      <c r="R320" s="70" t="s">
        <v>102</v>
      </c>
      <c r="S320" s="70" t="s">
        <v>102</v>
      </c>
      <c r="T320" s="70">
        <v>2</v>
      </c>
      <c r="U320" s="70" t="s">
        <v>102</v>
      </c>
      <c r="V320" s="70" t="s">
        <v>102</v>
      </c>
      <c r="W320" s="160" t="s">
        <v>102</v>
      </c>
      <c r="X320" s="153" t="str">
        <f t="shared" si="5"/>
        <v>X</v>
      </c>
      <c r="Y320" s="157" t="s">
        <v>969</v>
      </c>
    </row>
    <row r="321" spans="1:25" s="8" customFormat="1" x14ac:dyDescent="0.3">
      <c r="A321" s="11" t="s">
        <v>704</v>
      </c>
      <c r="B321" s="2" t="s">
        <v>102</v>
      </c>
      <c r="C321" s="11" t="s">
        <v>102</v>
      </c>
      <c r="D321" s="11" t="s">
        <v>102</v>
      </c>
      <c r="E321" s="1" t="s">
        <v>102</v>
      </c>
      <c r="F321" s="33" t="s">
        <v>102</v>
      </c>
      <c r="G321" s="33" t="s">
        <v>102</v>
      </c>
      <c r="H321" s="25" t="s">
        <v>102</v>
      </c>
      <c r="I321" s="25" t="s">
        <v>102</v>
      </c>
      <c r="J321" s="25" t="s">
        <v>102</v>
      </c>
      <c r="K321" s="25" t="s">
        <v>102</v>
      </c>
      <c r="L321" s="25" t="s">
        <v>102</v>
      </c>
      <c r="M321" s="25" t="s">
        <v>102</v>
      </c>
      <c r="N321" s="1" t="s">
        <v>102</v>
      </c>
      <c r="O321" s="37" t="s">
        <v>102</v>
      </c>
      <c r="P321" s="25" t="s">
        <v>102</v>
      </c>
      <c r="Q321" s="70">
        <v>6</v>
      </c>
      <c r="R321" s="70">
        <v>35</v>
      </c>
      <c r="S321" s="70">
        <v>2</v>
      </c>
      <c r="T321" s="70">
        <v>34</v>
      </c>
      <c r="U321" s="70" t="s">
        <v>102</v>
      </c>
      <c r="V321" s="70">
        <v>2</v>
      </c>
      <c r="W321" s="160" t="s">
        <v>102</v>
      </c>
      <c r="X321" s="153" t="str">
        <f t="shared" si="5"/>
        <v>X</v>
      </c>
      <c r="Y321" s="157" t="s">
        <v>969</v>
      </c>
    </row>
    <row r="322" spans="1:25" s="8" customFormat="1" x14ac:dyDescent="0.3">
      <c r="A322" s="11" t="s">
        <v>350</v>
      </c>
      <c r="B322" s="2" t="s">
        <v>102</v>
      </c>
      <c r="C322" s="11" t="s">
        <v>102</v>
      </c>
      <c r="D322" s="11" t="s">
        <v>102</v>
      </c>
      <c r="E322" s="1" t="s">
        <v>102</v>
      </c>
      <c r="F322" s="33" t="s">
        <v>102</v>
      </c>
      <c r="G322" s="33" t="s">
        <v>102</v>
      </c>
      <c r="H322" s="25" t="s">
        <v>102</v>
      </c>
      <c r="I322" s="25" t="s">
        <v>102</v>
      </c>
      <c r="J322" s="25" t="s">
        <v>102</v>
      </c>
      <c r="K322" s="25" t="s">
        <v>102</v>
      </c>
      <c r="L322" s="25" t="s">
        <v>102</v>
      </c>
      <c r="M322" s="25">
        <v>1</v>
      </c>
      <c r="N322" s="1" t="s">
        <v>102</v>
      </c>
      <c r="O322" s="37" t="s">
        <v>102</v>
      </c>
      <c r="P322" s="25" t="s">
        <v>102</v>
      </c>
      <c r="Q322" s="70" t="s">
        <v>102</v>
      </c>
      <c r="R322" s="70" t="s">
        <v>102</v>
      </c>
      <c r="S322" s="70" t="s">
        <v>102</v>
      </c>
      <c r="T322" s="70" t="s">
        <v>102</v>
      </c>
      <c r="U322" s="70" t="s">
        <v>102</v>
      </c>
      <c r="V322" s="70" t="s">
        <v>102</v>
      </c>
      <c r="W322" s="160" t="s">
        <v>102</v>
      </c>
      <c r="X322" s="153" t="s">
        <v>102</v>
      </c>
      <c r="Y322" s="157" t="s">
        <v>102</v>
      </c>
    </row>
    <row r="323" spans="1:25" s="8" customFormat="1" x14ac:dyDescent="0.3">
      <c r="A323" s="11" t="s">
        <v>700</v>
      </c>
      <c r="B323" s="2" t="s">
        <v>102</v>
      </c>
      <c r="C323" s="11" t="s">
        <v>102</v>
      </c>
      <c r="D323" s="11" t="s">
        <v>102</v>
      </c>
      <c r="E323" s="1" t="s">
        <v>102</v>
      </c>
      <c r="F323" s="33" t="s">
        <v>102</v>
      </c>
      <c r="G323" s="33" t="s">
        <v>102</v>
      </c>
      <c r="H323" s="25" t="s">
        <v>102</v>
      </c>
      <c r="I323" s="25" t="s">
        <v>102</v>
      </c>
      <c r="J323" s="25" t="s">
        <v>102</v>
      </c>
      <c r="K323" s="25" t="s">
        <v>102</v>
      </c>
      <c r="L323" s="25" t="s">
        <v>102</v>
      </c>
      <c r="M323" s="25" t="s">
        <v>102</v>
      </c>
      <c r="N323" s="1" t="s">
        <v>102</v>
      </c>
      <c r="O323" s="37" t="s">
        <v>102</v>
      </c>
      <c r="P323" s="25" t="s">
        <v>102</v>
      </c>
      <c r="Q323" s="70" t="s">
        <v>102</v>
      </c>
      <c r="R323" s="70" t="s">
        <v>102</v>
      </c>
      <c r="S323" s="70" t="s">
        <v>102</v>
      </c>
      <c r="T323" s="70">
        <v>3</v>
      </c>
      <c r="U323" s="70" t="s">
        <v>102</v>
      </c>
      <c r="V323" s="70" t="s">
        <v>102</v>
      </c>
      <c r="W323" s="160" t="s">
        <v>102</v>
      </c>
      <c r="X323" s="153" t="str">
        <f t="shared" si="5"/>
        <v>X</v>
      </c>
      <c r="Y323" s="157" t="s">
        <v>102</v>
      </c>
    </row>
    <row r="324" spans="1:25" s="8" customFormat="1" x14ac:dyDescent="0.3">
      <c r="A324" s="11" t="s">
        <v>111</v>
      </c>
      <c r="B324" s="2" t="s">
        <v>102</v>
      </c>
      <c r="C324" s="11" t="s">
        <v>102</v>
      </c>
      <c r="D324" s="11" t="s">
        <v>102</v>
      </c>
      <c r="E324" s="1" t="s">
        <v>102</v>
      </c>
      <c r="F324" s="33" t="s">
        <v>102</v>
      </c>
      <c r="G324" s="33" t="s">
        <v>102</v>
      </c>
      <c r="H324" s="25">
        <v>5</v>
      </c>
      <c r="I324" s="25" t="s">
        <v>102</v>
      </c>
      <c r="J324" s="25" t="s">
        <v>102</v>
      </c>
      <c r="K324" s="25" t="s">
        <v>102</v>
      </c>
      <c r="L324" s="25">
        <v>1</v>
      </c>
      <c r="M324" s="25" t="s">
        <v>102</v>
      </c>
      <c r="N324" s="1" t="s">
        <v>102</v>
      </c>
      <c r="O324" s="37" t="s">
        <v>102</v>
      </c>
      <c r="P324" s="25" t="s">
        <v>102</v>
      </c>
      <c r="Q324" s="70" t="s">
        <v>102</v>
      </c>
      <c r="R324" s="70" t="s">
        <v>102</v>
      </c>
      <c r="S324" s="70" t="s">
        <v>102</v>
      </c>
      <c r="T324" s="70" t="s">
        <v>102</v>
      </c>
      <c r="U324" s="70" t="s">
        <v>102</v>
      </c>
      <c r="V324" s="70" t="s">
        <v>102</v>
      </c>
      <c r="W324" s="160" t="s">
        <v>102</v>
      </c>
      <c r="X324" s="153" t="s">
        <v>114</v>
      </c>
      <c r="Y324" s="157" t="s">
        <v>102</v>
      </c>
    </row>
    <row r="325" spans="1:25" s="8" customFormat="1" x14ac:dyDescent="0.3">
      <c r="A325" s="11" t="s">
        <v>351</v>
      </c>
      <c r="B325" s="2" t="s">
        <v>102</v>
      </c>
      <c r="C325" s="11" t="s">
        <v>102</v>
      </c>
      <c r="D325" s="11" t="s">
        <v>102</v>
      </c>
      <c r="E325" s="1" t="s">
        <v>102</v>
      </c>
      <c r="F325" s="33" t="s">
        <v>102</v>
      </c>
      <c r="G325" s="33" t="s">
        <v>102</v>
      </c>
      <c r="H325" s="25" t="s">
        <v>102</v>
      </c>
      <c r="I325" s="25" t="s">
        <v>102</v>
      </c>
      <c r="J325" s="25" t="s">
        <v>102</v>
      </c>
      <c r="K325" s="25" t="s">
        <v>102</v>
      </c>
      <c r="L325" s="25" t="s">
        <v>102</v>
      </c>
      <c r="M325" s="25" t="s">
        <v>114</v>
      </c>
      <c r="N325" s="1" t="s">
        <v>102</v>
      </c>
      <c r="O325" s="37" t="s">
        <v>102</v>
      </c>
      <c r="P325" s="25" t="s">
        <v>102</v>
      </c>
      <c r="Q325" s="70" t="s">
        <v>102</v>
      </c>
      <c r="R325" s="70" t="s">
        <v>102</v>
      </c>
      <c r="S325" s="70" t="s">
        <v>102</v>
      </c>
      <c r="T325" s="70" t="s">
        <v>102</v>
      </c>
      <c r="U325" s="70" t="s">
        <v>102</v>
      </c>
      <c r="V325" s="70" t="s">
        <v>102</v>
      </c>
      <c r="W325" s="160" t="s">
        <v>102</v>
      </c>
      <c r="X325" s="153" t="s">
        <v>114</v>
      </c>
      <c r="Y325" s="157" t="s">
        <v>102</v>
      </c>
    </row>
    <row r="326" spans="1:25" s="46" customFormat="1" x14ac:dyDescent="0.3">
      <c r="A326" s="11" t="s">
        <v>352</v>
      </c>
      <c r="B326" s="2" t="s">
        <v>102</v>
      </c>
      <c r="C326" s="11" t="s">
        <v>102</v>
      </c>
      <c r="D326" s="11" t="s">
        <v>102</v>
      </c>
      <c r="E326" s="1" t="s">
        <v>102</v>
      </c>
      <c r="F326" s="33">
        <v>1</v>
      </c>
      <c r="G326" s="33" t="s">
        <v>102</v>
      </c>
      <c r="H326" s="25" t="s">
        <v>102</v>
      </c>
      <c r="I326" s="25" t="s">
        <v>102</v>
      </c>
      <c r="J326" s="25" t="s">
        <v>102</v>
      </c>
      <c r="K326" s="25" t="s">
        <v>102</v>
      </c>
      <c r="L326" s="25" t="s">
        <v>102</v>
      </c>
      <c r="M326" s="25">
        <f>1+3+3+8+7</f>
        <v>22</v>
      </c>
      <c r="N326" s="1" t="s">
        <v>102</v>
      </c>
      <c r="O326" s="37" t="s">
        <v>102</v>
      </c>
      <c r="P326" s="25" t="s">
        <v>102</v>
      </c>
      <c r="Q326" s="70" t="s">
        <v>102</v>
      </c>
      <c r="R326" s="70" t="s">
        <v>102</v>
      </c>
      <c r="S326" s="70" t="s">
        <v>102</v>
      </c>
      <c r="T326" s="70" t="s">
        <v>102</v>
      </c>
      <c r="U326" s="70" t="s">
        <v>102</v>
      </c>
      <c r="V326" s="70" t="s">
        <v>102</v>
      </c>
      <c r="W326" s="160" t="s">
        <v>102</v>
      </c>
      <c r="X326" s="153" t="s">
        <v>102</v>
      </c>
      <c r="Y326" s="157" t="s">
        <v>102</v>
      </c>
    </row>
    <row r="327" spans="1:25" x14ac:dyDescent="0.3">
      <c r="A327" s="11" t="s">
        <v>89</v>
      </c>
      <c r="B327" s="2">
        <v>8</v>
      </c>
      <c r="C327" s="11">
        <v>9</v>
      </c>
      <c r="D327" s="11">
        <v>0</v>
      </c>
      <c r="E327" s="1">
        <v>0</v>
      </c>
      <c r="F327" s="33" t="s">
        <v>102</v>
      </c>
      <c r="G327" s="33" t="s">
        <v>102</v>
      </c>
      <c r="H327" s="25" t="s">
        <v>102</v>
      </c>
      <c r="I327" s="25" t="s">
        <v>102</v>
      </c>
      <c r="J327" s="25" t="s">
        <v>102</v>
      </c>
      <c r="K327" s="25" t="s">
        <v>102</v>
      </c>
      <c r="L327" s="25" t="s">
        <v>102</v>
      </c>
      <c r="M327" s="25">
        <v>3</v>
      </c>
      <c r="N327" s="1">
        <v>1</v>
      </c>
      <c r="O327" s="37" t="s">
        <v>102</v>
      </c>
      <c r="P327" s="25" t="s">
        <v>102</v>
      </c>
      <c r="Q327" s="70" t="s">
        <v>102</v>
      </c>
      <c r="R327" s="70" t="s">
        <v>102</v>
      </c>
      <c r="S327" s="70" t="s">
        <v>102</v>
      </c>
      <c r="T327" s="70" t="s">
        <v>102</v>
      </c>
      <c r="U327" s="70" t="s">
        <v>102</v>
      </c>
      <c r="V327" s="70" t="s">
        <v>102</v>
      </c>
      <c r="W327" s="160" t="s">
        <v>102</v>
      </c>
      <c r="X327" s="153" t="s">
        <v>114</v>
      </c>
      <c r="Y327" s="157" t="s">
        <v>114</v>
      </c>
    </row>
    <row r="328" spans="1:25" x14ac:dyDescent="0.3">
      <c r="A328" s="11" t="s">
        <v>223</v>
      </c>
      <c r="B328" s="2" t="s">
        <v>102</v>
      </c>
      <c r="C328" s="11" t="s">
        <v>102</v>
      </c>
      <c r="D328" s="11" t="s">
        <v>102</v>
      </c>
      <c r="E328" s="1" t="s">
        <v>102</v>
      </c>
      <c r="F328" s="33">
        <v>14</v>
      </c>
      <c r="G328" s="33">
        <v>1</v>
      </c>
      <c r="H328" s="25">
        <v>3</v>
      </c>
      <c r="I328" s="25" t="s">
        <v>102</v>
      </c>
      <c r="J328" s="25" t="s">
        <v>102</v>
      </c>
      <c r="K328" s="25">
        <v>12</v>
      </c>
      <c r="L328" s="25" t="s">
        <v>102</v>
      </c>
      <c r="M328" s="25">
        <v>3</v>
      </c>
      <c r="N328" s="1" t="s">
        <v>102</v>
      </c>
      <c r="O328" s="37" t="s">
        <v>102</v>
      </c>
      <c r="P328" s="25" t="s">
        <v>102</v>
      </c>
      <c r="Q328" s="70" t="s">
        <v>102</v>
      </c>
      <c r="R328" s="70" t="s">
        <v>102</v>
      </c>
      <c r="S328" s="70" t="s">
        <v>102</v>
      </c>
      <c r="T328" s="70" t="s">
        <v>102</v>
      </c>
      <c r="U328" s="70" t="s">
        <v>102</v>
      </c>
      <c r="V328" s="70" t="s">
        <v>102</v>
      </c>
      <c r="W328" s="160" t="s">
        <v>102</v>
      </c>
      <c r="X328" s="153" t="s">
        <v>114</v>
      </c>
      <c r="Y328" s="157" t="s">
        <v>114</v>
      </c>
    </row>
    <row r="329" spans="1:25" x14ac:dyDescent="0.3">
      <c r="A329" s="11" t="s">
        <v>353</v>
      </c>
      <c r="B329" s="2" t="s">
        <v>102</v>
      </c>
      <c r="C329" s="11" t="s">
        <v>102</v>
      </c>
      <c r="D329" s="11" t="s">
        <v>102</v>
      </c>
      <c r="E329" s="1" t="s">
        <v>102</v>
      </c>
      <c r="F329" s="33" t="s">
        <v>102</v>
      </c>
      <c r="G329" s="33" t="s">
        <v>102</v>
      </c>
      <c r="H329" s="25" t="s">
        <v>102</v>
      </c>
      <c r="I329" s="25" t="s">
        <v>102</v>
      </c>
      <c r="J329" s="25" t="s">
        <v>102</v>
      </c>
      <c r="K329" s="25" t="s">
        <v>102</v>
      </c>
      <c r="L329" s="25" t="s">
        <v>102</v>
      </c>
      <c r="M329" s="25">
        <v>1</v>
      </c>
      <c r="N329" s="1" t="s">
        <v>102</v>
      </c>
      <c r="O329" s="37" t="s">
        <v>102</v>
      </c>
      <c r="P329" s="25" t="s">
        <v>102</v>
      </c>
      <c r="Q329" s="70" t="s">
        <v>102</v>
      </c>
      <c r="R329" s="70" t="s">
        <v>102</v>
      </c>
      <c r="S329" s="70" t="s">
        <v>102</v>
      </c>
      <c r="T329" s="70" t="s">
        <v>102</v>
      </c>
      <c r="U329" s="70" t="s">
        <v>102</v>
      </c>
      <c r="V329" s="70" t="s">
        <v>102</v>
      </c>
      <c r="W329" s="160" t="s">
        <v>102</v>
      </c>
      <c r="X329" s="153" t="s">
        <v>102</v>
      </c>
      <c r="Y329" s="157" t="s">
        <v>102</v>
      </c>
    </row>
    <row r="330" spans="1:25" x14ac:dyDescent="0.3">
      <c r="A330" s="1" t="s">
        <v>84</v>
      </c>
      <c r="B330" s="2">
        <v>1</v>
      </c>
      <c r="C330" s="4">
        <v>0</v>
      </c>
      <c r="D330" s="4">
        <v>0</v>
      </c>
      <c r="E330" s="1">
        <v>0</v>
      </c>
      <c r="F330" s="33" t="s">
        <v>102</v>
      </c>
      <c r="G330" s="33" t="s">
        <v>102</v>
      </c>
      <c r="H330" s="25" t="s">
        <v>102</v>
      </c>
      <c r="I330" s="25" t="s">
        <v>102</v>
      </c>
      <c r="J330" s="25" t="s">
        <v>102</v>
      </c>
      <c r="K330" s="25" t="s">
        <v>102</v>
      </c>
      <c r="L330" s="25" t="s">
        <v>102</v>
      </c>
      <c r="M330" s="25">
        <v>2</v>
      </c>
      <c r="N330" s="1" t="s">
        <v>102</v>
      </c>
      <c r="O330" s="37" t="s">
        <v>102</v>
      </c>
      <c r="P330" s="25" t="s">
        <v>102</v>
      </c>
      <c r="Q330" s="70" t="s">
        <v>102</v>
      </c>
      <c r="R330" s="70" t="s">
        <v>102</v>
      </c>
      <c r="S330" s="70" t="s">
        <v>102</v>
      </c>
      <c r="T330" s="70" t="s">
        <v>102</v>
      </c>
      <c r="U330" s="70" t="s">
        <v>102</v>
      </c>
      <c r="V330" s="70" t="s">
        <v>102</v>
      </c>
      <c r="W330" s="160" t="s">
        <v>102</v>
      </c>
      <c r="X330" s="153" t="s">
        <v>114</v>
      </c>
      <c r="Y330" s="157" t="s">
        <v>102</v>
      </c>
    </row>
    <row r="331" spans="1:25" x14ac:dyDescent="0.3">
      <c r="A331" s="9" t="s">
        <v>354</v>
      </c>
      <c r="B331" s="2" t="s">
        <v>102</v>
      </c>
      <c r="C331" s="4" t="s">
        <v>102</v>
      </c>
      <c r="D331" s="4" t="s">
        <v>102</v>
      </c>
      <c r="E331" s="1" t="s">
        <v>102</v>
      </c>
      <c r="F331" s="33" t="s">
        <v>102</v>
      </c>
      <c r="G331" s="33" t="s">
        <v>102</v>
      </c>
      <c r="H331" s="25" t="s">
        <v>102</v>
      </c>
      <c r="I331" s="25" t="s">
        <v>102</v>
      </c>
      <c r="J331" s="25" t="s">
        <v>102</v>
      </c>
      <c r="K331" s="25" t="s">
        <v>102</v>
      </c>
      <c r="L331" s="25" t="s">
        <v>102</v>
      </c>
      <c r="M331" s="25">
        <v>10</v>
      </c>
      <c r="N331" s="1" t="s">
        <v>102</v>
      </c>
      <c r="O331" s="37" t="s">
        <v>102</v>
      </c>
      <c r="P331" s="25">
        <v>1</v>
      </c>
      <c r="Q331" s="70" t="s">
        <v>102</v>
      </c>
      <c r="R331" s="70" t="s">
        <v>102</v>
      </c>
      <c r="S331" s="70" t="s">
        <v>102</v>
      </c>
      <c r="T331" s="70">
        <v>1</v>
      </c>
      <c r="U331" s="70" t="s">
        <v>102</v>
      </c>
      <c r="V331" s="70" t="s">
        <v>102</v>
      </c>
      <c r="W331" s="160" t="s">
        <v>102</v>
      </c>
      <c r="X331" s="153" t="s">
        <v>114</v>
      </c>
      <c r="Y331" s="157" t="s">
        <v>114</v>
      </c>
    </row>
    <row r="332" spans="1:25" x14ac:dyDescent="0.3">
      <c r="A332" s="9" t="s">
        <v>848</v>
      </c>
      <c r="B332" s="2" t="s">
        <v>102</v>
      </c>
      <c r="C332" s="4" t="s">
        <v>102</v>
      </c>
      <c r="D332" s="4" t="s">
        <v>102</v>
      </c>
      <c r="E332" s="1" t="s">
        <v>102</v>
      </c>
      <c r="F332" s="33" t="s">
        <v>102</v>
      </c>
      <c r="G332" s="33" t="s">
        <v>102</v>
      </c>
      <c r="H332" s="25" t="s">
        <v>102</v>
      </c>
      <c r="I332" s="25" t="s">
        <v>102</v>
      </c>
      <c r="J332" s="25">
        <v>4</v>
      </c>
      <c r="K332" s="25" t="s">
        <v>102</v>
      </c>
      <c r="L332" s="25" t="s">
        <v>102</v>
      </c>
      <c r="M332" s="25" t="s">
        <v>102</v>
      </c>
      <c r="N332" s="1" t="s">
        <v>102</v>
      </c>
      <c r="O332" s="37" t="s">
        <v>102</v>
      </c>
      <c r="P332" s="25" t="s">
        <v>102</v>
      </c>
      <c r="Q332" s="70" t="s">
        <v>102</v>
      </c>
      <c r="R332" s="70" t="s">
        <v>102</v>
      </c>
      <c r="S332" s="70" t="s">
        <v>102</v>
      </c>
      <c r="T332" s="70" t="s">
        <v>102</v>
      </c>
      <c r="U332" s="70" t="s">
        <v>102</v>
      </c>
      <c r="V332" s="70" t="s">
        <v>102</v>
      </c>
      <c r="W332" s="160" t="s">
        <v>114</v>
      </c>
      <c r="X332" s="153" t="s">
        <v>102</v>
      </c>
      <c r="Y332" s="157" t="s">
        <v>102</v>
      </c>
    </row>
    <row r="333" spans="1:25" s="42" customFormat="1" x14ac:dyDescent="0.3">
      <c r="A333" s="9" t="s">
        <v>849</v>
      </c>
      <c r="B333" s="2" t="s">
        <v>102</v>
      </c>
      <c r="C333" s="4" t="s">
        <v>102</v>
      </c>
      <c r="D333" s="4" t="s">
        <v>102</v>
      </c>
      <c r="E333" s="1" t="s">
        <v>102</v>
      </c>
      <c r="F333" s="33" t="s">
        <v>102</v>
      </c>
      <c r="G333" s="33" t="s">
        <v>102</v>
      </c>
      <c r="H333" s="25" t="s">
        <v>102</v>
      </c>
      <c r="I333" s="25" t="s">
        <v>102</v>
      </c>
      <c r="J333" s="25">
        <v>12</v>
      </c>
      <c r="K333" s="25" t="s">
        <v>102</v>
      </c>
      <c r="L333" s="25" t="s">
        <v>102</v>
      </c>
      <c r="M333" s="25" t="s">
        <v>102</v>
      </c>
      <c r="N333" s="1" t="s">
        <v>102</v>
      </c>
      <c r="O333" s="37" t="s">
        <v>102</v>
      </c>
      <c r="P333" s="25" t="s">
        <v>102</v>
      </c>
      <c r="Q333" s="70" t="s">
        <v>102</v>
      </c>
      <c r="R333" s="70" t="s">
        <v>102</v>
      </c>
      <c r="S333" s="70" t="s">
        <v>102</v>
      </c>
      <c r="T333" s="70" t="s">
        <v>102</v>
      </c>
      <c r="U333" s="70" t="s">
        <v>102</v>
      </c>
      <c r="V333" s="70" t="s">
        <v>102</v>
      </c>
      <c r="W333" s="160" t="s">
        <v>114</v>
      </c>
      <c r="X333" s="153" t="s">
        <v>102</v>
      </c>
      <c r="Y333" s="157" t="s">
        <v>102</v>
      </c>
    </row>
    <row r="334" spans="1:25" x14ac:dyDescent="0.3">
      <c r="A334" s="9" t="s">
        <v>355</v>
      </c>
      <c r="B334" s="2" t="s">
        <v>102</v>
      </c>
      <c r="C334" s="4" t="s">
        <v>102</v>
      </c>
      <c r="D334" s="4" t="s">
        <v>102</v>
      </c>
      <c r="E334" s="1" t="s">
        <v>102</v>
      </c>
      <c r="F334" s="33" t="s">
        <v>102</v>
      </c>
      <c r="G334" s="33" t="s">
        <v>102</v>
      </c>
      <c r="H334" s="25" t="s">
        <v>102</v>
      </c>
      <c r="I334" s="25" t="s">
        <v>102</v>
      </c>
      <c r="J334" s="25" t="s">
        <v>102</v>
      </c>
      <c r="K334" s="25" t="s">
        <v>102</v>
      </c>
      <c r="L334" s="25" t="s">
        <v>102</v>
      </c>
      <c r="M334" s="25">
        <f>1+8+4+3+1</f>
        <v>17</v>
      </c>
      <c r="N334" s="1" t="s">
        <v>102</v>
      </c>
      <c r="O334" s="37" t="s">
        <v>102</v>
      </c>
      <c r="P334" s="25" t="s">
        <v>102</v>
      </c>
      <c r="Q334" s="70" t="s">
        <v>102</v>
      </c>
      <c r="R334" s="70" t="s">
        <v>102</v>
      </c>
      <c r="S334" s="70" t="s">
        <v>102</v>
      </c>
      <c r="T334" s="70" t="s">
        <v>102</v>
      </c>
      <c r="U334" s="70" t="s">
        <v>102</v>
      </c>
      <c r="V334" s="70" t="s">
        <v>102</v>
      </c>
      <c r="W334" s="160" t="s">
        <v>102</v>
      </c>
      <c r="X334" s="153" t="s">
        <v>114</v>
      </c>
      <c r="Y334" s="157" t="s">
        <v>114</v>
      </c>
    </row>
    <row r="335" spans="1:25" x14ac:dyDescent="0.3">
      <c r="A335" s="9" t="s">
        <v>680</v>
      </c>
      <c r="B335" s="2" t="s">
        <v>102</v>
      </c>
      <c r="C335" s="4" t="s">
        <v>102</v>
      </c>
      <c r="D335" s="4" t="s">
        <v>102</v>
      </c>
      <c r="E335" s="1" t="s">
        <v>102</v>
      </c>
      <c r="F335" s="33" t="s">
        <v>102</v>
      </c>
      <c r="G335" s="33" t="s">
        <v>102</v>
      </c>
      <c r="H335" s="25" t="s">
        <v>102</v>
      </c>
      <c r="I335" s="25" t="s">
        <v>102</v>
      </c>
      <c r="J335" s="25" t="s">
        <v>102</v>
      </c>
      <c r="K335" s="25" t="s">
        <v>102</v>
      </c>
      <c r="L335" s="25" t="s">
        <v>102</v>
      </c>
      <c r="M335" s="25" t="s">
        <v>102</v>
      </c>
      <c r="N335" s="1" t="s">
        <v>102</v>
      </c>
      <c r="O335" s="37" t="s">
        <v>102</v>
      </c>
      <c r="P335" s="25" t="s">
        <v>102</v>
      </c>
      <c r="Q335" s="70" t="s">
        <v>102</v>
      </c>
      <c r="R335" s="70" t="s">
        <v>102</v>
      </c>
      <c r="S335" s="70" t="s">
        <v>102</v>
      </c>
      <c r="T335" s="70">
        <v>8</v>
      </c>
      <c r="U335" s="70" t="s">
        <v>102</v>
      </c>
      <c r="V335" s="70" t="s">
        <v>102</v>
      </c>
      <c r="W335" s="160" t="s">
        <v>102</v>
      </c>
      <c r="X335" s="153" t="str">
        <f t="shared" si="5"/>
        <v>X</v>
      </c>
      <c r="Y335" s="157" t="s">
        <v>102</v>
      </c>
    </row>
    <row r="336" spans="1:25" x14ac:dyDescent="0.3">
      <c r="A336" s="17" t="s">
        <v>850</v>
      </c>
      <c r="B336" s="16" t="s">
        <v>102</v>
      </c>
      <c r="C336" s="17" t="s">
        <v>102</v>
      </c>
      <c r="D336" s="17" t="s">
        <v>102</v>
      </c>
      <c r="E336" s="22" t="s">
        <v>102</v>
      </c>
      <c r="F336" s="33" t="s">
        <v>102</v>
      </c>
      <c r="G336" s="33" t="s">
        <v>102</v>
      </c>
      <c r="H336" s="29" t="s">
        <v>102</v>
      </c>
      <c r="I336" s="29" t="s">
        <v>102</v>
      </c>
      <c r="J336" s="29" t="s">
        <v>102</v>
      </c>
      <c r="K336" s="29" t="s">
        <v>102</v>
      </c>
      <c r="L336" s="29" t="s">
        <v>102</v>
      </c>
      <c r="M336" s="30">
        <v>2</v>
      </c>
      <c r="N336" s="22" t="s">
        <v>102</v>
      </c>
      <c r="O336" s="37" t="s">
        <v>102</v>
      </c>
      <c r="P336" s="25" t="s">
        <v>102</v>
      </c>
      <c r="Q336" s="70" t="s">
        <v>102</v>
      </c>
      <c r="R336" s="70" t="s">
        <v>102</v>
      </c>
      <c r="S336" s="70" t="s">
        <v>102</v>
      </c>
      <c r="T336" s="70" t="s">
        <v>102</v>
      </c>
      <c r="U336" s="70" t="s">
        <v>102</v>
      </c>
      <c r="V336" s="70" t="s">
        <v>102</v>
      </c>
      <c r="W336" s="160" t="s">
        <v>114</v>
      </c>
      <c r="X336" s="153" t="s">
        <v>102</v>
      </c>
      <c r="Y336" s="157" t="s">
        <v>102</v>
      </c>
    </row>
    <row r="337" spans="1:25" x14ac:dyDescent="0.3">
      <c r="A337" s="9" t="s">
        <v>356</v>
      </c>
      <c r="B337" s="15" t="s">
        <v>102</v>
      </c>
      <c r="C337" s="9" t="s">
        <v>102</v>
      </c>
      <c r="D337" s="9" t="s">
        <v>102</v>
      </c>
      <c r="E337" s="11" t="s">
        <v>102</v>
      </c>
      <c r="F337" s="33" t="s">
        <v>102</v>
      </c>
      <c r="G337" s="33" t="s">
        <v>102</v>
      </c>
      <c r="H337" s="28" t="s">
        <v>102</v>
      </c>
      <c r="I337" s="28" t="s">
        <v>102</v>
      </c>
      <c r="J337" s="28" t="s">
        <v>102</v>
      </c>
      <c r="K337" s="28" t="s">
        <v>102</v>
      </c>
      <c r="L337" s="28" t="s">
        <v>102</v>
      </c>
      <c r="M337" s="28" t="s">
        <v>114</v>
      </c>
      <c r="N337" s="11" t="s">
        <v>102</v>
      </c>
      <c r="O337" s="37" t="s">
        <v>102</v>
      </c>
      <c r="P337" s="25" t="s">
        <v>102</v>
      </c>
      <c r="Q337" s="70" t="s">
        <v>102</v>
      </c>
      <c r="R337" s="70" t="s">
        <v>102</v>
      </c>
      <c r="S337" s="70" t="s">
        <v>102</v>
      </c>
      <c r="T337" s="70" t="s">
        <v>102</v>
      </c>
      <c r="U337" s="70" t="s">
        <v>102</v>
      </c>
      <c r="V337" s="70" t="s">
        <v>102</v>
      </c>
      <c r="W337" s="160" t="s">
        <v>102</v>
      </c>
      <c r="X337" s="153" t="s">
        <v>102</v>
      </c>
      <c r="Y337" s="157" t="s">
        <v>102</v>
      </c>
    </row>
    <row r="338" spans="1:25" x14ac:dyDescent="0.3">
      <c r="A338" s="9" t="s">
        <v>357</v>
      </c>
      <c r="B338" s="15" t="s">
        <v>102</v>
      </c>
      <c r="C338" s="9" t="s">
        <v>102</v>
      </c>
      <c r="D338" s="9" t="s">
        <v>102</v>
      </c>
      <c r="E338" s="11" t="s">
        <v>102</v>
      </c>
      <c r="F338" s="33" t="s">
        <v>102</v>
      </c>
      <c r="G338" s="33" t="s">
        <v>102</v>
      </c>
      <c r="H338" s="28">
        <v>4</v>
      </c>
      <c r="I338" s="28">
        <v>16</v>
      </c>
      <c r="J338" s="28" t="s">
        <v>102</v>
      </c>
      <c r="K338" s="28" t="s">
        <v>102</v>
      </c>
      <c r="L338" s="28" t="s">
        <v>102</v>
      </c>
      <c r="M338" s="28" t="s">
        <v>114</v>
      </c>
      <c r="N338" s="11" t="s">
        <v>102</v>
      </c>
      <c r="O338" s="37" t="s">
        <v>102</v>
      </c>
      <c r="P338" s="25" t="s">
        <v>102</v>
      </c>
      <c r="Q338" s="70" t="s">
        <v>102</v>
      </c>
      <c r="R338" s="70" t="s">
        <v>102</v>
      </c>
      <c r="S338" s="70" t="s">
        <v>102</v>
      </c>
      <c r="T338" s="70" t="s">
        <v>102</v>
      </c>
      <c r="U338" s="70" t="s">
        <v>102</v>
      </c>
      <c r="V338" s="70" t="s">
        <v>102</v>
      </c>
      <c r="W338" s="160" t="s">
        <v>102</v>
      </c>
      <c r="X338" s="153" t="s">
        <v>102</v>
      </c>
      <c r="Y338" s="157" t="s">
        <v>102</v>
      </c>
    </row>
    <row r="339" spans="1:25" x14ac:dyDescent="0.3">
      <c r="A339" s="9" t="s">
        <v>358</v>
      </c>
      <c r="B339" s="15" t="s">
        <v>102</v>
      </c>
      <c r="C339" s="9" t="s">
        <v>102</v>
      </c>
      <c r="D339" s="9" t="s">
        <v>102</v>
      </c>
      <c r="E339" s="11" t="s">
        <v>102</v>
      </c>
      <c r="F339" s="33" t="s">
        <v>102</v>
      </c>
      <c r="G339" s="33" t="s">
        <v>102</v>
      </c>
      <c r="H339" s="28" t="s">
        <v>102</v>
      </c>
      <c r="I339" s="28" t="s">
        <v>102</v>
      </c>
      <c r="J339" s="28" t="s">
        <v>102</v>
      </c>
      <c r="K339" s="28" t="s">
        <v>102</v>
      </c>
      <c r="L339" s="28" t="s">
        <v>102</v>
      </c>
      <c r="M339" s="28">
        <v>4</v>
      </c>
      <c r="N339" s="11" t="s">
        <v>102</v>
      </c>
      <c r="O339" s="37" t="s">
        <v>102</v>
      </c>
      <c r="P339" s="25" t="s">
        <v>102</v>
      </c>
      <c r="Q339" s="70" t="s">
        <v>102</v>
      </c>
      <c r="R339" s="70" t="s">
        <v>102</v>
      </c>
      <c r="S339" s="70" t="s">
        <v>102</v>
      </c>
      <c r="T339" s="70" t="s">
        <v>102</v>
      </c>
      <c r="U339" s="70" t="s">
        <v>102</v>
      </c>
      <c r="V339" s="70">
        <v>1</v>
      </c>
      <c r="W339" s="160" t="s">
        <v>102</v>
      </c>
      <c r="X339" s="153" t="str">
        <f t="shared" ref="X339:X393" si="6">IF(SUM(Q339:V339)&gt;=1,"X","")</f>
        <v>X</v>
      </c>
      <c r="Y339" s="157" t="s">
        <v>114</v>
      </c>
    </row>
    <row r="340" spans="1:25" x14ac:dyDescent="0.3">
      <c r="A340" s="1" t="s">
        <v>85</v>
      </c>
      <c r="B340" s="2">
        <v>0</v>
      </c>
      <c r="C340" s="4">
        <v>2</v>
      </c>
      <c r="D340" s="4">
        <v>0</v>
      </c>
      <c r="E340" s="1">
        <v>0</v>
      </c>
      <c r="F340" s="33" t="s">
        <v>102</v>
      </c>
      <c r="G340" s="33" t="s">
        <v>102</v>
      </c>
      <c r="H340" s="25" t="s">
        <v>102</v>
      </c>
      <c r="I340" s="25" t="s">
        <v>102</v>
      </c>
      <c r="J340" s="25">
        <v>1</v>
      </c>
      <c r="K340" s="26" t="s">
        <v>102</v>
      </c>
      <c r="L340" s="25" t="s">
        <v>102</v>
      </c>
      <c r="M340" s="25">
        <v>2</v>
      </c>
      <c r="N340" s="1">
        <v>1</v>
      </c>
      <c r="O340" s="37">
        <v>1</v>
      </c>
      <c r="P340" s="25">
        <v>1</v>
      </c>
      <c r="Q340" s="70" t="s">
        <v>102</v>
      </c>
      <c r="R340" s="70" t="s">
        <v>102</v>
      </c>
      <c r="S340" s="70" t="s">
        <v>102</v>
      </c>
      <c r="T340" s="70" t="s">
        <v>102</v>
      </c>
      <c r="U340" s="70" t="s">
        <v>102</v>
      </c>
      <c r="V340" s="70" t="s">
        <v>102</v>
      </c>
      <c r="W340" s="160" t="s">
        <v>102</v>
      </c>
      <c r="X340" s="153" t="s">
        <v>114</v>
      </c>
      <c r="Y340" s="157" t="s">
        <v>114</v>
      </c>
    </row>
    <row r="341" spans="1:25" x14ac:dyDescent="0.3">
      <c r="A341" s="1" t="s">
        <v>172</v>
      </c>
      <c r="B341" s="2" t="s">
        <v>102</v>
      </c>
      <c r="C341" s="4" t="s">
        <v>102</v>
      </c>
      <c r="D341" s="4" t="s">
        <v>102</v>
      </c>
      <c r="E341" s="1" t="s">
        <v>102</v>
      </c>
      <c r="F341" s="33" t="s">
        <v>102</v>
      </c>
      <c r="G341" s="33" t="s">
        <v>102</v>
      </c>
      <c r="H341" s="25" t="s">
        <v>102</v>
      </c>
      <c r="I341" s="25">
        <v>9</v>
      </c>
      <c r="J341" s="25" t="s">
        <v>102</v>
      </c>
      <c r="K341" s="26" t="s">
        <v>102</v>
      </c>
      <c r="L341" s="25" t="s">
        <v>102</v>
      </c>
      <c r="M341" s="25" t="s">
        <v>102</v>
      </c>
      <c r="N341" s="1" t="s">
        <v>102</v>
      </c>
      <c r="O341" s="37" t="s">
        <v>102</v>
      </c>
      <c r="P341" s="25" t="s">
        <v>102</v>
      </c>
      <c r="Q341" s="70" t="s">
        <v>102</v>
      </c>
      <c r="R341" s="70" t="s">
        <v>102</v>
      </c>
      <c r="S341" s="70" t="s">
        <v>102</v>
      </c>
      <c r="T341" s="70" t="s">
        <v>102</v>
      </c>
      <c r="U341" s="70" t="s">
        <v>102</v>
      </c>
      <c r="V341" s="70" t="s">
        <v>102</v>
      </c>
      <c r="W341" s="160" t="s">
        <v>102</v>
      </c>
      <c r="X341" s="153" t="s">
        <v>102</v>
      </c>
      <c r="Y341" s="157" t="s">
        <v>114</v>
      </c>
    </row>
    <row r="342" spans="1:25" s="8" customFormat="1" x14ac:dyDescent="0.3">
      <c r="A342" s="1" t="s">
        <v>78</v>
      </c>
      <c r="B342" s="2">
        <v>2</v>
      </c>
      <c r="C342" s="4">
        <v>0</v>
      </c>
      <c r="D342" s="4">
        <v>0</v>
      </c>
      <c r="E342" s="1">
        <v>0</v>
      </c>
      <c r="F342" s="33" t="s">
        <v>102</v>
      </c>
      <c r="G342" s="33" t="s">
        <v>102</v>
      </c>
      <c r="H342" s="25" t="s">
        <v>102</v>
      </c>
      <c r="I342" s="25">
        <v>1</v>
      </c>
      <c r="J342" s="25" t="s">
        <v>102</v>
      </c>
      <c r="K342" s="26" t="s">
        <v>102</v>
      </c>
      <c r="L342" s="25" t="s">
        <v>102</v>
      </c>
      <c r="M342" s="25">
        <f>2+92+32+1+22+43+14+4</f>
        <v>210</v>
      </c>
      <c r="N342" s="1">
        <v>1</v>
      </c>
      <c r="O342" s="37" t="s">
        <v>102</v>
      </c>
      <c r="P342" s="25">
        <v>1</v>
      </c>
      <c r="Q342" s="70">
        <v>1</v>
      </c>
      <c r="R342" s="70" t="s">
        <v>102</v>
      </c>
      <c r="S342" s="70" t="s">
        <v>102</v>
      </c>
      <c r="T342" s="70" t="s">
        <v>102</v>
      </c>
      <c r="U342" s="70" t="s">
        <v>102</v>
      </c>
      <c r="V342" s="70" t="s">
        <v>102</v>
      </c>
      <c r="W342" s="160" t="s">
        <v>102</v>
      </c>
      <c r="X342" s="153" t="str">
        <f t="shared" si="6"/>
        <v>X</v>
      </c>
      <c r="Y342" s="157" t="s">
        <v>114</v>
      </c>
    </row>
    <row r="343" spans="1:25" s="8" customFormat="1" x14ac:dyDescent="0.3">
      <c r="A343" s="11" t="s">
        <v>359</v>
      </c>
      <c r="B343" s="15" t="s">
        <v>102</v>
      </c>
      <c r="C343" s="11" t="s">
        <v>102</v>
      </c>
      <c r="D343" s="11" t="s">
        <v>102</v>
      </c>
      <c r="E343" s="11" t="s">
        <v>102</v>
      </c>
      <c r="F343" s="33" t="s">
        <v>102</v>
      </c>
      <c r="G343" s="33" t="s">
        <v>102</v>
      </c>
      <c r="H343" s="28">
        <v>1</v>
      </c>
      <c r="I343" s="28" t="s">
        <v>102</v>
      </c>
      <c r="J343" s="28" t="s">
        <v>102</v>
      </c>
      <c r="K343" s="28" t="s">
        <v>102</v>
      </c>
      <c r="L343" s="28" t="s">
        <v>102</v>
      </c>
      <c r="M343" s="28" t="s">
        <v>114</v>
      </c>
      <c r="N343" s="11" t="s">
        <v>102</v>
      </c>
      <c r="O343" s="37" t="s">
        <v>102</v>
      </c>
      <c r="P343" s="25" t="s">
        <v>102</v>
      </c>
      <c r="Q343" s="70" t="s">
        <v>102</v>
      </c>
      <c r="R343" s="70" t="s">
        <v>102</v>
      </c>
      <c r="S343" s="70" t="s">
        <v>102</v>
      </c>
      <c r="T343" s="70" t="s">
        <v>102</v>
      </c>
      <c r="U343" s="70" t="s">
        <v>102</v>
      </c>
      <c r="V343" s="70" t="s">
        <v>102</v>
      </c>
      <c r="W343" s="160" t="s">
        <v>102</v>
      </c>
      <c r="X343" s="153" t="s">
        <v>102</v>
      </c>
      <c r="Y343" s="157" t="s">
        <v>102</v>
      </c>
    </row>
    <row r="344" spans="1:25" s="8" customFormat="1" x14ac:dyDescent="0.3">
      <c r="A344" s="11" t="s">
        <v>767</v>
      </c>
      <c r="B344" s="15" t="s">
        <v>102</v>
      </c>
      <c r="C344" s="11" t="s">
        <v>102</v>
      </c>
      <c r="D344" s="11" t="s">
        <v>102</v>
      </c>
      <c r="E344" s="11" t="s">
        <v>102</v>
      </c>
      <c r="F344" s="33" t="s">
        <v>102</v>
      </c>
      <c r="G344" s="33" t="s">
        <v>102</v>
      </c>
      <c r="H344" s="28" t="s">
        <v>102</v>
      </c>
      <c r="I344" s="28" t="s">
        <v>102</v>
      </c>
      <c r="J344" s="28" t="s">
        <v>102</v>
      </c>
      <c r="K344" s="28" t="s">
        <v>102</v>
      </c>
      <c r="L344" s="28" t="s">
        <v>102</v>
      </c>
      <c r="M344" s="28" t="s">
        <v>102</v>
      </c>
      <c r="N344" s="11" t="s">
        <v>102</v>
      </c>
      <c r="O344" s="37" t="s">
        <v>102</v>
      </c>
      <c r="P344" s="25" t="s">
        <v>102</v>
      </c>
      <c r="Q344" s="70" t="s">
        <v>102</v>
      </c>
      <c r="R344" s="70" t="s">
        <v>102</v>
      </c>
      <c r="S344" s="70" t="s">
        <v>102</v>
      </c>
      <c r="T344" s="70">
        <v>30</v>
      </c>
      <c r="U344" s="70" t="s">
        <v>102</v>
      </c>
      <c r="V344" s="70" t="s">
        <v>102</v>
      </c>
      <c r="W344" s="160" t="s">
        <v>102</v>
      </c>
      <c r="X344" s="153" t="str">
        <f t="shared" si="6"/>
        <v>X</v>
      </c>
      <c r="Y344" s="157" t="s">
        <v>102</v>
      </c>
    </row>
    <row r="345" spans="1:25" s="8" customFormat="1" x14ac:dyDescent="0.3">
      <c r="A345" s="11" t="s">
        <v>720</v>
      </c>
      <c r="B345" s="15" t="s">
        <v>102</v>
      </c>
      <c r="C345" s="11" t="s">
        <v>102</v>
      </c>
      <c r="D345" s="11" t="s">
        <v>102</v>
      </c>
      <c r="E345" s="11" t="s">
        <v>102</v>
      </c>
      <c r="F345" s="33" t="s">
        <v>102</v>
      </c>
      <c r="G345" s="28" t="s">
        <v>102</v>
      </c>
      <c r="H345" s="28" t="s">
        <v>102</v>
      </c>
      <c r="I345" s="28" t="s">
        <v>102</v>
      </c>
      <c r="J345" s="28" t="s">
        <v>102</v>
      </c>
      <c r="K345" s="28" t="s">
        <v>102</v>
      </c>
      <c r="L345" s="28" t="s">
        <v>102</v>
      </c>
      <c r="M345" s="28" t="s">
        <v>102</v>
      </c>
      <c r="N345" s="11" t="s">
        <v>102</v>
      </c>
      <c r="O345" s="37" t="s">
        <v>102</v>
      </c>
      <c r="P345" s="25" t="s">
        <v>102</v>
      </c>
      <c r="Q345" s="71" t="s">
        <v>102</v>
      </c>
      <c r="R345" s="71" t="s">
        <v>102</v>
      </c>
      <c r="S345" s="71" t="s">
        <v>102</v>
      </c>
      <c r="T345" s="71">
        <v>1</v>
      </c>
      <c r="U345" s="70" t="s">
        <v>102</v>
      </c>
      <c r="V345" s="70" t="s">
        <v>102</v>
      </c>
      <c r="W345" s="160" t="s">
        <v>102</v>
      </c>
      <c r="X345" s="153" t="str">
        <f t="shared" si="6"/>
        <v>X</v>
      </c>
      <c r="Y345" s="157" t="s">
        <v>102</v>
      </c>
    </row>
    <row r="346" spans="1:25" s="8" customFormat="1" x14ac:dyDescent="0.3">
      <c r="A346" s="1" t="s">
        <v>191</v>
      </c>
      <c r="B346" s="2" t="s">
        <v>102</v>
      </c>
      <c r="C346" s="4" t="s">
        <v>102</v>
      </c>
      <c r="D346" s="4" t="s">
        <v>102</v>
      </c>
      <c r="E346" s="1" t="s">
        <v>102</v>
      </c>
      <c r="F346" s="33" t="s">
        <v>102</v>
      </c>
      <c r="G346" s="33" t="s">
        <v>102</v>
      </c>
      <c r="H346" s="25" t="s">
        <v>102</v>
      </c>
      <c r="I346" s="25" t="s">
        <v>102</v>
      </c>
      <c r="J346" s="25">
        <v>1</v>
      </c>
      <c r="K346" s="28" t="s">
        <v>102</v>
      </c>
      <c r="L346" s="25" t="s">
        <v>102</v>
      </c>
      <c r="M346" s="25">
        <v>12</v>
      </c>
      <c r="N346" s="1" t="s">
        <v>102</v>
      </c>
      <c r="O346" s="37" t="s">
        <v>102</v>
      </c>
      <c r="P346" s="25">
        <v>2</v>
      </c>
      <c r="Q346" s="70" t="s">
        <v>102</v>
      </c>
      <c r="R346" s="70" t="s">
        <v>102</v>
      </c>
      <c r="S346" s="70" t="s">
        <v>102</v>
      </c>
      <c r="T346" s="70" t="s">
        <v>102</v>
      </c>
      <c r="U346" s="70" t="s">
        <v>102</v>
      </c>
      <c r="V346" s="70" t="s">
        <v>102</v>
      </c>
      <c r="W346" s="160" t="s">
        <v>102</v>
      </c>
      <c r="X346" s="153" t="s">
        <v>102</v>
      </c>
      <c r="Y346" s="157" t="s">
        <v>102</v>
      </c>
    </row>
    <row r="347" spans="1:25" x14ac:dyDescent="0.3">
      <c r="A347" s="1" t="s">
        <v>170</v>
      </c>
      <c r="B347" s="2" t="s">
        <v>102</v>
      </c>
      <c r="C347" s="4" t="s">
        <v>102</v>
      </c>
      <c r="D347" s="4" t="s">
        <v>102</v>
      </c>
      <c r="E347" s="1" t="s">
        <v>102</v>
      </c>
      <c r="F347" s="33" t="s">
        <v>102</v>
      </c>
      <c r="G347" s="33" t="s">
        <v>102</v>
      </c>
      <c r="H347" s="25" t="s">
        <v>102</v>
      </c>
      <c r="I347" s="25">
        <v>2</v>
      </c>
      <c r="J347" s="25" t="s">
        <v>102</v>
      </c>
      <c r="K347" s="26" t="s">
        <v>102</v>
      </c>
      <c r="L347" s="25" t="s">
        <v>102</v>
      </c>
      <c r="M347" s="25" t="s">
        <v>114</v>
      </c>
      <c r="N347" s="1" t="s">
        <v>102</v>
      </c>
      <c r="O347" s="37" t="s">
        <v>102</v>
      </c>
      <c r="P347" s="25" t="s">
        <v>102</v>
      </c>
      <c r="Q347" s="70" t="s">
        <v>102</v>
      </c>
      <c r="R347" s="70" t="s">
        <v>102</v>
      </c>
      <c r="S347" s="70" t="s">
        <v>102</v>
      </c>
      <c r="T347" s="70" t="s">
        <v>102</v>
      </c>
      <c r="U347" s="70" t="s">
        <v>102</v>
      </c>
      <c r="V347" s="70" t="s">
        <v>102</v>
      </c>
      <c r="W347" s="160" t="s">
        <v>102</v>
      </c>
      <c r="X347" s="153" t="s">
        <v>114</v>
      </c>
      <c r="Y347" s="157" t="s">
        <v>102</v>
      </c>
    </row>
    <row r="348" spans="1:25" x14ac:dyDescent="0.3">
      <c r="A348" s="1" t="s">
        <v>578</v>
      </c>
      <c r="B348" s="2" t="s">
        <v>102</v>
      </c>
      <c r="C348" s="4" t="s">
        <v>102</v>
      </c>
      <c r="D348" s="4" t="s">
        <v>102</v>
      </c>
      <c r="E348" s="1" t="s">
        <v>102</v>
      </c>
      <c r="F348" s="33" t="s">
        <v>102</v>
      </c>
      <c r="G348" s="33" t="s">
        <v>102</v>
      </c>
      <c r="H348" s="25">
        <v>1</v>
      </c>
      <c r="I348" s="25">
        <v>4</v>
      </c>
      <c r="J348" s="25" t="s">
        <v>102</v>
      </c>
      <c r="K348" s="26" t="s">
        <v>102</v>
      </c>
      <c r="L348" s="25" t="s">
        <v>102</v>
      </c>
      <c r="M348" s="25" t="s">
        <v>102</v>
      </c>
      <c r="N348" s="1" t="s">
        <v>102</v>
      </c>
      <c r="O348" s="37">
        <v>1</v>
      </c>
      <c r="P348" s="25" t="s">
        <v>102</v>
      </c>
      <c r="Q348" s="70" t="s">
        <v>102</v>
      </c>
      <c r="R348" s="70" t="s">
        <v>102</v>
      </c>
      <c r="S348" s="70" t="s">
        <v>102</v>
      </c>
      <c r="T348" s="70" t="s">
        <v>102</v>
      </c>
      <c r="U348" s="70" t="s">
        <v>102</v>
      </c>
      <c r="V348" s="70" t="s">
        <v>102</v>
      </c>
      <c r="W348" s="160" t="s">
        <v>102</v>
      </c>
      <c r="X348" s="153" t="s">
        <v>102</v>
      </c>
      <c r="Y348" s="157" t="s">
        <v>114</v>
      </c>
    </row>
    <row r="349" spans="1:25" x14ac:dyDescent="0.3">
      <c r="A349" s="11" t="s">
        <v>244</v>
      </c>
      <c r="B349" s="15" t="s">
        <v>102</v>
      </c>
      <c r="C349" s="11" t="s">
        <v>102</v>
      </c>
      <c r="D349" s="11" t="s">
        <v>102</v>
      </c>
      <c r="E349" s="11" t="s">
        <v>102</v>
      </c>
      <c r="F349" s="33" t="s">
        <v>102</v>
      </c>
      <c r="G349" s="33" t="s">
        <v>102</v>
      </c>
      <c r="H349" s="28" t="s">
        <v>102</v>
      </c>
      <c r="I349" s="28">
        <v>1</v>
      </c>
      <c r="J349" s="28" t="s">
        <v>102</v>
      </c>
      <c r="K349" s="28" t="s">
        <v>102</v>
      </c>
      <c r="L349" s="28">
        <v>5</v>
      </c>
      <c r="M349" s="28" t="s">
        <v>102</v>
      </c>
      <c r="N349" s="11">
        <v>2</v>
      </c>
      <c r="O349" s="37">
        <v>1</v>
      </c>
      <c r="P349" s="25" t="s">
        <v>102</v>
      </c>
      <c r="Q349" s="70" t="s">
        <v>102</v>
      </c>
      <c r="R349" s="70" t="s">
        <v>102</v>
      </c>
      <c r="S349" s="70">
        <v>1</v>
      </c>
      <c r="T349" s="70">
        <v>1</v>
      </c>
      <c r="U349" s="70" t="s">
        <v>102</v>
      </c>
      <c r="V349" s="70" t="s">
        <v>102</v>
      </c>
      <c r="W349" s="160" t="s">
        <v>102</v>
      </c>
      <c r="X349" s="153" t="str">
        <f t="shared" si="6"/>
        <v>X</v>
      </c>
      <c r="Y349" s="157" t="s">
        <v>114</v>
      </c>
    </row>
    <row r="350" spans="1:25" x14ac:dyDescent="0.3">
      <c r="A350" s="11" t="s">
        <v>360</v>
      </c>
      <c r="B350" s="15" t="s">
        <v>102</v>
      </c>
      <c r="C350" s="11" t="s">
        <v>102</v>
      </c>
      <c r="D350" s="11" t="s">
        <v>102</v>
      </c>
      <c r="E350" s="11" t="s">
        <v>102</v>
      </c>
      <c r="F350" s="33" t="s">
        <v>102</v>
      </c>
      <c r="G350" s="33" t="s">
        <v>102</v>
      </c>
      <c r="H350" s="28" t="s">
        <v>102</v>
      </c>
      <c r="I350" s="28" t="s">
        <v>102</v>
      </c>
      <c r="J350" s="28" t="s">
        <v>102</v>
      </c>
      <c r="K350" s="28" t="s">
        <v>102</v>
      </c>
      <c r="L350" s="28" t="s">
        <v>102</v>
      </c>
      <c r="M350" s="28" t="s">
        <v>114</v>
      </c>
      <c r="N350" s="11" t="s">
        <v>102</v>
      </c>
      <c r="O350" s="37" t="s">
        <v>102</v>
      </c>
      <c r="P350" s="25" t="s">
        <v>102</v>
      </c>
      <c r="Q350" s="70" t="s">
        <v>102</v>
      </c>
      <c r="R350" s="70">
        <v>1</v>
      </c>
      <c r="S350" s="70" t="s">
        <v>102</v>
      </c>
      <c r="T350" s="70" t="s">
        <v>102</v>
      </c>
      <c r="U350" s="70" t="s">
        <v>102</v>
      </c>
      <c r="V350" s="70" t="s">
        <v>102</v>
      </c>
      <c r="W350" s="160" t="s">
        <v>102</v>
      </c>
      <c r="X350" s="153" t="str">
        <f t="shared" si="6"/>
        <v>X</v>
      </c>
      <c r="Y350" s="157" t="s">
        <v>102</v>
      </c>
    </row>
    <row r="351" spans="1:25" s="61" customFormat="1" x14ac:dyDescent="0.3">
      <c r="A351" s="11" t="s">
        <v>1000</v>
      </c>
      <c r="B351" s="15" t="s">
        <v>102</v>
      </c>
      <c r="C351" s="11" t="s">
        <v>102</v>
      </c>
      <c r="D351" s="11" t="s">
        <v>102</v>
      </c>
      <c r="E351" s="11" t="s">
        <v>102</v>
      </c>
      <c r="F351" s="33" t="s">
        <v>102</v>
      </c>
      <c r="G351" s="33" t="s">
        <v>102</v>
      </c>
      <c r="H351" s="28" t="s">
        <v>102</v>
      </c>
      <c r="I351" s="28" t="s">
        <v>102</v>
      </c>
      <c r="J351" s="28" t="s">
        <v>102</v>
      </c>
      <c r="K351" s="28" t="s">
        <v>102</v>
      </c>
      <c r="L351" s="28" t="s">
        <v>102</v>
      </c>
      <c r="M351" s="28" t="s">
        <v>102</v>
      </c>
      <c r="N351" s="11" t="s">
        <v>102</v>
      </c>
      <c r="O351" s="37" t="s">
        <v>102</v>
      </c>
      <c r="P351" s="25">
        <v>1</v>
      </c>
      <c r="Q351" s="70" t="s">
        <v>102</v>
      </c>
      <c r="R351" s="70" t="s">
        <v>102</v>
      </c>
      <c r="S351" s="70" t="s">
        <v>102</v>
      </c>
      <c r="T351" s="70" t="s">
        <v>102</v>
      </c>
      <c r="U351" s="70" t="s">
        <v>102</v>
      </c>
      <c r="V351" s="70" t="s">
        <v>102</v>
      </c>
      <c r="W351" t="s">
        <v>102</v>
      </c>
      <c r="X351" s="8" t="s">
        <v>102</v>
      </c>
      <c r="Y351" s="8" t="s">
        <v>102</v>
      </c>
    </row>
    <row r="352" spans="1:25" s="46" customFormat="1" x14ac:dyDescent="0.3">
      <c r="A352" s="11" t="s">
        <v>361</v>
      </c>
      <c r="B352" s="15" t="s">
        <v>102</v>
      </c>
      <c r="C352" s="11" t="s">
        <v>102</v>
      </c>
      <c r="D352" s="11" t="s">
        <v>102</v>
      </c>
      <c r="E352" s="11" t="s">
        <v>102</v>
      </c>
      <c r="F352" s="33" t="s">
        <v>102</v>
      </c>
      <c r="G352" s="33" t="s">
        <v>102</v>
      </c>
      <c r="H352" s="28" t="s">
        <v>102</v>
      </c>
      <c r="I352" s="28" t="s">
        <v>102</v>
      </c>
      <c r="J352" s="28" t="s">
        <v>102</v>
      </c>
      <c r="K352" s="28" t="s">
        <v>102</v>
      </c>
      <c r="L352" s="28" t="s">
        <v>102</v>
      </c>
      <c r="M352" s="28">
        <v>3</v>
      </c>
      <c r="N352" s="11" t="s">
        <v>102</v>
      </c>
      <c r="O352" s="37" t="s">
        <v>102</v>
      </c>
      <c r="P352" s="25" t="s">
        <v>102</v>
      </c>
      <c r="Q352" s="70" t="s">
        <v>102</v>
      </c>
      <c r="R352" s="70" t="s">
        <v>102</v>
      </c>
      <c r="S352" s="70" t="s">
        <v>102</v>
      </c>
      <c r="T352" s="70" t="s">
        <v>102</v>
      </c>
      <c r="U352" s="70" t="s">
        <v>102</v>
      </c>
      <c r="V352" s="70" t="s">
        <v>102</v>
      </c>
      <c r="W352" s="160" t="s">
        <v>102</v>
      </c>
      <c r="X352" s="153" t="s">
        <v>102</v>
      </c>
      <c r="Y352" s="157" t="s">
        <v>102</v>
      </c>
    </row>
    <row r="353" spans="1:25" s="46" customFormat="1" x14ac:dyDescent="0.3">
      <c r="A353" s="11" t="s">
        <v>362</v>
      </c>
      <c r="B353" s="15" t="s">
        <v>102</v>
      </c>
      <c r="C353" s="11" t="s">
        <v>102</v>
      </c>
      <c r="D353" s="11" t="s">
        <v>102</v>
      </c>
      <c r="E353" s="11" t="s">
        <v>102</v>
      </c>
      <c r="F353" s="33" t="s">
        <v>102</v>
      </c>
      <c r="G353" s="33" t="s">
        <v>102</v>
      </c>
      <c r="H353" s="28" t="s">
        <v>102</v>
      </c>
      <c r="I353" s="28" t="s">
        <v>102</v>
      </c>
      <c r="J353" s="28" t="s">
        <v>102</v>
      </c>
      <c r="K353" s="28" t="s">
        <v>102</v>
      </c>
      <c r="L353" s="28" t="s">
        <v>102</v>
      </c>
      <c r="M353" s="28" t="s">
        <v>114</v>
      </c>
      <c r="N353" s="11" t="s">
        <v>102</v>
      </c>
      <c r="O353" s="37" t="s">
        <v>102</v>
      </c>
      <c r="P353" s="25" t="s">
        <v>102</v>
      </c>
      <c r="Q353" s="70" t="s">
        <v>102</v>
      </c>
      <c r="R353" s="70" t="s">
        <v>102</v>
      </c>
      <c r="S353" s="70" t="s">
        <v>102</v>
      </c>
      <c r="T353" s="70" t="s">
        <v>102</v>
      </c>
      <c r="U353" s="70" t="s">
        <v>102</v>
      </c>
      <c r="V353" s="70" t="s">
        <v>102</v>
      </c>
      <c r="W353" s="160" t="s">
        <v>102</v>
      </c>
      <c r="X353" s="153" t="s">
        <v>114</v>
      </c>
      <c r="Y353" s="157" t="s">
        <v>102</v>
      </c>
    </row>
    <row r="354" spans="1:25" s="46" customFormat="1" x14ac:dyDescent="0.3">
      <c r="A354" s="11" t="s">
        <v>363</v>
      </c>
      <c r="B354" s="15" t="s">
        <v>102</v>
      </c>
      <c r="C354" s="11" t="s">
        <v>102</v>
      </c>
      <c r="D354" s="11" t="s">
        <v>102</v>
      </c>
      <c r="E354" s="11" t="s">
        <v>102</v>
      </c>
      <c r="F354" s="33" t="s">
        <v>102</v>
      </c>
      <c r="G354" s="33" t="s">
        <v>102</v>
      </c>
      <c r="H354" s="28" t="s">
        <v>102</v>
      </c>
      <c r="I354" s="28" t="s">
        <v>102</v>
      </c>
      <c r="J354" s="28" t="s">
        <v>102</v>
      </c>
      <c r="K354" s="28" t="s">
        <v>102</v>
      </c>
      <c r="L354" s="28" t="s">
        <v>102</v>
      </c>
      <c r="M354" s="28">
        <v>1</v>
      </c>
      <c r="N354" s="11" t="s">
        <v>102</v>
      </c>
      <c r="O354" s="37" t="s">
        <v>102</v>
      </c>
      <c r="P354" s="25" t="s">
        <v>102</v>
      </c>
      <c r="Q354" s="70" t="s">
        <v>102</v>
      </c>
      <c r="R354" s="70" t="s">
        <v>102</v>
      </c>
      <c r="S354" s="70" t="s">
        <v>102</v>
      </c>
      <c r="T354" s="70" t="s">
        <v>102</v>
      </c>
      <c r="U354" s="70" t="s">
        <v>102</v>
      </c>
      <c r="V354" s="70" t="s">
        <v>102</v>
      </c>
      <c r="W354" s="160" t="s">
        <v>102</v>
      </c>
      <c r="X354" s="153" t="s">
        <v>969</v>
      </c>
      <c r="Y354" s="157" t="s">
        <v>969</v>
      </c>
    </row>
    <row r="355" spans="1:25" s="46" customFormat="1" x14ac:dyDescent="0.3">
      <c r="A355" s="11" t="s">
        <v>192</v>
      </c>
      <c r="B355" s="15" t="s">
        <v>102</v>
      </c>
      <c r="C355" s="9" t="s">
        <v>102</v>
      </c>
      <c r="D355" s="9" t="s">
        <v>102</v>
      </c>
      <c r="E355" s="11" t="s">
        <v>102</v>
      </c>
      <c r="F355" s="33" t="s">
        <v>102</v>
      </c>
      <c r="G355" s="33" t="s">
        <v>102</v>
      </c>
      <c r="H355" s="28">
        <v>1</v>
      </c>
      <c r="I355" s="28" t="s">
        <v>102</v>
      </c>
      <c r="J355" s="28">
        <v>4</v>
      </c>
      <c r="K355" s="25" t="s">
        <v>102</v>
      </c>
      <c r="L355" s="25" t="s">
        <v>102</v>
      </c>
      <c r="M355" s="25" t="s">
        <v>102</v>
      </c>
      <c r="N355" s="1" t="s">
        <v>102</v>
      </c>
      <c r="O355" s="37">
        <v>2</v>
      </c>
      <c r="P355" s="25" t="s">
        <v>102</v>
      </c>
      <c r="Q355" s="70" t="s">
        <v>102</v>
      </c>
      <c r="R355" s="70" t="s">
        <v>102</v>
      </c>
      <c r="S355" s="70" t="s">
        <v>102</v>
      </c>
      <c r="T355" s="70" t="s">
        <v>102</v>
      </c>
      <c r="U355" s="70" t="s">
        <v>102</v>
      </c>
      <c r="V355" s="70" t="s">
        <v>102</v>
      </c>
      <c r="W355" s="160" t="s">
        <v>102</v>
      </c>
      <c r="X355" s="153" t="s">
        <v>102</v>
      </c>
      <c r="Y355" s="157" t="s">
        <v>102</v>
      </c>
    </row>
    <row r="356" spans="1:25" s="46" customFormat="1" x14ac:dyDescent="0.3">
      <c r="A356" s="11" t="s">
        <v>607</v>
      </c>
      <c r="B356" s="15" t="s">
        <v>102</v>
      </c>
      <c r="C356" s="9" t="s">
        <v>102</v>
      </c>
      <c r="D356" s="9" t="s">
        <v>102</v>
      </c>
      <c r="E356" s="11" t="s">
        <v>102</v>
      </c>
      <c r="F356" s="33" t="s">
        <v>102</v>
      </c>
      <c r="G356" s="33" t="s">
        <v>102</v>
      </c>
      <c r="H356" s="28" t="s">
        <v>102</v>
      </c>
      <c r="I356" s="28">
        <v>22</v>
      </c>
      <c r="J356" s="28" t="s">
        <v>102</v>
      </c>
      <c r="K356" s="25" t="s">
        <v>102</v>
      </c>
      <c r="L356" s="25" t="s">
        <v>102</v>
      </c>
      <c r="M356" s="25" t="s">
        <v>102</v>
      </c>
      <c r="N356" s="1" t="s">
        <v>102</v>
      </c>
      <c r="O356" s="37" t="s">
        <v>102</v>
      </c>
      <c r="P356" s="25" t="s">
        <v>102</v>
      </c>
      <c r="Q356" s="70" t="s">
        <v>102</v>
      </c>
      <c r="R356" s="70" t="s">
        <v>102</v>
      </c>
      <c r="S356" s="70" t="s">
        <v>102</v>
      </c>
      <c r="T356" s="70" t="s">
        <v>102</v>
      </c>
      <c r="U356" s="70" t="s">
        <v>102</v>
      </c>
      <c r="V356" s="70" t="s">
        <v>102</v>
      </c>
      <c r="W356" s="160" t="s">
        <v>102</v>
      </c>
      <c r="X356" s="153" t="s">
        <v>102</v>
      </c>
      <c r="Y356" s="157" t="s">
        <v>114</v>
      </c>
    </row>
    <row r="357" spans="1:25" s="46" customFormat="1" x14ac:dyDescent="0.3">
      <c r="A357" s="11" t="s">
        <v>364</v>
      </c>
      <c r="B357" s="15" t="s">
        <v>102</v>
      </c>
      <c r="C357" s="9" t="s">
        <v>102</v>
      </c>
      <c r="D357" s="9" t="s">
        <v>102</v>
      </c>
      <c r="E357" s="11" t="s">
        <v>102</v>
      </c>
      <c r="F357" s="33" t="s">
        <v>102</v>
      </c>
      <c r="G357" s="33" t="s">
        <v>102</v>
      </c>
      <c r="H357" s="28" t="s">
        <v>102</v>
      </c>
      <c r="I357" s="28" t="s">
        <v>102</v>
      </c>
      <c r="J357" s="28" t="s">
        <v>102</v>
      </c>
      <c r="K357" s="28" t="s">
        <v>102</v>
      </c>
      <c r="L357" s="28" t="s">
        <v>102</v>
      </c>
      <c r="M357" s="28" t="s">
        <v>114</v>
      </c>
      <c r="N357" s="11" t="s">
        <v>102</v>
      </c>
      <c r="O357" s="37" t="s">
        <v>102</v>
      </c>
      <c r="P357" s="25" t="s">
        <v>102</v>
      </c>
      <c r="Q357" s="70" t="s">
        <v>102</v>
      </c>
      <c r="R357" s="70" t="s">
        <v>102</v>
      </c>
      <c r="S357" s="70" t="s">
        <v>102</v>
      </c>
      <c r="T357" s="70" t="s">
        <v>102</v>
      </c>
      <c r="U357" s="70" t="s">
        <v>102</v>
      </c>
      <c r="V357" s="70" t="s">
        <v>102</v>
      </c>
      <c r="W357" s="160" t="s">
        <v>102</v>
      </c>
      <c r="X357" s="153" t="s">
        <v>114</v>
      </c>
      <c r="Y357" s="157" t="s">
        <v>114</v>
      </c>
    </row>
    <row r="358" spans="1:25" s="46" customFormat="1" x14ac:dyDescent="0.3">
      <c r="A358" s="11" t="s">
        <v>851</v>
      </c>
      <c r="B358" s="15" t="s">
        <v>102</v>
      </c>
      <c r="C358" s="9" t="s">
        <v>102</v>
      </c>
      <c r="D358" s="9" t="s">
        <v>102</v>
      </c>
      <c r="E358" s="11" t="s">
        <v>102</v>
      </c>
      <c r="F358" s="33" t="s">
        <v>102</v>
      </c>
      <c r="G358" s="33" t="s">
        <v>102</v>
      </c>
      <c r="H358" s="28" t="s">
        <v>102</v>
      </c>
      <c r="I358" s="28" t="s">
        <v>102</v>
      </c>
      <c r="J358" s="28">
        <f>2+4+1+41</f>
        <v>48</v>
      </c>
      <c r="K358" s="28" t="s">
        <v>102</v>
      </c>
      <c r="L358" s="25" t="s">
        <v>102</v>
      </c>
      <c r="M358" s="25" t="s">
        <v>102</v>
      </c>
      <c r="N358" s="1" t="s">
        <v>102</v>
      </c>
      <c r="O358" s="37" t="s">
        <v>102</v>
      </c>
      <c r="P358" s="25" t="s">
        <v>102</v>
      </c>
      <c r="Q358" s="70" t="s">
        <v>102</v>
      </c>
      <c r="R358" s="70" t="s">
        <v>102</v>
      </c>
      <c r="S358" s="70" t="s">
        <v>102</v>
      </c>
      <c r="T358" s="70" t="s">
        <v>102</v>
      </c>
      <c r="U358" s="70" t="s">
        <v>102</v>
      </c>
      <c r="V358" s="70" t="s">
        <v>102</v>
      </c>
      <c r="W358" s="160" t="s">
        <v>114</v>
      </c>
      <c r="X358" s="153" t="s">
        <v>102</v>
      </c>
      <c r="Y358" s="157" t="s">
        <v>102</v>
      </c>
    </row>
    <row r="359" spans="1:25" x14ac:dyDescent="0.3">
      <c r="A359" s="11" t="s">
        <v>579</v>
      </c>
      <c r="B359" s="15" t="s">
        <v>102</v>
      </c>
      <c r="C359" s="9" t="s">
        <v>102</v>
      </c>
      <c r="D359" s="9" t="s">
        <v>102</v>
      </c>
      <c r="E359" s="11" t="s">
        <v>102</v>
      </c>
      <c r="F359" s="33" t="s">
        <v>102</v>
      </c>
      <c r="G359" s="33">
        <v>2</v>
      </c>
      <c r="H359" s="28" t="s">
        <v>102</v>
      </c>
      <c r="I359" s="28">
        <v>1</v>
      </c>
      <c r="J359" s="28" t="s">
        <v>102</v>
      </c>
      <c r="K359" s="28" t="s">
        <v>102</v>
      </c>
      <c r="L359" s="25" t="s">
        <v>102</v>
      </c>
      <c r="M359" s="25" t="s">
        <v>102</v>
      </c>
      <c r="N359" s="1" t="s">
        <v>102</v>
      </c>
      <c r="O359" s="37" t="s">
        <v>102</v>
      </c>
      <c r="P359" s="25" t="s">
        <v>102</v>
      </c>
      <c r="Q359" s="70" t="s">
        <v>102</v>
      </c>
      <c r="R359" s="70" t="s">
        <v>102</v>
      </c>
      <c r="S359" s="70" t="s">
        <v>102</v>
      </c>
      <c r="T359" s="70" t="s">
        <v>102</v>
      </c>
      <c r="U359" s="70" t="s">
        <v>102</v>
      </c>
      <c r="V359" s="70" t="s">
        <v>102</v>
      </c>
      <c r="W359" s="160" t="s">
        <v>102</v>
      </c>
      <c r="X359" s="153" t="s">
        <v>102</v>
      </c>
      <c r="Y359" s="157" t="s">
        <v>102</v>
      </c>
    </row>
    <row r="360" spans="1:25" x14ac:dyDescent="0.3">
      <c r="A360" s="11" t="s">
        <v>365</v>
      </c>
      <c r="B360" s="15" t="s">
        <v>102</v>
      </c>
      <c r="C360" s="9" t="s">
        <v>102</v>
      </c>
      <c r="D360" s="9" t="s">
        <v>102</v>
      </c>
      <c r="E360" s="11" t="s">
        <v>102</v>
      </c>
      <c r="F360" s="33" t="s">
        <v>102</v>
      </c>
      <c r="G360" s="33" t="s">
        <v>102</v>
      </c>
      <c r="H360" s="28" t="s">
        <v>102</v>
      </c>
      <c r="I360" s="28" t="s">
        <v>102</v>
      </c>
      <c r="J360" s="28" t="s">
        <v>102</v>
      </c>
      <c r="K360" s="28" t="s">
        <v>102</v>
      </c>
      <c r="L360" s="25" t="s">
        <v>102</v>
      </c>
      <c r="M360" s="25">
        <v>1</v>
      </c>
      <c r="N360" s="1" t="s">
        <v>102</v>
      </c>
      <c r="O360" s="37" t="s">
        <v>102</v>
      </c>
      <c r="P360" s="25" t="s">
        <v>102</v>
      </c>
      <c r="Q360" s="70" t="s">
        <v>102</v>
      </c>
      <c r="R360" s="70" t="s">
        <v>102</v>
      </c>
      <c r="S360" s="70" t="s">
        <v>102</v>
      </c>
      <c r="T360" s="70" t="s">
        <v>102</v>
      </c>
      <c r="U360" s="70" t="s">
        <v>102</v>
      </c>
      <c r="V360" s="70" t="s">
        <v>102</v>
      </c>
      <c r="W360" s="160" t="s">
        <v>102</v>
      </c>
      <c r="X360" s="153" t="s">
        <v>114</v>
      </c>
      <c r="Y360" s="157" t="s">
        <v>102</v>
      </c>
    </row>
    <row r="361" spans="1:25" x14ac:dyDescent="0.3">
      <c r="A361" s="22" t="s">
        <v>852</v>
      </c>
      <c r="B361" s="19">
        <v>0</v>
      </c>
      <c r="C361" s="21">
        <v>0</v>
      </c>
      <c r="D361" s="21">
        <v>0</v>
      </c>
      <c r="E361" s="21">
        <v>3</v>
      </c>
      <c r="F361" s="33" t="s">
        <v>102</v>
      </c>
      <c r="G361" s="33" t="s">
        <v>102</v>
      </c>
      <c r="H361" s="25" t="s">
        <v>102</v>
      </c>
      <c r="I361" s="25" t="s">
        <v>102</v>
      </c>
      <c r="J361" s="25" t="s">
        <v>102</v>
      </c>
      <c r="K361" s="33" t="s">
        <v>102</v>
      </c>
      <c r="L361" s="25" t="s">
        <v>102</v>
      </c>
      <c r="M361" s="25" t="s">
        <v>102</v>
      </c>
      <c r="N361" s="1" t="s">
        <v>102</v>
      </c>
      <c r="O361" s="37" t="s">
        <v>102</v>
      </c>
      <c r="P361" s="25" t="s">
        <v>102</v>
      </c>
      <c r="Q361" s="70" t="s">
        <v>102</v>
      </c>
      <c r="R361" s="70" t="s">
        <v>102</v>
      </c>
      <c r="S361" s="70" t="s">
        <v>102</v>
      </c>
      <c r="T361" s="70" t="s">
        <v>102</v>
      </c>
      <c r="U361" s="70" t="s">
        <v>102</v>
      </c>
      <c r="V361" s="70" t="s">
        <v>102</v>
      </c>
      <c r="W361" s="160" t="s">
        <v>114</v>
      </c>
      <c r="X361" s="153" t="s">
        <v>102</v>
      </c>
      <c r="Y361" s="157" t="s">
        <v>102</v>
      </c>
    </row>
    <row r="362" spans="1:25" x14ac:dyDescent="0.3">
      <c r="A362" s="11" t="s">
        <v>366</v>
      </c>
      <c r="B362" s="15" t="s">
        <v>102</v>
      </c>
      <c r="C362" s="11" t="s">
        <v>102</v>
      </c>
      <c r="D362" s="11" t="s">
        <v>102</v>
      </c>
      <c r="E362" s="11" t="s">
        <v>102</v>
      </c>
      <c r="F362" s="33" t="s">
        <v>102</v>
      </c>
      <c r="G362" s="33" t="s">
        <v>102</v>
      </c>
      <c r="H362" s="28" t="s">
        <v>102</v>
      </c>
      <c r="I362" s="28" t="s">
        <v>102</v>
      </c>
      <c r="J362" s="28" t="s">
        <v>102</v>
      </c>
      <c r="K362" s="28" t="s">
        <v>102</v>
      </c>
      <c r="L362" s="28" t="s">
        <v>102</v>
      </c>
      <c r="M362" s="28">
        <v>13</v>
      </c>
      <c r="N362" s="11" t="s">
        <v>102</v>
      </c>
      <c r="O362" s="37" t="s">
        <v>102</v>
      </c>
      <c r="P362" s="25" t="s">
        <v>102</v>
      </c>
      <c r="Q362" s="70" t="s">
        <v>102</v>
      </c>
      <c r="R362" s="70" t="s">
        <v>102</v>
      </c>
      <c r="S362" s="70" t="s">
        <v>102</v>
      </c>
      <c r="T362" s="70" t="s">
        <v>102</v>
      </c>
      <c r="U362" s="70" t="s">
        <v>102</v>
      </c>
      <c r="V362" s="70" t="s">
        <v>102</v>
      </c>
      <c r="W362" s="160" t="s">
        <v>102</v>
      </c>
      <c r="X362" s="153" t="s">
        <v>114</v>
      </c>
      <c r="Y362" s="157" t="s">
        <v>114</v>
      </c>
    </row>
    <row r="363" spans="1:25" x14ac:dyDescent="0.3">
      <c r="A363" s="11" t="s">
        <v>608</v>
      </c>
      <c r="B363" s="15" t="s">
        <v>102</v>
      </c>
      <c r="C363" s="11" t="s">
        <v>102</v>
      </c>
      <c r="D363" s="11" t="s">
        <v>102</v>
      </c>
      <c r="E363" s="11" t="s">
        <v>102</v>
      </c>
      <c r="F363" s="33" t="s">
        <v>102</v>
      </c>
      <c r="G363" s="33" t="s">
        <v>102</v>
      </c>
      <c r="H363" s="28" t="s">
        <v>102</v>
      </c>
      <c r="I363" s="28">
        <v>5</v>
      </c>
      <c r="J363" s="28" t="s">
        <v>102</v>
      </c>
      <c r="K363" s="28" t="s">
        <v>102</v>
      </c>
      <c r="L363" s="28" t="s">
        <v>102</v>
      </c>
      <c r="M363" s="28" t="s">
        <v>102</v>
      </c>
      <c r="N363" s="11" t="s">
        <v>102</v>
      </c>
      <c r="O363" s="37">
        <v>1</v>
      </c>
      <c r="P363" s="25" t="s">
        <v>102</v>
      </c>
      <c r="Q363" s="70" t="s">
        <v>102</v>
      </c>
      <c r="R363" s="70" t="s">
        <v>102</v>
      </c>
      <c r="S363" s="70" t="s">
        <v>102</v>
      </c>
      <c r="T363" s="70" t="s">
        <v>102</v>
      </c>
      <c r="U363" s="70" t="s">
        <v>102</v>
      </c>
      <c r="V363" s="70" t="s">
        <v>102</v>
      </c>
      <c r="W363" s="160" t="s">
        <v>102</v>
      </c>
      <c r="X363" s="153" t="s">
        <v>114</v>
      </c>
      <c r="Y363" s="157" t="s">
        <v>114</v>
      </c>
    </row>
    <row r="364" spans="1:25" s="42" customFormat="1" x14ac:dyDescent="0.3">
      <c r="A364" s="11" t="s">
        <v>367</v>
      </c>
      <c r="B364" s="15" t="s">
        <v>102</v>
      </c>
      <c r="C364" s="11" t="s">
        <v>102</v>
      </c>
      <c r="D364" s="11" t="s">
        <v>102</v>
      </c>
      <c r="E364" s="11" t="s">
        <v>102</v>
      </c>
      <c r="F364" s="33" t="s">
        <v>102</v>
      </c>
      <c r="G364" s="33">
        <v>1</v>
      </c>
      <c r="H364" s="28" t="s">
        <v>102</v>
      </c>
      <c r="I364" s="28" t="s">
        <v>102</v>
      </c>
      <c r="J364" s="28" t="s">
        <v>102</v>
      </c>
      <c r="K364" s="28" t="s">
        <v>102</v>
      </c>
      <c r="L364" s="28" t="s">
        <v>102</v>
      </c>
      <c r="M364" s="28">
        <f>5+1+6+3+1+7+3+1+6+4+5</f>
        <v>42</v>
      </c>
      <c r="N364" s="11" t="s">
        <v>102</v>
      </c>
      <c r="O364" s="37" t="s">
        <v>102</v>
      </c>
      <c r="P364" s="25" t="s">
        <v>102</v>
      </c>
      <c r="Q364" s="70" t="s">
        <v>102</v>
      </c>
      <c r="R364" s="70" t="s">
        <v>102</v>
      </c>
      <c r="S364" s="70" t="s">
        <v>102</v>
      </c>
      <c r="T364" s="70" t="s">
        <v>102</v>
      </c>
      <c r="U364" s="70" t="s">
        <v>102</v>
      </c>
      <c r="V364" s="70" t="s">
        <v>102</v>
      </c>
      <c r="W364" s="160" t="s">
        <v>102</v>
      </c>
      <c r="X364" s="153" t="s">
        <v>114</v>
      </c>
      <c r="Y364" s="157" t="s">
        <v>102</v>
      </c>
    </row>
    <row r="365" spans="1:25" x14ac:dyDescent="0.3">
      <c r="A365" s="11" t="s">
        <v>853</v>
      </c>
      <c r="B365" s="15" t="s">
        <v>102</v>
      </c>
      <c r="C365" s="15" t="s">
        <v>102</v>
      </c>
      <c r="D365" s="15" t="s">
        <v>102</v>
      </c>
      <c r="E365" s="15" t="s">
        <v>102</v>
      </c>
      <c r="F365" s="15" t="s">
        <v>102</v>
      </c>
      <c r="G365" s="15" t="s">
        <v>102</v>
      </c>
      <c r="H365" s="15" t="s">
        <v>102</v>
      </c>
      <c r="I365" s="15" t="s">
        <v>102</v>
      </c>
      <c r="J365" s="28" t="s">
        <v>114</v>
      </c>
      <c r="K365" s="28" t="s">
        <v>102</v>
      </c>
      <c r="L365" s="28" t="s">
        <v>102</v>
      </c>
      <c r="M365" s="28" t="s">
        <v>102</v>
      </c>
      <c r="N365" s="28" t="s">
        <v>102</v>
      </c>
      <c r="O365" s="28" t="s">
        <v>102</v>
      </c>
      <c r="P365" s="25" t="s">
        <v>102</v>
      </c>
      <c r="Q365" s="70" t="s">
        <v>102</v>
      </c>
      <c r="R365" s="70" t="s">
        <v>102</v>
      </c>
      <c r="S365" s="70" t="s">
        <v>102</v>
      </c>
      <c r="T365" s="70" t="s">
        <v>102</v>
      </c>
      <c r="U365" s="70" t="s">
        <v>102</v>
      </c>
      <c r="V365" s="70" t="s">
        <v>102</v>
      </c>
      <c r="W365" s="160" t="s">
        <v>114</v>
      </c>
      <c r="X365" s="153" t="s">
        <v>102</v>
      </c>
      <c r="Y365" s="157" t="s">
        <v>102</v>
      </c>
    </row>
    <row r="366" spans="1:25" s="42" customFormat="1" x14ac:dyDescent="0.3">
      <c r="A366" s="11" t="s">
        <v>758</v>
      </c>
      <c r="B366" s="15" t="s">
        <v>102</v>
      </c>
      <c r="C366" s="11" t="s">
        <v>102</v>
      </c>
      <c r="D366" s="11" t="s">
        <v>102</v>
      </c>
      <c r="E366" s="11" t="s">
        <v>102</v>
      </c>
      <c r="F366" s="33" t="s">
        <v>102</v>
      </c>
      <c r="G366" s="33" t="s">
        <v>102</v>
      </c>
      <c r="H366" s="28" t="s">
        <v>102</v>
      </c>
      <c r="I366" s="28" t="s">
        <v>102</v>
      </c>
      <c r="J366" s="28" t="s">
        <v>102</v>
      </c>
      <c r="K366" s="28" t="s">
        <v>102</v>
      </c>
      <c r="L366" s="28" t="s">
        <v>102</v>
      </c>
      <c r="M366" s="28" t="s">
        <v>102</v>
      </c>
      <c r="N366" s="11" t="s">
        <v>102</v>
      </c>
      <c r="O366" s="37" t="s">
        <v>102</v>
      </c>
      <c r="P366" s="25" t="s">
        <v>102</v>
      </c>
      <c r="Q366" s="70" t="s">
        <v>102</v>
      </c>
      <c r="R366" s="70" t="s">
        <v>102</v>
      </c>
      <c r="S366" s="70" t="s">
        <v>102</v>
      </c>
      <c r="T366" s="70" t="s">
        <v>102</v>
      </c>
      <c r="U366" s="70" t="s">
        <v>102</v>
      </c>
      <c r="V366" s="70">
        <f>101+278</f>
        <v>379</v>
      </c>
      <c r="W366" s="160" t="s">
        <v>102</v>
      </c>
      <c r="X366" s="153" t="str">
        <f t="shared" si="6"/>
        <v>X</v>
      </c>
      <c r="Y366" s="157" t="s">
        <v>102</v>
      </c>
    </row>
    <row r="367" spans="1:25" s="62" customFormat="1" x14ac:dyDescent="0.3">
      <c r="A367" s="11" t="s">
        <v>688</v>
      </c>
      <c r="B367" s="15" t="s">
        <v>102</v>
      </c>
      <c r="C367" s="11" t="s">
        <v>102</v>
      </c>
      <c r="D367" s="11" t="s">
        <v>102</v>
      </c>
      <c r="E367" s="11" t="s">
        <v>102</v>
      </c>
      <c r="F367" s="33" t="s">
        <v>102</v>
      </c>
      <c r="G367" s="33" t="s">
        <v>102</v>
      </c>
      <c r="H367" s="28" t="s">
        <v>102</v>
      </c>
      <c r="I367" s="28" t="s">
        <v>102</v>
      </c>
      <c r="J367" s="28" t="s">
        <v>102</v>
      </c>
      <c r="K367" s="28" t="s">
        <v>102</v>
      </c>
      <c r="L367" s="28" t="s">
        <v>102</v>
      </c>
      <c r="M367" s="28" t="s">
        <v>102</v>
      </c>
      <c r="N367" s="11" t="s">
        <v>102</v>
      </c>
      <c r="O367" s="37" t="s">
        <v>102</v>
      </c>
      <c r="P367" s="25" t="s">
        <v>102</v>
      </c>
      <c r="Q367" s="70" t="s">
        <v>102</v>
      </c>
      <c r="R367" s="70" t="s">
        <v>102</v>
      </c>
      <c r="S367" s="70" t="s">
        <v>102</v>
      </c>
      <c r="T367" s="70">
        <v>9</v>
      </c>
      <c r="U367" s="70" t="s">
        <v>102</v>
      </c>
      <c r="V367" s="70" t="s">
        <v>102</v>
      </c>
      <c r="W367" s="160" t="s">
        <v>102</v>
      </c>
      <c r="X367" s="153" t="str">
        <f t="shared" si="6"/>
        <v>X</v>
      </c>
      <c r="Y367" s="157" t="s">
        <v>102</v>
      </c>
    </row>
    <row r="368" spans="1:25" s="63" customFormat="1" x14ac:dyDescent="0.3">
      <c r="A368" s="22" t="s">
        <v>854</v>
      </c>
      <c r="B368" s="19">
        <v>262</v>
      </c>
      <c r="C368" s="20">
        <v>73</v>
      </c>
      <c r="D368" s="20">
        <v>0</v>
      </c>
      <c r="E368" s="21">
        <v>0</v>
      </c>
      <c r="F368" s="33" t="s">
        <v>102</v>
      </c>
      <c r="G368" s="33" t="s">
        <v>102</v>
      </c>
      <c r="H368" s="25" t="s">
        <v>102</v>
      </c>
      <c r="I368" s="25" t="s">
        <v>102</v>
      </c>
      <c r="J368" s="25" t="s">
        <v>102</v>
      </c>
      <c r="K368" s="33" t="s">
        <v>102</v>
      </c>
      <c r="L368" s="25" t="s">
        <v>102</v>
      </c>
      <c r="M368" s="25" t="s">
        <v>102</v>
      </c>
      <c r="N368" s="1" t="s">
        <v>102</v>
      </c>
      <c r="O368" s="37" t="s">
        <v>102</v>
      </c>
      <c r="P368" s="25" t="s">
        <v>102</v>
      </c>
      <c r="Q368" s="70" t="s">
        <v>102</v>
      </c>
      <c r="R368" s="70" t="s">
        <v>102</v>
      </c>
      <c r="S368" s="70" t="s">
        <v>102</v>
      </c>
      <c r="T368" s="70" t="s">
        <v>102</v>
      </c>
      <c r="U368" s="70" t="s">
        <v>102</v>
      </c>
      <c r="V368" s="70" t="s">
        <v>102</v>
      </c>
      <c r="W368" s="160" t="s">
        <v>114</v>
      </c>
      <c r="X368" s="153" t="s">
        <v>102</v>
      </c>
      <c r="Y368" s="157" t="s">
        <v>102</v>
      </c>
    </row>
    <row r="369" spans="1:25" x14ac:dyDescent="0.3">
      <c r="A369" s="11" t="s">
        <v>855</v>
      </c>
      <c r="B369" s="15" t="s">
        <v>102</v>
      </c>
      <c r="C369" s="9" t="s">
        <v>102</v>
      </c>
      <c r="D369" s="9" t="s">
        <v>102</v>
      </c>
      <c r="E369" s="11" t="s">
        <v>102</v>
      </c>
      <c r="F369" s="33" t="s">
        <v>102</v>
      </c>
      <c r="G369" s="33" t="s">
        <v>102</v>
      </c>
      <c r="H369" s="28" t="s">
        <v>102</v>
      </c>
      <c r="I369" s="28" t="s">
        <v>102</v>
      </c>
      <c r="J369" s="28">
        <f>45+86+6+2+65</f>
        <v>204</v>
      </c>
      <c r="K369" s="33" t="s">
        <v>102</v>
      </c>
      <c r="L369" s="28" t="s">
        <v>102</v>
      </c>
      <c r="M369" s="28" t="s">
        <v>102</v>
      </c>
      <c r="N369" s="11" t="s">
        <v>102</v>
      </c>
      <c r="O369" s="37" t="s">
        <v>102</v>
      </c>
      <c r="P369" s="25" t="s">
        <v>102</v>
      </c>
      <c r="Q369" s="70" t="s">
        <v>102</v>
      </c>
      <c r="R369" s="70" t="s">
        <v>102</v>
      </c>
      <c r="S369" s="70" t="s">
        <v>102</v>
      </c>
      <c r="T369" s="70" t="s">
        <v>102</v>
      </c>
      <c r="U369" s="70" t="s">
        <v>102</v>
      </c>
      <c r="V369" s="70" t="s">
        <v>102</v>
      </c>
      <c r="W369" s="160" t="s">
        <v>114</v>
      </c>
      <c r="X369" s="153" t="s">
        <v>102</v>
      </c>
      <c r="Y369" s="157" t="s">
        <v>102</v>
      </c>
    </row>
    <row r="370" spans="1:25" s="42" customFormat="1" x14ac:dyDescent="0.3">
      <c r="A370" s="35" t="s">
        <v>175</v>
      </c>
      <c r="B370" s="6" t="s">
        <v>102</v>
      </c>
      <c r="C370" s="38" t="s">
        <v>102</v>
      </c>
      <c r="D370" s="38" t="s">
        <v>102</v>
      </c>
      <c r="E370" s="35" t="s">
        <v>102</v>
      </c>
      <c r="F370" s="33" t="s">
        <v>102</v>
      </c>
      <c r="G370" s="33" t="s">
        <v>102</v>
      </c>
      <c r="H370" s="33" t="s">
        <v>102</v>
      </c>
      <c r="I370" s="33" t="s">
        <v>102</v>
      </c>
      <c r="J370" s="33" t="s">
        <v>102</v>
      </c>
      <c r="K370" s="25" t="s">
        <v>102</v>
      </c>
      <c r="L370" s="25" t="s">
        <v>102</v>
      </c>
      <c r="M370" s="25" t="s">
        <v>102</v>
      </c>
      <c r="N370" s="1" t="s">
        <v>102</v>
      </c>
      <c r="O370" s="37" t="s">
        <v>102</v>
      </c>
      <c r="P370" s="25" t="s">
        <v>102</v>
      </c>
      <c r="Q370" s="70" t="s">
        <v>102</v>
      </c>
      <c r="R370" s="70" t="s">
        <v>102</v>
      </c>
      <c r="S370" s="70" t="s">
        <v>102</v>
      </c>
      <c r="T370" s="70">
        <v>21</v>
      </c>
      <c r="U370" s="70" t="s">
        <v>102</v>
      </c>
      <c r="V370" s="70" t="s">
        <v>102</v>
      </c>
      <c r="W370" s="160" t="s">
        <v>102</v>
      </c>
      <c r="X370" s="153" t="str">
        <f t="shared" si="6"/>
        <v>X</v>
      </c>
      <c r="Y370" s="157" t="s">
        <v>102</v>
      </c>
    </row>
    <row r="371" spans="1:25" s="8" customFormat="1" x14ac:dyDescent="0.3">
      <c r="A371" s="35" t="s">
        <v>856</v>
      </c>
      <c r="B371" s="6" t="s">
        <v>102</v>
      </c>
      <c r="C371" s="38" t="s">
        <v>102</v>
      </c>
      <c r="D371" s="38" t="s">
        <v>102</v>
      </c>
      <c r="E371" s="35" t="s">
        <v>102</v>
      </c>
      <c r="F371" s="33" t="s">
        <v>102</v>
      </c>
      <c r="G371" s="33" t="s">
        <v>102</v>
      </c>
      <c r="H371" s="33" t="s">
        <v>102</v>
      </c>
      <c r="I371" s="33" t="s">
        <v>102</v>
      </c>
      <c r="J371" s="33">
        <v>41</v>
      </c>
      <c r="K371" s="25" t="s">
        <v>102</v>
      </c>
      <c r="L371" s="25" t="s">
        <v>102</v>
      </c>
      <c r="M371" s="25" t="s">
        <v>102</v>
      </c>
      <c r="N371" s="1" t="s">
        <v>102</v>
      </c>
      <c r="O371" s="37" t="s">
        <v>102</v>
      </c>
      <c r="P371" s="25" t="s">
        <v>102</v>
      </c>
      <c r="Q371" s="70" t="s">
        <v>102</v>
      </c>
      <c r="R371" s="70" t="s">
        <v>102</v>
      </c>
      <c r="S371" s="70" t="s">
        <v>102</v>
      </c>
      <c r="T371" s="70" t="s">
        <v>102</v>
      </c>
      <c r="U371" s="70" t="s">
        <v>102</v>
      </c>
      <c r="V371" s="70" t="s">
        <v>102</v>
      </c>
      <c r="W371" s="160" t="s">
        <v>114</v>
      </c>
      <c r="X371" s="153" t="s">
        <v>102</v>
      </c>
      <c r="Y371" s="157" t="s">
        <v>102</v>
      </c>
    </row>
    <row r="372" spans="1:25" x14ac:dyDescent="0.3">
      <c r="A372" s="35" t="s">
        <v>687</v>
      </c>
      <c r="B372" s="6" t="s">
        <v>102</v>
      </c>
      <c r="C372" s="38" t="s">
        <v>102</v>
      </c>
      <c r="D372" s="38" t="s">
        <v>102</v>
      </c>
      <c r="E372" s="35" t="s">
        <v>102</v>
      </c>
      <c r="F372" s="33" t="s">
        <v>102</v>
      </c>
      <c r="G372" s="33" t="s">
        <v>102</v>
      </c>
      <c r="H372" s="33" t="s">
        <v>102</v>
      </c>
      <c r="I372" s="33" t="s">
        <v>102</v>
      </c>
      <c r="J372" s="33" t="s">
        <v>102</v>
      </c>
      <c r="K372" s="25" t="s">
        <v>102</v>
      </c>
      <c r="L372" s="25" t="s">
        <v>102</v>
      </c>
      <c r="M372" s="25" t="s">
        <v>102</v>
      </c>
      <c r="N372" s="1" t="s">
        <v>102</v>
      </c>
      <c r="O372" s="37" t="s">
        <v>102</v>
      </c>
      <c r="P372" s="25" t="s">
        <v>102</v>
      </c>
      <c r="Q372" s="70">
        <v>50</v>
      </c>
      <c r="R372" s="70" t="s">
        <v>102</v>
      </c>
      <c r="S372" s="70">
        <v>33</v>
      </c>
      <c r="T372" s="70" t="s">
        <v>102</v>
      </c>
      <c r="U372" s="70" t="s">
        <v>102</v>
      </c>
      <c r="V372" s="70" t="s">
        <v>102</v>
      </c>
      <c r="W372" s="160" t="s">
        <v>102</v>
      </c>
      <c r="X372" s="153" t="str">
        <f t="shared" si="6"/>
        <v>X</v>
      </c>
      <c r="Y372" s="157" t="s">
        <v>102</v>
      </c>
    </row>
    <row r="373" spans="1:25" x14ac:dyDescent="0.3">
      <c r="A373" s="38" t="s">
        <v>857</v>
      </c>
      <c r="B373" s="6" t="s">
        <v>102</v>
      </c>
      <c r="C373" s="6" t="s">
        <v>102</v>
      </c>
      <c r="D373" s="6" t="s">
        <v>102</v>
      </c>
      <c r="E373" s="6" t="s">
        <v>102</v>
      </c>
      <c r="F373" s="6" t="s">
        <v>102</v>
      </c>
      <c r="G373" s="6" t="s">
        <v>102</v>
      </c>
      <c r="H373" s="6" t="s">
        <v>102</v>
      </c>
      <c r="I373" s="6" t="s">
        <v>102</v>
      </c>
      <c r="J373" s="33" t="s">
        <v>114</v>
      </c>
      <c r="K373" s="25" t="s">
        <v>102</v>
      </c>
      <c r="L373" s="25" t="s">
        <v>102</v>
      </c>
      <c r="M373" s="25" t="s">
        <v>102</v>
      </c>
      <c r="N373" s="25" t="s">
        <v>102</v>
      </c>
      <c r="O373" s="25" t="s">
        <v>102</v>
      </c>
      <c r="P373" s="25" t="s">
        <v>102</v>
      </c>
      <c r="Q373" s="70" t="s">
        <v>102</v>
      </c>
      <c r="R373" s="70" t="s">
        <v>102</v>
      </c>
      <c r="S373" s="70" t="s">
        <v>102</v>
      </c>
      <c r="T373" s="70" t="s">
        <v>102</v>
      </c>
      <c r="U373" s="70" t="s">
        <v>102</v>
      </c>
      <c r="V373" s="70" t="s">
        <v>102</v>
      </c>
      <c r="W373" s="160" t="s">
        <v>114</v>
      </c>
      <c r="X373" s="153" t="s">
        <v>102</v>
      </c>
      <c r="Y373" s="157" t="s">
        <v>102</v>
      </c>
    </row>
    <row r="374" spans="1:25" x14ac:dyDescent="0.3">
      <c r="A374" s="38" t="s">
        <v>858</v>
      </c>
      <c r="B374" s="6" t="s">
        <v>102</v>
      </c>
      <c r="C374" s="38" t="s">
        <v>102</v>
      </c>
      <c r="D374" s="38" t="s">
        <v>102</v>
      </c>
      <c r="E374" s="35" t="s">
        <v>102</v>
      </c>
      <c r="F374" s="33" t="s">
        <v>102</v>
      </c>
      <c r="G374" s="33" t="s">
        <v>102</v>
      </c>
      <c r="H374" s="33" t="s">
        <v>102</v>
      </c>
      <c r="I374" s="33" t="s">
        <v>102</v>
      </c>
      <c r="J374" s="33">
        <f>23+2+5</f>
        <v>30</v>
      </c>
      <c r="K374" s="25" t="s">
        <v>102</v>
      </c>
      <c r="L374" s="25" t="s">
        <v>102</v>
      </c>
      <c r="M374" s="25" t="s">
        <v>102</v>
      </c>
      <c r="N374" s="1" t="s">
        <v>102</v>
      </c>
      <c r="O374" s="37" t="s">
        <v>102</v>
      </c>
      <c r="P374" s="25" t="s">
        <v>102</v>
      </c>
      <c r="Q374" s="70" t="s">
        <v>102</v>
      </c>
      <c r="R374" s="70" t="s">
        <v>102</v>
      </c>
      <c r="S374" s="70" t="s">
        <v>102</v>
      </c>
      <c r="T374" s="70" t="s">
        <v>102</v>
      </c>
      <c r="U374" s="70" t="s">
        <v>102</v>
      </c>
      <c r="V374" s="70" t="s">
        <v>102</v>
      </c>
      <c r="W374" s="160" t="s">
        <v>114</v>
      </c>
      <c r="X374" s="153" t="s">
        <v>102</v>
      </c>
      <c r="Y374" s="157" t="s">
        <v>102</v>
      </c>
    </row>
    <row r="375" spans="1:25" x14ac:dyDescent="0.3">
      <c r="A375" s="35" t="s">
        <v>224</v>
      </c>
      <c r="B375" s="6" t="s">
        <v>102</v>
      </c>
      <c r="C375" s="38" t="s">
        <v>102</v>
      </c>
      <c r="D375" s="38" t="s">
        <v>102</v>
      </c>
      <c r="E375" s="35" t="s">
        <v>102</v>
      </c>
      <c r="F375" s="33" t="s">
        <v>102</v>
      </c>
      <c r="G375" s="33" t="s">
        <v>102</v>
      </c>
      <c r="H375" s="33" t="s">
        <v>102</v>
      </c>
      <c r="I375" s="33" t="s">
        <v>102</v>
      </c>
      <c r="J375" s="33" t="s">
        <v>102</v>
      </c>
      <c r="K375" s="25">
        <v>7</v>
      </c>
      <c r="L375" s="25">
        <v>1</v>
      </c>
      <c r="M375" s="25" t="s">
        <v>102</v>
      </c>
      <c r="N375" s="1" t="s">
        <v>102</v>
      </c>
      <c r="O375" s="37" t="s">
        <v>102</v>
      </c>
      <c r="P375" s="25" t="s">
        <v>102</v>
      </c>
      <c r="Q375" s="70" t="s">
        <v>102</v>
      </c>
      <c r="R375" s="70" t="s">
        <v>102</v>
      </c>
      <c r="S375" s="70" t="s">
        <v>102</v>
      </c>
      <c r="T375" s="70" t="s">
        <v>102</v>
      </c>
      <c r="U375" s="70" t="s">
        <v>102</v>
      </c>
      <c r="V375" s="70" t="s">
        <v>102</v>
      </c>
      <c r="W375" s="160" t="s">
        <v>102</v>
      </c>
      <c r="X375" s="153" t="s">
        <v>114</v>
      </c>
      <c r="Y375" s="157" t="s">
        <v>114</v>
      </c>
    </row>
    <row r="376" spans="1:25" x14ac:dyDescent="0.3">
      <c r="A376" s="11" t="s">
        <v>112</v>
      </c>
      <c r="B376" s="2" t="s">
        <v>102</v>
      </c>
      <c r="C376" s="9" t="s">
        <v>102</v>
      </c>
      <c r="D376" s="9" t="s">
        <v>102</v>
      </c>
      <c r="E376" s="64" t="s">
        <v>102</v>
      </c>
      <c r="F376" s="33" t="s">
        <v>102</v>
      </c>
      <c r="G376" s="33">
        <f>5+1+4+1+2+2</f>
        <v>15</v>
      </c>
      <c r="H376" s="25">
        <f>32+8+4+34</f>
        <v>78</v>
      </c>
      <c r="I376" s="25">
        <f>3+2+2+3+3+2+11+1+1+17</f>
        <v>45</v>
      </c>
      <c r="J376" s="25" t="s">
        <v>102</v>
      </c>
      <c r="K376" s="25" t="s">
        <v>102</v>
      </c>
      <c r="L376" s="25">
        <f>33+95+2+12+1+30+1+1</f>
        <v>175</v>
      </c>
      <c r="M376" s="25" t="s">
        <v>114</v>
      </c>
      <c r="N376" s="1">
        <f>1+8+5+2+1</f>
        <v>17</v>
      </c>
      <c r="O376" s="37">
        <f>22+11+1+38+44+1+39+48+4+56+159+21</f>
        <v>444</v>
      </c>
      <c r="P376" s="25" t="s">
        <v>102</v>
      </c>
      <c r="Q376" s="70" t="s">
        <v>102</v>
      </c>
      <c r="R376" s="70" t="s">
        <v>102</v>
      </c>
      <c r="S376" s="70" t="s">
        <v>102</v>
      </c>
      <c r="T376" s="70" t="s">
        <v>102</v>
      </c>
      <c r="U376" s="70" t="s">
        <v>102</v>
      </c>
      <c r="V376" s="70" t="s">
        <v>102</v>
      </c>
      <c r="W376" s="160" t="s">
        <v>102</v>
      </c>
      <c r="X376" s="153" t="s">
        <v>969</v>
      </c>
      <c r="Y376" s="157" t="s">
        <v>969</v>
      </c>
    </row>
    <row r="377" spans="1:25" x14ac:dyDescent="0.3">
      <c r="A377" s="11" t="s">
        <v>859</v>
      </c>
      <c r="B377" s="2" t="s">
        <v>102</v>
      </c>
      <c r="C377" s="9" t="s">
        <v>102</v>
      </c>
      <c r="D377" s="9" t="s">
        <v>102</v>
      </c>
      <c r="E377" s="64" t="s">
        <v>102</v>
      </c>
      <c r="F377" s="33" t="s">
        <v>102</v>
      </c>
      <c r="G377" s="33" t="s">
        <v>102</v>
      </c>
      <c r="H377" s="25" t="s">
        <v>102</v>
      </c>
      <c r="I377" s="25" t="s">
        <v>102</v>
      </c>
      <c r="J377" s="25">
        <v>19</v>
      </c>
      <c r="K377" s="28" t="s">
        <v>102</v>
      </c>
      <c r="L377" s="25" t="s">
        <v>102</v>
      </c>
      <c r="M377" s="25" t="s">
        <v>102</v>
      </c>
      <c r="N377" s="1" t="s">
        <v>102</v>
      </c>
      <c r="O377" s="37" t="s">
        <v>102</v>
      </c>
      <c r="P377" s="25" t="s">
        <v>102</v>
      </c>
      <c r="Q377" s="70" t="s">
        <v>102</v>
      </c>
      <c r="R377" s="70" t="s">
        <v>102</v>
      </c>
      <c r="S377" s="70" t="s">
        <v>102</v>
      </c>
      <c r="T377" s="70" t="s">
        <v>102</v>
      </c>
      <c r="U377" s="70" t="s">
        <v>102</v>
      </c>
      <c r="V377" s="70" t="s">
        <v>102</v>
      </c>
      <c r="W377" s="160" t="s">
        <v>114</v>
      </c>
      <c r="X377" s="153" t="s">
        <v>102</v>
      </c>
      <c r="Y377" s="157" t="s">
        <v>102</v>
      </c>
    </row>
    <row r="378" spans="1:25" x14ac:dyDescent="0.3">
      <c r="A378" s="11" t="s">
        <v>685</v>
      </c>
      <c r="B378" s="2" t="s">
        <v>102</v>
      </c>
      <c r="C378" s="9" t="s">
        <v>102</v>
      </c>
      <c r="D378" s="9" t="s">
        <v>102</v>
      </c>
      <c r="E378" s="64" t="s">
        <v>102</v>
      </c>
      <c r="F378" s="33" t="s">
        <v>102</v>
      </c>
      <c r="G378" s="33" t="s">
        <v>102</v>
      </c>
      <c r="H378" s="25" t="s">
        <v>102</v>
      </c>
      <c r="I378" s="25" t="s">
        <v>102</v>
      </c>
      <c r="J378" s="25" t="s">
        <v>102</v>
      </c>
      <c r="K378" s="28" t="s">
        <v>102</v>
      </c>
      <c r="L378" s="25" t="s">
        <v>102</v>
      </c>
      <c r="M378" s="25" t="s">
        <v>102</v>
      </c>
      <c r="N378" s="1" t="s">
        <v>102</v>
      </c>
      <c r="O378" s="37" t="s">
        <v>102</v>
      </c>
      <c r="P378" s="25" t="s">
        <v>102</v>
      </c>
      <c r="Q378" s="70">
        <v>2</v>
      </c>
      <c r="R378" s="70">
        <v>5</v>
      </c>
      <c r="S378" s="70" t="s">
        <v>102</v>
      </c>
      <c r="T378" s="70" t="s">
        <v>102</v>
      </c>
      <c r="U378" s="70" t="s">
        <v>102</v>
      </c>
      <c r="V378" s="70" t="s">
        <v>102</v>
      </c>
      <c r="W378" s="160" t="s">
        <v>102</v>
      </c>
      <c r="X378" s="153" t="str">
        <f t="shared" si="6"/>
        <v>X</v>
      </c>
      <c r="Y378" s="157" t="s">
        <v>969</v>
      </c>
    </row>
    <row r="379" spans="1:25" x14ac:dyDescent="0.3">
      <c r="A379" s="11" t="s">
        <v>113</v>
      </c>
      <c r="B379" s="2" t="s">
        <v>102</v>
      </c>
      <c r="C379" s="9" t="s">
        <v>102</v>
      </c>
      <c r="D379" s="9" t="s">
        <v>102</v>
      </c>
      <c r="E379" s="64" t="s">
        <v>102</v>
      </c>
      <c r="F379" s="33">
        <v>25</v>
      </c>
      <c r="G379" s="33" t="s">
        <v>102</v>
      </c>
      <c r="H379" s="25">
        <f>2+14+1+4+2+1+37</f>
        <v>61</v>
      </c>
      <c r="I379" s="25">
        <f>30+1+2+2+2+1+13</f>
        <v>51</v>
      </c>
      <c r="J379" s="25">
        <f>8+2+6+10</f>
        <v>26</v>
      </c>
      <c r="K379" s="28">
        <f>5+21+21+11+2+16+9+12+3+4</f>
        <v>104</v>
      </c>
      <c r="L379" s="25" t="s">
        <v>102</v>
      </c>
      <c r="M379" s="25" t="s">
        <v>102</v>
      </c>
      <c r="N379" s="1">
        <v>16</v>
      </c>
      <c r="O379" s="37" t="s">
        <v>102</v>
      </c>
      <c r="P379" s="25" t="s">
        <v>102</v>
      </c>
      <c r="Q379" s="70" t="s">
        <v>102</v>
      </c>
      <c r="R379" s="70">
        <v>91</v>
      </c>
      <c r="S379" s="70">
        <v>58</v>
      </c>
      <c r="T379" s="70" t="s">
        <v>102</v>
      </c>
      <c r="U379" s="70" t="s">
        <v>102</v>
      </c>
      <c r="V379" s="70" t="s">
        <v>102</v>
      </c>
      <c r="W379" s="160" t="s">
        <v>102</v>
      </c>
      <c r="X379" s="153" t="str">
        <f t="shared" si="6"/>
        <v>X</v>
      </c>
      <c r="Y379" s="157" t="s">
        <v>114</v>
      </c>
    </row>
    <row r="380" spans="1:25" x14ac:dyDescent="0.3">
      <c r="A380" s="11" t="s">
        <v>860</v>
      </c>
      <c r="B380" s="2" t="s">
        <v>102</v>
      </c>
      <c r="C380" s="9" t="s">
        <v>102</v>
      </c>
      <c r="D380" s="9" t="s">
        <v>102</v>
      </c>
      <c r="E380" s="64" t="s">
        <v>102</v>
      </c>
      <c r="F380" s="33" t="s">
        <v>102</v>
      </c>
      <c r="G380" s="33" t="s">
        <v>102</v>
      </c>
      <c r="H380" s="25" t="s">
        <v>102</v>
      </c>
      <c r="I380" s="25" t="s">
        <v>102</v>
      </c>
      <c r="J380" s="25">
        <v>69</v>
      </c>
      <c r="K380" s="28" t="s">
        <v>102</v>
      </c>
      <c r="L380" s="25" t="s">
        <v>102</v>
      </c>
      <c r="M380" s="25" t="s">
        <v>102</v>
      </c>
      <c r="N380" s="1" t="s">
        <v>102</v>
      </c>
      <c r="O380" s="37" t="s">
        <v>102</v>
      </c>
      <c r="P380" s="25" t="s">
        <v>102</v>
      </c>
      <c r="Q380" s="70" t="s">
        <v>102</v>
      </c>
      <c r="R380" s="70" t="s">
        <v>102</v>
      </c>
      <c r="S380" s="70" t="s">
        <v>102</v>
      </c>
      <c r="T380" s="70" t="s">
        <v>102</v>
      </c>
      <c r="U380" s="70" t="s">
        <v>102</v>
      </c>
      <c r="V380" s="70" t="s">
        <v>102</v>
      </c>
      <c r="W380" s="160" t="s">
        <v>114</v>
      </c>
      <c r="X380" s="153" t="s">
        <v>102</v>
      </c>
      <c r="Y380" s="157" t="s">
        <v>102</v>
      </c>
    </row>
    <row r="381" spans="1:25" s="8" customFormat="1" x14ac:dyDescent="0.3">
      <c r="A381" s="22" t="s">
        <v>861</v>
      </c>
      <c r="B381" s="16" t="s">
        <v>102</v>
      </c>
      <c r="C381" s="17" t="s">
        <v>102</v>
      </c>
      <c r="D381" s="17" t="s">
        <v>102</v>
      </c>
      <c r="E381" s="65" t="s">
        <v>102</v>
      </c>
      <c r="F381" s="33" t="s">
        <v>102</v>
      </c>
      <c r="G381" s="30">
        <f>14+6+7+71+38+5</f>
        <v>141</v>
      </c>
      <c r="H381" s="29" t="s">
        <v>102</v>
      </c>
      <c r="I381" s="29" t="s">
        <v>102</v>
      </c>
      <c r="J381" s="29" t="s">
        <v>102</v>
      </c>
      <c r="K381" s="29" t="s">
        <v>102</v>
      </c>
      <c r="L381" s="29" t="s">
        <v>102</v>
      </c>
      <c r="M381" s="29" t="s">
        <v>102</v>
      </c>
      <c r="N381" s="22" t="s">
        <v>102</v>
      </c>
      <c r="O381" s="37" t="s">
        <v>102</v>
      </c>
      <c r="P381" s="25" t="s">
        <v>102</v>
      </c>
      <c r="Q381" s="70" t="s">
        <v>102</v>
      </c>
      <c r="R381" s="70" t="s">
        <v>102</v>
      </c>
      <c r="S381" s="70" t="s">
        <v>102</v>
      </c>
      <c r="T381" s="70" t="s">
        <v>102</v>
      </c>
      <c r="U381" s="70" t="s">
        <v>102</v>
      </c>
      <c r="V381" s="70" t="s">
        <v>102</v>
      </c>
      <c r="W381" s="160" t="s">
        <v>114</v>
      </c>
      <c r="X381" s="153" t="s">
        <v>102</v>
      </c>
      <c r="Y381" s="157" t="s">
        <v>102</v>
      </c>
    </row>
    <row r="382" spans="1:25" s="8" customFormat="1" x14ac:dyDescent="0.3">
      <c r="A382" s="22" t="s">
        <v>862</v>
      </c>
      <c r="B382" s="16" t="s">
        <v>102</v>
      </c>
      <c r="C382" s="17" t="s">
        <v>102</v>
      </c>
      <c r="D382" s="17" t="s">
        <v>102</v>
      </c>
      <c r="E382" s="65" t="s">
        <v>102</v>
      </c>
      <c r="F382" s="33" t="s">
        <v>102</v>
      </c>
      <c r="G382" s="33" t="s">
        <v>102</v>
      </c>
      <c r="H382" s="30">
        <f>4+1+9+10+7</f>
        <v>31</v>
      </c>
      <c r="I382" s="25" t="s">
        <v>102</v>
      </c>
      <c r="J382" s="25" t="s">
        <v>102</v>
      </c>
      <c r="K382" s="25" t="s">
        <v>102</v>
      </c>
      <c r="L382" s="25" t="s">
        <v>102</v>
      </c>
      <c r="M382" s="25" t="s">
        <v>102</v>
      </c>
      <c r="N382" s="1" t="s">
        <v>102</v>
      </c>
      <c r="O382" s="37" t="s">
        <v>102</v>
      </c>
      <c r="P382" s="25" t="s">
        <v>102</v>
      </c>
      <c r="Q382" s="70" t="s">
        <v>102</v>
      </c>
      <c r="R382" s="70" t="s">
        <v>102</v>
      </c>
      <c r="S382" s="70" t="s">
        <v>102</v>
      </c>
      <c r="T382" s="70" t="s">
        <v>102</v>
      </c>
      <c r="U382" s="70" t="s">
        <v>102</v>
      </c>
      <c r="V382" s="70" t="s">
        <v>102</v>
      </c>
      <c r="W382" s="160" t="s">
        <v>114</v>
      </c>
      <c r="X382" s="153" t="s">
        <v>102</v>
      </c>
      <c r="Y382" s="157" t="s">
        <v>102</v>
      </c>
    </row>
    <row r="383" spans="1:25" s="46" customFormat="1" x14ac:dyDescent="0.3">
      <c r="A383" s="11" t="s">
        <v>225</v>
      </c>
      <c r="B383" s="15" t="s">
        <v>102</v>
      </c>
      <c r="C383" s="9" t="s">
        <v>102</v>
      </c>
      <c r="D383" s="9" t="s">
        <v>102</v>
      </c>
      <c r="E383" s="64" t="s">
        <v>102</v>
      </c>
      <c r="F383" s="33" t="s">
        <v>102</v>
      </c>
      <c r="G383" s="33" t="s">
        <v>102</v>
      </c>
      <c r="H383" s="28" t="s">
        <v>102</v>
      </c>
      <c r="I383" s="28" t="s">
        <v>102</v>
      </c>
      <c r="J383" s="28" t="s">
        <v>102</v>
      </c>
      <c r="K383" s="25">
        <v>4</v>
      </c>
      <c r="L383" s="25" t="s">
        <v>102</v>
      </c>
      <c r="M383" s="25" t="s">
        <v>102</v>
      </c>
      <c r="N383" s="1" t="s">
        <v>102</v>
      </c>
      <c r="O383" s="37" t="s">
        <v>102</v>
      </c>
      <c r="P383" s="25" t="s">
        <v>102</v>
      </c>
      <c r="Q383" s="70" t="s">
        <v>102</v>
      </c>
      <c r="R383" s="70" t="s">
        <v>102</v>
      </c>
      <c r="S383" s="70" t="s">
        <v>102</v>
      </c>
      <c r="T383" s="70" t="s">
        <v>102</v>
      </c>
      <c r="U383" s="70" t="s">
        <v>102</v>
      </c>
      <c r="V383" s="70" t="s">
        <v>102</v>
      </c>
      <c r="W383" s="160" t="s">
        <v>102</v>
      </c>
      <c r="X383" s="153" t="s">
        <v>102</v>
      </c>
      <c r="Y383" s="157" t="s">
        <v>114</v>
      </c>
    </row>
    <row r="384" spans="1:25" x14ac:dyDescent="0.3">
      <c r="A384" s="11" t="s">
        <v>863</v>
      </c>
      <c r="B384" s="15" t="s">
        <v>102</v>
      </c>
      <c r="C384" s="9" t="s">
        <v>102</v>
      </c>
      <c r="D384" s="9" t="s">
        <v>102</v>
      </c>
      <c r="E384" s="64" t="s">
        <v>102</v>
      </c>
      <c r="F384" s="33" t="s">
        <v>102</v>
      </c>
      <c r="G384" s="33" t="s">
        <v>102</v>
      </c>
      <c r="H384" s="28" t="s">
        <v>102</v>
      </c>
      <c r="I384" s="28" t="s">
        <v>102</v>
      </c>
      <c r="J384" s="28">
        <v>12</v>
      </c>
      <c r="K384" s="25" t="s">
        <v>102</v>
      </c>
      <c r="L384" s="25" t="s">
        <v>102</v>
      </c>
      <c r="M384" s="25" t="s">
        <v>102</v>
      </c>
      <c r="N384" s="1" t="s">
        <v>102</v>
      </c>
      <c r="O384" s="37" t="s">
        <v>102</v>
      </c>
      <c r="P384" s="25" t="s">
        <v>102</v>
      </c>
      <c r="Q384" s="70" t="s">
        <v>102</v>
      </c>
      <c r="R384" s="70" t="s">
        <v>102</v>
      </c>
      <c r="S384" s="70" t="s">
        <v>102</v>
      </c>
      <c r="T384" s="70" t="s">
        <v>102</v>
      </c>
      <c r="U384" s="70" t="s">
        <v>102</v>
      </c>
      <c r="V384" s="70" t="s">
        <v>102</v>
      </c>
      <c r="W384" s="160" t="s">
        <v>114</v>
      </c>
      <c r="X384" s="153" t="s">
        <v>102</v>
      </c>
      <c r="Y384" s="157" t="s">
        <v>102</v>
      </c>
    </row>
    <row r="385" spans="1:25" s="5" customFormat="1" x14ac:dyDescent="0.3">
      <c r="A385" s="11" t="s">
        <v>686</v>
      </c>
      <c r="B385" s="15" t="s">
        <v>102</v>
      </c>
      <c r="C385" s="9" t="s">
        <v>102</v>
      </c>
      <c r="D385" s="9" t="s">
        <v>102</v>
      </c>
      <c r="E385" s="64" t="s">
        <v>102</v>
      </c>
      <c r="F385" s="33" t="s">
        <v>102</v>
      </c>
      <c r="G385" s="33" t="s">
        <v>102</v>
      </c>
      <c r="H385" s="28" t="s">
        <v>102</v>
      </c>
      <c r="I385" s="28" t="s">
        <v>102</v>
      </c>
      <c r="J385" s="28" t="s">
        <v>102</v>
      </c>
      <c r="K385" s="25" t="s">
        <v>102</v>
      </c>
      <c r="L385" s="25" t="s">
        <v>102</v>
      </c>
      <c r="M385" s="25" t="s">
        <v>102</v>
      </c>
      <c r="N385" s="1" t="s">
        <v>102</v>
      </c>
      <c r="O385" s="37" t="s">
        <v>102</v>
      </c>
      <c r="P385" s="25" t="s">
        <v>102</v>
      </c>
      <c r="Q385" s="70" t="s">
        <v>102</v>
      </c>
      <c r="R385" s="70" t="s">
        <v>102</v>
      </c>
      <c r="S385" s="70" t="s">
        <v>102</v>
      </c>
      <c r="T385" s="70">
        <f>35+29+100+28+2</f>
        <v>194</v>
      </c>
      <c r="U385" s="70" t="s">
        <v>102</v>
      </c>
      <c r="V385" s="70" t="s">
        <v>102</v>
      </c>
      <c r="W385" s="160" t="s">
        <v>102</v>
      </c>
      <c r="X385" s="153" t="str">
        <f t="shared" si="6"/>
        <v>X</v>
      </c>
      <c r="Y385" s="157" t="s">
        <v>102</v>
      </c>
    </row>
    <row r="386" spans="1:25" s="8" customFormat="1" x14ac:dyDescent="0.3">
      <c r="A386" s="11" t="s">
        <v>759</v>
      </c>
      <c r="B386" s="15" t="s">
        <v>102</v>
      </c>
      <c r="C386" s="9" t="s">
        <v>102</v>
      </c>
      <c r="D386" s="9" t="s">
        <v>102</v>
      </c>
      <c r="E386" s="64" t="s">
        <v>102</v>
      </c>
      <c r="F386" s="33" t="s">
        <v>102</v>
      </c>
      <c r="G386" s="33" t="s">
        <v>102</v>
      </c>
      <c r="H386" s="28" t="s">
        <v>102</v>
      </c>
      <c r="I386" s="28" t="s">
        <v>102</v>
      </c>
      <c r="J386" s="28" t="s">
        <v>102</v>
      </c>
      <c r="K386" s="25" t="s">
        <v>102</v>
      </c>
      <c r="L386" s="25" t="s">
        <v>102</v>
      </c>
      <c r="M386" s="25" t="s">
        <v>102</v>
      </c>
      <c r="N386" s="1" t="s">
        <v>102</v>
      </c>
      <c r="O386" s="37" t="s">
        <v>102</v>
      </c>
      <c r="P386" s="25" t="s">
        <v>102</v>
      </c>
      <c r="Q386" s="70" t="s">
        <v>102</v>
      </c>
      <c r="R386" s="70" t="s">
        <v>102</v>
      </c>
      <c r="S386" s="70" t="s">
        <v>102</v>
      </c>
      <c r="T386" s="70">
        <v>62</v>
      </c>
      <c r="U386" s="70" t="s">
        <v>102</v>
      </c>
      <c r="V386" s="70" t="s">
        <v>102</v>
      </c>
      <c r="W386" s="160" t="s">
        <v>102</v>
      </c>
      <c r="X386" s="153" t="str">
        <f t="shared" si="6"/>
        <v>X</v>
      </c>
      <c r="Y386" s="157" t="s">
        <v>969</v>
      </c>
    </row>
    <row r="387" spans="1:25" s="51" customFormat="1" x14ac:dyDescent="0.3">
      <c r="A387" s="11" t="s">
        <v>368</v>
      </c>
      <c r="B387" s="15" t="s">
        <v>102</v>
      </c>
      <c r="C387" s="9" t="s">
        <v>102</v>
      </c>
      <c r="D387" s="9" t="s">
        <v>102</v>
      </c>
      <c r="E387" s="64" t="s">
        <v>102</v>
      </c>
      <c r="F387" s="33" t="s">
        <v>102</v>
      </c>
      <c r="G387" s="33" t="s">
        <v>102</v>
      </c>
      <c r="H387" s="28" t="s">
        <v>102</v>
      </c>
      <c r="I387" s="28">
        <v>1</v>
      </c>
      <c r="J387" s="28" t="s">
        <v>102</v>
      </c>
      <c r="K387" s="25" t="s">
        <v>102</v>
      </c>
      <c r="L387" s="25" t="s">
        <v>102</v>
      </c>
      <c r="M387" s="25" t="s">
        <v>114</v>
      </c>
      <c r="N387" s="1" t="s">
        <v>102</v>
      </c>
      <c r="O387" s="37" t="s">
        <v>102</v>
      </c>
      <c r="P387" s="25" t="s">
        <v>102</v>
      </c>
      <c r="Q387" s="70" t="s">
        <v>102</v>
      </c>
      <c r="R387" s="70" t="s">
        <v>102</v>
      </c>
      <c r="S387" s="70" t="s">
        <v>102</v>
      </c>
      <c r="T387" s="70" t="s">
        <v>102</v>
      </c>
      <c r="U387" s="70" t="s">
        <v>102</v>
      </c>
      <c r="V387" s="70" t="s">
        <v>102</v>
      </c>
      <c r="W387" s="160" t="s">
        <v>102</v>
      </c>
      <c r="X387" s="153" t="s">
        <v>114</v>
      </c>
      <c r="Y387" s="157" t="s">
        <v>114</v>
      </c>
    </row>
    <row r="388" spans="1:25" s="5" customFormat="1" x14ac:dyDescent="0.3">
      <c r="A388" s="11" t="s">
        <v>369</v>
      </c>
      <c r="B388" s="15" t="s">
        <v>102</v>
      </c>
      <c r="C388" s="9" t="s">
        <v>102</v>
      </c>
      <c r="D388" s="9" t="s">
        <v>102</v>
      </c>
      <c r="E388" s="64" t="s">
        <v>102</v>
      </c>
      <c r="F388" s="33" t="s">
        <v>102</v>
      </c>
      <c r="G388" s="33" t="s">
        <v>102</v>
      </c>
      <c r="H388" s="28" t="s">
        <v>102</v>
      </c>
      <c r="I388" s="28" t="s">
        <v>102</v>
      </c>
      <c r="J388" s="28" t="s">
        <v>102</v>
      </c>
      <c r="K388" s="25" t="s">
        <v>102</v>
      </c>
      <c r="L388" s="25" t="s">
        <v>102</v>
      </c>
      <c r="M388" s="25">
        <v>20</v>
      </c>
      <c r="N388" s="1" t="s">
        <v>102</v>
      </c>
      <c r="O388" s="37" t="s">
        <v>102</v>
      </c>
      <c r="P388" s="25" t="s">
        <v>102</v>
      </c>
      <c r="Q388" s="70" t="s">
        <v>102</v>
      </c>
      <c r="R388" s="70" t="s">
        <v>102</v>
      </c>
      <c r="S388" s="70" t="s">
        <v>102</v>
      </c>
      <c r="T388" s="70" t="s">
        <v>102</v>
      </c>
      <c r="U388" s="70" t="s">
        <v>102</v>
      </c>
      <c r="V388" s="70" t="s">
        <v>102</v>
      </c>
      <c r="W388" s="160" t="s">
        <v>102</v>
      </c>
      <c r="X388" s="153" t="s">
        <v>114</v>
      </c>
      <c r="Y388" s="157" t="s">
        <v>114</v>
      </c>
    </row>
    <row r="389" spans="1:25" s="51" customFormat="1" x14ac:dyDescent="0.3">
      <c r="A389" s="11" t="s">
        <v>370</v>
      </c>
      <c r="B389" s="15" t="s">
        <v>102</v>
      </c>
      <c r="C389" s="9" t="s">
        <v>102</v>
      </c>
      <c r="D389" s="9" t="s">
        <v>102</v>
      </c>
      <c r="E389" s="64" t="s">
        <v>102</v>
      </c>
      <c r="F389" s="33" t="s">
        <v>102</v>
      </c>
      <c r="G389" s="33" t="s">
        <v>102</v>
      </c>
      <c r="H389" s="28" t="s">
        <v>102</v>
      </c>
      <c r="I389" s="28" t="s">
        <v>102</v>
      </c>
      <c r="J389" s="28" t="s">
        <v>102</v>
      </c>
      <c r="K389" s="25" t="s">
        <v>102</v>
      </c>
      <c r="L389" s="25" t="s">
        <v>102</v>
      </c>
      <c r="M389" s="25">
        <f>24+115+8+18+13</f>
        <v>178</v>
      </c>
      <c r="N389" s="1" t="s">
        <v>102</v>
      </c>
      <c r="O389" s="37" t="s">
        <v>102</v>
      </c>
      <c r="P389" s="25" t="s">
        <v>102</v>
      </c>
      <c r="Q389" s="70" t="s">
        <v>102</v>
      </c>
      <c r="R389" s="70" t="s">
        <v>102</v>
      </c>
      <c r="S389" s="70" t="s">
        <v>102</v>
      </c>
      <c r="T389" s="70" t="s">
        <v>102</v>
      </c>
      <c r="U389" s="70" t="s">
        <v>102</v>
      </c>
      <c r="V389" s="70" t="s">
        <v>102</v>
      </c>
      <c r="W389" s="160" t="s">
        <v>102</v>
      </c>
      <c r="X389" s="153" t="s">
        <v>102</v>
      </c>
      <c r="Y389" s="157" t="s">
        <v>102</v>
      </c>
    </row>
    <row r="390" spans="1:25" s="42" customFormat="1" x14ac:dyDescent="0.3">
      <c r="A390" s="11" t="s">
        <v>371</v>
      </c>
      <c r="B390" s="15" t="s">
        <v>102</v>
      </c>
      <c r="C390" s="9" t="s">
        <v>102</v>
      </c>
      <c r="D390" s="9" t="s">
        <v>102</v>
      </c>
      <c r="E390" s="64" t="s">
        <v>102</v>
      </c>
      <c r="F390" s="33" t="s">
        <v>102</v>
      </c>
      <c r="G390" s="33" t="s">
        <v>102</v>
      </c>
      <c r="H390" s="28" t="s">
        <v>102</v>
      </c>
      <c r="I390" s="28" t="s">
        <v>102</v>
      </c>
      <c r="J390" s="28" t="s">
        <v>102</v>
      </c>
      <c r="K390" s="25" t="s">
        <v>102</v>
      </c>
      <c r="L390" s="25" t="s">
        <v>102</v>
      </c>
      <c r="M390" s="25">
        <v>14</v>
      </c>
      <c r="N390" s="1" t="s">
        <v>102</v>
      </c>
      <c r="O390" s="37" t="s">
        <v>102</v>
      </c>
      <c r="P390" s="25" t="s">
        <v>102</v>
      </c>
      <c r="Q390" s="70" t="s">
        <v>102</v>
      </c>
      <c r="R390" s="70" t="s">
        <v>102</v>
      </c>
      <c r="S390" s="70" t="s">
        <v>102</v>
      </c>
      <c r="T390" s="70" t="s">
        <v>102</v>
      </c>
      <c r="U390" s="70" t="s">
        <v>102</v>
      </c>
      <c r="V390" s="70" t="s">
        <v>102</v>
      </c>
      <c r="W390" s="160" t="s">
        <v>102</v>
      </c>
      <c r="X390" s="153" t="s">
        <v>114</v>
      </c>
      <c r="Y390" s="157" t="s">
        <v>102</v>
      </c>
    </row>
    <row r="391" spans="1:25" x14ac:dyDescent="0.3">
      <c r="A391" s="11" t="s">
        <v>372</v>
      </c>
      <c r="B391" s="15" t="s">
        <v>102</v>
      </c>
      <c r="C391" s="9" t="s">
        <v>102</v>
      </c>
      <c r="D391" s="9" t="s">
        <v>102</v>
      </c>
      <c r="E391" s="64" t="s">
        <v>102</v>
      </c>
      <c r="F391" s="33" t="s">
        <v>102</v>
      </c>
      <c r="G391" s="33" t="s">
        <v>102</v>
      </c>
      <c r="H391" s="28" t="s">
        <v>102</v>
      </c>
      <c r="I391" s="28">
        <v>5</v>
      </c>
      <c r="J391" s="28" t="s">
        <v>102</v>
      </c>
      <c r="K391" s="25" t="s">
        <v>102</v>
      </c>
      <c r="L391" s="25" t="s">
        <v>102</v>
      </c>
      <c r="M391" s="25" t="s">
        <v>114</v>
      </c>
      <c r="N391" s="1" t="s">
        <v>102</v>
      </c>
      <c r="O391" s="37" t="s">
        <v>102</v>
      </c>
      <c r="P391" s="25">
        <v>17</v>
      </c>
      <c r="Q391" s="70" t="s">
        <v>102</v>
      </c>
      <c r="R391" s="70" t="s">
        <v>102</v>
      </c>
      <c r="S391" s="70" t="s">
        <v>102</v>
      </c>
      <c r="T391" s="70" t="s">
        <v>102</v>
      </c>
      <c r="U391" s="70" t="s">
        <v>102</v>
      </c>
      <c r="V391" s="70" t="s">
        <v>102</v>
      </c>
      <c r="W391" s="160" t="s">
        <v>102</v>
      </c>
      <c r="X391" s="153" t="s">
        <v>114</v>
      </c>
      <c r="Y391" s="157" t="s">
        <v>114</v>
      </c>
    </row>
    <row r="392" spans="1:25" x14ac:dyDescent="0.3">
      <c r="A392" s="11" t="s">
        <v>373</v>
      </c>
      <c r="B392" s="15" t="s">
        <v>102</v>
      </c>
      <c r="C392" s="11" t="s">
        <v>102</v>
      </c>
      <c r="D392" s="11" t="s">
        <v>102</v>
      </c>
      <c r="E392" s="11" t="s">
        <v>102</v>
      </c>
      <c r="F392" s="33" t="s">
        <v>102</v>
      </c>
      <c r="G392" s="33" t="s">
        <v>102</v>
      </c>
      <c r="H392" s="28" t="s">
        <v>102</v>
      </c>
      <c r="I392" s="28">
        <v>3</v>
      </c>
      <c r="J392" s="28" t="s">
        <v>102</v>
      </c>
      <c r="K392" s="28" t="s">
        <v>102</v>
      </c>
      <c r="L392" s="28" t="s">
        <v>102</v>
      </c>
      <c r="M392" s="28" t="s">
        <v>114</v>
      </c>
      <c r="N392" s="11" t="s">
        <v>102</v>
      </c>
      <c r="O392" s="37" t="s">
        <v>102</v>
      </c>
      <c r="P392" s="25" t="s">
        <v>102</v>
      </c>
      <c r="Q392" s="70" t="s">
        <v>102</v>
      </c>
      <c r="R392" s="70" t="s">
        <v>102</v>
      </c>
      <c r="S392" s="70" t="s">
        <v>102</v>
      </c>
      <c r="T392" s="70" t="s">
        <v>102</v>
      </c>
      <c r="U392" s="70" t="s">
        <v>102</v>
      </c>
      <c r="V392" s="70" t="s">
        <v>102</v>
      </c>
      <c r="W392" s="160" t="s">
        <v>102</v>
      </c>
      <c r="X392" s="153" t="s">
        <v>114</v>
      </c>
      <c r="Y392" s="157" t="s">
        <v>102</v>
      </c>
    </row>
    <row r="393" spans="1:25" x14ac:dyDescent="0.3">
      <c r="A393" s="11" t="s">
        <v>234</v>
      </c>
      <c r="B393" s="2" t="s">
        <v>102</v>
      </c>
      <c r="C393" s="11" t="s">
        <v>102</v>
      </c>
      <c r="D393" s="11" t="s">
        <v>102</v>
      </c>
      <c r="E393" s="1" t="s">
        <v>102</v>
      </c>
      <c r="F393" s="33" t="s">
        <v>102</v>
      </c>
      <c r="G393" s="33" t="s">
        <v>102</v>
      </c>
      <c r="H393" s="25" t="s">
        <v>102</v>
      </c>
      <c r="I393" s="25">
        <v>1</v>
      </c>
      <c r="J393" s="25" t="s">
        <v>102</v>
      </c>
      <c r="K393" s="25" t="s">
        <v>102</v>
      </c>
      <c r="L393" s="25" t="s">
        <v>102</v>
      </c>
      <c r="M393" s="25">
        <v>1</v>
      </c>
      <c r="N393" s="1" t="s">
        <v>102</v>
      </c>
      <c r="O393" s="37" t="s">
        <v>102</v>
      </c>
      <c r="P393" s="25" t="s">
        <v>102</v>
      </c>
      <c r="Q393" s="70" t="s">
        <v>102</v>
      </c>
      <c r="R393" s="70">
        <v>1</v>
      </c>
      <c r="S393" s="70" t="s">
        <v>102</v>
      </c>
      <c r="T393" s="70" t="s">
        <v>102</v>
      </c>
      <c r="U393" s="70" t="s">
        <v>102</v>
      </c>
      <c r="V393" s="70" t="s">
        <v>102</v>
      </c>
      <c r="W393" s="160" t="s">
        <v>102</v>
      </c>
      <c r="X393" s="153" t="str">
        <f t="shared" si="6"/>
        <v>X</v>
      </c>
      <c r="Y393" s="157" t="s">
        <v>102</v>
      </c>
    </row>
    <row r="394" spans="1:25" x14ac:dyDescent="0.3">
      <c r="A394" s="1" t="s">
        <v>77</v>
      </c>
      <c r="B394" s="2">
        <v>0</v>
      </c>
      <c r="C394" s="4">
        <v>0</v>
      </c>
      <c r="D394" s="4">
        <v>0</v>
      </c>
      <c r="E394" s="1">
        <v>6</v>
      </c>
      <c r="F394" s="33" t="s">
        <v>102</v>
      </c>
      <c r="G394" s="33" t="s">
        <v>102</v>
      </c>
      <c r="H394" s="25" t="s">
        <v>102</v>
      </c>
      <c r="I394" s="25" t="s">
        <v>102</v>
      </c>
      <c r="J394" s="25" t="s">
        <v>102</v>
      </c>
      <c r="K394" s="25" t="s">
        <v>102</v>
      </c>
      <c r="L394" s="25" t="s">
        <v>102</v>
      </c>
      <c r="M394" s="25" t="s">
        <v>102</v>
      </c>
      <c r="N394" s="1" t="s">
        <v>102</v>
      </c>
      <c r="O394" s="37" t="s">
        <v>102</v>
      </c>
      <c r="P394" s="25" t="s">
        <v>102</v>
      </c>
      <c r="Q394" s="70" t="s">
        <v>102</v>
      </c>
      <c r="R394" s="70" t="s">
        <v>102</v>
      </c>
      <c r="S394" s="70" t="s">
        <v>102</v>
      </c>
      <c r="T394" s="70" t="s">
        <v>102</v>
      </c>
      <c r="U394" s="70" t="s">
        <v>102</v>
      </c>
      <c r="V394" s="70" t="s">
        <v>102</v>
      </c>
      <c r="W394" s="160" t="s">
        <v>102</v>
      </c>
      <c r="X394" s="153" t="s">
        <v>102</v>
      </c>
      <c r="Y394" s="157" t="s">
        <v>102</v>
      </c>
    </row>
    <row r="395" spans="1:25" s="8" customFormat="1" x14ac:dyDescent="0.3">
      <c r="A395" s="9" t="s">
        <v>374</v>
      </c>
      <c r="B395" s="2" t="s">
        <v>102</v>
      </c>
      <c r="C395" s="4" t="s">
        <v>102</v>
      </c>
      <c r="D395" s="4" t="s">
        <v>102</v>
      </c>
      <c r="E395" s="1" t="s">
        <v>102</v>
      </c>
      <c r="F395" s="33" t="s">
        <v>102</v>
      </c>
      <c r="G395" s="33" t="s">
        <v>102</v>
      </c>
      <c r="H395" s="25" t="s">
        <v>102</v>
      </c>
      <c r="I395" s="25" t="s">
        <v>102</v>
      </c>
      <c r="J395" s="25" t="s">
        <v>102</v>
      </c>
      <c r="K395" s="25" t="s">
        <v>102</v>
      </c>
      <c r="L395" s="25" t="s">
        <v>102</v>
      </c>
      <c r="M395" s="25">
        <v>2</v>
      </c>
      <c r="N395" s="1" t="s">
        <v>102</v>
      </c>
      <c r="O395" s="37" t="s">
        <v>102</v>
      </c>
      <c r="P395" s="25" t="s">
        <v>102</v>
      </c>
      <c r="Q395" s="70" t="s">
        <v>102</v>
      </c>
      <c r="R395" s="70" t="s">
        <v>102</v>
      </c>
      <c r="S395" s="70">
        <v>1</v>
      </c>
      <c r="T395" s="70" t="s">
        <v>102</v>
      </c>
      <c r="U395" s="70" t="s">
        <v>102</v>
      </c>
      <c r="V395" s="70">
        <v>1</v>
      </c>
      <c r="W395" s="160" t="s">
        <v>102</v>
      </c>
      <c r="X395" s="153" t="str">
        <f t="shared" ref="X395:X446" si="7">IF(SUM(Q395:V395)&gt;=1,"X","")</f>
        <v>X</v>
      </c>
      <c r="Y395" s="157" t="s">
        <v>102</v>
      </c>
    </row>
    <row r="396" spans="1:25" x14ac:dyDescent="0.3">
      <c r="A396" s="9" t="s">
        <v>719</v>
      </c>
      <c r="B396" s="2" t="s">
        <v>102</v>
      </c>
      <c r="C396" s="4" t="s">
        <v>102</v>
      </c>
      <c r="D396" s="4" t="s">
        <v>102</v>
      </c>
      <c r="E396" s="1" t="s">
        <v>102</v>
      </c>
      <c r="F396" s="33" t="s">
        <v>102</v>
      </c>
      <c r="G396" s="33" t="s">
        <v>102</v>
      </c>
      <c r="H396" s="25" t="s">
        <v>102</v>
      </c>
      <c r="I396" s="25" t="s">
        <v>102</v>
      </c>
      <c r="J396" s="25" t="s">
        <v>102</v>
      </c>
      <c r="K396" s="25" t="s">
        <v>102</v>
      </c>
      <c r="L396" s="25" t="s">
        <v>102</v>
      </c>
      <c r="M396" s="25" t="s">
        <v>102</v>
      </c>
      <c r="N396" s="1" t="s">
        <v>102</v>
      </c>
      <c r="O396" s="37" t="s">
        <v>102</v>
      </c>
      <c r="P396" s="25" t="s">
        <v>102</v>
      </c>
      <c r="Q396" s="70" t="s">
        <v>102</v>
      </c>
      <c r="R396" s="70">
        <v>1</v>
      </c>
      <c r="S396" s="70" t="s">
        <v>102</v>
      </c>
      <c r="T396" s="70" t="s">
        <v>102</v>
      </c>
      <c r="U396" s="70" t="s">
        <v>102</v>
      </c>
      <c r="V396" s="70" t="s">
        <v>102</v>
      </c>
      <c r="W396" s="160" t="s">
        <v>102</v>
      </c>
      <c r="X396" s="153" t="str">
        <f t="shared" si="7"/>
        <v>X</v>
      </c>
      <c r="Y396" s="157" t="s">
        <v>102</v>
      </c>
    </row>
    <row r="397" spans="1:25" x14ac:dyDescent="0.3">
      <c r="A397" s="9" t="s">
        <v>1001</v>
      </c>
      <c r="B397" s="166" t="s">
        <v>102</v>
      </c>
      <c r="C397" s="167" t="s">
        <v>102</v>
      </c>
      <c r="D397" s="167" t="s">
        <v>102</v>
      </c>
      <c r="E397" s="7" t="s">
        <v>102</v>
      </c>
      <c r="F397" s="33" t="s">
        <v>102</v>
      </c>
      <c r="G397" s="33" t="s">
        <v>102</v>
      </c>
      <c r="H397" s="26" t="s">
        <v>102</v>
      </c>
      <c r="I397" s="26" t="s">
        <v>102</v>
      </c>
      <c r="J397" s="26" t="s">
        <v>102</v>
      </c>
      <c r="K397" s="26" t="s">
        <v>102</v>
      </c>
      <c r="L397" s="26" t="s">
        <v>102</v>
      </c>
      <c r="M397" s="26" t="s">
        <v>102</v>
      </c>
      <c r="N397" s="1" t="s">
        <v>102</v>
      </c>
      <c r="O397" s="37" t="s">
        <v>102</v>
      </c>
      <c r="P397" s="25">
        <v>65</v>
      </c>
      <c r="Q397" s="70" t="s">
        <v>102</v>
      </c>
      <c r="R397" s="70" t="s">
        <v>102</v>
      </c>
      <c r="S397" s="70" t="s">
        <v>102</v>
      </c>
      <c r="T397" s="70" t="s">
        <v>102</v>
      </c>
      <c r="U397" s="70" t="s">
        <v>102</v>
      </c>
      <c r="V397" s="70" t="s">
        <v>102</v>
      </c>
      <c r="W397" t="s">
        <v>102</v>
      </c>
      <c r="X397" s="8" t="s">
        <v>102</v>
      </c>
      <c r="Y397" s="8" t="s">
        <v>102</v>
      </c>
    </row>
    <row r="398" spans="1:25" x14ac:dyDescent="0.3">
      <c r="A398" s="9" t="s">
        <v>375</v>
      </c>
      <c r="B398" s="15" t="s">
        <v>102</v>
      </c>
      <c r="C398" s="9" t="s">
        <v>102</v>
      </c>
      <c r="D398" s="9" t="s">
        <v>102</v>
      </c>
      <c r="E398" s="11" t="s">
        <v>102</v>
      </c>
      <c r="F398" s="33" t="s">
        <v>102</v>
      </c>
      <c r="G398" s="33" t="s">
        <v>102</v>
      </c>
      <c r="H398" s="28" t="s">
        <v>102</v>
      </c>
      <c r="I398" s="28" t="s">
        <v>102</v>
      </c>
      <c r="J398" s="28" t="s">
        <v>102</v>
      </c>
      <c r="K398" s="28" t="s">
        <v>102</v>
      </c>
      <c r="L398" s="28" t="s">
        <v>102</v>
      </c>
      <c r="M398" s="28">
        <v>4</v>
      </c>
      <c r="N398" s="11" t="s">
        <v>102</v>
      </c>
      <c r="O398" s="37" t="s">
        <v>102</v>
      </c>
      <c r="P398" s="25">
        <v>1</v>
      </c>
      <c r="Q398" s="70" t="s">
        <v>102</v>
      </c>
      <c r="R398" s="70" t="s">
        <v>102</v>
      </c>
      <c r="S398" s="70" t="s">
        <v>102</v>
      </c>
      <c r="T398" s="70" t="s">
        <v>102</v>
      </c>
      <c r="U398" s="70" t="s">
        <v>102</v>
      </c>
      <c r="V398" s="70" t="s">
        <v>102</v>
      </c>
      <c r="W398" s="160" t="s">
        <v>102</v>
      </c>
      <c r="X398" s="153" t="s">
        <v>102</v>
      </c>
      <c r="Y398" s="157" t="s">
        <v>102</v>
      </c>
    </row>
    <row r="399" spans="1:25" x14ac:dyDescent="0.3">
      <c r="A399" s="9" t="s">
        <v>1002</v>
      </c>
      <c r="B399" s="15" t="s">
        <v>102</v>
      </c>
      <c r="C399" s="9" t="s">
        <v>102</v>
      </c>
      <c r="D399" s="9" t="s">
        <v>102</v>
      </c>
      <c r="E399" s="11" t="s">
        <v>102</v>
      </c>
      <c r="F399" s="33" t="s">
        <v>102</v>
      </c>
      <c r="G399" s="33" t="s">
        <v>102</v>
      </c>
      <c r="H399" s="28" t="s">
        <v>102</v>
      </c>
      <c r="I399" s="28" t="s">
        <v>102</v>
      </c>
      <c r="J399" s="28" t="s">
        <v>102</v>
      </c>
      <c r="K399" s="28" t="s">
        <v>102</v>
      </c>
      <c r="L399" s="28" t="s">
        <v>102</v>
      </c>
      <c r="M399" s="28" t="s">
        <v>102</v>
      </c>
      <c r="N399" s="11" t="s">
        <v>102</v>
      </c>
      <c r="O399" s="37" t="s">
        <v>102</v>
      </c>
      <c r="P399" s="25">
        <v>25</v>
      </c>
      <c r="Q399" s="70" t="s">
        <v>102</v>
      </c>
      <c r="R399" s="70" t="s">
        <v>102</v>
      </c>
      <c r="S399" s="70" t="s">
        <v>102</v>
      </c>
      <c r="T399" s="70" t="s">
        <v>102</v>
      </c>
      <c r="U399" s="70" t="s">
        <v>102</v>
      </c>
      <c r="V399" s="70" t="s">
        <v>102</v>
      </c>
      <c r="W399" t="s">
        <v>102</v>
      </c>
      <c r="X399" s="8" t="s">
        <v>102</v>
      </c>
      <c r="Y399" s="8" t="s">
        <v>102</v>
      </c>
    </row>
    <row r="400" spans="1:25" x14ac:dyDescent="0.3">
      <c r="A400" s="38" t="s">
        <v>712</v>
      </c>
      <c r="B400" s="6" t="s">
        <v>102</v>
      </c>
      <c r="C400" s="38" t="s">
        <v>102</v>
      </c>
      <c r="D400" s="38" t="s">
        <v>102</v>
      </c>
      <c r="E400" s="35" t="s">
        <v>102</v>
      </c>
      <c r="F400" s="33" t="s">
        <v>102</v>
      </c>
      <c r="G400" s="33" t="s">
        <v>102</v>
      </c>
      <c r="H400" s="33" t="s">
        <v>102</v>
      </c>
      <c r="I400" s="33" t="s">
        <v>102</v>
      </c>
      <c r="J400" s="33" t="s">
        <v>102</v>
      </c>
      <c r="K400" s="33" t="s">
        <v>102</v>
      </c>
      <c r="L400" s="33" t="s">
        <v>102</v>
      </c>
      <c r="M400" s="33" t="s">
        <v>102</v>
      </c>
      <c r="N400" s="35" t="s">
        <v>102</v>
      </c>
      <c r="O400" s="37" t="s">
        <v>102</v>
      </c>
      <c r="P400" s="25" t="s">
        <v>102</v>
      </c>
      <c r="Q400" s="72" t="s">
        <v>102</v>
      </c>
      <c r="R400" s="72">
        <v>1</v>
      </c>
      <c r="S400" s="72" t="s">
        <v>102</v>
      </c>
      <c r="T400" s="72" t="s">
        <v>102</v>
      </c>
      <c r="U400" s="70" t="s">
        <v>102</v>
      </c>
      <c r="V400" s="70" t="s">
        <v>102</v>
      </c>
      <c r="W400" s="160" t="s">
        <v>102</v>
      </c>
      <c r="X400" s="153" t="str">
        <f t="shared" si="7"/>
        <v>X</v>
      </c>
      <c r="Y400" s="157" t="s">
        <v>114</v>
      </c>
    </row>
    <row r="401" spans="1:25" x14ac:dyDescent="0.3">
      <c r="A401" s="11" t="s">
        <v>96</v>
      </c>
      <c r="B401" s="2">
        <v>0</v>
      </c>
      <c r="C401" s="11">
        <v>0</v>
      </c>
      <c r="D401" s="11">
        <v>0</v>
      </c>
      <c r="E401" s="1">
        <v>1</v>
      </c>
      <c r="F401" s="33" t="s">
        <v>102</v>
      </c>
      <c r="G401" s="33" t="s">
        <v>102</v>
      </c>
      <c r="H401" s="25">
        <v>8</v>
      </c>
      <c r="I401" s="25" t="s">
        <v>102</v>
      </c>
      <c r="J401" s="25" t="s">
        <v>102</v>
      </c>
      <c r="K401" s="25" t="s">
        <v>102</v>
      </c>
      <c r="L401" s="25" t="s">
        <v>102</v>
      </c>
      <c r="M401" s="25" t="s">
        <v>102</v>
      </c>
      <c r="N401" s="1" t="s">
        <v>102</v>
      </c>
      <c r="O401" s="37" t="s">
        <v>102</v>
      </c>
      <c r="P401" s="25" t="s">
        <v>102</v>
      </c>
      <c r="Q401" s="70" t="s">
        <v>102</v>
      </c>
      <c r="R401" s="70" t="s">
        <v>102</v>
      </c>
      <c r="S401" s="70" t="s">
        <v>102</v>
      </c>
      <c r="T401" s="70" t="s">
        <v>102</v>
      </c>
      <c r="U401" s="70" t="s">
        <v>102</v>
      </c>
      <c r="V401" s="70" t="s">
        <v>102</v>
      </c>
      <c r="W401" s="160" t="s">
        <v>102</v>
      </c>
      <c r="X401" s="153" t="s">
        <v>102</v>
      </c>
      <c r="Y401" s="157" t="s">
        <v>114</v>
      </c>
    </row>
    <row r="402" spans="1:25" x14ac:dyDescent="0.3">
      <c r="A402" s="11" t="s">
        <v>683</v>
      </c>
      <c r="B402" s="2" t="s">
        <v>102</v>
      </c>
      <c r="C402" s="11" t="s">
        <v>102</v>
      </c>
      <c r="D402" s="11" t="s">
        <v>102</v>
      </c>
      <c r="E402" s="1" t="s">
        <v>102</v>
      </c>
      <c r="F402" s="33" t="s">
        <v>102</v>
      </c>
      <c r="G402" s="33" t="s">
        <v>102</v>
      </c>
      <c r="H402" s="25" t="s">
        <v>102</v>
      </c>
      <c r="I402" s="25" t="s">
        <v>102</v>
      </c>
      <c r="J402" s="25" t="s">
        <v>102</v>
      </c>
      <c r="K402" s="25" t="s">
        <v>102</v>
      </c>
      <c r="L402" s="25" t="s">
        <v>102</v>
      </c>
      <c r="M402" s="25" t="s">
        <v>102</v>
      </c>
      <c r="N402" s="1" t="s">
        <v>102</v>
      </c>
      <c r="O402" s="37" t="s">
        <v>102</v>
      </c>
      <c r="P402" s="25" t="s">
        <v>102</v>
      </c>
      <c r="Q402" s="70" t="s">
        <v>102</v>
      </c>
      <c r="R402" s="70">
        <v>1</v>
      </c>
      <c r="S402" s="70" t="s">
        <v>102</v>
      </c>
      <c r="T402" s="70" t="s">
        <v>102</v>
      </c>
      <c r="U402" s="70" t="s">
        <v>102</v>
      </c>
      <c r="V402" s="70" t="s">
        <v>102</v>
      </c>
      <c r="W402" s="160" t="s">
        <v>102</v>
      </c>
      <c r="X402" s="153" t="str">
        <f t="shared" si="7"/>
        <v>X</v>
      </c>
      <c r="Y402" s="157" t="s">
        <v>102</v>
      </c>
    </row>
    <row r="403" spans="1:25" x14ac:dyDescent="0.3">
      <c r="A403" s="11" t="s">
        <v>674</v>
      </c>
      <c r="B403" s="2" t="s">
        <v>102</v>
      </c>
      <c r="C403" s="11" t="s">
        <v>102</v>
      </c>
      <c r="D403" s="11" t="s">
        <v>102</v>
      </c>
      <c r="E403" s="1" t="s">
        <v>102</v>
      </c>
      <c r="F403" s="33" t="s">
        <v>102</v>
      </c>
      <c r="G403" s="33" t="s">
        <v>102</v>
      </c>
      <c r="H403" s="25" t="s">
        <v>102</v>
      </c>
      <c r="I403" s="25" t="s">
        <v>102</v>
      </c>
      <c r="J403" s="25" t="s">
        <v>102</v>
      </c>
      <c r="K403" s="25" t="s">
        <v>102</v>
      </c>
      <c r="L403" s="25" t="s">
        <v>102</v>
      </c>
      <c r="M403" s="25" t="s">
        <v>102</v>
      </c>
      <c r="N403" s="1" t="s">
        <v>102</v>
      </c>
      <c r="O403" s="37" t="s">
        <v>102</v>
      </c>
      <c r="P403" s="25" t="s">
        <v>102</v>
      </c>
      <c r="Q403" s="70">
        <v>2</v>
      </c>
      <c r="R403" s="70">
        <v>3</v>
      </c>
      <c r="S403" s="70">
        <v>20</v>
      </c>
      <c r="T403" s="70">
        <v>8</v>
      </c>
      <c r="U403" s="70">
        <v>2</v>
      </c>
      <c r="V403" s="70">
        <v>3</v>
      </c>
      <c r="W403" s="160" t="s">
        <v>102</v>
      </c>
      <c r="X403" s="153" t="str">
        <f t="shared" si="7"/>
        <v>X</v>
      </c>
      <c r="Y403" s="157" t="s">
        <v>102</v>
      </c>
    </row>
    <row r="404" spans="1:25" x14ac:dyDescent="0.3">
      <c r="A404" s="22" t="s">
        <v>864</v>
      </c>
      <c r="B404" s="19">
        <v>679</v>
      </c>
      <c r="C404" s="20">
        <v>51</v>
      </c>
      <c r="D404" s="20">
        <v>0</v>
      </c>
      <c r="E404" s="21">
        <v>1</v>
      </c>
      <c r="F404" s="33" t="s">
        <v>102</v>
      </c>
      <c r="G404" s="33" t="s">
        <v>102</v>
      </c>
      <c r="H404" s="25" t="s">
        <v>102</v>
      </c>
      <c r="I404" s="25" t="s">
        <v>102</v>
      </c>
      <c r="J404" s="25" t="s">
        <v>102</v>
      </c>
      <c r="K404" s="25" t="s">
        <v>102</v>
      </c>
      <c r="L404" s="25" t="s">
        <v>102</v>
      </c>
      <c r="M404" s="25" t="s">
        <v>102</v>
      </c>
      <c r="N404" s="1" t="s">
        <v>102</v>
      </c>
      <c r="O404" s="37" t="s">
        <v>102</v>
      </c>
      <c r="P404" s="25" t="s">
        <v>102</v>
      </c>
      <c r="Q404" s="70" t="s">
        <v>102</v>
      </c>
      <c r="R404" s="70" t="s">
        <v>102</v>
      </c>
      <c r="S404" s="70" t="s">
        <v>102</v>
      </c>
      <c r="T404" s="70" t="s">
        <v>102</v>
      </c>
      <c r="U404" s="70" t="s">
        <v>102</v>
      </c>
      <c r="V404" s="70" t="s">
        <v>102</v>
      </c>
      <c r="W404" s="160" t="s">
        <v>114</v>
      </c>
      <c r="X404" s="153" t="s">
        <v>102</v>
      </c>
      <c r="Y404" s="157" t="s">
        <v>102</v>
      </c>
    </row>
    <row r="405" spans="1:25" s="8" customFormat="1" x14ac:dyDescent="0.3">
      <c r="A405" s="22" t="s">
        <v>865</v>
      </c>
      <c r="B405" s="19">
        <v>6</v>
      </c>
      <c r="C405" s="20">
        <v>0</v>
      </c>
      <c r="D405" s="20">
        <v>0</v>
      </c>
      <c r="E405" s="21">
        <v>0</v>
      </c>
      <c r="F405" s="33" t="s">
        <v>102</v>
      </c>
      <c r="G405" s="33" t="s">
        <v>102</v>
      </c>
      <c r="H405" s="25" t="s">
        <v>102</v>
      </c>
      <c r="I405" s="25" t="s">
        <v>102</v>
      </c>
      <c r="J405" s="25" t="s">
        <v>102</v>
      </c>
      <c r="K405" s="25" t="s">
        <v>102</v>
      </c>
      <c r="L405" s="25" t="s">
        <v>102</v>
      </c>
      <c r="M405" s="25" t="s">
        <v>102</v>
      </c>
      <c r="N405" s="1" t="s">
        <v>102</v>
      </c>
      <c r="O405" s="37" t="s">
        <v>102</v>
      </c>
      <c r="P405" s="25" t="s">
        <v>102</v>
      </c>
      <c r="Q405" s="70" t="s">
        <v>102</v>
      </c>
      <c r="R405" s="70" t="s">
        <v>102</v>
      </c>
      <c r="S405" s="70" t="s">
        <v>102</v>
      </c>
      <c r="T405" s="70" t="s">
        <v>102</v>
      </c>
      <c r="U405" s="70" t="s">
        <v>102</v>
      </c>
      <c r="V405" s="70" t="s">
        <v>102</v>
      </c>
      <c r="W405" s="160" t="s">
        <v>114</v>
      </c>
      <c r="X405" s="153" t="s">
        <v>102</v>
      </c>
      <c r="Y405" s="157" t="s">
        <v>102</v>
      </c>
    </row>
    <row r="406" spans="1:25" s="8" customFormat="1" x14ac:dyDescent="0.3">
      <c r="A406" s="11" t="s">
        <v>675</v>
      </c>
      <c r="B406" s="15" t="s">
        <v>102</v>
      </c>
      <c r="C406" s="9" t="s">
        <v>102</v>
      </c>
      <c r="D406" s="9" t="s">
        <v>102</v>
      </c>
      <c r="E406" s="11" t="s">
        <v>102</v>
      </c>
      <c r="F406" s="33" t="s">
        <v>102</v>
      </c>
      <c r="G406" s="28" t="s">
        <v>102</v>
      </c>
      <c r="H406" s="28" t="s">
        <v>102</v>
      </c>
      <c r="I406" s="28" t="s">
        <v>102</v>
      </c>
      <c r="J406" s="28" t="s">
        <v>102</v>
      </c>
      <c r="K406" s="28" t="s">
        <v>102</v>
      </c>
      <c r="L406" s="28" t="s">
        <v>102</v>
      </c>
      <c r="M406" s="28" t="s">
        <v>102</v>
      </c>
      <c r="N406" s="11" t="s">
        <v>102</v>
      </c>
      <c r="O406" s="37" t="s">
        <v>102</v>
      </c>
      <c r="P406" s="25" t="s">
        <v>102</v>
      </c>
      <c r="Q406" s="71" t="s">
        <v>102</v>
      </c>
      <c r="R406" s="71" t="s">
        <v>102</v>
      </c>
      <c r="S406" s="71" t="s">
        <v>102</v>
      </c>
      <c r="T406" s="71">
        <v>136</v>
      </c>
      <c r="U406" s="70" t="s">
        <v>102</v>
      </c>
      <c r="V406" s="70">
        <v>16</v>
      </c>
      <c r="W406" s="160" t="s">
        <v>102</v>
      </c>
      <c r="X406" s="153" t="str">
        <f t="shared" si="7"/>
        <v>X</v>
      </c>
      <c r="Y406" s="157" t="s">
        <v>102</v>
      </c>
    </row>
    <row r="407" spans="1:25" x14ac:dyDescent="0.3">
      <c r="A407" s="11" t="s">
        <v>756</v>
      </c>
      <c r="B407" s="15" t="s">
        <v>102</v>
      </c>
      <c r="C407" s="9" t="s">
        <v>102</v>
      </c>
      <c r="D407" s="9" t="s">
        <v>102</v>
      </c>
      <c r="E407" s="11" t="s">
        <v>102</v>
      </c>
      <c r="F407" s="33" t="s">
        <v>102</v>
      </c>
      <c r="G407" s="28" t="s">
        <v>102</v>
      </c>
      <c r="H407" s="28" t="s">
        <v>102</v>
      </c>
      <c r="I407" s="28" t="s">
        <v>102</v>
      </c>
      <c r="J407" s="28" t="s">
        <v>102</v>
      </c>
      <c r="K407" s="28" t="s">
        <v>102</v>
      </c>
      <c r="L407" s="28" t="s">
        <v>102</v>
      </c>
      <c r="M407" s="28" t="s">
        <v>102</v>
      </c>
      <c r="N407" s="11" t="s">
        <v>102</v>
      </c>
      <c r="O407" s="37" t="s">
        <v>102</v>
      </c>
      <c r="P407" s="25" t="s">
        <v>102</v>
      </c>
      <c r="Q407" s="71" t="s">
        <v>102</v>
      </c>
      <c r="R407" s="71" t="s">
        <v>102</v>
      </c>
      <c r="S407" s="71" t="s">
        <v>102</v>
      </c>
      <c r="T407" s="71">
        <v>9</v>
      </c>
      <c r="U407" s="70" t="s">
        <v>102</v>
      </c>
      <c r="V407" s="70" t="s">
        <v>102</v>
      </c>
      <c r="W407" s="160" t="s">
        <v>102</v>
      </c>
      <c r="X407" s="153" t="str">
        <f t="shared" si="7"/>
        <v>X</v>
      </c>
      <c r="Y407" s="157" t="s">
        <v>102</v>
      </c>
    </row>
    <row r="408" spans="1:25" x14ac:dyDescent="0.3">
      <c r="A408" s="11" t="s">
        <v>676</v>
      </c>
      <c r="B408" s="15" t="s">
        <v>102</v>
      </c>
      <c r="C408" s="9" t="s">
        <v>102</v>
      </c>
      <c r="D408" s="9" t="s">
        <v>102</v>
      </c>
      <c r="E408" s="11" t="s">
        <v>102</v>
      </c>
      <c r="F408" s="33" t="s">
        <v>102</v>
      </c>
      <c r="G408" s="28" t="s">
        <v>102</v>
      </c>
      <c r="H408" s="28" t="s">
        <v>102</v>
      </c>
      <c r="I408" s="28" t="s">
        <v>102</v>
      </c>
      <c r="J408" s="28" t="s">
        <v>102</v>
      </c>
      <c r="K408" s="28" t="s">
        <v>102</v>
      </c>
      <c r="L408" s="28" t="s">
        <v>102</v>
      </c>
      <c r="M408" s="28" t="s">
        <v>102</v>
      </c>
      <c r="N408" s="11" t="s">
        <v>102</v>
      </c>
      <c r="O408" s="37" t="s">
        <v>102</v>
      </c>
      <c r="P408" s="25" t="s">
        <v>102</v>
      </c>
      <c r="Q408" s="71" t="s">
        <v>102</v>
      </c>
      <c r="R408" s="71" t="s">
        <v>102</v>
      </c>
      <c r="S408" s="71" t="s">
        <v>102</v>
      </c>
      <c r="T408" s="71">
        <f>48+41</f>
        <v>89</v>
      </c>
      <c r="U408" s="70" t="s">
        <v>102</v>
      </c>
      <c r="V408" s="70" t="s">
        <v>102</v>
      </c>
      <c r="W408" s="160" t="s">
        <v>102</v>
      </c>
      <c r="X408" s="153" t="str">
        <f t="shared" si="7"/>
        <v>X</v>
      </c>
      <c r="Y408" s="157" t="s">
        <v>102</v>
      </c>
    </row>
    <row r="409" spans="1:25" x14ac:dyDescent="0.3">
      <c r="A409" s="11" t="s">
        <v>376</v>
      </c>
      <c r="B409" s="15" t="s">
        <v>102</v>
      </c>
      <c r="C409" s="9" t="s">
        <v>102</v>
      </c>
      <c r="D409" s="9" t="s">
        <v>102</v>
      </c>
      <c r="E409" s="11" t="s">
        <v>102</v>
      </c>
      <c r="F409" s="33" t="s">
        <v>102</v>
      </c>
      <c r="G409" s="33" t="s">
        <v>102</v>
      </c>
      <c r="H409" s="28" t="s">
        <v>102</v>
      </c>
      <c r="I409" s="28" t="s">
        <v>102</v>
      </c>
      <c r="J409" s="28" t="s">
        <v>102</v>
      </c>
      <c r="K409" s="28" t="s">
        <v>102</v>
      </c>
      <c r="L409" s="28" t="s">
        <v>102</v>
      </c>
      <c r="M409" s="28" t="s">
        <v>114</v>
      </c>
      <c r="N409" s="11" t="s">
        <v>102</v>
      </c>
      <c r="O409" s="37" t="s">
        <v>102</v>
      </c>
      <c r="P409" s="25" t="s">
        <v>102</v>
      </c>
      <c r="Q409" s="70" t="s">
        <v>102</v>
      </c>
      <c r="R409" s="70" t="s">
        <v>102</v>
      </c>
      <c r="S409" s="70" t="s">
        <v>102</v>
      </c>
      <c r="T409" s="70" t="s">
        <v>102</v>
      </c>
      <c r="U409" s="70" t="s">
        <v>102</v>
      </c>
      <c r="V409" s="70" t="s">
        <v>102</v>
      </c>
      <c r="W409" s="160" t="s">
        <v>102</v>
      </c>
      <c r="X409" s="153" t="s">
        <v>114</v>
      </c>
      <c r="Y409" s="157" t="s">
        <v>102</v>
      </c>
    </row>
    <row r="410" spans="1:25" x14ac:dyDescent="0.3">
      <c r="A410" s="11" t="s">
        <v>377</v>
      </c>
      <c r="B410" s="15" t="s">
        <v>102</v>
      </c>
      <c r="C410" s="9" t="s">
        <v>102</v>
      </c>
      <c r="D410" s="9" t="s">
        <v>102</v>
      </c>
      <c r="E410" s="11" t="s">
        <v>102</v>
      </c>
      <c r="F410" s="33" t="s">
        <v>102</v>
      </c>
      <c r="G410" s="33" t="s">
        <v>102</v>
      </c>
      <c r="H410" s="28" t="s">
        <v>102</v>
      </c>
      <c r="I410" s="28" t="s">
        <v>102</v>
      </c>
      <c r="J410" s="28" t="s">
        <v>102</v>
      </c>
      <c r="K410" s="28" t="s">
        <v>102</v>
      </c>
      <c r="L410" s="28" t="s">
        <v>102</v>
      </c>
      <c r="M410" s="28">
        <v>2</v>
      </c>
      <c r="N410" s="11" t="s">
        <v>102</v>
      </c>
      <c r="O410" s="37" t="s">
        <v>102</v>
      </c>
      <c r="P410" s="25" t="s">
        <v>102</v>
      </c>
      <c r="Q410" s="70" t="s">
        <v>102</v>
      </c>
      <c r="R410" s="70">
        <v>1</v>
      </c>
      <c r="S410" s="70" t="s">
        <v>102</v>
      </c>
      <c r="T410" s="70" t="s">
        <v>102</v>
      </c>
      <c r="U410" s="70">
        <v>2</v>
      </c>
      <c r="V410" s="70">
        <v>7</v>
      </c>
      <c r="W410" s="160" t="s">
        <v>102</v>
      </c>
      <c r="X410" s="153" t="str">
        <f t="shared" si="7"/>
        <v>X</v>
      </c>
      <c r="Y410" s="157" t="s">
        <v>102</v>
      </c>
    </row>
    <row r="411" spans="1:25" s="8" customFormat="1" x14ac:dyDescent="0.3">
      <c r="A411" s="11" t="s">
        <v>115</v>
      </c>
      <c r="B411" s="2" t="s">
        <v>102</v>
      </c>
      <c r="C411" s="4" t="s">
        <v>102</v>
      </c>
      <c r="D411" s="4" t="s">
        <v>102</v>
      </c>
      <c r="E411" s="1" t="s">
        <v>102</v>
      </c>
      <c r="F411" s="33" t="s">
        <v>102</v>
      </c>
      <c r="G411" s="33" t="s">
        <v>102</v>
      </c>
      <c r="H411" s="25">
        <v>3</v>
      </c>
      <c r="I411" s="25">
        <v>1</v>
      </c>
      <c r="J411" s="25" t="s">
        <v>102</v>
      </c>
      <c r="K411" s="26" t="s">
        <v>102</v>
      </c>
      <c r="L411" s="25" t="s">
        <v>102</v>
      </c>
      <c r="M411" s="25" t="s">
        <v>102</v>
      </c>
      <c r="N411" s="1" t="s">
        <v>102</v>
      </c>
      <c r="O411" s="37" t="s">
        <v>102</v>
      </c>
      <c r="P411" s="25" t="s">
        <v>102</v>
      </c>
      <c r="Q411" s="70" t="s">
        <v>102</v>
      </c>
      <c r="R411" s="70" t="s">
        <v>102</v>
      </c>
      <c r="S411" s="70" t="s">
        <v>102</v>
      </c>
      <c r="T411" s="70" t="s">
        <v>102</v>
      </c>
      <c r="U411" s="70" t="s">
        <v>102</v>
      </c>
      <c r="V411" s="70" t="s">
        <v>102</v>
      </c>
      <c r="W411" s="160" t="s">
        <v>102</v>
      </c>
      <c r="X411" s="153" t="s">
        <v>969</v>
      </c>
      <c r="Y411" s="157" t="s">
        <v>969</v>
      </c>
    </row>
    <row r="412" spans="1:25" s="8" customFormat="1" x14ac:dyDescent="0.3">
      <c r="A412" s="11" t="s">
        <v>678</v>
      </c>
      <c r="B412" s="2" t="s">
        <v>102</v>
      </c>
      <c r="C412" s="4" t="s">
        <v>102</v>
      </c>
      <c r="D412" s="4" t="s">
        <v>102</v>
      </c>
      <c r="E412" s="1" t="s">
        <v>102</v>
      </c>
      <c r="F412" s="33" t="s">
        <v>102</v>
      </c>
      <c r="G412" s="33" t="s">
        <v>102</v>
      </c>
      <c r="H412" s="25" t="s">
        <v>102</v>
      </c>
      <c r="I412" s="25" t="s">
        <v>102</v>
      </c>
      <c r="J412" s="25" t="s">
        <v>102</v>
      </c>
      <c r="K412" s="26" t="s">
        <v>102</v>
      </c>
      <c r="L412" s="25" t="s">
        <v>102</v>
      </c>
      <c r="M412" s="25" t="s">
        <v>102</v>
      </c>
      <c r="N412" s="1" t="s">
        <v>102</v>
      </c>
      <c r="O412" s="37" t="s">
        <v>102</v>
      </c>
      <c r="P412" s="25" t="s">
        <v>102</v>
      </c>
      <c r="Q412" s="70" t="s">
        <v>102</v>
      </c>
      <c r="R412" s="70" t="s">
        <v>102</v>
      </c>
      <c r="S412" s="70" t="s">
        <v>102</v>
      </c>
      <c r="T412" s="70">
        <v>47</v>
      </c>
      <c r="U412" s="70" t="s">
        <v>102</v>
      </c>
      <c r="V412" s="70" t="s">
        <v>102</v>
      </c>
      <c r="W412" s="160" t="s">
        <v>102</v>
      </c>
      <c r="X412" s="153" t="str">
        <f t="shared" si="7"/>
        <v>X</v>
      </c>
      <c r="Y412" s="157" t="s">
        <v>102</v>
      </c>
    </row>
    <row r="413" spans="1:25" x14ac:dyDescent="0.3">
      <c r="A413" s="11" t="s">
        <v>677</v>
      </c>
      <c r="B413" s="2" t="s">
        <v>102</v>
      </c>
      <c r="C413" s="4" t="s">
        <v>102</v>
      </c>
      <c r="D413" s="4" t="s">
        <v>102</v>
      </c>
      <c r="E413" s="1" t="s">
        <v>102</v>
      </c>
      <c r="F413" s="33" t="s">
        <v>102</v>
      </c>
      <c r="G413" s="33" t="s">
        <v>102</v>
      </c>
      <c r="H413" s="25" t="s">
        <v>102</v>
      </c>
      <c r="I413" s="25" t="s">
        <v>102</v>
      </c>
      <c r="J413" s="25" t="s">
        <v>102</v>
      </c>
      <c r="K413" s="26" t="s">
        <v>102</v>
      </c>
      <c r="L413" s="25" t="s">
        <v>102</v>
      </c>
      <c r="M413" s="25" t="s">
        <v>102</v>
      </c>
      <c r="N413" s="1" t="s">
        <v>102</v>
      </c>
      <c r="O413" s="37" t="s">
        <v>102</v>
      </c>
      <c r="P413" s="25" t="s">
        <v>102</v>
      </c>
      <c r="Q413" s="70" t="s">
        <v>102</v>
      </c>
      <c r="R413" s="70" t="s">
        <v>102</v>
      </c>
      <c r="S413" s="70" t="s">
        <v>102</v>
      </c>
      <c r="T413" s="70">
        <f>14+9+1</f>
        <v>24</v>
      </c>
      <c r="U413" s="70" t="s">
        <v>102</v>
      </c>
      <c r="V413" s="70" t="s">
        <v>102</v>
      </c>
      <c r="W413" s="160" t="s">
        <v>102</v>
      </c>
      <c r="X413" s="153" t="str">
        <f t="shared" si="7"/>
        <v>X</v>
      </c>
      <c r="Y413" s="157" t="s">
        <v>102</v>
      </c>
    </row>
    <row r="414" spans="1:25" x14ac:dyDescent="0.3">
      <c r="A414" s="11" t="s">
        <v>694</v>
      </c>
      <c r="B414" s="2" t="s">
        <v>102</v>
      </c>
      <c r="C414" s="4" t="s">
        <v>102</v>
      </c>
      <c r="D414" s="4" t="s">
        <v>102</v>
      </c>
      <c r="E414" s="1" t="s">
        <v>102</v>
      </c>
      <c r="F414" s="33" t="s">
        <v>102</v>
      </c>
      <c r="G414" s="33" t="s">
        <v>102</v>
      </c>
      <c r="H414" s="25" t="s">
        <v>102</v>
      </c>
      <c r="I414" s="25" t="s">
        <v>102</v>
      </c>
      <c r="J414" s="25" t="s">
        <v>102</v>
      </c>
      <c r="K414" s="26" t="s">
        <v>102</v>
      </c>
      <c r="L414" s="25" t="s">
        <v>102</v>
      </c>
      <c r="M414" s="25" t="s">
        <v>102</v>
      </c>
      <c r="N414" s="1" t="s">
        <v>102</v>
      </c>
      <c r="O414" s="37" t="s">
        <v>102</v>
      </c>
      <c r="P414" s="25" t="s">
        <v>102</v>
      </c>
      <c r="Q414" s="70" t="s">
        <v>102</v>
      </c>
      <c r="R414" s="70" t="s">
        <v>102</v>
      </c>
      <c r="S414" s="70" t="s">
        <v>102</v>
      </c>
      <c r="T414" s="70">
        <f>3+14+1</f>
        <v>18</v>
      </c>
      <c r="U414" s="70" t="s">
        <v>102</v>
      </c>
      <c r="V414" s="70">
        <v>6</v>
      </c>
      <c r="W414" s="160" t="s">
        <v>102</v>
      </c>
      <c r="X414" s="153" t="str">
        <f t="shared" si="7"/>
        <v>X</v>
      </c>
      <c r="Y414" s="157" t="s">
        <v>102</v>
      </c>
    </row>
    <row r="415" spans="1:25" x14ac:dyDescent="0.3">
      <c r="A415" s="11" t="s">
        <v>87</v>
      </c>
      <c r="B415" s="2">
        <f>233+5+38+112+36+9+15</f>
        <v>448</v>
      </c>
      <c r="C415" s="11">
        <f>159+8+2+9</f>
        <v>178</v>
      </c>
      <c r="D415" s="11">
        <v>0</v>
      </c>
      <c r="E415" s="1">
        <v>1</v>
      </c>
      <c r="F415" s="33" t="s">
        <v>102</v>
      </c>
      <c r="G415" s="33">
        <v>21</v>
      </c>
      <c r="H415" s="25">
        <v>29</v>
      </c>
      <c r="I415" s="25">
        <f>2+5+1+1+3+2+1+1+4+8+2+1+1+4</f>
        <v>36</v>
      </c>
      <c r="J415" s="25">
        <f>9+14+7+13+2+2+4+1+9+2+46+18+9+12+59+15+3+8+1+5+13+299+32+1+15+121+13+1+19+1+7+1</f>
        <v>762</v>
      </c>
      <c r="K415" s="25">
        <f>1+9+5+92</f>
        <v>107</v>
      </c>
      <c r="L415" s="25">
        <v>1</v>
      </c>
      <c r="M415" s="25" t="s">
        <v>114</v>
      </c>
      <c r="N415" s="1">
        <v>15</v>
      </c>
      <c r="O415" s="37" t="s">
        <v>102</v>
      </c>
      <c r="P415" s="25">
        <v>4</v>
      </c>
      <c r="Q415" s="70" t="s">
        <v>102</v>
      </c>
      <c r="R415" s="70">
        <f>11+22+228+2+1</f>
        <v>264</v>
      </c>
      <c r="S415" s="70">
        <f>19+28+7</f>
        <v>54</v>
      </c>
      <c r="T415" s="70">
        <f>19+1+6+1+2+3</f>
        <v>32</v>
      </c>
      <c r="U415" s="70" t="s">
        <v>102</v>
      </c>
      <c r="V415" s="70">
        <v>1</v>
      </c>
      <c r="W415" s="160" t="s">
        <v>102</v>
      </c>
      <c r="X415" s="153" t="str">
        <f t="shared" si="7"/>
        <v>X</v>
      </c>
      <c r="Y415" s="157" t="s">
        <v>114</v>
      </c>
    </row>
    <row r="416" spans="1:25" x14ac:dyDescent="0.3">
      <c r="A416" s="11" t="s">
        <v>991</v>
      </c>
      <c r="B416" s="2" t="s">
        <v>102</v>
      </c>
      <c r="C416" s="11" t="s">
        <v>102</v>
      </c>
      <c r="D416" s="11" t="s">
        <v>102</v>
      </c>
      <c r="E416" s="1" t="s">
        <v>102</v>
      </c>
      <c r="F416" s="33">
        <v>1</v>
      </c>
      <c r="G416" s="33" t="s">
        <v>102</v>
      </c>
      <c r="H416" s="25" t="s">
        <v>102</v>
      </c>
      <c r="I416" s="25" t="s">
        <v>102</v>
      </c>
      <c r="J416" s="25" t="s">
        <v>102</v>
      </c>
      <c r="K416" s="25" t="s">
        <v>102</v>
      </c>
      <c r="L416" s="25" t="s">
        <v>102</v>
      </c>
      <c r="M416" s="25" t="s">
        <v>102</v>
      </c>
      <c r="N416" s="1" t="s">
        <v>102</v>
      </c>
      <c r="O416" s="37" t="s">
        <v>102</v>
      </c>
      <c r="P416" s="25" t="s">
        <v>102</v>
      </c>
      <c r="Q416" s="70" t="s">
        <v>102</v>
      </c>
      <c r="R416" s="70" t="s">
        <v>102</v>
      </c>
      <c r="S416" s="70" t="s">
        <v>102</v>
      </c>
      <c r="T416" s="70" t="s">
        <v>102</v>
      </c>
      <c r="U416" s="70" t="s">
        <v>102</v>
      </c>
      <c r="V416" s="70" t="s">
        <v>102</v>
      </c>
      <c r="W416" s="160" t="s">
        <v>102</v>
      </c>
      <c r="X416" s="153" t="s">
        <v>969</v>
      </c>
      <c r="Y416" s="157" t="s">
        <v>969</v>
      </c>
    </row>
    <row r="417" spans="1:25" x14ac:dyDescent="0.3">
      <c r="A417" s="11" t="s">
        <v>692</v>
      </c>
      <c r="B417" s="2" t="s">
        <v>102</v>
      </c>
      <c r="C417" s="11" t="s">
        <v>102</v>
      </c>
      <c r="D417" s="11" t="s">
        <v>102</v>
      </c>
      <c r="E417" s="1" t="s">
        <v>102</v>
      </c>
      <c r="F417" s="33" t="s">
        <v>102</v>
      </c>
      <c r="G417" s="33" t="s">
        <v>102</v>
      </c>
      <c r="H417" s="25" t="s">
        <v>102</v>
      </c>
      <c r="I417" s="25" t="s">
        <v>102</v>
      </c>
      <c r="J417" s="25" t="s">
        <v>102</v>
      </c>
      <c r="K417" s="25" t="s">
        <v>102</v>
      </c>
      <c r="L417" s="25" t="s">
        <v>102</v>
      </c>
      <c r="M417" s="25" t="s">
        <v>102</v>
      </c>
      <c r="N417" s="1" t="s">
        <v>102</v>
      </c>
      <c r="O417" s="37" t="s">
        <v>102</v>
      </c>
      <c r="P417" s="25" t="s">
        <v>102</v>
      </c>
      <c r="Q417" s="70" t="s">
        <v>102</v>
      </c>
      <c r="R417" s="70" t="s">
        <v>102</v>
      </c>
      <c r="S417" s="70" t="s">
        <v>102</v>
      </c>
      <c r="T417" s="70">
        <v>16</v>
      </c>
      <c r="U417" s="70" t="s">
        <v>102</v>
      </c>
      <c r="V417" s="70" t="s">
        <v>102</v>
      </c>
      <c r="W417" s="160" t="s">
        <v>102</v>
      </c>
      <c r="X417" s="153" t="str">
        <f t="shared" si="7"/>
        <v>X</v>
      </c>
      <c r="Y417" s="157" t="s">
        <v>102</v>
      </c>
    </row>
    <row r="418" spans="1:25" x14ac:dyDescent="0.3">
      <c r="A418" s="11" t="s">
        <v>580</v>
      </c>
      <c r="B418" s="2" t="s">
        <v>102</v>
      </c>
      <c r="C418" s="11" t="s">
        <v>102</v>
      </c>
      <c r="D418" s="11" t="s">
        <v>102</v>
      </c>
      <c r="E418" s="1" t="s">
        <v>102</v>
      </c>
      <c r="F418" s="33" t="s">
        <v>102</v>
      </c>
      <c r="G418" s="33" t="s">
        <v>102</v>
      </c>
      <c r="H418" s="25">
        <v>2</v>
      </c>
      <c r="I418" s="25" t="s">
        <v>102</v>
      </c>
      <c r="J418" s="25" t="s">
        <v>102</v>
      </c>
      <c r="K418" s="25" t="s">
        <v>102</v>
      </c>
      <c r="L418" s="25" t="s">
        <v>102</v>
      </c>
      <c r="M418" s="25" t="s">
        <v>102</v>
      </c>
      <c r="N418" s="1" t="s">
        <v>102</v>
      </c>
      <c r="O418" s="37" t="s">
        <v>102</v>
      </c>
      <c r="P418" s="25" t="s">
        <v>102</v>
      </c>
      <c r="Q418" s="70" t="s">
        <v>102</v>
      </c>
      <c r="R418" s="70" t="s">
        <v>102</v>
      </c>
      <c r="S418" s="70" t="s">
        <v>102</v>
      </c>
      <c r="T418" s="70" t="s">
        <v>102</v>
      </c>
      <c r="U418" s="70" t="s">
        <v>102</v>
      </c>
      <c r="V418" s="70" t="s">
        <v>102</v>
      </c>
      <c r="W418" s="160" t="s">
        <v>102</v>
      </c>
      <c r="X418" s="153" t="s">
        <v>102</v>
      </c>
      <c r="Y418" s="157" t="s">
        <v>102</v>
      </c>
    </row>
    <row r="419" spans="1:25" x14ac:dyDescent="0.3">
      <c r="A419" s="11" t="s">
        <v>378</v>
      </c>
      <c r="B419" s="2" t="s">
        <v>102</v>
      </c>
      <c r="C419" s="11" t="s">
        <v>102</v>
      </c>
      <c r="D419" s="11" t="s">
        <v>102</v>
      </c>
      <c r="E419" s="1" t="s">
        <v>102</v>
      </c>
      <c r="F419" s="33" t="s">
        <v>102</v>
      </c>
      <c r="G419" s="33" t="s">
        <v>102</v>
      </c>
      <c r="H419" s="25" t="s">
        <v>102</v>
      </c>
      <c r="I419" s="25" t="s">
        <v>102</v>
      </c>
      <c r="J419" s="25" t="s">
        <v>102</v>
      </c>
      <c r="K419" s="25" t="s">
        <v>102</v>
      </c>
      <c r="L419" s="25" t="s">
        <v>102</v>
      </c>
      <c r="M419" s="25">
        <v>17</v>
      </c>
      <c r="N419" s="1" t="s">
        <v>102</v>
      </c>
      <c r="O419" s="37" t="s">
        <v>102</v>
      </c>
      <c r="P419" s="25" t="s">
        <v>102</v>
      </c>
      <c r="Q419" s="70" t="s">
        <v>102</v>
      </c>
      <c r="R419" s="70" t="s">
        <v>102</v>
      </c>
      <c r="S419" s="70" t="s">
        <v>102</v>
      </c>
      <c r="T419" s="70" t="s">
        <v>102</v>
      </c>
      <c r="U419" s="70" t="s">
        <v>102</v>
      </c>
      <c r="V419" s="70" t="s">
        <v>102</v>
      </c>
      <c r="W419" s="160" t="s">
        <v>102</v>
      </c>
      <c r="X419" s="153" t="s">
        <v>102</v>
      </c>
      <c r="Y419" s="157" t="s">
        <v>102</v>
      </c>
    </row>
    <row r="420" spans="1:25" x14ac:dyDescent="0.3">
      <c r="A420" s="11" t="s">
        <v>970</v>
      </c>
      <c r="B420" s="15" t="s">
        <v>102</v>
      </c>
      <c r="C420" s="9" t="s">
        <v>102</v>
      </c>
      <c r="D420" s="9" t="s">
        <v>102</v>
      </c>
      <c r="E420" s="11" t="s">
        <v>102</v>
      </c>
      <c r="F420" s="33" t="s">
        <v>102</v>
      </c>
      <c r="G420" s="33" t="s">
        <v>102</v>
      </c>
      <c r="H420" s="28" t="s">
        <v>102</v>
      </c>
      <c r="I420" s="28" t="s">
        <v>102</v>
      </c>
      <c r="J420" s="28" t="s">
        <v>102</v>
      </c>
      <c r="K420" s="28" t="s">
        <v>102</v>
      </c>
      <c r="L420" s="28" t="s">
        <v>102</v>
      </c>
      <c r="M420" s="28" t="s">
        <v>114</v>
      </c>
      <c r="N420" s="11" t="s">
        <v>102</v>
      </c>
      <c r="O420" s="37" t="s">
        <v>102</v>
      </c>
      <c r="P420" s="25" t="s">
        <v>102</v>
      </c>
      <c r="Q420" s="70" t="s">
        <v>102</v>
      </c>
      <c r="R420" s="70" t="s">
        <v>102</v>
      </c>
      <c r="S420" s="70" t="s">
        <v>102</v>
      </c>
      <c r="T420" s="70" t="s">
        <v>102</v>
      </c>
      <c r="U420" s="70" t="s">
        <v>102</v>
      </c>
      <c r="V420" s="70" t="s">
        <v>102</v>
      </c>
      <c r="W420" s="160" t="s">
        <v>102</v>
      </c>
      <c r="X420" s="153" t="s">
        <v>114</v>
      </c>
      <c r="Y420" s="157" t="s">
        <v>102</v>
      </c>
    </row>
    <row r="421" spans="1:25" x14ac:dyDescent="0.3">
      <c r="A421" s="11" t="s">
        <v>971</v>
      </c>
      <c r="B421" s="15" t="s">
        <v>102</v>
      </c>
      <c r="C421" s="9" t="s">
        <v>102</v>
      </c>
      <c r="D421" s="9" t="s">
        <v>102</v>
      </c>
      <c r="E421" s="11" t="s">
        <v>102</v>
      </c>
      <c r="F421" s="33" t="s">
        <v>102</v>
      </c>
      <c r="G421" s="33" t="s">
        <v>102</v>
      </c>
      <c r="H421" s="28" t="s">
        <v>102</v>
      </c>
      <c r="I421" s="28" t="s">
        <v>102</v>
      </c>
      <c r="J421" s="28" t="s">
        <v>102</v>
      </c>
      <c r="K421" s="28" t="s">
        <v>102</v>
      </c>
      <c r="L421" s="28" t="s">
        <v>102</v>
      </c>
      <c r="M421" s="28" t="s">
        <v>114</v>
      </c>
      <c r="N421" s="11" t="s">
        <v>102</v>
      </c>
      <c r="O421" s="37" t="s">
        <v>102</v>
      </c>
      <c r="P421" s="25">
        <v>1</v>
      </c>
      <c r="Q421" s="70" t="s">
        <v>102</v>
      </c>
      <c r="R421" s="70" t="s">
        <v>102</v>
      </c>
      <c r="S421" s="70" t="s">
        <v>102</v>
      </c>
      <c r="T421" s="70" t="s">
        <v>102</v>
      </c>
      <c r="U421" s="70" t="s">
        <v>102</v>
      </c>
      <c r="V421" s="70" t="s">
        <v>102</v>
      </c>
      <c r="W421" s="160" t="s">
        <v>102</v>
      </c>
      <c r="X421" s="153" t="s">
        <v>114</v>
      </c>
      <c r="Y421" s="157" t="s">
        <v>102</v>
      </c>
    </row>
    <row r="422" spans="1:25" x14ac:dyDescent="0.3">
      <c r="A422" s="11" t="s">
        <v>972</v>
      </c>
      <c r="B422" s="15" t="s">
        <v>102</v>
      </c>
      <c r="C422" s="9" t="s">
        <v>102</v>
      </c>
      <c r="D422" s="9" t="s">
        <v>102</v>
      </c>
      <c r="E422" s="11" t="s">
        <v>102</v>
      </c>
      <c r="F422" s="33" t="s">
        <v>102</v>
      </c>
      <c r="G422" s="33" t="s">
        <v>102</v>
      </c>
      <c r="H422" s="28">
        <v>2</v>
      </c>
      <c r="I422" s="28">
        <v>1</v>
      </c>
      <c r="J422" s="28" t="s">
        <v>102</v>
      </c>
      <c r="K422" s="28" t="s">
        <v>102</v>
      </c>
      <c r="L422" s="28" t="s">
        <v>102</v>
      </c>
      <c r="M422" s="28" t="s">
        <v>114</v>
      </c>
      <c r="N422" s="11" t="s">
        <v>102</v>
      </c>
      <c r="O422" s="37">
        <v>7</v>
      </c>
      <c r="P422" s="25">
        <v>1</v>
      </c>
      <c r="Q422" s="70" t="s">
        <v>102</v>
      </c>
      <c r="R422" s="70" t="s">
        <v>102</v>
      </c>
      <c r="S422" s="70" t="s">
        <v>102</v>
      </c>
      <c r="T422" s="70" t="s">
        <v>102</v>
      </c>
      <c r="U422" s="70" t="s">
        <v>102</v>
      </c>
      <c r="V422" s="70" t="s">
        <v>102</v>
      </c>
      <c r="W422" s="160" t="s">
        <v>102</v>
      </c>
      <c r="X422" s="153" t="s">
        <v>114</v>
      </c>
      <c r="Y422" s="157" t="s">
        <v>102</v>
      </c>
    </row>
    <row r="423" spans="1:25" x14ac:dyDescent="0.3">
      <c r="A423" s="11" t="s">
        <v>973</v>
      </c>
      <c r="B423" s="15" t="s">
        <v>102</v>
      </c>
      <c r="C423" s="9" t="s">
        <v>102</v>
      </c>
      <c r="D423" s="9" t="s">
        <v>102</v>
      </c>
      <c r="E423" s="11" t="s">
        <v>102</v>
      </c>
      <c r="F423" s="33" t="s">
        <v>102</v>
      </c>
      <c r="G423" s="33" t="s">
        <v>102</v>
      </c>
      <c r="H423" s="28" t="s">
        <v>102</v>
      </c>
      <c r="I423" s="28">
        <v>6</v>
      </c>
      <c r="J423" s="28" t="s">
        <v>102</v>
      </c>
      <c r="K423" s="28" t="s">
        <v>102</v>
      </c>
      <c r="L423" s="28" t="s">
        <v>102</v>
      </c>
      <c r="M423" s="28" t="s">
        <v>102</v>
      </c>
      <c r="N423" s="11" t="s">
        <v>102</v>
      </c>
      <c r="O423" s="37" t="s">
        <v>102</v>
      </c>
      <c r="P423" s="25" t="s">
        <v>102</v>
      </c>
      <c r="Q423" s="70" t="s">
        <v>102</v>
      </c>
      <c r="R423" s="70" t="s">
        <v>102</v>
      </c>
      <c r="S423" s="70" t="s">
        <v>102</v>
      </c>
      <c r="T423" s="70" t="s">
        <v>102</v>
      </c>
      <c r="U423" s="70" t="s">
        <v>102</v>
      </c>
      <c r="V423" s="70" t="s">
        <v>102</v>
      </c>
      <c r="W423" s="160" t="s">
        <v>102</v>
      </c>
      <c r="X423" s="153" t="s">
        <v>102</v>
      </c>
      <c r="Y423" s="157" t="s">
        <v>102</v>
      </c>
    </row>
    <row r="424" spans="1:25" x14ac:dyDescent="0.3">
      <c r="A424" s="11" t="s">
        <v>974</v>
      </c>
      <c r="B424" s="15" t="s">
        <v>102</v>
      </c>
      <c r="C424" s="9" t="s">
        <v>102</v>
      </c>
      <c r="D424" s="9" t="s">
        <v>102</v>
      </c>
      <c r="E424" s="11" t="s">
        <v>102</v>
      </c>
      <c r="F424" s="33" t="s">
        <v>102</v>
      </c>
      <c r="G424" s="33" t="s">
        <v>102</v>
      </c>
      <c r="H424" s="28" t="s">
        <v>102</v>
      </c>
      <c r="I424" s="28" t="s">
        <v>102</v>
      </c>
      <c r="J424" s="28" t="s">
        <v>102</v>
      </c>
      <c r="K424" s="28" t="s">
        <v>102</v>
      </c>
      <c r="L424" s="28" t="s">
        <v>102</v>
      </c>
      <c r="M424" s="28" t="s">
        <v>114</v>
      </c>
      <c r="N424" s="11" t="s">
        <v>102</v>
      </c>
      <c r="O424" s="37" t="s">
        <v>102</v>
      </c>
      <c r="P424" s="25" t="s">
        <v>102</v>
      </c>
      <c r="Q424" s="70" t="s">
        <v>102</v>
      </c>
      <c r="R424" s="70">
        <v>1</v>
      </c>
      <c r="S424" s="70" t="s">
        <v>102</v>
      </c>
      <c r="T424" s="70" t="s">
        <v>102</v>
      </c>
      <c r="U424" s="70" t="s">
        <v>102</v>
      </c>
      <c r="V424" s="70" t="s">
        <v>102</v>
      </c>
      <c r="W424" s="160" t="s">
        <v>102</v>
      </c>
      <c r="X424" s="153" t="str">
        <f t="shared" si="7"/>
        <v>X</v>
      </c>
      <c r="Y424" s="157" t="s">
        <v>102</v>
      </c>
    </row>
    <row r="425" spans="1:25" x14ac:dyDescent="0.3">
      <c r="A425" s="11" t="s">
        <v>975</v>
      </c>
      <c r="B425" s="15" t="s">
        <v>102</v>
      </c>
      <c r="C425" s="9" t="s">
        <v>102</v>
      </c>
      <c r="D425" s="9" t="s">
        <v>102</v>
      </c>
      <c r="E425" s="11" t="s">
        <v>102</v>
      </c>
      <c r="F425" s="33" t="s">
        <v>102</v>
      </c>
      <c r="G425" s="33" t="s">
        <v>102</v>
      </c>
      <c r="H425" s="28" t="s">
        <v>102</v>
      </c>
      <c r="I425" s="28" t="s">
        <v>102</v>
      </c>
      <c r="J425" s="28" t="s">
        <v>102</v>
      </c>
      <c r="K425" s="28" t="s">
        <v>102</v>
      </c>
      <c r="L425" s="28" t="s">
        <v>102</v>
      </c>
      <c r="M425" s="28" t="s">
        <v>114</v>
      </c>
      <c r="N425" s="11" t="s">
        <v>102</v>
      </c>
      <c r="O425" s="37" t="s">
        <v>102</v>
      </c>
      <c r="P425" s="25" t="s">
        <v>102</v>
      </c>
      <c r="Q425" s="70" t="s">
        <v>102</v>
      </c>
      <c r="R425" s="70" t="s">
        <v>102</v>
      </c>
      <c r="S425" s="70" t="s">
        <v>102</v>
      </c>
      <c r="T425" s="70" t="s">
        <v>102</v>
      </c>
      <c r="U425" s="70" t="s">
        <v>102</v>
      </c>
      <c r="V425" s="70" t="s">
        <v>102</v>
      </c>
      <c r="W425" s="160" t="s">
        <v>102</v>
      </c>
      <c r="X425" s="153" t="s">
        <v>114</v>
      </c>
      <c r="Y425" s="157" t="s">
        <v>102</v>
      </c>
    </row>
    <row r="426" spans="1:25" x14ac:dyDescent="0.3">
      <c r="A426" s="1" t="s">
        <v>81</v>
      </c>
      <c r="B426" s="2">
        <v>0</v>
      </c>
      <c r="C426" s="4">
        <v>0</v>
      </c>
      <c r="D426" s="4">
        <v>0</v>
      </c>
      <c r="E426" s="1">
        <v>6</v>
      </c>
      <c r="F426" s="33" t="s">
        <v>102</v>
      </c>
      <c r="G426" s="33" t="s">
        <v>102</v>
      </c>
      <c r="H426" s="25" t="s">
        <v>102</v>
      </c>
      <c r="I426" s="25" t="s">
        <v>102</v>
      </c>
      <c r="J426" s="25" t="s">
        <v>102</v>
      </c>
      <c r="K426" s="25" t="s">
        <v>102</v>
      </c>
      <c r="L426" s="25" t="s">
        <v>102</v>
      </c>
      <c r="M426" s="25" t="s">
        <v>102</v>
      </c>
      <c r="N426" s="1" t="s">
        <v>102</v>
      </c>
      <c r="O426" s="37" t="s">
        <v>102</v>
      </c>
      <c r="P426" s="25" t="s">
        <v>102</v>
      </c>
      <c r="Q426" s="70" t="s">
        <v>102</v>
      </c>
      <c r="R426" s="70" t="s">
        <v>102</v>
      </c>
      <c r="S426" s="70" t="s">
        <v>102</v>
      </c>
      <c r="T426" s="70" t="s">
        <v>102</v>
      </c>
      <c r="U426" s="70" t="s">
        <v>102</v>
      </c>
      <c r="V426" s="70" t="s">
        <v>102</v>
      </c>
      <c r="W426" s="160" t="s">
        <v>102</v>
      </c>
      <c r="X426" s="153" t="s">
        <v>102</v>
      </c>
      <c r="Y426" s="157" t="s">
        <v>114</v>
      </c>
    </row>
    <row r="427" spans="1:25" x14ac:dyDescent="0.3">
      <c r="A427" s="1" t="s">
        <v>80</v>
      </c>
      <c r="B427" s="2">
        <v>0</v>
      </c>
      <c r="C427" s="4">
        <v>0</v>
      </c>
      <c r="D427" s="4">
        <v>0</v>
      </c>
      <c r="E427" s="1">
        <v>12</v>
      </c>
      <c r="F427" s="33" t="s">
        <v>102</v>
      </c>
      <c r="G427" s="33" t="s">
        <v>102</v>
      </c>
      <c r="H427" s="25" t="s">
        <v>102</v>
      </c>
      <c r="I427" s="25" t="s">
        <v>102</v>
      </c>
      <c r="J427" s="25" t="s">
        <v>102</v>
      </c>
      <c r="K427" s="25" t="s">
        <v>102</v>
      </c>
      <c r="L427" s="25" t="s">
        <v>102</v>
      </c>
      <c r="M427" s="25" t="s">
        <v>102</v>
      </c>
      <c r="N427" s="1" t="s">
        <v>102</v>
      </c>
      <c r="O427" s="37" t="s">
        <v>102</v>
      </c>
      <c r="P427" s="25" t="s">
        <v>102</v>
      </c>
      <c r="Q427" s="70" t="s">
        <v>102</v>
      </c>
      <c r="R427" s="70" t="s">
        <v>102</v>
      </c>
      <c r="S427" s="70" t="s">
        <v>102</v>
      </c>
      <c r="T427" s="70" t="s">
        <v>102</v>
      </c>
      <c r="U427" s="70" t="s">
        <v>102</v>
      </c>
      <c r="V427" s="70" t="s">
        <v>102</v>
      </c>
      <c r="W427" s="160" t="s">
        <v>102</v>
      </c>
      <c r="X427" s="153" t="s">
        <v>114</v>
      </c>
      <c r="Y427" s="157" t="s">
        <v>102</v>
      </c>
    </row>
    <row r="428" spans="1:25" x14ac:dyDescent="0.3">
      <c r="A428" s="1" t="s">
        <v>116</v>
      </c>
      <c r="B428" s="2" t="s">
        <v>102</v>
      </c>
      <c r="C428" s="4" t="s">
        <v>102</v>
      </c>
      <c r="D428" s="4" t="s">
        <v>102</v>
      </c>
      <c r="E428" s="1" t="s">
        <v>102</v>
      </c>
      <c r="F428" s="33" t="s">
        <v>102</v>
      </c>
      <c r="G428" s="33">
        <f>2+1+1</f>
        <v>4</v>
      </c>
      <c r="H428" s="25">
        <v>15</v>
      </c>
      <c r="I428" s="25">
        <f>14+3+8+1+7</f>
        <v>33</v>
      </c>
      <c r="J428" s="25" t="s">
        <v>102</v>
      </c>
      <c r="K428" s="25" t="s">
        <v>102</v>
      </c>
      <c r="L428" s="25">
        <f>12+10+26+2+3</f>
        <v>53</v>
      </c>
      <c r="M428" s="25" t="s">
        <v>102</v>
      </c>
      <c r="N428" s="1" t="s">
        <v>102</v>
      </c>
      <c r="O428" s="37" t="s">
        <v>102</v>
      </c>
      <c r="P428" s="25">
        <v>1</v>
      </c>
      <c r="Q428" s="70" t="s">
        <v>102</v>
      </c>
      <c r="R428" s="70" t="s">
        <v>102</v>
      </c>
      <c r="S428" s="70" t="s">
        <v>102</v>
      </c>
      <c r="T428" s="70" t="s">
        <v>102</v>
      </c>
      <c r="U428" s="70" t="s">
        <v>102</v>
      </c>
      <c r="V428" s="70" t="s">
        <v>102</v>
      </c>
      <c r="W428" s="160" t="s">
        <v>102</v>
      </c>
      <c r="X428" s="153" t="s">
        <v>102</v>
      </c>
      <c r="Y428" s="157" t="s">
        <v>114</v>
      </c>
    </row>
    <row r="429" spans="1:25" x14ac:dyDescent="0.3">
      <c r="A429" s="1" t="s">
        <v>866</v>
      </c>
      <c r="B429" s="2" t="s">
        <v>102</v>
      </c>
      <c r="C429" s="4" t="s">
        <v>102</v>
      </c>
      <c r="D429" s="4" t="s">
        <v>102</v>
      </c>
      <c r="E429" s="1" t="s">
        <v>102</v>
      </c>
      <c r="F429" s="33" t="s">
        <v>102</v>
      </c>
      <c r="G429" s="33" t="s">
        <v>102</v>
      </c>
      <c r="H429" s="25" t="s">
        <v>102</v>
      </c>
      <c r="I429" s="25" t="s">
        <v>102</v>
      </c>
      <c r="J429" s="25">
        <v>9</v>
      </c>
      <c r="K429" s="25" t="s">
        <v>102</v>
      </c>
      <c r="L429" s="25" t="s">
        <v>102</v>
      </c>
      <c r="M429" s="25" t="s">
        <v>102</v>
      </c>
      <c r="N429" s="1" t="s">
        <v>102</v>
      </c>
      <c r="O429" s="37" t="s">
        <v>102</v>
      </c>
      <c r="P429" s="25" t="s">
        <v>102</v>
      </c>
      <c r="Q429" s="70" t="s">
        <v>102</v>
      </c>
      <c r="R429" s="70" t="s">
        <v>102</v>
      </c>
      <c r="S429" s="70" t="s">
        <v>102</v>
      </c>
      <c r="T429" s="70" t="s">
        <v>102</v>
      </c>
      <c r="U429" s="70" t="s">
        <v>102</v>
      </c>
      <c r="V429" s="70" t="s">
        <v>102</v>
      </c>
      <c r="W429" s="160" t="s">
        <v>114</v>
      </c>
      <c r="X429" s="153" t="s">
        <v>102</v>
      </c>
      <c r="Y429" s="157" t="s">
        <v>102</v>
      </c>
    </row>
    <row r="430" spans="1:25" x14ac:dyDescent="0.3">
      <c r="A430" s="4" t="s">
        <v>867</v>
      </c>
      <c r="B430" s="2" t="s">
        <v>102</v>
      </c>
      <c r="C430" s="4" t="s">
        <v>102</v>
      </c>
      <c r="D430" s="4" t="s">
        <v>102</v>
      </c>
      <c r="E430" s="1" t="s">
        <v>102</v>
      </c>
      <c r="F430" s="33" t="s">
        <v>102</v>
      </c>
      <c r="G430" s="33" t="s">
        <v>102</v>
      </c>
      <c r="H430" s="25" t="s">
        <v>102</v>
      </c>
      <c r="I430" s="25" t="s">
        <v>102</v>
      </c>
      <c r="J430" s="25">
        <f>54+5+5+8</f>
        <v>72</v>
      </c>
      <c r="K430" s="25" t="s">
        <v>102</v>
      </c>
      <c r="L430" s="25" t="s">
        <v>102</v>
      </c>
      <c r="M430" s="25" t="s">
        <v>102</v>
      </c>
      <c r="N430" s="1" t="s">
        <v>102</v>
      </c>
      <c r="O430" s="37" t="s">
        <v>102</v>
      </c>
      <c r="P430" s="25" t="s">
        <v>102</v>
      </c>
      <c r="Q430" s="70" t="s">
        <v>102</v>
      </c>
      <c r="R430" s="70" t="s">
        <v>102</v>
      </c>
      <c r="S430" s="70" t="s">
        <v>102</v>
      </c>
      <c r="T430" s="70" t="s">
        <v>102</v>
      </c>
      <c r="U430" s="70" t="s">
        <v>102</v>
      </c>
      <c r="V430" s="70" t="s">
        <v>102</v>
      </c>
      <c r="W430" s="160" t="s">
        <v>114</v>
      </c>
      <c r="X430" s="153" t="s">
        <v>102</v>
      </c>
      <c r="Y430" s="157" t="s">
        <v>102</v>
      </c>
    </row>
    <row r="431" spans="1:25" x14ac:dyDescent="0.3">
      <c r="A431" s="4" t="s">
        <v>379</v>
      </c>
      <c r="B431" s="2" t="s">
        <v>102</v>
      </c>
      <c r="C431" s="4" t="s">
        <v>102</v>
      </c>
      <c r="D431" s="4" t="s">
        <v>102</v>
      </c>
      <c r="E431" s="1" t="s">
        <v>102</v>
      </c>
      <c r="F431" s="33" t="s">
        <v>102</v>
      </c>
      <c r="G431" s="33" t="s">
        <v>102</v>
      </c>
      <c r="H431" s="25" t="s">
        <v>102</v>
      </c>
      <c r="I431" s="25" t="s">
        <v>102</v>
      </c>
      <c r="J431" s="25" t="s">
        <v>102</v>
      </c>
      <c r="K431" s="25">
        <v>6</v>
      </c>
      <c r="L431" s="25" t="s">
        <v>102</v>
      </c>
      <c r="M431" s="25">
        <f>2+82+20+3+5+5</f>
        <v>117</v>
      </c>
      <c r="N431" s="1" t="s">
        <v>102</v>
      </c>
      <c r="O431" s="37" t="s">
        <v>114</v>
      </c>
      <c r="P431" s="25" t="s">
        <v>102</v>
      </c>
      <c r="Q431" s="70" t="s">
        <v>102</v>
      </c>
      <c r="R431" s="70" t="s">
        <v>102</v>
      </c>
      <c r="S431" s="70" t="s">
        <v>102</v>
      </c>
      <c r="T431" s="70" t="s">
        <v>102</v>
      </c>
      <c r="U431" s="70" t="s">
        <v>102</v>
      </c>
      <c r="V431" s="70" t="s">
        <v>102</v>
      </c>
      <c r="W431" s="160" t="s">
        <v>102</v>
      </c>
      <c r="X431" s="153" t="s">
        <v>114</v>
      </c>
      <c r="Y431" s="157" t="s">
        <v>114</v>
      </c>
    </row>
    <row r="432" spans="1:25" x14ac:dyDescent="0.3">
      <c r="A432" s="1" t="s">
        <v>868</v>
      </c>
      <c r="B432" s="2" t="s">
        <v>102</v>
      </c>
      <c r="C432" s="4" t="s">
        <v>102</v>
      </c>
      <c r="D432" s="4" t="s">
        <v>102</v>
      </c>
      <c r="E432" s="1" t="s">
        <v>102</v>
      </c>
      <c r="F432" s="33" t="s">
        <v>102</v>
      </c>
      <c r="G432" s="33" t="s">
        <v>102</v>
      </c>
      <c r="H432" s="25" t="s">
        <v>102</v>
      </c>
      <c r="I432" s="25" t="s">
        <v>102</v>
      </c>
      <c r="J432" s="25">
        <f>1+19+30+6+29+59</f>
        <v>144</v>
      </c>
      <c r="K432" s="26" t="s">
        <v>102</v>
      </c>
      <c r="L432" s="25" t="s">
        <v>102</v>
      </c>
      <c r="M432" s="25" t="s">
        <v>102</v>
      </c>
      <c r="N432" s="1" t="s">
        <v>102</v>
      </c>
      <c r="O432" s="37" t="s">
        <v>102</v>
      </c>
      <c r="P432" s="25" t="s">
        <v>102</v>
      </c>
      <c r="Q432" s="70" t="s">
        <v>102</v>
      </c>
      <c r="R432" s="70" t="s">
        <v>102</v>
      </c>
      <c r="S432" s="70" t="s">
        <v>102</v>
      </c>
      <c r="T432" s="70" t="s">
        <v>102</v>
      </c>
      <c r="U432" s="70" t="s">
        <v>102</v>
      </c>
      <c r="V432" s="70" t="s">
        <v>102</v>
      </c>
      <c r="W432" s="160" t="s">
        <v>114</v>
      </c>
      <c r="X432" s="153" t="s">
        <v>102</v>
      </c>
      <c r="Y432" s="157" t="s">
        <v>102</v>
      </c>
    </row>
    <row r="433" spans="1:25" x14ac:dyDescent="0.3">
      <c r="A433" s="1" t="s">
        <v>79</v>
      </c>
      <c r="B433" s="2">
        <v>0</v>
      </c>
      <c r="C433" s="4">
        <v>0</v>
      </c>
      <c r="D433" s="4">
        <v>0</v>
      </c>
      <c r="E433" s="1">
        <v>10</v>
      </c>
      <c r="F433" s="33" t="s">
        <v>102</v>
      </c>
      <c r="G433" s="33" t="s">
        <v>102</v>
      </c>
      <c r="H433" s="25" t="s">
        <v>102</v>
      </c>
      <c r="I433" s="25" t="s">
        <v>102</v>
      </c>
      <c r="J433" s="25">
        <v>1</v>
      </c>
      <c r="K433" s="25">
        <v>1</v>
      </c>
      <c r="L433" s="25" t="s">
        <v>102</v>
      </c>
      <c r="M433" s="25" t="s">
        <v>114</v>
      </c>
      <c r="N433" s="1" t="s">
        <v>102</v>
      </c>
      <c r="O433" s="37" t="s">
        <v>102</v>
      </c>
      <c r="P433" s="25" t="s">
        <v>102</v>
      </c>
      <c r="Q433" s="70" t="s">
        <v>102</v>
      </c>
      <c r="R433" s="70" t="s">
        <v>102</v>
      </c>
      <c r="S433" s="70" t="s">
        <v>102</v>
      </c>
      <c r="T433" s="70" t="s">
        <v>102</v>
      </c>
      <c r="U433" s="70" t="s">
        <v>102</v>
      </c>
      <c r="V433" s="70" t="s">
        <v>102</v>
      </c>
      <c r="W433" s="160" t="s">
        <v>102</v>
      </c>
      <c r="X433" s="153" t="s">
        <v>114</v>
      </c>
      <c r="Y433" s="157" t="s">
        <v>102</v>
      </c>
    </row>
    <row r="434" spans="1:25" x14ac:dyDescent="0.3">
      <c r="A434" s="4" t="s">
        <v>869</v>
      </c>
      <c r="B434" s="2" t="s">
        <v>102</v>
      </c>
      <c r="C434" s="4" t="s">
        <v>102</v>
      </c>
      <c r="D434" s="4" t="s">
        <v>102</v>
      </c>
      <c r="E434" s="1" t="s">
        <v>102</v>
      </c>
      <c r="F434" s="33" t="s">
        <v>102</v>
      </c>
      <c r="G434" s="33" t="s">
        <v>102</v>
      </c>
      <c r="H434" s="25" t="s">
        <v>102</v>
      </c>
      <c r="I434" s="25" t="s">
        <v>102</v>
      </c>
      <c r="J434" s="25">
        <v>24</v>
      </c>
      <c r="K434" s="25" t="s">
        <v>102</v>
      </c>
      <c r="L434" s="25" t="s">
        <v>102</v>
      </c>
      <c r="M434" s="25" t="s">
        <v>102</v>
      </c>
      <c r="N434" s="1" t="s">
        <v>102</v>
      </c>
      <c r="O434" s="37" t="s">
        <v>102</v>
      </c>
      <c r="P434" s="25" t="s">
        <v>102</v>
      </c>
      <c r="Q434" s="70" t="s">
        <v>102</v>
      </c>
      <c r="R434" s="70" t="s">
        <v>102</v>
      </c>
      <c r="S434" s="70" t="s">
        <v>102</v>
      </c>
      <c r="T434" s="70" t="s">
        <v>102</v>
      </c>
      <c r="U434" s="70" t="s">
        <v>102</v>
      </c>
      <c r="V434" s="70" t="s">
        <v>102</v>
      </c>
      <c r="W434" s="160" t="s">
        <v>114</v>
      </c>
      <c r="X434" s="153" t="s">
        <v>102</v>
      </c>
      <c r="Y434" s="157" t="s">
        <v>102</v>
      </c>
    </row>
    <row r="435" spans="1:25" x14ac:dyDescent="0.3">
      <c r="A435" s="4" t="s">
        <v>380</v>
      </c>
      <c r="B435" s="2" t="s">
        <v>102</v>
      </c>
      <c r="C435" s="4" t="s">
        <v>102</v>
      </c>
      <c r="D435" s="4" t="s">
        <v>102</v>
      </c>
      <c r="E435" s="1" t="s">
        <v>102</v>
      </c>
      <c r="F435" s="33" t="s">
        <v>102</v>
      </c>
      <c r="G435" s="33" t="s">
        <v>102</v>
      </c>
      <c r="H435" s="25" t="s">
        <v>102</v>
      </c>
      <c r="I435" s="25" t="s">
        <v>102</v>
      </c>
      <c r="J435" s="25" t="s">
        <v>102</v>
      </c>
      <c r="K435" s="25" t="s">
        <v>102</v>
      </c>
      <c r="L435" s="25" t="s">
        <v>102</v>
      </c>
      <c r="M435" s="25" t="s">
        <v>114</v>
      </c>
      <c r="N435" s="1" t="s">
        <v>102</v>
      </c>
      <c r="O435" s="37" t="s">
        <v>102</v>
      </c>
      <c r="P435" s="25" t="s">
        <v>102</v>
      </c>
      <c r="Q435" s="70" t="s">
        <v>102</v>
      </c>
      <c r="R435" s="70" t="s">
        <v>102</v>
      </c>
      <c r="S435" s="70" t="s">
        <v>102</v>
      </c>
      <c r="T435" s="70" t="s">
        <v>102</v>
      </c>
      <c r="U435" s="70" t="s">
        <v>102</v>
      </c>
      <c r="V435" s="70" t="s">
        <v>102</v>
      </c>
      <c r="W435" s="160" t="s">
        <v>102</v>
      </c>
      <c r="X435" s="153" t="s">
        <v>114</v>
      </c>
      <c r="Y435" s="157" t="s">
        <v>102</v>
      </c>
    </row>
    <row r="436" spans="1:25" x14ac:dyDescent="0.3">
      <c r="A436" s="1" t="s">
        <v>870</v>
      </c>
      <c r="B436" s="2" t="s">
        <v>102</v>
      </c>
      <c r="C436" s="4" t="s">
        <v>102</v>
      </c>
      <c r="D436" s="4" t="s">
        <v>102</v>
      </c>
      <c r="E436" s="1" t="s">
        <v>102</v>
      </c>
      <c r="F436" s="33" t="s">
        <v>102</v>
      </c>
      <c r="G436" s="33" t="s">
        <v>102</v>
      </c>
      <c r="H436" s="25" t="s">
        <v>102</v>
      </c>
      <c r="I436" s="25" t="s">
        <v>102</v>
      </c>
      <c r="J436" s="25" t="s">
        <v>102</v>
      </c>
      <c r="K436" s="25">
        <v>7</v>
      </c>
      <c r="L436" s="25" t="s">
        <v>102</v>
      </c>
      <c r="M436" s="25" t="s">
        <v>102</v>
      </c>
      <c r="N436" s="1" t="s">
        <v>102</v>
      </c>
      <c r="O436" s="37" t="s">
        <v>102</v>
      </c>
      <c r="P436" s="25" t="s">
        <v>102</v>
      </c>
      <c r="Q436" s="70" t="s">
        <v>102</v>
      </c>
      <c r="R436" s="70" t="s">
        <v>102</v>
      </c>
      <c r="S436" s="70" t="s">
        <v>102</v>
      </c>
      <c r="T436" s="70" t="s">
        <v>102</v>
      </c>
      <c r="U436" s="70" t="s">
        <v>102</v>
      </c>
      <c r="V436" s="70" t="s">
        <v>102</v>
      </c>
      <c r="W436" s="160" t="s">
        <v>114</v>
      </c>
      <c r="X436" s="153" t="s">
        <v>102</v>
      </c>
      <c r="Y436" s="157" t="s">
        <v>102</v>
      </c>
    </row>
    <row r="437" spans="1:25" x14ac:dyDescent="0.3">
      <c r="A437" s="11" t="s">
        <v>381</v>
      </c>
      <c r="B437" s="15" t="s">
        <v>102</v>
      </c>
      <c r="C437" s="9" t="s">
        <v>102</v>
      </c>
      <c r="D437" s="9" t="s">
        <v>102</v>
      </c>
      <c r="E437" s="11" t="s">
        <v>102</v>
      </c>
      <c r="F437" s="33" t="s">
        <v>102</v>
      </c>
      <c r="G437" s="33" t="s">
        <v>102</v>
      </c>
      <c r="H437" s="28" t="s">
        <v>102</v>
      </c>
      <c r="I437" s="28">
        <v>5</v>
      </c>
      <c r="J437" s="28" t="s">
        <v>102</v>
      </c>
      <c r="K437" s="28" t="s">
        <v>102</v>
      </c>
      <c r="L437" s="28" t="s">
        <v>102</v>
      </c>
      <c r="M437" s="28" t="s">
        <v>114</v>
      </c>
      <c r="N437" s="11" t="s">
        <v>102</v>
      </c>
      <c r="O437" s="37" t="s">
        <v>102</v>
      </c>
      <c r="P437" s="25">
        <v>364</v>
      </c>
      <c r="Q437" s="70" t="s">
        <v>102</v>
      </c>
      <c r="R437" s="70" t="s">
        <v>102</v>
      </c>
      <c r="S437" s="70" t="s">
        <v>102</v>
      </c>
      <c r="T437" s="70" t="s">
        <v>102</v>
      </c>
      <c r="U437" s="70" t="s">
        <v>102</v>
      </c>
      <c r="V437" s="70" t="s">
        <v>102</v>
      </c>
      <c r="W437" s="160" t="s">
        <v>102</v>
      </c>
      <c r="X437" s="153" t="s">
        <v>114</v>
      </c>
      <c r="Y437" s="157" t="s">
        <v>114</v>
      </c>
    </row>
    <row r="438" spans="1:25" x14ac:dyDescent="0.3">
      <c r="A438" s="11" t="s">
        <v>871</v>
      </c>
      <c r="B438" s="15" t="s">
        <v>102</v>
      </c>
      <c r="C438" s="9" t="s">
        <v>102</v>
      </c>
      <c r="D438" s="9" t="s">
        <v>102</v>
      </c>
      <c r="E438" s="11" t="s">
        <v>102</v>
      </c>
      <c r="F438" s="33" t="s">
        <v>102</v>
      </c>
      <c r="G438" s="33" t="s">
        <v>102</v>
      </c>
      <c r="H438" s="28" t="s">
        <v>102</v>
      </c>
      <c r="I438" s="28" t="s">
        <v>102</v>
      </c>
      <c r="J438" s="28">
        <v>10</v>
      </c>
      <c r="K438" s="28" t="s">
        <v>102</v>
      </c>
      <c r="L438" s="28" t="s">
        <v>102</v>
      </c>
      <c r="M438" s="28" t="s">
        <v>102</v>
      </c>
      <c r="N438" s="11" t="s">
        <v>102</v>
      </c>
      <c r="O438" s="37" t="s">
        <v>102</v>
      </c>
      <c r="P438" s="25" t="s">
        <v>102</v>
      </c>
      <c r="Q438" s="70" t="s">
        <v>102</v>
      </c>
      <c r="R438" s="70" t="s">
        <v>102</v>
      </c>
      <c r="S438" s="70" t="s">
        <v>102</v>
      </c>
      <c r="T438" s="70" t="s">
        <v>102</v>
      </c>
      <c r="U438" s="70" t="s">
        <v>102</v>
      </c>
      <c r="V438" s="70" t="s">
        <v>102</v>
      </c>
      <c r="W438" s="160" t="s">
        <v>114</v>
      </c>
      <c r="X438" s="153" t="s">
        <v>102</v>
      </c>
      <c r="Y438" s="157" t="s">
        <v>102</v>
      </c>
    </row>
    <row r="439" spans="1:25" s="8" customFormat="1" x14ac:dyDescent="0.3">
      <c r="A439" s="11" t="s">
        <v>382</v>
      </c>
      <c r="B439" s="15" t="s">
        <v>102</v>
      </c>
      <c r="C439" s="9" t="s">
        <v>102</v>
      </c>
      <c r="D439" s="9" t="s">
        <v>102</v>
      </c>
      <c r="E439" s="11" t="s">
        <v>102</v>
      </c>
      <c r="F439" s="33" t="s">
        <v>102</v>
      </c>
      <c r="G439" s="33" t="s">
        <v>102</v>
      </c>
      <c r="H439" s="28" t="s">
        <v>102</v>
      </c>
      <c r="I439" s="28">
        <v>2</v>
      </c>
      <c r="J439" s="28" t="s">
        <v>102</v>
      </c>
      <c r="K439" s="28" t="s">
        <v>102</v>
      </c>
      <c r="L439" s="28" t="s">
        <v>102</v>
      </c>
      <c r="M439" s="28" t="s">
        <v>114</v>
      </c>
      <c r="N439" s="11" t="s">
        <v>102</v>
      </c>
      <c r="O439" s="37" t="s">
        <v>102</v>
      </c>
      <c r="P439" s="25">
        <v>57</v>
      </c>
      <c r="Q439" s="70" t="s">
        <v>102</v>
      </c>
      <c r="R439" s="70" t="s">
        <v>102</v>
      </c>
      <c r="S439" s="70" t="s">
        <v>102</v>
      </c>
      <c r="T439" s="70" t="s">
        <v>102</v>
      </c>
      <c r="U439" s="70" t="s">
        <v>102</v>
      </c>
      <c r="V439" s="70" t="s">
        <v>102</v>
      </c>
      <c r="W439" s="160" t="s">
        <v>102</v>
      </c>
      <c r="X439" s="153" t="s">
        <v>114</v>
      </c>
      <c r="Y439" s="157" t="s">
        <v>114</v>
      </c>
    </row>
    <row r="440" spans="1:25" x14ac:dyDescent="0.3">
      <c r="A440" s="11" t="s">
        <v>609</v>
      </c>
      <c r="B440" s="15" t="s">
        <v>102</v>
      </c>
      <c r="C440" s="9" t="s">
        <v>102</v>
      </c>
      <c r="D440" s="9" t="s">
        <v>102</v>
      </c>
      <c r="E440" s="11" t="s">
        <v>102</v>
      </c>
      <c r="F440" s="33" t="s">
        <v>102</v>
      </c>
      <c r="G440" s="33" t="s">
        <v>102</v>
      </c>
      <c r="H440" s="28" t="s">
        <v>102</v>
      </c>
      <c r="I440" s="28">
        <v>1</v>
      </c>
      <c r="J440" s="28" t="s">
        <v>102</v>
      </c>
      <c r="K440" s="28" t="s">
        <v>102</v>
      </c>
      <c r="L440" s="28" t="s">
        <v>102</v>
      </c>
      <c r="M440" s="28" t="s">
        <v>102</v>
      </c>
      <c r="N440" s="11" t="s">
        <v>102</v>
      </c>
      <c r="O440" s="37" t="s">
        <v>102</v>
      </c>
      <c r="P440" s="25" t="s">
        <v>102</v>
      </c>
      <c r="Q440" s="70" t="s">
        <v>102</v>
      </c>
      <c r="R440" s="70" t="s">
        <v>102</v>
      </c>
      <c r="S440" s="70" t="s">
        <v>102</v>
      </c>
      <c r="T440" s="70" t="s">
        <v>102</v>
      </c>
      <c r="U440" s="70" t="s">
        <v>102</v>
      </c>
      <c r="V440" s="70" t="s">
        <v>102</v>
      </c>
      <c r="W440" s="160" t="s">
        <v>102</v>
      </c>
      <c r="X440" s="153" t="s">
        <v>114</v>
      </c>
      <c r="Y440" s="157" t="s">
        <v>102</v>
      </c>
    </row>
    <row r="441" spans="1:25" s="46" customFormat="1" x14ac:dyDescent="0.3">
      <c r="A441" s="11" t="s">
        <v>383</v>
      </c>
      <c r="B441" s="15" t="s">
        <v>102</v>
      </c>
      <c r="C441" s="9" t="s">
        <v>102</v>
      </c>
      <c r="D441" s="9" t="s">
        <v>102</v>
      </c>
      <c r="E441" s="11" t="s">
        <v>102</v>
      </c>
      <c r="F441" s="33" t="s">
        <v>102</v>
      </c>
      <c r="G441" s="33" t="s">
        <v>102</v>
      </c>
      <c r="H441" s="28" t="s">
        <v>102</v>
      </c>
      <c r="I441" s="28" t="s">
        <v>102</v>
      </c>
      <c r="J441" s="28" t="s">
        <v>102</v>
      </c>
      <c r="K441" s="28">
        <v>1</v>
      </c>
      <c r="L441" s="28" t="s">
        <v>102</v>
      </c>
      <c r="M441" s="28">
        <f>6+1+4+6+10</f>
        <v>27</v>
      </c>
      <c r="N441" s="11" t="s">
        <v>102</v>
      </c>
      <c r="O441" s="37" t="s">
        <v>102</v>
      </c>
      <c r="P441" s="25" t="s">
        <v>102</v>
      </c>
      <c r="Q441" s="70" t="s">
        <v>102</v>
      </c>
      <c r="R441" s="70" t="s">
        <v>102</v>
      </c>
      <c r="S441" s="70" t="s">
        <v>102</v>
      </c>
      <c r="T441" s="70" t="s">
        <v>102</v>
      </c>
      <c r="U441" s="70" t="s">
        <v>102</v>
      </c>
      <c r="V441" s="70" t="s">
        <v>102</v>
      </c>
      <c r="W441" s="160" t="s">
        <v>102</v>
      </c>
      <c r="X441" s="153" t="s">
        <v>114</v>
      </c>
      <c r="Y441" s="157" t="s">
        <v>114</v>
      </c>
    </row>
    <row r="442" spans="1:25" s="46" customFormat="1" x14ac:dyDescent="0.3">
      <c r="A442" s="11" t="s">
        <v>693</v>
      </c>
      <c r="B442" s="15" t="s">
        <v>102</v>
      </c>
      <c r="C442" s="9" t="s">
        <v>102</v>
      </c>
      <c r="D442" s="9" t="s">
        <v>102</v>
      </c>
      <c r="E442" s="11" t="s">
        <v>102</v>
      </c>
      <c r="F442" s="33" t="s">
        <v>102</v>
      </c>
      <c r="G442" s="33" t="s">
        <v>102</v>
      </c>
      <c r="H442" s="28" t="s">
        <v>102</v>
      </c>
      <c r="I442" s="28" t="s">
        <v>102</v>
      </c>
      <c r="J442" s="28" t="s">
        <v>102</v>
      </c>
      <c r="K442" s="28" t="s">
        <v>102</v>
      </c>
      <c r="L442" s="28" t="s">
        <v>102</v>
      </c>
      <c r="M442" s="28" t="s">
        <v>102</v>
      </c>
      <c r="N442" s="11" t="s">
        <v>102</v>
      </c>
      <c r="O442" s="37" t="s">
        <v>102</v>
      </c>
      <c r="P442" s="25" t="s">
        <v>102</v>
      </c>
      <c r="Q442" s="70" t="s">
        <v>102</v>
      </c>
      <c r="R442" s="70" t="s">
        <v>102</v>
      </c>
      <c r="S442" s="70" t="s">
        <v>102</v>
      </c>
      <c r="T442" s="70">
        <v>14</v>
      </c>
      <c r="U442" s="70" t="s">
        <v>102</v>
      </c>
      <c r="V442" s="70" t="s">
        <v>102</v>
      </c>
      <c r="W442" s="160" t="s">
        <v>102</v>
      </c>
      <c r="X442" s="153" t="str">
        <f t="shared" si="7"/>
        <v>X</v>
      </c>
      <c r="Y442" s="157" t="s">
        <v>102</v>
      </c>
    </row>
    <row r="443" spans="1:25" s="62" customFormat="1" x14ac:dyDescent="0.3">
      <c r="A443" s="11" t="s">
        <v>610</v>
      </c>
      <c r="B443" s="15" t="s">
        <v>102</v>
      </c>
      <c r="C443" s="9" t="s">
        <v>102</v>
      </c>
      <c r="D443" s="9" t="s">
        <v>102</v>
      </c>
      <c r="E443" s="11" t="s">
        <v>102</v>
      </c>
      <c r="F443" s="33" t="s">
        <v>102</v>
      </c>
      <c r="G443" s="33" t="s">
        <v>102</v>
      </c>
      <c r="H443" s="28" t="s">
        <v>102</v>
      </c>
      <c r="I443" s="28">
        <v>1</v>
      </c>
      <c r="J443" s="28" t="s">
        <v>102</v>
      </c>
      <c r="K443" s="28" t="s">
        <v>102</v>
      </c>
      <c r="L443" s="28" t="s">
        <v>102</v>
      </c>
      <c r="M443" s="28" t="s">
        <v>102</v>
      </c>
      <c r="N443" s="11" t="s">
        <v>102</v>
      </c>
      <c r="O443" s="37" t="s">
        <v>102</v>
      </c>
      <c r="P443" s="25" t="s">
        <v>102</v>
      </c>
      <c r="Q443" s="70" t="s">
        <v>102</v>
      </c>
      <c r="R443" s="70" t="s">
        <v>102</v>
      </c>
      <c r="S443" s="70" t="s">
        <v>102</v>
      </c>
      <c r="T443" s="70" t="s">
        <v>102</v>
      </c>
      <c r="U443" s="70" t="s">
        <v>102</v>
      </c>
      <c r="V443" s="70" t="s">
        <v>102</v>
      </c>
      <c r="W443" s="160" t="s">
        <v>102</v>
      </c>
      <c r="X443" s="153" t="s">
        <v>102</v>
      </c>
      <c r="Y443" s="157" t="s">
        <v>102</v>
      </c>
    </row>
    <row r="444" spans="1:25" s="63" customFormat="1" x14ac:dyDescent="0.3">
      <c r="A444" s="11" t="s">
        <v>193</v>
      </c>
      <c r="B444" s="2" t="s">
        <v>102</v>
      </c>
      <c r="C444" s="11" t="s">
        <v>102</v>
      </c>
      <c r="D444" s="11" t="s">
        <v>102</v>
      </c>
      <c r="E444" s="1" t="s">
        <v>102</v>
      </c>
      <c r="F444" s="33">
        <v>4</v>
      </c>
      <c r="G444" s="33" t="s">
        <v>102</v>
      </c>
      <c r="H444" s="25" t="s">
        <v>102</v>
      </c>
      <c r="I444" s="25" t="s">
        <v>102</v>
      </c>
      <c r="J444" s="25">
        <v>7</v>
      </c>
      <c r="K444" s="28" t="s">
        <v>102</v>
      </c>
      <c r="L444" s="25" t="s">
        <v>102</v>
      </c>
      <c r="M444" s="25" t="s">
        <v>114</v>
      </c>
      <c r="N444" s="1" t="s">
        <v>102</v>
      </c>
      <c r="O444" s="37" t="s">
        <v>102</v>
      </c>
      <c r="P444" s="25">
        <v>3</v>
      </c>
      <c r="Q444" s="70" t="s">
        <v>102</v>
      </c>
      <c r="R444" s="70" t="s">
        <v>102</v>
      </c>
      <c r="S444" s="70" t="s">
        <v>102</v>
      </c>
      <c r="T444" s="70" t="s">
        <v>102</v>
      </c>
      <c r="U444" s="70" t="s">
        <v>102</v>
      </c>
      <c r="V444" s="70" t="s">
        <v>102</v>
      </c>
      <c r="W444" s="160" t="s">
        <v>102</v>
      </c>
      <c r="X444" s="153" t="s">
        <v>114</v>
      </c>
      <c r="Y444" s="157" t="s">
        <v>114</v>
      </c>
    </row>
    <row r="445" spans="1:25" x14ac:dyDescent="0.3">
      <c r="A445" s="11" t="s">
        <v>581</v>
      </c>
      <c r="B445" s="2" t="s">
        <v>102</v>
      </c>
      <c r="C445" s="11" t="s">
        <v>102</v>
      </c>
      <c r="D445" s="11" t="s">
        <v>102</v>
      </c>
      <c r="E445" s="1" t="s">
        <v>102</v>
      </c>
      <c r="F445" s="33" t="s">
        <v>102</v>
      </c>
      <c r="G445" s="33" t="s">
        <v>102</v>
      </c>
      <c r="H445" s="25">
        <v>1</v>
      </c>
      <c r="I445" s="25" t="s">
        <v>102</v>
      </c>
      <c r="J445" s="25" t="s">
        <v>102</v>
      </c>
      <c r="K445" s="28" t="s">
        <v>102</v>
      </c>
      <c r="L445" s="25">
        <v>2</v>
      </c>
      <c r="M445" s="25" t="s">
        <v>102</v>
      </c>
      <c r="N445" s="1" t="s">
        <v>102</v>
      </c>
      <c r="O445" s="37" t="s">
        <v>102</v>
      </c>
      <c r="P445" s="25" t="s">
        <v>102</v>
      </c>
      <c r="Q445" s="70" t="s">
        <v>102</v>
      </c>
      <c r="R445" s="70" t="s">
        <v>102</v>
      </c>
      <c r="S445" s="70" t="s">
        <v>102</v>
      </c>
      <c r="T445" s="70" t="s">
        <v>102</v>
      </c>
      <c r="U445" s="70" t="s">
        <v>102</v>
      </c>
      <c r="V445" s="70" t="s">
        <v>102</v>
      </c>
      <c r="W445" s="160" t="s">
        <v>102</v>
      </c>
      <c r="X445" s="153" t="s">
        <v>102</v>
      </c>
      <c r="Y445" s="157" t="s">
        <v>114</v>
      </c>
    </row>
    <row r="446" spans="1:25" s="8" customFormat="1" x14ac:dyDescent="0.3">
      <c r="A446" s="11" t="s">
        <v>711</v>
      </c>
      <c r="B446" s="15" t="s">
        <v>102</v>
      </c>
      <c r="C446" s="11" t="s">
        <v>102</v>
      </c>
      <c r="D446" s="11" t="s">
        <v>102</v>
      </c>
      <c r="E446" s="11" t="s">
        <v>102</v>
      </c>
      <c r="F446" s="33" t="s">
        <v>102</v>
      </c>
      <c r="G446" s="28" t="s">
        <v>102</v>
      </c>
      <c r="H446" s="28" t="s">
        <v>102</v>
      </c>
      <c r="I446" s="28" t="s">
        <v>102</v>
      </c>
      <c r="J446" s="28" t="s">
        <v>102</v>
      </c>
      <c r="K446" s="28" t="s">
        <v>102</v>
      </c>
      <c r="L446" s="28" t="s">
        <v>102</v>
      </c>
      <c r="M446" s="28" t="s">
        <v>102</v>
      </c>
      <c r="N446" s="11" t="s">
        <v>102</v>
      </c>
      <c r="O446" s="37" t="s">
        <v>102</v>
      </c>
      <c r="P446" s="25" t="s">
        <v>102</v>
      </c>
      <c r="Q446" s="71" t="s">
        <v>102</v>
      </c>
      <c r="R446" s="71">
        <v>1</v>
      </c>
      <c r="S446" s="71" t="s">
        <v>102</v>
      </c>
      <c r="T446" s="71" t="s">
        <v>102</v>
      </c>
      <c r="U446" s="70" t="s">
        <v>102</v>
      </c>
      <c r="V446" s="70" t="s">
        <v>102</v>
      </c>
      <c r="W446" s="160" t="s">
        <v>102</v>
      </c>
      <c r="X446" s="153" t="str">
        <f t="shared" si="7"/>
        <v>X</v>
      </c>
      <c r="Y446" s="157" t="s">
        <v>102</v>
      </c>
    </row>
    <row r="447" spans="1:25" s="8" customFormat="1" x14ac:dyDescent="0.3">
      <c r="A447" s="11" t="s">
        <v>872</v>
      </c>
      <c r="B447" s="15" t="s">
        <v>102</v>
      </c>
      <c r="C447" s="11" t="s">
        <v>102</v>
      </c>
      <c r="D447" s="11" t="s">
        <v>102</v>
      </c>
      <c r="E447" s="11" t="s">
        <v>102</v>
      </c>
      <c r="F447" s="33" t="s">
        <v>102</v>
      </c>
      <c r="G447" s="28" t="s">
        <v>102</v>
      </c>
      <c r="H447" s="28" t="s">
        <v>102</v>
      </c>
      <c r="I447" s="28" t="s">
        <v>102</v>
      </c>
      <c r="J447" s="28">
        <v>2</v>
      </c>
      <c r="K447" s="28" t="s">
        <v>102</v>
      </c>
      <c r="L447" s="28" t="s">
        <v>102</v>
      </c>
      <c r="M447" s="28" t="s">
        <v>102</v>
      </c>
      <c r="N447" s="11" t="s">
        <v>102</v>
      </c>
      <c r="O447" s="37" t="s">
        <v>102</v>
      </c>
      <c r="P447" s="25" t="s">
        <v>102</v>
      </c>
      <c r="Q447" s="71" t="s">
        <v>102</v>
      </c>
      <c r="R447" s="71" t="s">
        <v>102</v>
      </c>
      <c r="S447" s="71" t="s">
        <v>102</v>
      </c>
      <c r="T447" s="71" t="s">
        <v>102</v>
      </c>
      <c r="U447" s="70" t="s">
        <v>102</v>
      </c>
      <c r="V447" s="70" t="s">
        <v>102</v>
      </c>
      <c r="W447" s="160" t="s">
        <v>114</v>
      </c>
      <c r="X447" s="153" t="s">
        <v>102</v>
      </c>
      <c r="Y447" s="157" t="s">
        <v>102</v>
      </c>
    </row>
    <row r="448" spans="1:25" s="8" customFormat="1" x14ac:dyDescent="0.3">
      <c r="A448" s="11" t="s">
        <v>92</v>
      </c>
      <c r="B448" s="2">
        <v>192</v>
      </c>
      <c r="C448" s="11">
        <v>9</v>
      </c>
      <c r="D448" s="11">
        <v>0</v>
      </c>
      <c r="E448" s="1">
        <v>3</v>
      </c>
      <c r="F448" s="33" t="s">
        <v>102</v>
      </c>
      <c r="G448" s="33" t="s">
        <v>102</v>
      </c>
      <c r="H448" s="25" t="s">
        <v>102</v>
      </c>
      <c r="I448" s="25" t="s">
        <v>102</v>
      </c>
      <c r="J448" s="25" t="s">
        <v>102</v>
      </c>
      <c r="K448" s="25" t="s">
        <v>102</v>
      </c>
      <c r="L448" s="25" t="s">
        <v>102</v>
      </c>
      <c r="M448" s="25" t="s">
        <v>102</v>
      </c>
      <c r="N448" s="1" t="s">
        <v>102</v>
      </c>
      <c r="O448" s="37" t="s">
        <v>102</v>
      </c>
      <c r="P448" s="25" t="s">
        <v>102</v>
      </c>
      <c r="Q448" s="70" t="s">
        <v>102</v>
      </c>
      <c r="R448" s="70" t="s">
        <v>102</v>
      </c>
      <c r="S448" s="70" t="s">
        <v>102</v>
      </c>
      <c r="T448" s="70">
        <f>9+12+12</f>
        <v>33</v>
      </c>
      <c r="U448" s="70" t="s">
        <v>102</v>
      </c>
      <c r="V448" s="70" t="s">
        <v>102</v>
      </c>
      <c r="W448" s="160" t="s">
        <v>102</v>
      </c>
      <c r="X448" s="153" t="str">
        <f t="shared" ref="X448:X502" si="8">IF(SUM(Q448:V448)&gt;=1,"X","")</f>
        <v>X</v>
      </c>
      <c r="Y448" s="157" t="s">
        <v>102</v>
      </c>
    </row>
    <row r="449" spans="1:25" s="42" customFormat="1" x14ac:dyDescent="0.3">
      <c r="A449" s="11" t="s">
        <v>384</v>
      </c>
      <c r="B449" s="2" t="s">
        <v>102</v>
      </c>
      <c r="C449" s="11" t="s">
        <v>102</v>
      </c>
      <c r="D449" s="11" t="s">
        <v>102</v>
      </c>
      <c r="E449" s="1" t="s">
        <v>102</v>
      </c>
      <c r="F449" s="33" t="s">
        <v>102</v>
      </c>
      <c r="G449" s="33" t="s">
        <v>102</v>
      </c>
      <c r="H449" s="25" t="s">
        <v>102</v>
      </c>
      <c r="I449" s="25" t="s">
        <v>102</v>
      </c>
      <c r="J449" s="25" t="s">
        <v>102</v>
      </c>
      <c r="K449" s="25" t="s">
        <v>102</v>
      </c>
      <c r="L449" s="25" t="s">
        <v>102</v>
      </c>
      <c r="M449" s="25">
        <f>1+2+5+3+1+6+56+3+4+1+1+10+3</f>
        <v>96</v>
      </c>
      <c r="N449" s="1" t="s">
        <v>102</v>
      </c>
      <c r="O449" s="37" t="s">
        <v>102</v>
      </c>
      <c r="P449" s="25" t="s">
        <v>102</v>
      </c>
      <c r="Q449" s="70" t="s">
        <v>102</v>
      </c>
      <c r="R449" s="70">
        <v>1</v>
      </c>
      <c r="S449" s="70" t="s">
        <v>102</v>
      </c>
      <c r="T449" s="70">
        <v>1</v>
      </c>
      <c r="U449" s="70" t="s">
        <v>102</v>
      </c>
      <c r="V449" s="70" t="s">
        <v>102</v>
      </c>
      <c r="W449" s="160" t="s">
        <v>102</v>
      </c>
      <c r="X449" s="153" t="str">
        <f t="shared" si="8"/>
        <v>X</v>
      </c>
      <c r="Y449" s="157" t="s">
        <v>102</v>
      </c>
    </row>
    <row r="450" spans="1:25" s="42" customFormat="1" x14ac:dyDescent="0.3">
      <c r="A450" s="11" t="s">
        <v>385</v>
      </c>
      <c r="B450" s="2" t="s">
        <v>102</v>
      </c>
      <c r="C450" s="11" t="s">
        <v>102</v>
      </c>
      <c r="D450" s="11" t="s">
        <v>102</v>
      </c>
      <c r="E450" s="1" t="s">
        <v>102</v>
      </c>
      <c r="F450" s="33" t="s">
        <v>102</v>
      </c>
      <c r="G450" s="33" t="s">
        <v>102</v>
      </c>
      <c r="H450" s="25" t="s">
        <v>102</v>
      </c>
      <c r="I450" s="25" t="s">
        <v>102</v>
      </c>
      <c r="J450" s="25" t="s">
        <v>102</v>
      </c>
      <c r="K450" s="25" t="s">
        <v>102</v>
      </c>
      <c r="L450" s="25" t="s">
        <v>102</v>
      </c>
      <c r="M450" s="25">
        <v>2</v>
      </c>
      <c r="N450" s="1" t="s">
        <v>102</v>
      </c>
      <c r="O450" s="37" t="s">
        <v>102</v>
      </c>
      <c r="P450" s="25" t="s">
        <v>102</v>
      </c>
      <c r="Q450" s="70" t="s">
        <v>102</v>
      </c>
      <c r="R450" s="70" t="s">
        <v>102</v>
      </c>
      <c r="S450" s="70" t="s">
        <v>102</v>
      </c>
      <c r="T450" s="70" t="s">
        <v>102</v>
      </c>
      <c r="U450" s="70" t="s">
        <v>102</v>
      </c>
      <c r="V450" s="70" t="s">
        <v>102</v>
      </c>
      <c r="W450" s="160" t="s">
        <v>102</v>
      </c>
      <c r="X450" s="153" t="s">
        <v>114</v>
      </c>
      <c r="Y450" s="157" t="s">
        <v>114</v>
      </c>
    </row>
    <row r="451" spans="1:25" s="8" customFormat="1" x14ac:dyDescent="0.3">
      <c r="A451" s="56" t="s">
        <v>386</v>
      </c>
      <c r="B451" s="57" t="s">
        <v>102</v>
      </c>
      <c r="C451" s="56" t="s">
        <v>102</v>
      </c>
      <c r="D451" s="56" t="s">
        <v>102</v>
      </c>
      <c r="E451" s="56" t="s">
        <v>102</v>
      </c>
      <c r="F451" s="33" t="s">
        <v>102</v>
      </c>
      <c r="G451" s="33" t="s">
        <v>102</v>
      </c>
      <c r="H451" s="58" t="s">
        <v>102</v>
      </c>
      <c r="I451" s="58" t="s">
        <v>102</v>
      </c>
      <c r="J451" s="58" t="s">
        <v>102</v>
      </c>
      <c r="K451" s="58" t="s">
        <v>102</v>
      </c>
      <c r="L451" s="58" t="s">
        <v>102</v>
      </c>
      <c r="M451" s="58" t="s">
        <v>114</v>
      </c>
      <c r="N451" s="56" t="s">
        <v>102</v>
      </c>
      <c r="O451" s="37" t="s">
        <v>102</v>
      </c>
      <c r="P451" s="25" t="s">
        <v>102</v>
      </c>
      <c r="Q451" s="70" t="s">
        <v>102</v>
      </c>
      <c r="R451" s="70" t="s">
        <v>102</v>
      </c>
      <c r="S451" s="70" t="s">
        <v>102</v>
      </c>
      <c r="T451" s="70" t="s">
        <v>102</v>
      </c>
      <c r="U451" s="70" t="s">
        <v>102</v>
      </c>
      <c r="V451" s="70" t="s">
        <v>102</v>
      </c>
      <c r="W451" s="160" t="s">
        <v>102</v>
      </c>
      <c r="X451" s="153" t="s">
        <v>102</v>
      </c>
      <c r="Y451" s="157" t="s">
        <v>102</v>
      </c>
    </row>
    <row r="452" spans="1:25" s="8" customFormat="1" x14ac:dyDescent="0.3">
      <c r="A452" s="11" t="s">
        <v>565</v>
      </c>
      <c r="B452" s="15" t="s">
        <v>102</v>
      </c>
      <c r="C452" s="11" t="s">
        <v>102</v>
      </c>
      <c r="D452" s="11" t="s">
        <v>102</v>
      </c>
      <c r="E452" s="11" t="s">
        <v>102</v>
      </c>
      <c r="F452" s="33" t="s">
        <v>102</v>
      </c>
      <c r="G452" s="33" t="s">
        <v>102</v>
      </c>
      <c r="H452" s="28" t="s">
        <v>102</v>
      </c>
      <c r="I452" s="28" t="s">
        <v>102</v>
      </c>
      <c r="J452" s="28" t="s">
        <v>102</v>
      </c>
      <c r="K452" s="28" t="s">
        <v>102</v>
      </c>
      <c r="L452" s="28" t="s">
        <v>102</v>
      </c>
      <c r="M452" s="28" t="s">
        <v>102</v>
      </c>
      <c r="N452" s="11">
        <v>4</v>
      </c>
      <c r="O452" s="37" t="s">
        <v>102</v>
      </c>
      <c r="P452" s="25" t="s">
        <v>102</v>
      </c>
      <c r="Q452" s="70" t="s">
        <v>102</v>
      </c>
      <c r="R452" s="70" t="s">
        <v>102</v>
      </c>
      <c r="S452" s="70" t="s">
        <v>102</v>
      </c>
      <c r="T452" s="70" t="s">
        <v>102</v>
      </c>
      <c r="U452" s="70" t="s">
        <v>102</v>
      </c>
      <c r="V452" s="70" t="s">
        <v>102</v>
      </c>
      <c r="W452" s="160" t="s">
        <v>102</v>
      </c>
      <c r="X452" s="153" t="s">
        <v>102</v>
      </c>
      <c r="Y452" s="157" t="s">
        <v>114</v>
      </c>
    </row>
    <row r="453" spans="1:25" s="5" customFormat="1" x14ac:dyDescent="0.3">
      <c r="A453" s="11" t="s">
        <v>387</v>
      </c>
      <c r="B453" s="15" t="s">
        <v>102</v>
      </c>
      <c r="C453" s="11" t="s">
        <v>102</v>
      </c>
      <c r="D453" s="11" t="s">
        <v>102</v>
      </c>
      <c r="E453" s="11" t="s">
        <v>102</v>
      </c>
      <c r="F453" s="33" t="s">
        <v>102</v>
      </c>
      <c r="G453" s="33" t="s">
        <v>102</v>
      </c>
      <c r="H453" s="28" t="s">
        <v>102</v>
      </c>
      <c r="I453" s="28" t="s">
        <v>102</v>
      </c>
      <c r="J453" s="28" t="s">
        <v>102</v>
      </c>
      <c r="K453" s="28" t="s">
        <v>102</v>
      </c>
      <c r="L453" s="28" t="s">
        <v>102</v>
      </c>
      <c r="M453" s="28">
        <v>2</v>
      </c>
      <c r="N453" s="11" t="s">
        <v>102</v>
      </c>
      <c r="O453" s="37" t="s">
        <v>102</v>
      </c>
      <c r="P453" s="25" t="s">
        <v>102</v>
      </c>
      <c r="Q453" s="70" t="s">
        <v>102</v>
      </c>
      <c r="R453" s="70" t="s">
        <v>102</v>
      </c>
      <c r="S453" s="70" t="s">
        <v>102</v>
      </c>
      <c r="T453" s="70" t="s">
        <v>102</v>
      </c>
      <c r="U453" s="70" t="s">
        <v>102</v>
      </c>
      <c r="V453" s="70" t="s">
        <v>102</v>
      </c>
      <c r="W453" s="160" t="s">
        <v>102</v>
      </c>
      <c r="X453" s="153" t="s">
        <v>102</v>
      </c>
      <c r="Y453" s="157" t="s">
        <v>102</v>
      </c>
    </row>
    <row r="454" spans="1:25" s="8" customFormat="1" x14ac:dyDescent="0.3">
      <c r="A454" s="11" t="s">
        <v>388</v>
      </c>
      <c r="B454" s="15" t="s">
        <v>102</v>
      </c>
      <c r="C454" s="11" t="s">
        <v>102</v>
      </c>
      <c r="D454" s="11" t="s">
        <v>102</v>
      </c>
      <c r="E454" s="11" t="s">
        <v>102</v>
      </c>
      <c r="F454" s="33" t="s">
        <v>102</v>
      </c>
      <c r="G454" s="33" t="s">
        <v>102</v>
      </c>
      <c r="H454" s="28" t="s">
        <v>102</v>
      </c>
      <c r="I454" s="28" t="s">
        <v>102</v>
      </c>
      <c r="J454" s="28" t="s">
        <v>102</v>
      </c>
      <c r="K454" s="28" t="s">
        <v>102</v>
      </c>
      <c r="L454" s="28" t="s">
        <v>102</v>
      </c>
      <c r="M454" s="28">
        <v>11</v>
      </c>
      <c r="N454" s="11" t="s">
        <v>102</v>
      </c>
      <c r="O454" s="37" t="s">
        <v>102</v>
      </c>
      <c r="P454" s="25" t="s">
        <v>102</v>
      </c>
      <c r="Q454" s="70" t="s">
        <v>102</v>
      </c>
      <c r="R454" s="70" t="s">
        <v>102</v>
      </c>
      <c r="S454" s="70" t="s">
        <v>102</v>
      </c>
      <c r="T454" s="70" t="s">
        <v>102</v>
      </c>
      <c r="U454" s="70" t="s">
        <v>102</v>
      </c>
      <c r="V454" s="70" t="s">
        <v>102</v>
      </c>
      <c r="W454" s="160" t="s">
        <v>102</v>
      </c>
      <c r="X454" s="153" t="s">
        <v>114</v>
      </c>
      <c r="Y454" s="157" t="s">
        <v>102</v>
      </c>
    </row>
    <row r="455" spans="1:25" s="8" customFormat="1" x14ac:dyDescent="0.3">
      <c r="A455" s="11" t="s">
        <v>389</v>
      </c>
      <c r="B455" s="15" t="s">
        <v>102</v>
      </c>
      <c r="C455" s="11" t="s">
        <v>102</v>
      </c>
      <c r="D455" s="11" t="s">
        <v>102</v>
      </c>
      <c r="E455" s="11" t="s">
        <v>102</v>
      </c>
      <c r="F455" s="33" t="s">
        <v>102</v>
      </c>
      <c r="G455" s="33" t="s">
        <v>102</v>
      </c>
      <c r="H455" s="28" t="s">
        <v>102</v>
      </c>
      <c r="I455" s="28" t="s">
        <v>102</v>
      </c>
      <c r="J455" s="28" t="s">
        <v>102</v>
      </c>
      <c r="K455" s="28" t="s">
        <v>102</v>
      </c>
      <c r="L455" s="28" t="s">
        <v>102</v>
      </c>
      <c r="M455" s="28">
        <v>5</v>
      </c>
      <c r="N455" s="11" t="s">
        <v>102</v>
      </c>
      <c r="O455" s="37" t="s">
        <v>102</v>
      </c>
      <c r="P455" s="25" t="s">
        <v>102</v>
      </c>
      <c r="Q455" s="70" t="s">
        <v>102</v>
      </c>
      <c r="R455" s="70" t="s">
        <v>102</v>
      </c>
      <c r="S455" s="70" t="s">
        <v>102</v>
      </c>
      <c r="T455" s="70" t="s">
        <v>102</v>
      </c>
      <c r="U455" s="70" t="s">
        <v>102</v>
      </c>
      <c r="V455" s="70" t="s">
        <v>102</v>
      </c>
      <c r="W455" s="160" t="s">
        <v>102</v>
      </c>
      <c r="X455" s="153" t="s">
        <v>114</v>
      </c>
      <c r="Y455" s="157" t="s">
        <v>102</v>
      </c>
    </row>
    <row r="456" spans="1:25" s="8" customFormat="1" x14ac:dyDescent="0.3">
      <c r="A456" s="11" t="s">
        <v>390</v>
      </c>
      <c r="B456" s="15" t="s">
        <v>102</v>
      </c>
      <c r="C456" s="11" t="s">
        <v>102</v>
      </c>
      <c r="D456" s="11" t="s">
        <v>102</v>
      </c>
      <c r="E456" s="11" t="s">
        <v>102</v>
      </c>
      <c r="F456" s="33" t="s">
        <v>102</v>
      </c>
      <c r="G456" s="33" t="s">
        <v>102</v>
      </c>
      <c r="H456" s="28" t="s">
        <v>102</v>
      </c>
      <c r="I456" s="28" t="s">
        <v>102</v>
      </c>
      <c r="J456" s="28" t="s">
        <v>102</v>
      </c>
      <c r="K456" s="28" t="s">
        <v>102</v>
      </c>
      <c r="L456" s="28" t="s">
        <v>102</v>
      </c>
      <c r="M456" s="28">
        <v>1</v>
      </c>
      <c r="N456" s="11" t="s">
        <v>102</v>
      </c>
      <c r="O456" s="37" t="s">
        <v>102</v>
      </c>
      <c r="P456" s="25" t="s">
        <v>102</v>
      </c>
      <c r="Q456" s="70" t="s">
        <v>102</v>
      </c>
      <c r="R456" s="70" t="s">
        <v>102</v>
      </c>
      <c r="S456" s="70" t="s">
        <v>102</v>
      </c>
      <c r="T456" s="70" t="s">
        <v>102</v>
      </c>
      <c r="U456" s="70" t="s">
        <v>102</v>
      </c>
      <c r="V456" s="70" t="s">
        <v>102</v>
      </c>
      <c r="W456" s="160" t="s">
        <v>102</v>
      </c>
      <c r="X456" s="153" t="s">
        <v>102</v>
      </c>
      <c r="Y456" s="157" t="s">
        <v>102</v>
      </c>
    </row>
    <row r="457" spans="1:25" s="34" customFormat="1" x14ac:dyDescent="0.3">
      <c r="A457" s="11" t="s">
        <v>226</v>
      </c>
      <c r="B457" s="2" t="s">
        <v>102</v>
      </c>
      <c r="C457" s="11" t="s">
        <v>102</v>
      </c>
      <c r="D457" s="11" t="s">
        <v>102</v>
      </c>
      <c r="E457" s="1" t="s">
        <v>102</v>
      </c>
      <c r="F457" s="33" t="s">
        <v>102</v>
      </c>
      <c r="G457" s="33" t="s">
        <v>102</v>
      </c>
      <c r="H457" s="25" t="s">
        <v>102</v>
      </c>
      <c r="I457" s="25" t="s">
        <v>102</v>
      </c>
      <c r="J457" s="25" t="s">
        <v>102</v>
      </c>
      <c r="K457" s="26">
        <v>1</v>
      </c>
      <c r="L457" s="25" t="s">
        <v>102</v>
      </c>
      <c r="M457" s="25" t="s">
        <v>102</v>
      </c>
      <c r="N457" s="1" t="s">
        <v>102</v>
      </c>
      <c r="O457" s="37" t="s">
        <v>102</v>
      </c>
      <c r="P457" s="25" t="s">
        <v>102</v>
      </c>
      <c r="Q457" s="70" t="s">
        <v>102</v>
      </c>
      <c r="R457" s="70" t="s">
        <v>102</v>
      </c>
      <c r="S457" s="70" t="s">
        <v>102</v>
      </c>
      <c r="T457" s="70" t="s">
        <v>102</v>
      </c>
      <c r="U457" s="70" t="s">
        <v>102</v>
      </c>
      <c r="V457" s="70" t="s">
        <v>102</v>
      </c>
      <c r="W457" s="160" t="s">
        <v>102</v>
      </c>
      <c r="X457" s="153" t="s">
        <v>114</v>
      </c>
      <c r="Y457" s="157" t="s">
        <v>102</v>
      </c>
    </row>
    <row r="458" spans="1:25" s="34" customFormat="1" x14ac:dyDescent="0.3">
      <c r="A458" s="11" t="s">
        <v>171</v>
      </c>
      <c r="B458" s="15" t="s">
        <v>102</v>
      </c>
      <c r="C458" s="11" t="s">
        <v>102</v>
      </c>
      <c r="D458" s="11" t="s">
        <v>102</v>
      </c>
      <c r="E458" s="11" t="s">
        <v>102</v>
      </c>
      <c r="F458" s="33" t="s">
        <v>102</v>
      </c>
      <c r="G458" s="33" t="s">
        <v>102</v>
      </c>
      <c r="H458" s="28">
        <v>1</v>
      </c>
      <c r="I458" s="28">
        <v>3</v>
      </c>
      <c r="J458" s="28" t="s">
        <v>102</v>
      </c>
      <c r="K458" s="26" t="s">
        <v>102</v>
      </c>
      <c r="L458" s="25" t="s">
        <v>102</v>
      </c>
      <c r="M458" s="25" t="s">
        <v>102</v>
      </c>
      <c r="N458" s="1" t="s">
        <v>102</v>
      </c>
      <c r="O458" s="37" t="s">
        <v>102</v>
      </c>
      <c r="P458" s="25" t="s">
        <v>102</v>
      </c>
      <c r="Q458" s="70" t="s">
        <v>102</v>
      </c>
      <c r="R458" s="70" t="s">
        <v>102</v>
      </c>
      <c r="S458" s="70" t="s">
        <v>102</v>
      </c>
      <c r="T458" s="70" t="s">
        <v>102</v>
      </c>
      <c r="U458" s="70" t="s">
        <v>102</v>
      </c>
      <c r="V458" s="70" t="s">
        <v>102</v>
      </c>
      <c r="W458" s="160" t="s">
        <v>102</v>
      </c>
      <c r="X458" s="153" t="s">
        <v>114</v>
      </c>
      <c r="Y458" s="157" t="s">
        <v>102</v>
      </c>
    </row>
    <row r="459" spans="1:25" s="34" customFormat="1" x14ac:dyDescent="0.3">
      <c r="A459" s="11" t="s">
        <v>86</v>
      </c>
      <c r="B459" s="2">
        <v>0</v>
      </c>
      <c r="C459" s="9">
        <v>0</v>
      </c>
      <c r="D459" s="9">
        <v>0</v>
      </c>
      <c r="E459" s="1">
        <v>4</v>
      </c>
      <c r="F459" s="33" t="s">
        <v>102</v>
      </c>
      <c r="G459" s="33" t="s">
        <v>102</v>
      </c>
      <c r="H459" s="25" t="s">
        <v>102</v>
      </c>
      <c r="I459" s="25">
        <v>1</v>
      </c>
      <c r="J459" s="25" t="s">
        <v>102</v>
      </c>
      <c r="K459" s="28" t="s">
        <v>102</v>
      </c>
      <c r="L459" s="25" t="s">
        <v>102</v>
      </c>
      <c r="M459" s="25" t="s">
        <v>102</v>
      </c>
      <c r="N459" s="1" t="s">
        <v>102</v>
      </c>
      <c r="O459" s="37" t="s">
        <v>102</v>
      </c>
      <c r="P459" s="25" t="s">
        <v>102</v>
      </c>
      <c r="Q459" s="70" t="s">
        <v>102</v>
      </c>
      <c r="R459" s="70" t="s">
        <v>102</v>
      </c>
      <c r="S459" s="70" t="s">
        <v>102</v>
      </c>
      <c r="T459" s="70" t="s">
        <v>102</v>
      </c>
      <c r="U459" s="70" t="s">
        <v>102</v>
      </c>
      <c r="V459" s="70" t="s">
        <v>102</v>
      </c>
      <c r="W459" s="160" t="s">
        <v>102</v>
      </c>
      <c r="X459" s="153" t="s">
        <v>114</v>
      </c>
      <c r="Y459" s="157" t="s">
        <v>102</v>
      </c>
    </row>
    <row r="460" spans="1:25" s="34" customFormat="1" x14ac:dyDescent="0.3">
      <c r="A460" s="11" t="s">
        <v>983</v>
      </c>
      <c r="B460" s="2" t="s">
        <v>102</v>
      </c>
      <c r="C460" s="9" t="s">
        <v>102</v>
      </c>
      <c r="D460" s="9" t="s">
        <v>102</v>
      </c>
      <c r="E460" s="1" t="s">
        <v>102</v>
      </c>
      <c r="F460" s="33">
        <v>5</v>
      </c>
      <c r="G460" s="33" t="s">
        <v>102</v>
      </c>
      <c r="H460" s="25" t="s">
        <v>102</v>
      </c>
      <c r="I460" s="25" t="s">
        <v>102</v>
      </c>
      <c r="J460" s="25" t="s">
        <v>102</v>
      </c>
      <c r="K460" s="28" t="s">
        <v>102</v>
      </c>
      <c r="L460" s="25" t="s">
        <v>102</v>
      </c>
      <c r="M460" s="25" t="s">
        <v>102</v>
      </c>
      <c r="N460" s="1" t="s">
        <v>102</v>
      </c>
      <c r="O460" s="37" t="s">
        <v>102</v>
      </c>
      <c r="P460" s="25" t="s">
        <v>102</v>
      </c>
      <c r="Q460" s="70" t="s">
        <v>102</v>
      </c>
      <c r="R460" s="70" t="s">
        <v>102</v>
      </c>
      <c r="S460" s="70" t="s">
        <v>102</v>
      </c>
      <c r="T460" s="70" t="s">
        <v>102</v>
      </c>
      <c r="U460" s="70" t="s">
        <v>102</v>
      </c>
      <c r="V460" s="70" t="s">
        <v>102</v>
      </c>
      <c r="W460" s="160" t="s">
        <v>102</v>
      </c>
      <c r="X460" s="153" t="s">
        <v>969</v>
      </c>
      <c r="Y460" s="157" t="s">
        <v>969</v>
      </c>
    </row>
    <row r="461" spans="1:25" s="34" customFormat="1" x14ac:dyDescent="0.3">
      <c r="A461" s="11" t="s">
        <v>117</v>
      </c>
      <c r="B461" s="15" t="s">
        <v>102</v>
      </c>
      <c r="C461" s="11" t="s">
        <v>102</v>
      </c>
      <c r="D461" s="11" t="s">
        <v>102</v>
      </c>
      <c r="E461" s="11" t="s">
        <v>102</v>
      </c>
      <c r="F461" s="33" t="s">
        <v>102</v>
      </c>
      <c r="G461" s="33" t="s">
        <v>102</v>
      </c>
      <c r="H461" s="28">
        <v>4</v>
      </c>
      <c r="I461" s="28" t="s">
        <v>102</v>
      </c>
      <c r="J461" s="28" t="s">
        <v>102</v>
      </c>
      <c r="K461" s="26" t="s">
        <v>102</v>
      </c>
      <c r="L461" s="25">
        <v>4</v>
      </c>
      <c r="M461" s="25" t="s">
        <v>102</v>
      </c>
      <c r="N461" s="1" t="s">
        <v>102</v>
      </c>
      <c r="O461" s="37" t="s">
        <v>102</v>
      </c>
      <c r="P461" s="25" t="s">
        <v>102</v>
      </c>
      <c r="Q461" s="70" t="s">
        <v>102</v>
      </c>
      <c r="R461" s="70" t="s">
        <v>102</v>
      </c>
      <c r="S461" s="70" t="s">
        <v>102</v>
      </c>
      <c r="T461" s="70" t="s">
        <v>102</v>
      </c>
      <c r="U461" s="70" t="s">
        <v>102</v>
      </c>
      <c r="V461" s="70" t="s">
        <v>102</v>
      </c>
      <c r="W461" s="160" t="s">
        <v>102</v>
      </c>
      <c r="X461" s="153" t="s">
        <v>102</v>
      </c>
      <c r="Y461" s="157" t="s">
        <v>114</v>
      </c>
    </row>
    <row r="462" spans="1:25" s="34" customFormat="1" x14ac:dyDescent="0.3">
      <c r="A462" s="11" t="s">
        <v>982</v>
      </c>
      <c r="B462" s="15" t="s">
        <v>102</v>
      </c>
      <c r="C462" s="11" t="s">
        <v>102</v>
      </c>
      <c r="D462" s="11" t="s">
        <v>102</v>
      </c>
      <c r="E462" s="11" t="s">
        <v>102</v>
      </c>
      <c r="F462" s="33">
        <v>3</v>
      </c>
      <c r="G462" s="33" t="s">
        <v>102</v>
      </c>
      <c r="H462" s="28" t="s">
        <v>102</v>
      </c>
      <c r="I462" s="28" t="s">
        <v>102</v>
      </c>
      <c r="J462" s="28" t="s">
        <v>102</v>
      </c>
      <c r="K462" s="26" t="s">
        <v>102</v>
      </c>
      <c r="L462" s="25" t="s">
        <v>102</v>
      </c>
      <c r="M462" s="25" t="s">
        <v>102</v>
      </c>
      <c r="N462" s="1" t="s">
        <v>102</v>
      </c>
      <c r="O462" s="37" t="s">
        <v>102</v>
      </c>
      <c r="P462" s="25" t="s">
        <v>102</v>
      </c>
      <c r="Q462" s="70" t="s">
        <v>102</v>
      </c>
      <c r="R462" s="70" t="s">
        <v>102</v>
      </c>
      <c r="S462" s="70" t="s">
        <v>102</v>
      </c>
      <c r="T462" s="70" t="s">
        <v>102</v>
      </c>
      <c r="U462" s="70" t="s">
        <v>102</v>
      </c>
      <c r="V462" s="70" t="s">
        <v>102</v>
      </c>
      <c r="W462" s="160" t="s">
        <v>102</v>
      </c>
      <c r="X462" s="153" t="s">
        <v>969</v>
      </c>
      <c r="Y462" s="157" t="s">
        <v>969</v>
      </c>
    </row>
    <row r="463" spans="1:25" s="34" customFormat="1" x14ac:dyDescent="0.3">
      <c r="A463" s="11" t="s">
        <v>717</v>
      </c>
      <c r="B463" s="15" t="s">
        <v>102</v>
      </c>
      <c r="C463" s="11" t="s">
        <v>102</v>
      </c>
      <c r="D463" s="11" t="s">
        <v>102</v>
      </c>
      <c r="E463" s="11" t="s">
        <v>102</v>
      </c>
      <c r="F463" s="33" t="s">
        <v>102</v>
      </c>
      <c r="G463" s="33" t="s">
        <v>102</v>
      </c>
      <c r="H463" s="28" t="s">
        <v>102</v>
      </c>
      <c r="I463" s="28" t="s">
        <v>102</v>
      </c>
      <c r="J463" s="28" t="s">
        <v>102</v>
      </c>
      <c r="K463" s="26" t="s">
        <v>102</v>
      </c>
      <c r="L463" s="25" t="s">
        <v>102</v>
      </c>
      <c r="M463" s="25" t="s">
        <v>102</v>
      </c>
      <c r="N463" s="1" t="s">
        <v>102</v>
      </c>
      <c r="O463" s="37" t="s">
        <v>102</v>
      </c>
      <c r="P463" s="25" t="s">
        <v>102</v>
      </c>
      <c r="Q463" s="70" t="s">
        <v>102</v>
      </c>
      <c r="R463" s="70" t="s">
        <v>102</v>
      </c>
      <c r="S463" s="70" t="s">
        <v>102</v>
      </c>
      <c r="T463" s="70">
        <f>69+20+14+2+2+1+8</f>
        <v>116</v>
      </c>
      <c r="U463" s="70" t="s">
        <v>102</v>
      </c>
      <c r="V463" s="70" t="s">
        <v>102</v>
      </c>
      <c r="W463" s="160" t="s">
        <v>102</v>
      </c>
      <c r="X463" s="153" t="str">
        <f t="shared" si="8"/>
        <v>X</v>
      </c>
      <c r="Y463" s="157" t="s">
        <v>102</v>
      </c>
    </row>
    <row r="464" spans="1:25" s="51" customFormat="1" x14ac:dyDescent="0.3">
      <c r="A464" s="11" t="s">
        <v>582</v>
      </c>
      <c r="B464" s="15" t="s">
        <v>102</v>
      </c>
      <c r="C464" s="11" t="s">
        <v>102</v>
      </c>
      <c r="D464" s="11" t="s">
        <v>102</v>
      </c>
      <c r="E464" s="11" t="s">
        <v>102</v>
      </c>
      <c r="F464" s="33" t="s">
        <v>102</v>
      </c>
      <c r="G464" s="33">
        <f>1+3+19+1+41+3+3+3</f>
        <v>74</v>
      </c>
      <c r="H464" s="28" t="s">
        <v>102</v>
      </c>
      <c r="I464" s="28">
        <v>1</v>
      </c>
      <c r="J464" s="28" t="s">
        <v>102</v>
      </c>
      <c r="K464" s="26" t="s">
        <v>102</v>
      </c>
      <c r="L464" s="25" t="s">
        <v>102</v>
      </c>
      <c r="M464" s="25" t="s">
        <v>102</v>
      </c>
      <c r="N464" s="1" t="s">
        <v>102</v>
      </c>
      <c r="O464" s="37" t="s">
        <v>102</v>
      </c>
      <c r="P464" s="25" t="s">
        <v>102</v>
      </c>
      <c r="Q464" s="70" t="s">
        <v>102</v>
      </c>
      <c r="R464" s="70">
        <v>1</v>
      </c>
      <c r="S464" s="70" t="s">
        <v>102</v>
      </c>
      <c r="T464" s="70" t="s">
        <v>102</v>
      </c>
      <c r="U464" s="70" t="s">
        <v>102</v>
      </c>
      <c r="V464" s="70" t="s">
        <v>102</v>
      </c>
      <c r="W464" s="160" t="s">
        <v>102</v>
      </c>
      <c r="X464" s="153" t="str">
        <f t="shared" si="8"/>
        <v>X</v>
      </c>
      <c r="Y464" s="157" t="s">
        <v>102</v>
      </c>
    </row>
    <row r="465" spans="1:25" x14ac:dyDescent="0.3">
      <c r="A465" s="11" t="s">
        <v>873</v>
      </c>
      <c r="B465" s="15" t="s">
        <v>102</v>
      </c>
      <c r="C465" s="11" t="s">
        <v>102</v>
      </c>
      <c r="D465" s="11" t="s">
        <v>102</v>
      </c>
      <c r="E465" s="11" t="s">
        <v>102</v>
      </c>
      <c r="F465" s="33" t="s">
        <v>102</v>
      </c>
      <c r="G465" s="33" t="s">
        <v>102</v>
      </c>
      <c r="H465" s="28" t="s">
        <v>102</v>
      </c>
      <c r="I465" s="28" t="s">
        <v>102</v>
      </c>
      <c r="J465" s="28" t="s">
        <v>102</v>
      </c>
      <c r="K465" s="26" t="s">
        <v>102</v>
      </c>
      <c r="L465" s="25" t="s">
        <v>102</v>
      </c>
      <c r="M465" s="25" t="s">
        <v>102</v>
      </c>
      <c r="N465" s="1" t="s">
        <v>102</v>
      </c>
      <c r="O465" s="37">
        <v>22</v>
      </c>
      <c r="P465" s="25" t="s">
        <v>102</v>
      </c>
      <c r="Q465" s="70" t="s">
        <v>102</v>
      </c>
      <c r="R465" s="70" t="s">
        <v>102</v>
      </c>
      <c r="S465" s="70" t="s">
        <v>102</v>
      </c>
      <c r="T465" s="70" t="s">
        <v>102</v>
      </c>
      <c r="U465" s="70" t="s">
        <v>102</v>
      </c>
      <c r="V465" s="70" t="s">
        <v>102</v>
      </c>
      <c r="W465" s="160" t="s">
        <v>114</v>
      </c>
      <c r="X465" s="153" t="s">
        <v>102</v>
      </c>
      <c r="Y465" s="157" t="s">
        <v>102</v>
      </c>
    </row>
    <row r="466" spans="1:25" x14ac:dyDescent="0.3">
      <c r="A466" s="11" t="s">
        <v>94</v>
      </c>
      <c r="B466" s="2">
        <v>2</v>
      </c>
      <c r="C466" s="11" t="s">
        <v>102</v>
      </c>
      <c r="D466" s="11">
        <v>1</v>
      </c>
      <c r="E466" s="1">
        <v>0</v>
      </c>
      <c r="F466" s="33" t="s">
        <v>102</v>
      </c>
      <c r="G466" s="33" t="s">
        <v>102</v>
      </c>
      <c r="H466" s="25" t="s">
        <v>102</v>
      </c>
      <c r="I466" s="25" t="s">
        <v>102</v>
      </c>
      <c r="J466" s="25">
        <v>4</v>
      </c>
      <c r="K466" s="26">
        <v>1</v>
      </c>
      <c r="L466" s="25" t="s">
        <v>102</v>
      </c>
      <c r="M466" s="25" t="s">
        <v>114</v>
      </c>
      <c r="N466" s="1" t="s">
        <v>102</v>
      </c>
      <c r="O466" s="37" t="s">
        <v>102</v>
      </c>
      <c r="P466" s="25" t="s">
        <v>102</v>
      </c>
      <c r="Q466" s="70" t="s">
        <v>102</v>
      </c>
      <c r="R466" s="70" t="s">
        <v>102</v>
      </c>
      <c r="S466" s="70" t="s">
        <v>102</v>
      </c>
      <c r="T466" s="70" t="s">
        <v>102</v>
      </c>
      <c r="U466" s="70" t="s">
        <v>102</v>
      </c>
      <c r="V466" s="70" t="s">
        <v>102</v>
      </c>
      <c r="W466" s="160" t="s">
        <v>102</v>
      </c>
      <c r="X466" s="153" t="s">
        <v>114</v>
      </c>
      <c r="Y466" s="157" t="s">
        <v>114</v>
      </c>
    </row>
    <row r="467" spans="1:25" x14ac:dyDescent="0.3">
      <c r="A467" s="11" t="s">
        <v>391</v>
      </c>
      <c r="B467" s="2" t="s">
        <v>102</v>
      </c>
      <c r="C467" s="11" t="s">
        <v>102</v>
      </c>
      <c r="D467" s="11" t="s">
        <v>102</v>
      </c>
      <c r="E467" s="1" t="s">
        <v>102</v>
      </c>
      <c r="F467" s="33" t="s">
        <v>102</v>
      </c>
      <c r="G467" s="33" t="s">
        <v>102</v>
      </c>
      <c r="H467" s="25" t="s">
        <v>102</v>
      </c>
      <c r="I467" s="25" t="s">
        <v>102</v>
      </c>
      <c r="J467" s="25" t="s">
        <v>102</v>
      </c>
      <c r="K467" s="26" t="s">
        <v>102</v>
      </c>
      <c r="L467" s="25" t="s">
        <v>102</v>
      </c>
      <c r="M467" s="25">
        <v>2</v>
      </c>
      <c r="N467" s="1" t="s">
        <v>102</v>
      </c>
      <c r="O467" s="37" t="s">
        <v>102</v>
      </c>
      <c r="P467" s="25" t="s">
        <v>102</v>
      </c>
      <c r="Q467" s="70" t="s">
        <v>102</v>
      </c>
      <c r="R467" s="70" t="s">
        <v>102</v>
      </c>
      <c r="S467" s="70" t="s">
        <v>102</v>
      </c>
      <c r="T467" s="70">
        <v>9</v>
      </c>
      <c r="U467" s="70" t="s">
        <v>102</v>
      </c>
      <c r="V467" s="70" t="s">
        <v>102</v>
      </c>
      <c r="W467" s="160" t="s">
        <v>102</v>
      </c>
      <c r="X467" s="153" t="str">
        <f t="shared" si="8"/>
        <v>X</v>
      </c>
      <c r="Y467" s="157" t="s">
        <v>102</v>
      </c>
    </row>
    <row r="468" spans="1:25" x14ac:dyDescent="0.3">
      <c r="A468" s="11" t="s">
        <v>392</v>
      </c>
      <c r="B468" s="2" t="s">
        <v>102</v>
      </c>
      <c r="C468" s="11" t="s">
        <v>102</v>
      </c>
      <c r="D468" s="11" t="s">
        <v>102</v>
      </c>
      <c r="E468" s="1" t="s">
        <v>102</v>
      </c>
      <c r="F468" s="33" t="s">
        <v>102</v>
      </c>
      <c r="G468" s="33" t="s">
        <v>102</v>
      </c>
      <c r="H468" s="25" t="s">
        <v>102</v>
      </c>
      <c r="I468" s="25">
        <v>1</v>
      </c>
      <c r="J468" s="25" t="s">
        <v>102</v>
      </c>
      <c r="K468" s="26" t="s">
        <v>102</v>
      </c>
      <c r="L468" s="25" t="s">
        <v>102</v>
      </c>
      <c r="M468" s="25" t="s">
        <v>114</v>
      </c>
      <c r="N468" s="1" t="s">
        <v>102</v>
      </c>
      <c r="O468" s="37">
        <v>1</v>
      </c>
      <c r="P468" s="25">
        <v>1</v>
      </c>
      <c r="Q468" s="70" t="s">
        <v>102</v>
      </c>
      <c r="R468" s="70" t="s">
        <v>102</v>
      </c>
      <c r="S468" s="70" t="s">
        <v>102</v>
      </c>
      <c r="T468" s="70" t="s">
        <v>102</v>
      </c>
      <c r="U468" s="70" t="s">
        <v>102</v>
      </c>
      <c r="V468" s="70" t="s">
        <v>102</v>
      </c>
      <c r="W468" s="160" t="s">
        <v>102</v>
      </c>
      <c r="X468" s="153" t="s">
        <v>114</v>
      </c>
      <c r="Y468" s="157" t="s">
        <v>114</v>
      </c>
    </row>
    <row r="469" spans="1:25" x14ac:dyDescent="0.3">
      <c r="A469" s="11" t="s">
        <v>874</v>
      </c>
      <c r="B469" s="2" t="s">
        <v>102</v>
      </c>
      <c r="C469" s="11" t="s">
        <v>102</v>
      </c>
      <c r="D469" s="11" t="s">
        <v>102</v>
      </c>
      <c r="E469" s="1" t="s">
        <v>102</v>
      </c>
      <c r="F469" s="33" t="s">
        <v>102</v>
      </c>
      <c r="G469" s="33" t="s">
        <v>102</v>
      </c>
      <c r="H469" s="25" t="s">
        <v>102</v>
      </c>
      <c r="I469" s="25" t="s">
        <v>102</v>
      </c>
      <c r="J469" s="25">
        <v>23</v>
      </c>
      <c r="K469" s="25" t="s">
        <v>102</v>
      </c>
      <c r="L469" s="25" t="s">
        <v>102</v>
      </c>
      <c r="M469" s="25" t="s">
        <v>102</v>
      </c>
      <c r="N469" s="1" t="s">
        <v>102</v>
      </c>
      <c r="O469" s="37" t="s">
        <v>102</v>
      </c>
      <c r="P469" s="25" t="s">
        <v>102</v>
      </c>
      <c r="Q469" s="70" t="s">
        <v>102</v>
      </c>
      <c r="R469" s="70" t="s">
        <v>102</v>
      </c>
      <c r="S469" s="70" t="s">
        <v>102</v>
      </c>
      <c r="T469" s="70" t="s">
        <v>102</v>
      </c>
      <c r="U469" s="70" t="s">
        <v>102</v>
      </c>
      <c r="V469" s="70" t="s">
        <v>102</v>
      </c>
      <c r="W469" s="160" t="s">
        <v>114</v>
      </c>
      <c r="X469" s="153" t="s">
        <v>102</v>
      </c>
      <c r="Y469" s="157" t="s">
        <v>102</v>
      </c>
    </row>
    <row r="470" spans="1:25" x14ac:dyDescent="0.3">
      <c r="A470" s="11" t="s">
        <v>227</v>
      </c>
      <c r="B470" s="2" t="s">
        <v>102</v>
      </c>
      <c r="C470" s="11" t="s">
        <v>102</v>
      </c>
      <c r="D470" s="11" t="s">
        <v>102</v>
      </c>
      <c r="E470" s="1" t="s">
        <v>102</v>
      </c>
      <c r="F470" s="33" t="s">
        <v>102</v>
      </c>
      <c r="G470" s="33" t="s">
        <v>102</v>
      </c>
      <c r="H470" s="25" t="s">
        <v>102</v>
      </c>
      <c r="I470" s="25" t="s">
        <v>102</v>
      </c>
      <c r="J470" s="25" t="s">
        <v>102</v>
      </c>
      <c r="K470" s="25">
        <v>1</v>
      </c>
      <c r="L470" s="25" t="s">
        <v>102</v>
      </c>
      <c r="M470" s="25" t="s">
        <v>102</v>
      </c>
      <c r="N470" s="1" t="s">
        <v>102</v>
      </c>
      <c r="O470" s="37" t="s">
        <v>102</v>
      </c>
      <c r="P470" s="25" t="s">
        <v>102</v>
      </c>
      <c r="Q470" s="70" t="s">
        <v>102</v>
      </c>
      <c r="R470" s="70" t="s">
        <v>102</v>
      </c>
      <c r="S470" s="70" t="s">
        <v>102</v>
      </c>
      <c r="T470" s="70" t="s">
        <v>102</v>
      </c>
      <c r="U470" s="70" t="s">
        <v>102</v>
      </c>
      <c r="V470" s="70" t="s">
        <v>102</v>
      </c>
      <c r="W470" s="160" t="s">
        <v>102</v>
      </c>
      <c r="X470" s="153" t="s">
        <v>102</v>
      </c>
      <c r="Y470" s="157" t="s">
        <v>102</v>
      </c>
    </row>
    <row r="471" spans="1:25" x14ac:dyDescent="0.3">
      <c r="A471" s="11" t="s">
        <v>393</v>
      </c>
      <c r="B471" s="2" t="s">
        <v>102</v>
      </c>
      <c r="C471" s="11" t="s">
        <v>102</v>
      </c>
      <c r="D471" s="11" t="s">
        <v>102</v>
      </c>
      <c r="E471" s="1" t="s">
        <v>102</v>
      </c>
      <c r="F471" s="33" t="s">
        <v>102</v>
      </c>
      <c r="G471" s="33" t="s">
        <v>102</v>
      </c>
      <c r="H471" s="25" t="s">
        <v>102</v>
      </c>
      <c r="I471" s="25">
        <v>2</v>
      </c>
      <c r="J471" s="25" t="s">
        <v>102</v>
      </c>
      <c r="K471" s="25" t="s">
        <v>102</v>
      </c>
      <c r="L471" s="25" t="s">
        <v>102</v>
      </c>
      <c r="M471" s="25">
        <v>1</v>
      </c>
      <c r="N471" s="1" t="s">
        <v>102</v>
      </c>
      <c r="O471" s="37" t="s">
        <v>102</v>
      </c>
      <c r="P471" s="25" t="s">
        <v>102</v>
      </c>
      <c r="Q471" s="70" t="s">
        <v>102</v>
      </c>
      <c r="R471" s="70" t="s">
        <v>102</v>
      </c>
      <c r="S471" s="70" t="s">
        <v>102</v>
      </c>
      <c r="T471" s="70" t="s">
        <v>102</v>
      </c>
      <c r="U471" s="70" t="s">
        <v>102</v>
      </c>
      <c r="V471" s="70" t="s">
        <v>102</v>
      </c>
      <c r="W471" s="160" t="s">
        <v>102</v>
      </c>
      <c r="X471" s="153" t="s">
        <v>102</v>
      </c>
      <c r="Y471" s="157" t="s">
        <v>102</v>
      </c>
    </row>
    <row r="472" spans="1:25" x14ac:dyDescent="0.3">
      <c r="A472" s="11" t="s">
        <v>118</v>
      </c>
      <c r="B472" s="2" t="s">
        <v>102</v>
      </c>
      <c r="C472" s="11" t="s">
        <v>102</v>
      </c>
      <c r="D472" s="11" t="s">
        <v>102</v>
      </c>
      <c r="E472" s="1" t="s">
        <v>102</v>
      </c>
      <c r="F472" s="33" t="s">
        <v>102</v>
      </c>
      <c r="G472" s="33" t="s">
        <v>102</v>
      </c>
      <c r="H472" s="25">
        <v>1</v>
      </c>
      <c r="I472" s="25" t="s">
        <v>102</v>
      </c>
      <c r="J472" s="25" t="s">
        <v>102</v>
      </c>
      <c r="K472" s="28" t="s">
        <v>102</v>
      </c>
      <c r="L472" s="25" t="s">
        <v>102</v>
      </c>
      <c r="M472" s="25" t="s">
        <v>102</v>
      </c>
      <c r="N472" s="1" t="s">
        <v>102</v>
      </c>
      <c r="O472" s="37" t="s">
        <v>102</v>
      </c>
      <c r="P472" s="25" t="s">
        <v>102</v>
      </c>
      <c r="Q472" s="70" t="s">
        <v>102</v>
      </c>
      <c r="R472" s="70" t="s">
        <v>102</v>
      </c>
      <c r="S472" s="70" t="s">
        <v>102</v>
      </c>
      <c r="T472" s="70">
        <v>3</v>
      </c>
      <c r="U472" s="70" t="s">
        <v>102</v>
      </c>
      <c r="V472" s="70" t="s">
        <v>102</v>
      </c>
      <c r="W472" s="160" t="s">
        <v>102</v>
      </c>
      <c r="X472" s="153" t="str">
        <f t="shared" si="8"/>
        <v>X</v>
      </c>
      <c r="Y472" s="157" t="s">
        <v>114</v>
      </c>
    </row>
    <row r="473" spans="1:25" x14ac:dyDescent="0.3">
      <c r="A473" s="11" t="s">
        <v>194</v>
      </c>
      <c r="B473" s="2" t="s">
        <v>102</v>
      </c>
      <c r="C473" s="11" t="s">
        <v>102</v>
      </c>
      <c r="D473" s="11" t="s">
        <v>102</v>
      </c>
      <c r="E473" s="1" t="s">
        <v>102</v>
      </c>
      <c r="F473" s="33" t="s">
        <v>102</v>
      </c>
      <c r="G473" s="33">
        <v>2</v>
      </c>
      <c r="H473" s="25" t="s">
        <v>102</v>
      </c>
      <c r="I473" s="25" t="s">
        <v>102</v>
      </c>
      <c r="J473" s="25">
        <v>6</v>
      </c>
      <c r="K473" s="33" t="s">
        <v>102</v>
      </c>
      <c r="L473" s="25" t="s">
        <v>102</v>
      </c>
      <c r="M473" s="25" t="s">
        <v>102</v>
      </c>
      <c r="N473" s="1" t="s">
        <v>102</v>
      </c>
      <c r="O473" s="37" t="s">
        <v>102</v>
      </c>
      <c r="P473" s="25" t="s">
        <v>102</v>
      </c>
      <c r="Q473" s="70" t="s">
        <v>102</v>
      </c>
      <c r="R473" s="70" t="s">
        <v>102</v>
      </c>
      <c r="S473" s="70" t="s">
        <v>102</v>
      </c>
      <c r="T473" s="70" t="s">
        <v>102</v>
      </c>
      <c r="U473" s="70" t="s">
        <v>102</v>
      </c>
      <c r="V473" s="70" t="s">
        <v>102</v>
      </c>
      <c r="W473" s="160" t="s">
        <v>102</v>
      </c>
      <c r="X473" s="153" t="s">
        <v>114</v>
      </c>
      <c r="Y473" s="157" t="s">
        <v>102</v>
      </c>
    </row>
    <row r="474" spans="1:25" x14ac:dyDescent="0.3">
      <c r="A474" s="11" t="s">
        <v>394</v>
      </c>
      <c r="B474" s="2" t="s">
        <v>102</v>
      </c>
      <c r="C474" s="11" t="s">
        <v>102</v>
      </c>
      <c r="D474" s="11" t="s">
        <v>102</v>
      </c>
      <c r="E474" s="1" t="s">
        <v>102</v>
      </c>
      <c r="F474" s="33" t="s">
        <v>102</v>
      </c>
      <c r="G474" s="33">
        <v>2</v>
      </c>
      <c r="H474" s="25" t="s">
        <v>102</v>
      </c>
      <c r="I474" s="25">
        <v>2</v>
      </c>
      <c r="J474" s="25">
        <v>1</v>
      </c>
      <c r="K474" s="33" t="s">
        <v>102</v>
      </c>
      <c r="L474" s="25" t="s">
        <v>102</v>
      </c>
      <c r="M474" s="25">
        <v>2</v>
      </c>
      <c r="N474" s="1" t="s">
        <v>102</v>
      </c>
      <c r="O474" s="37" t="s">
        <v>102</v>
      </c>
      <c r="P474" s="25" t="s">
        <v>102</v>
      </c>
      <c r="Q474" s="70" t="s">
        <v>102</v>
      </c>
      <c r="R474" s="70" t="s">
        <v>102</v>
      </c>
      <c r="S474" s="70" t="s">
        <v>102</v>
      </c>
      <c r="T474" s="70" t="s">
        <v>102</v>
      </c>
      <c r="U474" s="70" t="s">
        <v>102</v>
      </c>
      <c r="V474" s="70" t="s">
        <v>102</v>
      </c>
      <c r="W474" s="160" t="s">
        <v>102</v>
      </c>
      <c r="X474" s="153" t="s">
        <v>114</v>
      </c>
      <c r="Y474" s="157" t="s">
        <v>114</v>
      </c>
    </row>
    <row r="475" spans="1:25" x14ac:dyDescent="0.3">
      <c r="A475" s="11" t="s">
        <v>875</v>
      </c>
      <c r="B475" s="2" t="s">
        <v>102</v>
      </c>
      <c r="C475" s="11" t="s">
        <v>102</v>
      </c>
      <c r="D475" s="11" t="s">
        <v>102</v>
      </c>
      <c r="E475" s="1" t="s">
        <v>102</v>
      </c>
      <c r="F475" s="33" t="s">
        <v>102</v>
      </c>
      <c r="G475" s="33" t="s">
        <v>102</v>
      </c>
      <c r="H475" s="25" t="s">
        <v>102</v>
      </c>
      <c r="I475" s="25" t="s">
        <v>102</v>
      </c>
      <c r="J475" s="25">
        <v>3</v>
      </c>
      <c r="K475" s="25" t="s">
        <v>102</v>
      </c>
      <c r="L475" s="25" t="s">
        <v>102</v>
      </c>
      <c r="M475" s="25" t="s">
        <v>102</v>
      </c>
      <c r="N475" s="1" t="s">
        <v>102</v>
      </c>
      <c r="O475" s="37" t="s">
        <v>102</v>
      </c>
      <c r="P475" s="25" t="s">
        <v>102</v>
      </c>
      <c r="Q475" s="70" t="s">
        <v>102</v>
      </c>
      <c r="R475" s="70" t="s">
        <v>102</v>
      </c>
      <c r="S475" s="70" t="s">
        <v>102</v>
      </c>
      <c r="T475" s="70" t="s">
        <v>102</v>
      </c>
      <c r="U475" s="70" t="s">
        <v>102</v>
      </c>
      <c r="V475" s="70" t="s">
        <v>102</v>
      </c>
      <c r="W475" s="160" t="s">
        <v>114</v>
      </c>
      <c r="X475" s="153" t="s">
        <v>102</v>
      </c>
      <c r="Y475" s="157" t="s">
        <v>102</v>
      </c>
    </row>
    <row r="476" spans="1:25" x14ac:dyDescent="0.3">
      <c r="A476" s="11" t="s">
        <v>714</v>
      </c>
      <c r="B476" s="2" t="s">
        <v>102</v>
      </c>
      <c r="C476" s="11" t="s">
        <v>102</v>
      </c>
      <c r="D476" s="11" t="s">
        <v>102</v>
      </c>
      <c r="E476" s="1" t="s">
        <v>102</v>
      </c>
      <c r="F476" s="33" t="s">
        <v>102</v>
      </c>
      <c r="G476" s="33" t="s">
        <v>102</v>
      </c>
      <c r="H476" s="25" t="s">
        <v>102</v>
      </c>
      <c r="I476" s="25" t="s">
        <v>102</v>
      </c>
      <c r="J476" s="25" t="s">
        <v>102</v>
      </c>
      <c r="K476" s="25" t="s">
        <v>102</v>
      </c>
      <c r="L476" s="25" t="s">
        <v>102</v>
      </c>
      <c r="M476" s="25" t="s">
        <v>102</v>
      </c>
      <c r="N476" s="1" t="s">
        <v>102</v>
      </c>
      <c r="O476" s="37" t="s">
        <v>102</v>
      </c>
      <c r="P476" s="25">
        <v>3</v>
      </c>
      <c r="Q476" s="70" t="s">
        <v>102</v>
      </c>
      <c r="R476" s="70" t="s">
        <v>102</v>
      </c>
      <c r="S476" s="70" t="s">
        <v>102</v>
      </c>
      <c r="T476" s="70">
        <v>2</v>
      </c>
      <c r="U476" s="70" t="s">
        <v>102</v>
      </c>
      <c r="V476" s="70" t="s">
        <v>102</v>
      </c>
      <c r="W476" s="160" t="s">
        <v>102</v>
      </c>
      <c r="X476" s="153" t="str">
        <f t="shared" si="8"/>
        <v>X</v>
      </c>
      <c r="Y476" s="157" t="s">
        <v>102</v>
      </c>
    </row>
    <row r="477" spans="1:25" x14ac:dyDescent="0.3">
      <c r="A477" s="11" t="s">
        <v>986</v>
      </c>
      <c r="B477" s="2" t="s">
        <v>102</v>
      </c>
      <c r="C477" s="11" t="s">
        <v>102</v>
      </c>
      <c r="D477" s="11" t="s">
        <v>102</v>
      </c>
      <c r="E477" s="1" t="s">
        <v>102</v>
      </c>
      <c r="F477" s="33">
        <v>13</v>
      </c>
      <c r="G477" s="33" t="s">
        <v>102</v>
      </c>
      <c r="H477" s="25" t="s">
        <v>102</v>
      </c>
      <c r="I477" s="25" t="s">
        <v>102</v>
      </c>
      <c r="J477" s="25" t="s">
        <v>102</v>
      </c>
      <c r="K477" s="25" t="s">
        <v>102</v>
      </c>
      <c r="L477" s="25" t="s">
        <v>102</v>
      </c>
      <c r="M477" s="25" t="s">
        <v>102</v>
      </c>
      <c r="N477" s="1" t="s">
        <v>102</v>
      </c>
      <c r="O477" s="37" t="s">
        <v>102</v>
      </c>
      <c r="P477" s="25" t="s">
        <v>102</v>
      </c>
      <c r="Q477" s="70" t="s">
        <v>102</v>
      </c>
      <c r="R477" s="70" t="s">
        <v>102</v>
      </c>
      <c r="S477" s="70" t="s">
        <v>102</v>
      </c>
      <c r="T477" s="70" t="s">
        <v>102</v>
      </c>
      <c r="U477" s="70" t="s">
        <v>102</v>
      </c>
      <c r="V477" s="70" t="s">
        <v>102</v>
      </c>
      <c r="W477" s="160" t="s">
        <v>102</v>
      </c>
      <c r="X477" s="153" t="s">
        <v>969</v>
      </c>
      <c r="Y477" s="157" t="s">
        <v>969</v>
      </c>
    </row>
    <row r="478" spans="1:25" x14ac:dyDescent="0.3">
      <c r="A478" s="22" t="s">
        <v>876</v>
      </c>
      <c r="B478" s="16" t="s">
        <v>102</v>
      </c>
      <c r="C478" s="22" t="s">
        <v>102</v>
      </c>
      <c r="D478" s="22" t="s">
        <v>102</v>
      </c>
      <c r="E478" s="22" t="s">
        <v>102</v>
      </c>
      <c r="F478" s="33" t="s">
        <v>102</v>
      </c>
      <c r="G478" s="33" t="s">
        <v>102</v>
      </c>
      <c r="H478" s="30">
        <v>6</v>
      </c>
      <c r="I478" s="28" t="s">
        <v>102</v>
      </c>
      <c r="J478" s="28" t="s">
        <v>102</v>
      </c>
      <c r="K478" s="25" t="s">
        <v>102</v>
      </c>
      <c r="L478" s="25" t="s">
        <v>102</v>
      </c>
      <c r="M478" s="25" t="s">
        <v>102</v>
      </c>
      <c r="N478" s="1" t="s">
        <v>102</v>
      </c>
      <c r="O478" s="37" t="s">
        <v>102</v>
      </c>
      <c r="P478" s="25" t="s">
        <v>102</v>
      </c>
      <c r="Q478" s="70" t="s">
        <v>102</v>
      </c>
      <c r="R478" s="70" t="s">
        <v>102</v>
      </c>
      <c r="S478" s="70" t="s">
        <v>102</v>
      </c>
      <c r="T478" s="70" t="s">
        <v>102</v>
      </c>
      <c r="U478" s="70" t="s">
        <v>102</v>
      </c>
      <c r="V478" s="70" t="s">
        <v>102</v>
      </c>
      <c r="W478" s="160" t="s">
        <v>114</v>
      </c>
      <c r="X478" s="153" t="s">
        <v>102</v>
      </c>
      <c r="Y478" s="157" t="s">
        <v>102</v>
      </c>
    </row>
    <row r="479" spans="1:25" x14ac:dyDescent="0.3">
      <c r="A479" s="35" t="s">
        <v>177</v>
      </c>
      <c r="B479" s="6" t="s">
        <v>102</v>
      </c>
      <c r="C479" s="35" t="s">
        <v>102</v>
      </c>
      <c r="D479" s="35" t="s">
        <v>102</v>
      </c>
      <c r="E479" s="35" t="s">
        <v>102</v>
      </c>
      <c r="F479" s="33" t="s">
        <v>102</v>
      </c>
      <c r="G479" s="33" t="s">
        <v>102</v>
      </c>
      <c r="H479" s="36" t="s">
        <v>102</v>
      </c>
      <c r="I479" s="33">
        <v>3</v>
      </c>
      <c r="J479" s="33">
        <v>1</v>
      </c>
      <c r="K479" s="25">
        <v>1</v>
      </c>
      <c r="L479" s="25" t="s">
        <v>102</v>
      </c>
      <c r="M479" s="25" t="s">
        <v>102</v>
      </c>
      <c r="N479" s="1" t="s">
        <v>102</v>
      </c>
      <c r="O479" s="37" t="s">
        <v>102</v>
      </c>
      <c r="P479" s="25" t="s">
        <v>102</v>
      </c>
      <c r="Q479" s="70" t="s">
        <v>102</v>
      </c>
      <c r="R479" s="70" t="s">
        <v>102</v>
      </c>
      <c r="S479" s="70" t="s">
        <v>102</v>
      </c>
      <c r="T479" s="70" t="s">
        <v>102</v>
      </c>
      <c r="U479" s="70" t="s">
        <v>102</v>
      </c>
      <c r="V479" s="70" t="s">
        <v>102</v>
      </c>
      <c r="W479" s="160" t="s">
        <v>102</v>
      </c>
      <c r="X479" s="153" t="s">
        <v>102</v>
      </c>
      <c r="Y479" s="157" t="s">
        <v>102</v>
      </c>
    </row>
    <row r="480" spans="1:25" x14ac:dyDescent="0.3">
      <c r="A480" s="9" t="s">
        <v>583</v>
      </c>
      <c r="B480" s="6" t="s">
        <v>102</v>
      </c>
      <c r="C480" s="35" t="s">
        <v>102</v>
      </c>
      <c r="D480" s="35" t="s">
        <v>102</v>
      </c>
      <c r="E480" s="35" t="s">
        <v>102</v>
      </c>
      <c r="F480" s="33" t="s">
        <v>102</v>
      </c>
      <c r="G480" s="33">
        <v>5</v>
      </c>
      <c r="H480" s="33">
        <v>8</v>
      </c>
      <c r="I480" s="33" t="s">
        <v>102</v>
      </c>
      <c r="J480" s="33" t="s">
        <v>102</v>
      </c>
      <c r="K480" s="25" t="s">
        <v>102</v>
      </c>
      <c r="L480" s="25" t="s">
        <v>102</v>
      </c>
      <c r="M480" s="25" t="s">
        <v>102</v>
      </c>
      <c r="N480" s="1" t="s">
        <v>102</v>
      </c>
      <c r="O480" s="37" t="s">
        <v>102</v>
      </c>
      <c r="P480" s="25" t="s">
        <v>102</v>
      </c>
      <c r="Q480" s="70" t="s">
        <v>102</v>
      </c>
      <c r="R480" s="70" t="s">
        <v>102</v>
      </c>
      <c r="S480" s="70" t="s">
        <v>102</v>
      </c>
      <c r="T480" s="70" t="s">
        <v>102</v>
      </c>
      <c r="U480" s="70" t="s">
        <v>102</v>
      </c>
      <c r="V480" s="70" t="s">
        <v>102</v>
      </c>
      <c r="W480" s="160" t="s">
        <v>102</v>
      </c>
      <c r="X480" s="153" t="s">
        <v>102</v>
      </c>
      <c r="Y480" s="157" t="s">
        <v>102</v>
      </c>
    </row>
    <row r="481" spans="1:25" x14ac:dyDescent="0.3">
      <c r="A481" s="11" t="s">
        <v>95</v>
      </c>
      <c r="B481" s="2">
        <v>0</v>
      </c>
      <c r="C481" s="11">
        <v>3</v>
      </c>
      <c r="D481" s="11">
        <v>2</v>
      </c>
      <c r="E481" s="1">
        <v>4</v>
      </c>
      <c r="F481" s="33" t="s">
        <v>102</v>
      </c>
      <c r="G481" s="33">
        <f>1+5+1+1+1+1</f>
        <v>10</v>
      </c>
      <c r="H481" s="31">
        <v>7</v>
      </c>
      <c r="I481" s="25">
        <v>2</v>
      </c>
      <c r="J481" s="25">
        <v>8</v>
      </c>
      <c r="K481" s="26" t="s">
        <v>102</v>
      </c>
      <c r="L481" s="25">
        <v>18</v>
      </c>
      <c r="M481" s="25" t="s">
        <v>102</v>
      </c>
      <c r="N481" s="1">
        <v>4</v>
      </c>
      <c r="O481" s="37">
        <v>3</v>
      </c>
      <c r="P481" s="25">
        <v>2</v>
      </c>
      <c r="Q481" s="70" t="s">
        <v>102</v>
      </c>
      <c r="R481" s="70">
        <v>5</v>
      </c>
      <c r="S481" s="70" t="s">
        <v>102</v>
      </c>
      <c r="T481" s="70" t="s">
        <v>102</v>
      </c>
      <c r="U481" s="70" t="s">
        <v>102</v>
      </c>
      <c r="V481" s="70" t="s">
        <v>102</v>
      </c>
      <c r="W481" s="160" t="s">
        <v>102</v>
      </c>
      <c r="X481" s="153" t="str">
        <f t="shared" si="8"/>
        <v>X</v>
      </c>
      <c r="Y481" s="157" t="s">
        <v>102</v>
      </c>
    </row>
    <row r="482" spans="1:25" x14ac:dyDescent="0.3">
      <c r="A482" s="11" t="s">
        <v>395</v>
      </c>
      <c r="B482" s="14" t="s">
        <v>102</v>
      </c>
      <c r="C482" s="11" t="s">
        <v>102</v>
      </c>
      <c r="D482" s="11" t="s">
        <v>102</v>
      </c>
      <c r="E482" s="1" t="s">
        <v>102</v>
      </c>
      <c r="F482" s="33" t="s">
        <v>102</v>
      </c>
      <c r="G482" s="33" t="s">
        <v>102</v>
      </c>
      <c r="H482" s="31" t="s">
        <v>102</v>
      </c>
      <c r="I482" s="25" t="s">
        <v>102</v>
      </c>
      <c r="J482" s="25" t="s">
        <v>102</v>
      </c>
      <c r="K482" s="26" t="s">
        <v>102</v>
      </c>
      <c r="L482" s="25" t="s">
        <v>102</v>
      </c>
      <c r="M482" s="25" t="s">
        <v>114</v>
      </c>
      <c r="N482" s="1" t="s">
        <v>102</v>
      </c>
      <c r="O482" s="37" t="s">
        <v>102</v>
      </c>
      <c r="P482" s="25" t="s">
        <v>102</v>
      </c>
      <c r="Q482" s="70" t="s">
        <v>102</v>
      </c>
      <c r="R482" s="70" t="s">
        <v>102</v>
      </c>
      <c r="S482" s="70" t="s">
        <v>102</v>
      </c>
      <c r="T482" s="70" t="s">
        <v>102</v>
      </c>
      <c r="U482" s="70" t="s">
        <v>102</v>
      </c>
      <c r="V482" s="70" t="s">
        <v>102</v>
      </c>
      <c r="W482" s="160" t="s">
        <v>102</v>
      </c>
      <c r="X482" s="153" t="s">
        <v>114</v>
      </c>
      <c r="Y482" s="157" t="s">
        <v>102</v>
      </c>
    </row>
    <row r="483" spans="1:25" x14ac:dyDescent="0.3">
      <c r="A483" s="11" t="s">
        <v>769</v>
      </c>
      <c r="B483" s="2" t="s">
        <v>102</v>
      </c>
      <c r="C483" s="11" t="s">
        <v>102</v>
      </c>
      <c r="D483" s="11" t="s">
        <v>102</v>
      </c>
      <c r="E483" s="1" t="s">
        <v>102</v>
      </c>
      <c r="F483" s="33" t="s">
        <v>102</v>
      </c>
      <c r="G483" s="33" t="s">
        <v>102</v>
      </c>
      <c r="H483" s="31" t="s">
        <v>102</v>
      </c>
      <c r="I483" s="25" t="s">
        <v>102</v>
      </c>
      <c r="J483" s="25" t="s">
        <v>102</v>
      </c>
      <c r="K483" s="26" t="s">
        <v>102</v>
      </c>
      <c r="L483" s="25" t="s">
        <v>102</v>
      </c>
      <c r="M483" s="25" t="s">
        <v>102</v>
      </c>
      <c r="N483" s="1" t="s">
        <v>102</v>
      </c>
      <c r="O483" s="37" t="s">
        <v>102</v>
      </c>
      <c r="P483" s="25" t="s">
        <v>102</v>
      </c>
      <c r="Q483" s="70" t="s">
        <v>102</v>
      </c>
      <c r="R483" s="70" t="s">
        <v>102</v>
      </c>
      <c r="S483" s="70" t="s">
        <v>102</v>
      </c>
      <c r="T483" s="70" t="s">
        <v>102</v>
      </c>
      <c r="U483" s="70" t="s">
        <v>102</v>
      </c>
      <c r="V483" s="70">
        <v>4</v>
      </c>
      <c r="W483" s="160" t="s">
        <v>102</v>
      </c>
      <c r="X483" s="153" t="str">
        <f t="shared" si="8"/>
        <v>X</v>
      </c>
      <c r="Y483" s="157" t="s">
        <v>102</v>
      </c>
    </row>
    <row r="484" spans="1:25" x14ac:dyDescent="0.3">
      <c r="A484" s="11" t="s">
        <v>716</v>
      </c>
      <c r="B484" s="2" t="s">
        <v>102</v>
      </c>
      <c r="C484" s="11" t="s">
        <v>102</v>
      </c>
      <c r="D484" s="11" t="s">
        <v>102</v>
      </c>
      <c r="E484" s="1" t="s">
        <v>102</v>
      </c>
      <c r="F484" s="33" t="s">
        <v>102</v>
      </c>
      <c r="G484" s="33" t="s">
        <v>102</v>
      </c>
      <c r="H484" s="31" t="s">
        <v>102</v>
      </c>
      <c r="I484" s="25" t="s">
        <v>102</v>
      </c>
      <c r="J484" s="25" t="s">
        <v>102</v>
      </c>
      <c r="K484" s="26" t="s">
        <v>102</v>
      </c>
      <c r="L484" s="25" t="s">
        <v>102</v>
      </c>
      <c r="M484" s="25" t="s">
        <v>102</v>
      </c>
      <c r="N484" s="1" t="s">
        <v>102</v>
      </c>
      <c r="O484" s="37" t="s">
        <v>102</v>
      </c>
      <c r="P484" s="25" t="s">
        <v>102</v>
      </c>
      <c r="Q484" s="70" t="s">
        <v>102</v>
      </c>
      <c r="R484" s="70" t="s">
        <v>102</v>
      </c>
      <c r="S484" s="70">
        <v>1</v>
      </c>
      <c r="T484" s="70" t="s">
        <v>102</v>
      </c>
      <c r="U484" s="70" t="s">
        <v>102</v>
      </c>
      <c r="V484" s="70" t="s">
        <v>102</v>
      </c>
      <c r="W484" s="160" t="s">
        <v>102</v>
      </c>
      <c r="X484" s="153" t="str">
        <f t="shared" si="8"/>
        <v>X</v>
      </c>
      <c r="Y484" s="157" t="s">
        <v>102</v>
      </c>
    </row>
    <row r="485" spans="1:25" x14ac:dyDescent="0.3">
      <c r="A485" s="11" t="s">
        <v>715</v>
      </c>
      <c r="B485" s="2" t="s">
        <v>102</v>
      </c>
      <c r="C485" s="11" t="s">
        <v>102</v>
      </c>
      <c r="D485" s="11" t="s">
        <v>102</v>
      </c>
      <c r="E485" s="1" t="s">
        <v>102</v>
      </c>
      <c r="F485" s="33" t="s">
        <v>102</v>
      </c>
      <c r="G485" s="33" t="s">
        <v>102</v>
      </c>
      <c r="H485" s="31" t="s">
        <v>102</v>
      </c>
      <c r="I485" s="25" t="s">
        <v>102</v>
      </c>
      <c r="J485" s="25" t="s">
        <v>102</v>
      </c>
      <c r="K485" s="26" t="s">
        <v>102</v>
      </c>
      <c r="L485" s="25" t="s">
        <v>102</v>
      </c>
      <c r="M485" s="25" t="s">
        <v>102</v>
      </c>
      <c r="N485" s="1" t="s">
        <v>102</v>
      </c>
      <c r="O485" s="37" t="s">
        <v>102</v>
      </c>
      <c r="P485" s="25" t="s">
        <v>102</v>
      </c>
      <c r="Q485" s="70">
        <v>1</v>
      </c>
      <c r="R485" s="70" t="s">
        <v>102</v>
      </c>
      <c r="S485" s="70" t="s">
        <v>102</v>
      </c>
      <c r="T485" s="70" t="s">
        <v>102</v>
      </c>
      <c r="U485" s="70" t="s">
        <v>102</v>
      </c>
      <c r="V485" s="70" t="s">
        <v>102</v>
      </c>
      <c r="W485" s="160" t="s">
        <v>102</v>
      </c>
      <c r="X485" s="153" t="str">
        <f t="shared" si="8"/>
        <v>X</v>
      </c>
      <c r="Y485" s="157" t="s">
        <v>102</v>
      </c>
    </row>
    <row r="486" spans="1:25" x14ac:dyDescent="0.3">
      <c r="A486" s="11" t="s">
        <v>1003</v>
      </c>
      <c r="B486" s="2" t="s">
        <v>102</v>
      </c>
      <c r="C486" s="11" t="s">
        <v>102</v>
      </c>
      <c r="D486" s="11" t="s">
        <v>102</v>
      </c>
      <c r="E486" s="1" t="s">
        <v>102</v>
      </c>
      <c r="F486" s="33" t="s">
        <v>102</v>
      </c>
      <c r="G486" s="33" t="s">
        <v>102</v>
      </c>
      <c r="H486" s="31" t="s">
        <v>102</v>
      </c>
      <c r="I486" s="25" t="s">
        <v>102</v>
      </c>
      <c r="J486" s="25" t="s">
        <v>102</v>
      </c>
      <c r="K486" s="26" t="s">
        <v>102</v>
      </c>
      <c r="L486" s="25" t="s">
        <v>102</v>
      </c>
      <c r="M486" s="25" t="s">
        <v>102</v>
      </c>
      <c r="N486" s="1" t="s">
        <v>102</v>
      </c>
      <c r="O486" s="37" t="s">
        <v>102</v>
      </c>
      <c r="P486" s="25">
        <v>5</v>
      </c>
      <c r="Q486" s="70" t="s">
        <v>102</v>
      </c>
      <c r="R486" s="70" t="s">
        <v>102</v>
      </c>
      <c r="S486" s="70" t="s">
        <v>102</v>
      </c>
      <c r="T486" s="70" t="s">
        <v>102</v>
      </c>
      <c r="U486" s="70" t="s">
        <v>102</v>
      </c>
      <c r="V486" s="70" t="s">
        <v>102</v>
      </c>
      <c r="W486" t="s">
        <v>102</v>
      </c>
      <c r="X486" s="8" t="s">
        <v>102</v>
      </c>
      <c r="Y486" s="8" t="s">
        <v>102</v>
      </c>
    </row>
    <row r="487" spans="1:25" x14ac:dyDescent="0.3">
      <c r="A487" s="11" t="s">
        <v>228</v>
      </c>
      <c r="B487" s="2" t="s">
        <v>102</v>
      </c>
      <c r="C487" s="11" t="s">
        <v>102</v>
      </c>
      <c r="D487" s="11" t="s">
        <v>102</v>
      </c>
      <c r="E487" s="1" t="s">
        <v>102</v>
      </c>
      <c r="F487" s="33" t="s">
        <v>102</v>
      </c>
      <c r="G487" s="33" t="s">
        <v>102</v>
      </c>
      <c r="H487" s="31" t="s">
        <v>102</v>
      </c>
      <c r="I487" s="25" t="s">
        <v>102</v>
      </c>
      <c r="J487" s="25" t="s">
        <v>102</v>
      </c>
      <c r="K487" s="26">
        <v>1</v>
      </c>
      <c r="L487" s="25">
        <v>6</v>
      </c>
      <c r="M487" s="25" t="s">
        <v>102</v>
      </c>
      <c r="N487" s="1" t="s">
        <v>102</v>
      </c>
      <c r="O487" s="37" t="s">
        <v>102</v>
      </c>
      <c r="P487" s="25" t="s">
        <v>102</v>
      </c>
      <c r="Q487" s="70" t="s">
        <v>102</v>
      </c>
      <c r="R487" s="70" t="s">
        <v>102</v>
      </c>
      <c r="S487" s="70" t="s">
        <v>102</v>
      </c>
      <c r="T487" s="70" t="s">
        <v>102</v>
      </c>
      <c r="U487" s="70" t="s">
        <v>102</v>
      </c>
      <c r="V487" s="70" t="s">
        <v>102</v>
      </c>
      <c r="W487" s="160" t="s">
        <v>102</v>
      </c>
      <c r="X487" s="153" t="s">
        <v>102</v>
      </c>
      <c r="Y487" s="157" t="s">
        <v>114</v>
      </c>
    </row>
    <row r="488" spans="1:25" x14ac:dyDescent="0.3">
      <c r="A488" s="11" t="s">
        <v>713</v>
      </c>
      <c r="B488" s="2" t="s">
        <v>102</v>
      </c>
      <c r="C488" s="11" t="s">
        <v>102</v>
      </c>
      <c r="D488" s="11" t="s">
        <v>102</v>
      </c>
      <c r="E488" s="1" t="s">
        <v>102</v>
      </c>
      <c r="F488" s="33">
        <v>5</v>
      </c>
      <c r="G488" s="33" t="s">
        <v>102</v>
      </c>
      <c r="H488" s="31" t="s">
        <v>102</v>
      </c>
      <c r="I488" s="25" t="s">
        <v>102</v>
      </c>
      <c r="J488" s="25" t="s">
        <v>102</v>
      </c>
      <c r="K488" s="26" t="s">
        <v>102</v>
      </c>
      <c r="L488" s="25" t="s">
        <v>102</v>
      </c>
      <c r="M488" s="25" t="s">
        <v>102</v>
      </c>
      <c r="N488" s="1" t="s">
        <v>102</v>
      </c>
      <c r="O488" s="37" t="s">
        <v>102</v>
      </c>
      <c r="P488" s="25">
        <v>1</v>
      </c>
      <c r="Q488" s="70" t="s">
        <v>102</v>
      </c>
      <c r="R488" s="70" t="s">
        <v>102</v>
      </c>
      <c r="S488" s="70">
        <v>1</v>
      </c>
      <c r="T488" s="70" t="s">
        <v>102</v>
      </c>
      <c r="U488" s="70" t="s">
        <v>102</v>
      </c>
      <c r="V488" s="70" t="s">
        <v>102</v>
      </c>
      <c r="W488" s="160" t="s">
        <v>102</v>
      </c>
      <c r="X488" s="153" t="str">
        <f t="shared" si="8"/>
        <v>X</v>
      </c>
      <c r="Y488" s="157" t="s">
        <v>114</v>
      </c>
    </row>
    <row r="489" spans="1:25" x14ac:dyDescent="0.3">
      <c r="A489" s="11" t="s">
        <v>985</v>
      </c>
      <c r="B489" s="2" t="s">
        <v>102</v>
      </c>
      <c r="C489" s="11" t="s">
        <v>102</v>
      </c>
      <c r="D489" s="11" t="s">
        <v>102</v>
      </c>
      <c r="E489" s="1" t="s">
        <v>102</v>
      </c>
      <c r="F489" s="33">
        <v>8</v>
      </c>
      <c r="G489" s="33" t="s">
        <v>102</v>
      </c>
      <c r="H489" s="31" t="s">
        <v>102</v>
      </c>
      <c r="I489" s="25" t="s">
        <v>102</v>
      </c>
      <c r="J489" s="25" t="s">
        <v>102</v>
      </c>
      <c r="K489" s="26" t="s">
        <v>102</v>
      </c>
      <c r="L489" s="25" t="s">
        <v>102</v>
      </c>
      <c r="M489" s="25" t="s">
        <v>102</v>
      </c>
      <c r="N489" s="1" t="s">
        <v>102</v>
      </c>
      <c r="O489" s="37" t="s">
        <v>102</v>
      </c>
      <c r="P489" s="25" t="s">
        <v>102</v>
      </c>
      <c r="Q489" s="70" t="s">
        <v>102</v>
      </c>
      <c r="R489" s="70" t="s">
        <v>102</v>
      </c>
      <c r="S489" s="70" t="s">
        <v>102</v>
      </c>
      <c r="T489" s="70" t="s">
        <v>102</v>
      </c>
      <c r="U489" s="70" t="s">
        <v>102</v>
      </c>
      <c r="V489" s="70" t="s">
        <v>102</v>
      </c>
      <c r="W489" s="160" t="s">
        <v>102</v>
      </c>
      <c r="X489" s="153" t="s">
        <v>969</v>
      </c>
      <c r="Y489" s="157" t="s">
        <v>969</v>
      </c>
    </row>
    <row r="490" spans="1:25" x14ac:dyDescent="0.3">
      <c r="A490" s="11" t="s">
        <v>718</v>
      </c>
      <c r="B490" s="2" t="s">
        <v>102</v>
      </c>
      <c r="C490" s="11" t="s">
        <v>102</v>
      </c>
      <c r="D490" s="11" t="s">
        <v>102</v>
      </c>
      <c r="E490" s="1" t="s">
        <v>102</v>
      </c>
      <c r="F490" s="33" t="s">
        <v>102</v>
      </c>
      <c r="G490" s="33" t="s">
        <v>102</v>
      </c>
      <c r="H490" s="31" t="s">
        <v>102</v>
      </c>
      <c r="I490" s="25" t="s">
        <v>102</v>
      </c>
      <c r="J490" s="25" t="s">
        <v>102</v>
      </c>
      <c r="K490" s="26" t="s">
        <v>102</v>
      </c>
      <c r="L490" s="25" t="s">
        <v>102</v>
      </c>
      <c r="M490" s="25" t="s">
        <v>102</v>
      </c>
      <c r="N490" s="1" t="s">
        <v>102</v>
      </c>
      <c r="O490" s="37" t="s">
        <v>102</v>
      </c>
      <c r="P490" s="25" t="s">
        <v>102</v>
      </c>
      <c r="Q490" s="70" t="s">
        <v>102</v>
      </c>
      <c r="R490" s="70">
        <v>2</v>
      </c>
      <c r="S490" s="70">
        <v>1</v>
      </c>
      <c r="T490" s="70">
        <v>22</v>
      </c>
      <c r="U490" s="70">
        <v>3</v>
      </c>
      <c r="V490" s="70">
        <v>5</v>
      </c>
      <c r="W490" s="160" t="s">
        <v>102</v>
      </c>
      <c r="X490" s="153" t="str">
        <f t="shared" si="8"/>
        <v>X</v>
      </c>
      <c r="Y490" s="157" t="s">
        <v>102</v>
      </c>
    </row>
    <row r="491" spans="1:25" x14ac:dyDescent="0.3">
      <c r="A491" s="11" t="s">
        <v>119</v>
      </c>
      <c r="B491" s="2" t="s">
        <v>102</v>
      </c>
      <c r="C491" s="11" t="s">
        <v>102</v>
      </c>
      <c r="D491" s="11" t="s">
        <v>102</v>
      </c>
      <c r="E491" s="1" t="s">
        <v>102</v>
      </c>
      <c r="F491" s="33" t="s">
        <v>102</v>
      </c>
      <c r="G491" s="33" t="s">
        <v>102</v>
      </c>
      <c r="H491" s="31">
        <v>5</v>
      </c>
      <c r="I491" s="25" t="s">
        <v>102</v>
      </c>
      <c r="J491" s="25" t="s">
        <v>102</v>
      </c>
      <c r="K491" s="26" t="s">
        <v>102</v>
      </c>
      <c r="L491" s="25" t="s">
        <v>102</v>
      </c>
      <c r="M491" s="25" t="s">
        <v>102</v>
      </c>
      <c r="N491" s="1" t="s">
        <v>102</v>
      </c>
      <c r="O491" s="37" t="s">
        <v>102</v>
      </c>
      <c r="P491" s="25" t="s">
        <v>102</v>
      </c>
      <c r="Q491" s="70" t="s">
        <v>102</v>
      </c>
      <c r="R491" s="70" t="s">
        <v>102</v>
      </c>
      <c r="S491" s="70" t="s">
        <v>102</v>
      </c>
      <c r="T491" s="70" t="s">
        <v>102</v>
      </c>
      <c r="U491" s="70" t="s">
        <v>102</v>
      </c>
      <c r="V491" s="70" t="s">
        <v>102</v>
      </c>
      <c r="W491" s="160" t="s">
        <v>102</v>
      </c>
      <c r="X491" s="153" t="s">
        <v>102</v>
      </c>
      <c r="Y491" s="157" t="s">
        <v>114</v>
      </c>
    </row>
    <row r="492" spans="1:25" x14ac:dyDescent="0.3">
      <c r="A492" s="11" t="s">
        <v>877</v>
      </c>
      <c r="B492" s="2" t="s">
        <v>102</v>
      </c>
      <c r="C492" s="11" t="s">
        <v>102</v>
      </c>
      <c r="D492" s="11" t="s">
        <v>102</v>
      </c>
      <c r="E492" s="1" t="s">
        <v>102</v>
      </c>
      <c r="F492" s="33" t="s">
        <v>102</v>
      </c>
      <c r="G492" s="33" t="s">
        <v>102</v>
      </c>
      <c r="H492" s="31" t="s">
        <v>102</v>
      </c>
      <c r="I492" s="25" t="s">
        <v>102</v>
      </c>
      <c r="J492" s="25" t="s">
        <v>102</v>
      </c>
      <c r="K492" s="26" t="s">
        <v>102</v>
      </c>
      <c r="L492" s="25" t="s">
        <v>102</v>
      </c>
      <c r="M492" s="25" t="s">
        <v>102</v>
      </c>
      <c r="N492" s="1" t="s">
        <v>102</v>
      </c>
      <c r="O492" s="37">
        <v>2</v>
      </c>
      <c r="P492" s="25" t="s">
        <v>102</v>
      </c>
      <c r="Q492" s="70" t="s">
        <v>102</v>
      </c>
      <c r="R492" s="70" t="s">
        <v>102</v>
      </c>
      <c r="S492" s="70" t="s">
        <v>102</v>
      </c>
      <c r="T492" s="70" t="s">
        <v>102</v>
      </c>
      <c r="U492" s="70" t="s">
        <v>102</v>
      </c>
      <c r="V492" s="70" t="s">
        <v>102</v>
      </c>
      <c r="W492" s="160" t="s">
        <v>102</v>
      </c>
      <c r="X492" s="153" t="s">
        <v>102</v>
      </c>
      <c r="Y492" s="157" t="s">
        <v>114</v>
      </c>
    </row>
    <row r="493" spans="1:25" x14ac:dyDescent="0.3">
      <c r="A493" s="11" t="s">
        <v>195</v>
      </c>
      <c r="B493" s="2" t="s">
        <v>102</v>
      </c>
      <c r="C493" s="11" t="s">
        <v>102</v>
      </c>
      <c r="D493" s="11" t="s">
        <v>102</v>
      </c>
      <c r="E493" s="1" t="s">
        <v>102</v>
      </c>
      <c r="F493" s="33" t="s">
        <v>102</v>
      </c>
      <c r="G493" s="33" t="s">
        <v>102</v>
      </c>
      <c r="H493" s="31" t="s">
        <v>102</v>
      </c>
      <c r="I493" s="25" t="s">
        <v>102</v>
      </c>
      <c r="J493" s="25">
        <v>1</v>
      </c>
      <c r="K493" s="25" t="s">
        <v>102</v>
      </c>
      <c r="L493" s="25" t="s">
        <v>102</v>
      </c>
      <c r="M493" s="25" t="s">
        <v>114</v>
      </c>
      <c r="N493" s="1" t="s">
        <v>102</v>
      </c>
      <c r="O493" s="37" t="s">
        <v>102</v>
      </c>
      <c r="P493" s="25" t="s">
        <v>102</v>
      </c>
      <c r="Q493" s="70" t="s">
        <v>102</v>
      </c>
      <c r="R493" s="70" t="s">
        <v>102</v>
      </c>
      <c r="S493" s="70" t="s">
        <v>102</v>
      </c>
      <c r="T493" s="70" t="s">
        <v>102</v>
      </c>
      <c r="U493" s="70" t="s">
        <v>102</v>
      </c>
      <c r="V493" s="70" t="s">
        <v>102</v>
      </c>
      <c r="W493" s="160" t="s">
        <v>102</v>
      </c>
      <c r="X493" s="153" t="s">
        <v>102</v>
      </c>
      <c r="Y493" s="157" t="s">
        <v>102</v>
      </c>
    </row>
    <row r="494" spans="1:25" x14ac:dyDescent="0.3">
      <c r="A494" s="11" t="s">
        <v>984</v>
      </c>
      <c r="B494" s="2" t="s">
        <v>102</v>
      </c>
      <c r="C494" s="11" t="s">
        <v>102</v>
      </c>
      <c r="D494" s="11" t="s">
        <v>102</v>
      </c>
      <c r="E494" s="1" t="s">
        <v>102</v>
      </c>
      <c r="F494" s="33">
        <v>1</v>
      </c>
      <c r="G494" s="33" t="s">
        <v>102</v>
      </c>
      <c r="H494" s="31" t="s">
        <v>102</v>
      </c>
      <c r="I494" s="25" t="s">
        <v>102</v>
      </c>
      <c r="J494" s="25" t="s">
        <v>102</v>
      </c>
      <c r="K494" s="25" t="s">
        <v>102</v>
      </c>
      <c r="L494" s="25" t="s">
        <v>102</v>
      </c>
      <c r="M494" s="25" t="s">
        <v>102</v>
      </c>
      <c r="N494" s="1" t="s">
        <v>102</v>
      </c>
      <c r="O494" s="37" t="s">
        <v>102</v>
      </c>
      <c r="P494" s="25" t="s">
        <v>102</v>
      </c>
      <c r="Q494" s="70" t="s">
        <v>102</v>
      </c>
      <c r="R494" s="70" t="s">
        <v>102</v>
      </c>
      <c r="S494" s="70" t="s">
        <v>102</v>
      </c>
      <c r="T494" s="70" t="s">
        <v>102</v>
      </c>
      <c r="U494" s="70" t="s">
        <v>102</v>
      </c>
      <c r="V494" s="70" t="s">
        <v>102</v>
      </c>
      <c r="W494" s="160" t="s">
        <v>102</v>
      </c>
      <c r="X494" s="153" t="s">
        <v>969</v>
      </c>
      <c r="Y494" s="157" t="s">
        <v>969</v>
      </c>
    </row>
    <row r="495" spans="1:25" x14ac:dyDescent="0.3">
      <c r="A495" s="11" t="s">
        <v>584</v>
      </c>
      <c r="B495" s="2" t="s">
        <v>102</v>
      </c>
      <c r="C495" s="11" t="s">
        <v>102</v>
      </c>
      <c r="D495" s="11" t="s">
        <v>102</v>
      </c>
      <c r="E495" s="1" t="s">
        <v>102</v>
      </c>
      <c r="F495" s="33" t="s">
        <v>102</v>
      </c>
      <c r="G495" s="33" t="s">
        <v>102</v>
      </c>
      <c r="H495" s="31">
        <v>1</v>
      </c>
      <c r="I495" s="25" t="s">
        <v>102</v>
      </c>
      <c r="J495" s="25" t="s">
        <v>102</v>
      </c>
      <c r="K495" s="25" t="s">
        <v>102</v>
      </c>
      <c r="L495" s="25" t="s">
        <v>102</v>
      </c>
      <c r="M495" s="25" t="s">
        <v>102</v>
      </c>
      <c r="N495" s="1" t="s">
        <v>102</v>
      </c>
      <c r="O495" s="37" t="s">
        <v>102</v>
      </c>
      <c r="P495" s="25" t="s">
        <v>102</v>
      </c>
      <c r="Q495" s="70" t="s">
        <v>102</v>
      </c>
      <c r="R495" s="70" t="s">
        <v>102</v>
      </c>
      <c r="S495" s="70" t="s">
        <v>102</v>
      </c>
      <c r="T495" s="70" t="s">
        <v>102</v>
      </c>
      <c r="U495" s="70" t="s">
        <v>102</v>
      </c>
      <c r="V495" s="70" t="s">
        <v>102</v>
      </c>
      <c r="W495" s="160" t="s">
        <v>102</v>
      </c>
      <c r="X495" s="153" t="s">
        <v>102</v>
      </c>
      <c r="Y495" s="157" t="s">
        <v>114</v>
      </c>
    </row>
    <row r="496" spans="1:25" x14ac:dyDescent="0.3">
      <c r="A496" s="11" t="s">
        <v>585</v>
      </c>
      <c r="B496" s="2" t="s">
        <v>102</v>
      </c>
      <c r="C496" s="11" t="s">
        <v>102</v>
      </c>
      <c r="D496" s="11" t="s">
        <v>102</v>
      </c>
      <c r="E496" s="1" t="s">
        <v>102</v>
      </c>
      <c r="F496" s="33" t="s">
        <v>102</v>
      </c>
      <c r="G496" s="33">
        <v>3</v>
      </c>
      <c r="H496" s="31">
        <v>6</v>
      </c>
      <c r="I496" s="25" t="s">
        <v>102</v>
      </c>
      <c r="J496" s="25">
        <v>8</v>
      </c>
      <c r="K496" s="25" t="s">
        <v>102</v>
      </c>
      <c r="L496" s="25" t="s">
        <v>102</v>
      </c>
      <c r="M496" s="25" t="s">
        <v>102</v>
      </c>
      <c r="N496" s="1" t="s">
        <v>102</v>
      </c>
      <c r="O496" s="37" t="s">
        <v>102</v>
      </c>
      <c r="P496" s="25" t="s">
        <v>102</v>
      </c>
      <c r="Q496" s="70">
        <v>2</v>
      </c>
      <c r="R496" s="70" t="s">
        <v>102</v>
      </c>
      <c r="S496" s="70" t="s">
        <v>102</v>
      </c>
      <c r="T496" s="70" t="s">
        <v>102</v>
      </c>
      <c r="U496" s="70" t="s">
        <v>102</v>
      </c>
      <c r="V496" s="70" t="s">
        <v>102</v>
      </c>
      <c r="W496" s="160" t="s">
        <v>102</v>
      </c>
      <c r="X496" s="153" t="str">
        <f t="shared" si="8"/>
        <v>X</v>
      </c>
      <c r="Y496" s="157" t="s">
        <v>114</v>
      </c>
    </row>
    <row r="497" spans="1:25" x14ac:dyDescent="0.3">
      <c r="A497" s="11" t="s">
        <v>768</v>
      </c>
      <c r="B497" s="2" t="s">
        <v>102</v>
      </c>
      <c r="C497" s="11" t="s">
        <v>102</v>
      </c>
      <c r="D497" s="11" t="s">
        <v>102</v>
      </c>
      <c r="E497" s="1" t="s">
        <v>102</v>
      </c>
      <c r="F497" s="33" t="s">
        <v>102</v>
      </c>
      <c r="G497" s="33" t="s">
        <v>102</v>
      </c>
      <c r="H497" s="31" t="s">
        <v>102</v>
      </c>
      <c r="I497" s="25" t="s">
        <v>102</v>
      </c>
      <c r="J497" s="25" t="s">
        <v>102</v>
      </c>
      <c r="K497" s="25" t="s">
        <v>102</v>
      </c>
      <c r="L497" s="25" t="s">
        <v>102</v>
      </c>
      <c r="M497" s="25" t="s">
        <v>102</v>
      </c>
      <c r="N497" s="1" t="s">
        <v>102</v>
      </c>
      <c r="O497" s="37" t="s">
        <v>102</v>
      </c>
      <c r="P497" s="25" t="s">
        <v>102</v>
      </c>
      <c r="Q497" s="70" t="s">
        <v>102</v>
      </c>
      <c r="R497" s="70" t="s">
        <v>102</v>
      </c>
      <c r="S497" s="70" t="s">
        <v>102</v>
      </c>
      <c r="T497" s="70" t="s">
        <v>102</v>
      </c>
      <c r="U497" s="70" t="s">
        <v>102</v>
      </c>
      <c r="V497" s="70">
        <v>1</v>
      </c>
      <c r="W497" s="160" t="s">
        <v>102</v>
      </c>
      <c r="X497" s="153" t="str">
        <f t="shared" si="8"/>
        <v>X</v>
      </c>
      <c r="Y497" s="157" t="s">
        <v>102</v>
      </c>
    </row>
    <row r="498" spans="1:25" x14ac:dyDescent="0.3">
      <c r="A498" s="11" t="s">
        <v>689</v>
      </c>
      <c r="B498" s="2" t="s">
        <v>102</v>
      </c>
      <c r="C498" s="11" t="s">
        <v>102</v>
      </c>
      <c r="D498" s="11" t="s">
        <v>102</v>
      </c>
      <c r="E498" s="1" t="s">
        <v>102</v>
      </c>
      <c r="F498" s="33" t="s">
        <v>102</v>
      </c>
      <c r="G498" s="33" t="s">
        <v>102</v>
      </c>
      <c r="H498" s="31" t="s">
        <v>102</v>
      </c>
      <c r="I498" s="25" t="s">
        <v>102</v>
      </c>
      <c r="J498" s="25" t="s">
        <v>102</v>
      </c>
      <c r="K498" s="25" t="s">
        <v>102</v>
      </c>
      <c r="L498" s="25" t="s">
        <v>102</v>
      </c>
      <c r="M498" s="25" t="s">
        <v>102</v>
      </c>
      <c r="N498" s="1" t="s">
        <v>102</v>
      </c>
      <c r="O498" s="37" t="s">
        <v>102</v>
      </c>
      <c r="P498" s="25" t="s">
        <v>102</v>
      </c>
      <c r="Q498" s="70">
        <v>4</v>
      </c>
      <c r="R498" s="70" t="s">
        <v>102</v>
      </c>
      <c r="S498" s="70" t="s">
        <v>102</v>
      </c>
      <c r="T498" s="70" t="s">
        <v>102</v>
      </c>
      <c r="U498" s="70" t="s">
        <v>102</v>
      </c>
      <c r="V498" s="70" t="s">
        <v>102</v>
      </c>
      <c r="W498" s="160" t="s">
        <v>102</v>
      </c>
      <c r="X498" s="153" t="str">
        <f t="shared" si="8"/>
        <v>X</v>
      </c>
      <c r="Y498" s="157" t="s">
        <v>102</v>
      </c>
    </row>
    <row r="499" spans="1:25" x14ac:dyDescent="0.3">
      <c r="A499" s="11" t="s">
        <v>93</v>
      </c>
      <c r="B499" s="2">
        <v>12</v>
      </c>
      <c r="C499" s="11">
        <v>0</v>
      </c>
      <c r="D499" s="11">
        <v>0</v>
      </c>
      <c r="E499" s="1">
        <v>84</v>
      </c>
      <c r="F499" s="33" t="s">
        <v>102</v>
      </c>
      <c r="G499" s="33" t="s">
        <v>102</v>
      </c>
      <c r="H499" s="25" t="s">
        <v>102</v>
      </c>
      <c r="I499" s="25" t="s">
        <v>102</v>
      </c>
      <c r="J499" s="25" t="s">
        <v>102</v>
      </c>
      <c r="K499" s="25" t="s">
        <v>102</v>
      </c>
      <c r="L499" s="25" t="s">
        <v>102</v>
      </c>
      <c r="M499" s="25" t="s">
        <v>102</v>
      </c>
      <c r="N499" s="1" t="s">
        <v>102</v>
      </c>
      <c r="O499" s="37" t="s">
        <v>102</v>
      </c>
      <c r="P499" s="25">
        <v>34</v>
      </c>
      <c r="Q499" s="70" t="s">
        <v>102</v>
      </c>
      <c r="R499" s="70">
        <v>127</v>
      </c>
      <c r="S499" s="70">
        <v>8</v>
      </c>
      <c r="T499" s="70" t="s">
        <v>102</v>
      </c>
      <c r="U499" s="70" t="s">
        <v>102</v>
      </c>
      <c r="V499" s="70" t="s">
        <v>102</v>
      </c>
      <c r="W499" s="160" t="s">
        <v>102</v>
      </c>
      <c r="X499" s="153" t="str">
        <f t="shared" si="8"/>
        <v>X</v>
      </c>
      <c r="Y499" s="157" t="s">
        <v>114</v>
      </c>
    </row>
    <row r="500" spans="1:25" x14ac:dyDescent="0.3">
      <c r="A500" s="11" t="s">
        <v>611</v>
      </c>
      <c r="B500" s="2" t="s">
        <v>102</v>
      </c>
      <c r="C500" s="11" t="s">
        <v>102</v>
      </c>
      <c r="D500" s="11" t="s">
        <v>102</v>
      </c>
      <c r="E500" s="1" t="s">
        <v>102</v>
      </c>
      <c r="F500" s="33" t="s">
        <v>102</v>
      </c>
      <c r="G500" s="33" t="s">
        <v>102</v>
      </c>
      <c r="H500" s="25" t="s">
        <v>102</v>
      </c>
      <c r="I500" s="25">
        <v>1</v>
      </c>
      <c r="J500" s="25" t="s">
        <v>102</v>
      </c>
      <c r="K500" s="25" t="s">
        <v>102</v>
      </c>
      <c r="L500" s="25" t="s">
        <v>102</v>
      </c>
      <c r="M500" s="25" t="s">
        <v>102</v>
      </c>
      <c r="N500" s="1" t="s">
        <v>102</v>
      </c>
      <c r="O500" s="37" t="s">
        <v>102</v>
      </c>
      <c r="P500" s="25" t="s">
        <v>102</v>
      </c>
      <c r="Q500" s="70" t="s">
        <v>102</v>
      </c>
      <c r="R500" s="70" t="s">
        <v>102</v>
      </c>
      <c r="S500" s="70" t="s">
        <v>102</v>
      </c>
      <c r="T500" s="70" t="s">
        <v>102</v>
      </c>
      <c r="U500" s="70" t="s">
        <v>102</v>
      </c>
      <c r="V500" s="70" t="s">
        <v>102</v>
      </c>
      <c r="W500" s="160" t="s">
        <v>102</v>
      </c>
      <c r="X500" s="153" t="s">
        <v>969</v>
      </c>
      <c r="Y500" s="157" t="s">
        <v>969</v>
      </c>
    </row>
    <row r="501" spans="1:25" x14ac:dyDescent="0.3">
      <c r="A501" s="11" t="s">
        <v>764</v>
      </c>
      <c r="B501" s="2" t="s">
        <v>102</v>
      </c>
      <c r="C501" s="11" t="s">
        <v>102</v>
      </c>
      <c r="D501" s="11" t="s">
        <v>102</v>
      </c>
      <c r="E501" s="1" t="s">
        <v>102</v>
      </c>
      <c r="F501" s="33" t="s">
        <v>102</v>
      </c>
      <c r="G501" s="33" t="s">
        <v>102</v>
      </c>
      <c r="H501" s="25" t="s">
        <v>102</v>
      </c>
      <c r="I501" s="25" t="s">
        <v>102</v>
      </c>
      <c r="J501" s="25" t="s">
        <v>102</v>
      </c>
      <c r="K501" s="25" t="s">
        <v>102</v>
      </c>
      <c r="L501" s="25" t="s">
        <v>102</v>
      </c>
      <c r="M501" s="25" t="s">
        <v>102</v>
      </c>
      <c r="N501" s="1" t="s">
        <v>102</v>
      </c>
      <c r="O501" s="37" t="s">
        <v>102</v>
      </c>
      <c r="P501" s="25" t="s">
        <v>102</v>
      </c>
      <c r="Q501" s="70" t="s">
        <v>102</v>
      </c>
      <c r="R501" s="70" t="s">
        <v>102</v>
      </c>
      <c r="S501" s="70" t="s">
        <v>102</v>
      </c>
      <c r="T501" s="70" t="s">
        <v>102</v>
      </c>
      <c r="U501" s="70">
        <v>1</v>
      </c>
      <c r="V501" s="70" t="s">
        <v>102</v>
      </c>
      <c r="W501" s="160" t="s">
        <v>102</v>
      </c>
      <c r="X501" s="153" t="str">
        <f t="shared" si="8"/>
        <v>X</v>
      </c>
      <c r="Y501" s="157" t="s">
        <v>102</v>
      </c>
    </row>
    <row r="502" spans="1:25" x14ac:dyDescent="0.3">
      <c r="A502" s="11" t="s">
        <v>765</v>
      </c>
      <c r="B502" s="2" t="s">
        <v>102</v>
      </c>
      <c r="C502" s="11" t="s">
        <v>102</v>
      </c>
      <c r="D502" s="11" t="s">
        <v>102</v>
      </c>
      <c r="E502" s="1" t="s">
        <v>102</v>
      </c>
      <c r="F502" s="33" t="s">
        <v>102</v>
      </c>
      <c r="G502" s="33" t="s">
        <v>102</v>
      </c>
      <c r="H502" s="25" t="s">
        <v>102</v>
      </c>
      <c r="I502" s="25" t="s">
        <v>102</v>
      </c>
      <c r="J502" s="25" t="s">
        <v>102</v>
      </c>
      <c r="K502" s="25" t="s">
        <v>102</v>
      </c>
      <c r="L502" s="25" t="s">
        <v>102</v>
      </c>
      <c r="M502" s="25" t="s">
        <v>102</v>
      </c>
      <c r="N502" s="1" t="s">
        <v>102</v>
      </c>
      <c r="O502" s="37" t="s">
        <v>102</v>
      </c>
      <c r="P502" s="25" t="s">
        <v>102</v>
      </c>
      <c r="Q502" s="70" t="s">
        <v>102</v>
      </c>
      <c r="R502" s="70" t="s">
        <v>102</v>
      </c>
      <c r="S502" s="70" t="s">
        <v>102</v>
      </c>
      <c r="T502" s="70">
        <v>1</v>
      </c>
      <c r="U502" s="70" t="s">
        <v>102</v>
      </c>
      <c r="V502" s="70" t="s">
        <v>102</v>
      </c>
      <c r="W502" s="160" t="s">
        <v>102</v>
      </c>
      <c r="X502" s="153" t="str">
        <f t="shared" si="8"/>
        <v>X</v>
      </c>
      <c r="Y502" s="157" t="s">
        <v>102</v>
      </c>
    </row>
    <row r="503" spans="1:25" x14ac:dyDescent="0.3">
      <c r="A503" s="11" t="s">
        <v>397</v>
      </c>
      <c r="B503" s="2">
        <v>0</v>
      </c>
      <c r="C503" s="11">
        <v>0</v>
      </c>
      <c r="D503" s="11">
        <v>0</v>
      </c>
      <c r="E503" s="1">
        <v>2</v>
      </c>
      <c r="F503" s="33" t="s">
        <v>102</v>
      </c>
      <c r="G503" s="33" t="s">
        <v>102</v>
      </c>
      <c r="H503" s="25" t="s">
        <v>102</v>
      </c>
      <c r="I503" s="25" t="s">
        <v>102</v>
      </c>
      <c r="J503" s="25" t="s">
        <v>102</v>
      </c>
      <c r="K503" s="25" t="s">
        <v>102</v>
      </c>
      <c r="L503" s="25" t="s">
        <v>102</v>
      </c>
      <c r="M503" s="25" t="s">
        <v>102</v>
      </c>
      <c r="N503" s="1" t="s">
        <v>102</v>
      </c>
      <c r="O503" s="37" t="s">
        <v>102</v>
      </c>
      <c r="P503" s="25" t="s">
        <v>102</v>
      </c>
      <c r="Q503" s="70" t="s">
        <v>102</v>
      </c>
      <c r="R503" s="70" t="s">
        <v>102</v>
      </c>
      <c r="S503" s="70" t="s">
        <v>102</v>
      </c>
      <c r="T503" s="70" t="s">
        <v>102</v>
      </c>
      <c r="U503" s="70" t="s">
        <v>102</v>
      </c>
      <c r="V503" s="70" t="s">
        <v>102</v>
      </c>
      <c r="W503" s="160" t="s">
        <v>102</v>
      </c>
      <c r="X503" s="153" t="s">
        <v>102</v>
      </c>
      <c r="Y503" s="157" t="s">
        <v>114</v>
      </c>
    </row>
    <row r="504" spans="1:25" x14ac:dyDescent="0.3">
      <c r="A504" s="11" t="s">
        <v>396</v>
      </c>
      <c r="B504" s="2" t="s">
        <v>102</v>
      </c>
      <c r="C504" s="11" t="s">
        <v>102</v>
      </c>
      <c r="D504" s="11" t="s">
        <v>102</v>
      </c>
      <c r="E504" s="1" t="s">
        <v>102</v>
      </c>
      <c r="F504" s="33" t="s">
        <v>102</v>
      </c>
      <c r="G504" s="33" t="s">
        <v>102</v>
      </c>
      <c r="H504" s="25" t="s">
        <v>102</v>
      </c>
      <c r="I504" s="25" t="s">
        <v>102</v>
      </c>
      <c r="J504" s="25" t="s">
        <v>102</v>
      </c>
      <c r="K504" s="25" t="s">
        <v>102</v>
      </c>
      <c r="L504" s="25" t="s">
        <v>102</v>
      </c>
      <c r="M504" s="25">
        <v>1</v>
      </c>
      <c r="N504" s="1" t="s">
        <v>102</v>
      </c>
      <c r="O504" s="37" t="s">
        <v>102</v>
      </c>
      <c r="P504" s="25" t="s">
        <v>102</v>
      </c>
      <c r="Q504" s="70" t="s">
        <v>102</v>
      </c>
      <c r="R504" s="70" t="s">
        <v>102</v>
      </c>
      <c r="S504" s="70" t="s">
        <v>102</v>
      </c>
      <c r="T504" s="70" t="s">
        <v>102</v>
      </c>
      <c r="U504" s="70" t="s">
        <v>102</v>
      </c>
      <c r="V504" s="70" t="s">
        <v>102</v>
      </c>
      <c r="W504" s="160" t="s">
        <v>102</v>
      </c>
      <c r="X504" s="153" t="s">
        <v>114</v>
      </c>
      <c r="Y504" s="157" t="s">
        <v>114</v>
      </c>
    </row>
    <row r="505" spans="1:25" x14ac:dyDescent="0.3">
      <c r="A505" s="11" t="s">
        <v>774</v>
      </c>
      <c r="B505" s="2" t="s">
        <v>102</v>
      </c>
      <c r="C505" s="11" t="s">
        <v>102</v>
      </c>
      <c r="D505" s="11" t="s">
        <v>102</v>
      </c>
      <c r="E505" s="1" t="s">
        <v>102</v>
      </c>
      <c r="F505" s="33" t="s">
        <v>102</v>
      </c>
      <c r="G505" s="33" t="s">
        <v>102</v>
      </c>
      <c r="H505" s="25" t="s">
        <v>102</v>
      </c>
      <c r="I505" s="25" t="s">
        <v>102</v>
      </c>
      <c r="J505" s="25">
        <v>2</v>
      </c>
      <c r="K505" s="25" t="s">
        <v>102</v>
      </c>
      <c r="L505" s="25" t="s">
        <v>102</v>
      </c>
      <c r="M505" s="25" t="s">
        <v>102</v>
      </c>
      <c r="N505" s="1" t="s">
        <v>102</v>
      </c>
      <c r="O505" s="37" t="s">
        <v>102</v>
      </c>
      <c r="P505" s="25" t="s">
        <v>102</v>
      </c>
      <c r="Q505" s="70" t="s">
        <v>102</v>
      </c>
      <c r="R505" s="70" t="s">
        <v>102</v>
      </c>
      <c r="S505" s="70" t="s">
        <v>102</v>
      </c>
      <c r="T505" s="70" t="s">
        <v>102</v>
      </c>
      <c r="U505" s="70" t="s">
        <v>102</v>
      </c>
      <c r="V505" s="70" t="s">
        <v>102</v>
      </c>
      <c r="W505" s="160" t="s">
        <v>102</v>
      </c>
      <c r="X505" s="153" t="s">
        <v>102</v>
      </c>
      <c r="Y505" s="157" t="s">
        <v>102</v>
      </c>
    </row>
    <row r="506" spans="1:25" x14ac:dyDescent="0.3">
      <c r="A506" s="11" t="s">
        <v>878</v>
      </c>
      <c r="B506" s="2" t="s">
        <v>102</v>
      </c>
      <c r="C506" s="2" t="s">
        <v>102</v>
      </c>
      <c r="D506" s="2" t="s">
        <v>102</v>
      </c>
      <c r="E506" s="2" t="s">
        <v>102</v>
      </c>
      <c r="F506" s="2" t="s">
        <v>102</v>
      </c>
      <c r="G506" s="2" t="s">
        <v>102</v>
      </c>
      <c r="H506" s="2" t="s">
        <v>102</v>
      </c>
      <c r="I506" s="25" t="s">
        <v>102</v>
      </c>
      <c r="J506" s="25" t="s">
        <v>114</v>
      </c>
      <c r="K506" s="25" t="s">
        <v>102</v>
      </c>
      <c r="L506" s="25" t="s">
        <v>102</v>
      </c>
      <c r="M506" s="25" t="s">
        <v>102</v>
      </c>
      <c r="N506" s="25" t="s">
        <v>102</v>
      </c>
      <c r="O506" s="25" t="s">
        <v>102</v>
      </c>
      <c r="P506" s="25" t="s">
        <v>102</v>
      </c>
      <c r="Q506" s="70" t="s">
        <v>102</v>
      </c>
      <c r="R506" s="70" t="s">
        <v>102</v>
      </c>
      <c r="S506" s="70" t="s">
        <v>102</v>
      </c>
      <c r="T506" s="70" t="s">
        <v>102</v>
      </c>
      <c r="U506" s="70" t="s">
        <v>102</v>
      </c>
      <c r="V506" s="70" t="s">
        <v>102</v>
      </c>
      <c r="W506" s="160" t="s">
        <v>114</v>
      </c>
      <c r="X506" s="153" t="s">
        <v>102</v>
      </c>
      <c r="Y506" s="157" t="s">
        <v>102</v>
      </c>
    </row>
    <row r="507" spans="1:25" x14ac:dyDescent="0.3">
      <c r="A507" s="11" t="s">
        <v>586</v>
      </c>
      <c r="B507" s="2" t="s">
        <v>102</v>
      </c>
      <c r="C507" s="11" t="s">
        <v>102</v>
      </c>
      <c r="D507" s="11" t="s">
        <v>102</v>
      </c>
      <c r="E507" s="1" t="s">
        <v>102</v>
      </c>
      <c r="F507" s="33" t="s">
        <v>102</v>
      </c>
      <c r="G507" s="33" t="s">
        <v>102</v>
      </c>
      <c r="H507" s="25">
        <v>14</v>
      </c>
      <c r="I507" s="25">
        <v>3</v>
      </c>
      <c r="J507" s="25" t="s">
        <v>102</v>
      </c>
      <c r="K507" s="25" t="s">
        <v>102</v>
      </c>
      <c r="L507" s="25" t="s">
        <v>102</v>
      </c>
      <c r="M507" s="25" t="s">
        <v>102</v>
      </c>
      <c r="N507" s="1" t="s">
        <v>102</v>
      </c>
      <c r="O507" s="37" t="s">
        <v>102</v>
      </c>
      <c r="P507" s="25" t="s">
        <v>102</v>
      </c>
      <c r="Q507" s="70" t="s">
        <v>102</v>
      </c>
      <c r="R507" s="70" t="s">
        <v>102</v>
      </c>
      <c r="S507" s="70" t="s">
        <v>102</v>
      </c>
      <c r="T507" s="70" t="s">
        <v>102</v>
      </c>
      <c r="U507" s="70" t="s">
        <v>102</v>
      </c>
      <c r="V507" s="70" t="s">
        <v>102</v>
      </c>
      <c r="W507" s="160" t="s">
        <v>102</v>
      </c>
      <c r="X507" s="153" t="s">
        <v>114</v>
      </c>
      <c r="Y507" s="157" t="s">
        <v>114</v>
      </c>
    </row>
    <row r="508" spans="1:25" x14ac:dyDescent="0.3">
      <c r="A508" s="11" t="s">
        <v>398</v>
      </c>
      <c r="B508" s="2" t="s">
        <v>102</v>
      </c>
      <c r="C508" s="11" t="s">
        <v>102</v>
      </c>
      <c r="D508" s="11" t="s">
        <v>102</v>
      </c>
      <c r="E508" s="1" t="s">
        <v>102</v>
      </c>
      <c r="F508" s="33" t="s">
        <v>102</v>
      </c>
      <c r="G508" s="33" t="s">
        <v>102</v>
      </c>
      <c r="H508" s="25" t="s">
        <v>102</v>
      </c>
      <c r="I508" s="25" t="s">
        <v>102</v>
      </c>
      <c r="J508" s="25" t="s">
        <v>102</v>
      </c>
      <c r="K508" s="25" t="s">
        <v>102</v>
      </c>
      <c r="L508" s="25" t="s">
        <v>102</v>
      </c>
      <c r="M508" s="25">
        <f>1+5+2+2+1</f>
        <v>11</v>
      </c>
      <c r="N508" s="1" t="s">
        <v>102</v>
      </c>
      <c r="O508" s="37" t="s">
        <v>102</v>
      </c>
      <c r="P508" s="25" t="s">
        <v>102</v>
      </c>
      <c r="Q508" s="70" t="s">
        <v>102</v>
      </c>
      <c r="R508" s="70" t="s">
        <v>102</v>
      </c>
      <c r="S508" s="70" t="s">
        <v>102</v>
      </c>
      <c r="T508" s="70" t="s">
        <v>102</v>
      </c>
      <c r="U508" s="70" t="s">
        <v>102</v>
      </c>
      <c r="V508" s="70" t="s">
        <v>102</v>
      </c>
      <c r="W508" s="160" t="s">
        <v>102</v>
      </c>
      <c r="X508" s="153" t="s">
        <v>114</v>
      </c>
      <c r="Y508" s="157" t="s">
        <v>102</v>
      </c>
    </row>
    <row r="509" spans="1:25" x14ac:dyDescent="0.3">
      <c r="A509" s="11" t="s">
        <v>399</v>
      </c>
      <c r="B509" s="2" t="s">
        <v>102</v>
      </c>
      <c r="C509" s="11" t="s">
        <v>102</v>
      </c>
      <c r="D509" s="11" t="s">
        <v>102</v>
      </c>
      <c r="E509" s="1" t="s">
        <v>102</v>
      </c>
      <c r="F509" s="33" t="s">
        <v>102</v>
      </c>
      <c r="G509" s="33">
        <v>1</v>
      </c>
      <c r="H509" s="25" t="s">
        <v>102</v>
      </c>
      <c r="I509" s="25" t="s">
        <v>102</v>
      </c>
      <c r="J509" s="25" t="s">
        <v>102</v>
      </c>
      <c r="K509" s="25" t="s">
        <v>102</v>
      </c>
      <c r="L509" s="25" t="s">
        <v>102</v>
      </c>
      <c r="M509" s="25">
        <f>1+32+30+1+1+7+5+1</f>
        <v>78</v>
      </c>
      <c r="N509" s="1" t="s">
        <v>102</v>
      </c>
      <c r="O509" s="37">
        <v>1</v>
      </c>
      <c r="P509" s="25" t="s">
        <v>102</v>
      </c>
      <c r="Q509" s="70" t="s">
        <v>102</v>
      </c>
      <c r="R509" s="70" t="s">
        <v>102</v>
      </c>
      <c r="S509" s="70" t="s">
        <v>102</v>
      </c>
      <c r="T509" s="70" t="s">
        <v>102</v>
      </c>
      <c r="U509" s="70" t="s">
        <v>102</v>
      </c>
      <c r="V509" s="70" t="s">
        <v>102</v>
      </c>
      <c r="W509" s="160" t="s">
        <v>102</v>
      </c>
      <c r="X509" s="153" t="s">
        <v>114</v>
      </c>
      <c r="Y509" s="157" t="s">
        <v>114</v>
      </c>
    </row>
    <row r="510" spans="1:25" x14ac:dyDescent="0.3">
      <c r="A510" s="11" t="s">
        <v>879</v>
      </c>
      <c r="B510" s="2" t="s">
        <v>102</v>
      </c>
      <c r="C510" s="2" t="s">
        <v>102</v>
      </c>
      <c r="D510" s="2" t="s">
        <v>102</v>
      </c>
      <c r="E510" s="2" t="s">
        <v>102</v>
      </c>
      <c r="F510" s="2" t="s">
        <v>102</v>
      </c>
      <c r="G510" s="2" t="s">
        <v>102</v>
      </c>
      <c r="H510" s="2" t="s">
        <v>102</v>
      </c>
      <c r="I510" s="2" t="s">
        <v>102</v>
      </c>
      <c r="J510" s="25" t="s">
        <v>114</v>
      </c>
      <c r="K510" s="25" t="s">
        <v>102</v>
      </c>
      <c r="L510" s="25" t="s">
        <v>102</v>
      </c>
      <c r="M510" s="25" t="s">
        <v>102</v>
      </c>
      <c r="N510" s="25" t="s">
        <v>102</v>
      </c>
      <c r="O510" s="25" t="s">
        <v>102</v>
      </c>
      <c r="P510" s="25" t="s">
        <v>102</v>
      </c>
      <c r="Q510" s="70" t="s">
        <v>102</v>
      </c>
      <c r="R510" s="70" t="s">
        <v>102</v>
      </c>
      <c r="S510" s="70" t="s">
        <v>102</v>
      </c>
      <c r="T510" s="70" t="s">
        <v>102</v>
      </c>
      <c r="U510" s="70" t="s">
        <v>102</v>
      </c>
      <c r="V510" s="70" t="s">
        <v>102</v>
      </c>
      <c r="W510" s="160" t="s">
        <v>114</v>
      </c>
      <c r="X510" s="153" t="s">
        <v>102</v>
      </c>
      <c r="Y510" s="157" t="s">
        <v>102</v>
      </c>
    </row>
    <row r="511" spans="1:25" x14ac:dyDescent="0.3">
      <c r="A511" s="11" t="s">
        <v>245</v>
      </c>
      <c r="B511" s="2" t="s">
        <v>102</v>
      </c>
      <c r="C511" s="11" t="s">
        <v>102</v>
      </c>
      <c r="D511" s="11" t="s">
        <v>102</v>
      </c>
      <c r="E511" s="1" t="s">
        <v>102</v>
      </c>
      <c r="F511" s="33" t="s">
        <v>102</v>
      </c>
      <c r="G511" s="33" t="s">
        <v>102</v>
      </c>
      <c r="H511" s="25" t="s">
        <v>102</v>
      </c>
      <c r="I511" s="25" t="s">
        <v>102</v>
      </c>
      <c r="J511" s="25" t="s">
        <v>102</v>
      </c>
      <c r="K511" s="25" t="s">
        <v>102</v>
      </c>
      <c r="L511" s="25">
        <v>12</v>
      </c>
      <c r="M511" s="25" t="s">
        <v>102</v>
      </c>
      <c r="N511" s="1" t="s">
        <v>102</v>
      </c>
      <c r="O511" s="37" t="s">
        <v>102</v>
      </c>
      <c r="P511" s="25" t="s">
        <v>102</v>
      </c>
      <c r="Q511" s="70" t="s">
        <v>102</v>
      </c>
      <c r="R511" s="70" t="s">
        <v>102</v>
      </c>
      <c r="S511" s="70" t="s">
        <v>102</v>
      </c>
      <c r="T511" s="70" t="s">
        <v>102</v>
      </c>
      <c r="U511" s="70" t="s">
        <v>102</v>
      </c>
      <c r="V511" s="70" t="s">
        <v>102</v>
      </c>
      <c r="W511" s="160" t="s">
        <v>102</v>
      </c>
      <c r="X511" s="153" t="s">
        <v>114</v>
      </c>
      <c r="Y511" s="157" t="s">
        <v>114</v>
      </c>
    </row>
    <row r="512" spans="1:25" x14ac:dyDescent="0.3">
      <c r="A512" s="11" t="s">
        <v>784</v>
      </c>
      <c r="B512" s="2" t="s">
        <v>102</v>
      </c>
      <c r="C512" s="11" t="s">
        <v>102</v>
      </c>
      <c r="D512" s="11" t="s">
        <v>102</v>
      </c>
      <c r="E512" s="1" t="s">
        <v>102</v>
      </c>
      <c r="F512" s="33" t="s">
        <v>102</v>
      </c>
      <c r="G512" s="33" t="s">
        <v>102</v>
      </c>
      <c r="H512" s="25">
        <v>1</v>
      </c>
      <c r="I512" s="25" t="s">
        <v>102</v>
      </c>
      <c r="J512" s="25" t="s">
        <v>102</v>
      </c>
      <c r="K512" s="25" t="s">
        <v>102</v>
      </c>
      <c r="L512" s="25" t="s">
        <v>102</v>
      </c>
      <c r="M512" s="25" t="s">
        <v>102</v>
      </c>
      <c r="N512" s="1" t="s">
        <v>102</v>
      </c>
      <c r="O512" s="37" t="s">
        <v>102</v>
      </c>
      <c r="P512" s="25" t="s">
        <v>102</v>
      </c>
      <c r="Q512" s="70" t="s">
        <v>102</v>
      </c>
      <c r="R512" s="70" t="s">
        <v>102</v>
      </c>
      <c r="S512" s="70" t="s">
        <v>102</v>
      </c>
      <c r="T512" s="70" t="s">
        <v>102</v>
      </c>
      <c r="U512" s="70" t="s">
        <v>102</v>
      </c>
      <c r="V512" s="70" t="s">
        <v>102</v>
      </c>
      <c r="W512" s="160" t="s">
        <v>102</v>
      </c>
      <c r="X512" s="153" t="s">
        <v>102</v>
      </c>
      <c r="Y512" s="157" t="s">
        <v>114</v>
      </c>
    </row>
    <row r="513" spans="1:25" x14ac:dyDescent="0.3">
      <c r="A513" s="11" t="s">
        <v>679</v>
      </c>
      <c r="B513" s="2" t="s">
        <v>102</v>
      </c>
      <c r="C513" s="11" t="s">
        <v>102</v>
      </c>
      <c r="D513" s="11" t="s">
        <v>102</v>
      </c>
      <c r="E513" s="1" t="s">
        <v>102</v>
      </c>
      <c r="F513" s="33" t="s">
        <v>102</v>
      </c>
      <c r="G513" s="33" t="s">
        <v>102</v>
      </c>
      <c r="H513" s="25" t="s">
        <v>102</v>
      </c>
      <c r="I513" s="25" t="s">
        <v>102</v>
      </c>
      <c r="J513" s="25" t="s">
        <v>102</v>
      </c>
      <c r="K513" s="25" t="s">
        <v>102</v>
      </c>
      <c r="L513" s="25" t="s">
        <v>102</v>
      </c>
      <c r="M513" s="25" t="s">
        <v>102</v>
      </c>
      <c r="N513" s="1" t="s">
        <v>102</v>
      </c>
      <c r="O513" s="37" t="s">
        <v>102</v>
      </c>
      <c r="P513" s="25" t="s">
        <v>102</v>
      </c>
      <c r="Q513" s="70" t="s">
        <v>102</v>
      </c>
      <c r="R513" s="70">
        <v>2</v>
      </c>
      <c r="S513" s="70" t="s">
        <v>102</v>
      </c>
      <c r="T513" s="70" t="s">
        <v>102</v>
      </c>
      <c r="U513" s="70" t="s">
        <v>102</v>
      </c>
      <c r="V513" s="70" t="s">
        <v>102</v>
      </c>
      <c r="W513" s="160" t="s">
        <v>102</v>
      </c>
      <c r="X513" s="153" t="str">
        <f t="shared" ref="X513:X556" si="9">IF(SUM(Q513:V513)&gt;=1,"X","")</f>
        <v>X</v>
      </c>
      <c r="Y513" s="157" t="s">
        <v>102</v>
      </c>
    </row>
    <row r="514" spans="1:25" x14ac:dyDescent="0.3">
      <c r="A514" s="1" t="s">
        <v>82</v>
      </c>
      <c r="B514" s="2">
        <v>0</v>
      </c>
      <c r="C514" s="4">
        <v>0</v>
      </c>
      <c r="D514" s="4">
        <v>0</v>
      </c>
      <c r="E514" s="1">
        <v>3</v>
      </c>
      <c r="F514" s="33" t="s">
        <v>102</v>
      </c>
      <c r="G514" s="33" t="s">
        <v>102</v>
      </c>
      <c r="H514" s="25" t="s">
        <v>102</v>
      </c>
      <c r="I514" s="25" t="s">
        <v>102</v>
      </c>
      <c r="J514" s="25" t="s">
        <v>102</v>
      </c>
      <c r="K514" s="24" t="s">
        <v>102</v>
      </c>
      <c r="L514" s="25" t="s">
        <v>102</v>
      </c>
      <c r="M514" s="25" t="s">
        <v>102</v>
      </c>
      <c r="N514" s="1" t="s">
        <v>102</v>
      </c>
      <c r="O514" s="37" t="s">
        <v>102</v>
      </c>
      <c r="P514" s="25" t="s">
        <v>102</v>
      </c>
      <c r="Q514" s="70" t="s">
        <v>102</v>
      </c>
      <c r="R514" s="70" t="s">
        <v>102</v>
      </c>
      <c r="S514" s="70" t="s">
        <v>102</v>
      </c>
      <c r="T514" s="70" t="s">
        <v>102</v>
      </c>
      <c r="U514" s="70" t="s">
        <v>102</v>
      </c>
      <c r="V514" s="70" t="s">
        <v>102</v>
      </c>
      <c r="W514" s="160" t="s">
        <v>102</v>
      </c>
      <c r="X514" s="153" t="s">
        <v>969</v>
      </c>
      <c r="Y514" s="157" t="s">
        <v>969</v>
      </c>
    </row>
    <row r="515" spans="1:25" x14ac:dyDescent="0.3">
      <c r="A515" s="9" t="s">
        <v>681</v>
      </c>
      <c r="B515" s="2" t="s">
        <v>102</v>
      </c>
      <c r="C515" s="4" t="s">
        <v>102</v>
      </c>
      <c r="D515" s="4" t="s">
        <v>102</v>
      </c>
      <c r="E515" s="1" t="s">
        <v>102</v>
      </c>
      <c r="F515" s="33" t="s">
        <v>102</v>
      </c>
      <c r="G515" s="33" t="s">
        <v>102</v>
      </c>
      <c r="H515" s="25" t="s">
        <v>102</v>
      </c>
      <c r="I515" s="25" t="s">
        <v>102</v>
      </c>
      <c r="J515" s="25" t="s">
        <v>102</v>
      </c>
      <c r="K515" s="24" t="s">
        <v>102</v>
      </c>
      <c r="L515" s="25" t="s">
        <v>102</v>
      </c>
      <c r="M515" s="25" t="s">
        <v>102</v>
      </c>
      <c r="N515" s="1" t="s">
        <v>102</v>
      </c>
      <c r="O515" s="37" t="s">
        <v>102</v>
      </c>
      <c r="P515" s="25" t="s">
        <v>102</v>
      </c>
      <c r="Q515" s="70" t="s">
        <v>102</v>
      </c>
      <c r="R515" s="70">
        <v>1</v>
      </c>
      <c r="S515" s="70" t="s">
        <v>102</v>
      </c>
      <c r="T515" s="70" t="s">
        <v>102</v>
      </c>
      <c r="U515" s="70" t="s">
        <v>102</v>
      </c>
      <c r="V515" s="70" t="s">
        <v>102</v>
      </c>
      <c r="W515" s="160" t="s">
        <v>102</v>
      </c>
      <c r="X515" s="153" t="str">
        <f t="shared" si="9"/>
        <v>X</v>
      </c>
      <c r="Y515" s="157" t="s">
        <v>102</v>
      </c>
    </row>
    <row r="516" spans="1:25" s="46" customFormat="1" x14ac:dyDescent="0.3">
      <c r="A516" s="9" t="s">
        <v>682</v>
      </c>
      <c r="B516" s="15" t="s">
        <v>102</v>
      </c>
      <c r="C516" s="9" t="s">
        <v>102</v>
      </c>
      <c r="D516" s="9" t="s">
        <v>102</v>
      </c>
      <c r="E516" s="11" t="s">
        <v>102</v>
      </c>
      <c r="F516" s="33" t="s">
        <v>102</v>
      </c>
      <c r="G516" s="28" t="s">
        <v>102</v>
      </c>
      <c r="H516" s="28" t="s">
        <v>102</v>
      </c>
      <c r="I516" s="28" t="s">
        <v>102</v>
      </c>
      <c r="J516" s="28" t="s">
        <v>102</v>
      </c>
      <c r="K516" s="31" t="s">
        <v>102</v>
      </c>
      <c r="L516" s="28" t="s">
        <v>102</v>
      </c>
      <c r="M516" s="28" t="s">
        <v>102</v>
      </c>
      <c r="N516" s="11" t="s">
        <v>102</v>
      </c>
      <c r="O516" s="37" t="s">
        <v>102</v>
      </c>
      <c r="P516" s="25" t="s">
        <v>102</v>
      </c>
      <c r="Q516" s="71" t="s">
        <v>102</v>
      </c>
      <c r="R516" s="71">
        <v>1</v>
      </c>
      <c r="S516" s="71" t="s">
        <v>102</v>
      </c>
      <c r="T516" s="71" t="s">
        <v>102</v>
      </c>
      <c r="U516" s="70" t="s">
        <v>102</v>
      </c>
      <c r="V516" s="70" t="s">
        <v>102</v>
      </c>
      <c r="W516" s="160" t="s">
        <v>102</v>
      </c>
      <c r="X516" s="153" t="str">
        <f t="shared" si="9"/>
        <v>X</v>
      </c>
      <c r="Y516" s="157" t="s">
        <v>102</v>
      </c>
    </row>
    <row r="517" spans="1:25" x14ac:dyDescent="0.3">
      <c r="A517" s="9" t="s">
        <v>400</v>
      </c>
      <c r="B517" s="2" t="s">
        <v>102</v>
      </c>
      <c r="C517" s="4" t="s">
        <v>102</v>
      </c>
      <c r="D517" s="4" t="s">
        <v>102</v>
      </c>
      <c r="E517" s="1" t="s">
        <v>102</v>
      </c>
      <c r="F517" s="33" t="s">
        <v>102</v>
      </c>
      <c r="G517" s="33" t="s">
        <v>102</v>
      </c>
      <c r="H517" s="25" t="s">
        <v>102</v>
      </c>
      <c r="I517" s="25" t="s">
        <v>114</v>
      </c>
      <c r="J517" s="25" t="s">
        <v>102</v>
      </c>
      <c r="K517" s="24" t="s">
        <v>102</v>
      </c>
      <c r="L517" s="25" t="s">
        <v>102</v>
      </c>
      <c r="M517" s="25">
        <f>4+4+5+3+10</f>
        <v>26</v>
      </c>
      <c r="N517" s="1" t="s">
        <v>102</v>
      </c>
      <c r="O517" s="37" t="s">
        <v>102</v>
      </c>
      <c r="P517" s="25" t="s">
        <v>102</v>
      </c>
      <c r="Q517" s="70" t="s">
        <v>102</v>
      </c>
      <c r="R517" s="70" t="s">
        <v>102</v>
      </c>
      <c r="S517" s="70" t="s">
        <v>102</v>
      </c>
      <c r="T517" s="70" t="s">
        <v>102</v>
      </c>
      <c r="U517" s="70" t="s">
        <v>102</v>
      </c>
      <c r="V517" s="70" t="s">
        <v>102</v>
      </c>
      <c r="W517" s="160" t="s">
        <v>102</v>
      </c>
      <c r="X517" s="153" t="s">
        <v>114</v>
      </c>
      <c r="Y517" s="157" t="s">
        <v>114</v>
      </c>
    </row>
    <row r="518" spans="1:25" x14ac:dyDescent="0.3">
      <c r="A518" s="1" t="s">
        <v>83</v>
      </c>
      <c r="B518" s="2">
        <v>0</v>
      </c>
      <c r="C518" s="4">
        <v>0</v>
      </c>
      <c r="D518" s="4">
        <v>0</v>
      </c>
      <c r="E518" s="1">
        <v>4</v>
      </c>
      <c r="F518" s="33" t="s">
        <v>102</v>
      </c>
      <c r="G518" s="33" t="s">
        <v>102</v>
      </c>
      <c r="H518" s="25" t="s">
        <v>102</v>
      </c>
      <c r="I518" s="25" t="s">
        <v>102</v>
      </c>
      <c r="J518" s="45" t="s">
        <v>102</v>
      </c>
      <c r="K518" s="25" t="s">
        <v>102</v>
      </c>
      <c r="L518" s="25" t="s">
        <v>102</v>
      </c>
      <c r="M518" s="25" t="s">
        <v>102</v>
      </c>
      <c r="N518" s="1" t="s">
        <v>102</v>
      </c>
      <c r="O518" s="37" t="s">
        <v>102</v>
      </c>
      <c r="P518" s="25" t="s">
        <v>102</v>
      </c>
      <c r="Q518" s="70" t="s">
        <v>102</v>
      </c>
      <c r="R518" s="70">
        <v>1</v>
      </c>
      <c r="S518" s="70" t="s">
        <v>102</v>
      </c>
      <c r="T518" s="70" t="s">
        <v>102</v>
      </c>
      <c r="U518" s="70" t="s">
        <v>102</v>
      </c>
      <c r="V518" s="70" t="s">
        <v>102</v>
      </c>
      <c r="W518" s="160" t="s">
        <v>102</v>
      </c>
      <c r="X518" s="153" t="str">
        <f t="shared" si="9"/>
        <v>X</v>
      </c>
      <c r="Y518" s="157" t="s">
        <v>114</v>
      </c>
    </row>
    <row r="519" spans="1:25" x14ac:dyDescent="0.3">
      <c r="A519" s="9" t="s">
        <v>587</v>
      </c>
      <c r="B519" s="2" t="s">
        <v>102</v>
      </c>
      <c r="C519" s="4" t="s">
        <v>102</v>
      </c>
      <c r="D519" s="4" t="s">
        <v>102</v>
      </c>
      <c r="E519" s="1" t="s">
        <v>102</v>
      </c>
      <c r="F519" s="33" t="s">
        <v>102</v>
      </c>
      <c r="G519" s="33" t="s">
        <v>102</v>
      </c>
      <c r="H519" s="25">
        <v>6</v>
      </c>
      <c r="I519" s="25" t="s">
        <v>102</v>
      </c>
      <c r="J519" s="45" t="s">
        <v>102</v>
      </c>
      <c r="K519" s="25" t="s">
        <v>102</v>
      </c>
      <c r="L519" s="25" t="s">
        <v>102</v>
      </c>
      <c r="M519" s="25" t="s">
        <v>102</v>
      </c>
      <c r="N519" s="1" t="s">
        <v>102</v>
      </c>
      <c r="O519" s="37" t="s">
        <v>102</v>
      </c>
      <c r="P519" s="25" t="s">
        <v>102</v>
      </c>
      <c r="Q519" s="70" t="s">
        <v>102</v>
      </c>
      <c r="R519" s="70" t="s">
        <v>102</v>
      </c>
      <c r="S519" s="70" t="s">
        <v>102</v>
      </c>
      <c r="T519" s="70" t="s">
        <v>102</v>
      </c>
      <c r="U519" s="70" t="s">
        <v>102</v>
      </c>
      <c r="V519" s="70" t="s">
        <v>102</v>
      </c>
      <c r="W519" s="160" t="s">
        <v>102</v>
      </c>
      <c r="X519" s="153" t="s">
        <v>114</v>
      </c>
      <c r="Y519" s="157" t="s">
        <v>102</v>
      </c>
    </row>
    <row r="520" spans="1:25" s="8" customFormat="1" x14ac:dyDescent="0.3">
      <c r="A520" s="9" t="s">
        <v>401</v>
      </c>
      <c r="B520" s="2" t="s">
        <v>102</v>
      </c>
      <c r="C520" s="4" t="s">
        <v>102</v>
      </c>
      <c r="D520" s="4" t="s">
        <v>102</v>
      </c>
      <c r="E520" s="1" t="s">
        <v>102</v>
      </c>
      <c r="F520" s="33" t="s">
        <v>102</v>
      </c>
      <c r="G520" s="33" t="s">
        <v>102</v>
      </c>
      <c r="H520" s="25" t="s">
        <v>102</v>
      </c>
      <c r="I520" s="25" t="s">
        <v>102</v>
      </c>
      <c r="J520" s="45" t="s">
        <v>102</v>
      </c>
      <c r="K520" s="25" t="s">
        <v>102</v>
      </c>
      <c r="L520" s="25" t="s">
        <v>102</v>
      </c>
      <c r="M520" s="25">
        <v>1</v>
      </c>
      <c r="N520" s="1" t="s">
        <v>102</v>
      </c>
      <c r="O520" s="37" t="s">
        <v>102</v>
      </c>
      <c r="P520" s="25" t="s">
        <v>102</v>
      </c>
      <c r="Q520" s="70" t="s">
        <v>102</v>
      </c>
      <c r="R520" s="70" t="s">
        <v>102</v>
      </c>
      <c r="S520" s="70" t="s">
        <v>102</v>
      </c>
      <c r="T520" s="70" t="s">
        <v>102</v>
      </c>
      <c r="U520" s="70" t="s">
        <v>102</v>
      </c>
      <c r="V520" s="70" t="s">
        <v>102</v>
      </c>
      <c r="W520" s="160" t="s">
        <v>102</v>
      </c>
      <c r="X520" s="153" t="s">
        <v>102</v>
      </c>
      <c r="Y520" s="157" t="s">
        <v>102</v>
      </c>
    </row>
    <row r="521" spans="1:25" x14ac:dyDescent="0.3">
      <c r="A521" s="9" t="s">
        <v>709</v>
      </c>
      <c r="B521" s="2" t="s">
        <v>102</v>
      </c>
      <c r="C521" s="4" t="s">
        <v>102</v>
      </c>
      <c r="D521" s="4" t="s">
        <v>102</v>
      </c>
      <c r="E521" s="1" t="s">
        <v>102</v>
      </c>
      <c r="F521" s="33" t="s">
        <v>102</v>
      </c>
      <c r="G521" s="33" t="s">
        <v>102</v>
      </c>
      <c r="H521" s="25" t="s">
        <v>102</v>
      </c>
      <c r="I521" s="25" t="s">
        <v>102</v>
      </c>
      <c r="J521" s="45" t="s">
        <v>102</v>
      </c>
      <c r="K521" s="25" t="s">
        <v>102</v>
      </c>
      <c r="L521" s="25" t="s">
        <v>102</v>
      </c>
      <c r="M521" s="25" t="s">
        <v>102</v>
      </c>
      <c r="N521" s="1" t="s">
        <v>102</v>
      </c>
      <c r="O521" s="37" t="s">
        <v>102</v>
      </c>
      <c r="P521" s="25" t="s">
        <v>102</v>
      </c>
      <c r="Q521" s="70" t="s">
        <v>102</v>
      </c>
      <c r="R521" s="70">
        <v>7</v>
      </c>
      <c r="S521" s="70">
        <v>10</v>
      </c>
      <c r="T521" s="70" t="s">
        <v>102</v>
      </c>
      <c r="U521" s="70" t="s">
        <v>102</v>
      </c>
      <c r="V521" s="70" t="s">
        <v>102</v>
      </c>
      <c r="W521" s="160" t="s">
        <v>102</v>
      </c>
      <c r="X521" s="153" t="str">
        <f t="shared" si="9"/>
        <v>X</v>
      </c>
      <c r="Y521" s="157" t="s">
        <v>969</v>
      </c>
    </row>
    <row r="522" spans="1:25" s="46" customFormat="1" x14ac:dyDescent="0.3">
      <c r="A522" s="9" t="s">
        <v>880</v>
      </c>
      <c r="B522" s="2" t="s">
        <v>102</v>
      </c>
      <c r="C522" s="4" t="s">
        <v>102</v>
      </c>
      <c r="D522" s="4" t="s">
        <v>102</v>
      </c>
      <c r="E522" s="1" t="s">
        <v>102</v>
      </c>
      <c r="F522" s="33" t="s">
        <v>102</v>
      </c>
      <c r="G522" s="33" t="s">
        <v>102</v>
      </c>
      <c r="H522" s="25" t="s">
        <v>102</v>
      </c>
      <c r="I522" s="25" t="s">
        <v>102</v>
      </c>
      <c r="J522" s="45">
        <v>1</v>
      </c>
      <c r="K522" s="25" t="s">
        <v>102</v>
      </c>
      <c r="L522" s="25" t="s">
        <v>102</v>
      </c>
      <c r="M522" s="25" t="s">
        <v>102</v>
      </c>
      <c r="N522" s="1" t="s">
        <v>102</v>
      </c>
      <c r="O522" s="37" t="s">
        <v>102</v>
      </c>
      <c r="P522" s="25" t="s">
        <v>102</v>
      </c>
      <c r="Q522" s="70" t="s">
        <v>102</v>
      </c>
      <c r="R522" s="70" t="s">
        <v>102</v>
      </c>
      <c r="S522" s="70" t="s">
        <v>102</v>
      </c>
      <c r="T522" s="70" t="s">
        <v>102</v>
      </c>
      <c r="U522" s="70" t="s">
        <v>102</v>
      </c>
      <c r="V522" s="70" t="s">
        <v>102</v>
      </c>
      <c r="W522" s="160" t="s">
        <v>114</v>
      </c>
      <c r="X522" s="153" t="s">
        <v>102</v>
      </c>
      <c r="Y522" s="157" t="s">
        <v>102</v>
      </c>
    </row>
    <row r="523" spans="1:25" x14ac:dyDescent="0.3">
      <c r="A523" s="9" t="s">
        <v>881</v>
      </c>
      <c r="B523" s="2" t="s">
        <v>102</v>
      </c>
      <c r="C523" s="4" t="s">
        <v>102</v>
      </c>
      <c r="D523" s="4" t="s">
        <v>102</v>
      </c>
      <c r="E523" s="1" t="s">
        <v>102</v>
      </c>
      <c r="F523" s="33" t="s">
        <v>102</v>
      </c>
      <c r="G523" s="33" t="s">
        <v>102</v>
      </c>
      <c r="H523" s="25" t="s">
        <v>102</v>
      </c>
      <c r="I523" s="25" t="s">
        <v>102</v>
      </c>
      <c r="J523" s="45">
        <v>11</v>
      </c>
      <c r="K523" s="25" t="s">
        <v>102</v>
      </c>
      <c r="L523" s="25" t="s">
        <v>102</v>
      </c>
      <c r="M523" s="25" t="s">
        <v>102</v>
      </c>
      <c r="N523" s="1" t="s">
        <v>102</v>
      </c>
      <c r="O523" s="37" t="s">
        <v>102</v>
      </c>
      <c r="P523" s="25" t="s">
        <v>102</v>
      </c>
      <c r="Q523" s="70" t="s">
        <v>102</v>
      </c>
      <c r="R523" s="70" t="s">
        <v>102</v>
      </c>
      <c r="S523" s="70" t="s">
        <v>102</v>
      </c>
      <c r="T523" s="70" t="s">
        <v>102</v>
      </c>
      <c r="U523" s="70" t="s">
        <v>102</v>
      </c>
      <c r="V523" s="70" t="s">
        <v>102</v>
      </c>
      <c r="W523" s="160" t="s">
        <v>114</v>
      </c>
      <c r="X523" s="153" t="s">
        <v>102</v>
      </c>
      <c r="Y523" s="157" t="s">
        <v>102</v>
      </c>
    </row>
    <row r="524" spans="1:25" x14ac:dyDescent="0.3">
      <c r="A524" s="9" t="s">
        <v>708</v>
      </c>
      <c r="B524" s="2" t="s">
        <v>102</v>
      </c>
      <c r="C524" s="4" t="s">
        <v>102</v>
      </c>
      <c r="D524" s="4" t="s">
        <v>102</v>
      </c>
      <c r="E524" s="1" t="s">
        <v>102</v>
      </c>
      <c r="F524" s="33" t="s">
        <v>102</v>
      </c>
      <c r="G524" s="33" t="s">
        <v>102</v>
      </c>
      <c r="H524" s="25" t="s">
        <v>102</v>
      </c>
      <c r="I524" s="25" t="s">
        <v>102</v>
      </c>
      <c r="J524" s="45" t="s">
        <v>102</v>
      </c>
      <c r="K524" s="25" t="s">
        <v>102</v>
      </c>
      <c r="L524" s="25" t="s">
        <v>102</v>
      </c>
      <c r="M524" s="25" t="s">
        <v>102</v>
      </c>
      <c r="N524" s="1" t="s">
        <v>102</v>
      </c>
      <c r="O524" s="37" t="s">
        <v>102</v>
      </c>
      <c r="P524" s="25" t="s">
        <v>102</v>
      </c>
      <c r="Q524" s="70">
        <v>2</v>
      </c>
      <c r="R524" s="70" t="s">
        <v>102</v>
      </c>
      <c r="S524" s="70" t="s">
        <v>102</v>
      </c>
      <c r="T524" s="70" t="s">
        <v>102</v>
      </c>
      <c r="U524" s="70" t="s">
        <v>102</v>
      </c>
      <c r="V524" s="70" t="s">
        <v>102</v>
      </c>
      <c r="W524" s="160" t="s">
        <v>102</v>
      </c>
      <c r="X524" s="153" t="str">
        <f t="shared" si="9"/>
        <v>X</v>
      </c>
      <c r="Y524" s="157" t="s">
        <v>102</v>
      </c>
    </row>
    <row r="525" spans="1:25" x14ac:dyDescent="0.3">
      <c r="A525" s="9" t="s">
        <v>710</v>
      </c>
      <c r="B525" s="2" t="s">
        <v>102</v>
      </c>
      <c r="C525" s="4" t="s">
        <v>102</v>
      </c>
      <c r="D525" s="4" t="s">
        <v>102</v>
      </c>
      <c r="E525" s="1" t="s">
        <v>102</v>
      </c>
      <c r="F525" s="33" t="s">
        <v>102</v>
      </c>
      <c r="G525" s="33" t="s">
        <v>102</v>
      </c>
      <c r="H525" s="25" t="s">
        <v>102</v>
      </c>
      <c r="I525" s="25" t="s">
        <v>102</v>
      </c>
      <c r="J525" s="45" t="s">
        <v>102</v>
      </c>
      <c r="K525" s="25" t="s">
        <v>102</v>
      </c>
      <c r="L525" s="25" t="s">
        <v>102</v>
      </c>
      <c r="M525" s="25" t="s">
        <v>102</v>
      </c>
      <c r="N525" s="1" t="s">
        <v>102</v>
      </c>
      <c r="O525" s="37" t="s">
        <v>102</v>
      </c>
      <c r="P525" s="25" t="s">
        <v>102</v>
      </c>
      <c r="Q525" s="70" t="s">
        <v>102</v>
      </c>
      <c r="R525" s="70">
        <v>4</v>
      </c>
      <c r="S525" s="70">
        <v>40</v>
      </c>
      <c r="T525" s="70" t="s">
        <v>102</v>
      </c>
      <c r="U525" s="70" t="s">
        <v>102</v>
      </c>
      <c r="V525" s="70" t="s">
        <v>102</v>
      </c>
      <c r="W525" s="160" t="s">
        <v>102</v>
      </c>
      <c r="X525" s="153" t="str">
        <f t="shared" si="9"/>
        <v>X</v>
      </c>
      <c r="Y525" s="157" t="s">
        <v>102</v>
      </c>
    </row>
    <row r="526" spans="1:25" x14ac:dyDescent="0.3">
      <c r="A526" s="9" t="s">
        <v>766</v>
      </c>
      <c r="B526" s="2" t="s">
        <v>102</v>
      </c>
      <c r="C526" s="4" t="s">
        <v>102</v>
      </c>
      <c r="D526" s="4" t="s">
        <v>102</v>
      </c>
      <c r="E526" s="1" t="s">
        <v>102</v>
      </c>
      <c r="F526" s="33" t="s">
        <v>102</v>
      </c>
      <c r="G526" s="33" t="s">
        <v>102</v>
      </c>
      <c r="H526" s="25" t="s">
        <v>102</v>
      </c>
      <c r="I526" s="25" t="s">
        <v>102</v>
      </c>
      <c r="J526" s="45" t="s">
        <v>102</v>
      </c>
      <c r="K526" s="25" t="s">
        <v>102</v>
      </c>
      <c r="L526" s="25" t="s">
        <v>102</v>
      </c>
      <c r="M526" s="25" t="s">
        <v>102</v>
      </c>
      <c r="N526" s="1" t="s">
        <v>102</v>
      </c>
      <c r="O526" s="37" t="s">
        <v>102</v>
      </c>
      <c r="P526" s="25" t="s">
        <v>102</v>
      </c>
      <c r="Q526" s="70" t="s">
        <v>102</v>
      </c>
      <c r="R526" s="70" t="s">
        <v>102</v>
      </c>
      <c r="S526" s="70" t="s">
        <v>102</v>
      </c>
      <c r="T526" s="70" t="s">
        <v>102</v>
      </c>
      <c r="U526" s="70" t="s">
        <v>102</v>
      </c>
      <c r="V526" s="70">
        <v>17</v>
      </c>
      <c r="W526" s="160" t="s">
        <v>102</v>
      </c>
      <c r="X526" s="153" t="str">
        <f t="shared" si="9"/>
        <v>X</v>
      </c>
      <c r="Y526" s="157" t="s">
        <v>969</v>
      </c>
    </row>
    <row r="527" spans="1:25" s="51" customFormat="1" x14ac:dyDescent="0.3">
      <c r="A527" s="9" t="s">
        <v>882</v>
      </c>
      <c r="B527" s="2" t="s">
        <v>102</v>
      </c>
      <c r="C527" s="2" t="s">
        <v>102</v>
      </c>
      <c r="D527" s="2" t="s">
        <v>102</v>
      </c>
      <c r="E527" s="2" t="s">
        <v>102</v>
      </c>
      <c r="F527" s="2" t="s">
        <v>102</v>
      </c>
      <c r="G527" s="2" t="s">
        <v>102</v>
      </c>
      <c r="H527" s="2" t="s">
        <v>102</v>
      </c>
      <c r="I527" s="2" t="s">
        <v>102</v>
      </c>
      <c r="J527" s="53" t="s">
        <v>114</v>
      </c>
      <c r="K527" s="25" t="s">
        <v>102</v>
      </c>
      <c r="L527" s="25" t="s">
        <v>102</v>
      </c>
      <c r="M527" s="25" t="s">
        <v>102</v>
      </c>
      <c r="N527" s="25" t="s">
        <v>102</v>
      </c>
      <c r="O527" s="25" t="s">
        <v>102</v>
      </c>
      <c r="P527" s="25" t="s">
        <v>102</v>
      </c>
      <c r="Q527" s="70" t="s">
        <v>102</v>
      </c>
      <c r="R527" s="70" t="s">
        <v>102</v>
      </c>
      <c r="S527" s="70" t="s">
        <v>102</v>
      </c>
      <c r="T527" s="70" t="s">
        <v>102</v>
      </c>
      <c r="U527" s="70" t="s">
        <v>102</v>
      </c>
      <c r="V527" s="70" t="s">
        <v>102</v>
      </c>
      <c r="W527" s="164" t="s">
        <v>114</v>
      </c>
      <c r="X527" s="153" t="s">
        <v>102</v>
      </c>
      <c r="Y527" s="157" t="s">
        <v>102</v>
      </c>
    </row>
    <row r="528" spans="1:25" s="51" customFormat="1" x14ac:dyDescent="0.3">
      <c r="A528" s="9" t="s">
        <v>707</v>
      </c>
      <c r="B528" s="2" t="s">
        <v>102</v>
      </c>
      <c r="C528" s="4" t="s">
        <v>102</v>
      </c>
      <c r="D528" s="4" t="s">
        <v>102</v>
      </c>
      <c r="E528" s="1" t="s">
        <v>102</v>
      </c>
      <c r="F528" s="33" t="s">
        <v>102</v>
      </c>
      <c r="G528" s="33" t="s">
        <v>102</v>
      </c>
      <c r="H528" s="25" t="s">
        <v>102</v>
      </c>
      <c r="I528" s="25" t="s">
        <v>102</v>
      </c>
      <c r="J528" s="45" t="s">
        <v>102</v>
      </c>
      <c r="K528" s="25" t="s">
        <v>102</v>
      </c>
      <c r="L528" s="25" t="s">
        <v>102</v>
      </c>
      <c r="M528" s="25" t="s">
        <v>102</v>
      </c>
      <c r="N528" s="1" t="s">
        <v>102</v>
      </c>
      <c r="O528" s="37" t="s">
        <v>102</v>
      </c>
      <c r="P528" s="25" t="s">
        <v>102</v>
      </c>
      <c r="Q528" s="70">
        <v>6</v>
      </c>
      <c r="R528" s="70" t="s">
        <v>102</v>
      </c>
      <c r="S528" s="70" t="s">
        <v>102</v>
      </c>
      <c r="T528" s="70" t="s">
        <v>102</v>
      </c>
      <c r="U528" s="70" t="s">
        <v>102</v>
      </c>
      <c r="V528" s="70" t="s">
        <v>102</v>
      </c>
      <c r="W528" s="160" t="s">
        <v>102</v>
      </c>
      <c r="X528" s="153" t="str">
        <f t="shared" si="9"/>
        <v>X</v>
      </c>
      <c r="Y528" s="157" t="s">
        <v>102</v>
      </c>
    </row>
    <row r="529" spans="1:25" s="51" customFormat="1" x14ac:dyDescent="0.3">
      <c r="A529" s="9" t="s">
        <v>883</v>
      </c>
      <c r="B529" s="2" t="s">
        <v>102</v>
      </c>
      <c r="C529" s="4" t="s">
        <v>102</v>
      </c>
      <c r="D529" s="4" t="s">
        <v>102</v>
      </c>
      <c r="E529" s="1" t="s">
        <v>102</v>
      </c>
      <c r="F529" s="33" t="s">
        <v>102</v>
      </c>
      <c r="G529" s="33" t="s">
        <v>102</v>
      </c>
      <c r="H529" s="25" t="s">
        <v>102</v>
      </c>
      <c r="I529" s="25" t="s">
        <v>102</v>
      </c>
      <c r="J529" s="45" t="s">
        <v>102</v>
      </c>
      <c r="K529" s="25" t="s">
        <v>102</v>
      </c>
      <c r="L529" s="25" t="s">
        <v>102</v>
      </c>
      <c r="M529" s="25" t="s">
        <v>102</v>
      </c>
      <c r="N529" s="1" t="s">
        <v>102</v>
      </c>
      <c r="O529" s="37" t="s">
        <v>102</v>
      </c>
      <c r="P529" s="25" t="s">
        <v>102</v>
      </c>
      <c r="Q529" s="70" t="s">
        <v>102</v>
      </c>
      <c r="R529" s="70" t="s">
        <v>102</v>
      </c>
      <c r="S529" s="70">
        <v>11</v>
      </c>
      <c r="T529" s="70" t="s">
        <v>102</v>
      </c>
      <c r="U529" s="70" t="s">
        <v>102</v>
      </c>
      <c r="V529" s="70" t="s">
        <v>102</v>
      </c>
      <c r="W529" s="160" t="s">
        <v>102</v>
      </c>
      <c r="X529" s="153" t="str">
        <f t="shared" si="9"/>
        <v>X</v>
      </c>
      <c r="Y529" s="157" t="s">
        <v>102</v>
      </c>
    </row>
    <row r="530" spans="1:25" s="51" customFormat="1" x14ac:dyDescent="0.3">
      <c r="A530" s="9" t="s">
        <v>706</v>
      </c>
      <c r="B530" s="2" t="s">
        <v>102</v>
      </c>
      <c r="C530" s="4" t="s">
        <v>102</v>
      </c>
      <c r="D530" s="4" t="s">
        <v>102</v>
      </c>
      <c r="E530" s="1" t="s">
        <v>102</v>
      </c>
      <c r="F530" s="33" t="s">
        <v>102</v>
      </c>
      <c r="G530" s="33" t="s">
        <v>102</v>
      </c>
      <c r="H530" s="25" t="s">
        <v>102</v>
      </c>
      <c r="I530" s="25" t="s">
        <v>102</v>
      </c>
      <c r="J530" s="45" t="s">
        <v>102</v>
      </c>
      <c r="K530" s="25" t="s">
        <v>102</v>
      </c>
      <c r="L530" s="25" t="s">
        <v>102</v>
      </c>
      <c r="M530" s="25" t="s">
        <v>102</v>
      </c>
      <c r="N530" s="1" t="s">
        <v>102</v>
      </c>
      <c r="O530" s="37" t="s">
        <v>102</v>
      </c>
      <c r="P530" s="25" t="s">
        <v>102</v>
      </c>
      <c r="Q530" s="70">
        <v>2</v>
      </c>
      <c r="R530" s="70" t="s">
        <v>102</v>
      </c>
      <c r="S530" s="70" t="s">
        <v>102</v>
      </c>
      <c r="T530" s="70" t="s">
        <v>102</v>
      </c>
      <c r="U530" s="70" t="s">
        <v>102</v>
      </c>
      <c r="V530" s="70" t="s">
        <v>102</v>
      </c>
      <c r="W530" s="160" t="s">
        <v>102</v>
      </c>
      <c r="X530" s="153" t="str">
        <f t="shared" si="9"/>
        <v>X</v>
      </c>
      <c r="Y530" s="157" t="s">
        <v>102</v>
      </c>
    </row>
    <row r="531" spans="1:25" s="51" customFormat="1" x14ac:dyDescent="0.3">
      <c r="A531" s="9" t="s">
        <v>588</v>
      </c>
      <c r="B531" s="2" t="s">
        <v>102</v>
      </c>
      <c r="C531" s="4" t="s">
        <v>102</v>
      </c>
      <c r="D531" s="4" t="s">
        <v>102</v>
      </c>
      <c r="E531" s="1" t="s">
        <v>102</v>
      </c>
      <c r="F531" s="33" t="s">
        <v>102</v>
      </c>
      <c r="G531" s="33" t="s">
        <v>102</v>
      </c>
      <c r="H531" s="25">
        <v>20</v>
      </c>
      <c r="I531" s="25">
        <f>2+3+1+3+5</f>
        <v>14</v>
      </c>
      <c r="J531" s="45" t="s">
        <v>102</v>
      </c>
      <c r="K531" s="25" t="s">
        <v>102</v>
      </c>
      <c r="L531" s="25" t="s">
        <v>102</v>
      </c>
      <c r="M531" s="25" t="s">
        <v>102</v>
      </c>
      <c r="N531" s="1" t="s">
        <v>102</v>
      </c>
      <c r="O531" s="37" t="s">
        <v>102</v>
      </c>
      <c r="P531" s="25" t="s">
        <v>102</v>
      </c>
      <c r="Q531" s="70" t="s">
        <v>102</v>
      </c>
      <c r="R531" s="70" t="s">
        <v>102</v>
      </c>
      <c r="S531" s="70" t="s">
        <v>102</v>
      </c>
      <c r="T531" s="70" t="s">
        <v>102</v>
      </c>
      <c r="U531" s="70" t="s">
        <v>102</v>
      </c>
      <c r="V531" s="70" t="s">
        <v>102</v>
      </c>
      <c r="W531" s="160" t="s">
        <v>102</v>
      </c>
      <c r="X531" s="153" t="s">
        <v>114</v>
      </c>
      <c r="Y531" s="157" t="s">
        <v>114</v>
      </c>
    </row>
    <row r="532" spans="1:25" s="51" customFormat="1" x14ac:dyDescent="0.3">
      <c r="A532" s="9" t="s">
        <v>402</v>
      </c>
      <c r="B532" s="2" t="s">
        <v>102</v>
      </c>
      <c r="C532" s="4" t="s">
        <v>102</v>
      </c>
      <c r="D532" s="4" t="s">
        <v>102</v>
      </c>
      <c r="E532" s="1" t="s">
        <v>102</v>
      </c>
      <c r="F532" s="33" t="s">
        <v>102</v>
      </c>
      <c r="G532" s="33" t="s">
        <v>102</v>
      </c>
      <c r="H532" s="25" t="s">
        <v>102</v>
      </c>
      <c r="I532" s="25" t="s">
        <v>102</v>
      </c>
      <c r="J532" s="45" t="s">
        <v>102</v>
      </c>
      <c r="K532" s="25" t="s">
        <v>102</v>
      </c>
      <c r="L532" s="25" t="s">
        <v>102</v>
      </c>
      <c r="M532" s="25">
        <f>1+4+2+12+10</f>
        <v>29</v>
      </c>
      <c r="N532" s="1" t="s">
        <v>102</v>
      </c>
      <c r="O532" s="37" t="s">
        <v>102</v>
      </c>
      <c r="P532" s="25" t="s">
        <v>102</v>
      </c>
      <c r="Q532" s="70" t="s">
        <v>102</v>
      </c>
      <c r="R532" s="70" t="s">
        <v>102</v>
      </c>
      <c r="S532" s="70" t="s">
        <v>102</v>
      </c>
      <c r="T532" s="70" t="s">
        <v>102</v>
      </c>
      <c r="U532" s="70" t="s">
        <v>102</v>
      </c>
      <c r="V532" s="70" t="s">
        <v>102</v>
      </c>
      <c r="W532" s="160" t="s">
        <v>102</v>
      </c>
      <c r="X532" s="153" t="s">
        <v>102</v>
      </c>
      <c r="Y532" s="157" t="s">
        <v>102</v>
      </c>
    </row>
    <row r="533" spans="1:25" s="51" customFormat="1" x14ac:dyDescent="0.3">
      <c r="A533" s="9" t="s">
        <v>403</v>
      </c>
      <c r="B533" s="2" t="s">
        <v>102</v>
      </c>
      <c r="C533" s="4" t="s">
        <v>102</v>
      </c>
      <c r="D533" s="4" t="s">
        <v>102</v>
      </c>
      <c r="E533" s="1" t="s">
        <v>102</v>
      </c>
      <c r="F533" s="33" t="s">
        <v>102</v>
      </c>
      <c r="G533" s="33" t="s">
        <v>102</v>
      </c>
      <c r="H533" s="25" t="s">
        <v>102</v>
      </c>
      <c r="I533" s="25" t="s">
        <v>102</v>
      </c>
      <c r="J533" s="45" t="s">
        <v>102</v>
      </c>
      <c r="K533" s="25" t="s">
        <v>102</v>
      </c>
      <c r="L533" s="25" t="s">
        <v>102</v>
      </c>
      <c r="M533" s="25" t="s">
        <v>114</v>
      </c>
      <c r="N533" s="1" t="s">
        <v>102</v>
      </c>
      <c r="O533" s="37" t="s">
        <v>102</v>
      </c>
      <c r="P533" s="25" t="s">
        <v>102</v>
      </c>
      <c r="Q533" s="70" t="s">
        <v>102</v>
      </c>
      <c r="R533" s="70" t="s">
        <v>102</v>
      </c>
      <c r="S533" s="70" t="s">
        <v>102</v>
      </c>
      <c r="T533" s="70" t="s">
        <v>102</v>
      </c>
      <c r="U533" s="70" t="s">
        <v>102</v>
      </c>
      <c r="V533" s="70" t="s">
        <v>102</v>
      </c>
      <c r="W533" s="160" t="s">
        <v>102</v>
      </c>
      <c r="X533" s="153" t="s">
        <v>114</v>
      </c>
      <c r="Y533" s="157" t="s">
        <v>102</v>
      </c>
    </row>
    <row r="534" spans="1:25" x14ac:dyDescent="0.3">
      <c r="A534" s="9" t="s">
        <v>404</v>
      </c>
      <c r="B534" s="2" t="s">
        <v>102</v>
      </c>
      <c r="C534" s="4" t="s">
        <v>102</v>
      </c>
      <c r="D534" s="4" t="s">
        <v>102</v>
      </c>
      <c r="E534" s="1" t="s">
        <v>102</v>
      </c>
      <c r="F534" s="33" t="s">
        <v>102</v>
      </c>
      <c r="G534" s="33" t="s">
        <v>102</v>
      </c>
      <c r="H534" s="25" t="s">
        <v>102</v>
      </c>
      <c r="I534" s="25" t="s">
        <v>102</v>
      </c>
      <c r="J534" s="45" t="s">
        <v>102</v>
      </c>
      <c r="K534" s="25" t="s">
        <v>102</v>
      </c>
      <c r="L534" s="25" t="s">
        <v>102</v>
      </c>
      <c r="M534" s="25" t="s">
        <v>114</v>
      </c>
      <c r="N534" s="1" t="s">
        <v>102</v>
      </c>
      <c r="O534" s="37" t="s">
        <v>102</v>
      </c>
      <c r="P534" s="25" t="s">
        <v>102</v>
      </c>
      <c r="Q534" s="70" t="s">
        <v>102</v>
      </c>
      <c r="R534" s="70" t="s">
        <v>102</v>
      </c>
      <c r="S534" s="70" t="s">
        <v>102</v>
      </c>
      <c r="T534" s="70" t="s">
        <v>102</v>
      </c>
      <c r="U534" s="70" t="s">
        <v>102</v>
      </c>
      <c r="V534" s="70" t="s">
        <v>102</v>
      </c>
      <c r="W534" s="160" t="s">
        <v>102</v>
      </c>
      <c r="X534" s="153" t="s">
        <v>114</v>
      </c>
      <c r="Y534" s="157" t="s">
        <v>102</v>
      </c>
    </row>
    <row r="535" spans="1:25" x14ac:dyDescent="0.3">
      <c r="A535" s="11" t="s">
        <v>405</v>
      </c>
      <c r="B535" s="15" t="s">
        <v>102</v>
      </c>
      <c r="C535" s="9" t="s">
        <v>102</v>
      </c>
      <c r="D535" s="9" t="s">
        <v>102</v>
      </c>
      <c r="E535" s="11" t="s">
        <v>102</v>
      </c>
      <c r="F535" s="33" t="s">
        <v>102</v>
      </c>
      <c r="G535" s="33" t="s">
        <v>102</v>
      </c>
      <c r="H535" s="28" t="s">
        <v>102</v>
      </c>
      <c r="I535" s="28" t="s">
        <v>102</v>
      </c>
      <c r="J535" s="53" t="s">
        <v>102</v>
      </c>
      <c r="K535" s="28" t="s">
        <v>102</v>
      </c>
      <c r="L535" s="28" t="s">
        <v>102</v>
      </c>
      <c r="M535" s="28">
        <v>3</v>
      </c>
      <c r="N535" s="11" t="s">
        <v>102</v>
      </c>
      <c r="O535" s="37" t="s">
        <v>102</v>
      </c>
      <c r="P535" s="25" t="s">
        <v>102</v>
      </c>
      <c r="Q535" s="70" t="s">
        <v>102</v>
      </c>
      <c r="R535" s="70">
        <v>1</v>
      </c>
      <c r="S535" s="70" t="s">
        <v>102</v>
      </c>
      <c r="T535" s="70" t="s">
        <v>102</v>
      </c>
      <c r="U535" s="70" t="s">
        <v>102</v>
      </c>
      <c r="V535" s="70" t="s">
        <v>102</v>
      </c>
      <c r="W535" s="160" t="s">
        <v>102</v>
      </c>
      <c r="X535" s="153" t="str">
        <f t="shared" si="9"/>
        <v>X</v>
      </c>
      <c r="Y535" s="157" t="s">
        <v>102</v>
      </c>
    </row>
    <row r="536" spans="1:25" x14ac:dyDescent="0.3">
      <c r="A536" s="11" t="s">
        <v>406</v>
      </c>
      <c r="B536" s="15" t="s">
        <v>102</v>
      </c>
      <c r="C536" s="9" t="s">
        <v>102</v>
      </c>
      <c r="D536" s="9" t="s">
        <v>102</v>
      </c>
      <c r="E536" s="11" t="s">
        <v>102</v>
      </c>
      <c r="F536" s="33" t="s">
        <v>102</v>
      </c>
      <c r="G536" s="33" t="s">
        <v>102</v>
      </c>
      <c r="H536" s="28" t="s">
        <v>102</v>
      </c>
      <c r="I536" s="28" t="s">
        <v>102</v>
      </c>
      <c r="J536" s="53" t="s">
        <v>102</v>
      </c>
      <c r="K536" s="28" t="s">
        <v>102</v>
      </c>
      <c r="L536" s="28" t="s">
        <v>102</v>
      </c>
      <c r="M536" s="28">
        <v>1</v>
      </c>
      <c r="N536" s="11" t="s">
        <v>102</v>
      </c>
      <c r="O536" s="37" t="s">
        <v>102</v>
      </c>
      <c r="P536" s="25" t="s">
        <v>102</v>
      </c>
      <c r="Q536" s="70" t="s">
        <v>102</v>
      </c>
      <c r="R536" s="70" t="s">
        <v>102</v>
      </c>
      <c r="S536" s="70" t="s">
        <v>102</v>
      </c>
      <c r="T536" s="70" t="s">
        <v>102</v>
      </c>
      <c r="U536" s="70" t="s">
        <v>102</v>
      </c>
      <c r="V536" s="70" t="s">
        <v>102</v>
      </c>
      <c r="W536" s="160" t="s">
        <v>102</v>
      </c>
      <c r="X536" s="153" t="s">
        <v>114</v>
      </c>
      <c r="Y536" s="157" t="s">
        <v>102</v>
      </c>
    </row>
    <row r="537" spans="1:25" x14ac:dyDescent="0.3">
      <c r="A537" s="93" t="s">
        <v>884</v>
      </c>
      <c r="B537" s="94"/>
      <c r="C537" s="95"/>
      <c r="D537" s="95"/>
      <c r="E537" s="95"/>
      <c r="F537" s="89"/>
      <c r="G537" s="89"/>
      <c r="H537" s="96"/>
      <c r="I537" s="96"/>
      <c r="J537" s="98"/>
      <c r="K537" s="96"/>
      <c r="L537" s="96"/>
      <c r="M537" s="96"/>
      <c r="N537" s="95"/>
      <c r="O537" s="96"/>
      <c r="P537" s="87"/>
      <c r="Q537" s="90"/>
      <c r="R537" s="90"/>
      <c r="S537" s="90"/>
      <c r="T537" s="90"/>
      <c r="U537" s="90"/>
      <c r="V537" s="90"/>
      <c r="W537" s="160" t="s">
        <v>102</v>
      </c>
      <c r="X537" s="153" t="str">
        <f t="shared" si="9"/>
        <v/>
      </c>
      <c r="Y537" s="157"/>
    </row>
    <row r="538" spans="1:25" x14ac:dyDescent="0.3">
      <c r="A538" s="11" t="s">
        <v>407</v>
      </c>
      <c r="B538" s="15" t="s">
        <v>102</v>
      </c>
      <c r="C538" s="9" t="s">
        <v>102</v>
      </c>
      <c r="D538" s="9" t="s">
        <v>102</v>
      </c>
      <c r="E538" s="11" t="s">
        <v>102</v>
      </c>
      <c r="F538" s="33" t="s">
        <v>102</v>
      </c>
      <c r="G538" s="33" t="s">
        <v>102</v>
      </c>
      <c r="H538" s="28" t="s">
        <v>102</v>
      </c>
      <c r="I538" s="28" t="s">
        <v>102</v>
      </c>
      <c r="J538" s="53" t="s">
        <v>102</v>
      </c>
      <c r="K538" s="28" t="s">
        <v>102</v>
      </c>
      <c r="L538" s="28" t="s">
        <v>102</v>
      </c>
      <c r="M538" s="28">
        <v>1</v>
      </c>
      <c r="N538" s="11" t="s">
        <v>102</v>
      </c>
      <c r="O538" s="28" t="s">
        <v>102</v>
      </c>
      <c r="P538" s="25" t="s">
        <v>102</v>
      </c>
      <c r="Q538" s="70" t="s">
        <v>102</v>
      </c>
      <c r="R538" s="70" t="s">
        <v>102</v>
      </c>
      <c r="S538" s="70" t="s">
        <v>102</v>
      </c>
      <c r="T538" s="70" t="s">
        <v>102</v>
      </c>
      <c r="U538" s="70" t="s">
        <v>102</v>
      </c>
      <c r="V538" s="70" t="s">
        <v>102</v>
      </c>
      <c r="W538" s="160" t="s">
        <v>102</v>
      </c>
      <c r="X538" s="153" t="s">
        <v>114</v>
      </c>
      <c r="Y538" s="157" t="s">
        <v>114</v>
      </c>
    </row>
    <row r="539" spans="1:25" x14ac:dyDescent="0.3">
      <c r="A539" s="11" t="s">
        <v>408</v>
      </c>
      <c r="B539" s="15" t="s">
        <v>102</v>
      </c>
      <c r="C539" s="9" t="s">
        <v>102</v>
      </c>
      <c r="D539" s="9" t="s">
        <v>102</v>
      </c>
      <c r="E539" s="11" t="s">
        <v>102</v>
      </c>
      <c r="F539" s="33" t="s">
        <v>102</v>
      </c>
      <c r="G539" s="33" t="s">
        <v>102</v>
      </c>
      <c r="H539" s="28" t="s">
        <v>102</v>
      </c>
      <c r="I539" s="28" t="s">
        <v>102</v>
      </c>
      <c r="J539" s="53" t="s">
        <v>102</v>
      </c>
      <c r="K539" s="28" t="s">
        <v>102</v>
      </c>
      <c r="L539" s="28" t="s">
        <v>102</v>
      </c>
      <c r="M539" s="28">
        <f>5+8+18+8</f>
        <v>39</v>
      </c>
      <c r="N539" s="11" t="s">
        <v>102</v>
      </c>
      <c r="O539" s="28" t="s">
        <v>102</v>
      </c>
      <c r="P539" s="25" t="s">
        <v>102</v>
      </c>
      <c r="Q539" s="70" t="s">
        <v>102</v>
      </c>
      <c r="R539" s="70" t="s">
        <v>102</v>
      </c>
      <c r="S539" s="70" t="s">
        <v>102</v>
      </c>
      <c r="T539" s="70" t="s">
        <v>102</v>
      </c>
      <c r="U539" s="70" t="s">
        <v>102</v>
      </c>
      <c r="V539" s="70" t="s">
        <v>102</v>
      </c>
      <c r="W539" s="160" t="s">
        <v>102</v>
      </c>
      <c r="X539" s="153" t="s">
        <v>114</v>
      </c>
      <c r="Y539" s="157" t="s">
        <v>102</v>
      </c>
    </row>
    <row r="540" spans="1:25" x14ac:dyDescent="0.3">
      <c r="A540" s="11" t="s">
        <v>409</v>
      </c>
      <c r="B540" s="15" t="s">
        <v>102</v>
      </c>
      <c r="C540" s="9" t="s">
        <v>102</v>
      </c>
      <c r="D540" s="9" t="s">
        <v>102</v>
      </c>
      <c r="E540" s="11" t="s">
        <v>102</v>
      </c>
      <c r="F540" s="33" t="s">
        <v>102</v>
      </c>
      <c r="G540" s="33" t="s">
        <v>102</v>
      </c>
      <c r="H540" s="28" t="s">
        <v>102</v>
      </c>
      <c r="I540" s="28" t="s">
        <v>102</v>
      </c>
      <c r="J540" s="53" t="s">
        <v>102</v>
      </c>
      <c r="K540" s="28" t="s">
        <v>102</v>
      </c>
      <c r="L540" s="28" t="s">
        <v>102</v>
      </c>
      <c r="M540" s="28" t="s">
        <v>114</v>
      </c>
      <c r="N540" s="11" t="s">
        <v>102</v>
      </c>
      <c r="O540" s="28" t="s">
        <v>102</v>
      </c>
      <c r="P540" s="25" t="s">
        <v>102</v>
      </c>
      <c r="Q540" s="70" t="s">
        <v>102</v>
      </c>
      <c r="R540" s="70" t="s">
        <v>102</v>
      </c>
      <c r="S540" s="70" t="s">
        <v>102</v>
      </c>
      <c r="T540" s="70" t="s">
        <v>102</v>
      </c>
      <c r="U540" s="70" t="s">
        <v>102</v>
      </c>
      <c r="V540" s="70" t="s">
        <v>102</v>
      </c>
      <c r="W540" s="160" t="s">
        <v>102</v>
      </c>
      <c r="X540" s="153" t="s">
        <v>114</v>
      </c>
      <c r="Y540" s="157" t="s">
        <v>114</v>
      </c>
    </row>
    <row r="541" spans="1:25" x14ac:dyDescent="0.3">
      <c r="A541" s="99" t="s">
        <v>885</v>
      </c>
      <c r="B541" s="92"/>
      <c r="C541" s="86"/>
      <c r="D541" s="86"/>
      <c r="E541" s="86"/>
      <c r="F541" s="89"/>
      <c r="G541" s="89"/>
      <c r="H541" s="87"/>
      <c r="I541" s="87"/>
      <c r="J541" s="87"/>
      <c r="K541" s="87"/>
      <c r="L541" s="87"/>
      <c r="M541" s="87"/>
      <c r="N541" s="86"/>
      <c r="O541" s="87"/>
      <c r="P541" s="87"/>
      <c r="Q541" s="90"/>
      <c r="R541" s="90"/>
      <c r="S541" s="90"/>
      <c r="T541" s="90"/>
      <c r="U541" s="90"/>
      <c r="V541" s="90"/>
      <c r="W541" s="160" t="s">
        <v>102</v>
      </c>
      <c r="X541" s="153" t="str">
        <f t="shared" si="9"/>
        <v/>
      </c>
      <c r="Y541" s="157"/>
    </row>
    <row r="542" spans="1:25" x14ac:dyDescent="0.3">
      <c r="A542" s="1" t="s">
        <v>22</v>
      </c>
      <c r="B542" s="2">
        <v>0</v>
      </c>
      <c r="C542" s="1">
        <v>0</v>
      </c>
      <c r="D542" s="1">
        <v>0</v>
      </c>
      <c r="E542" s="1">
        <v>3</v>
      </c>
      <c r="F542" s="33" t="s">
        <v>102</v>
      </c>
      <c r="G542" s="33" t="s">
        <v>114</v>
      </c>
      <c r="H542" s="25" t="s">
        <v>102</v>
      </c>
      <c r="I542" s="25">
        <v>2</v>
      </c>
      <c r="J542" s="25" t="s">
        <v>102</v>
      </c>
      <c r="K542" s="25">
        <v>6</v>
      </c>
      <c r="L542" s="25" t="s">
        <v>102</v>
      </c>
      <c r="M542" s="25" t="s">
        <v>114</v>
      </c>
      <c r="N542" s="1">
        <v>38</v>
      </c>
      <c r="O542" s="25" t="s">
        <v>114</v>
      </c>
      <c r="P542" s="25">
        <v>1</v>
      </c>
      <c r="Q542" s="70" t="s">
        <v>102</v>
      </c>
      <c r="R542" s="70" t="s">
        <v>102</v>
      </c>
      <c r="S542" s="70" t="s">
        <v>102</v>
      </c>
      <c r="T542" s="70" t="s">
        <v>102</v>
      </c>
      <c r="U542" s="70" t="s">
        <v>102</v>
      </c>
      <c r="V542" s="70" t="s">
        <v>102</v>
      </c>
      <c r="W542" s="160" t="s">
        <v>102</v>
      </c>
      <c r="X542" s="153" t="s">
        <v>114</v>
      </c>
      <c r="Y542" s="157" t="s">
        <v>114</v>
      </c>
    </row>
    <row r="543" spans="1:25" x14ac:dyDescent="0.3">
      <c r="A543" s="1" t="s">
        <v>21</v>
      </c>
      <c r="B543" s="2">
        <v>0</v>
      </c>
      <c r="C543" s="1">
        <v>0</v>
      </c>
      <c r="D543" s="1">
        <v>3</v>
      </c>
      <c r="E543" s="1">
        <v>0</v>
      </c>
      <c r="F543" s="33" t="s">
        <v>102</v>
      </c>
      <c r="G543" s="33">
        <v>3</v>
      </c>
      <c r="H543" s="25" t="s">
        <v>102</v>
      </c>
      <c r="I543" s="25">
        <v>2</v>
      </c>
      <c r="J543" s="25">
        <v>1</v>
      </c>
      <c r="K543" s="25">
        <v>22</v>
      </c>
      <c r="L543" s="25" t="s">
        <v>102</v>
      </c>
      <c r="M543" s="25">
        <v>14</v>
      </c>
      <c r="N543" s="56" t="s">
        <v>102</v>
      </c>
      <c r="O543" s="25">
        <v>2</v>
      </c>
      <c r="P543" s="25">
        <v>15</v>
      </c>
      <c r="Q543" s="70" t="s">
        <v>102</v>
      </c>
      <c r="R543" s="70" t="s">
        <v>102</v>
      </c>
      <c r="S543" s="70" t="s">
        <v>102</v>
      </c>
      <c r="T543" s="70" t="s">
        <v>102</v>
      </c>
      <c r="U543" s="70" t="s">
        <v>102</v>
      </c>
      <c r="V543" s="70" t="s">
        <v>102</v>
      </c>
      <c r="W543" s="160" t="s">
        <v>102</v>
      </c>
      <c r="X543" s="153" t="s">
        <v>102</v>
      </c>
      <c r="Y543" s="157" t="s">
        <v>114</v>
      </c>
    </row>
    <row r="544" spans="1:25" x14ac:dyDescent="0.3">
      <c r="A544" s="1" t="s">
        <v>19</v>
      </c>
      <c r="B544" s="2">
        <v>6</v>
      </c>
      <c r="C544" s="1">
        <v>20</v>
      </c>
      <c r="D544" s="1">
        <v>3</v>
      </c>
      <c r="E544" s="1">
        <v>4</v>
      </c>
      <c r="F544" s="33">
        <f>20+1+20+5+4+2+54+6+42+6</f>
        <v>160</v>
      </c>
      <c r="G544" s="33">
        <f>1+10+13+2+2+74+11+5+1+1+1+1+3</f>
        <v>125</v>
      </c>
      <c r="H544" s="24">
        <f>6+17+1+6+6+1+10</f>
        <v>47</v>
      </c>
      <c r="I544" s="25">
        <f>1+1+2+1+1+1+1+5+4+1+2+1</f>
        <v>21</v>
      </c>
      <c r="J544" s="25">
        <f>4+5+7+1+2+2+3+1+2+1+14+2+3+1+2+7+14+2+2+2+10+4+4+12+9+1+4+1+4</f>
        <v>126</v>
      </c>
      <c r="K544" s="25">
        <f>2+1+14+1+82+1</f>
        <v>101</v>
      </c>
      <c r="L544" s="25">
        <v>1</v>
      </c>
      <c r="M544" s="25">
        <v>2</v>
      </c>
      <c r="N544" s="1">
        <v>1</v>
      </c>
      <c r="O544" s="25">
        <v>2</v>
      </c>
      <c r="P544" s="25">
        <v>6</v>
      </c>
      <c r="Q544" s="70" t="s">
        <v>102</v>
      </c>
      <c r="R544" s="70">
        <f>3+1+3+26</f>
        <v>33</v>
      </c>
      <c r="S544" s="70">
        <v>8</v>
      </c>
      <c r="T544" s="70" t="s">
        <v>102</v>
      </c>
      <c r="U544" s="70" t="s">
        <v>102</v>
      </c>
      <c r="V544" s="70" t="s">
        <v>102</v>
      </c>
      <c r="W544" s="160" t="s">
        <v>102</v>
      </c>
      <c r="X544" s="153" t="str">
        <f t="shared" si="9"/>
        <v>X</v>
      </c>
      <c r="Y544" s="157" t="s">
        <v>114</v>
      </c>
    </row>
    <row r="545" spans="1:25" x14ac:dyDescent="0.3">
      <c r="A545" s="4" t="s">
        <v>410</v>
      </c>
      <c r="B545" s="2" t="s">
        <v>102</v>
      </c>
      <c r="C545" s="1" t="s">
        <v>102</v>
      </c>
      <c r="D545" s="1" t="s">
        <v>102</v>
      </c>
      <c r="E545" s="1" t="s">
        <v>102</v>
      </c>
      <c r="F545" s="33" t="s">
        <v>102</v>
      </c>
      <c r="G545" s="33" t="s">
        <v>102</v>
      </c>
      <c r="H545" s="24" t="s">
        <v>102</v>
      </c>
      <c r="I545" s="25" t="s">
        <v>102</v>
      </c>
      <c r="J545" s="25" t="s">
        <v>102</v>
      </c>
      <c r="K545" s="25" t="s">
        <v>102</v>
      </c>
      <c r="L545" s="25" t="s">
        <v>102</v>
      </c>
      <c r="M545" s="25">
        <f>1+1+7+53+46+1+1+117+32</f>
        <v>259</v>
      </c>
      <c r="N545" s="1" t="s">
        <v>102</v>
      </c>
      <c r="O545" s="25" t="s">
        <v>102</v>
      </c>
      <c r="P545" s="25" t="s">
        <v>102</v>
      </c>
      <c r="Q545" s="70" t="s">
        <v>102</v>
      </c>
      <c r="R545" s="70" t="s">
        <v>102</v>
      </c>
      <c r="S545" s="70">
        <v>1</v>
      </c>
      <c r="T545" s="70">
        <v>1</v>
      </c>
      <c r="U545" s="70" t="s">
        <v>102</v>
      </c>
      <c r="V545" s="70" t="s">
        <v>102</v>
      </c>
      <c r="W545" s="160" t="s">
        <v>102</v>
      </c>
      <c r="X545" s="153" t="str">
        <f t="shared" si="9"/>
        <v>X</v>
      </c>
      <c r="Y545" s="157" t="s">
        <v>114</v>
      </c>
    </row>
    <row r="546" spans="1:25" x14ac:dyDescent="0.3">
      <c r="A546" s="4" t="s">
        <v>411</v>
      </c>
      <c r="B546" s="2" t="s">
        <v>102</v>
      </c>
      <c r="C546" s="1" t="s">
        <v>102</v>
      </c>
      <c r="D546" s="1" t="s">
        <v>102</v>
      </c>
      <c r="E546" s="1" t="s">
        <v>102</v>
      </c>
      <c r="F546" s="33" t="s">
        <v>102</v>
      </c>
      <c r="G546" s="33" t="s">
        <v>102</v>
      </c>
      <c r="H546" s="24" t="s">
        <v>102</v>
      </c>
      <c r="I546" s="25">
        <v>10</v>
      </c>
      <c r="J546" s="25" t="s">
        <v>102</v>
      </c>
      <c r="K546" s="25" t="s">
        <v>102</v>
      </c>
      <c r="L546" s="25" t="s">
        <v>102</v>
      </c>
      <c r="M546" s="25" t="s">
        <v>114</v>
      </c>
      <c r="N546" s="1" t="s">
        <v>102</v>
      </c>
      <c r="O546" s="25" t="s">
        <v>102</v>
      </c>
      <c r="P546" s="25" t="s">
        <v>102</v>
      </c>
      <c r="Q546" s="70" t="s">
        <v>102</v>
      </c>
      <c r="R546" s="70" t="s">
        <v>102</v>
      </c>
      <c r="S546" s="70" t="s">
        <v>102</v>
      </c>
      <c r="T546" s="70" t="s">
        <v>102</v>
      </c>
      <c r="U546" s="70" t="s">
        <v>102</v>
      </c>
      <c r="V546" s="70" t="s">
        <v>102</v>
      </c>
      <c r="W546" s="160" t="s">
        <v>102</v>
      </c>
      <c r="X546" s="153" t="s">
        <v>114</v>
      </c>
      <c r="Y546" s="157" t="s">
        <v>114</v>
      </c>
    </row>
    <row r="547" spans="1:25" x14ac:dyDescent="0.3">
      <c r="A547" s="4" t="s">
        <v>412</v>
      </c>
      <c r="B547" s="2" t="s">
        <v>102</v>
      </c>
      <c r="C547" s="1" t="s">
        <v>102</v>
      </c>
      <c r="D547" s="1" t="s">
        <v>102</v>
      </c>
      <c r="E547" s="1" t="s">
        <v>102</v>
      </c>
      <c r="F547" s="33" t="s">
        <v>102</v>
      </c>
      <c r="G547" s="33" t="s">
        <v>102</v>
      </c>
      <c r="H547" s="24" t="s">
        <v>102</v>
      </c>
      <c r="I547" s="25" t="s">
        <v>102</v>
      </c>
      <c r="J547" s="25" t="s">
        <v>102</v>
      </c>
      <c r="K547" s="25" t="s">
        <v>102</v>
      </c>
      <c r="L547" s="25" t="s">
        <v>102</v>
      </c>
      <c r="M547" s="25" t="s">
        <v>114</v>
      </c>
      <c r="N547" s="1" t="s">
        <v>102</v>
      </c>
      <c r="O547" s="25" t="s">
        <v>102</v>
      </c>
      <c r="P547" s="25" t="s">
        <v>102</v>
      </c>
      <c r="Q547" s="70" t="s">
        <v>102</v>
      </c>
      <c r="R547" s="70" t="s">
        <v>102</v>
      </c>
      <c r="S547" s="70" t="s">
        <v>102</v>
      </c>
      <c r="T547" s="70" t="s">
        <v>102</v>
      </c>
      <c r="U547" s="70" t="s">
        <v>102</v>
      </c>
      <c r="V547" s="70" t="s">
        <v>102</v>
      </c>
      <c r="W547" s="160" t="s">
        <v>102</v>
      </c>
      <c r="X547" s="153" t="s">
        <v>114</v>
      </c>
      <c r="Y547" s="157" t="s">
        <v>114</v>
      </c>
    </row>
    <row r="548" spans="1:25" x14ac:dyDescent="0.3">
      <c r="A548" s="1" t="s">
        <v>20</v>
      </c>
      <c r="B548" s="2">
        <v>1</v>
      </c>
      <c r="C548" s="1">
        <v>0</v>
      </c>
      <c r="D548" s="1">
        <v>0</v>
      </c>
      <c r="E548" s="1">
        <v>1</v>
      </c>
      <c r="F548" s="33">
        <f>1+3+1+1+1+4+2+2+16+3+8+3</f>
        <v>45</v>
      </c>
      <c r="G548" s="33">
        <v>9</v>
      </c>
      <c r="H548" s="25" t="s">
        <v>102</v>
      </c>
      <c r="I548" s="24">
        <v>6</v>
      </c>
      <c r="J548" s="25">
        <v>11</v>
      </c>
      <c r="K548" s="25">
        <v>5</v>
      </c>
      <c r="L548" s="25" t="s">
        <v>102</v>
      </c>
      <c r="M548" s="25" t="s">
        <v>114</v>
      </c>
      <c r="N548" s="1">
        <v>1</v>
      </c>
      <c r="O548" s="25" t="s">
        <v>102</v>
      </c>
      <c r="P548" s="25">
        <v>4</v>
      </c>
      <c r="Q548" s="70" t="s">
        <v>102</v>
      </c>
      <c r="R548" s="70" t="s">
        <v>102</v>
      </c>
      <c r="S548" s="70" t="s">
        <v>102</v>
      </c>
      <c r="T548" s="70" t="s">
        <v>102</v>
      </c>
      <c r="U548" s="70" t="s">
        <v>102</v>
      </c>
      <c r="V548" s="70" t="s">
        <v>102</v>
      </c>
      <c r="W548" s="160" t="s">
        <v>102</v>
      </c>
      <c r="X548" s="153" t="s">
        <v>114</v>
      </c>
      <c r="Y548" s="157" t="s">
        <v>114</v>
      </c>
    </row>
    <row r="549" spans="1:25" x14ac:dyDescent="0.3">
      <c r="A549" s="4" t="s">
        <v>413</v>
      </c>
      <c r="B549" s="2" t="s">
        <v>102</v>
      </c>
      <c r="C549" s="1" t="s">
        <v>102</v>
      </c>
      <c r="D549" s="1" t="s">
        <v>102</v>
      </c>
      <c r="E549" s="1" t="s">
        <v>102</v>
      </c>
      <c r="F549" s="33" t="s">
        <v>102</v>
      </c>
      <c r="G549" s="33" t="s">
        <v>102</v>
      </c>
      <c r="H549" s="25" t="s">
        <v>102</v>
      </c>
      <c r="I549" s="24" t="s">
        <v>102</v>
      </c>
      <c r="J549" s="25" t="s">
        <v>102</v>
      </c>
      <c r="K549" s="25" t="s">
        <v>102</v>
      </c>
      <c r="L549" s="25" t="s">
        <v>102</v>
      </c>
      <c r="M549" s="25">
        <f>1+8+1+1+24+10</f>
        <v>45</v>
      </c>
      <c r="N549" s="1" t="s">
        <v>102</v>
      </c>
      <c r="O549" s="25" t="s">
        <v>102</v>
      </c>
      <c r="P549" s="25" t="s">
        <v>102</v>
      </c>
      <c r="Q549" s="70" t="s">
        <v>102</v>
      </c>
      <c r="R549" s="70" t="s">
        <v>102</v>
      </c>
      <c r="S549" s="70" t="s">
        <v>102</v>
      </c>
      <c r="T549" s="70" t="s">
        <v>102</v>
      </c>
      <c r="U549" s="70" t="s">
        <v>102</v>
      </c>
      <c r="V549" s="70" t="s">
        <v>102</v>
      </c>
      <c r="W549" s="160" t="s">
        <v>102</v>
      </c>
      <c r="X549" s="153" t="s">
        <v>114</v>
      </c>
      <c r="Y549" s="157" t="s">
        <v>114</v>
      </c>
    </row>
    <row r="550" spans="1:25" x14ac:dyDescent="0.3">
      <c r="A550" s="1" t="s">
        <v>23</v>
      </c>
      <c r="B550" s="2">
        <v>0</v>
      </c>
      <c r="C550" s="4">
        <v>0</v>
      </c>
      <c r="D550" s="4">
        <v>0</v>
      </c>
      <c r="E550" s="1">
        <v>2</v>
      </c>
      <c r="F550" s="33" t="s">
        <v>102</v>
      </c>
      <c r="G550" s="33" t="s">
        <v>102</v>
      </c>
      <c r="H550" s="25" t="s">
        <v>102</v>
      </c>
      <c r="I550" s="24">
        <v>7</v>
      </c>
      <c r="J550" s="25" t="s">
        <v>102</v>
      </c>
      <c r="K550" s="25">
        <v>4</v>
      </c>
      <c r="L550" s="25" t="s">
        <v>102</v>
      </c>
      <c r="M550" s="25">
        <f>8+27+8+30+11</f>
        <v>84</v>
      </c>
      <c r="N550" s="1" t="s">
        <v>102</v>
      </c>
      <c r="O550" s="25" t="s">
        <v>102</v>
      </c>
      <c r="P550" s="25">
        <v>19</v>
      </c>
      <c r="Q550" s="70" t="s">
        <v>102</v>
      </c>
      <c r="R550" s="70" t="s">
        <v>102</v>
      </c>
      <c r="S550" s="70" t="s">
        <v>102</v>
      </c>
      <c r="T550" s="70" t="s">
        <v>102</v>
      </c>
      <c r="U550" s="70" t="s">
        <v>102</v>
      </c>
      <c r="V550" s="70" t="s">
        <v>102</v>
      </c>
      <c r="W550" s="160" t="s">
        <v>102</v>
      </c>
      <c r="X550" s="153" t="s">
        <v>114</v>
      </c>
      <c r="Y550" s="157" t="s">
        <v>114</v>
      </c>
    </row>
    <row r="551" spans="1:25" x14ac:dyDescent="0.3">
      <c r="A551" s="4" t="s">
        <v>414</v>
      </c>
      <c r="B551" s="2" t="s">
        <v>102</v>
      </c>
      <c r="C551" s="4" t="s">
        <v>102</v>
      </c>
      <c r="D551" s="4" t="s">
        <v>102</v>
      </c>
      <c r="E551" s="1" t="s">
        <v>102</v>
      </c>
      <c r="F551" s="33" t="s">
        <v>102</v>
      </c>
      <c r="G551" s="33" t="s">
        <v>102</v>
      </c>
      <c r="H551" s="25" t="s">
        <v>102</v>
      </c>
      <c r="I551" s="24" t="s">
        <v>102</v>
      </c>
      <c r="J551" s="25" t="s">
        <v>102</v>
      </c>
      <c r="K551" s="25" t="s">
        <v>102</v>
      </c>
      <c r="L551" s="25" t="s">
        <v>102</v>
      </c>
      <c r="M551" s="25" t="s">
        <v>114</v>
      </c>
      <c r="N551" s="1" t="s">
        <v>102</v>
      </c>
      <c r="O551" s="25" t="s">
        <v>102</v>
      </c>
      <c r="P551" s="25" t="s">
        <v>102</v>
      </c>
      <c r="Q551" s="70" t="s">
        <v>102</v>
      </c>
      <c r="R551" s="70" t="s">
        <v>102</v>
      </c>
      <c r="S551" s="70" t="s">
        <v>102</v>
      </c>
      <c r="T551" s="70" t="s">
        <v>102</v>
      </c>
      <c r="U551" s="70" t="s">
        <v>102</v>
      </c>
      <c r="V551" s="70" t="s">
        <v>102</v>
      </c>
      <c r="W551" s="160" t="s">
        <v>102</v>
      </c>
      <c r="X551" s="153" t="s">
        <v>114</v>
      </c>
      <c r="Y551" s="157" t="s">
        <v>114</v>
      </c>
    </row>
    <row r="552" spans="1:25" x14ac:dyDescent="0.3">
      <c r="A552" s="4" t="s">
        <v>612</v>
      </c>
      <c r="B552" s="2" t="s">
        <v>102</v>
      </c>
      <c r="C552" s="4" t="s">
        <v>102</v>
      </c>
      <c r="D552" s="4" t="s">
        <v>102</v>
      </c>
      <c r="E552" s="1" t="s">
        <v>102</v>
      </c>
      <c r="F552" s="33" t="s">
        <v>102</v>
      </c>
      <c r="G552" s="33" t="s">
        <v>102</v>
      </c>
      <c r="H552" s="25" t="s">
        <v>102</v>
      </c>
      <c r="I552" s="24">
        <v>5</v>
      </c>
      <c r="J552" s="25" t="s">
        <v>102</v>
      </c>
      <c r="K552" s="25" t="s">
        <v>102</v>
      </c>
      <c r="L552" s="25" t="s">
        <v>102</v>
      </c>
      <c r="M552" s="25" t="s">
        <v>102</v>
      </c>
      <c r="N552" s="1" t="s">
        <v>102</v>
      </c>
      <c r="O552" s="25" t="s">
        <v>102</v>
      </c>
      <c r="P552" s="25" t="s">
        <v>102</v>
      </c>
      <c r="Q552" s="70" t="s">
        <v>102</v>
      </c>
      <c r="R552" s="70" t="s">
        <v>102</v>
      </c>
      <c r="S552" s="70" t="s">
        <v>102</v>
      </c>
      <c r="T552" s="70" t="s">
        <v>102</v>
      </c>
      <c r="U552" s="70" t="s">
        <v>102</v>
      </c>
      <c r="V552" s="70" t="s">
        <v>102</v>
      </c>
      <c r="W552" s="160" t="s">
        <v>102</v>
      </c>
      <c r="X552" s="153" t="s">
        <v>102</v>
      </c>
      <c r="Y552" s="157" t="s">
        <v>114</v>
      </c>
    </row>
    <row r="553" spans="1:25" x14ac:dyDescent="0.3">
      <c r="A553" s="4" t="s">
        <v>785</v>
      </c>
      <c r="B553" s="2" t="s">
        <v>102</v>
      </c>
      <c r="C553" s="4" t="s">
        <v>102</v>
      </c>
      <c r="D553" s="4" t="s">
        <v>102</v>
      </c>
      <c r="E553" s="1" t="s">
        <v>102</v>
      </c>
      <c r="F553" s="33" t="s">
        <v>102</v>
      </c>
      <c r="G553" s="33" t="s">
        <v>102</v>
      </c>
      <c r="H553" s="25" t="s">
        <v>102</v>
      </c>
      <c r="I553" s="24" t="s">
        <v>102</v>
      </c>
      <c r="J553" s="25" t="s">
        <v>102</v>
      </c>
      <c r="K553" s="25">
        <v>1</v>
      </c>
      <c r="L553" s="25" t="s">
        <v>102</v>
      </c>
      <c r="M553" s="25" t="s">
        <v>102</v>
      </c>
      <c r="N553" s="1" t="s">
        <v>102</v>
      </c>
      <c r="O553" s="25" t="s">
        <v>102</v>
      </c>
      <c r="P553" s="25" t="s">
        <v>102</v>
      </c>
      <c r="Q553" s="70" t="s">
        <v>102</v>
      </c>
      <c r="R553" s="70" t="s">
        <v>102</v>
      </c>
      <c r="S553" s="70" t="s">
        <v>102</v>
      </c>
      <c r="T553" s="70" t="s">
        <v>102</v>
      </c>
      <c r="U553" s="70" t="s">
        <v>102</v>
      </c>
      <c r="V553" s="70" t="s">
        <v>102</v>
      </c>
      <c r="W553" s="160" t="s">
        <v>102</v>
      </c>
      <c r="X553" s="153" t="s">
        <v>114</v>
      </c>
      <c r="Y553" s="157" t="s">
        <v>102</v>
      </c>
    </row>
    <row r="554" spans="1:25" x14ac:dyDescent="0.3">
      <c r="A554" s="4" t="s">
        <v>415</v>
      </c>
      <c r="B554" s="2" t="s">
        <v>102</v>
      </c>
      <c r="C554" s="4" t="s">
        <v>102</v>
      </c>
      <c r="D554" s="4" t="s">
        <v>102</v>
      </c>
      <c r="E554" s="1" t="s">
        <v>102</v>
      </c>
      <c r="F554" s="33" t="s">
        <v>102</v>
      </c>
      <c r="G554" s="33" t="s">
        <v>102</v>
      </c>
      <c r="H554" s="25" t="s">
        <v>102</v>
      </c>
      <c r="I554" s="24" t="s">
        <v>102</v>
      </c>
      <c r="J554" s="25" t="s">
        <v>102</v>
      </c>
      <c r="K554" s="25" t="s">
        <v>102</v>
      </c>
      <c r="L554" s="25" t="s">
        <v>102</v>
      </c>
      <c r="M554" s="25" t="s">
        <v>114</v>
      </c>
      <c r="N554" s="1" t="s">
        <v>102</v>
      </c>
      <c r="O554" s="25" t="s">
        <v>102</v>
      </c>
      <c r="P554" s="25" t="s">
        <v>102</v>
      </c>
      <c r="Q554" s="70" t="s">
        <v>102</v>
      </c>
      <c r="R554" s="70" t="s">
        <v>102</v>
      </c>
      <c r="S554" s="70" t="s">
        <v>102</v>
      </c>
      <c r="T554" s="70" t="s">
        <v>102</v>
      </c>
      <c r="U554" s="70" t="s">
        <v>102</v>
      </c>
      <c r="V554" s="70" t="s">
        <v>102</v>
      </c>
      <c r="W554" s="160" t="s">
        <v>102</v>
      </c>
      <c r="X554" s="153" t="s">
        <v>114</v>
      </c>
      <c r="Y554" s="157" t="s">
        <v>102</v>
      </c>
    </row>
    <row r="555" spans="1:25" x14ac:dyDescent="0.3">
      <c r="A555" s="4" t="s">
        <v>644</v>
      </c>
      <c r="B555" s="2" t="s">
        <v>102</v>
      </c>
      <c r="C555" s="4" t="s">
        <v>102</v>
      </c>
      <c r="D555" s="4" t="s">
        <v>102</v>
      </c>
      <c r="E555" s="1" t="s">
        <v>102</v>
      </c>
      <c r="F555" s="33" t="s">
        <v>102</v>
      </c>
      <c r="G555" s="33" t="s">
        <v>102</v>
      </c>
      <c r="H555" s="25" t="s">
        <v>102</v>
      </c>
      <c r="I555" s="24" t="s">
        <v>102</v>
      </c>
      <c r="J555" s="25" t="s">
        <v>102</v>
      </c>
      <c r="K555" s="25" t="s">
        <v>102</v>
      </c>
      <c r="L555" s="25" t="s">
        <v>102</v>
      </c>
      <c r="M555" s="25" t="s">
        <v>102</v>
      </c>
      <c r="N555" s="1" t="s">
        <v>102</v>
      </c>
      <c r="O555" s="25" t="s">
        <v>102</v>
      </c>
      <c r="P555" s="25" t="s">
        <v>102</v>
      </c>
      <c r="Q555" s="70" t="s">
        <v>102</v>
      </c>
      <c r="R555" s="70">
        <v>1</v>
      </c>
      <c r="S555" s="70" t="s">
        <v>102</v>
      </c>
      <c r="T555" s="70" t="s">
        <v>102</v>
      </c>
      <c r="U555" s="70" t="s">
        <v>102</v>
      </c>
      <c r="V555" s="70" t="s">
        <v>102</v>
      </c>
      <c r="W555" s="160" t="s">
        <v>102</v>
      </c>
      <c r="X555" s="153" t="str">
        <f t="shared" si="9"/>
        <v>X</v>
      </c>
      <c r="Y555" s="157" t="s">
        <v>114</v>
      </c>
    </row>
    <row r="556" spans="1:25" x14ac:dyDescent="0.3">
      <c r="A556" s="4" t="s">
        <v>416</v>
      </c>
      <c r="B556" s="2" t="s">
        <v>102</v>
      </c>
      <c r="C556" s="4" t="s">
        <v>102</v>
      </c>
      <c r="D556" s="4" t="s">
        <v>102</v>
      </c>
      <c r="E556" s="1" t="s">
        <v>102</v>
      </c>
      <c r="F556" s="33" t="s">
        <v>102</v>
      </c>
      <c r="G556" s="33" t="s">
        <v>102</v>
      </c>
      <c r="H556" s="25" t="s">
        <v>102</v>
      </c>
      <c r="I556" s="24" t="s">
        <v>102</v>
      </c>
      <c r="J556" s="25" t="s">
        <v>102</v>
      </c>
      <c r="K556" s="25">
        <v>1</v>
      </c>
      <c r="L556" s="25" t="s">
        <v>102</v>
      </c>
      <c r="M556" s="25" t="s">
        <v>114</v>
      </c>
      <c r="N556" s="1" t="s">
        <v>102</v>
      </c>
      <c r="O556" s="25" t="s">
        <v>102</v>
      </c>
      <c r="P556" s="25" t="s">
        <v>102</v>
      </c>
      <c r="Q556" s="70" t="s">
        <v>102</v>
      </c>
      <c r="R556" s="70">
        <v>18</v>
      </c>
      <c r="S556" s="70" t="s">
        <v>102</v>
      </c>
      <c r="T556" s="70" t="s">
        <v>102</v>
      </c>
      <c r="U556" s="70" t="s">
        <v>102</v>
      </c>
      <c r="V556" s="70" t="s">
        <v>102</v>
      </c>
      <c r="W556" s="160" t="s">
        <v>102</v>
      </c>
      <c r="X556" s="153" t="str">
        <f t="shared" si="9"/>
        <v>X</v>
      </c>
      <c r="Y556" s="157" t="s">
        <v>114</v>
      </c>
    </row>
    <row r="557" spans="1:25" x14ac:dyDescent="0.3">
      <c r="A557" s="1" t="s">
        <v>120</v>
      </c>
      <c r="B557" s="2" t="s">
        <v>102</v>
      </c>
      <c r="C557" s="4" t="s">
        <v>102</v>
      </c>
      <c r="D557" s="4" t="s">
        <v>102</v>
      </c>
      <c r="E557" s="1" t="s">
        <v>102</v>
      </c>
      <c r="F557" s="33" t="s">
        <v>102</v>
      </c>
      <c r="G557" s="33" t="s">
        <v>102</v>
      </c>
      <c r="H557" s="25">
        <v>70</v>
      </c>
      <c r="I557" s="25">
        <v>1</v>
      </c>
      <c r="J557" s="25" t="s">
        <v>102</v>
      </c>
      <c r="K557" s="25" t="s">
        <v>102</v>
      </c>
      <c r="L557" s="25" t="s">
        <v>102</v>
      </c>
      <c r="M557" s="25" t="s">
        <v>114</v>
      </c>
      <c r="N557" s="1" t="s">
        <v>102</v>
      </c>
      <c r="O557" s="25" t="s">
        <v>102</v>
      </c>
      <c r="P557" s="25" t="s">
        <v>102</v>
      </c>
      <c r="Q557" s="70" t="s">
        <v>102</v>
      </c>
      <c r="R557" s="70" t="s">
        <v>102</v>
      </c>
      <c r="S557" s="70" t="s">
        <v>102</v>
      </c>
      <c r="T557" s="70" t="s">
        <v>102</v>
      </c>
      <c r="U557" s="70" t="s">
        <v>102</v>
      </c>
      <c r="V557" s="70" t="s">
        <v>102</v>
      </c>
      <c r="W557" s="160" t="s">
        <v>102</v>
      </c>
      <c r="X557" s="153" t="s">
        <v>969</v>
      </c>
      <c r="Y557" s="157" t="s">
        <v>969</v>
      </c>
    </row>
    <row r="558" spans="1:25" x14ac:dyDescent="0.3">
      <c r="A558" s="1" t="s">
        <v>121</v>
      </c>
      <c r="B558" s="2" t="s">
        <v>102</v>
      </c>
      <c r="C558" s="4" t="s">
        <v>102</v>
      </c>
      <c r="D558" s="4" t="s">
        <v>102</v>
      </c>
      <c r="E558" s="1" t="s">
        <v>102</v>
      </c>
      <c r="F558" s="33" t="s">
        <v>102</v>
      </c>
      <c r="G558" s="33" t="s">
        <v>102</v>
      </c>
      <c r="H558" s="25">
        <f>65+127</f>
        <v>192</v>
      </c>
      <c r="I558" s="25" t="s">
        <v>102</v>
      </c>
      <c r="J558" s="25" t="s">
        <v>102</v>
      </c>
      <c r="K558" s="25" t="s">
        <v>102</v>
      </c>
      <c r="L558" s="25" t="s">
        <v>102</v>
      </c>
      <c r="M558" s="25" t="s">
        <v>114</v>
      </c>
      <c r="N558" s="1" t="s">
        <v>102</v>
      </c>
      <c r="O558" s="25" t="s">
        <v>102</v>
      </c>
      <c r="P558" s="25" t="s">
        <v>102</v>
      </c>
      <c r="Q558" s="70" t="s">
        <v>102</v>
      </c>
      <c r="R558" s="70" t="s">
        <v>102</v>
      </c>
      <c r="S558" s="70" t="s">
        <v>102</v>
      </c>
      <c r="T558" s="70" t="s">
        <v>102</v>
      </c>
      <c r="U558" s="70" t="s">
        <v>102</v>
      </c>
      <c r="V558" s="70" t="s">
        <v>102</v>
      </c>
      <c r="W558" s="160" t="s">
        <v>102</v>
      </c>
      <c r="X558" s="153" t="s">
        <v>114</v>
      </c>
      <c r="Y558" s="157" t="s">
        <v>114</v>
      </c>
    </row>
    <row r="559" spans="1:25" x14ac:dyDescent="0.3">
      <c r="A559" s="4" t="s">
        <v>417</v>
      </c>
      <c r="B559" s="2" t="s">
        <v>102</v>
      </c>
      <c r="C559" s="4" t="s">
        <v>102</v>
      </c>
      <c r="D559" s="4" t="s">
        <v>102</v>
      </c>
      <c r="E559" s="1" t="s">
        <v>102</v>
      </c>
      <c r="F559" s="33" t="s">
        <v>102</v>
      </c>
      <c r="G559" s="33" t="s">
        <v>102</v>
      </c>
      <c r="H559" s="25" t="s">
        <v>102</v>
      </c>
      <c r="I559" s="25" t="s">
        <v>102</v>
      </c>
      <c r="J559" s="25" t="s">
        <v>102</v>
      </c>
      <c r="K559" s="25" t="s">
        <v>102</v>
      </c>
      <c r="L559" s="25" t="s">
        <v>102</v>
      </c>
      <c r="M559" s="25" t="s">
        <v>114</v>
      </c>
      <c r="N559" s="1" t="s">
        <v>102</v>
      </c>
      <c r="O559" s="25" t="s">
        <v>102</v>
      </c>
      <c r="P559" s="25" t="s">
        <v>102</v>
      </c>
      <c r="Q559" s="70" t="s">
        <v>102</v>
      </c>
      <c r="R559" s="70" t="s">
        <v>102</v>
      </c>
      <c r="S559" s="70" t="s">
        <v>102</v>
      </c>
      <c r="T559" s="70" t="s">
        <v>102</v>
      </c>
      <c r="U559" s="70" t="s">
        <v>102</v>
      </c>
      <c r="V559" s="70" t="s">
        <v>102</v>
      </c>
      <c r="W559" s="160" t="s">
        <v>102</v>
      </c>
      <c r="X559" s="153" t="s">
        <v>102</v>
      </c>
      <c r="Y559" s="157" t="s">
        <v>102</v>
      </c>
    </row>
    <row r="560" spans="1:25" x14ac:dyDescent="0.3">
      <c r="A560" s="4" t="s">
        <v>418</v>
      </c>
      <c r="B560" s="2" t="s">
        <v>102</v>
      </c>
      <c r="C560" s="4" t="s">
        <v>102</v>
      </c>
      <c r="D560" s="4" t="s">
        <v>102</v>
      </c>
      <c r="E560" s="1" t="s">
        <v>102</v>
      </c>
      <c r="F560" s="33" t="s">
        <v>102</v>
      </c>
      <c r="G560" s="33" t="s">
        <v>102</v>
      </c>
      <c r="H560" s="25" t="s">
        <v>102</v>
      </c>
      <c r="I560" s="25" t="s">
        <v>102</v>
      </c>
      <c r="J560" s="25" t="s">
        <v>102</v>
      </c>
      <c r="K560" s="25">
        <v>10</v>
      </c>
      <c r="L560" s="25" t="s">
        <v>102</v>
      </c>
      <c r="M560" s="25" t="s">
        <v>114</v>
      </c>
      <c r="N560" s="1" t="s">
        <v>102</v>
      </c>
      <c r="O560" s="25" t="s">
        <v>102</v>
      </c>
      <c r="P560" s="25" t="s">
        <v>102</v>
      </c>
      <c r="Q560" s="70" t="s">
        <v>102</v>
      </c>
      <c r="R560" s="70" t="s">
        <v>102</v>
      </c>
      <c r="S560" s="70" t="s">
        <v>102</v>
      </c>
      <c r="T560" s="70" t="s">
        <v>102</v>
      </c>
      <c r="U560" s="70" t="s">
        <v>102</v>
      </c>
      <c r="V560" s="70" t="s">
        <v>102</v>
      </c>
      <c r="W560" s="160" t="s">
        <v>102</v>
      </c>
      <c r="X560" s="153" t="s">
        <v>114</v>
      </c>
      <c r="Y560" s="157" t="s">
        <v>114</v>
      </c>
    </row>
    <row r="561" spans="1:25" x14ac:dyDescent="0.3">
      <c r="A561" s="4" t="s">
        <v>419</v>
      </c>
      <c r="B561" s="2" t="s">
        <v>102</v>
      </c>
      <c r="C561" s="4" t="s">
        <v>102</v>
      </c>
      <c r="D561" s="4" t="s">
        <v>102</v>
      </c>
      <c r="E561" s="1" t="s">
        <v>102</v>
      </c>
      <c r="F561" s="33" t="s">
        <v>102</v>
      </c>
      <c r="G561" s="33" t="s">
        <v>102</v>
      </c>
      <c r="H561" s="25" t="s">
        <v>102</v>
      </c>
      <c r="I561" s="25" t="s">
        <v>102</v>
      </c>
      <c r="J561" s="25" t="s">
        <v>102</v>
      </c>
      <c r="K561" s="25" t="s">
        <v>102</v>
      </c>
      <c r="L561" s="25" t="s">
        <v>102</v>
      </c>
      <c r="M561" s="25" t="s">
        <v>114</v>
      </c>
      <c r="N561" s="1" t="s">
        <v>102</v>
      </c>
      <c r="O561" s="25" t="s">
        <v>102</v>
      </c>
      <c r="P561" s="25" t="s">
        <v>102</v>
      </c>
      <c r="Q561" s="70" t="s">
        <v>102</v>
      </c>
      <c r="R561" s="70" t="s">
        <v>102</v>
      </c>
      <c r="S561" s="70" t="s">
        <v>102</v>
      </c>
      <c r="T561" s="70" t="s">
        <v>102</v>
      </c>
      <c r="U561" s="70" t="s">
        <v>102</v>
      </c>
      <c r="V561" s="70" t="s">
        <v>102</v>
      </c>
      <c r="W561" s="160" t="s">
        <v>102</v>
      </c>
      <c r="X561" s="153" t="s">
        <v>102</v>
      </c>
      <c r="Y561" s="157" t="s">
        <v>102</v>
      </c>
    </row>
    <row r="562" spans="1:25" x14ac:dyDescent="0.3">
      <c r="A562" s="1" t="s">
        <v>122</v>
      </c>
      <c r="B562" s="2" t="s">
        <v>102</v>
      </c>
      <c r="C562" s="4" t="s">
        <v>102</v>
      </c>
      <c r="D562" s="4" t="s">
        <v>102</v>
      </c>
      <c r="E562" s="1" t="s">
        <v>102</v>
      </c>
      <c r="F562" s="33" t="s">
        <v>102</v>
      </c>
      <c r="G562" s="33" t="s">
        <v>102</v>
      </c>
      <c r="H562" s="25">
        <v>68</v>
      </c>
      <c r="I562" s="25">
        <v>1</v>
      </c>
      <c r="J562" s="25" t="s">
        <v>102</v>
      </c>
      <c r="K562" s="25">
        <v>3</v>
      </c>
      <c r="L562" s="25" t="s">
        <v>102</v>
      </c>
      <c r="M562" s="25" t="s">
        <v>114</v>
      </c>
      <c r="N562" s="1" t="s">
        <v>102</v>
      </c>
      <c r="O562" s="25" t="s">
        <v>102</v>
      </c>
      <c r="P562" s="25" t="s">
        <v>102</v>
      </c>
      <c r="Q562" s="70" t="s">
        <v>102</v>
      </c>
      <c r="R562" s="70" t="s">
        <v>102</v>
      </c>
      <c r="S562" s="70" t="s">
        <v>102</v>
      </c>
      <c r="T562" s="70" t="s">
        <v>102</v>
      </c>
      <c r="U562" s="70" t="s">
        <v>102</v>
      </c>
      <c r="V562" s="70" t="s">
        <v>102</v>
      </c>
      <c r="W562" s="160" t="s">
        <v>102</v>
      </c>
      <c r="X562" s="153" t="s">
        <v>114</v>
      </c>
      <c r="Y562" s="157" t="s">
        <v>114</v>
      </c>
    </row>
    <row r="563" spans="1:25" x14ac:dyDescent="0.3">
      <c r="A563" s="1" t="s">
        <v>25</v>
      </c>
      <c r="B563" s="2">
        <v>0</v>
      </c>
      <c r="C563" s="4">
        <v>0</v>
      </c>
      <c r="D563" s="4">
        <v>0</v>
      </c>
      <c r="E563" s="1">
        <v>5</v>
      </c>
      <c r="F563" s="33" t="s">
        <v>102</v>
      </c>
      <c r="G563" s="33" t="s">
        <v>102</v>
      </c>
      <c r="H563" s="25" t="s">
        <v>102</v>
      </c>
      <c r="I563" s="25" t="s">
        <v>102</v>
      </c>
      <c r="J563" s="25" t="s">
        <v>102</v>
      </c>
      <c r="K563" s="25" t="s">
        <v>102</v>
      </c>
      <c r="L563" s="25" t="s">
        <v>102</v>
      </c>
      <c r="M563" s="25" t="s">
        <v>114</v>
      </c>
      <c r="N563" s="1" t="s">
        <v>102</v>
      </c>
      <c r="O563" s="25" t="s">
        <v>102</v>
      </c>
      <c r="P563" s="25" t="s">
        <v>102</v>
      </c>
      <c r="Q563" s="70" t="s">
        <v>102</v>
      </c>
      <c r="R563" s="70" t="s">
        <v>102</v>
      </c>
      <c r="S563" s="70" t="s">
        <v>102</v>
      </c>
      <c r="T563" s="70" t="s">
        <v>102</v>
      </c>
      <c r="U563" s="70" t="s">
        <v>102</v>
      </c>
      <c r="V563" s="70" t="s">
        <v>102</v>
      </c>
      <c r="W563" s="160" t="s">
        <v>102</v>
      </c>
      <c r="X563" s="153" t="s">
        <v>114</v>
      </c>
      <c r="Y563" s="157" t="s">
        <v>114</v>
      </c>
    </row>
    <row r="564" spans="1:25" x14ac:dyDescent="0.3">
      <c r="A564" s="11" t="s">
        <v>420</v>
      </c>
      <c r="B564" s="15" t="s">
        <v>102</v>
      </c>
      <c r="C564" s="9" t="s">
        <v>102</v>
      </c>
      <c r="D564" s="9" t="s">
        <v>102</v>
      </c>
      <c r="E564" s="11" t="s">
        <v>102</v>
      </c>
      <c r="F564" s="33" t="s">
        <v>102</v>
      </c>
      <c r="G564" s="33" t="s">
        <v>102</v>
      </c>
      <c r="H564" s="28" t="s">
        <v>102</v>
      </c>
      <c r="I564" s="28" t="s">
        <v>102</v>
      </c>
      <c r="J564" s="28" t="s">
        <v>102</v>
      </c>
      <c r="K564" s="28" t="s">
        <v>102</v>
      </c>
      <c r="L564" s="28" t="s">
        <v>102</v>
      </c>
      <c r="M564" s="28" t="s">
        <v>114</v>
      </c>
      <c r="N564" s="1" t="s">
        <v>102</v>
      </c>
      <c r="O564" s="25" t="s">
        <v>102</v>
      </c>
      <c r="P564" s="25" t="s">
        <v>102</v>
      </c>
      <c r="Q564" s="70" t="s">
        <v>102</v>
      </c>
      <c r="R564" s="70" t="s">
        <v>102</v>
      </c>
      <c r="S564" s="70" t="s">
        <v>102</v>
      </c>
      <c r="T564" s="70" t="s">
        <v>102</v>
      </c>
      <c r="U564" s="70" t="s">
        <v>102</v>
      </c>
      <c r="V564" s="70" t="s">
        <v>102</v>
      </c>
      <c r="W564" s="160" t="s">
        <v>102</v>
      </c>
      <c r="X564" s="153" t="s">
        <v>102</v>
      </c>
      <c r="Y564" s="157" t="s">
        <v>102</v>
      </c>
    </row>
    <row r="565" spans="1:25" x14ac:dyDescent="0.3">
      <c r="A565" s="1" t="s">
        <v>14</v>
      </c>
      <c r="B565" s="2">
        <v>0</v>
      </c>
      <c r="C565" s="1">
        <v>0</v>
      </c>
      <c r="D565" s="1">
        <v>0</v>
      </c>
      <c r="E565" s="1">
        <v>168</v>
      </c>
      <c r="F565" s="33" t="s">
        <v>102</v>
      </c>
      <c r="G565" s="33" t="s">
        <v>102</v>
      </c>
      <c r="H565" s="25" t="s">
        <v>102</v>
      </c>
      <c r="I565" s="25" t="s">
        <v>102</v>
      </c>
      <c r="J565" s="25" t="s">
        <v>102</v>
      </c>
      <c r="K565" s="25" t="s">
        <v>102</v>
      </c>
      <c r="L565" s="25" t="s">
        <v>102</v>
      </c>
      <c r="M565" s="25">
        <f>1+38+2+1+2+2</f>
        <v>46</v>
      </c>
      <c r="N565" s="11" t="s">
        <v>102</v>
      </c>
      <c r="O565" s="25" t="s">
        <v>102</v>
      </c>
      <c r="P565" s="25" t="s">
        <v>102</v>
      </c>
      <c r="Q565" s="70" t="s">
        <v>102</v>
      </c>
      <c r="R565" s="70">
        <v>3</v>
      </c>
      <c r="S565" s="70" t="s">
        <v>102</v>
      </c>
      <c r="T565" s="70" t="s">
        <v>102</v>
      </c>
      <c r="U565" s="70" t="s">
        <v>102</v>
      </c>
      <c r="V565" s="70" t="s">
        <v>102</v>
      </c>
      <c r="W565" s="160" t="s">
        <v>102</v>
      </c>
      <c r="X565" s="153" t="s">
        <v>114</v>
      </c>
      <c r="Y565" s="157" t="s">
        <v>114</v>
      </c>
    </row>
    <row r="566" spans="1:25" x14ac:dyDescent="0.3">
      <c r="A566" s="60" t="s">
        <v>421</v>
      </c>
      <c r="B566" s="57" t="s">
        <v>102</v>
      </c>
      <c r="C566" s="56" t="s">
        <v>102</v>
      </c>
      <c r="D566" s="56" t="s">
        <v>102</v>
      </c>
      <c r="E566" s="56" t="s">
        <v>102</v>
      </c>
      <c r="F566" s="33" t="s">
        <v>102</v>
      </c>
      <c r="G566" s="33" t="s">
        <v>102</v>
      </c>
      <c r="H566" s="58" t="s">
        <v>102</v>
      </c>
      <c r="I566" s="58" t="s">
        <v>102</v>
      </c>
      <c r="J566" s="58" t="s">
        <v>102</v>
      </c>
      <c r="K566" s="58" t="s">
        <v>102</v>
      </c>
      <c r="L566" s="58" t="s">
        <v>102</v>
      </c>
      <c r="M566" s="58" t="s">
        <v>114</v>
      </c>
      <c r="N566" s="1" t="s">
        <v>102</v>
      </c>
      <c r="O566" s="25" t="s">
        <v>102</v>
      </c>
      <c r="P566" s="25" t="s">
        <v>102</v>
      </c>
      <c r="Q566" s="70" t="s">
        <v>102</v>
      </c>
      <c r="R566" s="70" t="s">
        <v>102</v>
      </c>
      <c r="S566" s="70" t="s">
        <v>102</v>
      </c>
      <c r="T566" s="70" t="s">
        <v>102</v>
      </c>
      <c r="U566" s="70" t="s">
        <v>102</v>
      </c>
      <c r="V566" s="70" t="s">
        <v>102</v>
      </c>
      <c r="W566" s="160" t="s">
        <v>102</v>
      </c>
      <c r="X566" s="153" t="s">
        <v>102</v>
      </c>
      <c r="Y566" s="157" t="s">
        <v>102</v>
      </c>
    </row>
    <row r="567" spans="1:25" x14ac:dyDescent="0.3">
      <c r="A567" s="1" t="s">
        <v>16</v>
      </c>
      <c r="B567" s="2">
        <v>0</v>
      </c>
      <c r="C567" s="1">
        <v>0</v>
      </c>
      <c r="D567" s="1">
        <v>0</v>
      </c>
      <c r="E567" s="1">
        <v>2</v>
      </c>
      <c r="F567" s="33" t="s">
        <v>102</v>
      </c>
      <c r="G567" s="33">
        <v>1</v>
      </c>
      <c r="H567" s="25" t="s">
        <v>102</v>
      </c>
      <c r="I567" s="25">
        <v>3</v>
      </c>
      <c r="J567" s="25">
        <v>9</v>
      </c>
      <c r="K567" s="25" t="s">
        <v>102</v>
      </c>
      <c r="L567" s="25" t="s">
        <v>102</v>
      </c>
      <c r="M567" s="25">
        <v>625</v>
      </c>
      <c r="N567" s="1" t="s">
        <v>102</v>
      </c>
      <c r="O567" s="25" t="s">
        <v>102</v>
      </c>
      <c r="P567" s="25">
        <v>3</v>
      </c>
      <c r="Q567" s="70" t="s">
        <v>102</v>
      </c>
      <c r="R567" s="70">
        <v>2</v>
      </c>
      <c r="S567" s="70" t="s">
        <v>102</v>
      </c>
      <c r="T567" s="70">
        <v>2</v>
      </c>
      <c r="U567" s="70" t="s">
        <v>102</v>
      </c>
      <c r="V567" s="70" t="s">
        <v>102</v>
      </c>
      <c r="W567" s="160" t="s">
        <v>102</v>
      </c>
      <c r="X567" s="153" t="str">
        <f t="shared" ref="X567:X608" si="10">IF(SUM(Q567:V567)&gt;=1,"X","")</f>
        <v>X</v>
      </c>
      <c r="Y567" s="157" t="s">
        <v>114</v>
      </c>
    </row>
    <row r="568" spans="1:25" x14ac:dyDescent="0.3">
      <c r="A568" s="1" t="s">
        <v>18</v>
      </c>
      <c r="B568" s="2">
        <v>1</v>
      </c>
      <c r="C568" s="1">
        <v>0</v>
      </c>
      <c r="D568" s="1">
        <v>0</v>
      </c>
      <c r="E568" s="1">
        <v>26</v>
      </c>
      <c r="F568" s="33" t="s">
        <v>102</v>
      </c>
      <c r="G568" s="33" t="s">
        <v>102</v>
      </c>
      <c r="H568" s="25" t="s">
        <v>102</v>
      </c>
      <c r="I568" s="25" t="s">
        <v>102</v>
      </c>
      <c r="J568" s="25" t="s">
        <v>102</v>
      </c>
      <c r="K568" s="25" t="s">
        <v>102</v>
      </c>
      <c r="L568" s="25" t="s">
        <v>102</v>
      </c>
      <c r="M568" s="25">
        <v>1</v>
      </c>
      <c r="N568" s="1" t="s">
        <v>102</v>
      </c>
      <c r="O568" s="25" t="s">
        <v>102</v>
      </c>
      <c r="P568" s="25" t="s">
        <v>102</v>
      </c>
      <c r="Q568" s="70" t="s">
        <v>102</v>
      </c>
      <c r="R568" s="70" t="s">
        <v>102</v>
      </c>
      <c r="S568" s="70" t="s">
        <v>102</v>
      </c>
      <c r="T568" s="70" t="s">
        <v>102</v>
      </c>
      <c r="U568" s="70" t="s">
        <v>102</v>
      </c>
      <c r="V568" s="70" t="s">
        <v>102</v>
      </c>
      <c r="W568" s="160" t="s">
        <v>102</v>
      </c>
      <c r="X568" s="153" t="s">
        <v>114</v>
      </c>
      <c r="Y568" s="157" t="s">
        <v>114</v>
      </c>
    </row>
    <row r="569" spans="1:25" x14ac:dyDescent="0.3">
      <c r="A569" s="9" t="s">
        <v>422</v>
      </c>
      <c r="B569" s="15" t="s">
        <v>102</v>
      </c>
      <c r="C569" s="11" t="s">
        <v>102</v>
      </c>
      <c r="D569" s="11" t="s">
        <v>102</v>
      </c>
      <c r="E569" s="11" t="s">
        <v>102</v>
      </c>
      <c r="F569" s="33" t="s">
        <v>102</v>
      </c>
      <c r="G569" s="33" t="s">
        <v>102</v>
      </c>
      <c r="H569" s="28" t="s">
        <v>102</v>
      </c>
      <c r="I569" s="28" t="s">
        <v>102</v>
      </c>
      <c r="J569" s="28" t="s">
        <v>102</v>
      </c>
      <c r="K569" s="28" t="s">
        <v>102</v>
      </c>
      <c r="L569" s="28" t="s">
        <v>102</v>
      </c>
      <c r="M569" s="28" t="s">
        <v>114</v>
      </c>
      <c r="N569" s="11" t="s">
        <v>102</v>
      </c>
      <c r="O569" s="25" t="s">
        <v>102</v>
      </c>
      <c r="P569" s="25" t="s">
        <v>102</v>
      </c>
      <c r="Q569" s="70" t="s">
        <v>102</v>
      </c>
      <c r="R569" s="70" t="s">
        <v>102</v>
      </c>
      <c r="S569" s="70" t="s">
        <v>102</v>
      </c>
      <c r="T569" s="70" t="s">
        <v>102</v>
      </c>
      <c r="U569" s="70" t="s">
        <v>102</v>
      </c>
      <c r="V569" s="70" t="s">
        <v>102</v>
      </c>
      <c r="W569" s="160" t="s">
        <v>102</v>
      </c>
      <c r="X569" s="153" t="s">
        <v>114</v>
      </c>
      <c r="Y569" s="157" t="s">
        <v>114</v>
      </c>
    </row>
    <row r="570" spans="1:25" x14ac:dyDescent="0.3">
      <c r="A570" s="9" t="s">
        <v>423</v>
      </c>
      <c r="B570" s="15" t="s">
        <v>102</v>
      </c>
      <c r="C570" s="11" t="s">
        <v>102</v>
      </c>
      <c r="D570" s="11" t="s">
        <v>102</v>
      </c>
      <c r="E570" s="11" t="s">
        <v>102</v>
      </c>
      <c r="F570" s="33" t="s">
        <v>102</v>
      </c>
      <c r="G570" s="33" t="s">
        <v>102</v>
      </c>
      <c r="H570" s="28" t="s">
        <v>102</v>
      </c>
      <c r="I570" s="28" t="s">
        <v>102</v>
      </c>
      <c r="J570" s="28" t="s">
        <v>102</v>
      </c>
      <c r="K570" s="28" t="s">
        <v>102</v>
      </c>
      <c r="L570" s="28" t="s">
        <v>102</v>
      </c>
      <c r="M570" s="28">
        <v>8</v>
      </c>
      <c r="N570" s="11" t="s">
        <v>102</v>
      </c>
      <c r="O570" s="25" t="s">
        <v>102</v>
      </c>
      <c r="P570" s="25">
        <v>2</v>
      </c>
      <c r="Q570" s="70" t="s">
        <v>102</v>
      </c>
      <c r="R570" s="70">
        <v>1</v>
      </c>
      <c r="S570" s="70" t="s">
        <v>102</v>
      </c>
      <c r="T570" s="70" t="s">
        <v>102</v>
      </c>
      <c r="U570" s="70" t="s">
        <v>102</v>
      </c>
      <c r="V570" s="70" t="s">
        <v>102</v>
      </c>
      <c r="W570" s="160" t="s">
        <v>102</v>
      </c>
      <c r="X570" s="153" t="s">
        <v>114</v>
      </c>
      <c r="Y570" s="157" t="s">
        <v>114</v>
      </c>
    </row>
    <row r="571" spans="1:25" x14ac:dyDescent="0.3">
      <c r="A571" s="1" t="s">
        <v>196</v>
      </c>
      <c r="B571" s="2" t="s">
        <v>102</v>
      </c>
      <c r="C571" s="1" t="s">
        <v>102</v>
      </c>
      <c r="D571" s="1" t="s">
        <v>102</v>
      </c>
      <c r="E571" s="1" t="s">
        <v>102</v>
      </c>
      <c r="F571" s="33" t="s">
        <v>102</v>
      </c>
      <c r="G571" s="33" t="s">
        <v>102</v>
      </c>
      <c r="H571" s="25" t="s">
        <v>102</v>
      </c>
      <c r="I571" s="25">
        <v>3</v>
      </c>
      <c r="J571" s="25">
        <v>1</v>
      </c>
      <c r="K571" s="26" t="s">
        <v>102</v>
      </c>
      <c r="L571" s="25" t="s">
        <v>102</v>
      </c>
      <c r="M571" s="25">
        <v>90</v>
      </c>
      <c r="N571" s="1" t="s">
        <v>102</v>
      </c>
      <c r="O571" s="25" t="s">
        <v>102</v>
      </c>
      <c r="P571" s="25">
        <v>5</v>
      </c>
      <c r="Q571" s="70" t="s">
        <v>102</v>
      </c>
      <c r="R571" s="70" t="s">
        <v>102</v>
      </c>
      <c r="S571" s="70" t="s">
        <v>102</v>
      </c>
      <c r="T571" s="70" t="s">
        <v>102</v>
      </c>
      <c r="U571" s="70" t="s">
        <v>102</v>
      </c>
      <c r="V571" s="70" t="s">
        <v>102</v>
      </c>
      <c r="W571" s="160" t="s">
        <v>102</v>
      </c>
      <c r="X571" s="153" t="s">
        <v>114</v>
      </c>
      <c r="Y571" s="157" t="s">
        <v>114</v>
      </c>
    </row>
    <row r="572" spans="1:25" x14ac:dyDescent="0.3">
      <c r="A572" s="9" t="s">
        <v>424</v>
      </c>
      <c r="B572" s="15" t="s">
        <v>102</v>
      </c>
      <c r="C572" s="11" t="s">
        <v>102</v>
      </c>
      <c r="D572" s="11" t="s">
        <v>102</v>
      </c>
      <c r="E572" s="11" t="s">
        <v>102</v>
      </c>
      <c r="F572" s="33" t="s">
        <v>102</v>
      </c>
      <c r="G572" s="33" t="s">
        <v>102</v>
      </c>
      <c r="H572" s="28" t="s">
        <v>102</v>
      </c>
      <c r="I572" s="28" t="s">
        <v>102</v>
      </c>
      <c r="J572" s="28" t="s">
        <v>102</v>
      </c>
      <c r="K572" s="28" t="s">
        <v>102</v>
      </c>
      <c r="L572" s="28" t="s">
        <v>102</v>
      </c>
      <c r="M572" s="28" t="s">
        <v>114</v>
      </c>
      <c r="N572" s="11" t="s">
        <v>102</v>
      </c>
      <c r="O572" s="25" t="s">
        <v>102</v>
      </c>
      <c r="P572" s="25" t="s">
        <v>102</v>
      </c>
      <c r="Q572" s="70" t="s">
        <v>102</v>
      </c>
      <c r="R572" s="70" t="s">
        <v>102</v>
      </c>
      <c r="S572" s="70" t="s">
        <v>102</v>
      </c>
      <c r="T572" s="70" t="s">
        <v>102</v>
      </c>
      <c r="U572" s="70" t="s">
        <v>102</v>
      </c>
      <c r="V572" s="70" t="s">
        <v>102</v>
      </c>
      <c r="W572" s="160" t="s">
        <v>102</v>
      </c>
      <c r="X572" s="153" t="s">
        <v>114</v>
      </c>
      <c r="Y572" s="157" t="s">
        <v>114</v>
      </c>
    </row>
    <row r="573" spans="1:25" x14ac:dyDescent="0.3">
      <c r="A573" s="1" t="s">
        <v>15</v>
      </c>
      <c r="B573" s="2">
        <v>0</v>
      </c>
      <c r="C573" s="1">
        <v>0</v>
      </c>
      <c r="D573" s="1">
        <v>0</v>
      </c>
      <c r="E573" s="1">
        <v>33</v>
      </c>
      <c r="F573" s="33" t="s">
        <v>102</v>
      </c>
      <c r="G573" s="33" t="s">
        <v>102</v>
      </c>
      <c r="H573" s="25" t="s">
        <v>102</v>
      </c>
      <c r="I573" s="25" t="s">
        <v>102</v>
      </c>
      <c r="J573" s="25" t="s">
        <v>102</v>
      </c>
      <c r="K573" s="25" t="s">
        <v>102</v>
      </c>
      <c r="L573" s="25" t="s">
        <v>102</v>
      </c>
      <c r="M573" s="25" t="s">
        <v>102</v>
      </c>
      <c r="N573" s="1" t="s">
        <v>102</v>
      </c>
      <c r="O573" s="25" t="s">
        <v>102</v>
      </c>
      <c r="P573" s="25" t="s">
        <v>102</v>
      </c>
      <c r="Q573" s="70" t="s">
        <v>102</v>
      </c>
      <c r="R573" s="70" t="s">
        <v>102</v>
      </c>
      <c r="S573" s="70" t="s">
        <v>102</v>
      </c>
      <c r="T573" s="70" t="s">
        <v>102</v>
      </c>
      <c r="U573" s="70" t="s">
        <v>102</v>
      </c>
      <c r="V573" s="70" t="s">
        <v>102</v>
      </c>
      <c r="W573" s="160" t="s">
        <v>102</v>
      </c>
      <c r="X573" s="153" t="s">
        <v>102</v>
      </c>
      <c r="Y573" s="157" t="s">
        <v>114</v>
      </c>
    </row>
    <row r="574" spans="1:25" x14ac:dyDescent="0.3">
      <c r="A574" s="9" t="s">
        <v>425</v>
      </c>
      <c r="B574" s="2" t="s">
        <v>102</v>
      </c>
      <c r="C574" s="1" t="s">
        <v>102</v>
      </c>
      <c r="D574" s="1" t="s">
        <v>102</v>
      </c>
      <c r="E574" s="1" t="s">
        <v>102</v>
      </c>
      <c r="F574" s="33" t="s">
        <v>102</v>
      </c>
      <c r="G574" s="33" t="s">
        <v>102</v>
      </c>
      <c r="H574" s="25" t="s">
        <v>102</v>
      </c>
      <c r="I574" s="25" t="s">
        <v>102</v>
      </c>
      <c r="J574" s="25" t="s">
        <v>102</v>
      </c>
      <c r="K574" s="25" t="s">
        <v>102</v>
      </c>
      <c r="L574" s="25" t="s">
        <v>102</v>
      </c>
      <c r="M574" s="25" t="s">
        <v>114</v>
      </c>
      <c r="N574" s="1" t="s">
        <v>102</v>
      </c>
      <c r="O574" s="25" t="s">
        <v>102</v>
      </c>
      <c r="P574" s="25" t="s">
        <v>102</v>
      </c>
      <c r="Q574" s="70" t="s">
        <v>102</v>
      </c>
      <c r="R574" s="70" t="s">
        <v>102</v>
      </c>
      <c r="S574" s="70" t="s">
        <v>102</v>
      </c>
      <c r="T574" s="70" t="s">
        <v>102</v>
      </c>
      <c r="U574" s="70" t="s">
        <v>102</v>
      </c>
      <c r="V574" s="70" t="s">
        <v>102</v>
      </c>
      <c r="W574" s="160" t="s">
        <v>102</v>
      </c>
      <c r="X574" s="153" t="s">
        <v>114</v>
      </c>
      <c r="Y574" s="157" t="s">
        <v>102</v>
      </c>
    </row>
    <row r="575" spans="1:25" x14ac:dyDescent="0.3">
      <c r="A575" s="9" t="s">
        <v>426</v>
      </c>
      <c r="B575" s="2" t="s">
        <v>102</v>
      </c>
      <c r="C575" s="1" t="s">
        <v>102</v>
      </c>
      <c r="D575" s="1" t="s">
        <v>102</v>
      </c>
      <c r="E575" s="1" t="s">
        <v>102</v>
      </c>
      <c r="F575" s="33" t="s">
        <v>102</v>
      </c>
      <c r="G575" s="33" t="s">
        <v>102</v>
      </c>
      <c r="H575" s="25" t="s">
        <v>102</v>
      </c>
      <c r="I575" s="25" t="s">
        <v>102</v>
      </c>
      <c r="J575" s="25" t="s">
        <v>102</v>
      </c>
      <c r="K575" s="25" t="s">
        <v>102</v>
      </c>
      <c r="L575" s="25" t="s">
        <v>102</v>
      </c>
      <c r="M575" s="25">
        <v>1</v>
      </c>
      <c r="N575" s="1" t="s">
        <v>102</v>
      </c>
      <c r="O575" s="25" t="s">
        <v>102</v>
      </c>
      <c r="P575" s="25" t="s">
        <v>102</v>
      </c>
      <c r="Q575" s="70" t="s">
        <v>102</v>
      </c>
      <c r="R575" s="70" t="s">
        <v>102</v>
      </c>
      <c r="S575" s="70" t="s">
        <v>102</v>
      </c>
      <c r="T575" s="70" t="s">
        <v>102</v>
      </c>
      <c r="U575" s="70" t="s">
        <v>102</v>
      </c>
      <c r="V575" s="70" t="s">
        <v>102</v>
      </c>
      <c r="W575" s="160" t="s">
        <v>102</v>
      </c>
      <c r="X575" s="153" t="s">
        <v>102</v>
      </c>
      <c r="Y575" s="157" t="s">
        <v>102</v>
      </c>
    </row>
    <row r="576" spans="1:25" x14ac:dyDescent="0.3">
      <c r="A576" s="9" t="s">
        <v>427</v>
      </c>
      <c r="B576" s="2" t="s">
        <v>102</v>
      </c>
      <c r="C576" s="1" t="s">
        <v>102</v>
      </c>
      <c r="D576" s="1" t="s">
        <v>102</v>
      </c>
      <c r="E576" s="1" t="s">
        <v>102</v>
      </c>
      <c r="F576" s="33" t="s">
        <v>102</v>
      </c>
      <c r="G576" s="33" t="s">
        <v>102</v>
      </c>
      <c r="H576" s="25" t="s">
        <v>102</v>
      </c>
      <c r="I576" s="25" t="s">
        <v>102</v>
      </c>
      <c r="J576" s="25" t="s">
        <v>102</v>
      </c>
      <c r="K576" s="25" t="s">
        <v>102</v>
      </c>
      <c r="L576" s="25" t="s">
        <v>102</v>
      </c>
      <c r="M576" s="25" t="s">
        <v>114</v>
      </c>
      <c r="N576" s="1" t="s">
        <v>102</v>
      </c>
      <c r="O576" s="25" t="s">
        <v>102</v>
      </c>
      <c r="P576" s="25" t="s">
        <v>102</v>
      </c>
      <c r="Q576" s="70" t="s">
        <v>102</v>
      </c>
      <c r="R576" s="70" t="s">
        <v>102</v>
      </c>
      <c r="S576" s="70" t="s">
        <v>102</v>
      </c>
      <c r="T576" s="70" t="s">
        <v>102</v>
      </c>
      <c r="U576" s="70" t="s">
        <v>102</v>
      </c>
      <c r="V576" s="70" t="s">
        <v>102</v>
      </c>
      <c r="W576" s="160" t="s">
        <v>102</v>
      </c>
      <c r="X576" s="153" t="s">
        <v>114</v>
      </c>
      <c r="Y576" s="157" t="s">
        <v>114</v>
      </c>
    </row>
    <row r="577" spans="1:25" x14ac:dyDescent="0.3">
      <c r="A577" s="1" t="s">
        <v>17</v>
      </c>
      <c r="B577" s="2">
        <v>0</v>
      </c>
      <c r="C577" s="1">
        <v>0</v>
      </c>
      <c r="D577" s="1">
        <v>0</v>
      </c>
      <c r="E577" s="1">
        <v>9</v>
      </c>
      <c r="F577" s="33" t="s">
        <v>102</v>
      </c>
      <c r="G577" s="33" t="s">
        <v>102</v>
      </c>
      <c r="H577" s="25" t="s">
        <v>102</v>
      </c>
      <c r="I577" s="25" t="s">
        <v>102</v>
      </c>
      <c r="J577" s="25" t="s">
        <v>102</v>
      </c>
      <c r="K577" s="25" t="s">
        <v>102</v>
      </c>
      <c r="L577" s="25" t="s">
        <v>102</v>
      </c>
      <c r="M577" s="25" t="s">
        <v>102</v>
      </c>
      <c r="N577" s="1" t="s">
        <v>102</v>
      </c>
      <c r="O577" s="25" t="s">
        <v>102</v>
      </c>
      <c r="P577" s="25" t="s">
        <v>102</v>
      </c>
      <c r="Q577" s="70" t="s">
        <v>102</v>
      </c>
      <c r="R577" s="70" t="s">
        <v>102</v>
      </c>
      <c r="S577" s="70" t="s">
        <v>102</v>
      </c>
      <c r="T577" s="70" t="s">
        <v>102</v>
      </c>
      <c r="U577" s="70" t="s">
        <v>102</v>
      </c>
      <c r="V577" s="70" t="s">
        <v>102</v>
      </c>
      <c r="W577" s="160" t="s">
        <v>102</v>
      </c>
      <c r="X577" s="153" t="s">
        <v>114</v>
      </c>
      <c r="Y577" s="157" t="s">
        <v>114</v>
      </c>
    </row>
    <row r="578" spans="1:25" x14ac:dyDescent="0.3">
      <c r="A578" s="60" t="s">
        <v>428</v>
      </c>
      <c r="B578" s="57" t="s">
        <v>102</v>
      </c>
      <c r="C578" s="56" t="s">
        <v>102</v>
      </c>
      <c r="D578" s="56" t="s">
        <v>102</v>
      </c>
      <c r="E578" s="56" t="s">
        <v>102</v>
      </c>
      <c r="F578" s="33" t="s">
        <v>102</v>
      </c>
      <c r="G578" s="33" t="s">
        <v>102</v>
      </c>
      <c r="H578" s="58" t="s">
        <v>102</v>
      </c>
      <c r="I578" s="58" t="s">
        <v>102</v>
      </c>
      <c r="J578" s="58" t="s">
        <v>102</v>
      </c>
      <c r="K578" s="58" t="s">
        <v>102</v>
      </c>
      <c r="L578" s="58" t="s">
        <v>102</v>
      </c>
      <c r="M578" s="58" t="s">
        <v>114</v>
      </c>
      <c r="N578" s="56" t="s">
        <v>102</v>
      </c>
      <c r="O578" s="25" t="s">
        <v>102</v>
      </c>
      <c r="P578" s="25" t="s">
        <v>102</v>
      </c>
      <c r="Q578" s="70" t="s">
        <v>102</v>
      </c>
      <c r="R578" s="70" t="s">
        <v>102</v>
      </c>
      <c r="S578" s="70" t="s">
        <v>102</v>
      </c>
      <c r="T578" s="70" t="s">
        <v>102</v>
      </c>
      <c r="U578" s="70" t="s">
        <v>102</v>
      </c>
      <c r="V578" s="70" t="s">
        <v>102</v>
      </c>
      <c r="W578" s="160" t="s">
        <v>102</v>
      </c>
      <c r="X578" s="153" t="s">
        <v>102</v>
      </c>
      <c r="Y578" s="157" t="s">
        <v>102</v>
      </c>
    </row>
    <row r="579" spans="1:25" x14ac:dyDescent="0.3">
      <c r="A579" s="9" t="s">
        <v>641</v>
      </c>
      <c r="B579" s="15" t="s">
        <v>102</v>
      </c>
      <c r="C579" s="11" t="s">
        <v>102</v>
      </c>
      <c r="D579" s="11" t="s">
        <v>102</v>
      </c>
      <c r="E579" s="11" t="s">
        <v>102</v>
      </c>
      <c r="F579" s="33" t="s">
        <v>102</v>
      </c>
      <c r="G579" s="28" t="s">
        <v>102</v>
      </c>
      <c r="H579" s="28" t="s">
        <v>102</v>
      </c>
      <c r="I579" s="28" t="s">
        <v>102</v>
      </c>
      <c r="J579" s="28" t="s">
        <v>102</v>
      </c>
      <c r="K579" s="28" t="s">
        <v>102</v>
      </c>
      <c r="L579" s="28" t="s">
        <v>102</v>
      </c>
      <c r="M579" s="28" t="s">
        <v>102</v>
      </c>
      <c r="N579" s="11" t="s">
        <v>102</v>
      </c>
      <c r="O579" s="25" t="s">
        <v>102</v>
      </c>
      <c r="P579" s="25" t="s">
        <v>102</v>
      </c>
      <c r="Q579" s="71" t="s">
        <v>102</v>
      </c>
      <c r="R579" s="71">
        <v>1</v>
      </c>
      <c r="S579" s="71" t="s">
        <v>102</v>
      </c>
      <c r="T579" s="71" t="s">
        <v>102</v>
      </c>
      <c r="U579" s="70" t="s">
        <v>102</v>
      </c>
      <c r="V579" s="70" t="s">
        <v>102</v>
      </c>
      <c r="W579" s="160" t="s">
        <v>102</v>
      </c>
      <c r="X579" s="153" t="str">
        <f t="shared" si="10"/>
        <v>X</v>
      </c>
      <c r="Y579" s="157" t="s">
        <v>969</v>
      </c>
    </row>
    <row r="580" spans="1:25" x14ac:dyDescent="0.3">
      <c r="A580" s="9" t="s">
        <v>429</v>
      </c>
      <c r="B580" s="15" t="s">
        <v>102</v>
      </c>
      <c r="C580" s="11" t="s">
        <v>102</v>
      </c>
      <c r="D580" s="11" t="s">
        <v>102</v>
      </c>
      <c r="E580" s="11" t="s">
        <v>102</v>
      </c>
      <c r="F580" s="33" t="s">
        <v>102</v>
      </c>
      <c r="G580" s="33" t="s">
        <v>102</v>
      </c>
      <c r="H580" s="28" t="s">
        <v>102</v>
      </c>
      <c r="I580" s="28" t="s">
        <v>102</v>
      </c>
      <c r="J580" s="28" t="s">
        <v>102</v>
      </c>
      <c r="K580" s="28" t="s">
        <v>102</v>
      </c>
      <c r="L580" s="28" t="s">
        <v>102</v>
      </c>
      <c r="M580" s="28" t="s">
        <v>114</v>
      </c>
      <c r="N580" s="11" t="s">
        <v>102</v>
      </c>
      <c r="O580" s="25" t="s">
        <v>102</v>
      </c>
      <c r="P580" s="25" t="s">
        <v>102</v>
      </c>
      <c r="Q580" s="70" t="s">
        <v>102</v>
      </c>
      <c r="R580" s="70" t="s">
        <v>102</v>
      </c>
      <c r="S580" s="70" t="s">
        <v>102</v>
      </c>
      <c r="T580" s="70" t="s">
        <v>102</v>
      </c>
      <c r="U580" s="70" t="s">
        <v>102</v>
      </c>
      <c r="V580" s="70" t="s">
        <v>102</v>
      </c>
      <c r="W580" s="160" t="s">
        <v>102</v>
      </c>
      <c r="X580" s="153" t="s">
        <v>102</v>
      </c>
      <c r="Y580" s="157" t="s">
        <v>102</v>
      </c>
    </row>
    <row r="581" spans="1:25" x14ac:dyDescent="0.3">
      <c r="A581" s="9" t="s">
        <v>613</v>
      </c>
      <c r="B581" s="15" t="s">
        <v>102</v>
      </c>
      <c r="C581" s="11" t="s">
        <v>102</v>
      </c>
      <c r="D581" s="11" t="s">
        <v>102</v>
      </c>
      <c r="E581" s="11" t="s">
        <v>102</v>
      </c>
      <c r="F581" s="33" t="s">
        <v>102</v>
      </c>
      <c r="G581" s="33" t="s">
        <v>102</v>
      </c>
      <c r="H581" s="28" t="s">
        <v>102</v>
      </c>
      <c r="I581" s="28">
        <v>4</v>
      </c>
      <c r="J581" s="28" t="s">
        <v>102</v>
      </c>
      <c r="K581" s="28" t="s">
        <v>102</v>
      </c>
      <c r="L581" s="28" t="s">
        <v>102</v>
      </c>
      <c r="M581" s="28" t="s">
        <v>102</v>
      </c>
      <c r="N581" s="11" t="s">
        <v>102</v>
      </c>
      <c r="O581" s="25" t="s">
        <v>102</v>
      </c>
      <c r="P581" s="25">
        <v>27</v>
      </c>
      <c r="Q581" s="70" t="s">
        <v>102</v>
      </c>
      <c r="R581" s="70" t="s">
        <v>102</v>
      </c>
      <c r="S581" s="70" t="s">
        <v>102</v>
      </c>
      <c r="T581" s="70" t="s">
        <v>102</v>
      </c>
      <c r="U581" s="70" t="s">
        <v>102</v>
      </c>
      <c r="V581" s="70" t="s">
        <v>102</v>
      </c>
      <c r="W581" s="160" t="s">
        <v>102</v>
      </c>
      <c r="X581" s="153" t="s">
        <v>102</v>
      </c>
      <c r="Y581" s="157" t="s">
        <v>114</v>
      </c>
    </row>
    <row r="582" spans="1:25" x14ac:dyDescent="0.3">
      <c r="A582" s="11" t="s">
        <v>640</v>
      </c>
      <c r="B582" s="15" t="s">
        <v>102</v>
      </c>
      <c r="C582" s="11" t="s">
        <v>102</v>
      </c>
      <c r="D582" s="11" t="s">
        <v>102</v>
      </c>
      <c r="E582" s="11" t="s">
        <v>102</v>
      </c>
      <c r="F582" s="33" t="s">
        <v>102</v>
      </c>
      <c r="G582" s="28" t="s">
        <v>102</v>
      </c>
      <c r="H582" s="28" t="s">
        <v>102</v>
      </c>
      <c r="I582" s="28" t="s">
        <v>102</v>
      </c>
      <c r="J582" s="28" t="s">
        <v>102</v>
      </c>
      <c r="K582" s="28" t="s">
        <v>102</v>
      </c>
      <c r="L582" s="28" t="s">
        <v>102</v>
      </c>
      <c r="M582" s="28" t="s">
        <v>102</v>
      </c>
      <c r="N582" s="11" t="s">
        <v>102</v>
      </c>
      <c r="O582" s="25" t="s">
        <v>102</v>
      </c>
      <c r="P582" s="25" t="s">
        <v>102</v>
      </c>
      <c r="Q582" s="71" t="s">
        <v>102</v>
      </c>
      <c r="R582" s="71">
        <v>6</v>
      </c>
      <c r="S582" s="71" t="s">
        <v>102</v>
      </c>
      <c r="T582" s="71" t="s">
        <v>102</v>
      </c>
      <c r="U582" s="70" t="s">
        <v>102</v>
      </c>
      <c r="V582" s="70" t="s">
        <v>102</v>
      </c>
      <c r="W582" s="160" t="s">
        <v>102</v>
      </c>
      <c r="X582" s="153" t="str">
        <f t="shared" si="10"/>
        <v>X</v>
      </c>
      <c r="Y582" s="157" t="s">
        <v>969</v>
      </c>
    </row>
    <row r="583" spans="1:25" x14ac:dyDescent="0.3">
      <c r="A583" s="11" t="s">
        <v>430</v>
      </c>
      <c r="B583" s="15" t="s">
        <v>102</v>
      </c>
      <c r="C583" s="11" t="s">
        <v>102</v>
      </c>
      <c r="D583" s="11" t="s">
        <v>102</v>
      </c>
      <c r="E583" s="11" t="s">
        <v>102</v>
      </c>
      <c r="F583" s="33" t="s">
        <v>102</v>
      </c>
      <c r="G583" s="33" t="s">
        <v>102</v>
      </c>
      <c r="H583" s="28" t="s">
        <v>102</v>
      </c>
      <c r="I583" s="28" t="s">
        <v>102</v>
      </c>
      <c r="J583" s="28" t="s">
        <v>102</v>
      </c>
      <c r="K583" s="28" t="s">
        <v>102</v>
      </c>
      <c r="L583" s="28" t="s">
        <v>102</v>
      </c>
      <c r="M583" s="28" t="s">
        <v>114</v>
      </c>
      <c r="N583" s="11" t="s">
        <v>102</v>
      </c>
      <c r="O583" s="25" t="s">
        <v>102</v>
      </c>
      <c r="P583" s="25" t="s">
        <v>102</v>
      </c>
      <c r="Q583" s="70" t="s">
        <v>102</v>
      </c>
      <c r="R583" s="70" t="s">
        <v>102</v>
      </c>
      <c r="S583" s="70" t="s">
        <v>102</v>
      </c>
      <c r="T583" s="70" t="s">
        <v>102</v>
      </c>
      <c r="U583" s="70" t="s">
        <v>102</v>
      </c>
      <c r="V583" s="70" t="s">
        <v>102</v>
      </c>
      <c r="W583" s="160" t="s">
        <v>102</v>
      </c>
      <c r="X583" s="153" t="s">
        <v>114</v>
      </c>
      <c r="Y583" s="157" t="s">
        <v>102</v>
      </c>
    </row>
    <row r="584" spans="1:25" x14ac:dyDescent="0.3">
      <c r="A584" s="11" t="s">
        <v>431</v>
      </c>
      <c r="B584" s="15" t="s">
        <v>102</v>
      </c>
      <c r="C584" s="11" t="s">
        <v>102</v>
      </c>
      <c r="D584" s="11" t="s">
        <v>102</v>
      </c>
      <c r="E584" s="11" t="s">
        <v>102</v>
      </c>
      <c r="F584" s="33" t="s">
        <v>102</v>
      </c>
      <c r="G584" s="33" t="s">
        <v>102</v>
      </c>
      <c r="H584" s="28">
        <v>1</v>
      </c>
      <c r="I584" s="28">
        <v>11</v>
      </c>
      <c r="J584" s="28">
        <v>11</v>
      </c>
      <c r="K584" s="28">
        <v>12</v>
      </c>
      <c r="L584" s="28" t="s">
        <v>102</v>
      </c>
      <c r="M584" s="28">
        <v>1</v>
      </c>
      <c r="N584" s="11" t="s">
        <v>102</v>
      </c>
      <c r="O584" s="25" t="s">
        <v>102</v>
      </c>
      <c r="P584" s="25">
        <v>3</v>
      </c>
      <c r="Q584" s="70" t="s">
        <v>102</v>
      </c>
      <c r="R584" s="70" t="s">
        <v>102</v>
      </c>
      <c r="S584" s="70" t="s">
        <v>102</v>
      </c>
      <c r="T584" s="70" t="s">
        <v>102</v>
      </c>
      <c r="U584" s="70" t="s">
        <v>102</v>
      </c>
      <c r="V584" s="70" t="s">
        <v>102</v>
      </c>
      <c r="W584" s="160" t="s">
        <v>102</v>
      </c>
      <c r="X584" s="153" t="s">
        <v>102</v>
      </c>
      <c r="Y584" s="157" t="s">
        <v>102</v>
      </c>
    </row>
    <row r="585" spans="1:25" x14ac:dyDescent="0.3">
      <c r="A585" s="11" t="s">
        <v>642</v>
      </c>
      <c r="B585" s="15" t="s">
        <v>102</v>
      </c>
      <c r="C585" s="11" t="s">
        <v>102</v>
      </c>
      <c r="D585" s="11" t="s">
        <v>102</v>
      </c>
      <c r="E585" s="11" t="s">
        <v>102</v>
      </c>
      <c r="F585" s="33" t="s">
        <v>102</v>
      </c>
      <c r="G585" s="33" t="s">
        <v>102</v>
      </c>
      <c r="H585" s="28" t="s">
        <v>102</v>
      </c>
      <c r="I585" s="28" t="s">
        <v>102</v>
      </c>
      <c r="J585" s="28" t="s">
        <v>102</v>
      </c>
      <c r="K585" s="28" t="s">
        <v>102</v>
      </c>
      <c r="L585" s="28" t="s">
        <v>102</v>
      </c>
      <c r="M585" s="28" t="s">
        <v>102</v>
      </c>
      <c r="N585" s="11" t="s">
        <v>102</v>
      </c>
      <c r="O585" s="25" t="s">
        <v>102</v>
      </c>
      <c r="P585" s="25" t="s">
        <v>102</v>
      </c>
      <c r="Q585" s="70" t="s">
        <v>102</v>
      </c>
      <c r="R585" s="70">
        <v>2</v>
      </c>
      <c r="S585" s="70" t="s">
        <v>102</v>
      </c>
      <c r="T585" s="70" t="s">
        <v>102</v>
      </c>
      <c r="U585" s="70" t="s">
        <v>102</v>
      </c>
      <c r="V585" s="70" t="s">
        <v>102</v>
      </c>
      <c r="W585" s="160" t="s">
        <v>102</v>
      </c>
      <c r="X585" s="153" t="str">
        <f t="shared" si="10"/>
        <v>X</v>
      </c>
      <c r="Y585" s="157" t="s">
        <v>102</v>
      </c>
    </row>
    <row r="586" spans="1:25" x14ac:dyDescent="0.3">
      <c r="A586" s="11" t="s">
        <v>614</v>
      </c>
      <c r="B586" s="15" t="s">
        <v>102</v>
      </c>
      <c r="C586" s="11" t="s">
        <v>102</v>
      </c>
      <c r="D586" s="11" t="s">
        <v>102</v>
      </c>
      <c r="E586" s="11" t="s">
        <v>102</v>
      </c>
      <c r="F586" s="33" t="s">
        <v>102</v>
      </c>
      <c r="G586" s="33" t="s">
        <v>102</v>
      </c>
      <c r="H586" s="28" t="s">
        <v>102</v>
      </c>
      <c r="I586" s="28" t="s">
        <v>102</v>
      </c>
      <c r="J586" s="28">
        <v>1</v>
      </c>
      <c r="K586" s="28" t="s">
        <v>102</v>
      </c>
      <c r="L586" s="28" t="s">
        <v>102</v>
      </c>
      <c r="M586" s="28" t="s">
        <v>114</v>
      </c>
      <c r="N586" s="11" t="s">
        <v>102</v>
      </c>
      <c r="O586" s="25" t="s">
        <v>102</v>
      </c>
      <c r="P586" s="25" t="s">
        <v>102</v>
      </c>
      <c r="Q586" s="70" t="s">
        <v>102</v>
      </c>
      <c r="R586" s="70" t="s">
        <v>102</v>
      </c>
      <c r="S586" s="70" t="s">
        <v>102</v>
      </c>
      <c r="T586" s="70" t="s">
        <v>102</v>
      </c>
      <c r="U586" s="70" t="s">
        <v>102</v>
      </c>
      <c r="V586" s="70" t="s">
        <v>102</v>
      </c>
      <c r="W586" s="160" t="s">
        <v>102</v>
      </c>
      <c r="X586" s="153" t="s">
        <v>114</v>
      </c>
      <c r="Y586" s="157" t="s">
        <v>102</v>
      </c>
    </row>
    <row r="587" spans="1:25" x14ac:dyDescent="0.3">
      <c r="A587" s="11" t="s">
        <v>615</v>
      </c>
      <c r="B587" s="15" t="s">
        <v>102</v>
      </c>
      <c r="C587" s="11" t="s">
        <v>102</v>
      </c>
      <c r="D587" s="11" t="s">
        <v>102</v>
      </c>
      <c r="E587" s="11" t="s">
        <v>102</v>
      </c>
      <c r="F587" s="33" t="s">
        <v>102</v>
      </c>
      <c r="G587" s="33" t="s">
        <v>102</v>
      </c>
      <c r="H587" s="28" t="s">
        <v>102</v>
      </c>
      <c r="I587" s="28">
        <v>44</v>
      </c>
      <c r="J587" s="28" t="s">
        <v>102</v>
      </c>
      <c r="K587" s="28" t="s">
        <v>102</v>
      </c>
      <c r="L587" s="28" t="s">
        <v>102</v>
      </c>
      <c r="M587" s="28" t="s">
        <v>102</v>
      </c>
      <c r="N587" s="11" t="s">
        <v>102</v>
      </c>
      <c r="O587" s="25" t="s">
        <v>102</v>
      </c>
      <c r="P587" s="25" t="s">
        <v>102</v>
      </c>
      <c r="Q587" s="70" t="s">
        <v>102</v>
      </c>
      <c r="R587" s="70" t="s">
        <v>102</v>
      </c>
      <c r="S587" s="70" t="s">
        <v>102</v>
      </c>
      <c r="T587" s="70" t="s">
        <v>102</v>
      </c>
      <c r="U587" s="70" t="s">
        <v>102</v>
      </c>
      <c r="V587" s="70" t="s">
        <v>102</v>
      </c>
      <c r="W587" s="160" t="s">
        <v>102</v>
      </c>
      <c r="X587" s="153" t="s">
        <v>102</v>
      </c>
      <c r="Y587" s="157" t="s">
        <v>102</v>
      </c>
    </row>
    <row r="588" spans="1:25" x14ac:dyDescent="0.3">
      <c r="A588" s="1" t="s">
        <v>229</v>
      </c>
      <c r="B588" s="2">
        <v>1</v>
      </c>
      <c r="C588" s="1">
        <v>0</v>
      </c>
      <c r="D588" s="1">
        <v>0</v>
      </c>
      <c r="E588" s="1">
        <v>0</v>
      </c>
      <c r="F588" s="33" t="s">
        <v>102</v>
      </c>
      <c r="G588" s="33" t="s">
        <v>102</v>
      </c>
      <c r="H588" s="25" t="s">
        <v>102</v>
      </c>
      <c r="I588" s="25">
        <v>2</v>
      </c>
      <c r="J588" s="25" t="s">
        <v>102</v>
      </c>
      <c r="K588" s="25" t="s">
        <v>102</v>
      </c>
      <c r="L588" s="24" t="s">
        <v>102</v>
      </c>
      <c r="M588" s="24" t="s">
        <v>102</v>
      </c>
      <c r="N588" s="4" t="s">
        <v>102</v>
      </c>
      <c r="O588" s="25" t="s">
        <v>102</v>
      </c>
      <c r="P588" s="25" t="s">
        <v>102</v>
      </c>
      <c r="Q588" s="70" t="s">
        <v>102</v>
      </c>
      <c r="R588" s="70">
        <v>5</v>
      </c>
      <c r="S588" s="70" t="s">
        <v>102</v>
      </c>
      <c r="T588" s="70" t="s">
        <v>102</v>
      </c>
      <c r="U588" s="70" t="s">
        <v>102</v>
      </c>
      <c r="V588" s="70" t="s">
        <v>102</v>
      </c>
      <c r="W588" s="160" t="s">
        <v>102</v>
      </c>
      <c r="X588" s="153" t="str">
        <f t="shared" si="10"/>
        <v>X</v>
      </c>
      <c r="Y588" s="157" t="s">
        <v>102</v>
      </c>
    </row>
    <row r="589" spans="1:25" x14ac:dyDescent="0.3">
      <c r="A589" s="1" t="s">
        <v>230</v>
      </c>
      <c r="B589" s="2" t="s">
        <v>102</v>
      </c>
      <c r="C589" s="1" t="s">
        <v>102</v>
      </c>
      <c r="D589" s="1" t="s">
        <v>102</v>
      </c>
      <c r="E589" s="1" t="s">
        <v>102</v>
      </c>
      <c r="F589" s="33" t="s">
        <v>102</v>
      </c>
      <c r="G589" s="33" t="s">
        <v>102</v>
      </c>
      <c r="H589" s="25" t="s">
        <v>102</v>
      </c>
      <c r="I589" s="25">
        <f>9+35+30</f>
        <v>74</v>
      </c>
      <c r="J589" s="25">
        <v>6</v>
      </c>
      <c r="K589" s="25">
        <v>2</v>
      </c>
      <c r="L589" s="24" t="s">
        <v>102</v>
      </c>
      <c r="M589" s="24" t="s">
        <v>114</v>
      </c>
      <c r="N589" s="4" t="s">
        <v>102</v>
      </c>
      <c r="O589" s="25" t="s">
        <v>102</v>
      </c>
      <c r="P589" s="25" t="s">
        <v>102</v>
      </c>
      <c r="Q589" s="70" t="s">
        <v>102</v>
      </c>
      <c r="R589" s="70">
        <v>6</v>
      </c>
      <c r="S589" s="70" t="s">
        <v>102</v>
      </c>
      <c r="T589" s="70" t="s">
        <v>102</v>
      </c>
      <c r="U589" s="70" t="s">
        <v>102</v>
      </c>
      <c r="V589" s="70" t="s">
        <v>102</v>
      </c>
      <c r="W589" s="160" t="s">
        <v>102</v>
      </c>
      <c r="X589" s="153" t="str">
        <f t="shared" si="10"/>
        <v>X</v>
      </c>
      <c r="Y589" s="157" t="s">
        <v>102</v>
      </c>
    </row>
    <row r="590" spans="1:25" x14ac:dyDescent="0.3">
      <c r="A590" s="1" t="s">
        <v>432</v>
      </c>
      <c r="B590" s="2" t="s">
        <v>102</v>
      </c>
      <c r="C590" s="1" t="s">
        <v>102</v>
      </c>
      <c r="D590" s="1" t="s">
        <v>102</v>
      </c>
      <c r="E590" s="1" t="s">
        <v>102</v>
      </c>
      <c r="F590" s="33" t="s">
        <v>102</v>
      </c>
      <c r="G590" s="33" t="s">
        <v>102</v>
      </c>
      <c r="H590" s="25" t="s">
        <v>102</v>
      </c>
      <c r="I590" s="25" t="s">
        <v>102</v>
      </c>
      <c r="J590" s="25" t="s">
        <v>102</v>
      </c>
      <c r="K590" s="25" t="s">
        <v>102</v>
      </c>
      <c r="L590" s="24" t="s">
        <v>102</v>
      </c>
      <c r="M590" s="24" t="s">
        <v>114</v>
      </c>
      <c r="N590" s="4" t="s">
        <v>102</v>
      </c>
      <c r="O590" s="25" t="s">
        <v>102</v>
      </c>
      <c r="P590" s="25" t="s">
        <v>102</v>
      </c>
      <c r="Q590" s="70" t="s">
        <v>102</v>
      </c>
      <c r="R590" s="70" t="s">
        <v>102</v>
      </c>
      <c r="S590" s="70" t="s">
        <v>102</v>
      </c>
      <c r="T590" s="70" t="s">
        <v>102</v>
      </c>
      <c r="U590" s="70" t="s">
        <v>102</v>
      </c>
      <c r="V590" s="70" t="s">
        <v>102</v>
      </c>
      <c r="W590" s="160" t="s">
        <v>102</v>
      </c>
      <c r="X590" s="153" t="s">
        <v>114</v>
      </c>
      <c r="Y590" s="157" t="s">
        <v>114</v>
      </c>
    </row>
    <row r="591" spans="1:25" x14ac:dyDescent="0.3">
      <c r="A591" s="4" t="s">
        <v>434</v>
      </c>
      <c r="B591" s="2" t="s">
        <v>102</v>
      </c>
      <c r="C591" s="1" t="s">
        <v>102</v>
      </c>
      <c r="D591" s="1" t="s">
        <v>102</v>
      </c>
      <c r="E591" s="1" t="s">
        <v>102</v>
      </c>
      <c r="F591" s="33" t="s">
        <v>102</v>
      </c>
      <c r="G591" s="33" t="s">
        <v>102</v>
      </c>
      <c r="H591" s="25" t="s">
        <v>102</v>
      </c>
      <c r="I591" s="25" t="s">
        <v>102</v>
      </c>
      <c r="J591" s="25" t="s">
        <v>102</v>
      </c>
      <c r="K591" s="25" t="s">
        <v>102</v>
      </c>
      <c r="L591" s="24" t="s">
        <v>102</v>
      </c>
      <c r="M591" s="24" t="s">
        <v>114</v>
      </c>
      <c r="N591" s="4" t="s">
        <v>102</v>
      </c>
      <c r="O591" s="25" t="s">
        <v>102</v>
      </c>
      <c r="P591" s="25" t="s">
        <v>102</v>
      </c>
      <c r="Q591" s="70" t="s">
        <v>102</v>
      </c>
      <c r="R591" s="70" t="s">
        <v>102</v>
      </c>
      <c r="S591" s="70" t="s">
        <v>102</v>
      </c>
      <c r="T591" s="70" t="s">
        <v>102</v>
      </c>
      <c r="U591" s="70" t="s">
        <v>102</v>
      </c>
      <c r="V591" s="70" t="s">
        <v>102</v>
      </c>
      <c r="W591" s="160" t="s">
        <v>102</v>
      </c>
      <c r="X591" s="153" t="s">
        <v>114</v>
      </c>
      <c r="Y591" s="157" t="s">
        <v>114</v>
      </c>
    </row>
    <row r="592" spans="1:25" x14ac:dyDescent="0.3">
      <c r="A592" s="4" t="s">
        <v>435</v>
      </c>
      <c r="B592" s="2" t="s">
        <v>102</v>
      </c>
      <c r="C592" s="1" t="s">
        <v>102</v>
      </c>
      <c r="D592" s="1" t="s">
        <v>102</v>
      </c>
      <c r="E592" s="1" t="s">
        <v>102</v>
      </c>
      <c r="F592" s="33" t="s">
        <v>102</v>
      </c>
      <c r="G592" s="33" t="s">
        <v>102</v>
      </c>
      <c r="H592" s="25">
        <v>3</v>
      </c>
      <c r="I592" s="25" t="s">
        <v>102</v>
      </c>
      <c r="J592" s="25" t="s">
        <v>102</v>
      </c>
      <c r="K592" s="25" t="s">
        <v>102</v>
      </c>
      <c r="L592" s="24" t="s">
        <v>102</v>
      </c>
      <c r="M592" s="24">
        <v>2</v>
      </c>
      <c r="N592" s="4" t="s">
        <v>102</v>
      </c>
      <c r="O592" s="25" t="s">
        <v>102</v>
      </c>
      <c r="P592" s="25" t="s">
        <v>102</v>
      </c>
      <c r="Q592" s="70" t="s">
        <v>102</v>
      </c>
      <c r="R592" s="70" t="s">
        <v>102</v>
      </c>
      <c r="S592" s="70" t="s">
        <v>102</v>
      </c>
      <c r="T592" s="70" t="s">
        <v>102</v>
      </c>
      <c r="U592" s="70" t="s">
        <v>102</v>
      </c>
      <c r="V592" s="70" t="s">
        <v>102</v>
      </c>
      <c r="W592" s="160" t="s">
        <v>102</v>
      </c>
      <c r="X592" s="153" t="s">
        <v>114</v>
      </c>
      <c r="Y592" s="157" t="s">
        <v>114</v>
      </c>
    </row>
    <row r="593" spans="1:25" x14ac:dyDescent="0.3">
      <c r="A593" s="4" t="s">
        <v>436</v>
      </c>
      <c r="B593" s="2" t="s">
        <v>102</v>
      </c>
      <c r="C593" s="1" t="s">
        <v>102</v>
      </c>
      <c r="D593" s="1" t="s">
        <v>102</v>
      </c>
      <c r="E593" s="1" t="s">
        <v>102</v>
      </c>
      <c r="F593" s="33" t="s">
        <v>102</v>
      </c>
      <c r="G593" s="33" t="s">
        <v>102</v>
      </c>
      <c r="H593" s="25" t="s">
        <v>102</v>
      </c>
      <c r="I593" s="25" t="s">
        <v>102</v>
      </c>
      <c r="J593" s="25" t="s">
        <v>102</v>
      </c>
      <c r="K593" s="25" t="s">
        <v>102</v>
      </c>
      <c r="L593" s="24" t="s">
        <v>102</v>
      </c>
      <c r="M593" s="24" t="s">
        <v>114</v>
      </c>
      <c r="N593" s="4" t="s">
        <v>102</v>
      </c>
      <c r="O593" s="25" t="s">
        <v>102</v>
      </c>
      <c r="P593" s="25" t="s">
        <v>102</v>
      </c>
      <c r="Q593" s="70" t="s">
        <v>102</v>
      </c>
      <c r="R593" s="70" t="s">
        <v>102</v>
      </c>
      <c r="S593" s="70" t="s">
        <v>102</v>
      </c>
      <c r="T593" s="70" t="s">
        <v>102</v>
      </c>
      <c r="U593" s="70" t="s">
        <v>102</v>
      </c>
      <c r="V593" s="70" t="s">
        <v>102</v>
      </c>
      <c r="W593" s="160" t="s">
        <v>102</v>
      </c>
      <c r="X593" s="153" t="s">
        <v>102</v>
      </c>
      <c r="Y593" s="157" t="s">
        <v>102</v>
      </c>
    </row>
    <row r="594" spans="1:25" x14ac:dyDescent="0.3">
      <c r="A594" s="4" t="s">
        <v>437</v>
      </c>
      <c r="B594" s="2" t="s">
        <v>102</v>
      </c>
      <c r="C594" s="1" t="s">
        <v>102</v>
      </c>
      <c r="D594" s="1" t="s">
        <v>102</v>
      </c>
      <c r="E594" s="1" t="s">
        <v>102</v>
      </c>
      <c r="F594" s="33" t="s">
        <v>102</v>
      </c>
      <c r="G594" s="33" t="s">
        <v>102</v>
      </c>
      <c r="H594" s="25" t="s">
        <v>102</v>
      </c>
      <c r="I594" s="25" t="s">
        <v>102</v>
      </c>
      <c r="J594" s="25">
        <v>9</v>
      </c>
      <c r="K594" s="25" t="s">
        <v>102</v>
      </c>
      <c r="L594" s="24" t="s">
        <v>102</v>
      </c>
      <c r="M594" s="24">
        <v>28</v>
      </c>
      <c r="N594" s="4" t="s">
        <v>102</v>
      </c>
      <c r="O594" s="25" t="s">
        <v>102</v>
      </c>
      <c r="P594" s="25">
        <v>1</v>
      </c>
      <c r="Q594" s="70" t="s">
        <v>102</v>
      </c>
      <c r="R594" s="70" t="s">
        <v>102</v>
      </c>
      <c r="S594" s="70" t="s">
        <v>102</v>
      </c>
      <c r="T594" s="70" t="s">
        <v>102</v>
      </c>
      <c r="U594" s="70" t="s">
        <v>102</v>
      </c>
      <c r="V594" s="70" t="s">
        <v>102</v>
      </c>
      <c r="W594" s="160" t="s">
        <v>102</v>
      </c>
      <c r="X594" s="153" t="s">
        <v>114</v>
      </c>
      <c r="Y594" s="157" t="s">
        <v>102</v>
      </c>
    </row>
    <row r="595" spans="1:25" x14ac:dyDescent="0.3">
      <c r="A595" s="4" t="s">
        <v>438</v>
      </c>
      <c r="B595" s="2" t="s">
        <v>102</v>
      </c>
      <c r="C595" s="1" t="s">
        <v>102</v>
      </c>
      <c r="D595" s="1" t="s">
        <v>102</v>
      </c>
      <c r="E595" s="1" t="s">
        <v>102</v>
      </c>
      <c r="F595" s="33" t="s">
        <v>102</v>
      </c>
      <c r="G595" s="33" t="s">
        <v>102</v>
      </c>
      <c r="H595" s="25" t="s">
        <v>102</v>
      </c>
      <c r="I595" s="25" t="s">
        <v>102</v>
      </c>
      <c r="J595" s="25" t="s">
        <v>102</v>
      </c>
      <c r="K595" s="25" t="s">
        <v>102</v>
      </c>
      <c r="L595" s="24" t="s">
        <v>102</v>
      </c>
      <c r="M595" s="24" t="s">
        <v>114</v>
      </c>
      <c r="N595" s="4" t="s">
        <v>102</v>
      </c>
      <c r="O595" s="25" t="s">
        <v>102</v>
      </c>
      <c r="P595" s="25" t="s">
        <v>102</v>
      </c>
      <c r="Q595" s="70" t="s">
        <v>102</v>
      </c>
      <c r="R595" s="70" t="s">
        <v>102</v>
      </c>
      <c r="S595" s="70" t="s">
        <v>102</v>
      </c>
      <c r="T595" s="70" t="s">
        <v>102</v>
      </c>
      <c r="U595" s="70" t="s">
        <v>102</v>
      </c>
      <c r="V595" s="70" t="s">
        <v>102</v>
      </c>
      <c r="W595" s="160" t="s">
        <v>102</v>
      </c>
      <c r="X595" s="153" t="s">
        <v>114</v>
      </c>
      <c r="Y595" s="157" t="s">
        <v>114</v>
      </c>
    </row>
    <row r="596" spans="1:25" x14ac:dyDescent="0.3">
      <c r="A596" s="4" t="s">
        <v>439</v>
      </c>
      <c r="B596" s="2" t="s">
        <v>102</v>
      </c>
      <c r="C596" s="1" t="s">
        <v>102</v>
      </c>
      <c r="D596" s="1" t="s">
        <v>102</v>
      </c>
      <c r="E596" s="1" t="s">
        <v>102</v>
      </c>
      <c r="F596" s="33" t="s">
        <v>102</v>
      </c>
      <c r="G596" s="33" t="s">
        <v>102</v>
      </c>
      <c r="H596" s="25" t="s">
        <v>102</v>
      </c>
      <c r="I596" s="25" t="s">
        <v>102</v>
      </c>
      <c r="J596" s="25" t="s">
        <v>102</v>
      </c>
      <c r="K596" s="25" t="s">
        <v>102</v>
      </c>
      <c r="L596" s="24" t="s">
        <v>102</v>
      </c>
      <c r="M596" s="24">
        <v>2</v>
      </c>
      <c r="N596" s="4" t="s">
        <v>102</v>
      </c>
      <c r="O596" s="25" t="s">
        <v>102</v>
      </c>
      <c r="P596" s="25" t="s">
        <v>102</v>
      </c>
      <c r="Q596" s="70" t="s">
        <v>102</v>
      </c>
      <c r="R596" s="70" t="s">
        <v>102</v>
      </c>
      <c r="S596" s="70" t="s">
        <v>102</v>
      </c>
      <c r="T596" s="70" t="s">
        <v>102</v>
      </c>
      <c r="U596" s="70" t="s">
        <v>102</v>
      </c>
      <c r="V596" s="70" t="s">
        <v>102</v>
      </c>
      <c r="W596" s="160" t="s">
        <v>102</v>
      </c>
      <c r="X596" s="153" t="s">
        <v>114</v>
      </c>
      <c r="Y596" s="157" t="s">
        <v>114</v>
      </c>
    </row>
    <row r="597" spans="1:25" x14ac:dyDescent="0.3">
      <c r="A597" s="4" t="s">
        <v>440</v>
      </c>
      <c r="B597" s="2" t="s">
        <v>102</v>
      </c>
      <c r="C597" s="1" t="s">
        <v>102</v>
      </c>
      <c r="D597" s="1" t="s">
        <v>102</v>
      </c>
      <c r="E597" s="1" t="s">
        <v>102</v>
      </c>
      <c r="F597" s="33" t="s">
        <v>102</v>
      </c>
      <c r="G597" s="33" t="s">
        <v>102</v>
      </c>
      <c r="H597" s="25" t="s">
        <v>102</v>
      </c>
      <c r="I597" s="25" t="s">
        <v>102</v>
      </c>
      <c r="J597" s="25" t="s">
        <v>102</v>
      </c>
      <c r="K597" s="25" t="s">
        <v>102</v>
      </c>
      <c r="L597" s="24" t="s">
        <v>102</v>
      </c>
      <c r="M597" s="24">
        <v>1</v>
      </c>
      <c r="N597" s="4" t="s">
        <v>102</v>
      </c>
      <c r="O597" s="25" t="s">
        <v>102</v>
      </c>
      <c r="P597" s="25" t="s">
        <v>102</v>
      </c>
      <c r="Q597" s="70" t="s">
        <v>102</v>
      </c>
      <c r="R597" s="70" t="s">
        <v>102</v>
      </c>
      <c r="S597" s="70" t="s">
        <v>102</v>
      </c>
      <c r="T597" s="70" t="s">
        <v>102</v>
      </c>
      <c r="U597" s="70" t="s">
        <v>102</v>
      </c>
      <c r="V597" s="70" t="s">
        <v>102</v>
      </c>
      <c r="W597" s="160" t="s">
        <v>102</v>
      </c>
      <c r="X597" s="153" t="s">
        <v>114</v>
      </c>
      <c r="Y597" s="157" t="s">
        <v>114</v>
      </c>
    </row>
    <row r="598" spans="1:25" x14ac:dyDescent="0.3">
      <c r="A598" s="1" t="s">
        <v>24</v>
      </c>
      <c r="B598" s="2">
        <v>0</v>
      </c>
      <c r="C598" s="4">
        <v>0</v>
      </c>
      <c r="D598" s="4">
        <v>0</v>
      </c>
      <c r="E598" s="1">
        <v>3</v>
      </c>
      <c r="F598" s="33" t="s">
        <v>102</v>
      </c>
      <c r="G598" s="33" t="s">
        <v>102</v>
      </c>
      <c r="H598" s="25" t="s">
        <v>102</v>
      </c>
      <c r="I598" s="25" t="s">
        <v>102</v>
      </c>
      <c r="J598" s="25">
        <v>2</v>
      </c>
      <c r="K598" s="25" t="s">
        <v>102</v>
      </c>
      <c r="L598" s="25" t="s">
        <v>102</v>
      </c>
      <c r="M598" s="25" t="s">
        <v>102</v>
      </c>
      <c r="N598" s="1" t="s">
        <v>102</v>
      </c>
      <c r="O598" s="25" t="s">
        <v>102</v>
      </c>
      <c r="P598" s="25" t="s">
        <v>102</v>
      </c>
      <c r="Q598" s="70" t="s">
        <v>102</v>
      </c>
      <c r="R598" s="70" t="s">
        <v>102</v>
      </c>
      <c r="S598" s="70" t="s">
        <v>102</v>
      </c>
      <c r="T598" s="70" t="s">
        <v>102</v>
      </c>
      <c r="U598" s="70" t="s">
        <v>102</v>
      </c>
      <c r="V598" s="70" t="s">
        <v>102</v>
      </c>
      <c r="W598" s="160" t="s">
        <v>102</v>
      </c>
      <c r="X598" s="153" t="s">
        <v>102</v>
      </c>
      <c r="Y598" s="157" t="s">
        <v>114</v>
      </c>
    </row>
    <row r="599" spans="1:25" x14ac:dyDescent="0.3">
      <c r="A599" s="1" t="s">
        <v>643</v>
      </c>
      <c r="B599" s="2">
        <v>0</v>
      </c>
      <c r="C599" s="4">
        <v>0</v>
      </c>
      <c r="D599" s="4">
        <v>0</v>
      </c>
      <c r="E599" s="1">
        <v>39</v>
      </c>
      <c r="F599" s="33" t="s">
        <v>102</v>
      </c>
      <c r="G599" s="33" t="s">
        <v>102</v>
      </c>
      <c r="H599" s="25" t="s">
        <v>102</v>
      </c>
      <c r="I599" s="25" t="s">
        <v>102</v>
      </c>
      <c r="J599" s="25">
        <v>2</v>
      </c>
      <c r="K599" s="25">
        <v>1</v>
      </c>
      <c r="L599" s="25" t="s">
        <v>102</v>
      </c>
      <c r="M599" s="25">
        <v>21</v>
      </c>
      <c r="N599" s="1" t="s">
        <v>102</v>
      </c>
      <c r="O599" s="25">
        <v>1</v>
      </c>
      <c r="P599" s="25" t="s">
        <v>102</v>
      </c>
      <c r="Q599" s="70" t="s">
        <v>102</v>
      </c>
      <c r="R599" s="70">
        <v>7</v>
      </c>
      <c r="S599" s="70" t="s">
        <v>102</v>
      </c>
      <c r="T599" s="70" t="s">
        <v>102</v>
      </c>
      <c r="U599" s="70" t="s">
        <v>102</v>
      </c>
      <c r="V599" s="70" t="s">
        <v>102</v>
      </c>
      <c r="W599" s="160" t="s">
        <v>102</v>
      </c>
      <c r="X599" s="153" t="str">
        <f t="shared" si="10"/>
        <v>X</v>
      </c>
      <c r="Y599" s="157" t="s">
        <v>114</v>
      </c>
    </row>
    <row r="600" spans="1:25" x14ac:dyDescent="0.3">
      <c r="A600" s="4" t="s">
        <v>976</v>
      </c>
      <c r="B600" s="2" t="s">
        <v>102</v>
      </c>
      <c r="C600" s="4" t="s">
        <v>102</v>
      </c>
      <c r="D600" s="4" t="s">
        <v>102</v>
      </c>
      <c r="E600" s="1" t="s">
        <v>102</v>
      </c>
      <c r="F600" s="33" t="s">
        <v>102</v>
      </c>
      <c r="G600" s="33" t="s">
        <v>102</v>
      </c>
      <c r="H600" s="25" t="s">
        <v>102</v>
      </c>
      <c r="I600" s="25" t="s">
        <v>102</v>
      </c>
      <c r="J600" s="25" t="s">
        <v>102</v>
      </c>
      <c r="K600" s="25" t="s">
        <v>102</v>
      </c>
      <c r="L600" s="25" t="s">
        <v>102</v>
      </c>
      <c r="M600" s="25" t="s">
        <v>114</v>
      </c>
      <c r="N600" s="1" t="s">
        <v>102</v>
      </c>
      <c r="O600" s="25" t="s">
        <v>102</v>
      </c>
      <c r="P600" s="25" t="s">
        <v>102</v>
      </c>
      <c r="Q600" s="70" t="s">
        <v>102</v>
      </c>
      <c r="R600" s="70" t="s">
        <v>102</v>
      </c>
      <c r="S600" s="70" t="s">
        <v>102</v>
      </c>
      <c r="T600" s="70" t="s">
        <v>102</v>
      </c>
      <c r="U600" s="70" t="s">
        <v>102</v>
      </c>
      <c r="V600" s="70" t="s">
        <v>102</v>
      </c>
      <c r="W600" s="160" t="s">
        <v>102</v>
      </c>
      <c r="X600" s="153" t="s">
        <v>114</v>
      </c>
      <c r="Y600" s="157" t="s">
        <v>114</v>
      </c>
    </row>
    <row r="601" spans="1:25" x14ac:dyDescent="0.3">
      <c r="A601" s="1" t="s">
        <v>433</v>
      </c>
      <c r="B601" s="2">
        <v>0</v>
      </c>
      <c r="C601" s="4">
        <v>0</v>
      </c>
      <c r="D601" s="4">
        <v>0</v>
      </c>
      <c r="E601" s="1">
        <v>2</v>
      </c>
      <c r="F601" s="33" t="s">
        <v>102</v>
      </c>
      <c r="G601" s="33" t="s">
        <v>102</v>
      </c>
      <c r="H601" s="24">
        <v>1</v>
      </c>
      <c r="I601" s="25" t="s">
        <v>102</v>
      </c>
      <c r="J601" s="25" t="s">
        <v>102</v>
      </c>
      <c r="K601" s="24" t="s">
        <v>102</v>
      </c>
      <c r="L601" s="25" t="s">
        <v>102</v>
      </c>
      <c r="M601" s="25" t="s">
        <v>102</v>
      </c>
      <c r="N601" s="1" t="s">
        <v>102</v>
      </c>
      <c r="O601" s="25" t="s">
        <v>102</v>
      </c>
      <c r="P601" s="25" t="s">
        <v>102</v>
      </c>
      <c r="Q601" s="70" t="s">
        <v>102</v>
      </c>
      <c r="R601" s="70" t="s">
        <v>102</v>
      </c>
      <c r="S601" s="70" t="s">
        <v>102</v>
      </c>
      <c r="T601" s="70" t="s">
        <v>102</v>
      </c>
      <c r="U601" s="70" t="s">
        <v>102</v>
      </c>
      <c r="V601" s="70" t="s">
        <v>102</v>
      </c>
      <c r="W601" s="160" t="s">
        <v>102</v>
      </c>
      <c r="X601" s="153" t="s">
        <v>114</v>
      </c>
      <c r="Y601" s="157" t="s">
        <v>114</v>
      </c>
    </row>
    <row r="602" spans="1:25" x14ac:dyDescent="0.3">
      <c r="A602" s="4" t="s">
        <v>441</v>
      </c>
      <c r="B602" s="2" t="s">
        <v>102</v>
      </c>
      <c r="C602" s="4" t="s">
        <v>102</v>
      </c>
      <c r="D602" s="4" t="s">
        <v>102</v>
      </c>
      <c r="E602" s="1" t="s">
        <v>102</v>
      </c>
      <c r="F602" s="33" t="s">
        <v>102</v>
      </c>
      <c r="G602" s="33" t="s">
        <v>102</v>
      </c>
      <c r="H602" s="24" t="s">
        <v>102</v>
      </c>
      <c r="I602" s="25" t="s">
        <v>102</v>
      </c>
      <c r="J602" s="25" t="s">
        <v>102</v>
      </c>
      <c r="K602" s="24" t="s">
        <v>102</v>
      </c>
      <c r="L602" s="25" t="s">
        <v>102</v>
      </c>
      <c r="M602" s="25" t="s">
        <v>114</v>
      </c>
      <c r="N602" s="1" t="s">
        <v>102</v>
      </c>
      <c r="O602" s="25" t="s">
        <v>102</v>
      </c>
      <c r="P602" s="25" t="s">
        <v>102</v>
      </c>
      <c r="Q602" s="70" t="s">
        <v>102</v>
      </c>
      <c r="R602" s="70" t="s">
        <v>102</v>
      </c>
      <c r="S602" s="70" t="s">
        <v>102</v>
      </c>
      <c r="T602" s="70" t="s">
        <v>102</v>
      </c>
      <c r="U602" s="70" t="s">
        <v>102</v>
      </c>
      <c r="V602" s="70" t="s">
        <v>102</v>
      </c>
      <c r="W602" s="160" t="s">
        <v>102</v>
      </c>
      <c r="X602" s="153" t="s">
        <v>102</v>
      </c>
      <c r="Y602" s="157" t="s">
        <v>102</v>
      </c>
    </row>
    <row r="603" spans="1:25" x14ac:dyDescent="0.3">
      <c r="A603" s="4" t="s">
        <v>589</v>
      </c>
      <c r="B603" s="2" t="s">
        <v>102</v>
      </c>
      <c r="C603" s="4" t="s">
        <v>102</v>
      </c>
      <c r="D603" s="4" t="s">
        <v>102</v>
      </c>
      <c r="E603" s="1" t="s">
        <v>102</v>
      </c>
      <c r="F603" s="33" t="s">
        <v>102</v>
      </c>
      <c r="G603" s="33">
        <v>1</v>
      </c>
      <c r="H603" s="24" t="s">
        <v>102</v>
      </c>
      <c r="I603" s="25" t="s">
        <v>102</v>
      </c>
      <c r="J603" s="25" t="s">
        <v>102</v>
      </c>
      <c r="K603" s="24" t="s">
        <v>102</v>
      </c>
      <c r="L603" s="25" t="s">
        <v>102</v>
      </c>
      <c r="M603" s="25" t="s">
        <v>102</v>
      </c>
      <c r="N603" s="1" t="s">
        <v>102</v>
      </c>
      <c r="O603" s="25" t="s">
        <v>102</v>
      </c>
      <c r="P603" s="25" t="s">
        <v>102</v>
      </c>
      <c r="Q603" s="70" t="s">
        <v>102</v>
      </c>
      <c r="R603" s="70" t="s">
        <v>102</v>
      </c>
      <c r="S603" s="70" t="s">
        <v>102</v>
      </c>
      <c r="T603" s="70" t="s">
        <v>102</v>
      </c>
      <c r="U603" s="70" t="s">
        <v>102</v>
      </c>
      <c r="V603" s="70" t="s">
        <v>102</v>
      </c>
      <c r="W603" s="160" t="s">
        <v>102</v>
      </c>
      <c r="X603" s="153" t="s">
        <v>102</v>
      </c>
      <c r="Y603" s="157" t="s">
        <v>102</v>
      </c>
    </row>
    <row r="604" spans="1:25" x14ac:dyDescent="0.3">
      <c r="A604" s="4" t="s">
        <v>1004</v>
      </c>
      <c r="B604" s="2" t="s">
        <v>102</v>
      </c>
      <c r="C604" s="4" t="s">
        <v>102</v>
      </c>
      <c r="D604" s="4" t="s">
        <v>102</v>
      </c>
      <c r="E604" s="1" t="s">
        <v>102</v>
      </c>
      <c r="F604" s="33" t="s">
        <v>102</v>
      </c>
      <c r="G604" s="33" t="s">
        <v>102</v>
      </c>
      <c r="H604" s="24" t="s">
        <v>102</v>
      </c>
      <c r="I604" s="25" t="s">
        <v>102</v>
      </c>
      <c r="J604" s="25" t="s">
        <v>102</v>
      </c>
      <c r="K604" s="24" t="s">
        <v>102</v>
      </c>
      <c r="L604" s="25" t="s">
        <v>102</v>
      </c>
      <c r="M604" s="25" t="s">
        <v>102</v>
      </c>
      <c r="N604" s="1" t="s">
        <v>102</v>
      </c>
      <c r="O604" s="25" t="s">
        <v>102</v>
      </c>
      <c r="P604" s="25">
        <v>3</v>
      </c>
      <c r="Q604" s="70" t="s">
        <v>102</v>
      </c>
      <c r="R604" s="70" t="s">
        <v>102</v>
      </c>
      <c r="S604" s="70" t="s">
        <v>102</v>
      </c>
      <c r="T604" s="70" t="s">
        <v>102</v>
      </c>
      <c r="U604" s="70" t="s">
        <v>102</v>
      </c>
      <c r="V604" s="70" t="s">
        <v>102</v>
      </c>
      <c r="W604" t="s">
        <v>102</v>
      </c>
      <c r="X604" s="8" t="s">
        <v>102</v>
      </c>
      <c r="Y604" s="8" t="s">
        <v>102</v>
      </c>
    </row>
    <row r="605" spans="1:25" x14ac:dyDescent="0.3">
      <c r="A605" s="4" t="s">
        <v>442</v>
      </c>
      <c r="B605" s="2" t="s">
        <v>102</v>
      </c>
      <c r="C605" s="4" t="s">
        <v>102</v>
      </c>
      <c r="D605" s="4" t="s">
        <v>102</v>
      </c>
      <c r="E605" s="1" t="s">
        <v>102</v>
      </c>
      <c r="F605" s="33" t="s">
        <v>102</v>
      </c>
      <c r="G605" s="33" t="s">
        <v>102</v>
      </c>
      <c r="H605" s="24" t="s">
        <v>102</v>
      </c>
      <c r="I605" s="25" t="s">
        <v>102</v>
      </c>
      <c r="J605" s="25" t="s">
        <v>102</v>
      </c>
      <c r="K605" s="24" t="s">
        <v>102</v>
      </c>
      <c r="L605" s="25" t="s">
        <v>102</v>
      </c>
      <c r="M605" s="25" t="s">
        <v>114</v>
      </c>
      <c r="N605" s="1" t="s">
        <v>102</v>
      </c>
      <c r="O605" s="25" t="s">
        <v>102</v>
      </c>
      <c r="P605" s="25" t="s">
        <v>102</v>
      </c>
      <c r="Q605" s="70" t="s">
        <v>102</v>
      </c>
      <c r="R605" s="70" t="s">
        <v>102</v>
      </c>
      <c r="S605" s="70" t="s">
        <v>102</v>
      </c>
      <c r="T605" s="70" t="s">
        <v>102</v>
      </c>
      <c r="U605" s="70" t="s">
        <v>102</v>
      </c>
      <c r="V605" s="70" t="s">
        <v>102</v>
      </c>
      <c r="W605" s="160" t="s">
        <v>102</v>
      </c>
      <c r="X605" s="153" t="s">
        <v>969</v>
      </c>
      <c r="Y605" s="157" t="s">
        <v>969</v>
      </c>
    </row>
    <row r="606" spans="1:25" x14ac:dyDescent="0.3">
      <c r="A606" s="1" t="s">
        <v>13</v>
      </c>
      <c r="B606" s="2">
        <v>2</v>
      </c>
      <c r="C606" s="1">
        <v>0</v>
      </c>
      <c r="D606" s="1">
        <v>0</v>
      </c>
      <c r="E606" s="1">
        <v>0</v>
      </c>
      <c r="F606" s="33" t="s">
        <v>102</v>
      </c>
      <c r="G606" s="33" t="s">
        <v>102</v>
      </c>
      <c r="H606" s="25" t="s">
        <v>102</v>
      </c>
      <c r="I606" s="25" t="s">
        <v>102</v>
      </c>
      <c r="J606" s="25" t="s">
        <v>102</v>
      </c>
      <c r="K606" s="25" t="s">
        <v>102</v>
      </c>
      <c r="L606" s="25" t="s">
        <v>102</v>
      </c>
      <c r="M606" s="25">
        <f>44+146+52+43+25</f>
        <v>310</v>
      </c>
      <c r="N606" s="1">
        <v>2</v>
      </c>
      <c r="O606" s="25">
        <v>1</v>
      </c>
      <c r="P606" s="25">
        <v>2</v>
      </c>
      <c r="Q606" s="70" t="s">
        <v>102</v>
      </c>
      <c r="R606" s="70" t="s">
        <v>102</v>
      </c>
      <c r="S606" s="70" t="s">
        <v>102</v>
      </c>
      <c r="T606" s="70" t="s">
        <v>102</v>
      </c>
      <c r="U606" s="70" t="s">
        <v>102</v>
      </c>
      <c r="V606" s="70" t="s">
        <v>102</v>
      </c>
      <c r="W606" s="160" t="s">
        <v>102</v>
      </c>
      <c r="X606" s="153" t="s">
        <v>114</v>
      </c>
      <c r="Y606" s="157" t="s">
        <v>114</v>
      </c>
    </row>
    <row r="607" spans="1:25" x14ac:dyDescent="0.3">
      <c r="A607" s="91" t="s">
        <v>886</v>
      </c>
      <c r="B607" s="92"/>
      <c r="C607" s="86"/>
      <c r="D607" s="86"/>
      <c r="E607" s="86"/>
      <c r="F607" s="89"/>
      <c r="G607" s="89"/>
      <c r="H607" s="87"/>
      <c r="I607" s="87"/>
      <c r="J607" s="87"/>
      <c r="K607" s="87"/>
      <c r="L607" s="87"/>
      <c r="M607" s="87"/>
      <c r="N607" s="86"/>
      <c r="O607" s="87"/>
      <c r="P607" s="87"/>
      <c r="Q607" s="90"/>
      <c r="R607" s="90"/>
      <c r="S607" s="90"/>
      <c r="T607" s="90"/>
      <c r="U607" s="90"/>
      <c r="V607" s="90"/>
      <c r="W607" s="160" t="s">
        <v>102</v>
      </c>
      <c r="X607" s="153" t="str">
        <f t="shared" si="10"/>
        <v/>
      </c>
      <c r="Y607" s="157"/>
    </row>
    <row r="608" spans="1:25" x14ac:dyDescent="0.3">
      <c r="A608" s="1" t="s">
        <v>31</v>
      </c>
      <c r="B608" s="2">
        <v>14</v>
      </c>
      <c r="C608" s="4">
        <v>16</v>
      </c>
      <c r="D608" s="4">
        <v>4</v>
      </c>
      <c r="E608" s="1">
        <v>0</v>
      </c>
      <c r="F608" s="33" t="s">
        <v>102</v>
      </c>
      <c r="G608" s="33">
        <f>2+1+1+1+1</f>
        <v>6</v>
      </c>
      <c r="H608" s="24">
        <v>11</v>
      </c>
      <c r="I608" s="24">
        <v>11</v>
      </c>
      <c r="J608" s="25">
        <v>1</v>
      </c>
      <c r="K608" s="26">
        <v>2</v>
      </c>
      <c r="L608" s="25" t="s">
        <v>102</v>
      </c>
      <c r="M608" s="25">
        <f>16+26+1+2+6+1+8+3</f>
        <v>63</v>
      </c>
      <c r="N608" s="1" t="s">
        <v>102</v>
      </c>
      <c r="O608" s="25">
        <v>1</v>
      </c>
      <c r="P608" s="25" t="s">
        <v>102</v>
      </c>
      <c r="Q608" s="70" t="s">
        <v>102</v>
      </c>
      <c r="R608" s="70" t="s">
        <v>102</v>
      </c>
      <c r="S608" s="70" t="s">
        <v>102</v>
      </c>
      <c r="T608" s="70" t="s">
        <v>102</v>
      </c>
      <c r="U608" s="70" t="s">
        <v>102</v>
      </c>
      <c r="V608" s="70">
        <v>2</v>
      </c>
      <c r="W608" s="160" t="s">
        <v>102</v>
      </c>
      <c r="X608" s="153" t="str">
        <f t="shared" si="10"/>
        <v>X</v>
      </c>
      <c r="Y608" s="157" t="s">
        <v>114</v>
      </c>
    </row>
    <row r="609" spans="1:25" x14ac:dyDescent="0.3">
      <c r="A609" s="1" t="s">
        <v>26</v>
      </c>
      <c r="B609" s="2">
        <v>10</v>
      </c>
      <c r="C609" s="4">
        <v>0</v>
      </c>
      <c r="D609" s="4">
        <v>0</v>
      </c>
      <c r="E609" s="1">
        <v>0</v>
      </c>
      <c r="F609" s="33" t="s">
        <v>102</v>
      </c>
      <c r="G609" s="33" t="s">
        <v>102</v>
      </c>
      <c r="H609" s="25" t="s">
        <v>102</v>
      </c>
      <c r="I609" s="25" t="s">
        <v>102</v>
      </c>
      <c r="J609" s="25" t="s">
        <v>102</v>
      </c>
      <c r="K609" s="25" t="s">
        <v>102</v>
      </c>
      <c r="L609" s="25" t="s">
        <v>102</v>
      </c>
      <c r="M609" s="25" t="s">
        <v>102</v>
      </c>
      <c r="N609" s="1" t="s">
        <v>102</v>
      </c>
      <c r="O609" s="25" t="s">
        <v>102</v>
      </c>
      <c r="P609" s="25" t="s">
        <v>102</v>
      </c>
      <c r="Q609" s="70" t="s">
        <v>102</v>
      </c>
      <c r="R609" s="70" t="s">
        <v>102</v>
      </c>
      <c r="S609" s="70" t="s">
        <v>102</v>
      </c>
      <c r="T609" s="70" t="s">
        <v>102</v>
      </c>
      <c r="U609" s="70" t="s">
        <v>102</v>
      </c>
      <c r="V609" s="70" t="s">
        <v>102</v>
      </c>
      <c r="W609" s="160" t="s">
        <v>102</v>
      </c>
      <c r="X609" s="153" t="s">
        <v>102</v>
      </c>
      <c r="Y609" s="157" t="s">
        <v>114</v>
      </c>
    </row>
    <row r="610" spans="1:25" x14ac:dyDescent="0.3">
      <c r="A610" s="4" t="s">
        <v>443</v>
      </c>
      <c r="B610" s="2" t="s">
        <v>102</v>
      </c>
      <c r="C610" s="4" t="s">
        <v>102</v>
      </c>
      <c r="D610" s="4" t="s">
        <v>102</v>
      </c>
      <c r="E610" s="1" t="s">
        <v>102</v>
      </c>
      <c r="F610" s="33" t="s">
        <v>102</v>
      </c>
      <c r="G610" s="33" t="s">
        <v>102</v>
      </c>
      <c r="H610" s="25" t="s">
        <v>102</v>
      </c>
      <c r="I610" s="25" t="s">
        <v>102</v>
      </c>
      <c r="J610" s="25" t="s">
        <v>102</v>
      </c>
      <c r="K610" s="25" t="s">
        <v>102</v>
      </c>
      <c r="L610" s="25" t="s">
        <v>102</v>
      </c>
      <c r="M610" s="25" t="s">
        <v>114</v>
      </c>
      <c r="N610" s="1" t="s">
        <v>102</v>
      </c>
      <c r="O610" s="25" t="s">
        <v>102</v>
      </c>
      <c r="P610" s="25" t="s">
        <v>102</v>
      </c>
      <c r="Q610" s="70" t="s">
        <v>102</v>
      </c>
      <c r="R610" s="70" t="s">
        <v>102</v>
      </c>
      <c r="S610" s="70" t="s">
        <v>102</v>
      </c>
      <c r="T610" s="70" t="s">
        <v>102</v>
      </c>
      <c r="U610" s="70" t="s">
        <v>102</v>
      </c>
      <c r="V610" s="70" t="s">
        <v>102</v>
      </c>
      <c r="W610" s="160" t="s">
        <v>102</v>
      </c>
      <c r="X610" s="153" t="s">
        <v>114</v>
      </c>
      <c r="Y610" s="157" t="s">
        <v>102</v>
      </c>
    </row>
    <row r="611" spans="1:25" x14ac:dyDescent="0.3">
      <c r="A611" s="4" t="s">
        <v>887</v>
      </c>
      <c r="B611" s="2" t="s">
        <v>102</v>
      </c>
      <c r="C611" s="2" t="s">
        <v>102</v>
      </c>
      <c r="D611" s="2" t="s">
        <v>102</v>
      </c>
      <c r="E611" s="2" t="s">
        <v>102</v>
      </c>
      <c r="F611" s="2" t="s">
        <v>102</v>
      </c>
      <c r="G611" s="2" t="s">
        <v>102</v>
      </c>
      <c r="H611" s="2" t="s">
        <v>102</v>
      </c>
      <c r="I611" s="2" t="s">
        <v>102</v>
      </c>
      <c r="J611" s="25" t="s">
        <v>114</v>
      </c>
      <c r="K611" s="25" t="s">
        <v>102</v>
      </c>
      <c r="L611" s="25" t="s">
        <v>102</v>
      </c>
      <c r="M611" s="25" t="s">
        <v>102</v>
      </c>
      <c r="N611" s="25" t="s">
        <v>102</v>
      </c>
      <c r="O611" s="25" t="s">
        <v>102</v>
      </c>
      <c r="P611" s="25" t="s">
        <v>102</v>
      </c>
      <c r="Q611" s="70" t="s">
        <v>102</v>
      </c>
      <c r="R611" s="70" t="s">
        <v>102</v>
      </c>
      <c r="S611" s="70" t="s">
        <v>102</v>
      </c>
      <c r="T611" s="70" t="s">
        <v>102</v>
      </c>
      <c r="U611" s="70" t="s">
        <v>102</v>
      </c>
      <c r="V611" s="70" t="s">
        <v>102</v>
      </c>
      <c r="W611" s="161" t="s">
        <v>114</v>
      </c>
      <c r="X611" s="153" t="s">
        <v>102</v>
      </c>
      <c r="Y611" s="157" t="s">
        <v>102</v>
      </c>
    </row>
    <row r="612" spans="1:25" x14ac:dyDescent="0.3">
      <c r="A612" s="4" t="s">
        <v>444</v>
      </c>
      <c r="B612" s="2" t="s">
        <v>102</v>
      </c>
      <c r="C612" s="4" t="s">
        <v>102</v>
      </c>
      <c r="D612" s="4" t="s">
        <v>102</v>
      </c>
      <c r="E612" s="1" t="s">
        <v>102</v>
      </c>
      <c r="F612" s="33" t="s">
        <v>102</v>
      </c>
      <c r="G612" s="33" t="s">
        <v>102</v>
      </c>
      <c r="H612" s="25" t="s">
        <v>102</v>
      </c>
      <c r="I612" s="25" t="s">
        <v>102</v>
      </c>
      <c r="J612" s="25" t="s">
        <v>102</v>
      </c>
      <c r="K612" s="25" t="s">
        <v>102</v>
      </c>
      <c r="L612" s="25" t="s">
        <v>102</v>
      </c>
      <c r="M612" s="25">
        <v>6</v>
      </c>
      <c r="N612" s="1" t="s">
        <v>102</v>
      </c>
      <c r="O612" s="25" t="s">
        <v>102</v>
      </c>
      <c r="P612" s="25" t="s">
        <v>102</v>
      </c>
      <c r="Q612" s="70" t="s">
        <v>102</v>
      </c>
      <c r="R612" s="70" t="s">
        <v>102</v>
      </c>
      <c r="S612" s="70" t="s">
        <v>102</v>
      </c>
      <c r="T612" s="70" t="s">
        <v>102</v>
      </c>
      <c r="U612" s="70" t="s">
        <v>102</v>
      </c>
      <c r="V612" s="70" t="s">
        <v>102</v>
      </c>
      <c r="W612" s="160" t="s">
        <v>102</v>
      </c>
      <c r="X612" s="153" t="s">
        <v>114</v>
      </c>
      <c r="Y612" s="157" t="s">
        <v>114</v>
      </c>
    </row>
    <row r="613" spans="1:25" x14ac:dyDescent="0.3">
      <c r="A613" s="4" t="s">
        <v>590</v>
      </c>
      <c r="B613" s="2" t="s">
        <v>102</v>
      </c>
      <c r="C613" s="4" t="s">
        <v>102</v>
      </c>
      <c r="D613" s="4" t="s">
        <v>102</v>
      </c>
      <c r="E613" s="1" t="s">
        <v>102</v>
      </c>
      <c r="F613" s="33" t="s">
        <v>102</v>
      </c>
      <c r="G613" s="33">
        <v>1</v>
      </c>
      <c r="H613" s="25" t="s">
        <v>102</v>
      </c>
      <c r="I613" s="25" t="s">
        <v>102</v>
      </c>
      <c r="J613" s="25" t="s">
        <v>102</v>
      </c>
      <c r="K613" s="25" t="s">
        <v>114</v>
      </c>
      <c r="L613" s="25" t="s">
        <v>102</v>
      </c>
      <c r="M613" s="25" t="s">
        <v>102</v>
      </c>
      <c r="N613" s="1" t="s">
        <v>102</v>
      </c>
      <c r="O613" s="25" t="s">
        <v>102</v>
      </c>
      <c r="P613" s="25" t="s">
        <v>102</v>
      </c>
      <c r="Q613" s="70" t="s">
        <v>102</v>
      </c>
      <c r="R613" s="70" t="s">
        <v>102</v>
      </c>
      <c r="S613" s="70" t="s">
        <v>102</v>
      </c>
      <c r="T613" s="70" t="s">
        <v>102</v>
      </c>
      <c r="U613" s="70" t="s">
        <v>102</v>
      </c>
      <c r="V613" s="70" t="s">
        <v>102</v>
      </c>
      <c r="W613" s="160" t="s">
        <v>102</v>
      </c>
      <c r="X613" s="153" t="s">
        <v>114</v>
      </c>
      <c r="Y613" s="157" t="s">
        <v>114</v>
      </c>
    </row>
    <row r="614" spans="1:25" x14ac:dyDescent="0.3">
      <c r="A614" s="4" t="s">
        <v>445</v>
      </c>
      <c r="B614" s="2" t="s">
        <v>102</v>
      </c>
      <c r="C614" s="4" t="s">
        <v>102</v>
      </c>
      <c r="D614" s="4" t="s">
        <v>102</v>
      </c>
      <c r="E614" s="1" t="s">
        <v>102</v>
      </c>
      <c r="F614" s="33" t="s">
        <v>102</v>
      </c>
      <c r="G614" s="33" t="s">
        <v>102</v>
      </c>
      <c r="H614" s="25" t="s">
        <v>102</v>
      </c>
      <c r="I614" s="25" t="s">
        <v>102</v>
      </c>
      <c r="J614" s="25" t="s">
        <v>102</v>
      </c>
      <c r="K614" s="25" t="s">
        <v>102</v>
      </c>
      <c r="L614" s="25" t="s">
        <v>102</v>
      </c>
      <c r="M614" s="25" t="s">
        <v>114</v>
      </c>
      <c r="N614" s="1" t="s">
        <v>102</v>
      </c>
      <c r="O614" s="25" t="s">
        <v>102</v>
      </c>
      <c r="P614" s="25" t="s">
        <v>102</v>
      </c>
      <c r="Q614" s="70" t="s">
        <v>102</v>
      </c>
      <c r="R614" s="70" t="s">
        <v>102</v>
      </c>
      <c r="S614" s="70" t="s">
        <v>102</v>
      </c>
      <c r="T614" s="70" t="s">
        <v>102</v>
      </c>
      <c r="U614" s="70" t="s">
        <v>102</v>
      </c>
      <c r="V614" s="70" t="s">
        <v>102</v>
      </c>
      <c r="W614" s="160" t="s">
        <v>102</v>
      </c>
      <c r="X614" s="153" t="s">
        <v>114</v>
      </c>
      <c r="Y614" s="157" t="s">
        <v>114</v>
      </c>
    </row>
    <row r="615" spans="1:25" x14ac:dyDescent="0.3">
      <c r="A615" s="4" t="s">
        <v>446</v>
      </c>
      <c r="B615" s="2" t="s">
        <v>102</v>
      </c>
      <c r="C615" s="4" t="s">
        <v>102</v>
      </c>
      <c r="D615" s="4" t="s">
        <v>102</v>
      </c>
      <c r="E615" s="1" t="s">
        <v>102</v>
      </c>
      <c r="F615" s="33" t="s">
        <v>102</v>
      </c>
      <c r="G615" s="33" t="s">
        <v>102</v>
      </c>
      <c r="H615" s="25" t="s">
        <v>102</v>
      </c>
      <c r="I615" s="25" t="s">
        <v>102</v>
      </c>
      <c r="J615" s="25" t="s">
        <v>102</v>
      </c>
      <c r="K615" s="25" t="s">
        <v>102</v>
      </c>
      <c r="L615" s="25" t="s">
        <v>102</v>
      </c>
      <c r="M615" s="25" t="s">
        <v>114</v>
      </c>
      <c r="N615" s="1" t="s">
        <v>102</v>
      </c>
      <c r="O615" s="25" t="s">
        <v>102</v>
      </c>
      <c r="P615" s="25" t="s">
        <v>102</v>
      </c>
      <c r="Q615" s="70" t="s">
        <v>102</v>
      </c>
      <c r="R615" s="70" t="s">
        <v>102</v>
      </c>
      <c r="S615" s="70" t="s">
        <v>102</v>
      </c>
      <c r="T615" s="70" t="s">
        <v>102</v>
      </c>
      <c r="U615" s="70" t="s">
        <v>102</v>
      </c>
      <c r="V615" s="70" t="s">
        <v>102</v>
      </c>
      <c r="W615" s="160" t="s">
        <v>102</v>
      </c>
      <c r="X615" s="153" t="s">
        <v>114</v>
      </c>
      <c r="Y615" s="157" t="s">
        <v>114</v>
      </c>
    </row>
    <row r="616" spans="1:25" x14ac:dyDescent="0.3">
      <c r="A616" s="4" t="s">
        <v>447</v>
      </c>
      <c r="B616" s="2" t="s">
        <v>102</v>
      </c>
      <c r="C616" s="4" t="s">
        <v>102</v>
      </c>
      <c r="D616" s="4" t="s">
        <v>102</v>
      </c>
      <c r="E616" s="1" t="s">
        <v>102</v>
      </c>
      <c r="F616" s="33" t="s">
        <v>102</v>
      </c>
      <c r="G616" s="33" t="s">
        <v>102</v>
      </c>
      <c r="H616" s="25" t="s">
        <v>102</v>
      </c>
      <c r="I616" s="25" t="s">
        <v>102</v>
      </c>
      <c r="J616" s="25" t="s">
        <v>102</v>
      </c>
      <c r="K616" s="25" t="s">
        <v>102</v>
      </c>
      <c r="L616" s="25" t="s">
        <v>102</v>
      </c>
      <c r="M616" s="25">
        <v>4</v>
      </c>
      <c r="N616" s="1" t="s">
        <v>102</v>
      </c>
      <c r="O616" s="25" t="s">
        <v>102</v>
      </c>
      <c r="P616" s="25" t="s">
        <v>102</v>
      </c>
      <c r="Q616" s="70" t="s">
        <v>102</v>
      </c>
      <c r="R616" s="70" t="s">
        <v>102</v>
      </c>
      <c r="S616" s="70" t="s">
        <v>102</v>
      </c>
      <c r="T616" s="70" t="s">
        <v>102</v>
      </c>
      <c r="U616" s="70" t="s">
        <v>102</v>
      </c>
      <c r="V616" s="70" t="s">
        <v>102</v>
      </c>
      <c r="W616" s="160" t="s">
        <v>102</v>
      </c>
      <c r="X616" s="153" t="s">
        <v>114</v>
      </c>
      <c r="Y616" s="157" t="s">
        <v>114</v>
      </c>
    </row>
    <row r="617" spans="1:25" x14ac:dyDescent="0.3">
      <c r="A617" s="1" t="s">
        <v>123</v>
      </c>
      <c r="B617" s="2" t="s">
        <v>102</v>
      </c>
      <c r="C617" s="4" t="s">
        <v>102</v>
      </c>
      <c r="D617" s="4" t="s">
        <v>102</v>
      </c>
      <c r="E617" s="1" t="s">
        <v>102</v>
      </c>
      <c r="F617" s="33" t="s">
        <v>102</v>
      </c>
      <c r="G617" s="33" t="s">
        <v>102</v>
      </c>
      <c r="H617" s="25" t="s">
        <v>102</v>
      </c>
      <c r="I617" s="25">
        <v>3</v>
      </c>
      <c r="J617" s="25" t="s">
        <v>102</v>
      </c>
      <c r="K617" s="25" t="s">
        <v>102</v>
      </c>
      <c r="L617" s="25" t="s">
        <v>102</v>
      </c>
      <c r="M617" s="25" t="s">
        <v>102</v>
      </c>
      <c r="N617" s="1" t="s">
        <v>102</v>
      </c>
      <c r="O617" s="25" t="s">
        <v>102</v>
      </c>
      <c r="P617" s="25" t="s">
        <v>102</v>
      </c>
      <c r="Q617" s="70" t="s">
        <v>102</v>
      </c>
      <c r="R617" s="70" t="s">
        <v>102</v>
      </c>
      <c r="S617" s="70" t="s">
        <v>102</v>
      </c>
      <c r="T617" s="70" t="s">
        <v>102</v>
      </c>
      <c r="U617" s="70" t="s">
        <v>102</v>
      </c>
      <c r="V617" s="70" t="s">
        <v>102</v>
      </c>
      <c r="W617" s="160" t="s">
        <v>102</v>
      </c>
      <c r="X617" s="153" t="s">
        <v>114</v>
      </c>
      <c r="Y617" s="157" t="s">
        <v>102</v>
      </c>
    </row>
    <row r="618" spans="1:25" x14ac:dyDescent="0.3">
      <c r="A618" s="4" t="s">
        <v>448</v>
      </c>
      <c r="B618" s="2" t="s">
        <v>102</v>
      </c>
      <c r="C618" s="4" t="s">
        <v>102</v>
      </c>
      <c r="D618" s="4" t="s">
        <v>102</v>
      </c>
      <c r="E618" s="1" t="s">
        <v>102</v>
      </c>
      <c r="F618" s="33" t="s">
        <v>102</v>
      </c>
      <c r="G618" s="33" t="s">
        <v>102</v>
      </c>
      <c r="H618" s="25" t="s">
        <v>102</v>
      </c>
      <c r="I618" s="25" t="s">
        <v>102</v>
      </c>
      <c r="J618" s="25" t="s">
        <v>102</v>
      </c>
      <c r="K618" s="25" t="s">
        <v>102</v>
      </c>
      <c r="L618" s="25" t="s">
        <v>102</v>
      </c>
      <c r="M618" s="25" t="s">
        <v>114</v>
      </c>
      <c r="N618" s="1" t="s">
        <v>102</v>
      </c>
      <c r="O618" s="25" t="s">
        <v>102</v>
      </c>
      <c r="P618" s="25" t="s">
        <v>102</v>
      </c>
      <c r="Q618" s="70" t="s">
        <v>102</v>
      </c>
      <c r="R618" s="70" t="s">
        <v>102</v>
      </c>
      <c r="S618" s="70" t="s">
        <v>102</v>
      </c>
      <c r="T618" s="70" t="s">
        <v>102</v>
      </c>
      <c r="U618" s="70" t="s">
        <v>102</v>
      </c>
      <c r="V618" s="70" t="s">
        <v>102</v>
      </c>
      <c r="W618" s="160" t="s">
        <v>102</v>
      </c>
      <c r="X618" s="153" t="s">
        <v>114</v>
      </c>
      <c r="Y618" s="157" t="s">
        <v>102</v>
      </c>
    </row>
    <row r="619" spans="1:25" x14ac:dyDescent="0.3">
      <c r="A619" s="4" t="s">
        <v>566</v>
      </c>
      <c r="B619" s="2" t="s">
        <v>102</v>
      </c>
      <c r="C619" s="4" t="s">
        <v>102</v>
      </c>
      <c r="D619" s="4" t="s">
        <v>102</v>
      </c>
      <c r="E619" s="1" t="s">
        <v>102</v>
      </c>
      <c r="F619" s="33" t="s">
        <v>102</v>
      </c>
      <c r="G619" s="33">
        <v>1</v>
      </c>
      <c r="H619" s="25">
        <v>1</v>
      </c>
      <c r="I619" s="25" t="s">
        <v>102</v>
      </c>
      <c r="J619" s="25" t="s">
        <v>102</v>
      </c>
      <c r="K619" s="25">
        <v>1</v>
      </c>
      <c r="L619" s="25" t="s">
        <v>102</v>
      </c>
      <c r="M619" s="25" t="s">
        <v>102</v>
      </c>
      <c r="N619" s="1">
        <v>1</v>
      </c>
      <c r="O619" s="25">
        <v>25</v>
      </c>
      <c r="P619" s="25" t="s">
        <v>102</v>
      </c>
      <c r="Q619" s="70" t="s">
        <v>102</v>
      </c>
      <c r="R619" s="70" t="s">
        <v>102</v>
      </c>
      <c r="S619" s="70" t="s">
        <v>102</v>
      </c>
      <c r="T619" s="70" t="s">
        <v>102</v>
      </c>
      <c r="U619" s="70" t="s">
        <v>102</v>
      </c>
      <c r="V619" s="70" t="s">
        <v>102</v>
      </c>
      <c r="W619" s="160" t="s">
        <v>102</v>
      </c>
      <c r="X619" s="153" t="s">
        <v>114</v>
      </c>
      <c r="Y619" s="157" t="s">
        <v>114</v>
      </c>
    </row>
    <row r="620" spans="1:25" x14ac:dyDescent="0.3">
      <c r="A620" s="4" t="s">
        <v>449</v>
      </c>
      <c r="B620" s="2" t="s">
        <v>102</v>
      </c>
      <c r="C620" s="4" t="s">
        <v>102</v>
      </c>
      <c r="D620" s="4" t="s">
        <v>102</v>
      </c>
      <c r="E620" s="1" t="s">
        <v>102</v>
      </c>
      <c r="F620" s="33" t="s">
        <v>102</v>
      </c>
      <c r="G620" s="33" t="s">
        <v>102</v>
      </c>
      <c r="H620" s="25" t="s">
        <v>102</v>
      </c>
      <c r="I620" s="25" t="s">
        <v>102</v>
      </c>
      <c r="J620" s="25" t="s">
        <v>102</v>
      </c>
      <c r="K620" s="25" t="s">
        <v>102</v>
      </c>
      <c r="L620" s="25" t="s">
        <v>102</v>
      </c>
      <c r="M620" s="25" t="s">
        <v>114</v>
      </c>
      <c r="N620" s="1" t="s">
        <v>102</v>
      </c>
      <c r="O620" s="25" t="s">
        <v>102</v>
      </c>
      <c r="P620" s="25" t="s">
        <v>102</v>
      </c>
      <c r="Q620" s="70" t="s">
        <v>102</v>
      </c>
      <c r="R620" s="70" t="s">
        <v>102</v>
      </c>
      <c r="S620" s="70" t="s">
        <v>102</v>
      </c>
      <c r="T620" s="70" t="s">
        <v>102</v>
      </c>
      <c r="U620" s="70" t="s">
        <v>102</v>
      </c>
      <c r="V620" s="70" t="s">
        <v>102</v>
      </c>
      <c r="W620" s="160" t="s">
        <v>102</v>
      </c>
      <c r="X620" s="153" t="s">
        <v>114</v>
      </c>
      <c r="Y620" s="157" t="s">
        <v>114</v>
      </c>
    </row>
    <row r="621" spans="1:25" x14ac:dyDescent="0.3">
      <c r="A621" s="4" t="s">
        <v>591</v>
      </c>
      <c r="B621" s="2" t="s">
        <v>102</v>
      </c>
      <c r="C621" s="4" t="s">
        <v>102</v>
      </c>
      <c r="D621" s="4" t="s">
        <v>102</v>
      </c>
      <c r="E621" s="1" t="s">
        <v>102</v>
      </c>
      <c r="F621" s="33" t="s">
        <v>102</v>
      </c>
      <c r="G621" s="33">
        <v>1</v>
      </c>
      <c r="H621" s="25" t="s">
        <v>102</v>
      </c>
      <c r="I621" s="25" t="s">
        <v>102</v>
      </c>
      <c r="J621" s="25" t="s">
        <v>102</v>
      </c>
      <c r="K621" s="25" t="s">
        <v>102</v>
      </c>
      <c r="L621" s="25" t="s">
        <v>102</v>
      </c>
      <c r="M621" s="25" t="s">
        <v>102</v>
      </c>
      <c r="N621" s="1" t="s">
        <v>102</v>
      </c>
      <c r="O621" s="25" t="s">
        <v>102</v>
      </c>
      <c r="P621" s="25" t="s">
        <v>102</v>
      </c>
      <c r="Q621" s="70" t="s">
        <v>102</v>
      </c>
      <c r="R621" s="70" t="s">
        <v>102</v>
      </c>
      <c r="S621" s="70" t="s">
        <v>102</v>
      </c>
      <c r="T621" s="70" t="s">
        <v>102</v>
      </c>
      <c r="U621" s="70" t="s">
        <v>102</v>
      </c>
      <c r="V621" s="70" t="s">
        <v>102</v>
      </c>
      <c r="W621" s="160" t="s">
        <v>102</v>
      </c>
      <c r="X621" s="153" t="s">
        <v>114</v>
      </c>
      <c r="Y621" s="157" t="s">
        <v>102</v>
      </c>
    </row>
    <row r="622" spans="1:25" x14ac:dyDescent="0.3">
      <c r="A622" s="4" t="s">
        <v>450</v>
      </c>
      <c r="B622" s="2" t="s">
        <v>102</v>
      </c>
      <c r="C622" s="4" t="s">
        <v>102</v>
      </c>
      <c r="D622" s="4" t="s">
        <v>102</v>
      </c>
      <c r="E622" s="1" t="s">
        <v>102</v>
      </c>
      <c r="F622" s="33" t="s">
        <v>102</v>
      </c>
      <c r="G622" s="33" t="s">
        <v>102</v>
      </c>
      <c r="H622" s="25" t="s">
        <v>102</v>
      </c>
      <c r="I622" s="25" t="s">
        <v>102</v>
      </c>
      <c r="J622" s="25" t="s">
        <v>102</v>
      </c>
      <c r="K622" s="25" t="s">
        <v>102</v>
      </c>
      <c r="L622" s="25" t="s">
        <v>102</v>
      </c>
      <c r="M622" s="25" t="s">
        <v>114</v>
      </c>
      <c r="N622" s="1" t="s">
        <v>102</v>
      </c>
      <c r="O622" s="25" t="s">
        <v>102</v>
      </c>
      <c r="P622" s="25" t="s">
        <v>102</v>
      </c>
      <c r="Q622" s="70" t="s">
        <v>102</v>
      </c>
      <c r="R622" s="70" t="s">
        <v>102</v>
      </c>
      <c r="S622" s="70" t="s">
        <v>102</v>
      </c>
      <c r="T622" s="70" t="s">
        <v>102</v>
      </c>
      <c r="U622" s="70" t="s">
        <v>102</v>
      </c>
      <c r="V622" s="70" t="s">
        <v>102</v>
      </c>
      <c r="W622" s="160" t="s">
        <v>102</v>
      </c>
      <c r="X622" s="153" t="s">
        <v>114</v>
      </c>
      <c r="Y622" s="157" t="s">
        <v>102</v>
      </c>
    </row>
    <row r="623" spans="1:25" x14ac:dyDescent="0.3">
      <c r="A623" s="11" t="s">
        <v>451</v>
      </c>
      <c r="B623" s="15" t="s">
        <v>102</v>
      </c>
      <c r="C623" s="9" t="s">
        <v>102</v>
      </c>
      <c r="D623" s="9" t="s">
        <v>102</v>
      </c>
      <c r="E623" s="11" t="s">
        <v>102</v>
      </c>
      <c r="F623" s="33" t="s">
        <v>102</v>
      </c>
      <c r="G623" s="33" t="s">
        <v>102</v>
      </c>
      <c r="H623" s="31" t="s">
        <v>102</v>
      </c>
      <c r="I623" s="28" t="s">
        <v>102</v>
      </c>
      <c r="J623" s="28" t="s">
        <v>102</v>
      </c>
      <c r="K623" s="28" t="s">
        <v>102</v>
      </c>
      <c r="L623" s="28" t="s">
        <v>102</v>
      </c>
      <c r="M623" s="28" t="s">
        <v>114</v>
      </c>
      <c r="N623" s="11" t="s">
        <v>102</v>
      </c>
      <c r="O623" s="25" t="s">
        <v>102</v>
      </c>
      <c r="P623" s="25" t="s">
        <v>102</v>
      </c>
      <c r="Q623" s="70" t="s">
        <v>102</v>
      </c>
      <c r="R623" s="70" t="s">
        <v>102</v>
      </c>
      <c r="S623" s="70" t="s">
        <v>102</v>
      </c>
      <c r="T623" s="70" t="s">
        <v>102</v>
      </c>
      <c r="U623" s="70" t="s">
        <v>102</v>
      </c>
      <c r="V623" s="70" t="s">
        <v>102</v>
      </c>
      <c r="W623" s="160" t="s">
        <v>102</v>
      </c>
      <c r="X623" s="153" t="s">
        <v>114</v>
      </c>
      <c r="Y623" s="157" t="s">
        <v>114</v>
      </c>
    </row>
    <row r="624" spans="1:25" x14ac:dyDescent="0.3">
      <c r="A624" s="11" t="s">
        <v>1005</v>
      </c>
      <c r="B624" s="15" t="s">
        <v>102</v>
      </c>
      <c r="C624" s="9" t="s">
        <v>102</v>
      </c>
      <c r="D624" s="9" t="s">
        <v>102</v>
      </c>
      <c r="E624" s="11" t="s">
        <v>102</v>
      </c>
      <c r="F624" s="33" t="s">
        <v>102</v>
      </c>
      <c r="G624" s="33" t="s">
        <v>102</v>
      </c>
      <c r="H624" s="31" t="s">
        <v>102</v>
      </c>
      <c r="I624" s="28" t="s">
        <v>102</v>
      </c>
      <c r="J624" s="28" t="s">
        <v>102</v>
      </c>
      <c r="K624" s="28" t="s">
        <v>102</v>
      </c>
      <c r="L624" s="28" t="s">
        <v>102</v>
      </c>
      <c r="M624" s="28" t="s">
        <v>102</v>
      </c>
      <c r="N624" s="11" t="s">
        <v>102</v>
      </c>
      <c r="O624" s="25" t="s">
        <v>102</v>
      </c>
      <c r="P624" s="25">
        <v>1</v>
      </c>
      <c r="Q624" s="70" t="s">
        <v>102</v>
      </c>
      <c r="R624" s="70" t="s">
        <v>102</v>
      </c>
      <c r="S624" s="70" t="s">
        <v>102</v>
      </c>
      <c r="T624" s="70" t="s">
        <v>102</v>
      </c>
      <c r="U624" s="70" t="s">
        <v>102</v>
      </c>
      <c r="V624" s="70" t="s">
        <v>102</v>
      </c>
      <c r="W624" t="s">
        <v>102</v>
      </c>
      <c r="X624" s="8" t="s">
        <v>102</v>
      </c>
      <c r="Y624" s="8" t="s">
        <v>102</v>
      </c>
    </row>
    <row r="625" spans="1:25" x14ac:dyDescent="0.3">
      <c r="A625" s="11" t="s">
        <v>452</v>
      </c>
      <c r="B625" s="15" t="s">
        <v>102</v>
      </c>
      <c r="C625" s="9" t="s">
        <v>102</v>
      </c>
      <c r="D625" s="9" t="s">
        <v>102</v>
      </c>
      <c r="E625" s="11" t="s">
        <v>102</v>
      </c>
      <c r="F625" s="33" t="s">
        <v>102</v>
      </c>
      <c r="G625" s="33" t="s">
        <v>102</v>
      </c>
      <c r="H625" s="31" t="s">
        <v>102</v>
      </c>
      <c r="I625" s="28" t="s">
        <v>102</v>
      </c>
      <c r="J625" s="28" t="s">
        <v>102</v>
      </c>
      <c r="K625" s="28" t="s">
        <v>102</v>
      </c>
      <c r="L625" s="28" t="s">
        <v>102</v>
      </c>
      <c r="M625" s="28">
        <f>3+3+3+4+2+8+3</f>
        <v>26</v>
      </c>
      <c r="N625" s="11" t="s">
        <v>102</v>
      </c>
      <c r="O625" s="25" t="s">
        <v>102</v>
      </c>
      <c r="P625" s="25" t="s">
        <v>102</v>
      </c>
      <c r="Q625" s="70" t="s">
        <v>102</v>
      </c>
      <c r="R625" s="70" t="s">
        <v>102</v>
      </c>
      <c r="S625" s="70" t="s">
        <v>102</v>
      </c>
      <c r="T625" s="70" t="s">
        <v>102</v>
      </c>
      <c r="U625" s="70">
        <v>5</v>
      </c>
      <c r="V625" s="70">
        <v>1</v>
      </c>
      <c r="W625" s="160" t="s">
        <v>102</v>
      </c>
      <c r="X625" s="153" t="str">
        <f t="shared" ref="X625:X673" si="11">IF(SUM(Q625:V625)&gt;=1,"X","")</f>
        <v>X</v>
      </c>
      <c r="Y625" s="157" t="s">
        <v>102</v>
      </c>
    </row>
    <row r="626" spans="1:25" x14ac:dyDescent="0.3">
      <c r="A626" s="11" t="s">
        <v>741</v>
      </c>
      <c r="B626" s="15" t="s">
        <v>102</v>
      </c>
      <c r="C626" s="9" t="s">
        <v>102</v>
      </c>
      <c r="D626" s="9" t="s">
        <v>102</v>
      </c>
      <c r="E626" s="11" t="s">
        <v>102</v>
      </c>
      <c r="F626" s="33" t="s">
        <v>102</v>
      </c>
      <c r="G626" s="33" t="s">
        <v>102</v>
      </c>
      <c r="H626" s="31" t="s">
        <v>102</v>
      </c>
      <c r="I626" s="28" t="s">
        <v>102</v>
      </c>
      <c r="J626" s="28" t="s">
        <v>102</v>
      </c>
      <c r="K626" s="28" t="s">
        <v>102</v>
      </c>
      <c r="L626" s="28" t="s">
        <v>102</v>
      </c>
      <c r="M626" s="28" t="s">
        <v>102</v>
      </c>
      <c r="N626" s="11" t="s">
        <v>102</v>
      </c>
      <c r="O626" s="25" t="s">
        <v>102</v>
      </c>
      <c r="P626" s="25" t="s">
        <v>102</v>
      </c>
      <c r="Q626" s="70" t="s">
        <v>102</v>
      </c>
      <c r="R626" s="70" t="s">
        <v>102</v>
      </c>
      <c r="S626" s="70" t="s">
        <v>102</v>
      </c>
      <c r="T626" s="70" t="s">
        <v>102</v>
      </c>
      <c r="U626" s="70">
        <v>1</v>
      </c>
      <c r="V626" s="70" t="s">
        <v>102</v>
      </c>
      <c r="W626" s="160" t="s">
        <v>102</v>
      </c>
      <c r="X626" s="153" t="str">
        <f t="shared" si="11"/>
        <v>X</v>
      </c>
      <c r="Y626" s="157" t="s">
        <v>114</v>
      </c>
    </row>
    <row r="627" spans="1:25" x14ac:dyDescent="0.3">
      <c r="A627" s="11" t="s">
        <v>453</v>
      </c>
      <c r="B627" s="15" t="s">
        <v>102</v>
      </c>
      <c r="C627" s="9" t="s">
        <v>102</v>
      </c>
      <c r="D627" s="9" t="s">
        <v>102</v>
      </c>
      <c r="E627" s="11" t="s">
        <v>102</v>
      </c>
      <c r="F627" s="33" t="s">
        <v>102</v>
      </c>
      <c r="G627" s="33" t="s">
        <v>102</v>
      </c>
      <c r="H627" s="31" t="s">
        <v>102</v>
      </c>
      <c r="I627" s="28" t="s">
        <v>102</v>
      </c>
      <c r="J627" s="28" t="s">
        <v>102</v>
      </c>
      <c r="K627" s="28" t="s">
        <v>102</v>
      </c>
      <c r="L627" s="28" t="s">
        <v>102</v>
      </c>
      <c r="M627" s="28" t="s">
        <v>114</v>
      </c>
      <c r="N627" s="11" t="s">
        <v>102</v>
      </c>
      <c r="O627" s="25" t="s">
        <v>102</v>
      </c>
      <c r="P627" s="25" t="s">
        <v>102</v>
      </c>
      <c r="Q627" s="70" t="s">
        <v>102</v>
      </c>
      <c r="R627" s="70" t="s">
        <v>102</v>
      </c>
      <c r="S627" s="70" t="s">
        <v>102</v>
      </c>
      <c r="T627" s="70" t="s">
        <v>102</v>
      </c>
      <c r="U627" s="70" t="s">
        <v>102</v>
      </c>
      <c r="V627" s="70" t="s">
        <v>102</v>
      </c>
      <c r="W627" s="160" t="s">
        <v>102</v>
      </c>
      <c r="X627" s="153" t="s">
        <v>114</v>
      </c>
      <c r="Y627" s="157" t="s">
        <v>114</v>
      </c>
    </row>
    <row r="628" spans="1:25" x14ac:dyDescent="0.3">
      <c r="A628" s="11" t="s">
        <v>730</v>
      </c>
      <c r="B628" s="15" t="s">
        <v>102</v>
      </c>
      <c r="C628" s="9" t="s">
        <v>102</v>
      </c>
      <c r="D628" s="9" t="s">
        <v>102</v>
      </c>
      <c r="E628" s="11" t="s">
        <v>102</v>
      </c>
      <c r="F628" s="33">
        <v>1</v>
      </c>
      <c r="G628" s="33" t="s">
        <v>102</v>
      </c>
      <c r="H628" s="31" t="s">
        <v>102</v>
      </c>
      <c r="I628" s="28" t="s">
        <v>102</v>
      </c>
      <c r="J628" s="28" t="s">
        <v>102</v>
      </c>
      <c r="K628" s="28" t="s">
        <v>102</v>
      </c>
      <c r="L628" s="28" t="s">
        <v>102</v>
      </c>
      <c r="M628" s="28" t="s">
        <v>102</v>
      </c>
      <c r="N628" s="11" t="s">
        <v>102</v>
      </c>
      <c r="O628" s="25" t="s">
        <v>102</v>
      </c>
      <c r="P628" s="25" t="s">
        <v>102</v>
      </c>
      <c r="Q628" s="70" t="s">
        <v>102</v>
      </c>
      <c r="R628" s="70" t="s">
        <v>102</v>
      </c>
      <c r="S628" s="70" t="s">
        <v>102</v>
      </c>
      <c r="T628" s="70" t="s">
        <v>102</v>
      </c>
      <c r="U628" s="70" t="s">
        <v>102</v>
      </c>
      <c r="V628" s="70" t="s">
        <v>102</v>
      </c>
      <c r="W628" s="160" t="s">
        <v>102</v>
      </c>
      <c r="X628" s="153" t="s">
        <v>102</v>
      </c>
      <c r="Y628" s="157" t="s">
        <v>114</v>
      </c>
    </row>
    <row r="629" spans="1:25" x14ac:dyDescent="0.3">
      <c r="A629" s="11" t="s">
        <v>454</v>
      </c>
      <c r="B629" s="15" t="s">
        <v>102</v>
      </c>
      <c r="C629" s="9" t="s">
        <v>102</v>
      </c>
      <c r="D629" s="9" t="s">
        <v>102</v>
      </c>
      <c r="E629" s="11" t="s">
        <v>102</v>
      </c>
      <c r="F629" s="33" t="s">
        <v>102</v>
      </c>
      <c r="G629" s="33" t="s">
        <v>102</v>
      </c>
      <c r="H629" s="31" t="s">
        <v>102</v>
      </c>
      <c r="I629" s="28" t="s">
        <v>102</v>
      </c>
      <c r="J629" s="28" t="s">
        <v>102</v>
      </c>
      <c r="K629" s="28" t="s">
        <v>102</v>
      </c>
      <c r="L629" s="28" t="s">
        <v>102</v>
      </c>
      <c r="M629" s="28" t="s">
        <v>114</v>
      </c>
      <c r="N629" s="11" t="s">
        <v>102</v>
      </c>
      <c r="O629" s="25" t="s">
        <v>102</v>
      </c>
      <c r="P629" s="25" t="s">
        <v>102</v>
      </c>
      <c r="Q629" s="70" t="s">
        <v>102</v>
      </c>
      <c r="R629" s="70" t="s">
        <v>102</v>
      </c>
      <c r="S629" s="70" t="s">
        <v>102</v>
      </c>
      <c r="T629" s="70" t="s">
        <v>102</v>
      </c>
      <c r="U629" s="70" t="s">
        <v>102</v>
      </c>
      <c r="V629" s="70" t="s">
        <v>102</v>
      </c>
      <c r="W629" s="160" t="s">
        <v>102</v>
      </c>
      <c r="X629" s="153" t="s">
        <v>114</v>
      </c>
      <c r="Y629" s="157" t="s">
        <v>102</v>
      </c>
    </row>
    <row r="630" spans="1:25" x14ac:dyDescent="0.3">
      <c r="A630" s="11" t="s">
        <v>645</v>
      </c>
      <c r="B630" s="15" t="s">
        <v>102</v>
      </c>
      <c r="C630" s="9" t="s">
        <v>102</v>
      </c>
      <c r="D630" s="9" t="s">
        <v>102</v>
      </c>
      <c r="E630" s="11" t="s">
        <v>102</v>
      </c>
      <c r="F630" s="33" t="s">
        <v>102</v>
      </c>
      <c r="G630" s="33" t="s">
        <v>102</v>
      </c>
      <c r="H630" s="31" t="s">
        <v>102</v>
      </c>
      <c r="I630" s="28" t="s">
        <v>102</v>
      </c>
      <c r="J630" s="28" t="s">
        <v>102</v>
      </c>
      <c r="K630" s="28" t="s">
        <v>102</v>
      </c>
      <c r="L630" s="28" t="s">
        <v>102</v>
      </c>
      <c r="M630" s="28" t="s">
        <v>102</v>
      </c>
      <c r="N630" s="11" t="s">
        <v>102</v>
      </c>
      <c r="O630" s="25" t="s">
        <v>102</v>
      </c>
      <c r="P630" s="25" t="s">
        <v>102</v>
      </c>
      <c r="Q630" s="70" t="s">
        <v>102</v>
      </c>
      <c r="R630" s="70" t="s">
        <v>102</v>
      </c>
      <c r="S630" s="70" t="s">
        <v>102</v>
      </c>
      <c r="T630" s="70">
        <v>1</v>
      </c>
      <c r="U630" s="70" t="s">
        <v>102</v>
      </c>
      <c r="V630" s="70" t="s">
        <v>102</v>
      </c>
      <c r="W630" s="160" t="s">
        <v>102</v>
      </c>
      <c r="X630" s="153" t="str">
        <f t="shared" si="11"/>
        <v>X</v>
      </c>
      <c r="Y630" s="157" t="s">
        <v>102</v>
      </c>
    </row>
    <row r="631" spans="1:25" x14ac:dyDescent="0.3">
      <c r="A631" s="11" t="s">
        <v>455</v>
      </c>
      <c r="B631" s="15" t="s">
        <v>102</v>
      </c>
      <c r="C631" s="9" t="s">
        <v>102</v>
      </c>
      <c r="D631" s="9" t="s">
        <v>102</v>
      </c>
      <c r="E631" s="11" t="s">
        <v>102</v>
      </c>
      <c r="F631" s="33" t="s">
        <v>102</v>
      </c>
      <c r="G631" s="33" t="s">
        <v>102</v>
      </c>
      <c r="H631" s="31" t="s">
        <v>102</v>
      </c>
      <c r="I631" s="28" t="s">
        <v>102</v>
      </c>
      <c r="J631" s="28" t="s">
        <v>102</v>
      </c>
      <c r="K631" s="28" t="s">
        <v>102</v>
      </c>
      <c r="L631" s="28" t="s">
        <v>102</v>
      </c>
      <c r="M631" s="28" t="s">
        <v>114</v>
      </c>
      <c r="N631" s="11" t="s">
        <v>102</v>
      </c>
      <c r="O631" s="25" t="s">
        <v>102</v>
      </c>
      <c r="P631" s="25" t="s">
        <v>102</v>
      </c>
      <c r="Q631" s="70" t="s">
        <v>102</v>
      </c>
      <c r="R631" s="70" t="s">
        <v>102</v>
      </c>
      <c r="S631" s="70" t="s">
        <v>102</v>
      </c>
      <c r="T631" s="70" t="s">
        <v>102</v>
      </c>
      <c r="U631" s="70" t="s">
        <v>102</v>
      </c>
      <c r="V631" s="70" t="s">
        <v>102</v>
      </c>
      <c r="W631" s="160" t="s">
        <v>102</v>
      </c>
      <c r="X631" s="153" t="s">
        <v>114</v>
      </c>
      <c r="Y631" s="157" t="s">
        <v>114</v>
      </c>
    </row>
    <row r="632" spans="1:25" x14ac:dyDescent="0.3">
      <c r="A632" s="11" t="s">
        <v>456</v>
      </c>
      <c r="B632" s="15" t="s">
        <v>102</v>
      </c>
      <c r="C632" s="9" t="s">
        <v>102</v>
      </c>
      <c r="D632" s="9" t="s">
        <v>102</v>
      </c>
      <c r="E632" s="11" t="s">
        <v>102</v>
      </c>
      <c r="F632" s="33" t="s">
        <v>102</v>
      </c>
      <c r="G632" s="33" t="s">
        <v>102</v>
      </c>
      <c r="H632" s="31" t="s">
        <v>102</v>
      </c>
      <c r="I632" s="28" t="s">
        <v>102</v>
      </c>
      <c r="J632" s="28" t="s">
        <v>102</v>
      </c>
      <c r="K632" s="28" t="s">
        <v>102</v>
      </c>
      <c r="L632" s="28" t="s">
        <v>102</v>
      </c>
      <c r="M632" s="28" t="s">
        <v>114</v>
      </c>
      <c r="N632" s="11" t="s">
        <v>102</v>
      </c>
      <c r="O632" s="25" t="s">
        <v>102</v>
      </c>
      <c r="P632" s="25" t="s">
        <v>102</v>
      </c>
      <c r="Q632" s="70" t="s">
        <v>102</v>
      </c>
      <c r="R632" s="70" t="s">
        <v>102</v>
      </c>
      <c r="S632" s="70" t="s">
        <v>102</v>
      </c>
      <c r="T632" s="70" t="s">
        <v>102</v>
      </c>
      <c r="U632" s="70" t="s">
        <v>102</v>
      </c>
      <c r="V632" s="70" t="s">
        <v>102</v>
      </c>
      <c r="W632" s="160" t="s">
        <v>102</v>
      </c>
      <c r="X632" s="153" t="s">
        <v>114</v>
      </c>
      <c r="Y632" s="157" t="s">
        <v>114</v>
      </c>
    </row>
    <row r="633" spans="1:25" x14ac:dyDescent="0.3">
      <c r="A633" s="1" t="s">
        <v>124</v>
      </c>
      <c r="B633" s="2" t="s">
        <v>102</v>
      </c>
      <c r="C633" s="4" t="s">
        <v>102</v>
      </c>
      <c r="D633" s="4" t="s">
        <v>102</v>
      </c>
      <c r="E633" s="1" t="s">
        <v>102</v>
      </c>
      <c r="F633" s="33" t="s">
        <v>102</v>
      </c>
      <c r="G633" s="33" t="s">
        <v>102</v>
      </c>
      <c r="H633" s="25">
        <v>2</v>
      </c>
      <c r="I633" s="25">
        <v>6</v>
      </c>
      <c r="J633" s="25" t="s">
        <v>102</v>
      </c>
      <c r="K633" s="25">
        <v>1</v>
      </c>
      <c r="L633" s="25">
        <v>2</v>
      </c>
      <c r="M633" s="25">
        <v>1</v>
      </c>
      <c r="N633" s="1" t="s">
        <v>102</v>
      </c>
      <c r="O633" s="25" t="s">
        <v>102</v>
      </c>
      <c r="P633" s="25" t="s">
        <v>102</v>
      </c>
      <c r="Q633" s="70" t="s">
        <v>102</v>
      </c>
      <c r="R633" s="70" t="s">
        <v>102</v>
      </c>
      <c r="S633" s="70">
        <v>1</v>
      </c>
      <c r="T633" s="70">
        <v>2</v>
      </c>
      <c r="U633" s="70" t="s">
        <v>102</v>
      </c>
      <c r="V633" s="70">
        <v>9</v>
      </c>
      <c r="W633" s="160" t="s">
        <v>102</v>
      </c>
      <c r="X633" s="153" t="str">
        <f t="shared" si="11"/>
        <v>X</v>
      </c>
      <c r="Y633" s="157" t="s">
        <v>102</v>
      </c>
    </row>
    <row r="634" spans="1:25" x14ac:dyDescent="0.3">
      <c r="A634" s="1" t="s">
        <v>28</v>
      </c>
      <c r="B634" s="2">
        <v>12</v>
      </c>
      <c r="C634" s="4">
        <v>34</v>
      </c>
      <c r="D634" s="4">
        <v>0</v>
      </c>
      <c r="E634" s="1">
        <v>1</v>
      </c>
      <c r="F634" s="33" t="s">
        <v>102</v>
      </c>
      <c r="G634" s="33" t="s">
        <v>102</v>
      </c>
      <c r="H634" s="25" t="s">
        <v>102</v>
      </c>
      <c r="I634" s="25" t="s">
        <v>102</v>
      </c>
      <c r="J634" s="25" t="s">
        <v>102</v>
      </c>
      <c r="K634" s="25" t="s">
        <v>102</v>
      </c>
      <c r="L634" s="25" t="s">
        <v>102</v>
      </c>
      <c r="M634" s="25" t="s">
        <v>102</v>
      </c>
      <c r="N634" s="1" t="s">
        <v>102</v>
      </c>
      <c r="O634" s="25" t="s">
        <v>102</v>
      </c>
      <c r="P634" s="25" t="s">
        <v>102</v>
      </c>
      <c r="Q634" s="70" t="s">
        <v>102</v>
      </c>
      <c r="R634" s="70" t="s">
        <v>102</v>
      </c>
      <c r="S634" s="70" t="s">
        <v>102</v>
      </c>
      <c r="T634" s="70" t="s">
        <v>102</v>
      </c>
      <c r="U634" s="70" t="s">
        <v>102</v>
      </c>
      <c r="V634" s="70" t="s">
        <v>102</v>
      </c>
      <c r="W634" s="160" t="s">
        <v>102</v>
      </c>
      <c r="X634" s="153" t="s">
        <v>114</v>
      </c>
      <c r="Y634" s="157" t="s">
        <v>114</v>
      </c>
    </row>
    <row r="635" spans="1:25" x14ac:dyDescent="0.3">
      <c r="A635" s="9" t="s">
        <v>786</v>
      </c>
      <c r="B635" s="2" t="s">
        <v>102</v>
      </c>
      <c r="C635" s="4" t="s">
        <v>102</v>
      </c>
      <c r="D635" s="4" t="s">
        <v>102</v>
      </c>
      <c r="E635" s="1" t="s">
        <v>102</v>
      </c>
      <c r="F635" s="33" t="s">
        <v>102</v>
      </c>
      <c r="G635" s="33" t="s">
        <v>102</v>
      </c>
      <c r="H635" s="25" t="s">
        <v>102</v>
      </c>
      <c r="I635" s="25" t="s">
        <v>102</v>
      </c>
      <c r="J635" s="25" t="s">
        <v>102</v>
      </c>
      <c r="K635" s="25">
        <v>1</v>
      </c>
      <c r="L635" s="25" t="s">
        <v>102</v>
      </c>
      <c r="M635" s="25" t="s">
        <v>102</v>
      </c>
      <c r="N635" s="1" t="s">
        <v>102</v>
      </c>
      <c r="O635" s="25" t="s">
        <v>102</v>
      </c>
      <c r="P635" s="25" t="s">
        <v>102</v>
      </c>
      <c r="Q635" s="70" t="s">
        <v>102</v>
      </c>
      <c r="R635" s="70" t="s">
        <v>102</v>
      </c>
      <c r="S635" s="70" t="s">
        <v>102</v>
      </c>
      <c r="T635" s="70" t="s">
        <v>102</v>
      </c>
      <c r="U635" s="70" t="s">
        <v>102</v>
      </c>
      <c r="V635" s="70" t="s">
        <v>102</v>
      </c>
      <c r="W635" s="160" t="s">
        <v>102</v>
      </c>
      <c r="X635" s="153" t="s">
        <v>102</v>
      </c>
      <c r="Y635" s="157" t="s">
        <v>102</v>
      </c>
    </row>
    <row r="636" spans="1:25" x14ac:dyDescent="0.3">
      <c r="A636" s="9" t="s">
        <v>457</v>
      </c>
      <c r="B636" s="2" t="s">
        <v>102</v>
      </c>
      <c r="C636" s="4" t="s">
        <v>102</v>
      </c>
      <c r="D636" s="4" t="s">
        <v>102</v>
      </c>
      <c r="E636" s="1" t="s">
        <v>102</v>
      </c>
      <c r="F636" s="33" t="s">
        <v>102</v>
      </c>
      <c r="G636" s="33" t="s">
        <v>102</v>
      </c>
      <c r="H636" s="25" t="s">
        <v>102</v>
      </c>
      <c r="I636" s="25" t="s">
        <v>102</v>
      </c>
      <c r="J636" s="25" t="s">
        <v>102</v>
      </c>
      <c r="K636" s="25" t="s">
        <v>102</v>
      </c>
      <c r="L636" s="25" t="s">
        <v>102</v>
      </c>
      <c r="M636" s="25" t="s">
        <v>114</v>
      </c>
      <c r="N636" s="1" t="s">
        <v>102</v>
      </c>
      <c r="O636" s="25" t="s">
        <v>102</v>
      </c>
      <c r="P636" s="25" t="s">
        <v>102</v>
      </c>
      <c r="Q636" s="70" t="s">
        <v>102</v>
      </c>
      <c r="R636" s="70" t="s">
        <v>102</v>
      </c>
      <c r="S636" s="70" t="s">
        <v>102</v>
      </c>
      <c r="T636" s="70" t="s">
        <v>102</v>
      </c>
      <c r="U636" s="70" t="s">
        <v>102</v>
      </c>
      <c r="V636" s="70" t="s">
        <v>102</v>
      </c>
      <c r="W636" s="160" t="s">
        <v>102</v>
      </c>
      <c r="X636" s="153" t="s">
        <v>114</v>
      </c>
      <c r="Y636" s="157" t="s">
        <v>114</v>
      </c>
    </row>
    <row r="637" spans="1:25" x14ac:dyDescent="0.3">
      <c r="A637" s="1" t="s">
        <v>231</v>
      </c>
      <c r="B637" s="2" t="s">
        <v>102</v>
      </c>
      <c r="C637" s="4" t="s">
        <v>102</v>
      </c>
      <c r="D637" s="4" t="s">
        <v>102</v>
      </c>
      <c r="E637" s="1" t="s">
        <v>102</v>
      </c>
      <c r="F637" s="33" t="s">
        <v>102</v>
      </c>
      <c r="G637" s="33" t="s">
        <v>102</v>
      </c>
      <c r="H637" s="25">
        <v>1</v>
      </c>
      <c r="I637" s="25">
        <v>5</v>
      </c>
      <c r="J637" s="25">
        <v>5</v>
      </c>
      <c r="K637" s="25">
        <v>1</v>
      </c>
      <c r="L637" s="25">
        <v>4</v>
      </c>
      <c r="M637" s="25" t="s">
        <v>114</v>
      </c>
      <c r="N637" s="1" t="s">
        <v>102</v>
      </c>
      <c r="O637" s="25" t="s">
        <v>102</v>
      </c>
      <c r="P637" s="25" t="s">
        <v>102</v>
      </c>
      <c r="Q637" s="70" t="s">
        <v>102</v>
      </c>
      <c r="R637" s="70" t="s">
        <v>102</v>
      </c>
      <c r="S637" s="70" t="s">
        <v>102</v>
      </c>
      <c r="T637" s="70" t="s">
        <v>102</v>
      </c>
      <c r="U637" s="70" t="s">
        <v>102</v>
      </c>
      <c r="V637" s="70" t="s">
        <v>102</v>
      </c>
      <c r="W637" s="160" t="s">
        <v>102</v>
      </c>
      <c r="X637" s="153" t="s">
        <v>114</v>
      </c>
      <c r="Y637" s="157" t="s">
        <v>114</v>
      </c>
    </row>
    <row r="638" spans="1:25" x14ac:dyDescent="0.3">
      <c r="A638" s="4" t="s">
        <v>458</v>
      </c>
      <c r="B638" s="2" t="s">
        <v>102</v>
      </c>
      <c r="C638" s="4" t="s">
        <v>102</v>
      </c>
      <c r="D638" s="4" t="s">
        <v>102</v>
      </c>
      <c r="E638" s="1" t="s">
        <v>102</v>
      </c>
      <c r="F638" s="33" t="s">
        <v>102</v>
      </c>
      <c r="G638" s="33" t="s">
        <v>102</v>
      </c>
      <c r="H638" s="25" t="s">
        <v>102</v>
      </c>
      <c r="I638" s="25" t="s">
        <v>102</v>
      </c>
      <c r="J638" s="25" t="s">
        <v>102</v>
      </c>
      <c r="K638" s="25" t="s">
        <v>102</v>
      </c>
      <c r="L638" s="25" t="s">
        <v>102</v>
      </c>
      <c r="M638" s="25" t="s">
        <v>114</v>
      </c>
      <c r="N638" s="1" t="s">
        <v>102</v>
      </c>
      <c r="O638" s="25" t="s">
        <v>102</v>
      </c>
      <c r="P638" s="25" t="s">
        <v>102</v>
      </c>
      <c r="Q638" s="70" t="s">
        <v>102</v>
      </c>
      <c r="R638" s="70" t="s">
        <v>102</v>
      </c>
      <c r="S638" s="70" t="s">
        <v>102</v>
      </c>
      <c r="T638" s="70" t="s">
        <v>102</v>
      </c>
      <c r="U638" s="70" t="s">
        <v>102</v>
      </c>
      <c r="V638" s="70" t="s">
        <v>102</v>
      </c>
      <c r="W638" s="160" t="s">
        <v>102</v>
      </c>
      <c r="X638" s="153" t="s">
        <v>114</v>
      </c>
      <c r="Y638" s="157" t="s">
        <v>114</v>
      </c>
    </row>
    <row r="639" spans="1:25" x14ac:dyDescent="0.3">
      <c r="A639" s="4" t="s">
        <v>787</v>
      </c>
      <c r="B639" s="2" t="s">
        <v>102</v>
      </c>
      <c r="C639" s="4" t="s">
        <v>102</v>
      </c>
      <c r="D639" s="4" t="s">
        <v>102</v>
      </c>
      <c r="E639" s="1" t="s">
        <v>102</v>
      </c>
      <c r="F639" s="33" t="s">
        <v>102</v>
      </c>
      <c r="G639" s="33" t="s">
        <v>102</v>
      </c>
      <c r="H639" s="25" t="s">
        <v>102</v>
      </c>
      <c r="I639" s="25" t="s">
        <v>102</v>
      </c>
      <c r="J639" s="25" t="s">
        <v>102</v>
      </c>
      <c r="K639" s="25">
        <v>2</v>
      </c>
      <c r="L639" s="25" t="s">
        <v>102</v>
      </c>
      <c r="M639" s="25" t="s">
        <v>102</v>
      </c>
      <c r="N639" s="1" t="s">
        <v>102</v>
      </c>
      <c r="O639" s="25" t="s">
        <v>102</v>
      </c>
      <c r="P639" s="25" t="s">
        <v>102</v>
      </c>
      <c r="Q639" s="70" t="s">
        <v>102</v>
      </c>
      <c r="R639" s="70" t="s">
        <v>102</v>
      </c>
      <c r="S639" s="70" t="s">
        <v>102</v>
      </c>
      <c r="T639" s="70" t="s">
        <v>102</v>
      </c>
      <c r="U639" s="70" t="s">
        <v>102</v>
      </c>
      <c r="V639" s="70" t="s">
        <v>102</v>
      </c>
      <c r="W639" s="160" t="s">
        <v>102</v>
      </c>
      <c r="X639" s="153" t="s">
        <v>102</v>
      </c>
      <c r="Y639" s="157" t="s">
        <v>114</v>
      </c>
    </row>
    <row r="640" spans="1:25" x14ac:dyDescent="0.3">
      <c r="A640" s="4" t="s">
        <v>459</v>
      </c>
      <c r="B640" s="2" t="s">
        <v>102</v>
      </c>
      <c r="C640" s="4" t="s">
        <v>102</v>
      </c>
      <c r="D640" s="4" t="s">
        <v>102</v>
      </c>
      <c r="E640" s="1" t="s">
        <v>102</v>
      </c>
      <c r="F640" s="33" t="s">
        <v>102</v>
      </c>
      <c r="G640" s="33" t="s">
        <v>102</v>
      </c>
      <c r="H640" s="25" t="s">
        <v>102</v>
      </c>
      <c r="I640" s="25" t="s">
        <v>102</v>
      </c>
      <c r="J640" s="25" t="s">
        <v>102</v>
      </c>
      <c r="K640" s="25" t="s">
        <v>102</v>
      </c>
      <c r="L640" s="25" t="s">
        <v>102</v>
      </c>
      <c r="M640" s="25">
        <f>1+83+114+1+2</f>
        <v>201</v>
      </c>
      <c r="N640" s="1" t="s">
        <v>102</v>
      </c>
      <c r="O640" s="25" t="s">
        <v>102</v>
      </c>
      <c r="P640" s="25" t="s">
        <v>102</v>
      </c>
      <c r="Q640" s="70" t="s">
        <v>102</v>
      </c>
      <c r="R640" s="70" t="s">
        <v>102</v>
      </c>
      <c r="S640" s="70" t="s">
        <v>102</v>
      </c>
      <c r="T640" s="70" t="s">
        <v>102</v>
      </c>
      <c r="U640" s="70" t="s">
        <v>102</v>
      </c>
      <c r="V640" s="70" t="s">
        <v>102</v>
      </c>
      <c r="W640" s="160" t="s">
        <v>102</v>
      </c>
      <c r="X640" s="153" t="s">
        <v>114</v>
      </c>
      <c r="Y640" s="157" t="s">
        <v>114</v>
      </c>
    </row>
    <row r="641" spans="1:25" x14ac:dyDescent="0.3">
      <c r="A641" s="4" t="s">
        <v>460</v>
      </c>
      <c r="B641" s="2" t="s">
        <v>102</v>
      </c>
      <c r="C641" s="4" t="s">
        <v>102</v>
      </c>
      <c r="D641" s="4" t="s">
        <v>102</v>
      </c>
      <c r="E641" s="1" t="s">
        <v>102</v>
      </c>
      <c r="F641" s="33" t="s">
        <v>102</v>
      </c>
      <c r="G641" s="33" t="s">
        <v>102</v>
      </c>
      <c r="H641" s="25" t="s">
        <v>102</v>
      </c>
      <c r="I641" s="25" t="s">
        <v>102</v>
      </c>
      <c r="J641" s="25" t="s">
        <v>102</v>
      </c>
      <c r="K641" s="25" t="s">
        <v>102</v>
      </c>
      <c r="L641" s="25" t="s">
        <v>102</v>
      </c>
      <c r="M641" s="25" t="s">
        <v>114</v>
      </c>
      <c r="N641" s="1" t="s">
        <v>102</v>
      </c>
      <c r="O641" s="25" t="s">
        <v>102</v>
      </c>
      <c r="P641" s="25" t="s">
        <v>102</v>
      </c>
      <c r="Q641" s="70" t="s">
        <v>102</v>
      </c>
      <c r="R641" s="70" t="s">
        <v>102</v>
      </c>
      <c r="S641" s="70" t="s">
        <v>102</v>
      </c>
      <c r="T641" s="70" t="s">
        <v>102</v>
      </c>
      <c r="U641" s="70" t="s">
        <v>102</v>
      </c>
      <c r="V641" s="70" t="s">
        <v>102</v>
      </c>
      <c r="W641" s="160" t="s">
        <v>102</v>
      </c>
      <c r="X641" s="153" t="s">
        <v>969</v>
      </c>
      <c r="Y641" s="157" t="s">
        <v>969</v>
      </c>
    </row>
    <row r="642" spans="1:25" x14ac:dyDescent="0.3">
      <c r="A642" s="4" t="s">
        <v>461</v>
      </c>
      <c r="B642" s="2" t="s">
        <v>102</v>
      </c>
      <c r="C642" s="4" t="s">
        <v>102</v>
      </c>
      <c r="D642" s="4" t="s">
        <v>102</v>
      </c>
      <c r="E642" s="1" t="s">
        <v>102</v>
      </c>
      <c r="F642" s="33" t="s">
        <v>102</v>
      </c>
      <c r="G642" s="33" t="s">
        <v>102</v>
      </c>
      <c r="H642" s="25" t="s">
        <v>102</v>
      </c>
      <c r="I642" s="25" t="s">
        <v>102</v>
      </c>
      <c r="J642" s="25" t="s">
        <v>102</v>
      </c>
      <c r="K642" s="25" t="s">
        <v>102</v>
      </c>
      <c r="L642" s="25" t="s">
        <v>102</v>
      </c>
      <c r="M642" s="25" t="s">
        <v>114</v>
      </c>
      <c r="N642" s="1" t="s">
        <v>102</v>
      </c>
      <c r="O642" s="25" t="s">
        <v>102</v>
      </c>
      <c r="P642" s="25" t="s">
        <v>102</v>
      </c>
      <c r="Q642" s="70" t="s">
        <v>102</v>
      </c>
      <c r="R642" s="70" t="s">
        <v>102</v>
      </c>
      <c r="S642" s="70" t="s">
        <v>102</v>
      </c>
      <c r="T642" s="70" t="s">
        <v>102</v>
      </c>
      <c r="U642" s="70" t="s">
        <v>102</v>
      </c>
      <c r="V642" s="70" t="s">
        <v>102</v>
      </c>
      <c r="W642" s="160" t="s">
        <v>102</v>
      </c>
      <c r="X642" s="153" t="s">
        <v>114</v>
      </c>
      <c r="Y642" s="157" t="s">
        <v>114</v>
      </c>
    </row>
    <row r="643" spans="1:25" x14ac:dyDescent="0.3">
      <c r="A643" s="4" t="s">
        <v>977</v>
      </c>
      <c r="B643" s="2" t="s">
        <v>102</v>
      </c>
      <c r="C643" s="4" t="s">
        <v>102</v>
      </c>
      <c r="D643" s="4" t="s">
        <v>102</v>
      </c>
      <c r="E643" s="1" t="s">
        <v>102</v>
      </c>
      <c r="F643" s="33">
        <f>15+1+1+10+6</f>
        <v>33</v>
      </c>
      <c r="G643" s="33" t="s">
        <v>102</v>
      </c>
      <c r="H643" s="25" t="s">
        <v>102</v>
      </c>
      <c r="I643" s="25" t="s">
        <v>102</v>
      </c>
      <c r="J643" s="25" t="s">
        <v>102</v>
      </c>
      <c r="K643" s="25" t="s">
        <v>102</v>
      </c>
      <c r="L643" s="25" t="s">
        <v>102</v>
      </c>
      <c r="M643" s="25" t="s">
        <v>102</v>
      </c>
      <c r="N643" s="1" t="s">
        <v>102</v>
      </c>
      <c r="O643" s="25" t="s">
        <v>102</v>
      </c>
      <c r="P643" s="25" t="s">
        <v>102</v>
      </c>
      <c r="Q643" s="70" t="s">
        <v>102</v>
      </c>
      <c r="R643" s="70" t="s">
        <v>102</v>
      </c>
      <c r="S643" s="70" t="s">
        <v>102</v>
      </c>
      <c r="T643" s="70" t="s">
        <v>102</v>
      </c>
      <c r="U643" s="70" t="s">
        <v>102</v>
      </c>
      <c r="V643" s="70" t="s">
        <v>102</v>
      </c>
      <c r="W643" s="160" t="s">
        <v>102</v>
      </c>
      <c r="X643" s="153" t="s">
        <v>102</v>
      </c>
      <c r="Y643" s="157" t="s">
        <v>102</v>
      </c>
    </row>
    <row r="644" spans="1:25" x14ac:dyDescent="0.3">
      <c r="A644" s="1" t="s">
        <v>125</v>
      </c>
      <c r="B644" s="14" t="s">
        <v>102</v>
      </c>
      <c r="C644" s="4" t="s">
        <v>102</v>
      </c>
      <c r="D644" s="4" t="s">
        <v>102</v>
      </c>
      <c r="E644" s="1" t="s">
        <v>102</v>
      </c>
      <c r="F644" s="33">
        <v>1</v>
      </c>
      <c r="G644" s="33">
        <v>10</v>
      </c>
      <c r="H644" s="25">
        <v>9</v>
      </c>
      <c r="I644" s="25" t="s">
        <v>102</v>
      </c>
      <c r="J644" s="25" t="s">
        <v>102</v>
      </c>
      <c r="K644" s="25">
        <v>10</v>
      </c>
      <c r="L644" s="24" t="s">
        <v>102</v>
      </c>
      <c r="M644" s="24" t="s">
        <v>114</v>
      </c>
      <c r="N644" s="4">
        <v>1</v>
      </c>
      <c r="O644" s="25">
        <v>3</v>
      </c>
      <c r="P644" s="25">
        <v>8</v>
      </c>
      <c r="Q644" s="70" t="s">
        <v>102</v>
      </c>
      <c r="R644" s="70" t="s">
        <v>102</v>
      </c>
      <c r="S644" s="70" t="s">
        <v>102</v>
      </c>
      <c r="T644" s="70" t="s">
        <v>102</v>
      </c>
      <c r="U644" s="70" t="s">
        <v>102</v>
      </c>
      <c r="V644" s="70" t="s">
        <v>102</v>
      </c>
      <c r="W644" s="160" t="s">
        <v>102</v>
      </c>
      <c r="X644" s="153" t="s">
        <v>969</v>
      </c>
      <c r="Y644" s="157" t="s">
        <v>969</v>
      </c>
    </row>
    <row r="645" spans="1:25" x14ac:dyDescent="0.3">
      <c r="A645" s="4" t="s">
        <v>462</v>
      </c>
      <c r="B645" s="14" t="s">
        <v>102</v>
      </c>
      <c r="C645" s="4" t="s">
        <v>102</v>
      </c>
      <c r="D645" s="4" t="s">
        <v>102</v>
      </c>
      <c r="E645" s="1" t="s">
        <v>102</v>
      </c>
      <c r="F645" s="33" t="s">
        <v>102</v>
      </c>
      <c r="G645" s="33" t="s">
        <v>102</v>
      </c>
      <c r="H645" s="25" t="s">
        <v>102</v>
      </c>
      <c r="I645" s="25" t="s">
        <v>102</v>
      </c>
      <c r="J645" s="25" t="s">
        <v>102</v>
      </c>
      <c r="K645" s="25" t="s">
        <v>102</v>
      </c>
      <c r="L645" s="24" t="s">
        <v>102</v>
      </c>
      <c r="M645" s="24" t="s">
        <v>114</v>
      </c>
      <c r="N645" s="4" t="s">
        <v>102</v>
      </c>
      <c r="O645" s="25" t="s">
        <v>102</v>
      </c>
      <c r="P645" s="25" t="s">
        <v>102</v>
      </c>
      <c r="Q645" s="70" t="s">
        <v>102</v>
      </c>
      <c r="R645" s="70" t="s">
        <v>102</v>
      </c>
      <c r="S645" s="70" t="s">
        <v>102</v>
      </c>
      <c r="T645" s="70" t="s">
        <v>102</v>
      </c>
      <c r="U645" s="70" t="s">
        <v>102</v>
      </c>
      <c r="V645" s="70" t="s">
        <v>102</v>
      </c>
      <c r="W645" s="160" t="s">
        <v>102</v>
      </c>
      <c r="X645" s="153" t="s">
        <v>114</v>
      </c>
      <c r="Y645" s="157" t="s">
        <v>114</v>
      </c>
    </row>
    <row r="646" spans="1:25" x14ac:dyDescent="0.3">
      <c r="A646" s="1" t="s">
        <v>151</v>
      </c>
      <c r="B646" s="2" t="s">
        <v>102</v>
      </c>
      <c r="C646" s="4" t="s">
        <v>102</v>
      </c>
      <c r="D646" s="4" t="s">
        <v>102</v>
      </c>
      <c r="E646" s="1" t="s">
        <v>102</v>
      </c>
      <c r="F646" s="33" t="s">
        <v>102</v>
      </c>
      <c r="G646" s="33" t="s">
        <v>102</v>
      </c>
      <c r="H646" s="25" t="s">
        <v>102</v>
      </c>
      <c r="I646" s="25">
        <v>2</v>
      </c>
      <c r="J646" s="25" t="s">
        <v>102</v>
      </c>
      <c r="K646" s="25" t="s">
        <v>102</v>
      </c>
      <c r="L646" s="24" t="s">
        <v>102</v>
      </c>
      <c r="M646" s="24">
        <v>2</v>
      </c>
      <c r="N646" s="4" t="s">
        <v>102</v>
      </c>
      <c r="O646" s="25" t="s">
        <v>102</v>
      </c>
      <c r="P646" s="25" t="s">
        <v>102</v>
      </c>
      <c r="Q646" s="70" t="s">
        <v>102</v>
      </c>
      <c r="R646" s="70" t="s">
        <v>102</v>
      </c>
      <c r="S646" s="70" t="s">
        <v>102</v>
      </c>
      <c r="T646" s="70" t="s">
        <v>102</v>
      </c>
      <c r="U646" s="70" t="s">
        <v>102</v>
      </c>
      <c r="V646" s="70" t="s">
        <v>102</v>
      </c>
      <c r="W646" s="160" t="s">
        <v>102</v>
      </c>
      <c r="X646" s="153" t="s">
        <v>114</v>
      </c>
      <c r="Y646" s="157" t="s">
        <v>114</v>
      </c>
    </row>
    <row r="647" spans="1:25" x14ac:dyDescent="0.3">
      <c r="A647" s="1" t="s">
        <v>197</v>
      </c>
      <c r="B647" s="2" t="s">
        <v>102</v>
      </c>
      <c r="C647" s="4" t="s">
        <v>102</v>
      </c>
      <c r="D647" s="4" t="s">
        <v>102</v>
      </c>
      <c r="E647" s="1" t="s">
        <v>114</v>
      </c>
      <c r="F647" s="33">
        <f>37+3+2+2</f>
        <v>44</v>
      </c>
      <c r="G647" s="33">
        <v>1</v>
      </c>
      <c r="H647" s="25" t="s">
        <v>102</v>
      </c>
      <c r="I647" s="25" t="s">
        <v>102</v>
      </c>
      <c r="J647" s="25">
        <v>15</v>
      </c>
      <c r="K647" s="25" t="s">
        <v>102</v>
      </c>
      <c r="L647" s="24" t="s">
        <v>102</v>
      </c>
      <c r="M647" s="24">
        <f>1+3+1+1</f>
        <v>6</v>
      </c>
      <c r="N647" s="4" t="s">
        <v>102</v>
      </c>
      <c r="O647" s="25" t="s">
        <v>102</v>
      </c>
      <c r="P647" s="25" t="s">
        <v>102</v>
      </c>
      <c r="Q647" s="70">
        <v>5</v>
      </c>
      <c r="R647" s="70" t="s">
        <v>102</v>
      </c>
      <c r="S647" s="70">
        <v>2</v>
      </c>
      <c r="T647" s="70">
        <v>5</v>
      </c>
      <c r="U647" s="70">
        <v>4</v>
      </c>
      <c r="V647" s="70" t="s">
        <v>102</v>
      </c>
      <c r="W647" s="160" t="s">
        <v>102</v>
      </c>
      <c r="X647" s="153" t="str">
        <f t="shared" si="11"/>
        <v>X</v>
      </c>
      <c r="Y647" s="157" t="s">
        <v>969</v>
      </c>
    </row>
    <row r="648" spans="1:25" x14ac:dyDescent="0.3">
      <c r="A648" s="4" t="s">
        <v>463</v>
      </c>
      <c r="B648" s="2" t="s">
        <v>102</v>
      </c>
      <c r="C648" s="4" t="s">
        <v>102</v>
      </c>
      <c r="D648" s="4" t="s">
        <v>102</v>
      </c>
      <c r="E648" s="1" t="s">
        <v>102</v>
      </c>
      <c r="F648" s="33" t="s">
        <v>102</v>
      </c>
      <c r="G648" s="33" t="s">
        <v>102</v>
      </c>
      <c r="H648" s="25" t="s">
        <v>102</v>
      </c>
      <c r="I648" s="25" t="s">
        <v>102</v>
      </c>
      <c r="J648" s="25" t="s">
        <v>102</v>
      </c>
      <c r="K648" s="25" t="s">
        <v>102</v>
      </c>
      <c r="L648" s="24" t="s">
        <v>102</v>
      </c>
      <c r="M648" s="24" t="s">
        <v>114</v>
      </c>
      <c r="N648" s="4" t="s">
        <v>102</v>
      </c>
      <c r="O648" s="25" t="s">
        <v>102</v>
      </c>
      <c r="P648" s="25" t="s">
        <v>102</v>
      </c>
      <c r="Q648" s="70" t="s">
        <v>102</v>
      </c>
      <c r="R648" s="70" t="s">
        <v>102</v>
      </c>
      <c r="S648" s="70" t="s">
        <v>102</v>
      </c>
      <c r="T648" s="70" t="s">
        <v>102</v>
      </c>
      <c r="U648" s="70" t="s">
        <v>102</v>
      </c>
      <c r="V648" s="70" t="s">
        <v>102</v>
      </c>
      <c r="W648" s="160" t="s">
        <v>102</v>
      </c>
      <c r="X648" s="153" t="s">
        <v>114</v>
      </c>
      <c r="Y648" s="157" t="s">
        <v>102</v>
      </c>
    </row>
    <row r="649" spans="1:25" x14ac:dyDescent="0.3">
      <c r="A649" s="4" t="s">
        <v>464</v>
      </c>
      <c r="B649" s="2" t="s">
        <v>102</v>
      </c>
      <c r="C649" s="4" t="s">
        <v>102</v>
      </c>
      <c r="D649" s="4" t="s">
        <v>102</v>
      </c>
      <c r="E649" s="1" t="s">
        <v>102</v>
      </c>
      <c r="F649" s="33" t="s">
        <v>102</v>
      </c>
      <c r="G649" s="33" t="s">
        <v>102</v>
      </c>
      <c r="H649" s="25" t="s">
        <v>102</v>
      </c>
      <c r="I649" s="25" t="s">
        <v>102</v>
      </c>
      <c r="J649" s="25" t="s">
        <v>102</v>
      </c>
      <c r="K649" s="25" t="s">
        <v>102</v>
      </c>
      <c r="L649" s="24" t="s">
        <v>102</v>
      </c>
      <c r="M649" s="24" t="s">
        <v>114</v>
      </c>
      <c r="N649" s="4" t="s">
        <v>102</v>
      </c>
      <c r="O649" s="25" t="s">
        <v>102</v>
      </c>
      <c r="P649" s="25" t="s">
        <v>102</v>
      </c>
      <c r="Q649" s="70" t="s">
        <v>102</v>
      </c>
      <c r="R649" s="70" t="s">
        <v>102</v>
      </c>
      <c r="S649" s="70" t="s">
        <v>102</v>
      </c>
      <c r="T649" s="70" t="s">
        <v>102</v>
      </c>
      <c r="U649" s="70" t="s">
        <v>102</v>
      </c>
      <c r="V649" s="70" t="s">
        <v>102</v>
      </c>
      <c r="W649" s="160" t="s">
        <v>102</v>
      </c>
      <c r="X649" s="153" t="s">
        <v>114</v>
      </c>
      <c r="Y649" s="157" t="s">
        <v>114</v>
      </c>
    </row>
    <row r="650" spans="1:25" x14ac:dyDescent="0.3">
      <c r="A650" s="4" t="s">
        <v>465</v>
      </c>
      <c r="B650" s="2" t="s">
        <v>102</v>
      </c>
      <c r="C650" s="4" t="s">
        <v>102</v>
      </c>
      <c r="D650" s="4" t="s">
        <v>102</v>
      </c>
      <c r="E650" s="1" t="s">
        <v>102</v>
      </c>
      <c r="F650" s="33" t="s">
        <v>102</v>
      </c>
      <c r="G650" s="33" t="s">
        <v>102</v>
      </c>
      <c r="H650" s="25" t="s">
        <v>102</v>
      </c>
      <c r="I650" s="25" t="s">
        <v>102</v>
      </c>
      <c r="J650" s="25" t="s">
        <v>102</v>
      </c>
      <c r="K650" s="25" t="s">
        <v>102</v>
      </c>
      <c r="L650" s="24" t="s">
        <v>102</v>
      </c>
      <c r="M650" s="24" t="s">
        <v>114</v>
      </c>
      <c r="N650" s="4" t="s">
        <v>102</v>
      </c>
      <c r="O650" s="25" t="s">
        <v>102</v>
      </c>
      <c r="P650" s="25" t="s">
        <v>102</v>
      </c>
      <c r="Q650" s="70" t="s">
        <v>102</v>
      </c>
      <c r="R650" s="70" t="s">
        <v>102</v>
      </c>
      <c r="S650" s="70" t="s">
        <v>102</v>
      </c>
      <c r="T650" s="70" t="s">
        <v>102</v>
      </c>
      <c r="U650" s="70" t="s">
        <v>102</v>
      </c>
      <c r="V650" s="70" t="s">
        <v>102</v>
      </c>
      <c r="W650" s="160" t="s">
        <v>102</v>
      </c>
      <c r="X650" s="153" t="s">
        <v>114</v>
      </c>
      <c r="Y650" s="157" t="s">
        <v>114</v>
      </c>
    </row>
    <row r="651" spans="1:25" x14ac:dyDescent="0.3">
      <c r="A651" s="1" t="s">
        <v>29</v>
      </c>
      <c r="B651" s="2">
        <v>0</v>
      </c>
      <c r="C651" s="4">
        <v>0</v>
      </c>
      <c r="D651" s="4">
        <v>0</v>
      </c>
      <c r="E651" s="1">
        <v>3</v>
      </c>
      <c r="F651" s="33" t="s">
        <v>102</v>
      </c>
      <c r="G651" s="33" t="s">
        <v>102</v>
      </c>
      <c r="H651" s="24">
        <v>1</v>
      </c>
      <c r="I651" s="25" t="s">
        <v>102</v>
      </c>
      <c r="J651" s="25">
        <v>6</v>
      </c>
      <c r="K651" s="25" t="s">
        <v>102</v>
      </c>
      <c r="L651" s="31" t="s">
        <v>102</v>
      </c>
      <c r="M651" s="31">
        <v>2</v>
      </c>
      <c r="N651" s="69" t="s">
        <v>102</v>
      </c>
      <c r="O651" s="25" t="s">
        <v>114</v>
      </c>
      <c r="P651" s="25">
        <v>1</v>
      </c>
      <c r="Q651" s="70" t="s">
        <v>102</v>
      </c>
      <c r="R651" s="70" t="s">
        <v>102</v>
      </c>
      <c r="S651" s="70" t="s">
        <v>102</v>
      </c>
      <c r="T651" s="70" t="s">
        <v>102</v>
      </c>
      <c r="U651" s="70" t="s">
        <v>102</v>
      </c>
      <c r="V651" s="70" t="s">
        <v>102</v>
      </c>
      <c r="W651" s="160" t="s">
        <v>102</v>
      </c>
      <c r="X651" s="153" t="s">
        <v>114</v>
      </c>
      <c r="Y651" s="157" t="s">
        <v>114</v>
      </c>
    </row>
    <row r="652" spans="1:25" x14ac:dyDescent="0.3">
      <c r="A652" s="4" t="s">
        <v>466</v>
      </c>
      <c r="B652" s="2" t="s">
        <v>102</v>
      </c>
      <c r="C652" s="4" t="s">
        <v>102</v>
      </c>
      <c r="D652" s="4" t="s">
        <v>102</v>
      </c>
      <c r="E652" s="1" t="s">
        <v>102</v>
      </c>
      <c r="F652" s="33" t="s">
        <v>102</v>
      </c>
      <c r="G652" s="33" t="s">
        <v>102</v>
      </c>
      <c r="H652" s="24" t="s">
        <v>102</v>
      </c>
      <c r="I652" s="25" t="s">
        <v>102</v>
      </c>
      <c r="J652" s="25" t="s">
        <v>102</v>
      </c>
      <c r="K652" s="25" t="s">
        <v>102</v>
      </c>
      <c r="L652" s="31" t="s">
        <v>102</v>
      </c>
      <c r="M652" s="31" t="s">
        <v>114</v>
      </c>
      <c r="N652" s="69" t="s">
        <v>102</v>
      </c>
      <c r="O652" s="25" t="s">
        <v>102</v>
      </c>
      <c r="P652" s="25" t="s">
        <v>102</v>
      </c>
      <c r="Q652" s="70" t="s">
        <v>102</v>
      </c>
      <c r="R652" s="70" t="s">
        <v>102</v>
      </c>
      <c r="S652" s="70" t="s">
        <v>102</v>
      </c>
      <c r="T652" s="70" t="s">
        <v>102</v>
      </c>
      <c r="U652" s="70" t="s">
        <v>102</v>
      </c>
      <c r="V652" s="70" t="s">
        <v>102</v>
      </c>
      <c r="W652" s="160" t="s">
        <v>102</v>
      </c>
      <c r="X652" s="153" t="s">
        <v>114</v>
      </c>
      <c r="Y652" s="157" t="s">
        <v>102</v>
      </c>
    </row>
    <row r="653" spans="1:25" x14ac:dyDescent="0.3">
      <c r="A653" s="4" t="s">
        <v>467</v>
      </c>
      <c r="B653" s="2" t="s">
        <v>102</v>
      </c>
      <c r="C653" s="4" t="s">
        <v>102</v>
      </c>
      <c r="D653" s="4" t="s">
        <v>102</v>
      </c>
      <c r="E653" s="1" t="s">
        <v>102</v>
      </c>
      <c r="F653" s="33" t="s">
        <v>102</v>
      </c>
      <c r="G653" s="33" t="s">
        <v>102</v>
      </c>
      <c r="H653" s="24" t="s">
        <v>102</v>
      </c>
      <c r="I653" s="25">
        <v>3</v>
      </c>
      <c r="J653" s="25" t="s">
        <v>102</v>
      </c>
      <c r="K653" s="25" t="s">
        <v>102</v>
      </c>
      <c r="L653" s="31" t="s">
        <v>102</v>
      </c>
      <c r="M653" s="31" t="s">
        <v>114</v>
      </c>
      <c r="N653" s="69" t="s">
        <v>102</v>
      </c>
      <c r="O653" s="25" t="s">
        <v>102</v>
      </c>
      <c r="P653" s="25" t="s">
        <v>102</v>
      </c>
      <c r="Q653" s="70" t="s">
        <v>102</v>
      </c>
      <c r="R653" s="70" t="s">
        <v>102</v>
      </c>
      <c r="S653" s="70" t="s">
        <v>102</v>
      </c>
      <c r="T653" s="70" t="s">
        <v>102</v>
      </c>
      <c r="U653" s="70" t="s">
        <v>102</v>
      </c>
      <c r="V653" s="70" t="s">
        <v>102</v>
      </c>
      <c r="W653" s="160" t="s">
        <v>102</v>
      </c>
      <c r="X653" s="153" t="s">
        <v>114</v>
      </c>
      <c r="Y653" s="157" t="s">
        <v>114</v>
      </c>
    </row>
    <row r="654" spans="1:25" x14ac:dyDescent="0.3">
      <c r="A654" s="1" t="s">
        <v>27</v>
      </c>
      <c r="B654" s="2">
        <v>0</v>
      </c>
      <c r="C654" s="4">
        <v>0</v>
      </c>
      <c r="D654" s="4">
        <v>0</v>
      </c>
      <c r="E654" s="1">
        <v>1</v>
      </c>
      <c r="F654" s="33" t="s">
        <v>102</v>
      </c>
      <c r="G654" s="33" t="s">
        <v>102</v>
      </c>
      <c r="H654" s="25" t="s">
        <v>102</v>
      </c>
      <c r="I654" s="25" t="s">
        <v>102</v>
      </c>
      <c r="J654" s="25" t="s">
        <v>102</v>
      </c>
      <c r="K654" s="25" t="s">
        <v>102</v>
      </c>
      <c r="L654" s="25" t="s">
        <v>102</v>
      </c>
      <c r="M654" s="25" t="s">
        <v>102</v>
      </c>
      <c r="N654" s="1" t="s">
        <v>102</v>
      </c>
      <c r="O654" s="25" t="s">
        <v>102</v>
      </c>
      <c r="P654" s="25" t="s">
        <v>102</v>
      </c>
      <c r="Q654" s="70" t="s">
        <v>102</v>
      </c>
      <c r="R654" s="70" t="s">
        <v>102</v>
      </c>
      <c r="S654" s="70" t="s">
        <v>102</v>
      </c>
      <c r="T654" s="70" t="s">
        <v>102</v>
      </c>
      <c r="U654" s="70" t="s">
        <v>102</v>
      </c>
      <c r="V654" s="70" t="s">
        <v>102</v>
      </c>
      <c r="W654" s="160" t="s">
        <v>102</v>
      </c>
      <c r="X654" s="153" t="s">
        <v>114</v>
      </c>
      <c r="Y654" s="157" t="s">
        <v>114</v>
      </c>
    </row>
    <row r="655" spans="1:25" x14ac:dyDescent="0.3">
      <c r="A655" s="4" t="s">
        <v>468</v>
      </c>
      <c r="B655" s="2" t="s">
        <v>102</v>
      </c>
      <c r="C655" s="4" t="s">
        <v>102</v>
      </c>
      <c r="D655" s="4" t="s">
        <v>102</v>
      </c>
      <c r="E655" s="1" t="s">
        <v>102</v>
      </c>
      <c r="F655" s="33" t="s">
        <v>102</v>
      </c>
      <c r="G655" s="33" t="s">
        <v>102</v>
      </c>
      <c r="H655" s="25" t="s">
        <v>102</v>
      </c>
      <c r="I655" s="25" t="s">
        <v>102</v>
      </c>
      <c r="J655" s="25" t="s">
        <v>102</v>
      </c>
      <c r="K655" s="25" t="s">
        <v>102</v>
      </c>
      <c r="L655" s="25" t="s">
        <v>102</v>
      </c>
      <c r="M655" s="25">
        <v>8</v>
      </c>
      <c r="N655" s="1" t="s">
        <v>102</v>
      </c>
      <c r="O655" s="25" t="s">
        <v>102</v>
      </c>
      <c r="P655" s="25" t="s">
        <v>102</v>
      </c>
      <c r="Q655" s="70" t="s">
        <v>102</v>
      </c>
      <c r="R655" s="70" t="s">
        <v>102</v>
      </c>
      <c r="S655" s="70" t="s">
        <v>102</v>
      </c>
      <c r="T655" s="70" t="s">
        <v>102</v>
      </c>
      <c r="U655" s="70" t="s">
        <v>102</v>
      </c>
      <c r="V655" s="70" t="s">
        <v>102</v>
      </c>
      <c r="W655" s="160" t="s">
        <v>102</v>
      </c>
      <c r="X655" s="153" t="s">
        <v>114</v>
      </c>
      <c r="Y655" s="157" t="s">
        <v>114</v>
      </c>
    </row>
    <row r="656" spans="1:25" x14ac:dyDescent="0.3">
      <c r="A656" s="4" t="s">
        <v>469</v>
      </c>
      <c r="B656" s="2" t="s">
        <v>102</v>
      </c>
      <c r="C656" s="4" t="s">
        <v>102</v>
      </c>
      <c r="D656" s="4" t="s">
        <v>102</v>
      </c>
      <c r="E656" s="1" t="s">
        <v>102</v>
      </c>
      <c r="F656" s="33" t="s">
        <v>102</v>
      </c>
      <c r="G656" s="33" t="s">
        <v>102</v>
      </c>
      <c r="H656" s="25" t="s">
        <v>102</v>
      </c>
      <c r="I656" s="25" t="s">
        <v>102</v>
      </c>
      <c r="J656" s="25" t="s">
        <v>102</v>
      </c>
      <c r="K656" s="25" t="s">
        <v>102</v>
      </c>
      <c r="L656" s="25" t="s">
        <v>102</v>
      </c>
      <c r="M656" s="25">
        <v>2</v>
      </c>
      <c r="N656" s="1" t="s">
        <v>102</v>
      </c>
      <c r="O656" s="25" t="s">
        <v>102</v>
      </c>
      <c r="P656" s="25" t="s">
        <v>102</v>
      </c>
      <c r="Q656" s="70" t="s">
        <v>102</v>
      </c>
      <c r="R656" s="70" t="s">
        <v>102</v>
      </c>
      <c r="S656" s="70" t="s">
        <v>102</v>
      </c>
      <c r="T656" s="70" t="s">
        <v>102</v>
      </c>
      <c r="U656" s="70" t="s">
        <v>102</v>
      </c>
      <c r="V656" s="70" t="s">
        <v>102</v>
      </c>
      <c r="W656" s="160" t="s">
        <v>102</v>
      </c>
      <c r="X656" s="153" t="s">
        <v>969</v>
      </c>
      <c r="Y656" s="157" t="s">
        <v>969</v>
      </c>
    </row>
    <row r="657" spans="1:25" x14ac:dyDescent="0.3">
      <c r="A657" s="1" t="s">
        <v>198</v>
      </c>
      <c r="B657" s="2" t="s">
        <v>102</v>
      </c>
      <c r="C657" s="4" t="s">
        <v>102</v>
      </c>
      <c r="D657" s="4" t="s">
        <v>102</v>
      </c>
      <c r="E657" s="1" t="s">
        <v>102</v>
      </c>
      <c r="F657" s="33" t="s">
        <v>102</v>
      </c>
      <c r="G657" s="33" t="s">
        <v>102</v>
      </c>
      <c r="H657" s="24" t="s">
        <v>102</v>
      </c>
      <c r="I657" s="25" t="s">
        <v>102</v>
      </c>
      <c r="J657" s="25">
        <f>31+8+29+1+1+2+2+5+4+1+1+11+3+1+2+4+7+1</f>
        <v>114</v>
      </c>
      <c r="K657" s="25">
        <v>4</v>
      </c>
      <c r="L657" s="25" t="s">
        <v>102</v>
      </c>
      <c r="M657" s="25" t="s">
        <v>114</v>
      </c>
      <c r="N657" s="1" t="s">
        <v>102</v>
      </c>
      <c r="O657" s="25" t="s">
        <v>102</v>
      </c>
      <c r="P657" s="25" t="s">
        <v>102</v>
      </c>
      <c r="Q657" s="70" t="s">
        <v>102</v>
      </c>
      <c r="R657" s="70">
        <v>1</v>
      </c>
      <c r="S657" s="70" t="s">
        <v>102</v>
      </c>
      <c r="T657" s="70" t="s">
        <v>102</v>
      </c>
      <c r="U657" s="70">
        <v>1</v>
      </c>
      <c r="V657" s="70">
        <v>1</v>
      </c>
      <c r="W657" s="160" t="s">
        <v>102</v>
      </c>
      <c r="X657" s="153" t="str">
        <f t="shared" si="11"/>
        <v>X</v>
      </c>
      <c r="Y657" s="157" t="s">
        <v>114</v>
      </c>
    </row>
    <row r="658" spans="1:25" x14ac:dyDescent="0.3">
      <c r="A658" s="1" t="s">
        <v>30</v>
      </c>
      <c r="B658" s="2">
        <v>193</v>
      </c>
      <c r="C658" s="4">
        <v>22</v>
      </c>
      <c r="D658" s="4">
        <v>12</v>
      </c>
      <c r="E658" s="1">
        <v>5</v>
      </c>
      <c r="F658" s="33" t="s">
        <v>102</v>
      </c>
      <c r="G658" s="33">
        <v>1</v>
      </c>
      <c r="H658" s="24">
        <v>35</v>
      </c>
      <c r="I658" s="24">
        <f>5+2+1+2+1+1+2</f>
        <v>14</v>
      </c>
      <c r="J658" s="25" t="s">
        <v>102</v>
      </c>
      <c r="K658" s="26">
        <f>2+8+3+4+1</f>
        <v>18</v>
      </c>
      <c r="L658" s="25">
        <f>1+3+2+3+5</f>
        <v>14</v>
      </c>
      <c r="M658" s="25" t="s">
        <v>102</v>
      </c>
      <c r="N658" s="1">
        <v>9</v>
      </c>
      <c r="O658" s="25">
        <v>6</v>
      </c>
      <c r="P658" s="25">
        <v>19</v>
      </c>
      <c r="Q658" s="70" t="s">
        <v>102</v>
      </c>
      <c r="R658" s="70">
        <v>2</v>
      </c>
      <c r="S658" s="70" t="s">
        <v>102</v>
      </c>
      <c r="T658" s="70" t="s">
        <v>102</v>
      </c>
      <c r="U658" s="70" t="s">
        <v>102</v>
      </c>
      <c r="V658" s="70" t="s">
        <v>102</v>
      </c>
      <c r="W658" s="160" t="s">
        <v>102</v>
      </c>
      <c r="X658" s="153" t="str">
        <f t="shared" si="11"/>
        <v>X</v>
      </c>
      <c r="Y658" s="157" t="s">
        <v>969</v>
      </c>
    </row>
    <row r="659" spans="1:25" x14ac:dyDescent="0.3">
      <c r="A659" s="1" t="s">
        <v>126</v>
      </c>
      <c r="B659" s="2" t="s">
        <v>102</v>
      </c>
      <c r="C659" s="4" t="s">
        <v>102</v>
      </c>
      <c r="D659" s="4" t="s">
        <v>102</v>
      </c>
      <c r="E659" s="1" t="s">
        <v>102</v>
      </c>
      <c r="F659" s="33" t="s">
        <v>102</v>
      </c>
      <c r="G659" s="33" t="s">
        <v>102</v>
      </c>
      <c r="H659" s="24">
        <v>1</v>
      </c>
      <c r="I659" s="25" t="s">
        <v>102</v>
      </c>
      <c r="J659" s="25" t="s">
        <v>102</v>
      </c>
      <c r="K659" s="26" t="s">
        <v>102</v>
      </c>
      <c r="L659" s="25" t="s">
        <v>102</v>
      </c>
      <c r="M659" s="25" t="s">
        <v>102</v>
      </c>
      <c r="N659" s="1" t="s">
        <v>102</v>
      </c>
      <c r="O659" s="25" t="s">
        <v>102</v>
      </c>
      <c r="P659" s="25">
        <v>1</v>
      </c>
      <c r="Q659" s="70" t="s">
        <v>102</v>
      </c>
      <c r="R659" s="70" t="s">
        <v>102</v>
      </c>
      <c r="S659" s="70" t="s">
        <v>102</v>
      </c>
      <c r="T659" s="70" t="s">
        <v>102</v>
      </c>
      <c r="U659" s="70" t="s">
        <v>102</v>
      </c>
      <c r="V659" s="70" t="s">
        <v>102</v>
      </c>
      <c r="W659" s="160" t="s">
        <v>102</v>
      </c>
      <c r="X659" s="153" t="s">
        <v>969</v>
      </c>
      <c r="Y659" s="157" t="s">
        <v>969</v>
      </c>
    </row>
    <row r="660" spans="1:25" x14ac:dyDescent="0.3">
      <c r="A660" s="84" t="s">
        <v>888</v>
      </c>
      <c r="B660" s="92"/>
      <c r="C660" s="86"/>
      <c r="D660" s="86"/>
      <c r="E660" s="86"/>
      <c r="F660" s="89"/>
      <c r="G660" s="89"/>
      <c r="H660" s="87"/>
      <c r="I660" s="87"/>
      <c r="J660" s="87"/>
      <c r="K660" s="100"/>
      <c r="L660" s="87"/>
      <c r="M660" s="87"/>
      <c r="N660" s="86"/>
      <c r="O660" s="87"/>
      <c r="P660" s="87"/>
      <c r="Q660" s="90"/>
      <c r="R660" s="90"/>
      <c r="S660" s="90"/>
      <c r="T660" s="90"/>
      <c r="U660" s="70" t="s">
        <v>102</v>
      </c>
      <c r="V660" s="70" t="s">
        <v>102</v>
      </c>
      <c r="W660" s="160" t="s">
        <v>102</v>
      </c>
      <c r="X660" s="153" t="str">
        <f t="shared" si="11"/>
        <v/>
      </c>
      <c r="Y660" s="157"/>
    </row>
    <row r="661" spans="1:25" x14ac:dyDescent="0.3">
      <c r="A661" s="4" t="s">
        <v>470</v>
      </c>
      <c r="B661" s="2" t="s">
        <v>102</v>
      </c>
      <c r="C661" s="4" t="s">
        <v>102</v>
      </c>
      <c r="D661" s="4" t="s">
        <v>102</v>
      </c>
      <c r="E661" s="1" t="s">
        <v>102</v>
      </c>
      <c r="F661" s="33" t="s">
        <v>102</v>
      </c>
      <c r="G661" s="33" t="s">
        <v>102</v>
      </c>
      <c r="H661" s="24" t="s">
        <v>102</v>
      </c>
      <c r="I661" s="25" t="s">
        <v>102</v>
      </c>
      <c r="J661" s="25" t="s">
        <v>102</v>
      </c>
      <c r="K661" s="26" t="s">
        <v>102</v>
      </c>
      <c r="L661" s="25" t="s">
        <v>102</v>
      </c>
      <c r="M661" s="25" t="s">
        <v>114</v>
      </c>
      <c r="N661" s="1" t="s">
        <v>102</v>
      </c>
      <c r="O661" s="25" t="s">
        <v>102</v>
      </c>
      <c r="P661" s="25" t="s">
        <v>102</v>
      </c>
      <c r="Q661" s="70" t="s">
        <v>102</v>
      </c>
      <c r="R661" s="70" t="s">
        <v>102</v>
      </c>
      <c r="S661" s="70" t="s">
        <v>102</v>
      </c>
      <c r="T661" s="70" t="s">
        <v>102</v>
      </c>
      <c r="U661" s="70" t="s">
        <v>102</v>
      </c>
      <c r="V661" s="70" t="s">
        <v>102</v>
      </c>
      <c r="W661" s="160" t="s">
        <v>102</v>
      </c>
      <c r="X661" s="153" t="s">
        <v>114</v>
      </c>
      <c r="Y661" s="157" t="s">
        <v>102</v>
      </c>
    </row>
    <row r="662" spans="1:25" x14ac:dyDescent="0.3">
      <c r="A662" s="101" t="s">
        <v>889</v>
      </c>
      <c r="B662" s="94"/>
      <c r="C662" s="95"/>
      <c r="D662" s="95"/>
      <c r="E662" s="95"/>
      <c r="F662" s="89"/>
      <c r="G662" s="89"/>
      <c r="H662" s="96"/>
      <c r="I662" s="96"/>
      <c r="J662" s="96"/>
      <c r="K662" s="96"/>
      <c r="L662" s="96"/>
      <c r="M662" s="96"/>
      <c r="N662" s="95"/>
      <c r="O662" s="96"/>
      <c r="P662" s="87"/>
      <c r="Q662" s="90"/>
      <c r="R662" s="90"/>
      <c r="S662" s="90"/>
      <c r="T662" s="90"/>
      <c r="U662" s="70" t="s">
        <v>102</v>
      </c>
      <c r="V662" s="70" t="s">
        <v>102</v>
      </c>
      <c r="W662" s="160" t="s">
        <v>102</v>
      </c>
      <c r="X662" s="153" t="str">
        <f t="shared" si="11"/>
        <v/>
      </c>
      <c r="Y662" s="157"/>
    </row>
    <row r="663" spans="1:25" x14ac:dyDescent="0.3">
      <c r="A663" s="51" t="s">
        <v>890</v>
      </c>
      <c r="B663" s="16" t="s">
        <v>102</v>
      </c>
      <c r="C663" s="22" t="s">
        <v>102</v>
      </c>
      <c r="D663" s="22" t="s">
        <v>102</v>
      </c>
      <c r="E663" s="22" t="s">
        <v>102</v>
      </c>
      <c r="F663" s="33" t="s">
        <v>102</v>
      </c>
      <c r="G663" s="33" t="s">
        <v>102</v>
      </c>
      <c r="H663" s="29" t="s">
        <v>102</v>
      </c>
      <c r="I663" s="29" t="s">
        <v>102</v>
      </c>
      <c r="J663" s="29" t="s">
        <v>102</v>
      </c>
      <c r="K663" s="29" t="s">
        <v>102</v>
      </c>
      <c r="L663" s="29" t="s">
        <v>102</v>
      </c>
      <c r="M663" s="30" t="s">
        <v>114</v>
      </c>
      <c r="N663" s="22" t="s">
        <v>102</v>
      </c>
      <c r="O663" s="29" t="s">
        <v>102</v>
      </c>
      <c r="P663" s="25" t="s">
        <v>102</v>
      </c>
      <c r="Q663" s="70" t="s">
        <v>102</v>
      </c>
      <c r="R663" s="70" t="s">
        <v>102</v>
      </c>
      <c r="S663" s="70" t="s">
        <v>102</v>
      </c>
      <c r="T663" s="70" t="s">
        <v>102</v>
      </c>
      <c r="U663" s="70" t="s">
        <v>102</v>
      </c>
      <c r="V663" s="70" t="s">
        <v>102</v>
      </c>
      <c r="W663" s="160" t="s">
        <v>114</v>
      </c>
      <c r="X663" s="153" t="s">
        <v>102</v>
      </c>
      <c r="Y663" s="157" t="s">
        <v>102</v>
      </c>
    </row>
    <row r="664" spans="1:25" x14ac:dyDescent="0.3">
      <c r="A664" s="51" t="s">
        <v>891</v>
      </c>
      <c r="B664" s="16" t="s">
        <v>102</v>
      </c>
      <c r="C664" s="22" t="s">
        <v>102</v>
      </c>
      <c r="D664" s="22" t="s">
        <v>102</v>
      </c>
      <c r="E664" s="22" t="s">
        <v>102</v>
      </c>
      <c r="F664" s="33" t="s">
        <v>102</v>
      </c>
      <c r="G664" s="33" t="s">
        <v>102</v>
      </c>
      <c r="H664" s="29" t="s">
        <v>102</v>
      </c>
      <c r="I664" s="29" t="s">
        <v>102</v>
      </c>
      <c r="J664" s="29" t="s">
        <v>102</v>
      </c>
      <c r="K664" s="29" t="s">
        <v>102</v>
      </c>
      <c r="L664" s="29" t="s">
        <v>102</v>
      </c>
      <c r="M664" s="30" t="s">
        <v>114</v>
      </c>
      <c r="N664" s="22" t="s">
        <v>102</v>
      </c>
      <c r="O664" s="29" t="s">
        <v>102</v>
      </c>
      <c r="P664" s="25" t="s">
        <v>102</v>
      </c>
      <c r="Q664" s="70" t="s">
        <v>102</v>
      </c>
      <c r="R664" s="70" t="s">
        <v>102</v>
      </c>
      <c r="S664" s="70" t="s">
        <v>102</v>
      </c>
      <c r="T664" s="70" t="s">
        <v>102</v>
      </c>
      <c r="U664" s="70" t="s">
        <v>102</v>
      </c>
      <c r="V664" s="70" t="s">
        <v>102</v>
      </c>
      <c r="W664" s="160" t="s">
        <v>114</v>
      </c>
      <c r="X664" s="153" t="s">
        <v>102</v>
      </c>
      <c r="Y664" s="157" t="s">
        <v>102</v>
      </c>
    </row>
    <row r="665" spans="1:25" x14ac:dyDescent="0.3">
      <c r="A665" s="51" t="s">
        <v>892</v>
      </c>
      <c r="B665" s="16" t="s">
        <v>102</v>
      </c>
      <c r="C665" s="22" t="s">
        <v>102</v>
      </c>
      <c r="D665" s="22" t="s">
        <v>102</v>
      </c>
      <c r="E665" s="22" t="s">
        <v>102</v>
      </c>
      <c r="F665" s="33" t="s">
        <v>102</v>
      </c>
      <c r="G665" s="33" t="s">
        <v>102</v>
      </c>
      <c r="H665" s="29" t="s">
        <v>102</v>
      </c>
      <c r="I665" s="29" t="s">
        <v>102</v>
      </c>
      <c r="J665" s="29" t="s">
        <v>102</v>
      </c>
      <c r="K665" s="29" t="s">
        <v>102</v>
      </c>
      <c r="L665" s="29" t="s">
        <v>102</v>
      </c>
      <c r="M665" s="30" t="s">
        <v>114</v>
      </c>
      <c r="N665" s="22" t="s">
        <v>102</v>
      </c>
      <c r="O665" s="29" t="s">
        <v>102</v>
      </c>
      <c r="P665" s="25" t="s">
        <v>102</v>
      </c>
      <c r="Q665" s="70" t="s">
        <v>102</v>
      </c>
      <c r="R665" s="70" t="s">
        <v>102</v>
      </c>
      <c r="S665" s="70" t="s">
        <v>102</v>
      </c>
      <c r="T665" s="70" t="s">
        <v>102</v>
      </c>
      <c r="U665" s="70" t="s">
        <v>102</v>
      </c>
      <c r="V665" s="70" t="s">
        <v>102</v>
      </c>
      <c r="W665" s="160" t="s">
        <v>114</v>
      </c>
      <c r="X665" s="153" t="s">
        <v>102</v>
      </c>
      <c r="Y665" s="157" t="s">
        <v>102</v>
      </c>
    </row>
    <row r="666" spans="1:25" x14ac:dyDescent="0.3">
      <c r="A666" s="51" t="s">
        <v>893</v>
      </c>
      <c r="B666" s="16" t="s">
        <v>102</v>
      </c>
      <c r="C666" s="22" t="s">
        <v>102</v>
      </c>
      <c r="D666" s="22" t="s">
        <v>102</v>
      </c>
      <c r="E666" s="22" t="s">
        <v>102</v>
      </c>
      <c r="F666" s="33" t="s">
        <v>102</v>
      </c>
      <c r="G666" s="33" t="s">
        <v>102</v>
      </c>
      <c r="H666" s="29" t="s">
        <v>102</v>
      </c>
      <c r="I666" s="29" t="s">
        <v>102</v>
      </c>
      <c r="J666" s="29" t="s">
        <v>102</v>
      </c>
      <c r="K666" s="29" t="s">
        <v>102</v>
      </c>
      <c r="L666" s="29" t="s">
        <v>102</v>
      </c>
      <c r="M666" s="30" t="s">
        <v>114</v>
      </c>
      <c r="N666" s="22" t="s">
        <v>102</v>
      </c>
      <c r="O666" s="29" t="s">
        <v>102</v>
      </c>
      <c r="P666" s="25" t="s">
        <v>102</v>
      </c>
      <c r="Q666" s="70" t="s">
        <v>102</v>
      </c>
      <c r="R666" s="70" t="s">
        <v>102</v>
      </c>
      <c r="S666" s="70" t="s">
        <v>102</v>
      </c>
      <c r="T666" s="70" t="s">
        <v>102</v>
      </c>
      <c r="U666" s="70" t="s">
        <v>102</v>
      </c>
      <c r="V666" s="70" t="s">
        <v>102</v>
      </c>
      <c r="W666" s="160" t="s">
        <v>114</v>
      </c>
      <c r="X666" s="153" t="s">
        <v>102</v>
      </c>
      <c r="Y666" s="157" t="s">
        <v>102</v>
      </c>
    </row>
    <row r="667" spans="1:25" x14ac:dyDescent="0.3">
      <c r="A667" s="51" t="s">
        <v>894</v>
      </c>
      <c r="B667" s="16" t="s">
        <v>102</v>
      </c>
      <c r="C667" s="22" t="s">
        <v>102</v>
      </c>
      <c r="D667" s="22" t="s">
        <v>102</v>
      </c>
      <c r="E667" s="22" t="s">
        <v>102</v>
      </c>
      <c r="F667" s="33" t="s">
        <v>102</v>
      </c>
      <c r="G667" s="33" t="s">
        <v>102</v>
      </c>
      <c r="H667" s="29" t="s">
        <v>102</v>
      </c>
      <c r="I667" s="29" t="s">
        <v>102</v>
      </c>
      <c r="J667" s="29" t="s">
        <v>102</v>
      </c>
      <c r="K667" s="29" t="s">
        <v>102</v>
      </c>
      <c r="L667" s="29" t="s">
        <v>102</v>
      </c>
      <c r="M667" s="30" t="s">
        <v>114</v>
      </c>
      <c r="N667" s="22" t="s">
        <v>102</v>
      </c>
      <c r="O667" s="29" t="s">
        <v>102</v>
      </c>
      <c r="P667" s="25" t="s">
        <v>102</v>
      </c>
      <c r="Q667" s="70" t="s">
        <v>102</v>
      </c>
      <c r="R667" s="70" t="s">
        <v>102</v>
      </c>
      <c r="S667" s="70" t="s">
        <v>102</v>
      </c>
      <c r="T667" s="70" t="s">
        <v>102</v>
      </c>
      <c r="U667" s="70" t="s">
        <v>102</v>
      </c>
      <c r="V667" s="70" t="s">
        <v>102</v>
      </c>
      <c r="W667" s="160" t="s">
        <v>114</v>
      </c>
      <c r="X667" s="153" t="s">
        <v>102</v>
      </c>
      <c r="Y667" s="157" t="s">
        <v>102</v>
      </c>
    </row>
    <row r="668" spans="1:25" x14ac:dyDescent="0.3">
      <c r="A668" s="51" t="s">
        <v>1006</v>
      </c>
      <c r="B668" s="16" t="s">
        <v>102</v>
      </c>
      <c r="C668" s="22" t="s">
        <v>102</v>
      </c>
      <c r="D668" s="22" t="s">
        <v>102</v>
      </c>
      <c r="E668" s="22" t="s">
        <v>102</v>
      </c>
      <c r="F668" s="33" t="s">
        <v>102</v>
      </c>
      <c r="G668" s="33" t="s">
        <v>102</v>
      </c>
      <c r="H668" s="29" t="s">
        <v>102</v>
      </c>
      <c r="I668" s="29" t="s">
        <v>102</v>
      </c>
      <c r="J668" s="29" t="s">
        <v>102</v>
      </c>
      <c r="K668" s="29" t="s">
        <v>102</v>
      </c>
      <c r="L668" s="29" t="s">
        <v>102</v>
      </c>
      <c r="M668" s="30" t="s">
        <v>102</v>
      </c>
      <c r="N668" s="22" t="s">
        <v>102</v>
      </c>
      <c r="O668" s="29" t="s">
        <v>102</v>
      </c>
      <c r="P668" s="25">
        <v>6</v>
      </c>
      <c r="Q668" s="70" t="s">
        <v>102</v>
      </c>
      <c r="R668" s="70" t="s">
        <v>102</v>
      </c>
      <c r="S668" s="70" t="s">
        <v>102</v>
      </c>
      <c r="T668" s="70" t="s">
        <v>102</v>
      </c>
      <c r="U668" s="70" t="s">
        <v>102</v>
      </c>
      <c r="V668" s="70" t="s">
        <v>102</v>
      </c>
      <c r="W668" s="68" t="s">
        <v>114</v>
      </c>
      <c r="X668" s="8" t="s">
        <v>102</v>
      </c>
      <c r="Y668" s="8" t="s">
        <v>102</v>
      </c>
    </row>
    <row r="669" spans="1:25" x14ac:dyDescent="0.3">
      <c r="A669" s="51" t="s">
        <v>895</v>
      </c>
      <c r="B669" s="16" t="s">
        <v>102</v>
      </c>
      <c r="C669" s="22" t="s">
        <v>102</v>
      </c>
      <c r="D669" s="22" t="s">
        <v>102</v>
      </c>
      <c r="E669" s="22" t="s">
        <v>102</v>
      </c>
      <c r="F669" s="33" t="s">
        <v>102</v>
      </c>
      <c r="G669" s="33" t="s">
        <v>102</v>
      </c>
      <c r="H669" s="29" t="s">
        <v>102</v>
      </c>
      <c r="I669" s="29" t="s">
        <v>102</v>
      </c>
      <c r="J669" s="29" t="s">
        <v>102</v>
      </c>
      <c r="K669" s="29" t="s">
        <v>102</v>
      </c>
      <c r="L669" s="29" t="s">
        <v>102</v>
      </c>
      <c r="M669" s="30" t="s">
        <v>114</v>
      </c>
      <c r="N669" s="22" t="s">
        <v>102</v>
      </c>
      <c r="O669" s="29" t="s">
        <v>102</v>
      </c>
      <c r="P669" s="25" t="s">
        <v>102</v>
      </c>
      <c r="Q669" s="70" t="s">
        <v>102</v>
      </c>
      <c r="R669" s="70" t="s">
        <v>102</v>
      </c>
      <c r="S669" s="70" t="s">
        <v>102</v>
      </c>
      <c r="T669" s="70" t="s">
        <v>102</v>
      </c>
      <c r="U669" s="70" t="s">
        <v>102</v>
      </c>
      <c r="V669" s="70" t="s">
        <v>102</v>
      </c>
      <c r="W669" s="160" t="s">
        <v>114</v>
      </c>
      <c r="X669" s="153" t="s">
        <v>102</v>
      </c>
      <c r="Y669" s="157" t="s">
        <v>102</v>
      </c>
    </row>
    <row r="670" spans="1:25" x14ac:dyDescent="0.3">
      <c r="A670" s="8" t="s">
        <v>492</v>
      </c>
      <c r="B670" s="15" t="s">
        <v>102</v>
      </c>
      <c r="C670" s="11" t="s">
        <v>102</v>
      </c>
      <c r="D670" s="11" t="s">
        <v>102</v>
      </c>
      <c r="E670" s="11" t="s">
        <v>102</v>
      </c>
      <c r="F670" s="33" t="s">
        <v>102</v>
      </c>
      <c r="G670" s="33" t="s">
        <v>102</v>
      </c>
      <c r="H670" s="28" t="s">
        <v>102</v>
      </c>
      <c r="I670" s="28" t="s">
        <v>102</v>
      </c>
      <c r="J670" s="28" t="s">
        <v>102</v>
      </c>
      <c r="K670" s="28" t="s">
        <v>102</v>
      </c>
      <c r="L670" s="28" t="s">
        <v>102</v>
      </c>
      <c r="M670" s="28" t="s">
        <v>114</v>
      </c>
      <c r="N670" s="11" t="s">
        <v>102</v>
      </c>
      <c r="O670" s="28" t="s">
        <v>102</v>
      </c>
      <c r="P670" s="25" t="s">
        <v>102</v>
      </c>
      <c r="Q670" s="70" t="s">
        <v>102</v>
      </c>
      <c r="R670" s="70" t="s">
        <v>102</v>
      </c>
      <c r="S670" s="70" t="s">
        <v>102</v>
      </c>
      <c r="T670" s="70" t="s">
        <v>102</v>
      </c>
      <c r="U670" s="70" t="s">
        <v>102</v>
      </c>
      <c r="V670" s="70" t="s">
        <v>102</v>
      </c>
      <c r="W670" s="160" t="s">
        <v>102</v>
      </c>
      <c r="X670" s="153" t="s">
        <v>114</v>
      </c>
      <c r="Y670" s="157" t="s">
        <v>102</v>
      </c>
    </row>
    <row r="671" spans="1:25" x14ac:dyDescent="0.3">
      <c r="A671" s="8" t="s">
        <v>896</v>
      </c>
      <c r="B671" s="15" t="s">
        <v>102</v>
      </c>
      <c r="C671" s="11" t="s">
        <v>102</v>
      </c>
      <c r="D671" s="11" t="s">
        <v>102</v>
      </c>
      <c r="E671" s="11" t="s">
        <v>102</v>
      </c>
      <c r="F671" s="33" t="s">
        <v>102</v>
      </c>
      <c r="G671" s="33" t="s">
        <v>102</v>
      </c>
      <c r="H671" s="28" t="s">
        <v>102</v>
      </c>
      <c r="I671" s="28" t="s">
        <v>102</v>
      </c>
      <c r="J671" s="28" t="s">
        <v>102</v>
      </c>
      <c r="K671" s="28">
        <v>11</v>
      </c>
      <c r="L671" s="28" t="s">
        <v>102</v>
      </c>
      <c r="M671" s="28" t="s">
        <v>102</v>
      </c>
      <c r="N671" s="11" t="s">
        <v>102</v>
      </c>
      <c r="O671" s="28" t="s">
        <v>102</v>
      </c>
      <c r="P671" s="25" t="s">
        <v>102</v>
      </c>
      <c r="Q671" s="70" t="s">
        <v>102</v>
      </c>
      <c r="R671" s="70" t="s">
        <v>102</v>
      </c>
      <c r="S671" s="70" t="s">
        <v>102</v>
      </c>
      <c r="T671" s="70" t="s">
        <v>102</v>
      </c>
      <c r="U671" s="70" t="s">
        <v>102</v>
      </c>
      <c r="V671" s="70" t="s">
        <v>102</v>
      </c>
      <c r="W671" s="160" t="s">
        <v>114</v>
      </c>
      <c r="X671" s="153" t="s">
        <v>102</v>
      </c>
      <c r="Y671" s="157" t="s">
        <v>102</v>
      </c>
    </row>
    <row r="672" spans="1:25" x14ac:dyDescent="0.3">
      <c r="A672" s="51" t="s">
        <v>1007</v>
      </c>
      <c r="B672" s="16" t="s">
        <v>102</v>
      </c>
      <c r="C672" s="22" t="s">
        <v>102</v>
      </c>
      <c r="D672" s="22" t="s">
        <v>102</v>
      </c>
      <c r="E672" s="22" t="s">
        <v>102</v>
      </c>
      <c r="F672" s="29" t="s">
        <v>102</v>
      </c>
      <c r="G672" s="29" t="s">
        <v>102</v>
      </c>
      <c r="H672" s="29" t="s">
        <v>102</v>
      </c>
      <c r="I672" s="29" t="s">
        <v>102</v>
      </c>
      <c r="J672" s="29" t="s">
        <v>102</v>
      </c>
      <c r="K672" s="29" t="s">
        <v>102</v>
      </c>
      <c r="L672" s="29" t="s">
        <v>102</v>
      </c>
      <c r="M672" s="29" t="s">
        <v>102</v>
      </c>
      <c r="N672" s="22" t="s">
        <v>102</v>
      </c>
      <c r="O672" s="29" t="s">
        <v>102</v>
      </c>
      <c r="P672" s="29">
        <v>1</v>
      </c>
      <c r="Q672" s="105" t="s">
        <v>102</v>
      </c>
      <c r="R672" s="105" t="s">
        <v>102</v>
      </c>
      <c r="S672" s="105" t="s">
        <v>102</v>
      </c>
      <c r="T672" s="105" t="s">
        <v>102</v>
      </c>
      <c r="U672" s="105" t="s">
        <v>102</v>
      </c>
      <c r="V672" s="105" t="s">
        <v>102</v>
      </c>
      <c r="W672" s="51" t="s">
        <v>114</v>
      </c>
      <c r="X672" s="51" t="s">
        <v>102</v>
      </c>
      <c r="Y672" s="51" t="s">
        <v>102</v>
      </c>
    </row>
    <row r="673" spans="1:25" x14ac:dyDescent="0.3">
      <c r="A673" s="99" t="s">
        <v>897</v>
      </c>
      <c r="B673" s="102"/>
      <c r="C673" s="103"/>
      <c r="D673" s="103"/>
      <c r="E673" s="103"/>
      <c r="F673" s="89"/>
      <c r="G673" s="89"/>
      <c r="H673" s="104"/>
      <c r="I673" s="104"/>
      <c r="J673" s="104"/>
      <c r="K673" s="87"/>
      <c r="L673" s="87"/>
      <c r="M673" s="87"/>
      <c r="N673" s="86"/>
      <c r="O673" s="87"/>
      <c r="P673" s="87"/>
      <c r="Q673" s="90"/>
      <c r="R673" s="90"/>
      <c r="S673" s="90"/>
      <c r="T673" s="90"/>
      <c r="U673" s="70" t="s">
        <v>102</v>
      </c>
      <c r="V673" s="70" t="s">
        <v>102</v>
      </c>
      <c r="W673" s="160" t="s">
        <v>102</v>
      </c>
      <c r="X673" s="153" t="str">
        <f t="shared" si="11"/>
        <v/>
      </c>
      <c r="Y673" s="157"/>
    </row>
    <row r="674" spans="1:25" x14ac:dyDescent="0.3">
      <c r="A674" s="38" t="s">
        <v>471</v>
      </c>
      <c r="B674" s="41" t="s">
        <v>102</v>
      </c>
      <c r="C674" s="9" t="s">
        <v>102</v>
      </c>
      <c r="D674" s="9" t="s">
        <v>102</v>
      </c>
      <c r="E674" s="9" t="s">
        <v>102</v>
      </c>
      <c r="F674" s="33" t="s">
        <v>102</v>
      </c>
      <c r="G674" s="33" t="s">
        <v>102</v>
      </c>
      <c r="H674" s="31" t="s">
        <v>102</v>
      </c>
      <c r="I674" s="31" t="s">
        <v>102</v>
      </c>
      <c r="J674" s="31" t="s">
        <v>102</v>
      </c>
      <c r="K674" s="31" t="s">
        <v>102</v>
      </c>
      <c r="L674" s="31" t="s">
        <v>102</v>
      </c>
      <c r="M674" s="31" t="s">
        <v>114</v>
      </c>
      <c r="N674" s="9" t="s">
        <v>102</v>
      </c>
      <c r="O674" s="31" t="s">
        <v>102</v>
      </c>
      <c r="P674" s="25" t="s">
        <v>102</v>
      </c>
      <c r="Q674" s="70" t="s">
        <v>102</v>
      </c>
      <c r="R674" s="70" t="s">
        <v>102</v>
      </c>
      <c r="S674" s="70" t="s">
        <v>102</v>
      </c>
      <c r="T674" s="70" t="s">
        <v>102</v>
      </c>
      <c r="U674" s="70" t="s">
        <v>102</v>
      </c>
      <c r="V674" s="70" t="s">
        <v>102</v>
      </c>
      <c r="W674" s="160" t="s">
        <v>102</v>
      </c>
      <c r="X674" s="153" t="s">
        <v>114</v>
      </c>
      <c r="Y674" s="157" t="s">
        <v>102</v>
      </c>
    </row>
    <row r="675" spans="1:25" x14ac:dyDescent="0.3">
      <c r="A675" s="17" t="s">
        <v>898</v>
      </c>
      <c r="B675" s="43" t="s">
        <v>102</v>
      </c>
      <c r="C675" s="17" t="s">
        <v>102</v>
      </c>
      <c r="D675" s="17" t="s">
        <v>102</v>
      </c>
      <c r="E675" s="17" t="s">
        <v>102</v>
      </c>
      <c r="F675" s="33" t="s">
        <v>102</v>
      </c>
      <c r="G675" s="33" t="s">
        <v>102</v>
      </c>
      <c r="H675" s="39" t="s">
        <v>102</v>
      </c>
      <c r="I675" s="39" t="s">
        <v>102</v>
      </c>
      <c r="J675" s="39" t="s">
        <v>102</v>
      </c>
      <c r="K675" s="39" t="s">
        <v>102</v>
      </c>
      <c r="L675" s="39" t="s">
        <v>102</v>
      </c>
      <c r="M675" s="44">
        <v>1</v>
      </c>
      <c r="N675" s="17" t="s">
        <v>102</v>
      </c>
      <c r="O675" s="31" t="s">
        <v>102</v>
      </c>
      <c r="P675" s="25" t="s">
        <v>102</v>
      </c>
      <c r="Q675" s="70" t="s">
        <v>102</v>
      </c>
      <c r="R675" s="70" t="s">
        <v>102</v>
      </c>
      <c r="S675" s="70" t="s">
        <v>102</v>
      </c>
      <c r="T675" s="70" t="s">
        <v>102</v>
      </c>
      <c r="U675" s="70" t="s">
        <v>102</v>
      </c>
      <c r="V675" s="70" t="s">
        <v>102</v>
      </c>
      <c r="W675" s="160" t="s">
        <v>114</v>
      </c>
      <c r="X675" s="153" t="s">
        <v>102</v>
      </c>
      <c r="Y675" s="157" t="s">
        <v>102</v>
      </c>
    </row>
    <row r="676" spans="1:25" x14ac:dyDescent="0.3">
      <c r="A676" s="17" t="s">
        <v>899</v>
      </c>
      <c r="B676" s="43" t="s">
        <v>102</v>
      </c>
      <c r="C676" s="17" t="s">
        <v>102</v>
      </c>
      <c r="D676" s="17" t="s">
        <v>102</v>
      </c>
      <c r="E676" s="17" t="s">
        <v>102</v>
      </c>
      <c r="F676" s="33" t="s">
        <v>102</v>
      </c>
      <c r="G676" s="33" t="s">
        <v>102</v>
      </c>
      <c r="H676" s="39" t="s">
        <v>102</v>
      </c>
      <c r="I676" s="39" t="s">
        <v>102</v>
      </c>
      <c r="J676" s="39" t="s">
        <v>102</v>
      </c>
      <c r="K676" s="39" t="s">
        <v>102</v>
      </c>
      <c r="L676" s="39" t="s">
        <v>102</v>
      </c>
      <c r="M676" s="44" t="s">
        <v>102</v>
      </c>
      <c r="N676" s="17" t="s">
        <v>102</v>
      </c>
      <c r="O676" s="39">
        <v>8</v>
      </c>
      <c r="P676" s="25" t="s">
        <v>102</v>
      </c>
      <c r="Q676" s="70" t="s">
        <v>102</v>
      </c>
      <c r="R676" s="70" t="s">
        <v>102</v>
      </c>
      <c r="S676" s="70" t="s">
        <v>102</v>
      </c>
      <c r="T676" s="70" t="s">
        <v>102</v>
      </c>
      <c r="U676" s="70" t="s">
        <v>102</v>
      </c>
      <c r="V676" s="70" t="s">
        <v>102</v>
      </c>
      <c r="W676" s="160" t="s">
        <v>114</v>
      </c>
      <c r="X676" s="153" t="s">
        <v>102</v>
      </c>
      <c r="Y676" s="157" t="s">
        <v>102</v>
      </c>
    </row>
    <row r="677" spans="1:25" x14ac:dyDescent="0.3">
      <c r="A677" s="17" t="s">
        <v>1008</v>
      </c>
      <c r="B677" s="16" t="s">
        <v>102</v>
      </c>
      <c r="C677" s="22" t="s">
        <v>102</v>
      </c>
      <c r="D677" s="22" t="s">
        <v>102</v>
      </c>
      <c r="E677" s="22" t="s">
        <v>102</v>
      </c>
      <c r="F677" s="29" t="s">
        <v>102</v>
      </c>
      <c r="G677" s="29" t="s">
        <v>102</v>
      </c>
      <c r="H677" s="29" t="s">
        <v>102</v>
      </c>
      <c r="I677" s="29" t="s">
        <v>102</v>
      </c>
      <c r="J677" s="29" t="s">
        <v>102</v>
      </c>
      <c r="K677" s="29" t="s">
        <v>102</v>
      </c>
      <c r="L677" s="29" t="s">
        <v>102</v>
      </c>
      <c r="M677" s="29" t="s">
        <v>102</v>
      </c>
      <c r="N677" s="22" t="s">
        <v>102</v>
      </c>
      <c r="O677" s="39" t="s">
        <v>102</v>
      </c>
      <c r="P677" s="29">
        <v>1</v>
      </c>
      <c r="Q677" s="105" t="s">
        <v>102</v>
      </c>
      <c r="R677" s="105" t="s">
        <v>102</v>
      </c>
      <c r="S677" s="105" t="s">
        <v>102</v>
      </c>
      <c r="T677" s="105" t="s">
        <v>102</v>
      </c>
      <c r="U677" s="105" t="s">
        <v>102</v>
      </c>
      <c r="V677" s="105" t="s">
        <v>102</v>
      </c>
      <c r="W677" s="51" t="s">
        <v>114</v>
      </c>
      <c r="X677" s="51" t="s">
        <v>102</v>
      </c>
      <c r="Y677" s="51" t="s">
        <v>102</v>
      </c>
    </row>
    <row r="678" spans="1:25" x14ac:dyDescent="0.3">
      <c r="A678" s="9" t="s">
        <v>472</v>
      </c>
      <c r="B678" s="15" t="s">
        <v>102</v>
      </c>
      <c r="C678" s="11" t="s">
        <v>102</v>
      </c>
      <c r="D678" s="11" t="s">
        <v>102</v>
      </c>
      <c r="E678" s="11" t="s">
        <v>102</v>
      </c>
      <c r="F678" s="33" t="s">
        <v>102</v>
      </c>
      <c r="G678" s="33" t="s">
        <v>102</v>
      </c>
      <c r="H678" s="28" t="s">
        <v>102</v>
      </c>
      <c r="I678" s="28" t="s">
        <v>102</v>
      </c>
      <c r="J678" s="28" t="s">
        <v>102</v>
      </c>
      <c r="K678" s="28" t="s">
        <v>102</v>
      </c>
      <c r="L678" s="28" t="s">
        <v>102</v>
      </c>
      <c r="M678" s="28">
        <v>4</v>
      </c>
      <c r="N678" s="11" t="s">
        <v>102</v>
      </c>
      <c r="O678" s="31" t="s">
        <v>102</v>
      </c>
      <c r="P678" s="25" t="s">
        <v>102</v>
      </c>
      <c r="Q678" s="70" t="s">
        <v>102</v>
      </c>
      <c r="R678" s="70" t="s">
        <v>102</v>
      </c>
      <c r="S678" s="70" t="s">
        <v>102</v>
      </c>
      <c r="T678" s="70" t="s">
        <v>102</v>
      </c>
      <c r="U678" s="70" t="s">
        <v>102</v>
      </c>
      <c r="V678" s="70" t="s">
        <v>102</v>
      </c>
      <c r="W678" s="160" t="s">
        <v>102</v>
      </c>
      <c r="X678" s="153" t="s">
        <v>102</v>
      </c>
      <c r="Y678" s="157" t="s">
        <v>114</v>
      </c>
    </row>
    <row r="679" spans="1:25" x14ac:dyDescent="0.3">
      <c r="A679" s="9" t="s">
        <v>473</v>
      </c>
      <c r="B679" s="15" t="s">
        <v>102</v>
      </c>
      <c r="C679" s="11" t="s">
        <v>102</v>
      </c>
      <c r="D679" s="11" t="s">
        <v>102</v>
      </c>
      <c r="E679" s="11" t="s">
        <v>102</v>
      </c>
      <c r="F679" s="33" t="s">
        <v>102</v>
      </c>
      <c r="G679" s="33" t="s">
        <v>102</v>
      </c>
      <c r="H679" s="28" t="s">
        <v>102</v>
      </c>
      <c r="I679" s="28" t="s">
        <v>102</v>
      </c>
      <c r="J679" s="28" t="s">
        <v>102</v>
      </c>
      <c r="K679" s="28" t="s">
        <v>102</v>
      </c>
      <c r="L679" s="28" t="s">
        <v>102</v>
      </c>
      <c r="M679" s="28" t="s">
        <v>114</v>
      </c>
      <c r="N679" s="11" t="s">
        <v>102</v>
      </c>
      <c r="O679" s="31" t="s">
        <v>102</v>
      </c>
      <c r="P679" s="25" t="s">
        <v>102</v>
      </c>
      <c r="Q679" s="70" t="s">
        <v>102</v>
      </c>
      <c r="R679" s="70" t="s">
        <v>102</v>
      </c>
      <c r="S679" s="70" t="s">
        <v>102</v>
      </c>
      <c r="T679" s="70" t="s">
        <v>102</v>
      </c>
      <c r="U679" s="70" t="s">
        <v>102</v>
      </c>
      <c r="V679" s="70" t="s">
        <v>102</v>
      </c>
      <c r="W679" s="160" t="s">
        <v>102</v>
      </c>
      <c r="X679" s="153" t="s">
        <v>969</v>
      </c>
      <c r="Y679" s="157" t="s">
        <v>969</v>
      </c>
    </row>
    <row r="680" spans="1:25" x14ac:dyDescent="0.3">
      <c r="A680" s="9" t="s">
        <v>474</v>
      </c>
      <c r="B680" s="15" t="s">
        <v>102</v>
      </c>
      <c r="C680" s="11" t="s">
        <v>102</v>
      </c>
      <c r="D680" s="11" t="s">
        <v>102</v>
      </c>
      <c r="E680" s="11" t="s">
        <v>102</v>
      </c>
      <c r="F680" s="33" t="s">
        <v>102</v>
      </c>
      <c r="G680" s="33" t="s">
        <v>102</v>
      </c>
      <c r="H680" s="28" t="s">
        <v>102</v>
      </c>
      <c r="I680" s="28" t="s">
        <v>102</v>
      </c>
      <c r="J680" s="28" t="s">
        <v>102</v>
      </c>
      <c r="K680" s="28" t="s">
        <v>102</v>
      </c>
      <c r="L680" s="28" t="s">
        <v>102</v>
      </c>
      <c r="M680" s="28" t="s">
        <v>114</v>
      </c>
      <c r="N680" s="11" t="s">
        <v>102</v>
      </c>
      <c r="O680" s="31" t="s">
        <v>102</v>
      </c>
      <c r="P680" s="25" t="s">
        <v>102</v>
      </c>
      <c r="Q680" s="70" t="s">
        <v>102</v>
      </c>
      <c r="R680" s="70" t="s">
        <v>102</v>
      </c>
      <c r="S680" s="70" t="s">
        <v>102</v>
      </c>
      <c r="T680" s="70" t="s">
        <v>102</v>
      </c>
      <c r="U680" s="70" t="s">
        <v>102</v>
      </c>
      <c r="V680" s="70" t="s">
        <v>102</v>
      </c>
      <c r="W680" s="160" t="s">
        <v>102</v>
      </c>
      <c r="X680" s="153" t="s">
        <v>969</v>
      </c>
      <c r="Y680" s="157" t="s">
        <v>969</v>
      </c>
    </row>
    <row r="681" spans="1:25" x14ac:dyDescent="0.3">
      <c r="A681" s="9" t="s">
        <v>900</v>
      </c>
      <c r="B681" s="2" t="s">
        <v>102</v>
      </c>
      <c r="C681" s="1" t="s">
        <v>102</v>
      </c>
      <c r="D681" s="1" t="s">
        <v>102</v>
      </c>
      <c r="E681" s="1" t="s">
        <v>102</v>
      </c>
      <c r="F681" s="33" t="s">
        <v>102</v>
      </c>
      <c r="G681" s="33" t="s">
        <v>102</v>
      </c>
      <c r="H681" s="25" t="s">
        <v>102</v>
      </c>
      <c r="I681" s="25" t="s">
        <v>102</v>
      </c>
      <c r="J681" s="25" t="s">
        <v>102</v>
      </c>
      <c r="K681" s="25">
        <v>3</v>
      </c>
      <c r="L681" s="25" t="s">
        <v>102</v>
      </c>
      <c r="M681" s="25" t="s">
        <v>102</v>
      </c>
      <c r="N681" s="1" t="s">
        <v>102</v>
      </c>
      <c r="O681" s="31" t="s">
        <v>102</v>
      </c>
      <c r="P681" s="25" t="s">
        <v>102</v>
      </c>
      <c r="Q681" s="70" t="s">
        <v>102</v>
      </c>
      <c r="R681" s="70" t="s">
        <v>102</v>
      </c>
      <c r="S681" s="70" t="s">
        <v>102</v>
      </c>
      <c r="T681" s="70" t="s">
        <v>102</v>
      </c>
      <c r="U681" s="70" t="s">
        <v>102</v>
      </c>
      <c r="V681" s="70" t="s">
        <v>102</v>
      </c>
      <c r="W681" s="160" t="s">
        <v>114</v>
      </c>
      <c r="X681" s="153" t="s">
        <v>102</v>
      </c>
      <c r="Y681" s="157" t="s">
        <v>102</v>
      </c>
    </row>
    <row r="682" spans="1:25" x14ac:dyDescent="0.3">
      <c r="A682" s="9" t="s">
        <v>475</v>
      </c>
      <c r="B682" s="2" t="s">
        <v>102</v>
      </c>
      <c r="C682" s="1" t="s">
        <v>102</v>
      </c>
      <c r="D682" s="1" t="s">
        <v>102</v>
      </c>
      <c r="E682" s="1" t="s">
        <v>102</v>
      </c>
      <c r="F682" s="33" t="s">
        <v>102</v>
      </c>
      <c r="G682" s="33" t="s">
        <v>102</v>
      </c>
      <c r="H682" s="25" t="s">
        <v>102</v>
      </c>
      <c r="I682" s="25" t="s">
        <v>102</v>
      </c>
      <c r="J682" s="25" t="s">
        <v>102</v>
      </c>
      <c r="K682" s="25" t="s">
        <v>102</v>
      </c>
      <c r="L682" s="25" t="s">
        <v>102</v>
      </c>
      <c r="M682" s="25" t="s">
        <v>114</v>
      </c>
      <c r="N682" s="1" t="s">
        <v>102</v>
      </c>
      <c r="O682" s="31" t="s">
        <v>102</v>
      </c>
      <c r="P682" s="25" t="s">
        <v>102</v>
      </c>
      <c r="Q682" s="70" t="s">
        <v>102</v>
      </c>
      <c r="R682" s="70" t="s">
        <v>102</v>
      </c>
      <c r="S682" s="70" t="s">
        <v>102</v>
      </c>
      <c r="T682" s="70" t="s">
        <v>102</v>
      </c>
      <c r="U682" s="70" t="s">
        <v>102</v>
      </c>
      <c r="V682" s="70" t="s">
        <v>102</v>
      </c>
      <c r="W682" s="160" t="s">
        <v>102</v>
      </c>
      <c r="X682" s="153" t="s">
        <v>114</v>
      </c>
      <c r="Y682" s="157" t="s">
        <v>102</v>
      </c>
    </row>
    <row r="683" spans="1:25" x14ac:dyDescent="0.3">
      <c r="A683" s="9" t="s">
        <v>233</v>
      </c>
      <c r="B683" s="2" t="s">
        <v>102</v>
      </c>
      <c r="C683" s="1" t="s">
        <v>102</v>
      </c>
      <c r="D683" s="1" t="s">
        <v>102</v>
      </c>
      <c r="E683" s="1" t="s">
        <v>102</v>
      </c>
      <c r="F683" s="33" t="s">
        <v>102</v>
      </c>
      <c r="G683" s="33" t="s">
        <v>102</v>
      </c>
      <c r="H683" s="25" t="s">
        <v>114</v>
      </c>
      <c r="I683" s="25" t="s">
        <v>102</v>
      </c>
      <c r="J683" s="25" t="s">
        <v>102</v>
      </c>
      <c r="K683" s="25" t="s">
        <v>102</v>
      </c>
      <c r="L683" s="25" t="s">
        <v>102</v>
      </c>
      <c r="M683" s="25" t="s">
        <v>102</v>
      </c>
      <c r="N683" s="1" t="s">
        <v>102</v>
      </c>
      <c r="O683" s="31" t="s">
        <v>102</v>
      </c>
      <c r="P683" s="25" t="s">
        <v>102</v>
      </c>
      <c r="Q683" s="70" t="s">
        <v>102</v>
      </c>
      <c r="R683" s="70" t="s">
        <v>102</v>
      </c>
      <c r="S683" s="70" t="s">
        <v>102</v>
      </c>
      <c r="T683" s="70" t="s">
        <v>102</v>
      </c>
      <c r="U683" s="70" t="s">
        <v>102</v>
      </c>
      <c r="V683" s="70" t="s">
        <v>102</v>
      </c>
      <c r="W683" s="160" t="s">
        <v>102</v>
      </c>
      <c r="X683" s="153" t="s">
        <v>114</v>
      </c>
      <c r="Y683" s="157" t="s">
        <v>114</v>
      </c>
    </row>
    <row r="684" spans="1:25" x14ac:dyDescent="0.3">
      <c r="A684" s="9" t="s">
        <v>476</v>
      </c>
      <c r="B684" s="2" t="s">
        <v>102</v>
      </c>
      <c r="C684" s="1" t="s">
        <v>102</v>
      </c>
      <c r="D684" s="1" t="s">
        <v>102</v>
      </c>
      <c r="E684" s="1" t="s">
        <v>102</v>
      </c>
      <c r="F684" s="33" t="s">
        <v>102</v>
      </c>
      <c r="G684" s="33" t="s">
        <v>102</v>
      </c>
      <c r="H684" s="25" t="s">
        <v>102</v>
      </c>
      <c r="I684" s="25" t="s">
        <v>102</v>
      </c>
      <c r="J684" s="25" t="s">
        <v>102</v>
      </c>
      <c r="K684" s="25" t="s">
        <v>102</v>
      </c>
      <c r="L684" s="25" t="s">
        <v>102</v>
      </c>
      <c r="M684" s="25">
        <v>1</v>
      </c>
      <c r="N684" s="1" t="s">
        <v>102</v>
      </c>
      <c r="O684" s="31" t="s">
        <v>102</v>
      </c>
      <c r="P684" s="25" t="s">
        <v>102</v>
      </c>
      <c r="Q684" s="70" t="s">
        <v>102</v>
      </c>
      <c r="R684" s="70" t="s">
        <v>102</v>
      </c>
      <c r="S684" s="70" t="s">
        <v>102</v>
      </c>
      <c r="T684" s="70" t="s">
        <v>102</v>
      </c>
      <c r="U684" s="70" t="s">
        <v>102</v>
      </c>
      <c r="V684" s="70" t="s">
        <v>102</v>
      </c>
      <c r="W684" s="160" t="s">
        <v>102</v>
      </c>
      <c r="X684" s="153" t="s">
        <v>114</v>
      </c>
      <c r="Y684" s="157" t="s">
        <v>114</v>
      </c>
    </row>
    <row r="685" spans="1:25" x14ac:dyDescent="0.3">
      <c r="A685" s="17" t="s">
        <v>901</v>
      </c>
      <c r="B685" s="16" t="s">
        <v>102</v>
      </c>
      <c r="C685" s="22" t="s">
        <v>102</v>
      </c>
      <c r="D685" s="22" t="s">
        <v>102</v>
      </c>
      <c r="E685" s="22" t="s">
        <v>102</v>
      </c>
      <c r="F685" s="29" t="s">
        <v>102</v>
      </c>
      <c r="G685" s="29" t="s">
        <v>102</v>
      </c>
      <c r="H685" s="29" t="s">
        <v>102</v>
      </c>
      <c r="I685" s="29" t="s">
        <v>102</v>
      </c>
      <c r="J685" s="29" t="s">
        <v>102</v>
      </c>
      <c r="K685" s="29" t="s">
        <v>102</v>
      </c>
      <c r="L685" s="29" t="s">
        <v>102</v>
      </c>
      <c r="M685" s="29" t="s">
        <v>102</v>
      </c>
      <c r="N685" s="22" t="s">
        <v>102</v>
      </c>
      <c r="O685" s="39">
        <v>5</v>
      </c>
      <c r="P685" s="25" t="s">
        <v>102</v>
      </c>
      <c r="Q685" s="105" t="s">
        <v>102</v>
      </c>
      <c r="R685" s="105" t="s">
        <v>102</v>
      </c>
      <c r="S685" s="105" t="s">
        <v>102</v>
      </c>
      <c r="T685" s="105" t="s">
        <v>102</v>
      </c>
      <c r="U685" s="105" t="s">
        <v>102</v>
      </c>
      <c r="V685" s="105" t="s">
        <v>102</v>
      </c>
      <c r="W685" s="165" t="s">
        <v>114</v>
      </c>
      <c r="X685" s="153" t="s">
        <v>102</v>
      </c>
      <c r="Y685" s="157" t="s">
        <v>102</v>
      </c>
    </row>
    <row r="686" spans="1:25" x14ac:dyDescent="0.3">
      <c r="A686" s="9" t="s">
        <v>477</v>
      </c>
      <c r="B686" s="2" t="s">
        <v>102</v>
      </c>
      <c r="C686" s="1" t="s">
        <v>102</v>
      </c>
      <c r="D686" s="1" t="s">
        <v>102</v>
      </c>
      <c r="E686" s="1" t="s">
        <v>102</v>
      </c>
      <c r="F686" s="33" t="s">
        <v>102</v>
      </c>
      <c r="G686" s="33" t="s">
        <v>102</v>
      </c>
      <c r="H686" s="25" t="s">
        <v>102</v>
      </c>
      <c r="I686" s="25" t="s">
        <v>102</v>
      </c>
      <c r="J686" s="25" t="s">
        <v>102</v>
      </c>
      <c r="K686" s="25" t="s">
        <v>102</v>
      </c>
      <c r="L686" s="25" t="s">
        <v>102</v>
      </c>
      <c r="M686" s="25" t="s">
        <v>114</v>
      </c>
      <c r="N686" s="1" t="s">
        <v>102</v>
      </c>
      <c r="O686" s="31" t="s">
        <v>102</v>
      </c>
      <c r="P686" s="25" t="s">
        <v>102</v>
      </c>
      <c r="Q686" s="70" t="s">
        <v>102</v>
      </c>
      <c r="R686" s="70" t="s">
        <v>102</v>
      </c>
      <c r="S686" s="70" t="s">
        <v>102</v>
      </c>
      <c r="T686" s="70" t="s">
        <v>102</v>
      </c>
      <c r="U686" s="70" t="s">
        <v>102</v>
      </c>
      <c r="V686" s="70" t="s">
        <v>102</v>
      </c>
      <c r="W686" s="160" t="s">
        <v>102</v>
      </c>
      <c r="X686" s="153" t="s">
        <v>114</v>
      </c>
      <c r="Y686" s="157" t="s">
        <v>102</v>
      </c>
    </row>
    <row r="687" spans="1:25" x14ac:dyDescent="0.3">
      <c r="A687" s="9" t="s">
        <v>478</v>
      </c>
      <c r="B687" s="2" t="s">
        <v>102</v>
      </c>
      <c r="C687" s="1" t="s">
        <v>102</v>
      </c>
      <c r="D687" s="1" t="s">
        <v>102</v>
      </c>
      <c r="E687" s="1" t="s">
        <v>102</v>
      </c>
      <c r="F687" s="33" t="s">
        <v>102</v>
      </c>
      <c r="G687" s="33" t="s">
        <v>102</v>
      </c>
      <c r="H687" s="25" t="s">
        <v>102</v>
      </c>
      <c r="I687" s="25" t="s">
        <v>102</v>
      </c>
      <c r="J687" s="25" t="s">
        <v>102</v>
      </c>
      <c r="K687" s="25" t="s">
        <v>102</v>
      </c>
      <c r="L687" s="25" t="s">
        <v>102</v>
      </c>
      <c r="M687" s="25" t="s">
        <v>114</v>
      </c>
      <c r="N687" s="1" t="s">
        <v>102</v>
      </c>
      <c r="O687" s="31" t="s">
        <v>102</v>
      </c>
      <c r="P687" s="25" t="s">
        <v>102</v>
      </c>
      <c r="Q687" s="70" t="s">
        <v>102</v>
      </c>
      <c r="R687" s="70" t="s">
        <v>102</v>
      </c>
      <c r="S687" s="70" t="s">
        <v>102</v>
      </c>
      <c r="T687" s="70" t="s">
        <v>102</v>
      </c>
      <c r="U687" s="70" t="s">
        <v>102</v>
      </c>
      <c r="V687" s="70" t="s">
        <v>102</v>
      </c>
      <c r="W687" s="160" t="s">
        <v>102</v>
      </c>
      <c r="X687" s="153" t="s">
        <v>114</v>
      </c>
      <c r="Y687" s="157" t="s">
        <v>102</v>
      </c>
    </row>
    <row r="688" spans="1:25" x14ac:dyDescent="0.3">
      <c r="A688" s="9" t="s">
        <v>479</v>
      </c>
      <c r="B688" s="2" t="s">
        <v>102</v>
      </c>
      <c r="C688" s="1" t="s">
        <v>102</v>
      </c>
      <c r="D688" s="1" t="s">
        <v>102</v>
      </c>
      <c r="E688" s="1" t="s">
        <v>102</v>
      </c>
      <c r="F688" s="33" t="s">
        <v>102</v>
      </c>
      <c r="G688" s="33" t="s">
        <v>102</v>
      </c>
      <c r="H688" s="25" t="s">
        <v>102</v>
      </c>
      <c r="I688" s="25" t="s">
        <v>102</v>
      </c>
      <c r="J688" s="25" t="s">
        <v>102</v>
      </c>
      <c r="K688" s="25" t="s">
        <v>102</v>
      </c>
      <c r="L688" s="25" t="s">
        <v>102</v>
      </c>
      <c r="M688" s="25">
        <v>3</v>
      </c>
      <c r="N688" s="1" t="s">
        <v>102</v>
      </c>
      <c r="O688" s="31" t="s">
        <v>102</v>
      </c>
      <c r="P688" s="25" t="s">
        <v>102</v>
      </c>
      <c r="Q688" s="70" t="s">
        <v>102</v>
      </c>
      <c r="R688" s="70" t="s">
        <v>102</v>
      </c>
      <c r="S688" s="70" t="s">
        <v>102</v>
      </c>
      <c r="T688" s="70" t="s">
        <v>102</v>
      </c>
      <c r="U688" s="70" t="s">
        <v>102</v>
      </c>
      <c r="V688" s="70" t="s">
        <v>102</v>
      </c>
      <c r="W688" s="160" t="s">
        <v>102</v>
      </c>
      <c r="X688" s="153" t="s">
        <v>114</v>
      </c>
      <c r="Y688" s="157" t="s">
        <v>102</v>
      </c>
    </row>
    <row r="689" spans="1:25" x14ac:dyDescent="0.3">
      <c r="A689" s="9" t="s">
        <v>902</v>
      </c>
      <c r="B689" s="2" t="s">
        <v>102</v>
      </c>
      <c r="C689" s="1" t="s">
        <v>102</v>
      </c>
      <c r="D689" s="1" t="s">
        <v>102</v>
      </c>
      <c r="E689" s="1" t="s">
        <v>102</v>
      </c>
      <c r="F689" s="33" t="s">
        <v>102</v>
      </c>
      <c r="G689" s="33" t="s">
        <v>102</v>
      </c>
      <c r="H689" s="25" t="s">
        <v>102</v>
      </c>
      <c r="I689" s="25" t="s">
        <v>102</v>
      </c>
      <c r="J689" s="25" t="s">
        <v>102</v>
      </c>
      <c r="K689" s="25">
        <v>1</v>
      </c>
      <c r="L689" s="25" t="s">
        <v>102</v>
      </c>
      <c r="M689" s="25" t="s">
        <v>102</v>
      </c>
      <c r="N689" s="1" t="s">
        <v>102</v>
      </c>
      <c r="O689" s="31" t="s">
        <v>102</v>
      </c>
      <c r="P689" s="25" t="s">
        <v>102</v>
      </c>
      <c r="Q689" s="70" t="s">
        <v>102</v>
      </c>
      <c r="R689" s="70" t="s">
        <v>102</v>
      </c>
      <c r="S689" s="70" t="s">
        <v>102</v>
      </c>
      <c r="T689" s="70" t="s">
        <v>102</v>
      </c>
      <c r="U689" s="70" t="s">
        <v>102</v>
      </c>
      <c r="V689" s="70" t="s">
        <v>102</v>
      </c>
      <c r="W689" s="160" t="s">
        <v>114</v>
      </c>
      <c r="X689" s="153" t="s">
        <v>102</v>
      </c>
      <c r="Y689" s="157" t="s">
        <v>102</v>
      </c>
    </row>
    <row r="690" spans="1:25" x14ac:dyDescent="0.3">
      <c r="A690" s="9" t="s">
        <v>480</v>
      </c>
      <c r="B690" s="2" t="s">
        <v>102</v>
      </c>
      <c r="C690" s="1" t="s">
        <v>102</v>
      </c>
      <c r="D690" s="1" t="s">
        <v>102</v>
      </c>
      <c r="E690" s="1" t="s">
        <v>102</v>
      </c>
      <c r="F690" s="33" t="s">
        <v>102</v>
      </c>
      <c r="G690" s="33" t="s">
        <v>102</v>
      </c>
      <c r="H690" s="25" t="s">
        <v>102</v>
      </c>
      <c r="I690" s="25" t="s">
        <v>102</v>
      </c>
      <c r="J690" s="25" t="s">
        <v>102</v>
      </c>
      <c r="K690" s="25" t="s">
        <v>102</v>
      </c>
      <c r="L690" s="25" t="s">
        <v>102</v>
      </c>
      <c r="M690" s="25" t="s">
        <v>114</v>
      </c>
      <c r="N690" s="1" t="s">
        <v>102</v>
      </c>
      <c r="O690" s="31" t="s">
        <v>102</v>
      </c>
      <c r="P690" s="25" t="s">
        <v>102</v>
      </c>
      <c r="Q690" s="70" t="s">
        <v>102</v>
      </c>
      <c r="R690" s="70" t="s">
        <v>102</v>
      </c>
      <c r="S690" s="70" t="s">
        <v>102</v>
      </c>
      <c r="T690" s="70" t="s">
        <v>102</v>
      </c>
      <c r="U690" s="70" t="s">
        <v>102</v>
      </c>
      <c r="V690" s="70" t="s">
        <v>102</v>
      </c>
      <c r="W690" s="160" t="s">
        <v>102</v>
      </c>
      <c r="X690" s="153" t="s">
        <v>114</v>
      </c>
      <c r="Y690" s="157" t="s">
        <v>102</v>
      </c>
    </row>
    <row r="691" spans="1:25" x14ac:dyDescent="0.3">
      <c r="A691" s="9" t="s">
        <v>903</v>
      </c>
      <c r="B691" s="2" t="s">
        <v>102</v>
      </c>
      <c r="C691" s="1" t="s">
        <v>102</v>
      </c>
      <c r="D691" s="1" t="s">
        <v>102</v>
      </c>
      <c r="E691" s="1" t="s">
        <v>102</v>
      </c>
      <c r="F691" s="33" t="s">
        <v>102</v>
      </c>
      <c r="G691" s="33" t="s">
        <v>102</v>
      </c>
      <c r="H691" s="25" t="s">
        <v>102</v>
      </c>
      <c r="I691" s="25" t="s">
        <v>102</v>
      </c>
      <c r="J691" s="25" t="s">
        <v>102</v>
      </c>
      <c r="K691" s="25">
        <v>2</v>
      </c>
      <c r="L691" s="25" t="s">
        <v>102</v>
      </c>
      <c r="M691" s="25" t="s">
        <v>102</v>
      </c>
      <c r="N691" s="1" t="s">
        <v>102</v>
      </c>
      <c r="O691" s="31" t="s">
        <v>102</v>
      </c>
      <c r="P691" s="25" t="s">
        <v>102</v>
      </c>
      <c r="Q691" s="70" t="s">
        <v>102</v>
      </c>
      <c r="R691" s="70" t="s">
        <v>102</v>
      </c>
      <c r="S691" s="70" t="s">
        <v>102</v>
      </c>
      <c r="T691" s="70" t="s">
        <v>102</v>
      </c>
      <c r="U691" s="70" t="s">
        <v>102</v>
      </c>
      <c r="V691" s="70" t="s">
        <v>102</v>
      </c>
      <c r="W691" s="160" t="s">
        <v>114</v>
      </c>
      <c r="X691" s="153" t="s">
        <v>102</v>
      </c>
      <c r="Y691" s="157" t="s">
        <v>102</v>
      </c>
    </row>
    <row r="692" spans="1:25" x14ac:dyDescent="0.3">
      <c r="A692" s="9" t="s">
        <v>481</v>
      </c>
      <c r="B692" s="15" t="s">
        <v>102</v>
      </c>
      <c r="C692" s="11" t="s">
        <v>102</v>
      </c>
      <c r="D692" s="11" t="s">
        <v>102</v>
      </c>
      <c r="E692" s="11" t="s">
        <v>102</v>
      </c>
      <c r="F692" s="33" t="s">
        <v>102</v>
      </c>
      <c r="G692" s="33" t="s">
        <v>102</v>
      </c>
      <c r="H692" s="28" t="s">
        <v>102</v>
      </c>
      <c r="I692" s="28" t="s">
        <v>102</v>
      </c>
      <c r="J692" s="28" t="s">
        <v>102</v>
      </c>
      <c r="K692" s="28" t="s">
        <v>102</v>
      </c>
      <c r="L692" s="28" t="s">
        <v>102</v>
      </c>
      <c r="M692" s="28" t="s">
        <v>114</v>
      </c>
      <c r="N692" s="11" t="s">
        <v>102</v>
      </c>
      <c r="O692" s="31" t="s">
        <v>102</v>
      </c>
      <c r="P692" s="25" t="s">
        <v>102</v>
      </c>
      <c r="Q692" s="70" t="s">
        <v>102</v>
      </c>
      <c r="R692" s="70" t="s">
        <v>102</v>
      </c>
      <c r="S692" s="70" t="s">
        <v>102</v>
      </c>
      <c r="T692" s="70" t="s">
        <v>102</v>
      </c>
      <c r="U692" s="70" t="s">
        <v>102</v>
      </c>
      <c r="V692" s="70" t="s">
        <v>102</v>
      </c>
      <c r="W692" s="160" t="s">
        <v>102</v>
      </c>
      <c r="X692" s="153" t="s">
        <v>114</v>
      </c>
      <c r="Y692" s="157" t="s">
        <v>114</v>
      </c>
    </row>
    <row r="693" spans="1:25" x14ac:dyDescent="0.3">
      <c r="A693" s="9" t="s">
        <v>482</v>
      </c>
      <c r="B693" s="15" t="s">
        <v>102</v>
      </c>
      <c r="C693" s="11" t="s">
        <v>102</v>
      </c>
      <c r="D693" s="11" t="s">
        <v>102</v>
      </c>
      <c r="E693" s="11" t="s">
        <v>102</v>
      </c>
      <c r="F693" s="33" t="s">
        <v>102</v>
      </c>
      <c r="G693" s="33" t="s">
        <v>102</v>
      </c>
      <c r="H693" s="28" t="s">
        <v>102</v>
      </c>
      <c r="I693" s="28" t="s">
        <v>102</v>
      </c>
      <c r="J693" s="28" t="s">
        <v>102</v>
      </c>
      <c r="K693" s="28" t="s">
        <v>102</v>
      </c>
      <c r="L693" s="28" t="s">
        <v>102</v>
      </c>
      <c r="M693" s="28" t="s">
        <v>114</v>
      </c>
      <c r="N693" s="11" t="s">
        <v>102</v>
      </c>
      <c r="O693" s="31" t="s">
        <v>102</v>
      </c>
      <c r="P693" s="25" t="s">
        <v>102</v>
      </c>
      <c r="Q693" s="70" t="s">
        <v>102</v>
      </c>
      <c r="R693" s="70" t="s">
        <v>102</v>
      </c>
      <c r="S693" s="70" t="s">
        <v>102</v>
      </c>
      <c r="T693" s="70" t="s">
        <v>102</v>
      </c>
      <c r="U693" s="70" t="s">
        <v>102</v>
      </c>
      <c r="V693" s="70" t="s">
        <v>102</v>
      </c>
      <c r="W693" s="160" t="s">
        <v>102</v>
      </c>
      <c r="X693" s="153" t="s">
        <v>114</v>
      </c>
      <c r="Y693" s="157" t="s">
        <v>102</v>
      </c>
    </row>
    <row r="694" spans="1:25" x14ac:dyDescent="0.3">
      <c r="A694" s="9" t="s">
        <v>904</v>
      </c>
      <c r="B694" s="15" t="s">
        <v>102</v>
      </c>
      <c r="C694" s="15" t="s">
        <v>102</v>
      </c>
      <c r="D694" s="15" t="s">
        <v>102</v>
      </c>
      <c r="E694" s="15" t="s">
        <v>102</v>
      </c>
      <c r="F694" s="15" t="s">
        <v>102</v>
      </c>
      <c r="G694" s="15" t="s">
        <v>102</v>
      </c>
      <c r="H694" s="15" t="s">
        <v>102</v>
      </c>
      <c r="I694" s="15" t="s">
        <v>102</v>
      </c>
      <c r="J694" s="28" t="s">
        <v>114</v>
      </c>
      <c r="K694" s="28" t="s">
        <v>102</v>
      </c>
      <c r="L694" s="28" t="s">
        <v>102</v>
      </c>
      <c r="M694" s="28" t="s">
        <v>102</v>
      </c>
      <c r="N694" s="28" t="s">
        <v>102</v>
      </c>
      <c r="O694" s="28" t="s">
        <v>102</v>
      </c>
      <c r="P694" s="25" t="s">
        <v>102</v>
      </c>
      <c r="Q694" s="70" t="s">
        <v>102</v>
      </c>
      <c r="R694" s="70" t="s">
        <v>102</v>
      </c>
      <c r="S694" s="70" t="s">
        <v>102</v>
      </c>
      <c r="T694" s="70" t="s">
        <v>102</v>
      </c>
      <c r="U694" s="70" t="s">
        <v>102</v>
      </c>
      <c r="V694" s="70" t="s">
        <v>102</v>
      </c>
      <c r="W694" s="161" t="s">
        <v>114</v>
      </c>
      <c r="X694" s="153" t="s">
        <v>102</v>
      </c>
      <c r="Y694" s="157" t="s">
        <v>102</v>
      </c>
    </row>
    <row r="695" spans="1:25" x14ac:dyDescent="0.3">
      <c r="A695" s="9" t="s">
        <v>483</v>
      </c>
      <c r="B695" s="15" t="s">
        <v>102</v>
      </c>
      <c r="C695" s="11" t="s">
        <v>102</v>
      </c>
      <c r="D695" s="11" t="s">
        <v>102</v>
      </c>
      <c r="E695" s="11" t="s">
        <v>102</v>
      </c>
      <c r="F695" s="33" t="s">
        <v>102</v>
      </c>
      <c r="G695" s="33" t="s">
        <v>102</v>
      </c>
      <c r="H695" s="28" t="s">
        <v>102</v>
      </c>
      <c r="I695" s="28" t="s">
        <v>102</v>
      </c>
      <c r="J695" s="28" t="s">
        <v>102</v>
      </c>
      <c r="K695" s="28" t="s">
        <v>102</v>
      </c>
      <c r="L695" s="28" t="s">
        <v>102</v>
      </c>
      <c r="M695" s="28">
        <v>13</v>
      </c>
      <c r="N695" s="11" t="s">
        <v>102</v>
      </c>
      <c r="O695" s="31" t="s">
        <v>102</v>
      </c>
      <c r="P695" s="25" t="s">
        <v>102</v>
      </c>
      <c r="Q695" s="70" t="s">
        <v>102</v>
      </c>
      <c r="R695" s="70" t="s">
        <v>102</v>
      </c>
      <c r="S695" s="70" t="s">
        <v>102</v>
      </c>
      <c r="T695" s="70" t="s">
        <v>102</v>
      </c>
      <c r="U695" s="70" t="s">
        <v>102</v>
      </c>
      <c r="V695" s="70" t="s">
        <v>102</v>
      </c>
      <c r="W695" s="160" t="s">
        <v>102</v>
      </c>
      <c r="X695" s="153" t="s">
        <v>114</v>
      </c>
      <c r="Y695" s="157" t="s">
        <v>114</v>
      </c>
    </row>
    <row r="696" spans="1:25" x14ac:dyDescent="0.3">
      <c r="A696" s="9" t="s">
        <v>484</v>
      </c>
      <c r="B696" s="15" t="s">
        <v>102</v>
      </c>
      <c r="C696" s="11" t="s">
        <v>102</v>
      </c>
      <c r="D696" s="11" t="s">
        <v>102</v>
      </c>
      <c r="E696" s="11" t="s">
        <v>102</v>
      </c>
      <c r="F696" s="33" t="s">
        <v>102</v>
      </c>
      <c r="G696" s="33" t="s">
        <v>102</v>
      </c>
      <c r="H696" s="28" t="s">
        <v>102</v>
      </c>
      <c r="I696" s="28" t="s">
        <v>102</v>
      </c>
      <c r="J696" s="28" t="s">
        <v>102</v>
      </c>
      <c r="K696" s="28" t="s">
        <v>102</v>
      </c>
      <c r="L696" s="28" t="s">
        <v>102</v>
      </c>
      <c r="M696" s="28">
        <v>2</v>
      </c>
      <c r="N696" s="11" t="s">
        <v>102</v>
      </c>
      <c r="O696" s="31" t="s">
        <v>102</v>
      </c>
      <c r="P696" s="25" t="s">
        <v>102</v>
      </c>
      <c r="Q696" s="70" t="s">
        <v>102</v>
      </c>
      <c r="R696" s="70" t="s">
        <v>102</v>
      </c>
      <c r="S696" s="70" t="s">
        <v>102</v>
      </c>
      <c r="T696" s="70" t="s">
        <v>102</v>
      </c>
      <c r="U696" s="70" t="s">
        <v>102</v>
      </c>
      <c r="V696" s="70" t="s">
        <v>102</v>
      </c>
      <c r="W696" s="160" t="s">
        <v>102</v>
      </c>
      <c r="X696" s="153" t="s">
        <v>114</v>
      </c>
      <c r="Y696" s="157" t="s">
        <v>102</v>
      </c>
    </row>
    <row r="697" spans="1:25" x14ac:dyDescent="0.3">
      <c r="A697" s="9" t="s">
        <v>616</v>
      </c>
      <c r="B697" s="15" t="s">
        <v>102</v>
      </c>
      <c r="C697" s="11" t="s">
        <v>102</v>
      </c>
      <c r="D697" s="11" t="s">
        <v>102</v>
      </c>
      <c r="E697" s="11" t="s">
        <v>102</v>
      </c>
      <c r="F697" s="33" t="s">
        <v>102</v>
      </c>
      <c r="G697" s="33" t="s">
        <v>102</v>
      </c>
      <c r="H697" s="28" t="s">
        <v>102</v>
      </c>
      <c r="I697" s="28">
        <v>2</v>
      </c>
      <c r="J697" s="28" t="s">
        <v>102</v>
      </c>
      <c r="K697" s="28" t="s">
        <v>102</v>
      </c>
      <c r="L697" s="28" t="s">
        <v>102</v>
      </c>
      <c r="M697" s="28" t="s">
        <v>102</v>
      </c>
      <c r="N697" s="11" t="s">
        <v>102</v>
      </c>
      <c r="O697" s="31" t="s">
        <v>102</v>
      </c>
      <c r="P697" s="25" t="s">
        <v>102</v>
      </c>
      <c r="Q697" s="70" t="s">
        <v>102</v>
      </c>
      <c r="R697" s="70" t="s">
        <v>102</v>
      </c>
      <c r="S697" s="70" t="s">
        <v>102</v>
      </c>
      <c r="T697" s="70" t="s">
        <v>102</v>
      </c>
      <c r="U697" s="70" t="s">
        <v>102</v>
      </c>
      <c r="V697" s="70" t="s">
        <v>102</v>
      </c>
      <c r="W697" s="160" t="s">
        <v>102</v>
      </c>
      <c r="X697" s="153" t="s">
        <v>102</v>
      </c>
      <c r="Y697" s="157" t="s">
        <v>114</v>
      </c>
    </row>
    <row r="698" spans="1:25" x14ac:dyDescent="0.3">
      <c r="A698" s="9" t="s">
        <v>485</v>
      </c>
      <c r="B698" s="15" t="s">
        <v>102</v>
      </c>
      <c r="C698" s="11" t="s">
        <v>102</v>
      </c>
      <c r="D698" s="11" t="s">
        <v>102</v>
      </c>
      <c r="E698" s="11" t="s">
        <v>102</v>
      </c>
      <c r="F698" s="33" t="s">
        <v>102</v>
      </c>
      <c r="G698" s="33" t="s">
        <v>102</v>
      </c>
      <c r="H698" s="28" t="s">
        <v>102</v>
      </c>
      <c r="I698" s="28" t="s">
        <v>102</v>
      </c>
      <c r="J698" s="28" t="s">
        <v>102</v>
      </c>
      <c r="K698" s="28" t="s">
        <v>102</v>
      </c>
      <c r="L698" s="28" t="s">
        <v>102</v>
      </c>
      <c r="M698" s="28">
        <v>1</v>
      </c>
      <c r="N698" s="11" t="s">
        <v>102</v>
      </c>
      <c r="O698" s="31" t="s">
        <v>102</v>
      </c>
      <c r="P698" s="25" t="s">
        <v>102</v>
      </c>
      <c r="Q698" s="70" t="s">
        <v>102</v>
      </c>
      <c r="R698" s="70" t="s">
        <v>102</v>
      </c>
      <c r="S698" s="70" t="s">
        <v>102</v>
      </c>
      <c r="T698" s="70" t="s">
        <v>102</v>
      </c>
      <c r="U698" s="70" t="s">
        <v>102</v>
      </c>
      <c r="V698" s="70" t="s">
        <v>102</v>
      </c>
      <c r="W698" s="160" t="s">
        <v>102</v>
      </c>
      <c r="X698" s="153" t="s">
        <v>114</v>
      </c>
      <c r="Y698" s="157" t="s">
        <v>102</v>
      </c>
    </row>
    <row r="699" spans="1:25" x14ac:dyDescent="0.3">
      <c r="A699" s="9" t="s">
        <v>567</v>
      </c>
      <c r="B699" s="15" t="s">
        <v>102</v>
      </c>
      <c r="C699" s="11" t="s">
        <v>102</v>
      </c>
      <c r="D699" s="11" t="s">
        <v>102</v>
      </c>
      <c r="E699" s="11" t="s">
        <v>102</v>
      </c>
      <c r="F699" s="33" t="s">
        <v>102</v>
      </c>
      <c r="G699" s="33" t="s">
        <v>102</v>
      </c>
      <c r="H699" s="28" t="s">
        <v>102</v>
      </c>
      <c r="I699" s="28" t="s">
        <v>102</v>
      </c>
      <c r="J699" s="28" t="s">
        <v>102</v>
      </c>
      <c r="K699" s="28" t="s">
        <v>102</v>
      </c>
      <c r="L699" s="28" t="s">
        <v>102</v>
      </c>
      <c r="M699" s="28" t="s">
        <v>102</v>
      </c>
      <c r="N699" s="11">
        <f>3+1+1+1+1+2+3+1</f>
        <v>13</v>
      </c>
      <c r="O699" s="31" t="s">
        <v>102</v>
      </c>
      <c r="P699" s="25" t="s">
        <v>102</v>
      </c>
      <c r="Q699" s="70" t="s">
        <v>102</v>
      </c>
      <c r="R699" s="70" t="s">
        <v>102</v>
      </c>
      <c r="S699" s="70" t="s">
        <v>102</v>
      </c>
      <c r="T699" s="70" t="s">
        <v>102</v>
      </c>
      <c r="U699" s="70" t="s">
        <v>102</v>
      </c>
      <c r="V699" s="70" t="s">
        <v>102</v>
      </c>
      <c r="W699" s="160" t="s">
        <v>102</v>
      </c>
      <c r="X699" s="153" t="s">
        <v>102</v>
      </c>
      <c r="Y699" s="157" t="s">
        <v>114</v>
      </c>
    </row>
    <row r="700" spans="1:25" x14ac:dyDescent="0.3">
      <c r="A700" s="9" t="s">
        <v>592</v>
      </c>
      <c r="B700" s="15" t="s">
        <v>102</v>
      </c>
      <c r="C700" s="11" t="s">
        <v>102</v>
      </c>
      <c r="D700" s="11" t="s">
        <v>102</v>
      </c>
      <c r="E700" s="11" t="s">
        <v>102</v>
      </c>
      <c r="F700" s="33" t="s">
        <v>102</v>
      </c>
      <c r="G700" s="33" t="s">
        <v>114</v>
      </c>
      <c r="H700" s="28">
        <v>2</v>
      </c>
      <c r="I700" s="28" t="s">
        <v>102</v>
      </c>
      <c r="J700" s="28" t="s">
        <v>102</v>
      </c>
      <c r="K700" s="28" t="s">
        <v>102</v>
      </c>
      <c r="L700" s="28" t="s">
        <v>102</v>
      </c>
      <c r="M700" s="28" t="s">
        <v>102</v>
      </c>
      <c r="N700" s="11" t="s">
        <v>102</v>
      </c>
      <c r="O700" s="31" t="s">
        <v>102</v>
      </c>
      <c r="P700" s="25" t="s">
        <v>102</v>
      </c>
      <c r="Q700" s="70" t="s">
        <v>102</v>
      </c>
      <c r="R700" s="70" t="s">
        <v>102</v>
      </c>
      <c r="S700" s="70" t="s">
        <v>102</v>
      </c>
      <c r="T700" s="70" t="s">
        <v>102</v>
      </c>
      <c r="U700" s="70" t="s">
        <v>102</v>
      </c>
      <c r="V700" s="70" t="s">
        <v>102</v>
      </c>
      <c r="W700" s="160" t="s">
        <v>102</v>
      </c>
      <c r="X700" s="153" t="s">
        <v>114</v>
      </c>
      <c r="Y700" s="157" t="s">
        <v>102</v>
      </c>
    </row>
    <row r="701" spans="1:25" x14ac:dyDescent="0.3">
      <c r="A701" s="8" t="s">
        <v>232</v>
      </c>
      <c r="B701" s="2" t="s">
        <v>102</v>
      </c>
      <c r="C701" s="1" t="s">
        <v>102</v>
      </c>
      <c r="D701" s="1" t="s">
        <v>102</v>
      </c>
      <c r="E701" s="1" t="s">
        <v>102</v>
      </c>
      <c r="F701" s="33" t="s">
        <v>102</v>
      </c>
      <c r="G701" s="33" t="s">
        <v>102</v>
      </c>
      <c r="H701" s="25" t="s">
        <v>102</v>
      </c>
      <c r="I701" s="25" t="s">
        <v>102</v>
      </c>
      <c r="J701" s="25">
        <v>1</v>
      </c>
      <c r="K701" s="25">
        <v>7</v>
      </c>
      <c r="L701" s="24" t="s">
        <v>102</v>
      </c>
      <c r="M701" s="24" t="s">
        <v>102</v>
      </c>
      <c r="N701" s="4" t="s">
        <v>102</v>
      </c>
      <c r="O701" s="31" t="s">
        <v>102</v>
      </c>
      <c r="P701" s="25" t="s">
        <v>102</v>
      </c>
      <c r="Q701" s="70" t="s">
        <v>102</v>
      </c>
      <c r="R701" s="70" t="s">
        <v>102</v>
      </c>
      <c r="S701" s="70" t="s">
        <v>102</v>
      </c>
      <c r="T701" s="70" t="s">
        <v>102</v>
      </c>
      <c r="U701" s="70" t="s">
        <v>102</v>
      </c>
      <c r="V701" s="70" t="s">
        <v>102</v>
      </c>
      <c r="W701" s="160" t="s">
        <v>102</v>
      </c>
      <c r="X701" s="153" t="s">
        <v>102</v>
      </c>
      <c r="Y701" s="157" t="s">
        <v>114</v>
      </c>
    </row>
    <row r="702" spans="1:25" x14ac:dyDescent="0.3">
      <c r="A702" s="8" t="s">
        <v>905</v>
      </c>
      <c r="B702" s="16" t="s">
        <v>102</v>
      </c>
      <c r="C702" s="16" t="s">
        <v>102</v>
      </c>
      <c r="D702" s="16" t="s">
        <v>102</v>
      </c>
      <c r="E702" s="16" t="s">
        <v>102</v>
      </c>
      <c r="F702" s="16" t="s">
        <v>102</v>
      </c>
      <c r="G702" s="16" t="s">
        <v>102</v>
      </c>
      <c r="H702" s="16" t="s">
        <v>102</v>
      </c>
      <c r="I702" s="16" t="s">
        <v>102</v>
      </c>
      <c r="J702" s="28" t="s">
        <v>114</v>
      </c>
      <c r="K702" s="29" t="s">
        <v>102</v>
      </c>
      <c r="L702" s="29" t="s">
        <v>102</v>
      </c>
      <c r="M702" s="29" t="s">
        <v>102</v>
      </c>
      <c r="N702" s="29" t="s">
        <v>102</v>
      </c>
      <c r="O702" s="29" t="s">
        <v>102</v>
      </c>
      <c r="P702" s="25" t="s">
        <v>102</v>
      </c>
      <c r="Q702" s="70" t="s">
        <v>102</v>
      </c>
      <c r="R702" s="70" t="s">
        <v>102</v>
      </c>
      <c r="S702" s="70" t="s">
        <v>102</v>
      </c>
      <c r="T702" s="70" t="s">
        <v>102</v>
      </c>
      <c r="U702" s="70" t="s">
        <v>102</v>
      </c>
      <c r="V702" s="70" t="s">
        <v>102</v>
      </c>
      <c r="W702" s="164" t="s">
        <v>114</v>
      </c>
      <c r="X702" s="153" t="s">
        <v>102</v>
      </c>
      <c r="Y702" s="157" t="s">
        <v>102</v>
      </c>
    </row>
    <row r="703" spans="1:25" x14ac:dyDescent="0.3">
      <c r="A703" s="51" t="s">
        <v>906</v>
      </c>
      <c r="B703" s="16" t="s">
        <v>102</v>
      </c>
      <c r="C703" s="22" t="s">
        <v>102</v>
      </c>
      <c r="D703" s="22" t="s">
        <v>102</v>
      </c>
      <c r="E703" s="22" t="s">
        <v>102</v>
      </c>
      <c r="F703" s="29" t="s">
        <v>102</v>
      </c>
      <c r="G703" s="29" t="s">
        <v>102</v>
      </c>
      <c r="H703" s="29" t="s">
        <v>102</v>
      </c>
      <c r="I703" s="29" t="s">
        <v>102</v>
      </c>
      <c r="J703" s="29" t="s">
        <v>102</v>
      </c>
      <c r="K703" s="29" t="s">
        <v>102</v>
      </c>
      <c r="L703" s="29" t="s">
        <v>102</v>
      </c>
      <c r="M703" s="29" t="s">
        <v>102</v>
      </c>
      <c r="N703" s="22" t="s">
        <v>102</v>
      </c>
      <c r="O703" s="39">
        <v>13</v>
      </c>
      <c r="P703" s="25" t="s">
        <v>102</v>
      </c>
      <c r="Q703" s="105" t="s">
        <v>102</v>
      </c>
      <c r="R703" s="105" t="s">
        <v>102</v>
      </c>
      <c r="S703" s="105" t="s">
        <v>102</v>
      </c>
      <c r="T703" s="105" t="s">
        <v>102</v>
      </c>
      <c r="U703" s="105" t="s">
        <v>102</v>
      </c>
      <c r="V703" s="105" t="s">
        <v>102</v>
      </c>
      <c r="W703" s="165" t="s">
        <v>114</v>
      </c>
      <c r="X703" s="153" t="s">
        <v>102</v>
      </c>
      <c r="Y703" s="157" t="s">
        <v>102</v>
      </c>
    </row>
    <row r="704" spans="1:25" x14ac:dyDescent="0.3">
      <c r="A704" s="8" t="s">
        <v>907</v>
      </c>
      <c r="B704" s="2" t="s">
        <v>102</v>
      </c>
      <c r="C704" s="1" t="s">
        <v>102</v>
      </c>
      <c r="D704" s="1" t="s">
        <v>102</v>
      </c>
      <c r="E704" s="1" t="s">
        <v>102</v>
      </c>
      <c r="F704" s="33" t="s">
        <v>102</v>
      </c>
      <c r="G704" s="33" t="s">
        <v>102</v>
      </c>
      <c r="H704" s="25" t="s">
        <v>102</v>
      </c>
      <c r="I704" s="25" t="s">
        <v>102</v>
      </c>
      <c r="J704" s="25">
        <v>1</v>
      </c>
      <c r="K704" s="25" t="s">
        <v>102</v>
      </c>
      <c r="L704" s="25" t="s">
        <v>102</v>
      </c>
      <c r="M704" s="25" t="s">
        <v>102</v>
      </c>
      <c r="N704" s="1" t="s">
        <v>102</v>
      </c>
      <c r="O704" s="31" t="s">
        <v>102</v>
      </c>
      <c r="P704" s="25" t="s">
        <v>102</v>
      </c>
      <c r="Q704" s="70" t="s">
        <v>102</v>
      </c>
      <c r="R704" s="70" t="s">
        <v>102</v>
      </c>
      <c r="S704" s="70" t="s">
        <v>102</v>
      </c>
      <c r="T704" s="70" t="s">
        <v>102</v>
      </c>
      <c r="U704" s="70" t="s">
        <v>102</v>
      </c>
      <c r="V704" s="70" t="s">
        <v>102</v>
      </c>
      <c r="W704" s="160" t="s">
        <v>114</v>
      </c>
      <c r="X704" s="153" t="s">
        <v>102</v>
      </c>
      <c r="Y704" s="157" t="s">
        <v>102</v>
      </c>
    </row>
    <row r="705" spans="1:25" x14ac:dyDescent="0.3">
      <c r="A705" s="8" t="s">
        <v>486</v>
      </c>
      <c r="B705" s="2" t="s">
        <v>102</v>
      </c>
      <c r="C705" s="1" t="s">
        <v>102</v>
      </c>
      <c r="D705" s="1" t="s">
        <v>102</v>
      </c>
      <c r="E705" s="1" t="s">
        <v>102</v>
      </c>
      <c r="F705" s="33" t="s">
        <v>102</v>
      </c>
      <c r="G705" s="33" t="s">
        <v>102</v>
      </c>
      <c r="H705" s="25" t="s">
        <v>102</v>
      </c>
      <c r="I705" s="25" t="s">
        <v>102</v>
      </c>
      <c r="J705" s="25" t="s">
        <v>102</v>
      </c>
      <c r="K705" s="25" t="s">
        <v>102</v>
      </c>
      <c r="L705" s="25" t="s">
        <v>102</v>
      </c>
      <c r="M705" s="25">
        <v>1</v>
      </c>
      <c r="N705" s="1" t="s">
        <v>102</v>
      </c>
      <c r="O705" s="31" t="s">
        <v>102</v>
      </c>
      <c r="P705" s="25" t="s">
        <v>102</v>
      </c>
      <c r="Q705" s="70" t="s">
        <v>102</v>
      </c>
      <c r="R705" s="70" t="s">
        <v>102</v>
      </c>
      <c r="S705" s="70" t="s">
        <v>102</v>
      </c>
      <c r="T705" s="70" t="s">
        <v>102</v>
      </c>
      <c r="U705" s="70" t="s">
        <v>102</v>
      </c>
      <c r="V705" s="70" t="s">
        <v>102</v>
      </c>
      <c r="W705" s="160" t="s">
        <v>102</v>
      </c>
      <c r="X705" s="153" t="s">
        <v>114</v>
      </c>
      <c r="Y705" s="157" t="s">
        <v>102</v>
      </c>
    </row>
    <row r="706" spans="1:25" x14ac:dyDescent="0.3">
      <c r="A706" s="8" t="s">
        <v>908</v>
      </c>
      <c r="B706" s="2" t="s">
        <v>102</v>
      </c>
      <c r="C706" s="1" t="s">
        <v>102</v>
      </c>
      <c r="D706" s="1" t="s">
        <v>102</v>
      </c>
      <c r="E706" s="1" t="s">
        <v>102</v>
      </c>
      <c r="F706" s="33" t="s">
        <v>102</v>
      </c>
      <c r="G706" s="33" t="s">
        <v>102</v>
      </c>
      <c r="H706" s="25" t="s">
        <v>102</v>
      </c>
      <c r="I706" s="25" t="s">
        <v>102</v>
      </c>
      <c r="J706" s="25" t="s">
        <v>102</v>
      </c>
      <c r="K706" s="25">
        <v>2</v>
      </c>
      <c r="L706" s="24" t="s">
        <v>102</v>
      </c>
      <c r="M706" s="24" t="s">
        <v>102</v>
      </c>
      <c r="N706" s="1" t="s">
        <v>102</v>
      </c>
      <c r="O706" s="31" t="s">
        <v>102</v>
      </c>
      <c r="P706" s="25" t="s">
        <v>102</v>
      </c>
      <c r="Q706" s="70" t="s">
        <v>102</v>
      </c>
      <c r="R706" s="70" t="s">
        <v>102</v>
      </c>
      <c r="S706" s="70" t="s">
        <v>102</v>
      </c>
      <c r="T706" s="70" t="s">
        <v>102</v>
      </c>
      <c r="U706" s="70" t="s">
        <v>102</v>
      </c>
      <c r="V706" s="70" t="s">
        <v>102</v>
      </c>
      <c r="W706" s="160" t="s">
        <v>114</v>
      </c>
      <c r="X706" s="153" t="s">
        <v>102</v>
      </c>
      <c r="Y706" s="157" t="s">
        <v>102</v>
      </c>
    </row>
    <row r="707" spans="1:25" x14ac:dyDescent="0.3">
      <c r="A707" s="51" t="s">
        <v>1009</v>
      </c>
      <c r="B707" s="16" t="s">
        <v>102</v>
      </c>
      <c r="C707" s="22" t="s">
        <v>102</v>
      </c>
      <c r="D707" s="22" t="s">
        <v>102</v>
      </c>
      <c r="E707" s="22" t="s">
        <v>102</v>
      </c>
      <c r="F707" s="29" t="s">
        <v>102</v>
      </c>
      <c r="G707" s="29" t="s">
        <v>102</v>
      </c>
      <c r="H707" s="29" t="s">
        <v>102</v>
      </c>
      <c r="I707" s="29" t="s">
        <v>102</v>
      </c>
      <c r="J707" s="29" t="s">
        <v>102</v>
      </c>
      <c r="K707" s="29" t="s">
        <v>102</v>
      </c>
      <c r="L707" s="39" t="s">
        <v>102</v>
      </c>
      <c r="M707" s="39" t="s">
        <v>102</v>
      </c>
      <c r="N707" s="17" t="s">
        <v>102</v>
      </c>
      <c r="O707" s="39" t="s">
        <v>102</v>
      </c>
      <c r="P707" s="29">
        <v>5</v>
      </c>
      <c r="Q707" s="105" t="s">
        <v>102</v>
      </c>
      <c r="R707" s="105" t="s">
        <v>102</v>
      </c>
      <c r="S707" s="105" t="s">
        <v>102</v>
      </c>
      <c r="T707" s="105" t="s">
        <v>102</v>
      </c>
      <c r="U707" s="105" t="s">
        <v>102</v>
      </c>
      <c r="V707" s="105" t="s">
        <v>102</v>
      </c>
      <c r="W707" s="51" t="s">
        <v>114</v>
      </c>
      <c r="X707" s="51" t="s">
        <v>102</v>
      </c>
      <c r="Y707" s="51" t="s">
        <v>102</v>
      </c>
    </row>
    <row r="708" spans="1:25" x14ac:dyDescent="0.3">
      <c r="A708" s="8" t="s">
        <v>487</v>
      </c>
      <c r="B708" s="2" t="s">
        <v>102</v>
      </c>
      <c r="C708" s="1" t="s">
        <v>102</v>
      </c>
      <c r="D708" s="1" t="s">
        <v>102</v>
      </c>
      <c r="E708" s="1" t="s">
        <v>102</v>
      </c>
      <c r="F708" s="33" t="s">
        <v>102</v>
      </c>
      <c r="G708" s="33" t="s">
        <v>102</v>
      </c>
      <c r="H708" s="25" t="s">
        <v>102</v>
      </c>
      <c r="I708" s="25" t="s">
        <v>102</v>
      </c>
      <c r="J708" s="25" t="s">
        <v>102</v>
      </c>
      <c r="K708" s="25" t="s">
        <v>102</v>
      </c>
      <c r="L708" s="24" t="s">
        <v>102</v>
      </c>
      <c r="M708" s="24" t="s">
        <v>114</v>
      </c>
      <c r="N708" s="1" t="s">
        <v>102</v>
      </c>
      <c r="O708" s="31" t="s">
        <v>102</v>
      </c>
      <c r="P708" s="25" t="s">
        <v>102</v>
      </c>
      <c r="Q708" s="70" t="s">
        <v>102</v>
      </c>
      <c r="R708" s="70" t="s">
        <v>102</v>
      </c>
      <c r="S708" s="70" t="s">
        <v>102</v>
      </c>
      <c r="T708" s="70" t="s">
        <v>102</v>
      </c>
      <c r="U708" s="70" t="s">
        <v>102</v>
      </c>
      <c r="V708" s="70" t="s">
        <v>102</v>
      </c>
      <c r="W708" s="160" t="s">
        <v>102</v>
      </c>
      <c r="X708" s="153" t="s">
        <v>114</v>
      </c>
      <c r="Y708" s="157" t="s">
        <v>102</v>
      </c>
    </row>
    <row r="709" spans="1:25" x14ac:dyDescent="0.3">
      <c r="A709" s="8" t="s">
        <v>909</v>
      </c>
      <c r="B709" s="2" t="s">
        <v>102</v>
      </c>
      <c r="C709" s="2" t="s">
        <v>102</v>
      </c>
      <c r="D709" s="2" t="s">
        <v>102</v>
      </c>
      <c r="E709" s="2" t="s">
        <v>102</v>
      </c>
      <c r="F709" s="2" t="s">
        <v>102</v>
      </c>
      <c r="G709" s="2" t="s">
        <v>102</v>
      </c>
      <c r="H709" s="2" t="s">
        <v>102</v>
      </c>
      <c r="I709" s="2" t="s">
        <v>102</v>
      </c>
      <c r="J709" s="25" t="s">
        <v>114</v>
      </c>
      <c r="K709" s="25" t="s">
        <v>102</v>
      </c>
      <c r="L709" s="25" t="s">
        <v>102</v>
      </c>
      <c r="M709" s="25" t="s">
        <v>102</v>
      </c>
      <c r="N709" s="25" t="s">
        <v>102</v>
      </c>
      <c r="O709" s="25" t="s">
        <v>102</v>
      </c>
      <c r="P709" s="25" t="s">
        <v>102</v>
      </c>
      <c r="Q709" s="70" t="s">
        <v>102</v>
      </c>
      <c r="R709" s="70" t="s">
        <v>102</v>
      </c>
      <c r="S709" s="70" t="s">
        <v>102</v>
      </c>
      <c r="T709" s="70" t="s">
        <v>102</v>
      </c>
      <c r="U709" s="70" t="s">
        <v>102</v>
      </c>
      <c r="V709" s="70" t="s">
        <v>102</v>
      </c>
      <c r="W709" s="160" t="s">
        <v>114</v>
      </c>
      <c r="X709" s="153" t="s">
        <v>102</v>
      </c>
      <c r="Y709" s="157" t="s">
        <v>102</v>
      </c>
    </row>
    <row r="710" spans="1:25" x14ac:dyDescent="0.3">
      <c r="A710" s="8" t="s">
        <v>488</v>
      </c>
      <c r="B710" s="2" t="s">
        <v>102</v>
      </c>
      <c r="C710" s="1" t="s">
        <v>102</v>
      </c>
      <c r="D710" s="1" t="s">
        <v>102</v>
      </c>
      <c r="E710" s="1" t="s">
        <v>102</v>
      </c>
      <c r="F710" s="33" t="s">
        <v>102</v>
      </c>
      <c r="G710" s="33" t="s">
        <v>102</v>
      </c>
      <c r="H710" s="25" t="s">
        <v>102</v>
      </c>
      <c r="I710" s="25" t="s">
        <v>102</v>
      </c>
      <c r="J710" s="25" t="s">
        <v>102</v>
      </c>
      <c r="K710" s="25" t="s">
        <v>102</v>
      </c>
      <c r="L710" s="24" t="s">
        <v>102</v>
      </c>
      <c r="M710" s="24" t="s">
        <v>114</v>
      </c>
      <c r="N710" s="1" t="s">
        <v>102</v>
      </c>
      <c r="O710" s="31" t="s">
        <v>102</v>
      </c>
      <c r="P710" s="25" t="s">
        <v>102</v>
      </c>
      <c r="Q710" s="70" t="s">
        <v>102</v>
      </c>
      <c r="R710" s="70" t="s">
        <v>102</v>
      </c>
      <c r="S710" s="70" t="s">
        <v>102</v>
      </c>
      <c r="T710" s="70" t="s">
        <v>102</v>
      </c>
      <c r="U710" s="70" t="s">
        <v>102</v>
      </c>
      <c r="V710" s="70" t="s">
        <v>102</v>
      </c>
      <c r="W710" s="160" t="s">
        <v>102</v>
      </c>
      <c r="X710" s="153" t="s">
        <v>114</v>
      </c>
      <c r="Y710" s="157" t="s">
        <v>102</v>
      </c>
    </row>
    <row r="711" spans="1:25" x14ac:dyDescent="0.3">
      <c r="A711" s="8" t="s">
        <v>1010</v>
      </c>
      <c r="B711" s="2" t="s">
        <v>102</v>
      </c>
      <c r="C711" s="1" t="s">
        <v>102</v>
      </c>
      <c r="D711" s="1" t="s">
        <v>102</v>
      </c>
      <c r="E711" s="1" t="s">
        <v>102</v>
      </c>
      <c r="F711" s="6" t="s">
        <v>102</v>
      </c>
      <c r="G711" s="6" t="s">
        <v>102</v>
      </c>
      <c r="H711" s="2" t="s">
        <v>102</v>
      </c>
      <c r="I711" s="2" t="s">
        <v>102</v>
      </c>
      <c r="J711" s="25" t="s">
        <v>102</v>
      </c>
      <c r="K711" s="25" t="s">
        <v>102</v>
      </c>
      <c r="L711" s="24" t="s">
        <v>102</v>
      </c>
      <c r="M711" s="24" t="s">
        <v>102</v>
      </c>
      <c r="N711" s="1" t="s">
        <v>102</v>
      </c>
      <c r="O711" s="31" t="s">
        <v>102</v>
      </c>
      <c r="P711" s="25">
        <v>1</v>
      </c>
      <c r="Q711" s="70" t="s">
        <v>102</v>
      </c>
      <c r="R711" s="70" t="s">
        <v>102</v>
      </c>
      <c r="S711" s="70" t="s">
        <v>102</v>
      </c>
      <c r="T711" s="70" t="s">
        <v>102</v>
      </c>
      <c r="U711" s="70" t="s">
        <v>102</v>
      </c>
      <c r="V711" s="70" t="s">
        <v>102</v>
      </c>
      <c r="W711" t="s">
        <v>102</v>
      </c>
      <c r="X711" s="8" t="s">
        <v>102</v>
      </c>
      <c r="Y711" s="8" t="s">
        <v>102</v>
      </c>
    </row>
    <row r="712" spans="1:25" x14ac:dyDescent="0.3">
      <c r="A712" s="8" t="s">
        <v>1011</v>
      </c>
      <c r="B712" s="2" t="s">
        <v>102</v>
      </c>
      <c r="C712" s="2" t="s">
        <v>102</v>
      </c>
      <c r="D712" s="2" t="s">
        <v>102</v>
      </c>
      <c r="E712" s="2" t="s">
        <v>102</v>
      </c>
      <c r="F712" s="2" t="s">
        <v>102</v>
      </c>
      <c r="G712" s="2" t="s">
        <v>102</v>
      </c>
      <c r="H712" s="2" t="s">
        <v>102</v>
      </c>
      <c r="I712" s="2" t="s">
        <v>102</v>
      </c>
      <c r="J712" s="25" t="s">
        <v>114</v>
      </c>
      <c r="K712" s="25" t="s">
        <v>102</v>
      </c>
      <c r="L712" s="25" t="s">
        <v>102</v>
      </c>
      <c r="M712" s="25" t="s">
        <v>102</v>
      </c>
      <c r="N712" s="25" t="s">
        <v>102</v>
      </c>
      <c r="O712" s="25" t="s">
        <v>102</v>
      </c>
      <c r="P712" s="25" t="s">
        <v>102</v>
      </c>
      <c r="Q712" s="70" t="s">
        <v>102</v>
      </c>
      <c r="R712" s="70" t="s">
        <v>102</v>
      </c>
      <c r="S712" s="70" t="s">
        <v>102</v>
      </c>
      <c r="T712" s="70" t="s">
        <v>102</v>
      </c>
      <c r="U712" s="70" t="s">
        <v>102</v>
      </c>
      <c r="V712" s="70" t="s">
        <v>102</v>
      </c>
      <c r="W712" s="160" t="s">
        <v>114</v>
      </c>
      <c r="X712" s="153" t="s">
        <v>102</v>
      </c>
      <c r="Y712" s="157" t="s">
        <v>102</v>
      </c>
    </row>
    <row r="713" spans="1:25" x14ac:dyDescent="0.3">
      <c r="A713" s="8" t="s">
        <v>489</v>
      </c>
      <c r="B713" s="2" t="s">
        <v>102</v>
      </c>
      <c r="C713" s="1" t="s">
        <v>102</v>
      </c>
      <c r="D713" s="1" t="s">
        <v>102</v>
      </c>
      <c r="E713" s="1" t="s">
        <v>102</v>
      </c>
      <c r="F713" s="33" t="s">
        <v>102</v>
      </c>
      <c r="G713" s="33" t="s">
        <v>102</v>
      </c>
      <c r="H713" s="25" t="s">
        <v>102</v>
      </c>
      <c r="I713" s="25" t="s">
        <v>102</v>
      </c>
      <c r="J713" s="25" t="s">
        <v>102</v>
      </c>
      <c r="K713" s="25" t="s">
        <v>102</v>
      </c>
      <c r="L713" s="24" t="s">
        <v>102</v>
      </c>
      <c r="M713" s="24">
        <f>1+2+7+1+1</f>
        <v>12</v>
      </c>
      <c r="N713" s="1" t="s">
        <v>102</v>
      </c>
      <c r="O713" s="31" t="s">
        <v>102</v>
      </c>
      <c r="P713" s="25" t="s">
        <v>102</v>
      </c>
      <c r="Q713" s="70" t="s">
        <v>102</v>
      </c>
      <c r="R713" s="70" t="s">
        <v>102</v>
      </c>
      <c r="S713" s="70" t="s">
        <v>102</v>
      </c>
      <c r="T713" s="70" t="s">
        <v>102</v>
      </c>
      <c r="U713" s="70" t="s">
        <v>102</v>
      </c>
      <c r="V713" s="70" t="s">
        <v>102</v>
      </c>
      <c r="W713" s="160" t="s">
        <v>102</v>
      </c>
      <c r="X713" s="153" t="s">
        <v>114</v>
      </c>
      <c r="Y713" s="157" t="s">
        <v>102</v>
      </c>
    </row>
    <row r="714" spans="1:25" x14ac:dyDescent="0.3">
      <c r="A714" s="8" t="s">
        <v>910</v>
      </c>
      <c r="B714" s="2" t="s">
        <v>102</v>
      </c>
      <c r="C714" s="1" t="s">
        <v>102</v>
      </c>
      <c r="D714" s="1" t="s">
        <v>102</v>
      </c>
      <c r="E714" s="1" t="s">
        <v>102</v>
      </c>
      <c r="F714" s="33" t="s">
        <v>102</v>
      </c>
      <c r="G714" s="33" t="s">
        <v>102</v>
      </c>
      <c r="H714" s="25" t="s">
        <v>102</v>
      </c>
      <c r="I714" s="25" t="s">
        <v>102</v>
      </c>
      <c r="J714" s="25">
        <v>19</v>
      </c>
      <c r="K714" s="25" t="s">
        <v>102</v>
      </c>
      <c r="L714" s="25" t="s">
        <v>102</v>
      </c>
      <c r="M714" s="25" t="s">
        <v>102</v>
      </c>
      <c r="N714" s="1" t="s">
        <v>102</v>
      </c>
      <c r="O714" s="31" t="s">
        <v>102</v>
      </c>
      <c r="P714" s="25" t="s">
        <v>102</v>
      </c>
      <c r="Q714" s="70" t="s">
        <v>102</v>
      </c>
      <c r="R714" s="70" t="s">
        <v>102</v>
      </c>
      <c r="S714" s="70" t="s">
        <v>102</v>
      </c>
      <c r="T714" s="70" t="s">
        <v>102</v>
      </c>
      <c r="U714" s="70" t="s">
        <v>102</v>
      </c>
      <c r="V714" s="70" t="s">
        <v>102</v>
      </c>
      <c r="W714" s="160" t="s">
        <v>114</v>
      </c>
      <c r="X714" s="153" t="s">
        <v>102</v>
      </c>
      <c r="Y714" s="157" t="s">
        <v>102</v>
      </c>
    </row>
    <row r="715" spans="1:25" x14ac:dyDescent="0.3">
      <c r="A715" s="8" t="s">
        <v>490</v>
      </c>
      <c r="B715" s="2" t="s">
        <v>102</v>
      </c>
      <c r="C715" s="1" t="s">
        <v>102</v>
      </c>
      <c r="D715" s="1" t="s">
        <v>102</v>
      </c>
      <c r="E715" s="1" t="s">
        <v>102</v>
      </c>
      <c r="F715" s="33" t="s">
        <v>102</v>
      </c>
      <c r="G715" s="33" t="s">
        <v>102</v>
      </c>
      <c r="H715" s="25" t="s">
        <v>102</v>
      </c>
      <c r="I715" s="25" t="s">
        <v>102</v>
      </c>
      <c r="J715" s="25" t="s">
        <v>102</v>
      </c>
      <c r="K715" s="25" t="s">
        <v>102</v>
      </c>
      <c r="L715" s="25" t="s">
        <v>102</v>
      </c>
      <c r="M715" s="25" t="s">
        <v>114</v>
      </c>
      <c r="N715" s="1" t="s">
        <v>102</v>
      </c>
      <c r="O715" s="31" t="s">
        <v>102</v>
      </c>
      <c r="P715" s="25" t="s">
        <v>102</v>
      </c>
      <c r="Q715" s="70" t="s">
        <v>102</v>
      </c>
      <c r="R715" s="70" t="s">
        <v>102</v>
      </c>
      <c r="S715" s="70" t="s">
        <v>102</v>
      </c>
      <c r="T715" s="70" t="s">
        <v>102</v>
      </c>
      <c r="U715" s="70" t="s">
        <v>102</v>
      </c>
      <c r="V715" s="70" t="s">
        <v>102</v>
      </c>
      <c r="W715" s="160" t="s">
        <v>102</v>
      </c>
      <c r="X715" s="153" t="s">
        <v>114</v>
      </c>
      <c r="Y715" s="157" t="s">
        <v>102</v>
      </c>
    </row>
    <row r="716" spans="1:25" x14ac:dyDescent="0.3">
      <c r="A716" s="8" t="s">
        <v>1012</v>
      </c>
      <c r="B716" s="2" t="s">
        <v>102</v>
      </c>
      <c r="C716" s="2" t="s">
        <v>102</v>
      </c>
      <c r="D716" s="2" t="s">
        <v>102</v>
      </c>
      <c r="E716" s="2" t="s">
        <v>102</v>
      </c>
      <c r="F716" s="2" t="s">
        <v>102</v>
      </c>
      <c r="G716" s="2" t="s">
        <v>102</v>
      </c>
      <c r="H716" s="2" t="s">
        <v>102</v>
      </c>
      <c r="I716" s="2" t="s">
        <v>102</v>
      </c>
      <c r="J716" s="25" t="s">
        <v>114</v>
      </c>
      <c r="K716" s="25" t="s">
        <v>102</v>
      </c>
      <c r="L716" s="25" t="s">
        <v>102</v>
      </c>
      <c r="M716" s="25" t="s">
        <v>102</v>
      </c>
      <c r="N716" s="25" t="s">
        <v>102</v>
      </c>
      <c r="O716" s="25" t="s">
        <v>102</v>
      </c>
      <c r="P716" s="25" t="s">
        <v>102</v>
      </c>
      <c r="Q716" s="70" t="s">
        <v>102</v>
      </c>
      <c r="R716" s="70" t="s">
        <v>102</v>
      </c>
      <c r="S716" s="70" t="s">
        <v>102</v>
      </c>
      <c r="T716" s="70" t="s">
        <v>102</v>
      </c>
      <c r="U716" s="70" t="s">
        <v>102</v>
      </c>
      <c r="V716" s="70" t="s">
        <v>102</v>
      </c>
      <c r="W716" s="160" t="s">
        <v>114</v>
      </c>
      <c r="X716" s="153" t="s">
        <v>102</v>
      </c>
      <c r="Y716" s="157" t="s">
        <v>102</v>
      </c>
    </row>
    <row r="717" spans="1:25" x14ac:dyDescent="0.3">
      <c r="A717" s="51" t="s">
        <v>1013</v>
      </c>
      <c r="B717" s="16" t="s">
        <v>102</v>
      </c>
      <c r="C717" s="22" t="s">
        <v>102</v>
      </c>
      <c r="D717" s="22" t="s">
        <v>102</v>
      </c>
      <c r="E717" s="22" t="s">
        <v>102</v>
      </c>
      <c r="F717" s="29" t="s">
        <v>102</v>
      </c>
      <c r="G717" s="29" t="s">
        <v>102</v>
      </c>
      <c r="H717" s="29" t="s">
        <v>102</v>
      </c>
      <c r="I717" s="29" t="s">
        <v>102</v>
      </c>
      <c r="J717" s="29" t="s">
        <v>102</v>
      </c>
      <c r="K717" s="29" t="s">
        <v>102</v>
      </c>
      <c r="L717" s="29" t="s">
        <v>102</v>
      </c>
      <c r="M717" s="29" t="s">
        <v>102</v>
      </c>
      <c r="N717" s="22" t="s">
        <v>102</v>
      </c>
      <c r="O717" s="39">
        <v>4</v>
      </c>
      <c r="P717" s="25" t="s">
        <v>102</v>
      </c>
      <c r="Q717" s="105" t="s">
        <v>102</v>
      </c>
      <c r="R717" s="105" t="s">
        <v>102</v>
      </c>
      <c r="S717" s="105" t="s">
        <v>102</v>
      </c>
      <c r="T717" s="105" t="s">
        <v>102</v>
      </c>
      <c r="U717" s="105" t="s">
        <v>102</v>
      </c>
      <c r="V717" s="105" t="s">
        <v>102</v>
      </c>
      <c r="W717" s="165" t="s">
        <v>114</v>
      </c>
      <c r="X717" s="153" t="s">
        <v>102</v>
      </c>
      <c r="Y717" s="157" t="s">
        <v>102</v>
      </c>
    </row>
    <row r="718" spans="1:25" x14ac:dyDescent="0.3">
      <c r="A718" s="51" t="s">
        <v>1014</v>
      </c>
      <c r="B718" s="16" t="s">
        <v>102</v>
      </c>
      <c r="C718" s="22" t="s">
        <v>102</v>
      </c>
      <c r="D718" s="22" t="s">
        <v>102</v>
      </c>
      <c r="E718" s="22" t="s">
        <v>102</v>
      </c>
      <c r="F718" s="33" t="s">
        <v>102</v>
      </c>
      <c r="G718" s="29" t="s">
        <v>102</v>
      </c>
      <c r="H718" s="29" t="s">
        <v>102</v>
      </c>
      <c r="I718" s="30">
        <f>1+1+2+2+1+1+1+1+1</f>
        <v>11</v>
      </c>
      <c r="J718" s="29" t="s">
        <v>102</v>
      </c>
      <c r="K718" s="29" t="s">
        <v>102</v>
      </c>
      <c r="L718" s="29" t="s">
        <v>102</v>
      </c>
      <c r="M718" s="29" t="s">
        <v>102</v>
      </c>
      <c r="N718" s="22" t="s">
        <v>102</v>
      </c>
      <c r="O718" s="31" t="s">
        <v>102</v>
      </c>
      <c r="P718" s="25" t="s">
        <v>102</v>
      </c>
      <c r="Q718" s="70" t="s">
        <v>102</v>
      </c>
      <c r="R718" s="70" t="s">
        <v>102</v>
      </c>
      <c r="S718" s="70" t="s">
        <v>102</v>
      </c>
      <c r="T718" s="70" t="s">
        <v>102</v>
      </c>
      <c r="U718" s="70" t="s">
        <v>102</v>
      </c>
      <c r="V718" s="70" t="s">
        <v>102</v>
      </c>
      <c r="W718" s="160" t="s">
        <v>114</v>
      </c>
      <c r="X718" s="153" t="s">
        <v>102</v>
      </c>
      <c r="Y718" s="157" t="s">
        <v>102</v>
      </c>
    </row>
    <row r="719" spans="1:25" x14ac:dyDescent="0.3">
      <c r="A719" s="8" t="s">
        <v>491</v>
      </c>
      <c r="B719" s="15" t="s">
        <v>102</v>
      </c>
      <c r="C719" s="11" t="s">
        <v>102</v>
      </c>
      <c r="D719" s="11" t="s">
        <v>102</v>
      </c>
      <c r="E719" s="11" t="s">
        <v>102</v>
      </c>
      <c r="F719" s="33" t="s">
        <v>102</v>
      </c>
      <c r="G719" s="33" t="s">
        <v>102</v>
      </c>
      <c r="H719" s="28" t="s">
        <v>102</v>
      </c>
      <c r="I719" s="28">
        <v>4</v>
      </c>
      <c r="J719" s="28" t="s">
        <v>102</v>
      </c>
      <c r="K719" s="28" t="s">
        <v>102</v>
      </c>
      <c r="L719" s="28" t="s">
        <v>102</v>
      </c>
      <c r="M719" s="28">
        <v>1</v>
      </c>
      <c r="N719" s="1" t="s">
        <v>102</v>
      </c>
      <c r="O719" s="31" t="s">
        <v>102</v>
      </c>
      <c r="P719" s="25" t="s">
        <v>102</v>
      </c>
      <c r="Q719" s="70" t="s">
        <v>102</v>
      </c>
      <c r="R719" s="70" t="s">
        <v>102</v>
      </c>
      <c r="S719" s="70" t="s">
        <v>102</v>
      </c>
      <c r="T719" s="70" t="s">
        <v>102</v>
      </c>
      <c r="U719" s="70" t="s">
        <v>102</v>
      </c>
      <c r="V719" s="70" t="s">
        <v>102</v>
      </c>
      <c r="W719" s="160" t="s">
        <v>102</v>
      </c>
      <c r="X719" s="153" t="s">
        <v>114</v>
      </c>
      <c r="Y719" s="157" t="s">
        <v>102</v>
      </c>
    </row>
    <row r="720" spans="1:25" x14ac:dyDescent="0.3">
      <c r="A720" s="51" t="s">
        <v>911</v>
      </c>
      <c r="B720" s="16" t="s">
        <v>102</v>
      </c>
      <c r="C720" s="22" t="s">
        <v>102</v>
      </c>
      <c r="D720" s="22" t="s">
        <v>102</v>
      </c>
      <c r="E720" s="22" t="s">
        <v>102</v>
      </c>
      <c r="F720" s="33" t="s">
        <v>102</v>
      </c>
      <c r="G720" s="33" t="s">
        <v>102</v>
      </c>
      <c r="H720" s="29" t="s">
        <v>102</v>
      </c>
      <c r="I720" s="29" t="s">
        <v>102</v>
      </c>
      <c r="J720" s="29" t="s">
        <v>102</v>
      </c>
      <c r="K720" s="29" t="s">
        <v>102</v>
      </c>
      <c r="L720" s="29" t="s">
        <v>102</v>
      </c>
      <c r="M720" s="29" t="s">
        <v>114</v>
      </c>
      <c r="N720" s="1" t="s">
        <v>102</v>
      </c>
      <c r="O720" s="31" t="s">
        <v>102</v>
      </c>
      <c r="P720" s="25" t="s">
        <v>102</v>
      </c>
      <c r="Q720" s="70" t="s">
        <v>102</v>
      </c>
      <c r="R720" s="70" t="s">
        <v>102</v>
      </c>
      <c r="S720" s="70" t="s">
        <v>102</v>
      </c>
      <c r="T720" s="70" t="s">
        <v>102</v>
      </c>
      <c r="U720" s="70" t="s">
        <v>102</v>
      </c>
      <c r="V720" s="70" t="s">
        <v>102</v>
      </c>
      <c r="W720" s="160" t="s">
        <v>114</v>
      </c>
      <c r="X720" s="153" t="s">
        <v>102</v>
      </c>
      <c r="Y720" s="157" t="s">
        <v>102</v>
      </c>
    </row>
    <row r="721" spans="1:25" x14ac:dyDescent="0.3">
      <c r="A721" s="101" t="s">
        <v>912</v>
      </c>
      <c r="B721" s="92"/>
      <c r="C721" s="86"/>
      <c r="D721" s="86"/>
      <c r="E721" s="86"/>
      <c r="F721" s="89"/>
      <c r="G721" s="89"/>
      <c r="H721" s="87"/>
      <c r="I721" s="87"/>
      <c r="J721" s="87"/>
      <c r="K721" s="87"/>
      <c r="L721" s="87"/>
      <c r="M721" s="87"/>
      <c r="N721" s="86"/>
      <c r="O721" s="87"/>
      <c r="P721" s="87"/>
      <c r="Q721" s="90"/>
      <c r="R721" s="90"/>
      <c r="S721" s="90"/>
      <c r="T721" s="90"/>
      <c r="U721" s="90"/>
      <c r="V721" s="90"/>
      <c r="W721" s="160" t="s">
        <v>102</v>
      </c>
      <c r="X721" s="153" t="str">
        <f t="shared" ref="X721:X724" si="12">IF(SUM(Q721:V721)&gt;=1,"X","")</f>
        <v/>
      </c>
      <c r="Y721" s="157"/>
    </row>
    <row r="722" spans="1:25" x14ac:dyDescent="0.3">
      <c r="A722" s="18" t="s">
        <v>913</v>
      </c>
      <c r="B722" s="19">
        <v>7</v>
      </c>
      <c r="C722" s="21">
        <v>0</v>
      </c>
      <c r="D722" s="21">
        <v>0</v>
      </c>
      <c r="E722" s="21">
        <v>0</v>
      </c>
      <c r="F722" s="33" t="s">
        <v>102</v>
      </c>
      <c r="G722" s="33" t="s">
        <v>102</v>
      </c>
      <c r="H722" s="25" t="s">
        <v>102</v>
      </c>
      <c r="I722" s="25" t="s">
        <v>102</v>
      </c>
      <c r="J722" s="25" t="s">
        <v>102</v>
      </c>
      <c r="K722" s="29" t="s">
        <v>102</v>
      </c>
      <c r="L722" s="25" t="s">
        <v>102</v>
      </c>
      <c r="M722" s="25" t="s">
        <v>102</v>
      </c>
      <c r="N722" s="1" t="s">
        <v>102</v>
      </c>
      <c r="O722" s="25" t="s">
        <v>102</v>
      </c>
      <c r="P722" s="25" t="s">
        <v>102</v>
      </c>
      <c r="Q722" s="70" t="s">
        <v>102</v>
      </c>
      <c r="R722" s="70" t="s">
        <v>102</v>
      </c>
      <c r="S722" s="70" t="s">
        <v>102</v>
      </c>
      <c r="T722" s="70" t="s">
        <v>102</v>
      </c>
      <c r="U722" s="70" t="s">
        <v>102</v>
      </c>
      <c r="V722" s="70" t="s">
        <v>102</v>
      </c>
      <c r="W722" s="160" t="s">
        <v>114</v>
      </c>
      <c r="X722" s="153" t="s">
        <v>102</v>
      </c>
      <c r="Y722" s="157" t="s">
        <v>102</v>
      </c>
    </row>
    <row r="723" spans="1:25" x14ac:dyDescent="0.3">
      <c r="A723" s="3" t="s">
        <v>127</v>
      </c>
      <c r="B723" s="14" t="s">
        <v>102</v>
      </c>
      <c r="C723" s="1" t="s">
        <v>102</v>
      </c>
      <c r="D723" s="1" t="s">
        <v>102</v>
      </c>
      <c r="E723" s="1" t="s">
        <v>102</v>
      </c>
      <c r="F723" s="33" t="s">
        <v>102</v>
      </c>
      <c r="G723" s="33" t="s">
        <v>102</v>
      </c>
      <c r="H723" s="25">
        <v>2</v>
      </c>
      <c r="I723" s="25" t="s">
        <v>102</v>
      </c>
      <c r="J723" s="25" t="s">
        <v>102</v>
      </c>
      <c r="K723" s="29" t="s">
        <v>102</v>
      </c>
      <c r="L723" s="25" t="s">
        <v>102</v>
      </c>
      <c r="M723" s="25" t="s">
        <v>102</v>
      </c>
      <c r="N723" s="1" t="s">
        <v>102</v>
      </c>
      <c r="O723" s="25" t="s">
        <v>102</v>
      </c>
      <c r="P723" s="25" t="s">
        <v>102</v>
      </c>
      <c r="Q723" s="70" t="s">
        <v>102</v>
      </c>
      <c r="R723" s="70" t="s">
        <v>102</v>
      </c>
      <c r="S723" s="70" t="s">
        <v>102</v>
      </c>
      <c r="T723" s="70" t="s">
        <v>102</v>
      </c>
      <c r="U723" s="70" t="s">
        <v>102</v>
      </c>
      <c r="V723" s="70" t="s">
        <v>102</v>
      </c>
      <c r="W723" s="160" t="s">
        <v>102</v>
      </c>
      <c r="X723" s="153" t="s">
        <v>114</v>
      </c>
      <c r="Y723" s="157" t="s">
        <v>114</v>
      </c>
    </row>
    <row r="724" spans="1:25" x14ac:dyDescent="0.3">
      <c r="A724" s="101" t="s">
        <v>914</v>
      </c>
      <c r="B724" s="92"/>
      <c r="C724" s="86"/>
      <c r="D724" s="86"/>
      <c r="E724" s="86"/>
      <c r="F724" s="89"/>
      <c r="G724" s="89"/>
      <c r="H724" s="87"/>
      <c r="I724" s="87"/>
      <c r="J724" s="87"/>
      <c r="K724" s="106"/>
      <c r="L724" s="87"/>
      <c r="M724" s="87"/>
      <c r="N724" s="86"/>
      <c r="O724" s="87"/>
      <c r="P724" s="87"/>
      <c r="Q724" s="90"/>
      <c r="R724" s="90"/>
      <c r="S724" s="90"/>
      <c r="T724" s="90"/>
      <c r="U724" s="90"/>
      <c r="V724" s="90"/>
      <c r="W724" s="160" t="s">
        <v>102</v>
      </c>
      <c r="X724" s="153" t="str">
        <f t="shared" si="12"/>
        <v/>
      </c>
      <c r="Y724" s="157"/>
    </row>
    <row r="725" spans="1:25" x14ac:dyDescent="0.3">
      <c r="A725" s="62" t="s">
        <v>788</v>
      </c>
      <c r="B725" s="41" t="s">
        <v>102</v>
      </c>
      <c r="C725" s="9" t="s">
        <v>102</v>
      </c>
      <c r="D725" s="9" t="s">
        <v>102</v>
      </c>
      <c r="E725" s="9" t="s">
        <v>102</v>
      </c>
      <c r="F725" s="31" t="s">
        <v>102</v>
      </c>
      <c r="G725" s="31" t="s">
        <v>102</v>
      </c>
      <c r="H725" s="31" t="s">
        <v>102</v>
      </c>
      <c r="I725" s="31" t="s">
        <v>102</v>
      </c>
      <c r="J725" s="31" t="s">
        <v>102</v>
      </c>
      <c r="K725" s="31">
        <v>1</v>
      </c>
      <c r="L725" s="31" t="s">
        <v>102</v>
      </c>
      <c r="M725" s="31" t="s">
        <v>102</v>
      </c>
      <c r="N725" s="9" t="s">
        <v>102</v>
      </c>
      <c r="O725" s="31" t="s">
        <v>102</v>
      </c>
      <c r="P725" s="25" t="s">
        <v>102</v>
      </c>
      <c r="Q725" s="71" t="s">
        <v>102</v>
      </c>
      <c r="R725" s="71" t="s">
        <v>102</v>
      </c>
      <c r="S725" s="71" t="s">
        <v>102</v>
      </c>
      <c r="T725" s="71" t="s">
        <v>102</v>
      </c>
      <c r="U725" s="71" t="s">
        <v>102</v>
      </c>
      <c r="V725" s="71" t="s">
        <v>102</v>
      </c>
      <c r="W725" s="164" t="s">
        <v>102</v>
      </c>
      <c r="X725" s="153" t="s">
        <v>102</v>
      </c>
      <c r="Y725" s="157" t="s">
        <v>102</v>
      </c>
    </row>
    <row r="726" spans="1:25" x14ac:dyDescent="0.3">
      <c r="A726" s="10" t="s">
        <v>154</v>
      </c>
      <c r="B726" s="15" t="s">
        <v>102</v>
      </c>
      <c r="C726" s="9" t="s">
        <v>102</v>
      </c>
      <c r="D726" s="9" t="s">
        <v>102</v>
      </c>
      <c r="E726" s="11" t="s">
        <v>102</v>
      </c>
      <c r="F726" s="33" t="s">
        <v>102</v>
      </c>
      <c r="G726" s="33" t="s">
        <v>102</v>
      </c>
      <c r="H726" s="28" t="s">
        <v>102</v>
      </c>
      <c r="I726" s="28">
        <v>1</v>
      </c>
      <c r="J726" s="28">
        <v>6</v>
      </c>
      <c r="K726" s="28" t="s">
        <v>102</v>
      </c>
      <c r="L726" s="25" t="s">
        <v>102</v>
      </c>
      <c r="M726" s="25">
        <v>43</v>
      </c>
      <c r="N726" s="1" t="s">
        <v>102</v>
      </c>
      <c r="O726" s="31" t="s">
        <v>102</v>
      </c>
      <c r="P726" s="25" t="s">
        <v>102</v>
      </c>
      <c r="Q726" s="70" t="s">
        <v>102</v>
      </c>
      <c r="R726" s="70" t="s">
        <v>102</v>
      </c>
      <c r="S726" s="70" t="s">
        <v>102</v>
      </c>
      <c r="T726" s="70" t="s">
        <v>102</v>
      </c>
      <c r="U726" s="70" t="s">
        <v>102</v>
      </c>
      <c r="V726" s="70" t="s">
        <v>102</v>
      </c>
      <c r="W726" s="160" t="s">
        <v>102</v>
      </c>
      <c r="X726" s="153" t="s">
        <v>102</v>
      </c>
      <c r="Y726" s="157" t="s">
        <v>102</v>
      </c>
    </row>
    <row r="727" spans="1:25" x14ac:dyDescent="0.3">
      <c r="A727" s="10" t="s">
        <v>915</v>
      </c>
      <c r="B727" s="15" t="s">
        <v>102</v>
      </c>
      <c r="C727" s="9" t="s">
        <v>102</v>
      </c>
      <c r="D727" s="9" t="s">
        <v>102</v>
      </c>
      <c r="E727" s="11" t="s">
        <v>102</v>
      </c>
      <c r="F727" s="33" t="s">
        <v>102</v>
      </c>
      <c r="G727" s="33" t="s">
        <v>102</v>
      </c>
      <c r="H727" s="28" t="s">
        <v>102</v>
      </c>
      <c r="I727" s="28" t="s">
        <v>102</v>
      </c>
      <c r="J727" s="28" t="s">
        <v>102</v>
      </c>
      <c r="K727" s="10" t="s">
        <v>102</v>
      </c>
      <c r="L727" s="25" t="s">
        <v>102</v>
      </c>
      <c r="M727" s="25">
        <v>2</v>
      </c>
      <c r="N727" s="1" t="s">
        <v>102</v>
      </c>
      <c r="O727" s="31" t="s">
        <v>102</v>
      </c>
      <c r="P727" s="25" t="s">
        <v>102</v>
      </c>
      <c r="Q727" s="70" t="s">
        <v>102</v>
      </c>
      <c r="R727" s="70" t="s">
        <v>102</v>
      </c>
      <c r="S727" s="70" t="s">
        <v>102</v>
      </c>
      <c r="T727" s="70" t="s">
        <v>102</v>
      </c>
      <c r="U727" s="70" t="s">
        <v>102</v>
      </c>
      <c r="V727" s="70" t="s">
        <v>102</v>
      </c>
      <c r="W727" s="160" t="s">
        <v>102</v>
      </c>
      <c r="X727" s="153" t="s">
        <v>102</v>
      </c>
      <c r="Y727" s="157" t="s">
        <v>114</v>
      </c>
    </row>
    <row r="728" spans="1:25" x14ac:dyDescent="0.3">
      <c r="A728" s="10" t="s">
        <v>789</v>
      </c>
      <c r="B728" s="15" t="s">
        <v>102</v>
      </c>
      <c r="C728" s="9" t="s">
        <v>102</v>
      </c>
      <c r="D728" s="9" t="s">
        <v>102</v>
      </c>
      <c r="E728" s="11" t="s">
        <v>102</v>
      </c>
      <c r="F728" s="33" t="s">
        <v>102</v>
      </c>
      <c r="G728" s="33" t="s">
        <v>102</v>
      </c>
      <c r="H728" s="28" t="s">
        <v>102</v>
      </c>
      <c r="I728" s="28" t="s">
        <v>102</v>
      </c>
      <c r="J728" s="28" t="s">
        <v>102</v>
      </c>
      <c r="K728" s="10">
        <v>1</v>
      </c>
      <c r="L728" s="25" t="s">
        <v>102</v>
      </c>
      <c r="M728" s="25" t="s">
        <v>102</v>
      </c>
      <c r="N728" s="1" t="s">
        <v>102</v>
      </c>
      <c r="O728" s="31" t="s">
        <v>102</v>
      </c>
      <c r="P728" s="25" t="s">
        <v>102</v>
      </c>
      <c r="Q728" s="70" t="s">
        <v>102</v>
      </c>
      <c r="R728" s="70" t="s">
        <v>102</v>
      </c>
      <c r="S728" s="70" t="s">
        <v>102</v>
      </c>
      <c r="T728" s="70" t="s">
        <v>102</v>
      </c>
      <c r="U728" s="70" t="s">
        <v>102</v>
      </c>
      <c r="V728" s="70" t="s">
        <v>102</v>
      </c>
      <c r="W728" s="160" t="s">
        <v>102</v>
      </c>
      <c r="X728" s="153" t="s">
        <v>102</v>
      </c>
      <c r="Y728" s="157" t="s">
        <v>114</v>
      </c>
    </row>
    <row r="729" spans="1:25" x14ac:dyDescent="0.3">
      <c r="A729" s="10" t="s">
        <v>246</v>
      </c>
      <c r="B729" s="15" t="s">
        <v>102</v>
      </c>
      <c r="C729" s="9" t="s">
        <v>102</v>
      </c>
      <c r="D729" s="9" t="s">
        <v>102</v>
      </c>
      <c r="E729" s="11" t="s">
        <v>102</v>
      </c>
      <c r="F729" s="33" t="s">
        <v>102</v>
      </c>
      <c r="G729" s="33" t="s">
        <v>102</v>
      </c>
      <c r="H729" s="28" t="s">
        <v>102</v>
      </c>
      <c r="I729" s="28" t="s">
        <v>102</v>
      </c>
      <c r="J729" s="28" t="s">
        <v>102</v>
      </c>
      <c r="K729" s="10" t="s">
        <v>102</v>
      </c>
      <c r="L729" s="25">
        <v>3</v>
      </c>
      <c r="M729" s="25" t="s">
        <v>102</v>
      </c>
      <c r="N729" s="1" t="s">
        <v>102</v>
      </c>
      <c r="O729" s="31" t="s">
        <v>102</v>
      </c>
      <c r="P729" s="25" t="s">
        <v>102</v>
      </c>
      <c r="Q729" s="70" t="s">
        <v>102</v>
      </c>
      <c r="R729" s="70" t="s">
        <v>102</v>
      </c>
      <c r="S729" s="70" t="s">
        <v>102</v>
      </c>
      <c r="T729" s="70" t="s">
        <v>102</v>
      </c>
      <c r="U729" s="70" t="s">
        <v>102</v>
      </c>
      <c r="V729" s="70" t="s">
        <v>102</v>
      </c>
      <c r="W729" s="160" t="s">
        <v>102</v>
      </c>
      <c r="X729" s="153" t="s">
        <v>114</v>
      </c>
      <c r="Y729" s="157" t="s">
        <v>114</v>
      </c>
    </row>
    <row r="730" spans="1:25" x14ac:dyDescent="0.3">
      <c r="A730" s="3" t="s">
        <v>161</v>
      </c>
      <c r="B730" s="14" t="s">
        <v>102</v>
      </c>
      <c r="C730" s="4" t="s">
        <v>102</v>
      </c>
      <c r="D730" s="4" t="s">
        <v>102</v>
      </c>
      <c r="E730" s="1" t="s">
        <v>102</v>
      </c>
      <c r="F730" s="33" t="s">
        <v>102</v>
      </c>
      <c r="G730" s="33" t="s">
        <v>102</v>
      </c>
      <c r="H730" s="25">
        <v>1</v>
      </c>
      <c r="I730" s="25" t="s">
        <v>102</v>
      </c>
      <c r="J730" s="25" t="s">
        <v>102</v>
      </c>
      <c r="K730" s="3" t="s">
        <v>102</v>
      </c>
      <c r="L730" s="25" t="s">
        <v>102</v>
      </c>
      <c r="M730" s="25" t="s">
        <v>102</v>
      </c>
      <c r="N730" s="1" t="s">
        <v>102</v>
      </c>
      <c r="O730" s="31" t="s">
        <v>102</v>
      </c>
      <c r="P730" s="25" t="s">
        <v>102</v>
      </c>
      <c r="Q730" s="70" t="s">
        <v>102</v>
      </c>
      <c r="R730" s="70" t="s">
        <v>102</v>
      </c>
      <c r="S730" s="70" t="s">
        <v>102</v>
      </c>
      <c r="T730" s="70" t="s">
        <v>102</v>
      </c>
      <c r="U730" s="70" t="s">
        <v>102</v>
      </c>
      <c r="V730" s="70" t="s">
        <v>102</v>
      </c>
      <c r="W730" s="160" t="s">
        <v>102</v>
      </c>
      <c r="X730" s="153" t="s">
        <v>114</v>
      </c>
      <c r="Y730" s="157" t="s">
        <v>114</v>
      </c>
    </row>
    <row r="731" spans="1:25" x14ac:dyDescent="0.3">
      <c r="A731" s="3" t="s">
        <v>493</v>
      </c>
      <c r="B731" s="14" t="s">
        <v>102</v>
      </c>
      <c r="C731" s="4" t="s">
        <v>102</v>
      </c>
      <c r="D731" s="4" t="s">
        <v>102</v>
      </c>
      <c r="E731" s="1" t="s">
        <v>102</v>
      </c>
      <c r="F731" s="33" t="s">
        <v>102</v>
      </c>
      <c r="G731" s="33" t="s">
        <v>102</v>
      </c>
      <c r="H731" s="25" t="s">
        <v>102</v>
      </c>
      <c r="I731" s="25" t="s">
        <v>102</v>
      </c>
      <c r="J731" s="25" t="s">
        <v>102</v>
      </c>
      <c r="K731" s="3" t="s">
        <v>102</v>
      </c>
      <c r="L731" s="25" t="s">
        <v>102</v>
      </c>
      <c r="M731" s="25">
        <v>3</v>
      </c>
      <c r="N731" s="1" t="s">
        <v>102</v>
      </c>
      <c r="O731" s="31" t="s">
        <v>102</v>
      </c>
      <c r="P731" s="25" t="s">
        <v>102</v>
      </c>
      <c r="Q731" s="70" t="s">
        <v>102</v>
      </c>
      <c r="R731" s="70" t="s">
        <v>102</v>
      </c>
      <c r="S731" s="70" t="s">
        <v>102</v>
      </c>
      <c r="T731" s="70" t="s">
        <v>102</v>
      </c>
      <c r="U731" s="70" t="s">
        <v>102</v>
      </c>
      <c r="V731" s="70" t="s">
        <v>102</v>
      </c>
      <c r="W731" s="160" t="s">
        <v>102</v>
      </c>
      <c r="X731" s="153" t="s">
        <v>114</v>
      </c>
      <c r="Y731" s="157" t="s">
        <v>114</v>
      </c>
    </row>
    <row r="732" spans="1:25" x14ac:dyDescent="0.3">
      <c r="A732" s="10" t="s">
        <v>742</v>
      </c>
      <c r="B732" s="23" t="s">
        <v>102</v>
      </c>
      <c r="C732" s="9" t="s">
        <v>102</v>
      </c>
      <c r="D732" s="9" t="s">
        <v>102</v>
      </c>
      <c r="E732" s="11" t="s">
        <v>102</v>
      </c>
      <c r="F732" s="28" t="s">
        <v>102</v>
      </c>
      <c r="G732" s="28" t="s">
        <v>102</v>
      </c>
      <c r="H732" s="28" t="s">
        <v>102</v>
      </c>
      <c r="I732" s="28" t="s">
        <v>102</v>
      </c>
      <c r="J732" s="28" t="s">
        <v>102</v>
      </c>
      <c r="K732" s="28" t="s">
        <v>102</v>
      </c>
      <c r="L732" s="28" t="s">
        <v>102</v>
      </c>
      <c r="M732" s="28" t="s">
        <v>102</v>
      </c>
      <c r="N732" s="11" t="s">
        <v>102</v>
      </c>
      <c r="O732" s="31" t="s">
        <v>102</v>
      </c>
      <c r="P732" s="25" t="s">
        <v>102</v>
      </c>
      <c r="Q732" s="71" t="s">
        <v>102</v>
      </c>
      <c r="R732" s="71" t="s">
        <v>102</v>
      </c>
      <c r="S732" s="71" t="s">
        <v>102</v>
      </c>
      <c r="T732" s="71">
        <v>3</v>
      </c>
      <c r="U732" s="71" t="s">
        <v>102</v>
      </c>
      <c r="V732" s="71" t="s">
        <v>102</v>
      </c>
      <c r="W732" s="160" t="s">
        <v>102</v>
      </c>
      <c r="X732" s="153" t="str">
        <f t="shared" ref="X732:X774" si="13">IF(SUM(Q732:V732)&gt;=1,"X","")</f>
        <v>X</v>
      </c>
      <c r="Y732" s="157" t="s">
        <v>114</v>
      </c>
    </row>
    <row r="733" spans="1:25" x14ac:dyDescent="0.3">
      <c r="A733" s="3" t="s">
        <v>494</v>
      </c>
      <c r="B733" s="14" t="s">
        <v>102</v>
      </c>
      <c r="C733" s="4" t="s">
        <v>102</v>
      </c>
      <c r="D733" s="4" t="s">
        <v>102</v>
      </c>
      <c r="E733" s="1" t="s">
        <v>102</v>
      </c>
      <c r="F733" s="33" t="s">
        <v>102</v>
      </c>
      <c r="G733" s="33" t="s">
        <v>102</v>
      </c>
      <c r="H733" s="25" t="s">
        <v>102</v>
      </c>
      <c r="I733" s="25" t="s">
        <v>102</v>
      </c>
      <c r="J733" s="25" t="s">
        <v>102</v>
      </c>
      <c r="K733" s="25" t="s">
        <v>102</v>
      </c>
      <c r="L733" s="25" t="s">
        <v>102</v>
      </c>
      <c r="M733" s="25">
        <v>3</v>
      </c>
      <c r="N733" s="1" t="s">
        <v>102</v>
      </c>
      <c r="O733" s="31" t="s">
        <v>102</v>
      </c>
      <c r="P733" s="25" t="s">
        <v>102</v>
      </c>
      <c r="Q733" s="70" t="s">
        <v>102</v>
      </c>
      <c r="R733" s="70" t="s">
        <v>102</v>
      </c>
      <c r="S733" s="70" t="s">
        <v>102</v>
      </c>
      <c r="T733" s="70" t="s">
        <v>102</v>
      </c>
      <c r="U733" s="70" t="s">
        <v>102</v>
      </c>
      <c r="V733" s="70" t="s">
        <v>102</v>
      </c>
      <c r="W733" s="160" t="s">
        <v>102</v>
      </c>
      <c r="X733" s="153" t="s">
        <v>114</v>
      </c>
      <c r="Y733" s="157" t="s">
        <v>114</v>
      </c>
    </row>
    <row r="734" spans="1:25" x14ac:dyDescent="0.3">
      <c r="A734" s="3" t="s">
        <v>159</v>
      </c>
      <c r="B734" s="2" t="s">
        <v>102</v>
      </c>
      <c r="C734" s="4" t="s">
        <v>102</v>
      </c>
      <c r="D734" s="4" t="s">
        <v>102</v>
      </c>
      <c r="E734" s="1" t="s">
        <v>102</v>
      </c>
      <c r="F734" s="33" t="s">
        <v>102</v>
      </c>
      <c r="G734" s="33" t="s">
        <v>102</v>
      </c>
      <c r="H734" s="25" t="s">
        <v>102</v>
      </c>
      <c r="I734" s="25">
        <v>1</v>
      </c>
      <c r="J734" s="25">
        <v>7</v>
      </c>
      <c r="K734" s="25" t="s">
        <v>102</v>
      </c>
      <c r="L734" s="25" t="s">
        <v>102</v>
      </c>
      <c r="M734" s="24" t="s">
        <v>114</v>
      </c>
      <c r="N734" s="4" t="s">
        <v>102</v>
      </c>
      <c r="O734" s="31" t="s">
        <v>102</v>
      </c>
      <c r="P734" s="25">
        <v>1</v>
      </c>
      <c r="Q734" s="70" t="s">
        <v>102</v>
      </c>
      <c r="R734" s="70" t="s">
        <v>102</v>
      </c>
      <c r="S734" s="70" t="s">
        <v>102</v>
      </c>
      <c r="T734" s="70" t="s">
        <v>102</v>
      </c>
      <c r="U734" s="70" t="s">
        <v>102</v>
      </c>
      <c r="V734" s="70" t="s">
        <v>102</v>
      </c>
      <c r="W734" s="160" t="s">
        <v>102</v>
      </c>
      <c r="X734" s="153" t="s">
        <v>114</v>
      </c>
      <c r="Y734" s="157" t="s">
        <v>114</v>
      </c>
    </row>
    <row r="735" spans="1:25" x14ac:dyDescent="0.3">
      <c r="A735" s="3" t="s">
        <v>160</v>
      </c>
      <c r="B735" s="2" t="s">
        <v>102</v>
      </c>
      <c r="C735" s="1" t="s">
        <v>102</v>
      </c>
      <c r="D735" s="4" t="s">
        <v>102</v>
      </c>
      <c r="E735" s="1" t="s">
        <v>102</v>
      </c>
      <c r="F735" s="33" t="s">
        <v>102</v>
      </c>
      <c r="G735" s="33" t="s">
        <v>102</v>
      </c>
      <c r="H735" s="25" t="s">
        <v>102</v>
      </c>
      <c r="I735" s="25">
        <f>2+1+2+1+1</f>
        <v>7</v>
      </c>
      <c r="J735" s="25" t="s">
        <v>102</v>
      </c>
      <c r="K735" s="25" t="s">
        <v>102</v>
      </c>
      <c r="L735" s="25" t="s">
        <v>102</v>
      </c>
      <c r="M735" s="25" t="s">
        <v>114</v>
      </c>
      <c r="N735" s="1" t="s">
        <v>102</v>
      </c>
      <c r="O735" s="31" t="s">
        <v>102</v>
      </c>
      <c r="P735" s="25">
        <v>2</v>
      </c>
      <c r="Q735" s="70" t="s">
        <v>102</v>
      </c>
      <c r="R735" s="70" t="s">
        <v>102</v>
      </c>
      <c r="S735" s="70" t="s">
        <v>102</v>
      </c>
      <c r="T735" s="70" t="s">
        <v>102</v>
      </c>
      <c r="U735" s="70" t="s">
        <v>102</v>
      </c>
      <c r="V735" s="70" t="s">
        <v>102</v>
      </c>
      <c r="W735" s="160" t="s">
        <v>102</v>
      </c>
      <c r="X735" s="153" t="s">
        <v>114</v>
      </c>
      <c r="Y735" s="157" t="s">
        <v>114</v>
      </c>
    </row>
    <row r="736" spans="1:25" x14ac:dyDescent="0.3">
      <c r="A736" s="3" t="s">
        <v>916</v>
      </c>
      <c r="B736" s="2" t="s">
        <v>102</v>
      </c>
      <c r="C736" s="1" t="s">
        <v>102</v>
      </c>
      <c r="D736" s="4" t="s">
        <v>102</v>
      </c>
      <c r="E736" s="1" t="s">
        <v>102</v>
      </c>
      <c r="F736" s="33" t="s">
        <v>102</v>
      </c>
      <c r="G736" s="33" t="s">
        <v>102</v>
      </c>
      <c r="H736" s="25" t="s">
        <v>102</v>
      </c>
      <c r="I736" s="25" t="s">
        <v>102</v>
      </c>
      <c r="J736" s="25">
        <v>14</v>
      </c>
      <c r="K736" s="25" t="s">
        <v>102</v>
      </c>
      <c r="L736" s="25" t="s">
        <v>102</v>
      </c>
      <c r="M736" s="25" t="s">
        <v>102</v>
      </c>
      <c r="N736" s="1" t="s">
        <v>102</v>
      </c>
      <c r="O736" s="31" t="s">
        <v>102</v>
      </c>
      <c r="P736" s="25" t="s">
        <v>102</v>
      </c>
      <c r="Q736" s="70" t="s">
        <v>102</v>
      </c>
      <c r="R736" s="70" t="s">
        <v>102</v>
      </c>
      <c r="S736" s="70" t="s">
        <v>102</v>
      </c>
      <c r="T736" s="70" t="s">
        <v>102</v>
      </c>
      <c r="U736" s="70" t="s">
        <v>102</v>
      </c>
      <c r="V736" s="70" t="s">
        <v>102</v>
      </c>
      <c r="W736" s="160" t="s">
        <v>114</v>
      </c>
      <c r="X736" s="153" t="s">
        <v>102</v>
      </c>
      <c r="Y736" s="157" t="s">
        <v>102</v>
      </c>
    </row>
    <row r="737" spans="1:25" x14ac:dyDescent="0.3">
      <c r="A737" s="3" t="s">
        <v>495</v>
      </c>
      <c r="B737" s="2" t="s">
        <v>102</v>
      </c>
      <c r="C737" s="1" t="s">
        <v>102</v>
      </c>
      <c r="D737" s="4" t="s">
        <v>102</v>
      </c>
      <c r="E737" s="1" t="s">
        <v>102</v>
      </c>
      <c r="F737" s="33" t="s">
        <v>102</v>
      </c>
      <c r="G737" s="33" t="s">
        <v>102</v>
      </c>
      <c r="H737" s="25" t="s">
        <v>102</v>
      </c>
      <c r="I737" s="25" t="s">
        <v>102</v>
      </c>
      <c r="J737" s="25" t="s">
        <v>102</v>
      </c>
      <c r="K737" s="25" t="s">
        <v>102</v>
      </c>
      <c r="L737" s="25" t="s">
        <v>102</v>
      </c>
      <c r="M737" s="25" t="s">
        <v>114</v>
      </c>
      <c r="N737" s="1" t="s">
        <v>102</v>
      </c>
      <c r="O737" s="31" t="s">
        <v>102</v>
      </c>
      <c r="P737" s="25" t="s">
        <v>102</v>
      </c>
      <c r="Q737" s="70" t="s">
        <v>102</v>
      </c>
      <c r="R737" s="70" t="s">
        <v>102</v>
      </c>
      <c r="S737" s="70" t="s">
        <v>102</v>
      </c>
      <c r="T737" s="70" t="s">
        <v>102</v>
      </c>
      <c r="U737" s="70" t="s">
        <v>102</v>
      </c>
      <c r="V737" s="70" t="s">
        <v>102</v>
      </c>
      <c r="W737" s="160" t="s">
        <v>102</v>
      </c>
      <c r="X737" s="153" t="s">
        <v>102</v>
      </c>
      <c r="Y737" s="157" t="s">
        <v>102</v>
      </c>
    </row>
    <row r="738" spans="1:25" x14ac:dyDescent="0.3">
      <c r="A738" s="3" t="s">
        <v>162</v>
      </c>
      <c r="B738" s="2" t="s">
        <v>102</v>
      </c>
      <c r="C738" s="1" t="s">
        <v>102</v>
      </c>
      <c r="D738" s="4" t="s">
        <v>102</v>
      </c>
      <c r="E738" s="1" t="s">
        <v>102</v>
      </c>
      <c r="F738" s="33" t="s">
        <v>102</v>
      </c>
      <c r="G738" s="33" t="s">
        <v>102</v>
      </c>
      <c r="H738" s="25">
        <v>25</v>
      </c>
      <c r="I738" s="25">
        <v>2</v>
      </c>
      <c r="J738" s="25">
        <v>12</v>
      </c>
      <c r="K738" s="25" t="s">
        <v>102</v>
      </c>
      <c r="L738" s="25" t="s">
        <v>102</v>
      </c>
      <c r="M738" s="25" t="s">
        <v>114</v>
      </c>
      <c r="N738" s="1" t="s">
        <v>102</v>
      </c>
      <c r="O738" s="31" t="s">
        <v>102</v>
      </c>
      <c r="P738" s="25">
        <v>1</v>
      </c>
      <c r="Q738" s="70" t="s">
        <v>102</v>
      </c>
      <c r="R738" s="70" t="s">
        <v>102</v>
      </c>
      <c r="S738" s="70" t="s">
        <v>102</v>
      </c>
      <c r="T738" s="70">
        <v>1</v>
      </c>
      <c r="U738" s="70" t="s">
        <v>102</v>
      </c>
      <c r="V738" s="70" t="s">
        <v>102</v>
      </c>
      <c r="W738" s="160" t="s">
        <v>102</v>
      </c>
      <c r="X738" s="153" t="str">
        <f t="shared" si="13"/>
        <v>X</v>
      </c>
      <c r="Y738" s="157" t="s">
        <v>114</v>
      </c>
    </row>
    <row r="739" spans="1:25" x14ac:dyDescent="0.3">
      <c r="A739" s="3" t="s">
        <v>917</v>
      </c>
      <c r="B739" s="2" t="s">
        <v>102</v>
      </c>
      <c r="C739" s="1" t="s">
        <v>102</v>
      </c>
      <c r="D739" s="4" t="s">
        <v>102</v>
      </c>
      <c r="E739" s="1" t="s">
        <v>102</v>
      </c>
      <c r="F739" s="33" t="s">
        <v>102</v>
      </c>
      <c r="G739" s="33" t="s">
        <v>102</v>
      </c>
      <c r="H739" s="25" t="s">
        <v>102</v>
      </c>
      <c r="I739" s="25" t="s">
        <v>102</v>
      </c>
      <c r="J739" s="25" t="s">
        <v>102</v>
      </c>
      <c r="K739" s="25">
        <f>1+2+1+1+1</f>
        <v>6</v>
      </c>
      <c r="L739" s="25" t="s">
        <v>102</v>
      </c>
      <c r="M739" s="25" t="s">
        <v>102</v>
      </c>
      <c r="N739" s="1" t="s">
        <v>102</v>
      </c>
      <c r="O739" s="31">
        <v>4</v>
      </c>
      <c r="P739" s="25" t="s">
        <v>102</v>
      </c>
      <c r="Q739" s="70" t="s">
        <v>102</v>
      </c>
      <c r="R739" s="70" t="s">
        <v>102</v>
      </c>
      <c r="S739" s="70" t="s">
        <v>102</v>
      </c>
      <c r="T739" s="70" t="s">
        <v>102</v>
      </c>
      <c r="U739" s="70" t="s">
        <v>102</v>
      </c>
      <c r="V739" s="70" t="s">
        <v>102</v>
      </c>
      <c r="W739" s="160" t="s">
        <v>114</v>
      </c>
      <c r="X739" s="153" t="s">
        <v>102</v>
      </c>
      <c r="Y739" s="157" t="s">
        <v>102</v>
      </c>
    </row>
    <row r="740" spans="1:25" x14ac:dyDescent="0.3">
      <c r="A740" s="3" t="s">
        <v>158</v>
      </c>
      <c r="B740" s="2" t="s">
        <v>102</v>
      </c>
      <c r="C740" s="4" t="s">
        <v>102</v>
      </c>
      <c r="D740" s="4" t="s">
        <v>102</v>
      </c>
      <c r="E740" s="1" t="s">
        <v>102</v>
      </c>
      <c r="F740" s="33" t="s">
        <v>102</v>
      </c>
      <c r="G740" s="33" t="s">
        <v>102</v>
      </c>
      <c r="H740" s="25">
        <v>11</v>
      </c>
      <c r="I740" s="25">
        <f>5+3+4+2+2+2+8+2+4+3+1+1+1+3+1</f>
        <v>42</v>
      </c>
      <c r="J740" s="25">
        <f>1+3+2+7+1+1+2+1+7+2+11+4+3+2+2+8+3+2+1+55+1+6+3+1+1</f>
        <v>130</v>
      </c>
      <c r="K740" s="25">
        <f>1+1+1+2+1+1+4+2+1</f>
        <v>14</v>
      </c>
      <c r="L740" s="25" t="s">
        <v>102</v>
      </c>
      <c r="M740" s="25">
        <v>1</v>
      </c>
      <c r="N740" s="1">
        <v>1</v>
      </c>
      <c r="O740" s="31" t="s">
        <v>102</v>
      </c>
      <c r="P740" s="25">
        <v>11</v>
      </c>
      <c r="Q740" s="70" t="s">
        <v>102</v>
      </c>
      <c r="R740" s="70" t="s">
        <v>102</v>
      </c>
      <c r="S740" s="70" t="s">
        <v>102</v>
      </c>
      <c r="T740" s="70" t="s">
        <v>102</v>
      </c>
      <c r="U740" s="70" t="s">
        <v>102</v>
      </c>
      <c r="V740" s="70" t="s">
        <v>102</v>
      </c>
      <c r="W740" s="160" t="s">
        <v>102</v>
      </c>
      <c r="X740" s="153" t="s">
        <v>114</v>
      </c>
      <c r="Y740" s="157" t="s">
        <v>114</v>
      </c>
    </row>
    <row r="741" spans="1:25" x14ac:dyDescent="0.3">
      <c r="A741" s="3" t="s">
        <v>918</v>
      </c>
      <c r="B741" s="2" t="s">
        <v>102</v>
      </c>
      <c r="C741" s="1" t="s">
        <v>102</v>
      </c>
      <c r="D741" s="4" t="s">
        <v>102</v>
      </c>
      <c r="E741" s="1" t="s">
        <v>102</v>
      </c>
      <c r="F741" s="33" t="s">
        <v>102</v>
      </c>
      <c r="G741" s="33" t="s">
        <v>102</v>
      </c>
      <c r="H741" s="25" t="s">
        <v>102</v>
      </c>
      <c r="I741" s="25" t="s">
        <v>102</v>
      </c>
      <c r="J741" s="25">
        <v>4</v>
      </c>
      <c r="K741" s="25" t="s">
        <v>102</v>
      </c>
      <c r="L741" s="25" t="s">
        <v>102</v>
      </c>
      <c r="M741" s="25" t="s">
        <v>102</v>
      </c>
      <c r="N741" s="1" t="s">
        <v>102</v>
      </c>
      <c r="O741" s="31" t="s">
        <v>102</v>
      </c>
      <c r="P741" s="25" t="s">
        <v>102</v>
      </c>
      <c r="Q741" s="70" t="s">
        <v>102</v>
      </c>
      <c r="R741" s="70" t="s">
        <v>102</v>
      </c>
      <c r="S741" s="70" t="s">
        <v>102</v>
      </c>
      <c r="T741" s="70" t="s">
        <v>102</v>
      </c>
      <c r="U741" s="70" t="s">
        <v>102</v>
      </c>
      <c r="V741" s="70" t="s">
        <v>102</v>
      </c>
      <c r="W741" s="160" t="s">
        <v>114</v>
      </c>
      <c r="X741" s="153" t="s">
        <v>102</v>
      </c>
      <c r="Y741" s="157" t="s">
        <v>102</v>
      </c>
    </row>
    <row r="742" spans="1:25" x14ac:dyDescent="0.3">
      <c r="A742" s="3" t="s">
        <v>649</v>
      </c>
      <c r="B742" s="2" t="s">
        <v>102</v>
      </c>
      <c r="C742" s="1" t="s">
        <v>102</v>
      </c>
      <c r="D742" s="4" t="s">
        <v>102</v>
      </c>
      <c r="E742" s="1" t="s">
        <v>102</v>
      </c>
      <c r="F742" s="33" t="s">
        <v>102</v>
      </c>
      <c r="G742" s="33" t="s">
        <v>102</v>
      </c>
      <c r="H742" s="25" t="s">
        <v>102</v>
      </c>
      <c r="I742" s="25" t="s">
        <v>102</v>
      </c>
      <c r="J742" s="25" t="s">
        <v>102</v>
      </c>
      <c r="K742" s="25" t="s">
        <v>102</v>
      </c>
      <c r="L742" s="25" t="s">
        <v>102</v>
      </c>
      <c r="M742" s="25" t="s">
        <v>102</v>
      </c>
      <c r="N742" s="1" t="s">
        <v>102</v>
      </c>
      <c r="O742" s="31" t="s">
        <v>102</v>
      </c>
      <c r="P742" s="25" t="s">
        <v>102</v>
      </c>
      <c r="Q742" s="70" t="s">
        <v>102</v>
      </c>
      <c r="R742" s="70">
        <v>33</v>
      </c>
      <c r="S742" s="70" t="s">
        <v>102</v>
      </c>
      <c r="T742" s="70" t="s">
        <v>102</v>
      </c>
      <c r="U742" s="70" t="s">
        <v>102</v>
      </c>
      <c r="V742" s="70" t="s">
        <v>102</v>
      </c>
      <c r="W742" s="160" t="s">
        <v>102</v>
      </c>
      <c r="X742" s="153" t="str">
        <f t="shared" si="13"/>
        <v>X</v>
      </c>
      <c r="Y742" s="157" t="s">
        <v>102</v>
      </c>
    </row>
    <row r="743" spans="1:25" x14ac:dyDescent="0.3">
      <c r="A743" s="3" t="s">
        <v>37</v>
      </c>
      <c r="B743" s="2">
        <v>5</v>
      </c>
      <c r="C743" s="4">
        <v>0</v>
      </c>
      <c r="D743" s="4">
        <v>0</v>
      </c>
      <c r="E743" s="1">
        <v>0</v>
      </c>
      <c r="F743" s="33" t="s">
        <v>102</v>
      </c>
      <c r="G743" s="33" t="s">
        <v>102</v>
      </c>
      <c r="H743" s="25" t="s">
        <v>102</v>
      </c>
      <c r="I743" s="25" t="s">
        <v>102</v>
      </c>
      <c r="J743" s="25" t="s">
        <v>102</v>
      </c>
      <c r="K743" s="25" t="s">
        <v>102</v>
      </c>
      <c r="L743" s="25" t="s">
        <v>102</v>
      </c>
      <c r="M743" s="25" t="s">
        <v>102</v>
      </c>
      <c r="N743" s="1" t="s">
        <v>102</v>
      </c>
      <c r="O743" s="31" t="s">
        <v>102</v>
      </c>
      <c r="P743" s="25" t="s">
        <v>102</v>
      </c>
      <c r="Q743" s="70" t="s">
        <v>102</v>
      </c>
      <c r="R743" s="70" t="s">
        <v>102</v>
      </c>
      <c r="S743" s="70" t="s">
        <v>102</v>
      </c>
      <c r="T743" s="70" t="s">
        <v>102</v>
      </c>
      <c r="U743" s="70" t="s">
        <v>102</v>
      </c>
      <c r="V743" s="70" t="s">
        <v>102</v>
      </c>
      <c r="W743" s="160" t="s">
        <v>102</v>
      </c>
      <c r="X743" s="153" t="s">
        <v>114</v>
      </c>
      <c r="Y743" s="157" t="s">
        <v>114</v>
      </c>
    </row>
    <row r="744" spans="1:25" x14ac:dyDescent="0.3">
      <c r="A744" s="18" t="s">
        <v>919</v>
      </c>
      <c r="B744" s="16" t="s">
        <v>102</v>
      </c>
      <c r="C744" s="17" t="s">
        <v>102</v>
      </c>
      <c r="D744" s="17" t="s">
        <v>102</v>
      </c>
      <c r="E744" s="22" t="s">
        <v>102</v>
      </c>
      <c r="F744" s="33" t="s">
        <v>102</v>
      </c>
      <c r="G744" s="33" t="s">
        <v>102</v>
      </c>
      <c r="H744" s="29" t="s">
        <v>102</v>
      </c>
      <c r="I744" s="29" t="s">
        <v>102</v>
      </c>
      <c r="J744" s="29" t="s">
        <v>102</v>
      </c>
      <c r="K744" s="29" t="s">
        <v>102</v>
      </c>
      <c r="L744" s="29" t="s">
        <v>102</v>
      </c>
      <c r="M744" s="30" t="s">
        <v>114</v>
      </c>
      <c r="N744" s="22" t="s">
        <v>102</v>
      </c>
      <c r="O744" s="31" t="s">
        <v>102</v>
      </c>
      <c r="P744" s="25" t="s">
        <v>102</v>
      </c>
      <c r="Q744" s="70" t="s">
        <v>102</v>
      </c>
      <c r="R744" s="70" t="s">
        <v>102</v>
      </c>
      <c r="S744" s="70" t="s">
        <v>102</v>
      </c>
      <c r="T744" s="70" t="s">
        <v>102</v>
      </c>
      <c r="U744" s="70" t="s">
        <v>102</v>
      </c>
      <c r="V744" s="70" t="s">
        <v>102</v>
      </c>
      <c r="W744" s="160" t="s">
        <v>114</v>
      </c>
      <c r="X744" s="153" t="s">
        <v>102</v>
      </c>
      <c r="Y744" s="157" t="s">
        <v>102</v>
      </c>
    </row>
    <row r="745" spans="1:25" x14ac:dyDescent="0.3">
      <c r="A745" s="3" t="s">
        <v>36</v>
      </c>
      <c r="B745" s="2">
        <v>0</v>
      </c>
      <c r="C745" s="4">
        <v>0</v>
      </c>
      <c r="D745" s="4">
        <v>0</v>
      </c>
      <c r="E745" s="1">
        <v>5</v>
      </c>
      <c r="F745" s="33" t="s">
        <v>102</v>
      </c>
      <c r="G745" s="33" t="s">
        <v>102</v>
      </c>
      <c r="H745" s="24">
        <v>3</v>
      </c>
      <c r="I745" s="25" t="s">
        <v>102</v>
      </c>
      <c r="J745" s="25">
        <v>4</v>
      </c>
      <c r="K745" s="25">
        <f>15+1</f>
        <v>16</v>
      </c>
      <c r="L745" s="25" t="s">
        <v>102</v>
      </c>
      <c r="M745" s="25">
        <v>1</v>
      </c>
      <c r="N745" s="1">
        <v>2</v>
      </c>
      <c r="O745" s="31">
        <v>3</v>
      </c>
      <c r="P745" s="25" t="s">
        <v>102</v>
      </c>
      <c r="Q745" s="70" t="s">
        <v>102</v>
      </c>
      <c r="R745" s="70" t="s">
        <v>102</v>
      </c>
      <c r="S745" s="70" t="s">
        <v>102</v>
      </c>
      <c r="T745" s="70" t="s">
        <v>102</v>
      </c>
      <c r="U745" s="70" t="s">
        <v>102</v>
      </c>
      <c r="V745" s="70" t="s">
        <v>102</v>
      </c>
      <c r="W745" s="160" t="s">
        <v>102</v>
      </c>
      <c r="X745" s="153" t="s">
        <v>114</v>
      </c>
      <c r="Y745" s="157" t="s">
        <v>114</v>
      </c>
    </row>
    <row r="746" spans="1:25" x14ac:dyDescent="0.3">
      <c r="A746" s="3" t="s">
        <v>38</v>
      </c>
      <c r="B746" s="2">
        <v>0</v>
      </c>
      <c r="C746" s="4">
        <v>1</v>
      </c>
      <c r="D746" s="4">
        <v>0</v>
      </c>
      <c r="E746" s="1">
        <v>0</v>
      </c>
      <c r="F746" s="33" t="s">
        <v>102</v>
      </c>
      <c r="G746" s="33" t="s">
        <v>102</v>
      </c>
      <c r="H746" s="25" t="s">
        <v>102</v>
      </c>
      <c r="I746" s="25" t="s">
        <v>102</v>
      </c>
      <c r="J746" s="25" t="s">
        <v>102</v>
      </c>
      <c r="K746" s="28" t="s">
        <v>102</v>
      </c>
      <c r="L746" s="25" t="s">
        <v>102</v>
      </c>
      <c r="M746" s="25" t="s">
        <v>102</v>
      </c>
      <c r="N746" s="1" t="s">
        <v>102</v>
      </c>
      <c r="O746" s="31" t="s">
        <v>102</v>
      </c>
      <c r="P746" s="25">
        <v>4</v>
      </c>
      <c r="Q746" s="70" t="s">
        <v>102</v>
      </c>
      <c r="R746" s="70" t="s">
        <v>102</v>
      </c>
      <c r="S746" s="70" t="s">
        <v>102</v>
      </c>
      <c r="T746" s="70" t="s">
        <v>102</v>
      </c>
      <c r="U746" s="70" t="s">
        <v>102</v>
      </c>
      <c r="V746" s="70" t="s">
        <v>102</v>
      </c>
      <c r="W746" s="160" t="s">
        <v>102</v>
      </c>
      <c r="X746" s="153" t="s">
        <v>114</v>
      </c>
      <c r="Y746" s="157" t="s">
        <v>114</v>
      </c>
    </row>
    <row r="747" spans="1:25" x14ac:dyDescent="0.3">
      <c r="A747" s="3" t="s">
        <v>496</v>
      </c>
      <c r="B747" s="2" t="s">
        <v>102</v>
      </c>
      <c r="C747" s="4" t="s">
        <v>102</v>
      </c>
      <c r="D747" s="4" t="s">
        <v>102</v>
      </c>
      <c r="E747" s="1" t="s">
        <v>102</v>
      </c>
      <c r="F747" s="33" t="s">
        <v>102</v>
      </c>
      <c r="G747" s="33" t="s">
        <v>102</v>
      </c>
      <c r="H747" s="25" t="s">
        <v>102</v>
      </c>
      <c r="I747" s="25" t="s">
        <v>102</v>
      </c>
      <c r="J747" s="25" t="s">
        <v>102</v>
      </c>
      <c r="K747" s="28" t="s">
        <v>102</v>
      </c>
      <c r="L747" s="25" t="s">
        <v>102</v>
      </c>
      <c r="M747" s="25" t="s">
        <v>114</v>
      </c>
      <c r="N747" s="1" t="s">
        <v>102</v>
      </c>
      <c r="O747" s="31" t="s">
        <v>102</v>
      </c>
      <c r="P747" s="25" t="s">
        <v>102</v>
      </c>
      <c r="Q747" s="70" t="s">
        <v>102</v>
      </c>
      <c r="R747" s="70" t="s">
        <v>102</v>
      </c>
      <c r="S747" s="70" t="s">
        <v>102</v>
      </c>
      <c r="T747" s="70" t="s">
        <v>102</v>
      </c>
      <c r="U747" s="70" t="s">
        <v>102</v>
      </c>
      <c r="V747" s="70" t="s">
        <v>102</v>
      </c>
      <c r="W747" s="160" t="s">
        <v>102</v>
      </c>
      <c r="X747" s="153" t="s">
        <v>114</v>
      </c>
      <c r="Y747" s="157" t="s">
        <v>102</v>
      </c>
    </row>
    <row r="748" spans="1:25" x14ac:dyDescent="0.3">
      <c r="A748" s="3" t="s">
        <v>497</v>
      </c>
      <c r="B748" s="2" t="s">
        <v>102</v>
      </c>
      <c r="C748" s="4" t="s">
        <v>102</v>
      </c>
      <c r="D748" s="4" t="s">
        <v>102</v>
      </c>
      <c r="E748" s="1" t="s">
        <v>102</v>
      </c>
      <c r="F748" s="33" t="s">
        <v>102</v>
      </c>
      <c r="G748" s="33" t="s">
        <v>102</v>
      </c>
      <c r="H748" s="25" t="s">
        <v>102</v>
      </c>
      <c r="I748" s="25" t="s">
        <v>102</v>
      </c>
      <c r="J748" s="25" t="s">
        <v>102</v>
      </c>
      <c r="K748" s="28" t="s">
        <v>102</v>
      </c>
      <c r="L748" s="25" t="s">
        <v>102</v>
      </c>
      <c r="M748" s="25" t="s">
        <v>114</v>
      </c>
      <c r="N748" s="1" t="s">
        <v>102</v>
      </c>
      <c r="O748" s="31" t="s">
        <v>102</v>
      </c>
      <c r="P748" s="25" t="s">
        <v>102</v>
      </c>
      <c r="Q748" s="70" t="s">
        <v>102</v>
      </c>
      <c r="R748" s="70" t="s">
        <v>102</v>
      </c>
      <c r="S748" s="70" t="s">
        <v>102</v>
      </c>
      <c r="T748" s="70" t="s">
        <v>102</v>
      </c>
      <c r="U748" s="70" t="s">
        <v>102</v>
      </c>
      <c r="V748" s="70" t="s">
        <v>102</v>
      </c>
      <c r="W748" s="160" t="s">
        <v>102</v>
      </c>
      <c r="X748" s="153" t="s">
        <v>114</v>
      </c>
      <c r="Y748" s="157" t="s">
        <v>114</v>
      </c>
    </row>
    <row r="749" spans="1:25" x14ac:dyDescent="0.3">
      <c r="A749" s="10" t="s">
        <v>745</v>
      </c>
      <c r="B749" s="15" t="s">
        <v>102</v>
      </c>
      <c r="C749" s="9" t="s">
        <v>102</v>
      </c>
      <c r="D749" s="9" t="s">
        <v>102</v>
      </c>
      <c r="E749" s="11" t="s">
        <v>102</v>
      </c>
      <c r="F749" s="28" t="s">
        <v>102</v>
      </c>
      <c r="G749" s="28" t="s">
        <v>102</v>
      </c>
      <c r="H749" s="28" t="s">
        <v>102</v>
      </c>
      <c r="I749" s="28" t="s">
        <v>102</v>
      </c>
      <c r="J749" s="28" t="s">
        <v>102</v>
      </c>
      <c r="K749" s="28" t="s">
        <v>102</v>
      </c>
      <c r="L749" s="28" t="s">
        <v>102</v>
      </c>
      <c r="M749" s="28" t="s">
        <v>102</v>
      </c>
      <c r="N749" s="11" t="s">
        <v>102</v>
      </c>
      <c r="O749" s="31" t="s">
        <v>102</v>
      </c>
      <c r="P749" s="25" t="s">
        <v>102</v>
      </c>
      <c r="Q749" s="71" t="s">
        <v>102</v>
      </c>
      <c r="R749" s="71" t="s">
        <v>102</v>
      </c>
      <c r="S749" s="71" t="s">
        <v>102</v>
      </c>
      <c r="T749" s="71">
        <v>1</v>
      </c>
      <c r="U749" s="71" t="s">
        <v>102</v>
      </c>
      <c r="V749" s="71" t="s">
        <v>102</v>
      </c>
      <c r="W749" s="160" t="s">
        <v>102</v>
      </c>
      <c r="X749" s="153" t="str">
        <f t="shared" si="13"/>
        <v>X</v>
      </c>
      <c r="Y749" s="157" t="s">
        <v>969</v>
      </c>
    </row>
    <row r="750" spans="1:25" x14ac:dyDescent="0.3">
      <c r="A750" s="10" t="s">
        <v>648</v>
      </c>
      <c r="B750" s="15" t="s">
        <v>102</v>
      </c>
      <c r="C750" s="9" t="s">
        <v>102</v>
      </c>
      <c r="D750" s="9" t="s">
        <v>102</v>
      </c>
      <c r="E750" s="11" t="s">
        <v>102</v>
      </c>
      <c r="F750" s="33" t="s">
        <v>102</v>
      </c>
      <c r="G750" s="28" t="s">
        <v>102</v>
      </c>
      <c r="H750" s="28" t="s">
        <v>102</v>
      </c>
      <c r="I750" s="28" t="s">
        <v>102</v>
      </c>
      <c r="J750" s="28" t="s">
        <v>102</v>
      </c>
      <c r="K750" s="28" t="s">
        <v>102</v>
      </c>
      <c r="L750" s="28" t="s">
        <v>102</v>
      </c>
      <c r="M750" s="28" t="s">
        <v>102</v>
      </c>
      <c r="N750" s="11" t="s">
        <v>102</v>
      </c>
      <c r="O750" s="31" t="s">
        <v>102</v>
      </c>
      <c r="P750" s="25" t="s">
        <v>102</v>
      </c>
      <c r="Q750" s="71" t="s">
        <v>102</v>
      </c>
      <c r="R750" s="71" t="s">
        <v>102</v>
      </c>
      <c r="S750" s="71" t="s">
        <v>102</v>
      </c>
      <c r="T750" s="71">
        <v>2</v>
      </c>
      <c r="U750" s="70" t="s">
        <v>102</v>
      </c>
      <c r="V750" s="70" t="s">
        <v>102</v>
      </c>
      <c r="W750" s="160" t="s">
        <v>102</v>
      </c>
      <c r="X750" s="153" t="str">
        <f t="shared" si="13"/>
        <v>X</v>
      </c>
      <c r="Y750" s="157" t="s">
        <v>102</v>
      </c>
    </row>
    <row r="751" spans="1:25" x14ac:dyDescent="0.3">
      <c r="A751" s="10" t="s">
        <v>920</v>
      </c>
      <c r="B751" s="23" t="s">
        <v>102</v>
      </c>
      <c r="C751" s="9" t="s">
        <v>102</v>
      </c>
      <c r="D751" s="9" t="s">
        <v>102</v>
      </c>
      <c r="E751" s="11" t="s">
        <v>102</v>
      </c>
      <c r="F751" s="33" t="s">
        <v>102</v>
      </c>
      <c r="G751" s="33" t="s">
        <v>102</v>
      </c>
      <c r="H751" s="28" t="s">
        <v>102</v>
      </c>
      <c r="I751" s="28" t="s">
        <v>102</v>
      </c>
      <c r="J751" s="28">
        <f>1+2+3+1+2+1+7+1+8+4+9+11+3+1+10+1+1+3</f>
        <v>69</v>
      </c>
      <c r="K751" s="29" t="s">
        <v>102</v>
      </c>
      <c r="L751" s="25" t="s">
        <v>102</v>
      </c>
      <c r="M751" s="25" t="s">
        <v>102</v>
      </c>
      <c r="N751" s="1" t="s">
        <v>102</v>
      </c>
      <c r="O751" s="31" t="s">
        <v>102</v>
      </c>
      <c r="P751" s="25" t="s">
        <v>102</v>
      </c>
      <c r="Q751" s="70" t="s">
        <v>102</v>
      </c>
      <c r="R751" s="70" t="s">
        <v>102</v>
      </c>
      <c r="S751" s="70" t="s">
        <v>102</v>
      </c>
      <c r="T751" s="70" t="s">
        <v>102</v>
      </c>
      <c r="U751" s="70" t="s">
        <v>102</v>
      </c>
      <c r="V751" s="70" t="s">
        <v>102</v>
      </c>
      <c r="W751" s="160" t="s">
        <v>114</v>
      </c>
      <c r="X751" s="153" t="s">
        <v>102</v>
      </c>
      <c r="Y751" s="157" t="s">
        <v>102</v>
      </c>
    </row>
    <row r="752" spans="1:25" x14ac:dyDescent="0.3">
      <c r="A752" s="18" t="s">
        <v>921</v>
      </c>
      <c r="B752" s="19">
        <v>1</v>
      </c>
      <c r="C752" s="20">
        <v>13</v>
      </c>
      <c r="D752" s="20">
        <v>7</v>
      </c>
      <c r="E752" s="21">
        <v>5</v>
      </c>
      <c r="F752" s="33" t="s">
        <v>102</v>
      </c>
      <c r="G752" s="33" t="s">
        <v>102</v>
      </c>
      <c r="H752" s="29" t="s">
        <v>102</v>
      </c>
      <c r="I752" s="29" t="s">
        <v>102</v>
      </c>
      <c r="J752" s="29" t="s">
        <v>102</v>
      </c>
      <c r="K752" s="29" t="s">
        <v>102</v>
      </c>
      <c r="L752" s="25" t="s">
        <v>102</v>
      </c>
      <c r="M752" s="25" t="s">
        <v>102</v>
      </c>
      <c r="N752" s="1" t="s">
        <v>102</v>
      </c>
      <c r="O752" s="31" t="s">
        <v>102</v>
      </c>
      <c r="P752" s="25" t="s">
        <v>102</v>
      </c>
      <c r="Q752" s="70" t="s">
        <v>102</v>
      </c>
      <c r="R752" s="70" t="s">
        <v>102</v>
      </c>
      <c r="S752" s="70" t="s">
        <v>102</v>
      </c>
      <c r="T752" s="70" t="s">
        <v>102</v>
      </c>
      <c r="U752" s="70" t="s">
        <v>102</v>
      </c>
      <c r="V752" s="70" t="s">
        <v>102</v>
      </c>
      <c r="W752" s="160" t="s">
        <v>114</v>
      </c>
      <c r="X752" s="153" t="s">
        <v>102</v>
      </c>
      <c r="Y752" s="157" t="s">
        <v>102</v>
      </c>
    </row>
    <row r="753" spans="1:25" x14ac:dyDescent="0.3">
      <c r="A753" s="3" t="s">
        <v>128</v>
      </c>
      <c r="B753" s="2" t="s">
        <v>102</v>
      </c>
      <c r="C753" s="4" t="s">
        <v>102</v>
      </c>
      <c r="D753" s="4" t="s">
        <v>102</v>
      </c>
      <c r="E753" s="1" t="s">
        <v>102</v>
      </c>
      <c r="F753" s="33" t="s">
        <v>102</v>
      </c>
      <c r="G753" s="33" t="s">
        <v>102</v>
      </c>
      <c r="H753" s="24">
        <v>1</v>
      </c>
      <c r="I753" s="28">
        <f>12+20+5+2+1+1+1+1</f>
        <v>43</v>
      </c>
      <c r="J753" s="25">
        <v>9</v>
      </c>
      <c r="K753" s="29">
        <v>1</v>
      </c>
      <c r="L753" s="25" t="s">
        <v>102</v>
      </c>
      <c r="M753" s="25">
        <v>45</v>
      </c>
      <c r="N753" s="1" t="s">
        <v>102</v>
      </c>
      <c r="O753" s="31" t="s">
        <v>102</v>
      </c>
      <c r="P753" s="25" t="s">
        <v>102</v>
      </c>
      <c r="Q753" s="70" t="s">
        <v>102</v>
      </c>
      <c r="R753" s="70" t="s">
        <v>102</v>
      </c>
      <c r="S753" s="70" t="s">
        <v>102</v>
      </c>
      <c r="T753" s="70" t="s">
        <v>102</v>
      </c>
      <c r="U753" s="70" t="s">
        <v>102</v>
      </c>
      <c r="V753" s="70" t="s">
        <v>102</v>
      </c>
      <c r="W753" s="160" t="s">
        <v>102</v>
      </c>
      <c r="X753" s="153" t="s">
        <v>114</v>
      </c>
      <c r="Y753" s="157" t="s">
        <v>114</v>
      </c>
    </row>
    <row r="754" spans="1:25" x14ac:dyDescent="0.3">
      <c r="A754" s="3" t="s">
        <v>156</v>
      </c>
      <c r="B754" s="2" t="s">
        <v>102</v>
      </c>
      <c r="C754" s="4" t="s">
        <v>102</v>
      </c>
      <c r="D754" s="4" t="s">
        <v>102</v>
      </c>
      <c r="E754" s="1" t="s">
        <v>102</v>
      </c>
      <c r="F754" s="33">
        <v>1</v>
      </c>
      <c r="G754" s="33" t="s">
        <v>102</v>
      </c>
      <c r="H754" s="37" t="s">
        <v>102</v>
      </c>
      <c r="I754" s="28">
        <f>10+7+1+2+1+1+1</f>
        <v>23</v>
      </c>
      <c r="J754" s="25" t="s">
        <v>102</v>
      </c>
      <c r="K754" s="25" t="s">
        <v>102</v>
      </c>
      <c r="L754" s="25" t="s">
        <v>102</v>
      </c>
      <c r="M754" s="25">
        <v>47</v>
      </c>
      <c r="N754" s="1" t="s">
        <v>102</v>
      </c>
      <c r="O754" s="31" t="s">
        <v>102</v>
      </c>
      <c r="P754" s="25" t="s">
        <v>102</v>
      </c>
      <c r="Q754" s="70" t="s">
        <v>102</v>
      </c>
      <c r="R754" s="70">
        <v>1</v>
      </c>
      <c r="S754" s="70" t="s">
        <v>102</v>
      </c>
      <c r="T754" s="70" t="s">
        <v>102</v>
      </c>
      <c r="U754" s="70" t="s">
        <v>102</v>
      </c>
      <c r="V754" s="70" t="s">
        <v>102</v>
      </c>
      <c r="W754" s="160" t="s">
        <v>102</v>
      </c>
      <c r="X754" s="153" t="str">
        <f t="shared" si="13"/>
        <v>X</v>
      </c>
      <c r="Y754" s="157" t="s">
        <v>114</v>
      </c>
    </row>
    <row r="755" spans="1:25" x14ac:dyDescent="0.3">
      <c r="A755" s="18" t="s">
        <v>922</v>
      </c>
      <c r="B755" s="19">
        <v>0</v>
      </c>
      <c r="C755" s="20">
        <v>3</v>
      </c>
      <c r="D755" s="20">
        <v>0</v>
      </c>
      <c r="E755" s="21">
        <v>0</v>
      </c>
      <c r="F755" s="33" t="s">
        <v>102</v>
      </c>
      <c r="G755" s="33" t="s">
        <v>102</v>
      </c>
      <c r="H755" s="29" t="s">
        <v>102</v>
      </c>
      <c r="I755" s="29" t="s">
        <v>102</v>
      </c>
      <c r="J755" s="29" t="s">
        <v>102</v>
      </c>
      <c r="K755" s="25" t="s">
        <v>102</v>
      </c>
      <c r="L755" s="25" t="s">
        <v>102</v>
      </c>
      <c r="M755" s="25" t="s">
        <v>102</v>
      </c>
      <c r="N755" s="1" t="s">
        <v>102</v>
      </c>
      <c r="O755" s="31" t="s">
        <v>102</v>
      </c>
      <c r="P755" s="25" t="s">
        <v>102</v>
      </c>
      <c r="Q755" s="70" t="s">
        <v>102</v>
      </c>
      <c r="R755" s="70" t="s">
        <v>102</v>
      </c>
      <c r="S755" s="70" t="s">
        <v>102</v>
      </c>
      <c r="T755" s="70" t="s">
        <v>102</v>
      </c>
      <c r="U755" s="70" t="s">
        <v>102</v>
      </c>
      <c r="V755" s="70" t="s">
        <v>102</v>
      </c>
      <c r="W755" s="160" t="s">
        <v>114</v>
      </c>
      <c r="X755" s="153" t="s">
        <v>102</v>
      </c>
      <c r="Y755" s="157" t="s">
        <v>102</v>
      </c>
    </row>
    <row r="756" spans="1:25" x14ac:dyDescent="0.3">
      <c r="A756" s="18" t="s">
        <v>923</v>
      </c>
      <c r="B756" s="16" t="s">
        <v>102</v>
      </c>
      <c r="C756" s="17" t="s">
        <v>102</v>
      </c>
      <c r="D756" s="17" t="s">
        <v>102</v>
      </c>
      <c r="E756" s="22" t="s">
        <v>102</v>
      </c>
      <c r="F756" s="33" t="s">
        <v>102</v>
      </c>
      <c r="G756" s="33" t="s">
        <v>102</v>
      </c>
      <c r="H756" s="30">
        <v>40</v>
      </c>
      <c r="I756" s="29" t="s">
        <v>102</v>
      </c>
      <c r="J756" s="29" t="s">
        <v>102</v>
      </c>
      <c r="K756" s="31" t="s">
        <v>102</v>
      </c>
      <c r="L756" s="25" t="s">
        <v>102</v>
      </c>
      <c r="M756" s="25" t="s">
        <v>102</v>
      </c>
      <c r="N756" s="1" t="s">
        <v>102</v>
      </c>
      <c r="O756" s="31" t="s">
        <v>102</v>
      </c>
      <c r="P756" s="25" t="s">
        <v>102</v>
      </c>
      <c r="Q756" s="70" t="s">
        <v>102</v>
      </c>
      <c r="R756" s="70" t="s">
        <v>102</v>
      </c>
      <c r="S756" s="70" t="s">
        <v>102</v>
      </c>
      <c r="T756" s="70" t="s">
        <v>102</v>
      </c>
      <c r="U756" s="70" t="s">
        <v>102</v>
      </c>
      <c r="V756" s="70" t="s">
        <v>102</v>
      </c>
      <c r="W756" s="160" t="s">
        <v>114</v>
      </c>
      <c r="X756" s="153" t="s">
        <v>102</v>
      </c>
      <c r="Y756" s="157" t="s">
        <v>102</v>
      </c>
    </row>
    <row r="757" spans="1:25" x14ac:dyDescent="0.3">
      <c r="A757" s="40" t="s">
        <v>924</v>
      </c>
      <c r="B757" s="41" t="s">
        <v>102</v>
      </c>
      <c r="C757" s="9" t="s">
        <v>102</v>
      </c>
      <c r="D757" s="9" t="s">
        <v>102</v>
      </c>
      <c r="E757" s="9" t="s">
        <v>102</v>
      </c>
      <c r="F757" s="33" t="s">
        <v>102</v>
      </c>
      <c r="G757" s="33" t="s">
        <v>102</v>
      </c>
      <c r="H757" s="31" t="s">
        <v>102</v>
      </c>
      <c r="I757" s="31" t="s">
        <v>102</v>
      </c>
      <c r="J757" s="31">
        <v>3</v>
      </c>
      <c r="K757" s="29" t="s">
        <v>102</v>
      </c>
      <c r="L757" s="25" t="s">
        <v>102</v>
      </c>
      <c r="M757" s="25" t="s">
        <v>102</v>
      </c>
      <c r="N757" s="1" t="s">
        <v>102</v>
      </c>
      <c r="O757" s="31" t="s">
        <v>102</v>
      </c>
      <c r="P757" s="25" t="s">
        <v>102</v>
      </c>
      <c r="Q757" s="70" t="s">
        <v>102</v>
      </c>
      <c r="R757" s="70" t="s">
        <v>102</v>
      </c>
      <c r="S757" s="70" t="s">
        <v>102</v>
      </c>
      <c r="T757" s="70" t="s">
        <v>102</v>
      </c>
      <c r="U757" s="70" t="s">
        <v>102</v>
      </c>
      <c r="V757" s="70" t="s">
        <v>102</v>
      </c>
      <c r="W757" s="160" t="s">
        <v>114</v>
      </c>
      <c r="X757" s="153" t="s">
        <v>102</v>
      </c>
      <c r="Y757" s="157" t="s">
        <v>102</v>
      </c>
    </row>
    <row r="758" spans="1:25" x14ac:dyDescent="0.3">
      <c r="A758" s="40" t="s">
        <v>498</v>
      </c>
      <c r="B758" s="41" t="s">
        <v>102</v>
      </c>
      <c r="C758" s="9" t="s">
        <v>102</v>
      </c>
      <c r="D758" s="9" t="s">
        <v>102</v>
      </c>
      <c r="E758" s="9" t="s">
        <v>102</v>
      </c>
      <c r="F758" s="33" t="s">
        <v>102</v>
      </c>
      <c r="G758" s="33" t="s">
        <v>102</v>
      </c>
      <c r="H758" s="31" t="s">
        <v>102</v>
      </c>
      <c r="I758" s="31" t="s">
        <v>102</v>
      </c>
      <c r="J758" s="31" t="s">
        <v>102</v>
      </c>
      <c r="K758" s="29" t="s">
        <v>102</v>
      </c>
      <c r="L758" s="25" t="s">
        <v>102</v>
      </c>
      <c r="M758" s="25">
        <v>1</v>
      </c>
      <c r="N758" s="1" t="s">
        <v>102</v>
      </c>
      <c r="O758" s="31" t="s">
        <v>102</v>
      </c>
      <c r="P758" s="25" t="s">
        <v>102</v>
      </c>
      <c r="Q758" s="70" t="s">
        <v>102</v>
      </c>
      <c r="R758" s="70" t="s">
        <v>102</v>
      </c>
      <c r="S758" s="70" t="s">
        <v>102</v>
      </c>
      <c r="T758" s="70" t="s">
        <v>102</v>
      </c>
      <c r="U758" s="70" t="s">
        <v>102</v>
      </c>
      <c r="V758" s="70" t="s">
        <v>102</v>
      </c>
      <c r="W758" s="160" t="s">
        <v>102</v>
      </c>
      <c r="X758" s="153" t="s">
        <v>102</v>
      </c>
      <c r="Y758" s="157" t="s">
        <v>102</v>
      </c>
    </row>
    <row r="759" spans="1:25" x14ac:dyDescent="0.3">
      <c r="A759" s="40" t="s">
        <v>499</v>
      </c>
      <c r="B759" s="41" t="s">
        <v>102</v>
      </c>
      <c r="C759" s="9" t="s">
        <v>102</v>
      </c>
      <c r="D759" s="9" t="s">
        <v>102</v>
      </c>
      <c r="E759" s="9" t="s">
        <v>102</v>
      </c>
      <c r="F759" s="33" t="s">
        <v>102</v>
      </c>
      <c r="G759" s="33" t="s">
        <v>102</v>
      </c>
      <c r="H759" s="31" t="s">
        <v>102</v>
      </c>
      <c r="I759" s="31" t="s">
        <v>102</v>
      </c>
      <c r="J759" s="31" t="s">
        <v>102</v>
      </c>
      <c r="K759" s="29" t="s">
        <v>102</v>
      </c>
      <c r="L759" s="25" t="s">
        <v>102</v>
      </c>
      <c r="M759" s="25">
        <v>1</v>
      </c>
      <c r="N759" s="1" t="s">
        <v>102</v>
      </c>
      <c r="O759" s="31" t="s">
        <v>102</v>
      </c>
      <c r="P759" s="25" t="s">
        <v>102</v>
      </c>
      <c r="Q759" s="70" t="s">
        <v>102</v>
      </c>
      <c r="R759" s="70" t="s">
        <v>102</v>
      </c>
      <c r="S759" s="70" t="s">
        <v>102</v>
      </c>
      <c r="T759" s="70" t="s">
        <v>102</v>
      </c>
      <c r="U759" s="70" t="s">
        <v>102</v>
      </c>
      <c r="V759" s="70" t="s">
        <v>102</v>
      </c>
      <c r="W759" s="160" t="s">
        <v>102</v>
      </c>
      <c r="X759" s="153" t="s">
        <v>102</v>
      </c>
      <c r="Y759" s="157" t="s">
        <v>114</v>
      </c>
    </row>
    <row r="760" spans="1:25" x14ac:dyDescent="0.3">
      <c r="A760" s="18" t="s">
        <v>925</v>
      </c>
      <c r="B760" s="19">
        <v>1</v>
      </c>
      <c r="C760" s="20">
        <v>0</v>
      </c>
      <c r="D760" s="20">
        <v>0</v>
      </c>
      <c r="E760" s="21">
        <v>0</v>
      </c>
      <c r="F760" s="33" t="s">
        <v>102</v>
      </c>
      <c r="G760" s="33" t="s">
        <v>102</v>
      </c>
      <c r="H760" s="29" t="s">
        <v>102</v>
      </c>
      <c r="I760" s="29" t="s">
        <v>102</v>
      </c>
      <c r="J760" s="29" t="s">
        <v>102</v>
      </c>
      <c r="K760" s="28" t="s">
        <v>102</v>
      </c>
      <c r="L760" s="25" t="s">
        <v>102</v>
      </c>
      <c r="M760" s="25" t="s">
        <v>102</v>
      </c>
      <c r="N760" s="1" t="s">
        <v>102</v>
      </c>
      <c r="O760" s="31" t="s">
        <v>102</v>
      </c>
      <c r="P760" s="25" t="s">
        <v>102</v>
      </c>
      <c r="Q760" s="70" t="s">
        <v>102</v>
      </c>
      <c r="R760" s="70" t="s">
        <v>102</v>
      </c>
      <c r="S760" s="70" t="s">
        <v>102</v>
      </c>
      <c r="T760" s="70" t="s">
        <v>102</v>
      </c>
      <c r="U760" s="70" t="s">
        <v>102</v>
      </c>
      <c r="V760" s="70" t="s">
        <v>102</v>
      </c>
      <c r="W760" s="160" t="s">
        <v>114</v>
      </c>
      <c r="X760" s="153" t="s">
        <v>102</v>
      </c>
      <c r="Y760" s="157" t="s">
        <v>102</v>
      </c>
    </row>
    <row r="761" spans="1:25" x14ac:dyDescent="0.3">
      <c r="A761" s="10" t="s">
        <v>926</v>
      </c>
      <c r="B761" s="15" t="s">
        <v>102</v>
      </c>
      <c r="C761" s="9" t="s">
        <v>102</v>
      </c>
      <c r="D761" s="9" t="s">
        <v>102</v>
      </c>
      <c r="E761" s="11" t="s">
        <v>102</v>
      </c>
      <c r="F761" s="28" t="s">
        <v>102</v>
      </c>
      <c r="G761" s="28" t="s">
        <v>102</v>
      </c>
      <c r="H761" s="28" t="s">
        <v>102</v>
      </c>
      <c r="I761" s="28" t="s">
        <v>102</v>
      </c>
      <c r="J761" s="28">
        <v>2</v>
      </c>
      <c r="K761" s="28" t="s">
        <v>102</v>
      </c>
      <c r="L761" s="28" t="s">
        <v>102</v>
      </c>
      <c r="M761" s="28" t="s">
        <v>102</v>
      </c>
      <c r="N761" s="11" t="s">
        <v>102</v>
      </c>
      <c r="O761" s="31" t="s">
        <v>102</v>
      </c>
      <c r="P761" s="25" t="s">
        <v>102</v>
      </c>
      <c r="Q761" s="71" t="s">
        <v>102</v>
      </c>
      <c r="R761" s="71" t="s">
        <v>102</v>
      </c>
      <c r="S761" s="71" t="s">
        <v>102</v>
      </c>
      <c r="T761" s="71" t="s">
        <v>102</v>
      </c>
      <c r="U761" s="71" t="s">
        <v>102</v>
      </c>
      <c r="V761" s="71" t="s">
        <v>102</v>
      </c>
      <c r="W761" s="160" t="s">
        <v>114</v>
      </c>
      <c r="X761" s="153" t="s">
        <v>102</v>
      </c>
      <c r="Y761" s="157" t="s">
        <v>102</v>
      </c>
    </row>
    <row r="762" spans="1:25" x14ac:dyDescent="0.3">
      <c r="A762" s="10" t="s">
        <v>500</v>
      </c>
      <c r="B762" s="15" t="s">
        <v>102</v>
      </c>
      <c r="C762" s="9" t="s">
        <v>102</v>
      </c>
      <c r="D762" s="9" t="s">
        <v>102</v>
      </c>
      <c r="E762" s="11" t="s">
        <v>102</v>
      </c>
      <c r="F762" s="33" t="s">
        <v>102</v>
      </c>
      <c r="G762" s="33" t="s">
        <v>102</v>
      </c>
      <c r="H762" s="28" t="s">
        <v>102</v>
      </c>
      <c r="I762" s="28" t="s">
        <v>102</v>
      </c>
      <c r="J762" s="28" t="s">
        <v>102</v>
      </c>
      <c r="K762" s="28" t="s">
        <v>102</v>
      </c>
      <c r="L762" s="28" t="s">
        <v>102</v>
      </c>
      <c r="M762" s="28" t="s">
        <v>114</v>
      </c>
      <c r="N762" s="11" t="s">
        <v>102</v>
      </c>
      <c r="O762" s="31" t="s">
        <v>102</v>
      </c>
      <c r="P762" s="25" t="s">
        <v>102</v>
      </c>
      <c r="Q762" s="70" t="s">
        <v>102</v>
      </c>
      <c r="R762" s="70" t="s">
        <v>102</v>
      </c>
      <c r="S762" s="70" t="s">
        <v>102</v>
      </c>
      <c r="T762" s="70" t="s">
        <v>102</v>
      </c>
      <c r="U762" s="70" t="s">
        <v>102</v>
      </c>
      <c r="V762" s="70" t="s">
        <v>102</v>
      </c>
      <c r="W762" s="160" t="s">
        <v>102</v>
      </c>
      <c r="X762" s="153" t="s">
        <v>114</v>
      </c>
      <c r="Y762" s="157" t="s">
        <v>102</v>
      </c>
    </row>
    <row r="763" spans="1:25" x14ac:dyDescent="0.3">
      <c r="A763" s="10" t="s">
        <v>129</v>
      </c>
      <c r="B763" s="23" t="s">
        <v>102</v>
      </c>
      <c r="C763" s="9" t="s">
        <v>102</v>
      </c>
      <c r="D763" s="9" t="s">
        <v>102</v>
      </c>
      <c r="E763" s="11" t="s">
        <v>102</v>
      </c>
      <c r="F763" s="33" t="s">
        <v>102</v>
      </c>
      <c r="G763" s="33" t="s">
        <v>102</v>
      </c>
      <c r="H763" s="28">
        <v>13</v>
      </c>
      <c r="I763" s="28">
        <f>3+1</f>
        <v>4</v>
      </c>
      <c r="J763" s="28" t="s">
        <v>102</v>
      </c>
      <c r="K763" s="25">
        <v>5</v>
      </c>
      <c r="L763" s="25" t="s">
        <v>102</v>
      </c>
      <c r="M763" s="25">
        <v>1</v>
      </c>
      <c r="N763" s="1" t="s">
        <v>102</v>
      </c>
      <c r="O763" s="31" t="s">
        <v>102</v>
      </c>
      <c r="P763" s="25">
        <v>3</v>
      </c>
      <c r="Q763" s="70" t="s">
        <v>102</v>
      </c>
      <c r="R763" s="70">
        <v>1</v>
      </c>
      <c r="S763" s="70">
        <v>1</v>
      </c>
      <c r="T763" s="70" t="s">
        <v>102</v>
      </c>
      <c r="U763" s="70">
        <v>1</v>
      </c>
      <c r="V763" s="70" t="s">
        <v>102</v>
      </c>
      <c r="W763" s="160" t="s">
        <v>102</v>
      </c>
      <c r="X763" s="153" t="str">
        <f t="shared" si="13"/>
        <v>X</v>
      </c>
      <c r="Y763" s="157" t="s">
        <v>114</v>
      </c>
    </row>
    <row r="764" spans="1:25" x14ac:dyDescent="0.3">
      <c r="A764" s="10" t="s">
        <v>501</v>
      </c>
      <c r="B764" s="23" t="s">
        <v>102</v>
      </c>
      <c r="C764" s="9" t="s">
        <v>102</v>
      </c>
      <c r="D764" s="9" t="s">
        <v>102</v>
      </c>
      <c r="E764" s="11" t="s">
        <v>102</v>
      </c>
      <c r="F764" s="33" t="s">
        <v>102</v>
      </c>
      <c r="G764" s="33" t="s">
        <v>102</v>
      </c>
      <c r="H764" s="28" t="s">
        <v>102</v>
      </c>
      <c r="I764" s="28" t="s">
        <v>102</v>
      </c>
      <c r="J764" s="28" t="s">
        <v>102</v>
      </c>
      <c r="K764" s="25" t="s">
        <v>102</v>
      </c>
      <c r="L764" s="25" t="s">
        <v>102</v>
      </c>
      <c r="M764" s="25">
        <v>6</v>
      </c>
      <c r="N764" s="1" t="s">
        <v>102</v>
      </c>
      <c r="O764" s="31" t="s">
        <v>102</v>
      </c>
      <c r="P764" s="25" t="s">
        <v>102</v>
      </c>
      <c r="Q764" s="70" t="s">
        <v>102</v>
      </c>
      <c r="R764" s="70" t="s">
        <v>102</v>
      </c>
      <c r="S764" s="70" t="s">
        <v>102</v>
      </c>
      <c r="T764" s="70" t="s">
        <v>102</v>
      </c>
      <c r="U764" s="70" t="s">
        <v>102</v>
      </c>
      <c r="V764" s="70" t="s">
        <v>102</v>
      </c>
      <c r="W764" s="160" t="s">
        <v>102</v>
      </c>
      <c r="X764" s="153" t="s">
        <v>114</v>
      </c>
      <c r="Y764" s="157" t="s">
        <v>114</v>
      </c>
    </row>
    <row r="765" spans="1:25" x14ac:dyDescent="0.3">
      <c r="A765" s="10" t="s">
        <v>502</v>
      </c>
      <c r="B765" s="23" t="s">
        <v>102</v>
      </c>
      <c r="C765" s="9" t="s">
        <v>102</v>
      </c>
      <c r="D765" s="9" t="s">
        <v>102</v>
      </c>
      <c r="E765" s="11" t="s">
        <v>102</v>
      </c>
      <c r="F765" s="33">
        <v>2</v>
      </c>
      <c r="G765" s="33" t="s">
        <v>102</v>
      </c>
      <c r="H765" s="28" t="s">
        <v>102</v>
      </c>
      <c r="I765" s="28" t="s">
        <v>102</v>
      </c>
      <c r="J765" s="28" t="s">
        <v>102</v>
      </c>
      <c r="K765" s="25" t="s">
        <v>102</v>
      </c>
      <c r="L765" s="25" t="s">
        <v>102</v>
      </c>
      <c r="M765" s="25">
        <v>13</v>
      </c>
      <c r="N765" s="1" t="s">
        <v>102</v>
      </c>
      <c r="O765" s="31" t="s">
        <v>102</v>
      </c>
      <c r="P765" s="25" t="s">
        <v>102</v>
      </c>
      <c r="Q765" s="70" t="s">
        <v>102</v>
      </c>
      <c r="R765" s="70" t="s">
        <v>102</v>
      </c>
      <c r="S765" s="70" t="s">
        <v>102</v>
      </c>
      <c r="T765" s="70" t="s">
        <v>102</v>
      </c>
      <c r="U765" s="70" t="s">
        <v>102</v>
      </c>
      <c r="V765" s="70" t="s">
        <v>102</v>
      </c>
      <c r="W765" s="160" t="s">
        <v>102</v>
      </c>
      <c r="X765" s="153" t="s">
        <v>102</v>
      </c>
      <c r="Y765" s="157" t="s">
        <v>102</v>
      </c>
    </row>
    <row r="766" spans="1:25" x14ac:dyDescent="0.3">
      <c r="A766" s="10" t="s">
        <v>927</v>
      </c>
      <c r="B766" s="23" t="s">
        <v>102</v>
      </c>
      <c r="C766" s="23" t="s">
        <v>102</v>
      </c>
      <c r="D766" s="23" t="s">
        <v>102</v>
      </c>
      <c r="E766" s="23" t="s">
        <v>102</v>
      </c>
      <c r="F766" s="23" t="s">
        <v>102</v>
      </c>
      <c r="G766" s="23" t="s">
        <v>102</v>
      </c>
      <c r="H766" s="23" t="s">
        <v>102</v>
      </c>
      <c r="I766" s="23" t="s">
        <v>102</v>
      </c>
      <c r="J766" s="28" t="s">
        <v>114</v>
      </c>
      <c r="K766" s="25" t="s">
        <v>102</v>
      </c>
      <c r="L766" s="25" t="s">
        <v>102</v>
      </c>
      <c r="M766" s="25" t="s">
        <v>102</v>
      </c>
      <c r="N766" s="25" t="s">
        <v>102</v>
      </c>
      <c r="O766" s="25" t="s">
        <v>102</v>
      </c>
      <c r="P766" s="25" t="s">
        <v>102</v>
      </c>
      <c r="Q766" s="70" t="s">
        <v>102</v>
      </c>
      <c r="R766" s="70" t="s">
        <v>102</v>
      </c>
      <c r="S766" s="70" t="s">
        <v>102</v>
      </c>
      <c r="T766" s="70" t="s">
        <v>102</v>
      </c>
      <c r="U766" s="70" t="s">
        <v>102</v>
      </c>
      <c r="V766" s="70" t="s">
        <v>102</v>
      </c>
      <c r="W766" s="160" t="s">
        <v>114</v>
      </c>
      <c r="X766" s="153" t="s">
        <v>102</v>
      </c>
      <c r="Y766" s="157" t="s">
        <v>102</v>
      </c>
    </row>
    <row r="767" spans="1:25" x14ac:dyDescent="0.3">
      <c r="A767" s="10" t="s">
        <v>503</v>
      </c>
      <c r="B767" s="23" t="s">
        <v>102</v>
      </c>
      <c r="C767" s="9" t="s">
        <v>102</v>
      </c>
      <c r="D767" s="9" t="s">
        <v>102</v>
      </c>
      <c r="E767" s="11" t="s">
        <v>102</v>
      </c>
      <c r="F767" s="33" t="s">
        <v>102</v>
      </c>
      <c r="G767" s="33" t="s">
        <v>102</v>
      </c>
      <c r="H767" s="28" t="s">
        <v>102</v>
      </c>
      <c r="I767" s="28" t="s">
        <v>102</v>
      </c>
      <c r="J767" s="28" t="s">
        <v>102</v>
      </c>
      <c r="K767" s="25" t="s">
        <v>102</v>
      </c>
      <c r="L767" s="25" t="s">
        <v>102</v>
      </c>
      <c r="M767" s="25">
        <f>15+5+24+6+7+17+7+5+3+2+3+6+4+3+2</f>
        <v>109</v>
      </c>
      <c r="N767" s="1" t="s">
        <v>102</v>
      </c>
      <c r="O767" s="31" t="s">
        <v>102</v>
      </c>
      <c r="P767" s="25" t="s">
        <v>102</v>
      </c>
      <c r="Q767" s="70">
        <v>10</v>
      </c>
      <c r="R767" s="70">
        <v>101</v>
      </c>
      <c r="S767" s="70">
        <v>16</v>
      </c>
      <c r="T767" s="70">
        <v>17</v>
      </c>
      <c r="U767" s="70" t="s">
        <v>102</v>
      </c>
      <c r="V767" s="70">
        <v>21</v>
      </c>
      <c r="W767" s="160" t="s">
        <v>102</v>
      </c>
      <c r="X767" s="153" t="str">
        <f t="shared" si="13"/>
        <v>X</v>
      </c>
      <c r="Y767" s="157" t="s">
        <v>114</v>
      </c>
    </row>
    <row r="768" spans="1:25" x14ac:dyDescent="0.3">
      <c r="A768" s="10" t="s">
        <v>593</v>
      </c>
      <c r="B768" s="23" t="s">
        <v>102</v>
      </c>
      <c r="C768" s="9" t="s">
        <v>102</v>
      </c>
      <c r="D768" s="9" t="s">
        <v>102</v>
      </c>
      <c r="E768" s="11" t="s">
        <v>102</v>
      </c>
      <c r="F768" s="33" t="s">
        <v>102</v>
      </c>
      <c r="G768" s="33">
        <v>4</v>
      </c>
      <c r="H768" s="28" t="s">
        <v>102</v>
      </c>
      <c r="I768" s="28" t="s">
        <v>102</v>
      </c>
      <c r="J768" s="28" t="s">
        <v>102</v>
      </c>
      <c r="K768" s="25" t="s">
        <v>102</v>
      </c>
      <c r="L768" s="25" t="s">
        <v>102</v>
      </c>
      <c r="M768" s="25" t="s">
        <v>102</v>
      </c>
      <c r="N768" s="1" t="s">
        <v>102</v>
      </c>
      <c r="O768" s="31" t="s">
        <v>102</v>
      </c>
      <c r="P768" s="25" t="s">
        <v>102</v>
      </c>
      <c r="Q768" s="70" t="s">
        <v>102</v>
      </c>
      <c r="R768" s="70" t="s">
        <v>102</v>
      </c>
      <c r="S768" s="70" t="s">
        <v>102</v>
      </c>
      <c r="T768" s="70" t="s">
        <v>102</v>
      </c>
      <c r="U768" s="70" t="s">
        <v>102</v>
      </c>
      <c r="V768" s="70" t="s">
        <v>102</v>
      </c>
      <c r="W768" s="160" t="s">
        <v>102</v>
      </c>
      <c r="X768" s="153" t="s">
        <v>102</v>
      </c>
      <c r="Y768" s="157" t="s">
        <v>114</v>
      </c>
    </row>
    <row r="769" spans="1:25" x14ac:dyDescent="0.3">
      <c r="A769" s="18" t="s">
        <v>928</v>
      </c>
      <c r="B769" s="107" t="s">
        <v>102</v>
      </c>
      <c r="C769" s="17" t="s">
        <v>102</v>
      </c>
      <c r="D769" s="17" t="s">
        <v>102</v>
      </c>
      <c r="E769" s="22" t="s">
        <v>102</v>
      </c>
      <c r="F769" s="29" t="s">
        <v>102</v>
      </c>
      <c r="G769" s="29" t="s">
        <v>102</v>
      </c>
      <c r="H769" s="29" t="s">
        <v>102</v>
      </c>
      <c r="I769" s="29" t="s">
        <v>102</v>
      </c>
      <c r="J769" s="29" t="s">
        <v>102</v>
      </c>
      <c r="K769" s="29" t="s">
        <v>102</v>
      </c>
      <c r="L769" s="29" t="s">
        <v>102</v>
      </c>
      <c r="M769" s="29" t="s">
        <v>102</v>
      </c>
      <c r="N769" s="22" t="s">
        <v>102</v>
      </c>
      <c r="O769" s="39">
        <v>13</v>
      </c>
      <c r="P769" s="25" t="s">
        <v>102</v>
      </c>
      <c r="Q769" s="105" t="s">
        <v>102</v>
      </c>
      <c r="R769" s="105" t="s">
        <v>102</v>
      </c>
      <c r="S769" s="105" t="s">
        <v>102</v>
      </c>
      <c r="T769" s="105" t="s">
        <v>102</v>
      </c>
      <c r="U769" s="105" t="s">
        <v>102</v>
      </c>
      <c r="V769" s="105" t="s">
        <v>102</v>
      </c>
      <c r="W769" s="165" t="s">
        <v>114</v>
      </c>
      <c r="X769" s="153" t="s">
        <v>102</v>
      </c>
      <c r="Y769" s="157" t="s">
        <v>102</v>
      </c>
    </row>
    <row r="770" spans="1:25" x14ac:dyDescent="0.3">
      <c r="A770" s="18" t="s">
        <v>929</v>
      </c>
      <c r="B770" s="107" t="s">
        <v>102</v>
      </c>
      <c r="C770" s="107" t="s">
        <v>102</v>
      </c>
      <c r="D770" s="107" t="s">
        <v>102</v>
      </c>
      <c r="E770" s="107" t="s">
        <v>102</v>
      </c>
      <c r="F770" s="107" t="s">
        <v>102</v>
      </c>
      <c r="G770" s="107" t="s">
        <v>102</v>
      </c>
      <c r="H770" s="107" t="s">
        <v>102</v>
      </c>
      <c r="I770" s="107" t="s">
        <v>102</v>
      </c>
      <c r="J770" s="29" t="s">
        <v>114</v>
      </c>
      <c r="K770" s="29" t="s">
        <v>102</v>
      </c>
      <c r="L770" s="29" t="s">
        <v>102</v>
      </c>
      <c r="M770" s="29" t="s">
        <v>102</v>
      </c>
      <c r="N770" s="29" t="s">
        <v>102</v>
      </c>
      <c r="O770" s="29" t="s">
        <v>102</v>
      </c>
      <c r="P770" s="25" t="s">
        <v>102</v>
      </c>
      <c r="Q770" s="105" t="s">
        <v>102</v>
      </c>
      <c r="R770" s="105" t="s">
        <v>102</v>
      </c>
      <c r="S770" s="105" t="s">
        <v>102</v>
      </c>
      <c r="T770" s="105" t="s">
        <v>102</v>
      </c>
      <c r="U770" s="105" t="s">
        <v>102</v>
      </c>
      <c r="V770" s="105" t="s">
        <v>102</v>
      </c>
      <c r="W770" s="165" t="s">
        <v>114</v>
      </c>
      <c r="X770" s="153" t="s">
        <v>102</v>
      </c>
      <c r="Y770" s="157" t="s">
        <v>102</v>
      </c>
    </row>
    <row r="771" spans="1:25" x14ac:dyDescent="0.3">
      <c r="A771" s="18" t="s">
        <v>930</v>
      </c>
      <c r="B771" s="19">
        <v>65</v>
      </c>
      <c r="C771" s="49">
        <v>1</v>
      </c>
      <c r="D771" s="20">
        <v>0</v>
      </c>
      <c r="E771" s="21">
        <v>0</v>
      </c>
      <c r="F771" s="33" t="s">
        <v>102</v>
      </c>
      <c r="G771" s="33" t="s">
        <v>102</v>
      </c>
      <c r="H771" s="25" t="s">
        <v>102</v>
      </c>
      <c r="I771" s="25" t="s">
        <v>102</v>
      </c>
      <c r="J771" s="25" t="s">
        <v>102</v>
      </c>
      <c r="K771" s="25" t="s">
        <v>102</v>
      </c>
      <c r="L771" s="25" t="s">
        <v>102</v>
      </c>
      <c r="M771" s="25" t="s">
        <v>102</v>
      </c>
      <c r="N771" s="1" t="s">
        <v>102</v>
      </c>
      <c r="O771" s="31" t="s">
        <v>102</v>
      </c>
      <c r="P771" s="25" t="s">
        <v>102</v>
      </c>
      <c r="Q771" s="70" t="s">
        <v>102</v>
      </c>
      <c r="R771" s="70" t="s">
        <v>102</v>
      </c>
      <c r="S771" s="70" t="s">
        <v>102</v>
      </c>
      <c r="T771" s="70" t="s">
        <v>102</v>
      </c>
      <c r="U771" s="70" t="s">
        <v>102</v>
      </c>
      <c r="V771" s="70" t="s">
        <v>102</v>
      </c>
      <c r="W771" s="160" t="s">
        <v>114</v>
      </c>
      <c r="X771" s="153" t="s">
        <v>102</v>
      </c>
      <c r="Y771" s="157" t="s">
        <v>102</v>
      </c>
    </row>
    <row r="772" spans="1:25" x14ac:dyDescent="0.3">
      <c r="A772" s="3" t="s">
        <v>130</v>
      </c>
      <c r="B772" s="2" t="s">
        <v>102</v>
      </c>
      <c r="C772" s="4" t="s">
        <v>102</v>
      </c>
      <c r="D772" s="4" t="s">
        <v>102</v>
      </c>
      <c r="E772" s="1" t="s">
        <v>102</v>
      </c>
      <c r="F772" s="33">
        <f>7+6+4+9+7+1+16+4+17+9+2+21</f>
        <v>103</v>
      </c>
      <c r="G772" s="33">
        <f>2+2+4+2+1</f>
        <v>11</v>
      </c>
      <c r="H772" s="25">
        <v>9</v>
      </c>
      <c r="I772" s="25">
        <f>6+4</f>
        <v>10</v>
      </c>
      <c r="J772" s="25">
        <v>18</v>
      </c>
      <c r="K772" s="25">
        <v>6</v>
      </c>
      <c r="L772" s="25">
        <v>5</v>
      </c>
      <c r="M772" s="25" t="s">
        <v>102</v>
      </c>
      <c r="N772" s="1">
        <f>1+9+7+1+17+1+4+1+3</f>
        <v>44</v>
      </c>
      <c r="O772" s="31">
        <v>10</v>
      </c>
      <c r="P772" s="25">
        <v>1</v>
      </c>
      <c r="Q772" s="70" t="s">
        <v>102</v>
      </c>
      <c r="R772" s="70" t="s">
        <v>102</v>
      </c>
      <c r="S772" s="70" t="s">
        <v>102</v>
      </c>
      <c r="T772" s="70" t="s">
        <v>102</v>
      </c>
      <c r="U772" s="70" t="s">
        <v>102</v>
      </c>
      <c r="V772" s="70" t="s">
        <v>102</v>
      </c>
      <c r="W772" s="160" t="s">
        <v>102</v>
      </c>
      <c r="X772" s="153" t="s">
        <v>969</v>
      </c>
      <c r="Y772" s="157" t="s">
        <v>969</v>
      </c>
    </row>
    <row r="773" spans="1:25" x14ac:dyDescent="0.3">
      <c r="A773" s="3" t="s">
        <v>504</v>
      </c>
      <c r="B773" s="2" t="s">
        <v>102</v>
      </c>
      <c r="C773" s="4" t="s">
        <v>102</v>
      </c>
      <c r="D773" s="4" t="s">
        <v>102</v>
      </c>
      <c r="E773" s="1" t="s">
        <v>102</v>
      </c>
      <c r="F773" s="33" t="s">
        <v>102</v>
      </c>
      <c r="G773" s="33" t="s">
        <v>102</v>
      </c>
      <c r="H773" s="25" t="s">
        <v>102</v>
      </c>
      <c r="I773" s="25" t="s">
        <v>102</v>
      </c>
      <c r="J773" s="25" t="s">
        <v>102</v>
      </c>
      <c r="K773" s="25" t="s">
        <v>102</v>
      </c>
      <c r="L773" s="25" t="s">
        <v>102</v>
      </c>
      <c r="M773" s="25">
        <v>3</v>
      </c>
      <c r="N773" s="1" t="s">
        <v>102</v>
      </c>
      <c r="O773" s="31" t="s">
        <v>102</v>
      </c>
      <c r="P773" s="25" t="s">
        <v>102</v>
      </c>
      <c r="Q773" s="70" t="s">
        <v>102</v>
      </c>
      <c r="R773" s="70" t="s">
        <v>102</v>
      </c>
      <c r="S773" s="70" t="s">
        <v>102</v>
      </c>
      <c r="T773" s="70" t="s">
        <v>102</v>
      </c>
      <c r="U773" s="70" t="s">
        <v>102</v>
      </c>
      <c r="V773" s="70" t="s">
        <v>102</v>
      </c>
      <c r="W773" s="160" t="s">
        <v>102</v>
      </c>
      <c r="X773" s="153" t="s">
        <v>114</v>
      </c>
      <c r="Y773" s="157" t="s">
        <v>114</v>
      </c>
    </row>
    <row r="774" spans="1:25" x14ac:dyDescent="0.3">
      <c r="A774" s="3" t="s">
        <v>131</v>
      </c>
      <c r="B774" s="2" t="s">
        <v>102</v>
      </c>
      <c r="C774" s="4" t="s">
        <v>102</v>
      </c>
      <c r="D774" s="4" t="s">
        <v>102</v>
      </c>
      <c r="E774" s="1" t="s">
        <v>102</v>
      </c>
      <c r="F774" s="33">
        <v>2</v>
      </c>
      <c r="G774" s="33" t="s">
        <v>102</v>
      </c>
      <c r="H774" s="25">
        <v>7</v>
      </c>
      <c r="I774" s="25">
        <v>13</v>
      </c>
      <c r="J774" s="25" t="s">
        <v>102</v>
      </c>
      <c r="K774" s="25" t="s">
        <v>102</v>
      </c>
      <c r="L774" s="25" t="s">
        <v>102</v>
      </c>
      <c r="M774" s="25">
        <v>1</v>
      </c>
      <c r="N774" s="1" t="s">
        <v>102</v>
      </c>
      <c r="O774" s="31" t="s">
        <v>102</v>
      </c>
      <c r="P774" s="25">
        <v>7</v>
      </c>
      <c r="Q774" s="70" t="s">
        <v>102</v>
      </c>
      <c r="R774" s="70">
        <v>1</v>
      </c>
      <c r="S774" s="70" t="s">
        <v>102</v>
      </c>
      <c r="T774" s="70" t="s">
        <v>102</v>
      </c>
      <c r="U774" s="70" t="s">
        <v>102</v>
      </c>
      <c r="V774" s="70" t="s">
        <v>102</v>
      </c>
      <c r="W774" s="160" t="s">
        <v>102</v>
      </c>
      <c r="X774" s="153" t="str">
        <f t="shared" si="13"/>
        <v>X</v>
      </c>
      <c r="Y774" s="157" t="s">
        <v>114</v>
      </c>
    </row>
    <row r="775" spans="1:25" x14ac:dyDescent="0.3">
      <c r="A775" s="3" t="s">
        <v>34</v>
      </c>
      <c r="B775" s="2">
        <v>14</v>
      </c>
      <c r="C775" s="4">
        <v>4</v>
      </c>
      <c r="D775" s="4">
        <v>3</v>
      </c>
      <c r="E775" s="1">
        <v>3</v>
      </c>
      <c r="F775" s="33" t="s">
        <v>102</v>
      </c>
      <c r="G775" s="33" t="s">
        <v>102</v>
      </c>
      <c r="H775" s="25" t="s">
        <v>102</v>
      </c>
      <c r="I775" s="25" t="s">
        <v>102</v>
      </c>
      <c r="J775" s="25" t="s">
        <v>102</v>
      </c>
      <c r="K775" s="25" t="s">
        <v>102</v>
      </c>
      <c r="L775" s="25" t="s">
        <v>102</v>
      </c>
      <c r="M775" s="25" t="s">
        <v>102</v>
      </c>
      <c r="N775" s="1" t="s">
        <v>102</v>
      </c>
      <c r="O775" s="31" t="s">
        <v>102</v>
      </c>
      <c r="P775" s="25" t="s">
        <v>102</v>
      </c>
      <c r="Q775" s="70" t="s">
        <v>102</v>
      </c>
      <c r="R775" s="70" t="s">
        <v>102</v>
      </c>
      <c r="S775" s="70" t="s">
        <v>102</v>
      </c>
      <c r="T775" s="70" t="s">
        <v>102</v>
      </c>
      <c r="U775" s="70" t="s">
        <v>102</v>
      </c>
      <c r="V775" s="70" t="s">
        <v>102</v>
      </c>
      <c r="W775" s="160" t="s">
        <v>102</v>
      </c>
      <c r="X775" s="153" t="s">
        <v>114</v>
      </c>
      <c r="Y775" s="157" t="s">
        <v>114</v>
      </c>
    </row>
    <row r="776" spans="1:25" x14ac:dyDescent="0.3">
      <c r="A776" s="3" t="s">
        <v>239</v>
      </c>
      <c r="B776" s="2" t="s">
        <v>102</v>
      </c>
      <c r="C776" s="4" t="s">
        <v>102</v>
      </c>
      <c r="D776" s="4" t="s">
        <v>102</v>
      </c>
      <c r="E776" s="1" t="s">
        <v>102</v>
      </c>
      <c r="F776" s="33" t="s">
        <v>102</v>
      </c>
      <c r="G776" s="33" t="s">
        <v>102</v>
      </c>
      <c r="H776" s="25" t="s">
        <v>102</v>
      </c>
      <c r="I776" s="25" t="s">
        <v>102</v>
      </c>
      <c r="J776" s="25" t="s">
        <v>102</v>
      </c>
      <c r="K776" s="25">
        <v>5</v>
      </c>
      <c r="L776" s="25" t="s">
        <v>102</v>
      </c>
      <c r="M776" s="25" t="s">
        <v>102</v>
      </c>
      <c r="N776" s="1" t="s">
        <v>102</v>
      </c>
      <c r="O776" s="31" t="s">
        <v>102</v>
      </c>
      <c r="P776" s="25" t="s">
        <v>102</v>
      </c>
      <c r="Q776" s="70" t="s">
        <v>102</v>
      </c>
      <c r="R776" s="70" t="s">
        <v>102</v>
      </c>
      <c r="S776" s="70" t="s">
        <v>102</v>
      </c>
      <c r="T776" s="70" t="s">
        <v>102</v>
      </c>
      <c r="U776" s="70" t="s">
        <v>102</v>
      </c>
      <c r="V776" s="70" t="s">
        <v>102</v>
      </c>
      <c r="W776" s="160" t="s">
        <v>102</v>
      </c>
      <c r="X776" s="153" t="s">
        <v>102</v>
      </c>
      <c r="Y776" s="157" t="s">
        <v>102</v>
      </c>
    </row>
    <row r="777" spans="1:25" x14ac:dyDescent="0.3">
      <c r="A777" s="3" t="s">
        <v>132</v>
      </c>
      <c r="B777" s="2" t="s">
        <v>102</v>
      </c>
      <c r="C777" s="4" t="s">
        <v>102</v>
      </c>
      <c r="D777" s="4" t="s">
        <v>102</v>
      </c>
      <c r="E777" s="1" t="s">
        <v>102</v>
      </c>
      <c r="F777" s="33" t="s">
        <v>102</v>
      </c>
      <c r="G777" s="33">
        <f>1+3+1+3+2+1+18+4+4</f>
        <v>37</v>
      </c>
      <c r="H777" s="25">
        <f>5+1+1+1+1+1+32</f>
        <v>42</v>
      </c>
      <c r="I777" s="25">
        <f>26+11+2+7+4+12+1+11+10+8+4+3+5+1+38</f>
        <v>143</v>
      </c>
      <c r="J777" s="25" t="s">
        <v>102</v>
      </c>
      <c r="K777" s="25">
        <v>32</v>
      </c>
      <c r="L777" s="25" t="s">
        <v>102</v>
      </c>
      <c r="M777" s="25" t="s">
        <v>102</v>
      </c>
      <c r="N777" s="1" t="s">
        <v>102</v>
      </c>
      <c r="O777" s="31" t="s">
        <v>102</v>
      </c>
      <c r="P777" s="25" t="s">
        <v>102</v>
      </c>
      <c r="Q777" s="70" t="s">
        <v>102</v>
      </c>
      <c r="R777" s="70" t="s">
        <v>102</v>
      </c>
      <c r="S777" s="70" t="s">
        <v>102</v>
      </c>
      <c r="T777" s="70" t="s">
        <v>102</v>
      </c>
      <c r="U777" s="70" t="s">
        <v>102</v>
      </c>
      <c r="V777" s="70" t="s">
        <v>102</v>
      </c>
      <c r="W777" s="160" t="s">
        <v>102</v>
      </c>
      <c r="X777" s="153" t="s">
        <v>102</v>
      </c>
      <c r="Y777" s="157" t="s">
        <v>114</v>
      </c>
    </row>
    <row r="778" spans="1:25" x14ac:dyDescent="0.3">
      <c r="A778" s="3" t="s">
        <v>33</v>
      </c>
      <c r="B778" s="2">
        <v>27</v>
      </c>
      <c r="C778" s="4">
        <v>6</v>
      </c>
      <c r="D778" s="4">
        <v>0</v>
      </c>
      <c r="E778" s="1">
        <v>1</v>
      </c>
      <c r="F778" s="33" t="s">
        <v>102</v>
      </c>
      <c r="G778" s="33" t="s">
        <v>102</v>
      </c>
      <c r="H778" s="25" t="s">
        <v>102</v>
      </c>
      <c r="I778" s="25" t="s">
        <v>102</v>
      </c>
      <c r="J778" s="25" t="s">
        <v>102</v>
      </c>
      <c r="K778" s="25" t="s">
        <v>102</v>
      </c>
      <c r="L778" s="25" t="s">
        <v>102</v>
      </c>
      <c r="M778" s="25" t="s">
        <v>102</v>
      </c>
      <c r="N778" s="1" t="s">
        <v>102</v>
      </c>
      <c r="O778" s="31" t="s">
        <v>102</v>
      </c>
      <c r="P778" s="25" t="s">
        <v>102</v>
      </c>
      <c r="Q778" s="70" t="s">
        <v>102</v>
      </c>
      <c r="R778" s="70" t="s">
        <v>102</v>
      </c>
      <c r="S778" s="70" t="s">
        <v>102</v>
      </c>
      <c r="T778" s="70" t="s">
        <v>102</v>
      </c>
      <c r="U778" s="70" t="s">
        <v>102</v>
      </c>
      <c r="V778" s="70" t="s">
        <v>102</v>
      </c>
      <c r="W778" s="160" t="s">
        <v>102</v>
      </c>
      <c r="X778" s="153" t="s">
        <v>114</v>
      </c>
      <c r="Y778" s="157" t="s">
        <v>114</v>
      </c>
    </row>
    <row r="779" spans="1:25" x14ac:dyDescent="0.3">
      <c r="A779" s="3" t="s">
        <v>133</v>
      </c>
      <c r="B779" s="2" t="s">
        <v>102</v>
      </c>
      <c r="C779" s="4" t="s">
        <v>102</v>
      </c>
      <c r="D779" s="4" t="s">
        <v>102</v>
      </c>
      <c r="E779" s="1" t="s">
        <v>102</v>
      </c>
      <c r="F779" s="33" t="s">
        <v>102</v>
      </c>
      <c r="G779" s="33" t="s">
        <v>102</v>
      </c>
      <c r="H779" s="25">
        <v>1</v>
      </c>
      <c r="I779" s="25">
        <v>11</v>
      </c>
      <c r="J779" s="25" t="s">
        <v>102</v>
      </c>
      <c r="K779" s="25">
        <v>4</v>
      </c>
      <c r="L779" s="25" t="s">
        <v>102</v>
      </c>
      <c r="M779" s="25" t="s">
        <v>102</v>
      </c>
      <c r="N779" s="1" t="s">
        <v>102</v>
      </c>
      <c r="O779" s="31" t="s">
        <v>114</v>
      </c>
      <c r="P779" s="25">
        <v>4</v>
      </c>
      <c r="Q779" s="70" t="s">
        <v>102</v>
      </c>
      <c r="R779" s="70" t="s">
        <v>102</v>
      </c>
      <c r="S779" s="70" t="s">
        <v>102</v>
      </c>
      <c r="T779" s="70" t="s">
        <v>102</v>
      </c>
      <c r="U779" s="70" t="s">
        <v>102</v>
      </c>
      <c r="V779" s="70" t="s">
        <v>102</v>
      </c>
      <c r="W779" s="160" t="s">
        <v>102</v>
      </c>
      <c r="X779" s="153" t="s">
        <v>114</v>
      </c>
      <c r="Y779" s="157" t="s">
        <v>114</v>
      </c>
    </row>
    <row r="780" spans="1:25" x14ac:dyDescent="0.3">
      <c r="A780" s="3" t="s">
        <v>152</v>
      </c>
      <c r="B780" s="2" t="s">
        <v>102</v>
      </c>
      <c r="C780" s="4" t="s">
        <v>102</v>
      </c>
      <c r="D780" s="4" t="s">
        <v>102</v>
      </c>
      <c r="E780" s="1" t="s">
        <v>102</v>
      </c>
      <c r="F780" s="33" t="s">
        <v>102</v>
      </c>
      <c r="G780" s="33" t="s">
        <v>102</v>
      </c>
      <c r="H780" s="25" t="s">
        <v>102</v>
      </c>
      <c r="I780" s="25">
        <v>1</v>
      </c>
      <c r="J780" s="25" t="s">
        <v>102</v>
      </c>
      <c r="K780" s="25" t="s">
        <v>102</v>
      </c>
      <c r="L780" s="25" t="s">
        <v>102</v>
      </c>
      <c r="M780" s="25" t="s">
        <v>102</v>
      </c>
      <c r="N780" s="1" t="s">
        <v>102</v>
      </c>
      <c r="O780" s="31" t="s">
        <v>102</v>
      </c>
      <c r="P780" s="25">
        <v>1</v>
      </c>
      <c r="Q780" s="70" t="s">
        <v>102</v>
      </c>
      <c r="R780" s="70" t="s">
        <v>102</v>
      </c>
      <c r="S780" s="70" t="s">
        <v>102</v>
      </c>
      <c r="T780" s="70" t="s">
        <v>102</v>
      </c>
      <c r="U780" s="70" t="s">
        <v>102</v>
      </c>
      <c r="V780" s="70" t="s">
        <v>102</v>
      </c>
      <c r="W780" s="160" t="s">
        <v>102</v>
      </c>
      <c r="X780" s="153" t="s">
        <v>114</v>
      </c>
      <c r="Y780" s="157" t="s">
        <v>114</v>
      </c>
    </row>
    <row r="781" spans="1:25" x14ac:dyDescent="0.3">
      <c r="A781" s="3" t="s">
        <v>134</v>
      </c>
      <c r="B781" s="2" t="s">
        <v>102</v>
      </c>
      <c r="C781" s="4" t="s">
        <v>102</v>
      </c>
      <c r="D781" s="4" t="s">
        <v>102</v>
      </c>
      <c r="E781" s="1" t="s">
        <v>102</v>
      </c>
      <c r="F781" s="33" t="s">
        <v>102</v>
      </c>
      <c r="G781" s="33" t="s">
        <v>102</v>
      </c>
      <c r="H781" s="25">
        <f>20+1+29+7+1</f>
        <v>58</v>
      </c>
      <c r="I781" s="25">
        <f>24+11</f>
        <v>35</v>
      </c>
      <c r="J781" s="25" t="s">
        <v>102</v>
      </c>
      <c r="K781" s="25">
        <f>1+1+8+5+1+1+13+1+3</f>
        <v>34</v>
      </c>
      <c r="L781" s="25">
        <v>11</v>
      </c>
      <c r="M781" s="25" t="s">
        <v>102</v>
      </c>
      <c r="N781" s="1">
        <f>8+2+1+1</f>
        <v>12</v>
      </c>
      <c r="O781" s="31" t="s">
        <v>102</v>
      </c>
      <c r="P781" s="25" t="s">
        <v>102</v>
      </c>
      <c r="Q781" s="70" t="s">
        <v>102</v>
      </c>
      <c r="R781" s="70" t="s">
        <v>102</v>
      </c>
      <c r="S781" s="70" t="s">
        <v>102</v>
      </c>
      <c r="T781" s="70" t="s">
        <v>102</v>
      </c>
      <c r="U781" s="70" t="s">
        <v>102</v>
      </c>
      <c r="V781" s="70" t="s">
        <v>102</v>
      </c>
      <c r="W781" s="160" t="s">
        <v>102</v>
      </c>
      <c r="X781" s="153" t="s">
        <v>102</v>
      </c>
      <c r="Y781" s="157" t="s">
        <v>114</v>
      </c>
    </row>
    <row r="782" spans="1:25" x14ac:dyDescent="0.3">
      <c r="A782" s="3" t="s">
        <v>135</v>
      </c>
      <c r="B782" s="2" t="s">
        <v>102</v>
      </c>
      <c r="C782" s="4" t="s">
        <v>102</v>
      </c>
      <c r="D782" s="4" t="s">
        <v>102</v>
      </c>
      <c r="E782" s="1" t="s">
        <v>102</v>
      </c>
      <c r="F782" s="33" t="s">
        <v>102</v>
      </c>
      <c r="G782" s="33" t="s">
        <v>102</v>
      </c>
      <c r="H782" s="25">
        <v>2</v>
      </c>
      <c r="I782" s="25" t="s">
        <v>102</v>
      </c>
      <c r="J782" s="25" t="s">
        <v>102</v>
      </c>
      <c r="K782" s="25" t="s">
        <v>102</v>
      </c>
      <c r="L782" s="25" t="s">
        <v>102</v>
      </c>
      <c r="M782" s="25" t="s">
        <v>102</v>
      </c>
      <c r="N782" s="1">
        <v>2</v>
      </c>
      <c r="O782" s="31" t="s">
        <v>102</v>
      </c>
      <c r="P782" s="25" t="s">
        <v>102</v>
      </c>
      <c r="Q782" s="70" t="s">
        <v>102</v>
      </c>
      <c r="R782" s="70" t="s">
        <v>102</v>
      </c>
      <c r="S782" s="70" t="s">
        <v>102</v>
      </c>
      <c r="T782" s="70" t="s">
        <v>102</v>
      </c>
      <c r="U782" s="70" t="s">
        <v>102</v>
      </c>
      <c r="V782" s="70" t="s">
        <v>102</v>
      </c>
      <c r="W782" s="160" t="s">
        <v>102</v>
      </c>
      <c r="X782" s="153" t="s">
        <v>102</v>
      </c>
      <c r="Y782" s="157" t="s">
        <v>114</v>
      </c>
    </row>
    <row r="783" spans="1:25" x14ac:dyDescent="0.3">
      <c r="A783" s="10" t="s">
        <v>153</v>
      </c>
      <c r="B783" s="15" t="s">
        <v>102</v>
      </c>
      <c r="C783" s="9" t="s">
        <v>102</v>
      </c>
      <c r="D783" s="9" t="s">
        <v>102</v>
      </c>
      <c r="E783" s="11" t="s">
        <v>102</v>
      </c>
      <c r="F783" s="33" t="s">
        <v>102</v>
      </c>
      <c r="G783" s="33" t="s">
        <v>102</v>
      </c>
      <c r="H783" s="28" t="s">
        <v>102</v>
      </c>
      <c r="I783" s="28">
        <v>2</v>
      </c>
      <c r="J783" s="28" t="s">
        <v>102</v>
      </c>
      <c r="K783" s="28">
        <v>1</v>
      </c>
      <c r="L783" s="25" t="s">
        <v>102</v>
      </c>
      <c r="M783" s="25" t="s">
        <v>114</v>
      </c>
      <c r="N783" s="1" t="s">
        <v>102</v>
      </c>
      <c r="O783" s="31" t="s">
        <v>114</v>
      </c>
      <c r="P783" s="25">
        <v>1</v>
      </c>
      <c r="Q783" s="70" t="s">
        <v>102</v>
      </c>
      <c r="R783" s="70" t="s">
        <v>102</v>
      </c>
      <c r="S783" s="70" t="s">
        <v>102</v>
      </c>
      <c r="T783" s="70" t="s">
        <v>102</v>
      </c>
      <c r="U783" s="70" t="s">
        <v>102</v>
      </c>
      <c r="V783" s="70" t="s">
        <v>102</v>
      </c>
      <c r="W783" s="160" t="s">
        <v>102</v>
      </c>
      <c r="X783" s="153" t="s">
        <v>114</v>
      </c>
      <c r="Y783" s="157" t="s">
        <v>114</v>
      </c>
    </row>
    <row r="784" spans="1:25" x14ac:dyDescent="0.3">
      <c r="A784" s="10" t="s">
        <v>235</v>
      </c>
      <c r="B784" s="15" t="s">
        <v>102</v>
      </c>
      <c r="C784" s="9" t="s">
        <v>102</v>
      </c>
      <c r="D784" s="9" t="s">
        <v>102</v>
      </c>
      <c r="E784" s="11" t="s">
        <v>102</v>
      </c>
      <c r="F784" s="33" t="s">
        <v>102</v>
      </c>
      <c r="G784" s="33" t="s">
        <v>102</v>
      </c>
      <c r="H784" s="28" t="s">
        <v>102</v>
      </c>
      <c r="I784" s="28">
        <v>1</v>
      </c>
      <c r="J784" s="28" t="s">
        <v>102</v>
      </c>
      <c r="K784" s="28">
        <v>1</v>
      </c>
      <c r="L784" s="25">
        <v>10</v>
      </c>
      <c r="M784" s="25" t="s">
        <v>114</v>
      </c>
      <c r="N784" s="1" t="s">
        <v>102</v>
      </c>
      <c r="O784" s="31" t="s">
        <v>102</v>
      </c>
      <c r="P784" s="25" t="s">
        <v>102</v>
      </c>
      <c r="Q784" s="70" t="s">
        <v>102</v>
      </c>
      <c r="R784" s="70" t="s">
        <v>102</v>
      </c>
      <c r="S784" s="70" t="s">
        <v>102</v>
      </c>
      <c r="T784" s="70" t="s">
        <v>102</v>
      </c>
      <c r="U784" s="70" t="s">
        <v>102</v>
      </c>
      <c r="V784" s="70" t="s">
        <v>102</v>
      </c>
      <c r="W784" s="160" t="s">
        <v>102</v>
      </c>
      <c r="X784" s="153" t="s">
        <v>114</v>
      </c>
      <c r="Y784" s="157" t="s">
        <v>114</v>
      </c>
    </row>
    <row r="785" spans="1:25" x14ac:dyDescent="0.3">
      <c r="A785" s="10" t="s">
        <v>568</v>
      </c>
      <c r="B785" s="15" t="s">
        <v>102</v>
      </c>
      <c r="C785" s="9" t="s">
        <v>102</v>
      </c>
      <c r="D785" s="9" t="s">
        <v>102</v>
      </c>
      <c r="E785" s="11" t="s">
        <v>102</v>
      </c>
      <c r="F785" s="33" t="s">
        <v>102</v>
      </c>
      <c r="G785" s="33" t="s">
        <v>102</v>
      </c>
      <c r="H785" s="28">
        <v>9</v>
      </c>
      <c r="I785" s="28">
        <v>5</v>
      </c>
      <c r="J785" s="28" t="s">
        <v>102</v>
      </c>
      <c r="K785" s="28" t="s">
        <v>102</v>
      </c>
      <c r="L785" s="25" t="s">
        <v>102</v>
      </c>
      <c r="M785" s="25" t="s">
        <v>102</v>
      </c>
      <c r="N785" s="1">
        <v>1</v>
      </c>
      <c r="O785" s="31" t="s">
        <v>102</v>
      </c>
      <c r="P785" s="25" t="s">
        <v>102</v>
      </c>
      <c r="Q785" s="70" t="s">
        <v>102</v>
      </c>
      <c r="R785" s="70" t="s">
        <v>102</v>
      </c>
      <c r="S785" s="70" t="s">
        <v>102</v>
      </c>
      <c r="T785" s="70" t="s">
        <v>102</v>
      </c>
      <c r="U785" s="70" t="s">
        <v>102</v>
      </c>
      <c r="V785" s="70" t="s">
        <v>102</v>
      </c>
      <c r="W785" s="160" t="s">
        <v>102</v>
      </c>
      <c r="X785" s="153" t="s">
        <v>114</v>
      </c>
      <c r="Y785" s="157" t="s">
        <v>102</v>
      </c>
    </row>
    <row r="786" spans="1:25" x14ac:dyDescent="0.3">
      <c r="A786" s="10" t="s">
        <v>505</v>
      </c>
      <c r="B786" s="15" t="s">
        <v>102</v>
      </c>
      <c r="C786" s="9" t="s">
        <v>102</v>
      </c>
      <c r="D786" s="9" t="s">
        <v>102</v>
      </c>
      <c r="E786" s="11" t="s">
        <v>102</v>
      </c>
      <c r="F786" s="33" t="s">
        <v>102</v>
      </c>
      <c r="G786" s="33" t="s">
        <v>102</v>
      </c>
      <c r="H786" s="28" t="s">
        <v>102</v>
      </c>
      <c r="I786" s="28" t="s">
        <v>102</v>
      </c>
      <c r="J786" s="28" t="s">
        <v>102</v>
      </c>
      <c r="K786" s="28" t="s">
        <v>102</v>
      </c>
      <c r="L786" s="25" t="s">
        <v>102</v>
      </c>
      <c r="M786" s="25">
        <v>2</v>
      </c>
      <c r="N786" s="1" t="s">
        <v>102</v>
      </c>
      <c r="O786" s="31" t="s">
        <v>102</v>
      </c>
      <c r="P786" s="25" t="s">
        <v>102</v>
      </c>
      <c r="Q786" s="70" t="s">
        <v>102</v>
      </c>
      <c r="R786" s="70" t="s">
        <v>102</v>
      </c>
      <c r="S786" s="70" t="s">
        <v>102</v>
      </c>
      <c r="T786" s="70" t="s">
        <v>102</v>
      </c>
      <c r="U786" s="70" t="s">
        <v>102</v>
      </c>
      <c r="V786" s="70" t="s">
        <v>102</v>
      </c>
      <c r="W786" s="160" t="s">
        <v>102</v>
      </c>
      <c r="X786" s="153" t="s">
        <v>114</v>
      </c>
      <c r="Y786" s="157" t="s">
        <v>102</v>
      </c>
    </row>
    <row r="787" spans="1:25" x14ac:dyDescent="0.3">
      <c r="A787" s="10" t="s">
        <v>931</v>
      </c>
      <c r="B787" s="15" t="s">
        <v>102</v>
      </c>
      <c r="C787" s="9" t="s">
        <v>102</v>
      </c>
      <c r="D787" s="9" t="s">
        <v>102</v>
      </c>
      <c r="E787" s="11" t="s">
        <v>102</v>
      </c>
      <c r="F787" s="33" t="s">
        <v>102</v>
      </c>
      <c r="G787" s="33" t="s">
        <v>102</v>
      </c>
      <c r="H787" s="28" t="s">
        <v>102</v>
      </c>
      <c r="I787" s="28" t="s">
        <v>102</v>
      </c>
      <c r="J787" s="28" t="s">
        <v>102</v>
      </c>
      <c r="K787" s="28" t="s">
        <v>102</v>
      </c>
      <c r="L787" s="25" t="s">
        <v>102</v>
      </c>
      <c r="M787" s="25" t="s">
        <v>102</v>
      </c>
      <c r="N787" s="1" t="s">
        <v>102</v>
      </c>
      <c r="O787" s="31">
        <v>10</v>
      </c>
      <c r="P787" s="25" t="s">
        <v>102</v>
      </c>
      <c r="Q787" s="70" t="s">
        <v>102</v>
      </c>
      <c r="R787" s="70" t="s">
        <v>102</v>
      </c>
      <c r="S787" s="70" t="s">
        <v>102</v>
      </c>
      <c r="T787" s="70" t="s">
        <v>102</v>
      </c>
      <c r="U787" s="70" t="s">
        <v>102</v>
      </c>
      <c r="V787" s="70" t="s">
        <v>102</v>
      </c>
      <c r="W787" s="160" t="s">
        <v>102</v>
      </c>
      <c r="X787" s="153" t="s">
        <v>114</v>
      </c>
      <c r="Y787" s="157" t="s">
        <v>114</v>
      </c>
    </row>
    <row r="788" spans="1:25" x14ac:dyDescent="0.3">
      <c r="A788" s="10" t="s">
        <v>646</v>
      </c>
      <c r="B788" s="15" t="s">
        <v>102</v>
      </c>
      <c r="C788" s="9" t="s">
        <v>102</v>
      </c>
      <c r="D788" s="9" t="s">
        <v>102</v>
      </c>
      <c r="E788" s="11" t="s">
        <v>102</v>
      </c>
      <c r="F788" s="33" t="s">
        <v>102</v>
      </c>
      <c r="G788" s="33" t="s">
        <v>102</v>
      </c>
      <c r="H788" s="28" t="s">
        <v>102</v>
      </c>
      <c r="I788" s="28" t="s">
        <v>102</v>
      </c>
      <c r="J788" s="28" t="s">
        <v>102</v>
      </c>
      <c r="K788" s="28" t="s">
        <v>102</v>
      </c>
      <c r="L788" s="25" t="s">
        <v>102</v>
      </c>
      <c r="M788" s="25" t="s">
        <v>102</v>
      </c>
      <c r="N788" s="1" t="s">
        <v>102</v>
      </c>
      <c r="O788" s="31" t="s">
        <v>102</v>
      </c>
      <c r="P788" s="25" t="s">
        <v>102</v>
      </c>
      <c r="Q788" s="70" t="s">
        <v>102</v>
      </c>
      <c r="R788" s="70">
        <v>2</v>
      </c>
      <c r="S788" s="70">
        <v>1</v>
      </c>
      <c r="T788" s="70" t="s">
        <v>102</v>
      </c>
      <c r="U788" s="70" t="s">
        <v>102</v>
      </c>
      <c r="V788" s="70" t="s">
        <v>102</v>
      </c>
      <c r="W788" s="160" t="s">
        <v>102</v>
      </c>
      <c r="X788" s="153" t="str">
        <f t="shared" ref="X788:X843" si="14">IF(SUM(Q788:V788)&gt;=1,"X","")</f>
        <v>X</v>
      </c>
      <c r="Y788" s="157" t="s">
        <v>114</v>
      </c>
    </row>
    <row r="789" spans="1:25" x14ac:dyDescent="0.3">
      <c r="A789" s="10" t="s">
        <v>978</v>
      </c>
      <c r="B789" s="15" t="s">
        <v>102</v>
      </c>
      <c r="C789" s="9" t="s">
        <v>102</v>
      </c>
      <c r="D789" s="9" t="s">
        <v>102</v>
      </c>
      <c r="E789" s="11" t="s">
        <v>102</v>
      </c>
      <c r="F789" s="33" t="s">
        <v>102</v>
      </c>
      <c r="G789" s="33" t="s">
        <v>102</v>
      </c>
      <c r="H789" s="28" t="s">
        <v>102</v>
      </c>
      <c r="I789" s="28" t="s">
        <v>102</v>
      </c>
      <c r="J789" s="28">
        <v>1</v>
      </c>
      <c r="K789" s="28" t="s">
        <v>102</v>
      </c>
      <c r="L789" s="25" t="s">
        <v>102</v>
      </c>
      <c r="M789" s="25" t="s">
        <v>102</v>
      </c>
      <c r="N789" s="1" t="s">
        <v>102</v>
      </c>
      <c r="O789" s="31" t="s">
        <v>102</v>
      </c>
      <c r="P789" s="25" t="s">
        <v>102</v>
      </c>
      <c r="Q789" s="70" t="s">
        <v>102</v>
      </c>
      <c r="R789" s="70" t="s">
        <v>102</v>
      </c>
      <c r="S789" s="70" t="s">
        <v>102</v>
      </c>
      <c r="T789" s="70" t="s">
        <v>102</v>
      </c>
      <c r="U789" s="70" t="s">
        <v>102</v>
      </c>
      <c r="V789" s="70" t="s">
        <v>102</v>
      </c>
      <c r="W789" s="160" t="s">
        <v>102</v>
      </c>
      <c r="X789" s="153" t="s">
        <v>114</v>
      </c>
      <c r="Y789" s="157" t="s">
        <v>114</v>
      </c>
    </row>
    <row r="790" spans="1:25" x14ac:dyDescent="0.3">
      <c r="A790" s="10" t="s">
        <v>979</v>
      </c>
      <c r="B790" s="15" t="s">
        <v>102</v>
      </c>
      <c r="C790" s="9" t="s">
        <v>102</v>
      </c>
      <c r="D790" s="9" t="s">
        <v>102</v>
      </c>
      <c r="E790" s="11" t="s">
        <v>102</v>
      </c>
      <c r="F790" s="33" t="s">
        <v>102</v>
      </c>
      <c r="G790" s="33" t="s">
        <v>102</v>
      </c>
      <c r="H790" s="28" t="s">
        <v>102</v>
      </c>
      <c r="I790" s="28" t="s">
        <v>102</v>
      </c>
      <c r="J790" s="28" t="s">
        <v>102</v>
      </c>
      <c r="K790" s="28" t="s">
        <v>102</v>
      </c>
      <c r="L790" s="25" t="s">
        <v>102</v>
      </c>
      <c r="M790" s="25">
        <v>4</v>
      </c>
      <c r="N790" s="1" t="s">
        <v>102</v>
      </c>
      <c r="O790" s="31" t="s">
        <v>102</v>
      </c>
      <c r="P790" s="25" t="s">
        <v>102</v>
      </c>
      <c r="Q790" s="70" t="s">
        <v>102</v>
      </c>
      <c r="R790" s="70" t="s">
        <v>102</v>
      </c>
      <c r="S790" s="70" t="s">
        <v>102</v>
      </c>
      <c r="T790" s="70" t="s">
        <v>102</v>
      </c>
      <c r="U790" s="70" t="s">
        <v>102</v>
      </c>
      <c r="V790" s="70" t="s">
        <v>102</v>
      </c>
      <c r="W790" s="160" t="s">
        <v>102</v>
      </c>
      <c r="X790" s="153" t="s">
        <v>114</v>
      </c>
      <c r="Y790" s="157" t="s">
        <v>114</v>
      </c>
    </row>
    <row r="791" spans="1:25" x14ac:dyDescent="0.3">
      <c r="A791" s="10" t="s">
        <v>980</v>
      </c>
      <c r="B791" s="15" t="s">
        <v>102</v>
      </c>
      <c r="C791" s="9" t="s">
        <v>102</v>
      </c>
      <c r="D791" s="9" t="s">
        <v>102</v>
      </c>
      <c r="E791" s="11" t="s">
        <v>102</v>
      </c>
      <c r="F791" s="33" t="s">
        <v>102</v>
      </c>
      <c r="G791" s="33" t="s">
        <v>102</v>
      </c>
      <c r="H791" s="31">
        <v>28</v>
      </c>
      <c r="I791" s="28">
        <v>2</v>
      </c>
      <c r="J791" s="28" t="s">
        <v>102</v>
      </c>
      <c r="K791" s="26" t="s">
        <v>102</v>
      </c>
      <c r="L791" s="25" t="s">
        <v>102</v>
      </c>
      <c r="M791" s="25" t="s">
        <v>114</v>
      </c>
      <c r="N791" s="1" t="s">
        <v>102</v>
      </c>
      <c r="O791" s="31" t="s">
        <v>102</v>
      </c>
      <c r="P791" s="25">
        <v>2</v>
      </c>
      <c r="Q791" s="70" t="s">
        <v>102</v>
      </c>
      <c r="R791" s="70" t="s">
        <v>102</v>
      </c>
      <c r="S791" s="70" t="s">
        <v>102</v>
      </c>
      <c r="T791" s="70" t="s">
        <v>102</v>
      </c>
      <c r="U791" s="70" t="s">
        <v>102</v>
      </c>
      <c r="V791" s="70" t="s">
        <v>102</v>
      </c>
      <c r="W791" s="160" t="s">
        <v>102</v>
      </c>
      <c r="X791" s="153" t="s">
        <v>114</v>
      </c>
      <c r="Y791" s="157" t="s">
        <v>114</v>
      </c>
    </row>
    <row r="792" spans="1:25" x14ac:dyDescent="0.3">
      <c r="A792" s="10" t="s">
        <v>981</v>
      </c>
      <c r="B792" s="15" t="s">
        <v>102</v>
      </c>
      <c r="C792" s="9" t="s">
        <v>102</v>
      </c>
      <c r="D792" s="9" t="s">
        <v>102</v>
      </c>
      <c r="E792" s="11" t="s">
        <v>102</v>
      </c>
      <c r="F792" s="33" t="s">
        <v>102</v>
      </c>
      <c r="G792" s="33" t="s">
        <v>102</v>
      </c>
      <c r="H792" s="31" t="s">
        <v>102</v>
      </c>
      <c r="I792" s="28" t="s">
        <v>102</v>
      </c>
      <c r="J792" s="28" t="s">
        <v>102</v>
      </c>
      <c r="K792" s="26" t="s">
        <v>102</v>
      </c>
      <c r="L792" s="25" t="s">
        <v>102</v>
      </c>
      <c r="M792" s="25" t="s">
        <v>102</v>
      </c>
      <c r="N792" s="1" t="s">
        <v>102</v>
      </c>
      <c r="O792" s="31" t="s">
        <v>102</v>
      </c>
      <c r="P792" s="25" t="s">
        <v>102</v>
      </c>
      <c r="Q792" s="70" t="s">
        <v>102</v>
      </c>
      <c r="R792" s="70" t="s">
        <v>102</v>
      </c>
      <c r="S792" s="70" t="s">
        <v>102</v>
      </c>
      <c r="T792" s="70">
        <v>4</v>
      </c>
      <c r="U792" s="70">
        <v>2</v>
      </c>
      <c r="V792" s="70">
        <v>3</v>
      </c>
      <c r="W792" s="160" t="s">
        <v>102</v>
      </c>
      <c r="X792" s="153" t="str">
        <f t="shared" si="14"/>
        <v>X</v>
      </c>
      <c r="Y792" s="157" t="s">
        <v>102</v>
      </c>
    </row>
    <row r="793" spans="1:25" x14ac:dyDescent="0.3">
      <c r="A793" s="10" t="s">
        <v>775</v>
      </c>
      <c r="B793" s="15" t="s">
        <v>102</v>
      </c>
      <c r="C793" s="9" t="s">
        <v>102</v>
      </c>
      <c r="D793" s="9" t="s">
        <v>102</v>
      </c>
      <c r="E793" s="11" t="s">
        <v>102</v>
      </c>
      <c r="F793" s="33" t="s">
        <v>102</v>
      </c>
      <c r="G793" s="33" t="s">
        <v>102</v>
      </c>
      <c r="H793" s="31" t="s">
        <v>102</v>
      </c>
      <c r="I793" s="28" t="s">
        <v>102</v>
      </c>
      <c r="J793" s="28">
        <v>5</v>
      </c>
      <c r="K793" s="26" t="s">
        <v>102</v>
      </c>
      <c r="L793" s="25" t="s">
        <v>102</v>
      </c>
      <c r="M793" s="25" t="s">
        <v>102</v>
      </c>
      <c r="N793" s="1" t="s">
        <v>102</v>
      </c>
      <c r="O793" s="31" t="s">
        <v>102</v>
      </c>
      <c r="P793" s="25">
        <v>13</v>
      </c>
      <c r="Q793" s="70" t="s">
        <v>102</v>
      </c>
      <c r="R793" s="70" t="s">
        <v>102</v>
      </c>
      <c r="S793" s="70" t="s">
        <v>102</v>
      </c>
      <c r="T793" s="70" t="s">
        <v>102</v>
      </c>
      <c r="U793" s="70" t="s">
        <v>102</v>
      </c>
      <c r="V793" s="70" t="s">
        <v>102</v>
      </c>
      <c r="W793" s="160" t="s">
        <v>102</v>
      </c>
      <c r="X793" s="153" t="s">
        <v>969</v>
      </c>
      <c r="Y793" s="157" t="s">
        <v>969</v>
      </c>
    </row>
    <row r="794" spans="1:25" x14ac:dyDescent="0.3">
      <c r="A794" s="10" t="s">
        <v>932</v>
      </c>
      <c r="B794" s="15" t="s">
        <v>102</v>
      </c>
      <c r="C794" s="15" t="s">
        <v>102</v>
      </c>
      <c r="D794" s="15" t="s">
        <v>102</v>
      </c>
      <c r="E794" s="15" t="s">
        <v>102</v>
      </c>
      <c r="F794" s="15" t="s">
        <v>102</v>
      </c>
      <c r="G794" s="15" t="s">
        <v>102</v>
      </c>
      <c r="H794" s="15" t="s">
        <v>102</v>
      </c>
      <c r="I794" s="15" t="s">
        <v>102</v>
      </c>
      <c r="J794" s="28" t="s">
        <v>114</v>
      </c>
      <c r="K794" s="26" t="s">
        <v>102</v>
      </c>
      <c r="L794" s="26" t="s">
        <v>102</v>
      </c>
      <c r="M794" s="26" t="s">
        <v>102</v>
      </c>
      <c r="N794" s="26" t="s">
        <v>102</v>
      </c>
      <c r="O794" s="26" t="s">
        <v>102</v>
      </c>
      <c r="P794" s="25" t="s">
        <v>102</v>
      </c>
      <c r="Q794" s="70" t="s">
        <v>102</v>
      </c>
      <c r="R794" s="70" t="s">
        <v>102</v>
      </c>
      <c r="S794" s="70" t="s">
        <v>102</v>
      </c>
      <c r="T794" s="70" t="s">
        <v>102</v>
      </c>
      <c r="U794" s="70" t="s">
        <v>102</v>
      </c>
      <c r="V794" s="70" t="s">
        <v>102</v>
      </c>
      <c r="W794" s="160" t="s">
        <v>114</v>
      </c>
      <c r="X794" s="153" t="s">
        <v>102</v>
      </c>
      <c r="Y794" s="157" t="s">
        <v>102</v>
      </c>
    </row>
    <row r="795" spans="1:25" x14ac:dyDescent="0.3">
      <c r="A795" s="10" t="s">
        <v>617</v>
      </c>
      <c r="B795" s="15" t="s">
        <v>102</v>
      </c>
      <c r="C795" s="9" t="s">
        <v>102</v>
      </c>
      <c r="D795" s="9" t="s">
        <v>102</v>
      </c>
      <c r="E795" s="11" t="s">
        <v>102</v>
      </c>
      <c r="F795" s="33" t="s">
        <v>102</v>
      </c>
      <c r="G795" s="33" t="s">
        <v>102</v>
      </c>
      <c r="H795" s="31" t="s">
        <v>102</v>
      </c>
      <c r="I795" s="28">
        <v>3</v>
      </c>
      <c r="J795" s="28" t="s">
        <v>102</v>
      </c>
      <c r="K795" s="26" t="s">
        <v>102</v>
      </c>
      <c r="L795" s="25" t="s">
        <v>102</v>
      </c>
      <c r="M795" s="25" t="s">
        <v>102</v>
      </c>
      <c r="N795" s="1" t="s">
        <v>102</v>
      </c>
      <c r="O795" s="31" t="s">
        <v>114</v>
      </c>
      <c r="P795" s="25" t="s">
        <v>102</v>
      </c>
      <c r="Q795" s="70" t="s">
        <v>102</v>
      </c>
      <c r="R795" s="70">
        <v>1</v>
      </c>
      <c r="S795" s="70" t="s">
        <v>102</v>
      </c>
      <c r="T795" s="70" t="s">
        <v>102</v>
      </c>
      <c r="U795" s="70" t="s">
        <v>102</v>
      </c>
      <c r="V795" s="70" t="s">
        <v>102</v>
      </c>
      <c r="W795" s="160" t="s">
        <v>102</v>
      </c>
      <c r="X795" s="153" t="str">
        <f t="shared" si="14"/>
        <v>X</v>
      </c>
      <c r="Y795" s="157" t="s">
        <v>102</v>
      </c>
    </row>
    <row r="796" spans="1:25" x14ac:dyDescent="0.3">
      <c r="A796" s="10" t="s">
        <v>506</v>
      </c>
      <c r="B796" s="15" t="s">
        <v>102</v>
      </c>
      <c r="C796" s="9" t="s">
        <v>102</v>
      </c>
      <c r="D796" s="9" t="s">
        <v>102</v>
      </c>
      <c r="E796" s="11" t="s">
        <v>102</v>
      </c>
      <c r="F796" s="33" t="s">
        <v>102</v>
      </c>
      <c r="G796" s="33" t="s">
        <v>102</v>
      </c>
      <c r="H796" s="31" t="s">
        <v>102</v>
      </c>
      <c r="I796" s="28">
        <v>2</v>
      </c>
      <c r="J796" s="28" t="s">
        <v>102</v>
      </c>
      <c r="K796" s="26" t="s">
        <v>102</v>
      </c>
      <c r="L796" s="25" t="s">
        <v>102</v>
      </c>
      <c r="M796" s="25">
        <v>5</v>
      </c>
      <c r="N796" s="1" t="s">
        <v>102</v>
      </c>
      <c r="O796" s="31" t="s">
        <v>102</v>
      </c>
      <c r="P796" s="25">
        <v>7</v>
      </c>
      <c r="Q796" s="70" t="s">
        <v>102</v>
      </c>
      <c r="R796" s="70" t="s">
        <v>102</v>
      </c>
      <c r="S796" s="70" t="s">
        <v>102</v>
      </c>
      <c r="T796" s="70" t="s">
        <v>102</v>
      </c>
      <c r="U796" s="70" t="s">
        <v>102</v>
      </c>
      <c r="V796" s="70" t="s">
        <v>102</v>
      </c>
      <c r="W796" s="160" t="s">
        <v>102</v>
      </c>
      <c r="X796" s="153" t="s">
        <v>114</v>
      </c>
      <c r="Y796" s="157" t="s">
        <v>102</v>
      </c>
    </row>
    <row r="797" spans="1:25" x14ac:dyDescent="0.3">
      <c r="A797" s="10" t="s">
        <v>507</v>
      </c>
      <c r="B797" s="15" t="s">
        <v>102</v>
      </c>
      <c r="C797" s="9" t="s">
        <v>102</v>
      </c>
      <c r="D797" s="9" t="s">
        <v>102</v>
      </c>
      <c r="E797" s="11" t="s">
        <v>102</v>
      </c>
      <c r="F797" s="33" t="s">
        <v>102</v>
      </c>
      <c r="G797" s="33" t="s">
        <v>102</v>
      </c>
      <c r="H797" s="31" t="s">
        <v>102</v>
      </c>
      <c r="I797" s="28" t="s">
        <v>102</v>
      </c>
      <c r="J797" s="28" t="s">
        <v>102</v>
      </c>
      <c r="K797" s="26" t="s">
        <v>102</v>
      </c>
      <c r="L797" s="25" t="s">
        <v>102</v>
      </c>
      <c r="M797" s="25">
        <v>2</v>
      </c>
      <c r="N797" s="1" t="s">
        <v>102</v>
      </c>
      <c r="O797" s="31" t="s">
        <v>102</v>
      </c>
      <c r="P797" s="25" t="s">
        <v>102</v>
      </c>
      <c r="Q797" s="70" t="s">
        <v>102</v>
      </c>
      <c r="R797" s="70" t="s">
        <v>102</v>
      </c>
      <c r="S797" s="70" t="s">
        <v>102</v>
      </c>
      <c r="T797" s="70" t="s">
        <v>102</v>
      </c>
      <c r="U797" s="70" t="s">
        <v>102</v>
      </c>
      <c r="V797" s="70" t="s">
        <v>102</v>
      </c>
      <c r="W797" s="160" t="s">
        <v>102</v>
      </c>
      <c r="X797" s="153" t="s">
        <v>114</v>
      </c>
      <c r="Y797" s="157" t="s">
        <v>114</v>
      </c>
    </row>
    <row r="798" spans="1:25" x14ac:dyDescent="0.3">
      <c r="A798" s="3" t="s">
        <v>32</v>
      </c>
      <c r="B798" s="2">
        <v>33</v>
      </c>
      <c r="C798" s="4">
        <v>0</v>
      </c>
      <c r="D798" s="4">
        <v>0</v>
      </c>
      <c r="E798" s="1">
        <v>0</v>
      </c>
      <c r="F798" s="33" t="s">
        <v>102</v>
      </c>
      <c r="G798" s="33" t="s">
        <v>102</v>
      </c>
      <c r="H798" s="25" t="s">
        <v>102</v>
      </c>
      <c r="I798" s="24">
        <v>2</v>
      </c>
      <c r="J798" s="25" t="s">
        <v>102</v>
      </c>
      <c r="K798" s="25" t="s">
        <v>102</v>
      </c>
      <c r="L798" s="25" t="s">
        <v>102</v>
      </c>
      <c r="M798" s="25" t="s">
        <v>102</v>
      </c>
      <c r="N798" s="1" t="s">
        <v>102</v>
      </c>
      <c r="O798" s="31" t="s">
        <v>102</v>
      </c>
      <c r="P798" s="25" t="s">
        <v>102</v>
      </c>
      <c r="Q798" s="70" t="s">
        <v>102</v>
      </c>
      <c r="R798" s="70" t="s">
        <v>102</v>
      </c>
      <c r="S798" s="70" t="s">
        <v>102</v>
      </c>
      <c r="T798" s="70" t="s">
        <v>102</v>
      </c>
      <c r="U798" s="70" t="s">
        <v>102</v>
      </c>
      <c r="V798" s="70" t="s">
        <v>102</v>
      </c>
      <c r="W798" s="160" t="s">
        <v>102</v>
      </c>
      <c r="X798" s="153" t="s">
        <v>114</v>
      </c>
      <c r="Y798" s="157" t="s">
        <v>114</v>
      </c>
    </row>
    <row r="799" spans="1:25" x14ac:dyDescent="0.3">
      <c r="A799" s="3" t="s">
        <v>508</v>
      </c>
      <c r="B799" s="2" t="s">
        <v>102</v>
      </c>
      <c r="C799" s="4" t="s">
        <v>102</v>
      </c>
      <c r="D799" s="4" t="s">
        <v>102</v>
      </c>
      <c r="E799" s="1" t="s">
        <v>102</v>
      </c>
      <c r="F799" s="33" t="s">
        <v>102</v>
      </c>
      <c r="G799" s="33" t="s">
        <v>102</v>
      </c>
      <c r="H799" s="25" t="s">
        <v>102</v>
      </c>
      <c r="I799" s="24" t="s">
        <v>102</v>
      </c>
      <c r="J799" s="25" t="s">
        <v>102</v>
      </c>
      <c r="K799" s="25" t="s">
        <v>102</v>
      </c>
      <c r="L799" s="25" t="s">
        <v>102</v>
      </c>
      <c r="M799" s="25">
        <v>13</v>
      </c>
      <c r="N799" s="1" t="s">
        <v>102</v>
      </c>
      <c r="O799" s="31" t="s">
        <v>102</v>
      </c>
      <c r="P799" s="25" t="s">
        <v>102</v>
      </c>
      <c r="Q799" s="70">
        <v>1</v>
      </c>
      <c r="R799" s="70">
        <v>14</v>
      </c>
      <c r="S799" s="70" t="s">
        <v>102</v>
      </c>
      <c r="T799" s="70">
        <v>8</v>
      </c>
      <c r="U799" s="70" t="s">
        <v>102</v>
      </c>
      <c r="V799" s="70" t="s">
        <v>102</v>
      </c>
      <c r="W799" s="160" t="s">
        <v>102</v>
      </c>
      <c r="X799" s="153" t="s">
        <v>114</v>
      </c>
      <c r="Y799" s="157" t="s">
        <v>102</v>
      </c>
    </row>
    <row r="800" spans="1:25" x14ac:dyDescent="0.3">
      <c r="A800" s="3" t="s">
        <v>136</v>
      </c>
      <c r="B800" s="6" t="s">
        <v>102</v>
      </c>
      <c r="C800" s="4" t="s">
        <v>102</v>
      </c>
      <c r="D800" s="4" t="s">
        <v>102</v>
      </c>
      <c r="E800" s="1" t="s">
        <v>102</v>
      </c>
      <c r="F800" s="33" t="s">
        <v>102</v>
      </c>
      <c r="G800" s="33" t="s">
        <v>102</v>
      </c>
      <c r="H800" s="25">
        <v>2</v>
      </c>
      <c r="I800" s="25">
        <v>5</v>
      </c>
      <c r="J800" s="25" t="s">
        <v>102</v>
      </c>
      <c r="K800" s="25" t="s">
        <v>102</v>
      </c>
      <c r="L800" s="25" t="s">
        <v>102</v>
      </c>
      <c r="M800" s="25" t="s">
        <v>102</v>
      </c>
      <c r="N800" s="1" t="s">
        <v>102</v>
      </c>
      <c r="O800" s="31" t="s">
        <v>102</v>
      </c>
      <c r="P800" s="25" t="s">
        <v>102</v>
      </c>
      <c r="Q800" s="70" t="s">
        <v>102</v>
      </c>
      <c r="R800" s="70" t="s">
        <v>102</v>
      </c>
      <c r="S800" s="70" t="s">
        <v>102</v>
      </c>
      <c r="T800" s="70" t="s">
        <v>102</v>
      </c>
      <c r="U800" s="70" t="s">
        <v>102</v>
      </c>
      <c r="V800" s="70" t="s">
        <v>102</v>
      </c>
      <c r="W800" s="160" t="s">
        <v>102</v>
      </c>
      <c r="X800" s="153" t="s">
        <v>102</v>
      </c>
      <c r="Y800" s="157" t="s">
        <v>102</v>
      </c>
    </row>
    <row r="801" spans="1:25" x14ac:dyDescent="0.3">
      <c r="A801" s="3" t="s">
        <v>509</v>
      </c>
      <c r="B801" s="6" t="s">
        <v>102</v>
      </c>
      <c r="C801" s="4" t="s">
        <v>102</v>
      </c>
      <c r="D801" s="4" t="s">
        <v>102</v>
      </c>
      <c r="E801" s="1" t="s">
        <v>102</v>
      </c>
      <c r="F801" s="33" t="s">
        <v>102</v>
      </c>
      <c r="G801" s="33" t="s">
        <v>102</v>
      </c>
      <c r="H801" s="25" t="s">
        <v>102</v>
      </c>
      <c r="I801" s="25" t="s">
        <v>102</v>
      </c>
      <c r="J801" s="25" t="s">
        <v>102</v>
      </c>
      <c r="K801" s="25" t="s">
        <v>102</v>
      </c>
      <c r="L801" s="25" t="s">
        <v>102</v>
      </c>
      <c r="M801" s="25">
        <v>20</v>
      </c>
      <c r="N801" s="1" t="s">
        <v>102</v>
      </c>
      <c r="O801" s="31" t="s">
        <v>102</v>
      </c>
      <c r="P801" s="25">
        <v>2</v>
      </c>
      <c r="Q801" s="70" t="s">
        <v>102</v>
      </c>
      <c r="R801" s="70" t="s">
        <v>102</v>
      </c>
      <c r="S801" s="70" t="s">
        <v>102</v>
      </c>
      <c r="T801" s="70" t="s">
        <v>102</v>
      </c>
      <c r="U801" s="70" t="s">
        <v>102</v>
      </c>
      <c r="V801" s="70" t="s">
        <v>102</v>
      </c>
      <c r="W801" s="160" t="s">
        <v>102</v>
      </c>
      <c r="X801" s="153" t="s">
        <v>114</v>
      </c>
      <c r="Y801" s="157" t="s">
        <v>114</v>
      </c>
    </row>
    <row r="802" spans="1:25" x14ac:dyDescent="0.3">
      <c r="A802" s="3" t="s">
        <v>618</v>
      </c>
      <c r="B802" s="6" t="s">
        <v>102</v>
      </c>
      <c r="C802" s="4" t="s">
        <v>102</v>
      </c>
      <c r="D802" s="4" t="s">
        <v>102</v>
      </c>
      <c r="E802" s="1" t="s">
        <v>102</v>
      </c>
      <c r="F802" s="33" t="s">
        <v>102</v>
      </c>
      <c r="G802" s="33" t="s">
        <v>102</v>
      </c>
      <c r="H802" s="25" t="s">
        <v>102</v>
      </c>
      <c r="I802" s="25">
        <v>1</v>
      </c>
      <c r="J802" s="25" t="s">
        <v>102</v>
      </c>
      <c r="K802" s="25" t="s">
        <v>102</v>
      </c>
      <c r="L802" s="25" t="s">
        <v>102</v>
      </c>
      <c r="M802" s="25" t="s">
        <v>102</v>
      </c>
      <c r="N802" s="1" t="s">
        <v>102</v>
      </c>
      <c r="O802" s="31" t="s">
        <v>102</v>
      </c>
      <c r="P802" s="25" t="s">
        <v>102</v>
      </c>
      <c r="Q802" s="70" t="s">
        <v>102</v>
      </c>
      <c r="R802" s="70" t="s">
        <v>102</v>
      </c>
      <c r="S802" s="70" t="s">
        <v>102</v>
      </c>
      <c r="T802" s="70" t="s">
        <v>102</v>
      </c>
      <c r="U802" s="70" t="s">
        <v>102</v>
      </c>
      <c r="V802" s="70" t="s">
        <v>102</v>
      </c>
      <c r="W802" s="160" t="s">
        <v>102</v>
      </c>
      <c r="X802" s="153" t="s">
        <v>114</v>
      </c>
      <c r="Y802" s="157" t="s">
        <v>114</v>
      </c>
    </row>
    <row r="803" spans="1:25" x14ac:dyDescent="0.3">
      <c r="A803" s="3" t="s">
        <v>510</v>
      </c>
      <c r="B803" s="6" t="s">
        <v>102</v>
      </c>
      <c r="C803" s="4" t="s">
        <v>102</v>
      </c>
      <c r="D803" s="4" t="s">
        <v>102</v>
      </c>
      <c r="E803" s="1" t="s">
        <v>102</v>
      </c>
      <c r="F803" s="33" t="s">
        <v>102</v>
      </c>
      <c r="G803" s="33" t="s">
        <v>102</v>
      </c>
      <c r="H803" s="25" t="s">
        <v>102</v>
      </c>
      <c r="I803" s="25">
        <v>1</v>
      </c>
      <c r="J803" s="25" t="s">
        <v>102</v>
      </c>
      <c r="K803" s="25" t="s">
        <v>102</v>
      </c>
      <c r="L803" s="25" t="s">
        <v>102</v>
      </c>
      <c r="M803" s="25">
        <v>6</v>
      </c>
      <c r="N803" s="1" t="s">
        <v>102</v>
      </c>
      <c r="O803" s="31" t="s">
        <v>102</v>
      </c>
      <c r="P803" s="25" t="s">
        <v>102</v>
      </c>
      <c r="Q803" s="70" t="s">
        <v>102</v>
      </c>
      <c r="R803" s="70" t="s">
        <v>102</v>
      </c>
      <c r="S803" s="70" t="s">
        <v>102</v>
      </c>
      <c r="T803" s="70" t="s">
        <v>102</v>
      </c>
      <c r="U803" s="70" t="s">
        <v>102</v>
      </c>
      <c r="V803" s="70" t="s">
        <v>102</v>
      </c>
      <c r="W803" s="160" t="s">
        <v>102</v>
      </c>
      <c r="X803" s="153" t="s">
        <v>114</v>
      </c>
      <c r="Y803" s="157" t="s">
        <v>114</v>
      </c>
    </row>
    <row r="804" spans="1:25" x14ac:dyDescent="0.3">
      <c r="A804" s="10" t="s">
        <v>933</v>
      </c>
      <c r="B804" s="15" t="s">
        <v>102</v>
      </c>
      <c r="C804" s="9" t="s">
        <v>102</v>
      </c>
      <c r="D804" s="9" t="s">
        <v>102</v>
      </c>
      <c r="E804" s="11" t="s">
        <v>102</v>
      </c>
      <c r="F804" s="28" t="s">
        <v>102</v>
      </c>
      <c r="G804" s="28" t="s">
        <v>102</v>
      </c>
      <c r="H804" s="28" t="s">
        <v>102</v>
      </c>
      <c r="I804" s="28" t="s">
        <v>102</v>
      </c>
      <c r="J804" s="28" t="s">
        <v>114</v>
      </c>
      <c r="K804" s="28" t="s">
        <v>102</v>
      </c>
      <c r="L804" s="28" t="s">
        <v>102</v>
      </c>
      <c r="M804" s="28" t="s">
        <v>102</v>
      </c>
      <c r="N804" s="11" t="s">
        <v>102</v>
      </c>
      <c r="O804" s="31">
        <v>1</v>
      </c>
      <c r="P804" s="25" t="s">
        <v>102</v>
      </c>
      <c r="Q804" s="71" t="s">
        <v>102</v>
      </c>
      <c r="R804" s="71" t="s">
        <v>102</v>
      </c>
      <c r="S804" s="71" t="s">
        <v>102</v>
      </c>
      <c r="T804" s="71" t="s">
        <v>102</v>
      </c>
      <c r="U804" s="71" t="s">
        <v>102</v>
      </c>
      <c r="V804" s="71" t="s">
        <v>102</v>
      </c>
      <c r="W804" s="164" t="s">
        <v>102</v>
      </c>
      <c r="X804" s="153" t="s">
        <v>102</v>
      </c>
      <c r="Y804" s="157" t="s">
        <v>102</v>
      </c>
    </row>
    <row r="805" spans="1:25" x14ac:dyDescent="0.3">
      <c r="A805" s="3" t="s">
        <v>35</v>
      </c>
      <c r="B805" s="2">
        <v>0</v>
      </c>
      <c r="C805" s="4">
        <v>0</v>
      </c>
      <c r="D805" s="4">
        <v>0</v>
      </c>
      <c r="E805" s="1">
        <v>1</v>
      </c>
      <c r="F805" s="33" t="s">
        <v>102</v>
      </c>
      <c r="G805" s="33" t="s">
        <v>102</v>
      </c>
      <c r="H805" s="25" t="s">
        <v>102</v>
      </c>
      <c r="I805" s="25">
        <v>2</v>
      </c>
      <c r="J805" s="25" t="s">
        <v>102</v>
      </c>
      <c r="K805" s="29" t="s">
        <v>102</v>
      </c>
      <c r="L805" s="25" t="s">
        <v>102</v>
      </c>
      <c r="M805" s="25">
        <v>17</v>
      </c>
      <c r="N805" s="1" t="s">
        <v>102</v>
      </c>
      <c r="O805" s="31" t="s">
        <v>102</v>
      </c>
      <c r="P805" s="25" t="s">
        <v>102</v>
      </c>
      <c r="Q805" s="70" t="s">
        <v>102</v>
      </c>
      <c r="R805" s="70">
        <v>2</v>
      </c>
      <c r="S805" s="70" t="s">
        <v>102</v>
      </c>
      <c r="T805" s="70" t="s">
        <v>102</v>
      </c>
      <c r="U805" s="70" t="s">
        <v>102</v>
      </c>
      <c r="V805" s="70" t="s">
        <v>102</v>
      </c>
      <c r="W805" s="160" t="s">
        <v>102</v>
      </c>
      <c r="X805" s="153" t="str">
        <f t="shared" si="14"/>
        <v>X</v>
      </c>
      <c r="Y805" s="157" t="s">
        <v>114</v>
      </c>
    </row>
    <row r="806" spans="1:25" x14ac:dyDescent="0.3">
      <c r="A806" s="18" t="s">
        <v>934</v>
      </c>
      <c r="B806" s="19">
        <v>0</v>
      </c>
      <c r="C806" s="20">
        <v>0</v>
      </c>
      <c r="D806" s="20">
        <v>0</v>
      </c>
      <c r="E806" s="21">
        <v>1</v>
      </c>
      <c r="F806" s="33" t="s">
        <v>102</v>
      </c>
      <c r="G806" s="33" t="s">
        <v>102</v>
      </c>
      <c r="H806" s="29" t="s">
        <v>102</v>
      </c>
      <c r="I806" s="29" t="s">
        <v>102</v>
      </c>
      <c r="J806" s="29" t="s">
        <v>102</v>
      </c>
      <c r="K806" s="28" t="s">
        <v>102</v>
      </c>
      <c r="L806" s="25" t="s">
        <v>102</v>
      </c>
      <c r="M806" s="25" t="s">
        <v>102</v>
      </c>
      <c r="N806" s="1" t="s">
        <v>102</v>
      </c>
      <c r="O806" s="31" t="s">
        <v>102</v>
      </c>
      <c r="P806" s="25" t="s">
        <v>102</v>
      </c>
      <c r="Q806" s="70" t="s">
        <v>102</v>
      </c>
      <c r="R806" s="70" t="s">
        <v>102</v>
      </c>
      <c r="S806" s="70" t="s">
        <v>102</v>
      </c>
      <c r="T806" s="70" t="s">
        <v>102</v>
      </c>
      <c r="U806" s="70" t="s">
        <v>102</v>
      </c>
      <c r="V806" s="70" t="s">
        <v>102</v>
      </c>
      <c r="W806" s="160" t="s">
        <v>114</v>
      </c>
      <c r="X806" s="153" t="s">
        <v>102</v>
      </c>
      <c r="Y806" s="157" t="s">
        <v>102</v>
      </c>
    </row>
    <row r="807" spans="1:25" x14ac:dyDescent="0.3">
      <c r="A807" s="10" t="s">
        <v>619</v>
      </c>
      <c r="B807" s="15" t="s">
        <v>102</v>
      </c>
      <c r="C807" s="9" t="s">
        <v>102</v>
      </c>
      <c r="D807" s="9" t="s">
        <v>102</v>
      </c>
      <c r="E807" s="11" t="s">
        <v>102</v>
      </c>
      <c r="F807" s="33" t="s">
        <v>102</v>
      </c>
      <c r="G807" s="28" t="s">
        <v>102</v>
      </c>
      <c r="H807" s="28" t="s">
        <v>102</v>
      </c>
      <c r="I807" s="28">
        <v>3</v>
      </c>
      <c r="J807" s="28" t="s">
        <v>102</v>
      </c>
      <c r="K807" s="28" t="s">
        <v>102</v>
      </c>
      <c r="L807" s="28" t="s">
        <v>102</v>
      </c>
      <c r="M807" s="28" t="s">
        <v>102</v>
      </c>
      <c r="N807" s="11" t="s">
        <v>102</v>
      </c>
      <c r="O807" s="31" t="s">
        <v>102</v>
      </c>
      <c r="P807" s="25">
        <v>8</v>
      </c>
      <c r="Q807" s="70" t="s">
        <v>102</v>
      </c>
      <c r="R807" s="70">
        <v>1</v>
      </c>
      <c r="S807" s="70">
        <v>1</v>
      </c>
      <c r="T807" s="70" t="s">
        <v>102</v>
      </c>
      <c r="U807" s="70" t="s">
        <v>102</v>
      </c>
      <c r="V807" s="70" t="s">
        <v>102</v>
      </c>
      <c r="W807" s="160" t="s">
        <v>102</v>
      </c>
      <c r="X807" s="153" t="s">
        <v>114</v>
      </c>
      <c r="Y807" s="157" t="s">
        <v>114</v>
      </c>
    </row>
    <row r="808" spans="1:25" x14ac:dyDescent="0.3">
      <c r="A808" s="10" t="s">
        <v>137</v>
      </c>
      <c r="B808" s="15" t="s">
        <v>102</v>
      </c>
      <c r="C808" s="9" t="s">
        <v>102</v>
      </c>
      <c r="D808" s="9" t="s">
        <v>102</v>
      </c>
      <c r="E808" s="11" t="s">
        <v>102</v>
      </c>
      <c r="F808" s="33" t="s">
        <v>102</v>
      </c>
      <c r="G808" s="33" t="s">
        <v>102</v>
      </c>
      <c r="H808" s="28">
        <v>1</v>
      </c>
      <c r="I808" s="28" t="s">
        <v>102</v>
      </c>
      <c r="J808" s="28" t="s">
        <v>102</v>
      </c>
      <c r="K808" s="28" t="s">
        <v>102</v>
      </c>
      <c r="L808" s="25" t="s">
        <v>102</v>
      </c>
      <c r="M808" s="25" t="s">
        <v>102</v>
      </c>
      <c r="N808" s="1" t="s">
        <v>102</v>
      </c>
      <c r="O808" s="31" t="s">
        <v>102</v>
      </c>
      <c r="P808" s="25" t="s">
        <v>102</v>
      </c>
      <c r="Q808" s="70" t="s">
        <v>102</v>
      </c>
      <c r="R808" s="70" t="s">
        <v>102</v>
      </c>
      <c r="S808" s="70" t="s">
        <v>102</v>
      </c>
      <c r="T808" s="70" t="s">
        <v>102</v>
      </c>
      <c r="U808" s="70" t="s">
        <v>102</v>
      </c>
      <c r="V808" s="70" t="s">
        <v>102</v>
      </c>
      <c r="W808" s="160" t="s">
        <v>102</v>
      </c>
      <c r="X808" s="153" t="s">
        <v>102</v>
      </c>
      <c r="Y808" s="157" t="s">
        <v>114</v>
      </c>
    </row>
    <row r="809" spans="1:25" x14ac:dyDescent="0.3">
      <c r="A809" s="10" t="s">
        <v>743</v>
      </c>
      <c r="B809" s="15" t="s">
        <v>102</v>
      </c>
      <c r="C809" s="9" t="s">
        <v>102</v>
      </c>
      <c r="D809" s="9" t="s">
        <v>102</v>
      </c>
      <c r="E809" s="11" t="s">
        <v>102</v>
      </c>
      <c r="F809" s="33" t="s">
        <v>102</v>
      </c>
      <c r="G809" s="33" t="s">
        <v>102</v>
      </c>
      <c r="H809" s="28" t="s">
        <v>102</v>
      </c>
      <c r="I809" s="28" t="s">
        <v>102</v>
      </c>
      <c r="J809" s="28" t="s">
        <v>102</v>
      </c>
      <c r="K809" s="28" t="s">
        <v>102</v>
      </c>
      <c r="L809" s="25" t="s">
        <v>102</v>
      </c>
      <c r="M809" s="25" t="s">
        <v>102</v>
      </c>
      <c r="N809" s="1" t="s">
        <v>102</v>
      </c>
      <c r="O809" s="31" t="s">
        <v>102</v>
      </c>
      <c r="P809" s="25" t="s">
        <v>102</v>
      </c>
      <c r="Q809" s="70" t="s">
        <v>102</v>
      </c>
      <c r="R809" s="70" t="s">
        <v>102</v>
      </c>
      <c r="S809" s="70" t="s">
        <v>102</v>
      </c>
      <c r="T809" s="70">
        <v>1</v>
      </c>
      <c r="U809" s="70" t="s">
        <v>102</v>
      </c>
      <c r="V809" s="70" t="s">
        <v>102</v>
      </c>
      <c r="W809" s="160" t="s">
        <v>102</v>
      </c>
      <c r="X809" s="153" t="s">
        <v>114</v>
      </c>
      <c r="Y809" s="157" t="s">
        <v>102</v>
      </c>
    </row>
    <row r="810" spans="1:25" x14ac:dyDescent="0.3">
      <c r="A810" s="10" t="s">
        <v>511</v>
      </c>
      <c r="B810" s="15" t="s">
        <v>102</v>
      </c>
      <c r="C810" s="9" t="s">
        <v>102</v>
      </c>
      <c r="D810" s="9" t="s">
        <v>102</v>
      </c>
      <c r="E810" s="11" t="s">
        <v>102</v>
      </c>
      <c r="F810" s="33" t="s">
        <v>102</v>
      </c>
      <c r="G810" s="33" t="s">
        <v>102</v>
      </c>
      <c r="H810" s="28" t="s">
        <v>102</v>
      </c>
      <c r="I810" s="28">
        <v>2</v>
      </c>
      <c r="J810" s="28" t="s">
        <v>102</v>
      </c>
      <c r="K810" s="28" t="s">
        <v>102</v>
      </c>
      <c r="L810" s="25" t="s">
        <v>102</v>
      </c>
      <c r="M810" s="25">
        <f>1+30+6+2+1</f>
        <v>40</v>
      </c>
      <c r="N810" s="1" t="s">
        <v>102</v>
      </c>
      <c r="O810" s="31" t="s">
        <v>102</v>
      </c>
      <c r="P810" s="25" t="s">
        <v>102</v>
      </c>
      <c r="Q810" s="70" t="s">
        <v>102</v>
      </c>
      <c r="R810" s="70">
        <v>2</v>
      </c>
      <c r="S810" s="70" t="s">
        <v>102</v>
      </c>
      <c r="T810" s="70">
        <v>1</v>
      </c>
      <c r="U810" s="70" t="s">
        <v>102</v>
      </c>
      <c r="V810" s="70" t="s">
        <v>102</v>
      </c>
      <c r="W810" s="160" t="s">
        <v>102</v>
      </c>
      <c r="X810" s="153" t="str">
        <f t="shared" si="14"/>
        <v>X</v>
      </c>
      <c r="Y810" s="157" t="s">
        <v>114</v>
      </c>
    </row>
    <row r="811" spans="1:25" x14ac:dyDescent="0.3">
      <c r="A811" s="10" t="s">
        <v>512</v>
      </c>
      <c r="B811" s="15" t="s">
        <v>102</v>
      </c>
      <c r="C811" s="9" t="s">
        <v>102</v>
      </c>
      <c r="D811" s="9" t="s">
        <v>102</v>
      </c>
      <c r="E811" s="11" t="s">
        <v>102</v>
      </c>
      <c r="F811" s="33" t="s">
        <v>102</v>
      </c>
      <c r="G811" s="33" t="s">
        <v>102</v>
      </c>
      <c r="H811" s="28" t="s">
        <v>102</v>
      </c>
      <c r="I811" s="28" t="s">
        <v>102</v>
      </c>
      <c r="J811" s="28" t="s">
        <v>102</v>
      </c>
      <c r="K811" s="28" t="s">
        <v>102</v>
      </c>
      <c r="L811" s="25" t="s">
        <v>102</v>
      </c>
      <c r="M811" s="25" t="s">
        <v>114</v>
      </c>
      <c r="N811" s="1" t="s">
        <v>102</v>
      </c>
      <c r="O811" s="31" t="s">
        <v>102</v>
      </c>
      <c r="P811" s="25" t="s">
        <v>102</v>
      </c>
      <c r="Q811" s="70" t="s">
        <v>102</v>
      </c>
      <c r="R811" s="70" t="s">
        <v>102</v>
      </c>
      <c r="S811" s="70" t="s">
        <v>102</v>
      </c>
      <c r="T811" s="70" t="s">
        <v>102</v>
      </c>
      <c r="U811" s="70" t="s">
        <v>102</v>
      </c>
      <c r="V811" s="70" t="s">
        <v>102</v>
      </c>
      <c r="W811" s="160" t="s">
        <v>102</v>
      </c>
      <c r="X811" s="153" t="s">
        <v>114</v>
      </c>
      <c r="Y811" s="157" t="s">
        <v>102</v>
      </c>
    </row>
    <row r="812" spans="1:25" x14ac:dyDescent="0.3">
      <c r="A812" s="10" t="s">
        <v>935</v>
      </c>
      <c r="B812" s="15" t="s">
        <v>102</v>
      </c>
      <c r="C812" s="9" t="s">
        <v>102</v>
      </c>
      <c r="D812" s="9" t="s">
        <v>102</v>
      </c>
      <c r="E812" s="11" t="s">
        <v>102</v>
      </c>
      <c r="F812" s="33" t="s">
        <v>102</v>
      </c>
      <c r="G812" s="33" t="s">
        <v>102</v>
      </c>
      <c r="H812" s="28" t="s">
        <v>102</v>
      </c>
      <c r="I812" s="28" t="s">
        <v>102</v>
      </c>
      <c r="J812" s="28">
        <v>2</v>
      </c>
      <c r="K812" s="26" t="s">
        <v>102</v>
      </c>
      <c r="L812" s="28" t="s">
        <v>102</v>
      </c>
      <c r="M812" s="28" t="s">
        <v>102</v>
      </c>
      <c r="N812" s="1" t="s">
        <v>102</v>
      </c>
      <c r="O812" s="31" t="s">
        <v>102</v>
      </c>
      <c r="P812" s="25" t="s">
        <v>102</v>
      </c>
      <c r="Q812" s="70" t="s">
        <v>102</v>
      </c>
      <c r="R812" s="70" t="s">
        <v>102</v>
      </c>
      <c r="S812" s="70" t="s">
        <v>102</v>
      </c>
      <c r="T812" s="70" t="s">
        <v>102</v>
      </c>
      <c r="U812" s="70" t="s">
        <v>102</v>
      </c>
      <c r="V812" s="70" t="s">
        <v>102</v>
      </c>
      <c r="W812" s="160" t="s">
        <v>114</v>
      </c>
      <c r="X812" s="153" t="s">
        <v>102</v>
      </c>
      <c r="Y812" s="157" t="s">
        <v>102</v>
      </c>
    </row>
    <row r="813" spans="1:25" x14ac:dyDescent="0.3">
      <c r="A813" s="10" t="s">
        <v>513</v>
      </c>
      <c r="B813" s="15" t="s">
        <v>102</v>
      </c>
      <c r="C813" s="9" t="s">
        <v>102</v>
      </c>
      <c r="D813" s="9" t="s">
        <v>102</v>
      </c>
      <c r="E813" s="11" t="s">
        <v>102</v>
      </c>
      <c r="F813" s="33" t="s">
        <v>102</v>
      </c>
      <c r="G813" s="33" t="s">
        <v>102</v>
      </c>
      <c r="H813" s="28" t="s">
        <v>102</v>
      </c>
      <c r="I813" s="28" t="s">
        <v>102</v>
      </c>
      <c r="J813" s="28" t="s">
        <v>102</v>
      </c>
      <c r="K813" s="26" t="s">
        <v>102</v>
      </c>
      <c r="L813" s="28" t="s">
        <v>102</v>
      </c>
      <c r="M813" s="28" t="s">
        <v>114</v>
      </c>
      <c r="N813" s="1" t="s">
        <v>102</v>
      </c>
      <c r="O813" s="31" t="s">
        <v>102</v>
      </c>
      <c r="P813" s="25">
        <v>1</v>
      </c>
      <c r="Q813" s="70" t="s">
        <v>102</v>
      </c>
      <c r="R813" s="70" t="s">
        <v>102</v>
      </c>
      <c r="S813" s="70" t="s">
        <v>102</v>
      </c>
      <c r="T813" s="70" t="s">
        <v>102</v>
      </c>
      <c r="U813" s="70" t="s">
        <v>102</v>
      </c>
      <c r="V813" s="70" t="s">
        <v>102</v>
      </c>
      <c r="W813" s="160" t="s">
        <v>102</v>
      </c>
      <c r="X813" s="153" t="s">
        <v>102</v>
      </c>
      <c r="Y813" s="157" t="s">
        <v>102</v>
      </c>
    </row>
    <row r="814" spans="1:25" x14ac:dyDescent="0.3">
      <c r="A814" s="10" t="s">
        <v>514</v>
      </c>
      <c r="B814" s="15" t="s">
        <v>102</v>
      </c>
      <c r="C814" s="9" t="s">
        <v>102</v>
      </c>
      <c r="D814" s="9" t="s">
        <v>102</v>
      </c>
      <c r="E814" s="11" t="s">
        <v>102</v>
      </c>
      <c r="F814" s="33" t="s">
        <v>102</v>
      </c>
      <c r="G814" s="33" t="s">
        <v>102</v>
      </c>
      <c r="H814" s="28" t="s">
        <v>102</v>
      </c>
      <c r="I814" s="28" t="s">
        <v>102</v>
      </c>
      <c r="J814" s="28" t="s">
        <v>102</v>
      </c>
      <c r="K814" s="26" t="s">
        <v>102</v>
      </c>
      <c r="L814" s="28" t="s">
        <v>102</v>
      </c>
      <c r="M814" s="28" t="s">
        <v>114</v>
      </c>
      <c r="N814" s="1" t="s">
        <v>102</v>
      </c>
      <c r="O814" s="31" t="s">
        <v>114</v>
      </c>
      <c r="P814" s="25">
        <v>6</v>
      </c>
      <c r="Q814" s="70" t="s">
        <v>102</v>
      </c>
      <c r="R814" s="70" t="s">
        <v>102</v>
      </c>
      <c r="S814" s="70" t="s">
        <v>102</v>
      </c>
      <c r="T814" s="70" t="s">
        <v>102</v>
      </c>
      <c r="U814" s="70" t="s">
        <v>102</v>
      </c>
      <c r="V814" s="70" t="s">
        <v>102</v>
      </c>
      <c r="W814" s="160" t="s">
        <v>102</v>
      </c>
      <c r="X814" s="153" t="s">
        <v>114</v>
      </c>
      <c r="Y814" s="157" t="s">
        <v>114</v>
      </c>
    </row>
    <row r="815" spans="1:25" x14ac:dyDescent="0.3">
      <c r="A815" s="10" t="s">
        <v>936</v>
      </c>
      <c r="B815" s="15" t="s">
        <v>102</v>
      </c>
      <c r="C815" s="9" t="s">
        <v>102</v>
      </c>
      <c r="D815" s="9" t="s">
        <v>102</v>
      </c>
      <c r="E815" s="11" t="s">
        <v>102</v>
      </c>
      <c r="F815" s="33" t="s">
        <v>102</v>
      </c>
      <c r="G815" s="33" t="s">
        <v>102</v>
      </c>
      <c r="H815" s="28" t="s">
        <v>102</v>
      </c>
      <c r="I815" s="28" t="s">
        <v>102</v>
      </c>
      <c r="J815" s="28" t="s">
        <v>102</v>
      </c>
      <c r="K815" s="26">
        <v>2</v>
      </c>
      <c r="L815" s="28" t="s">
        <v>102</v>
      </c>
      <c r="M815" s="28" t="s">
        <v>102</v>
      </c>
      <c r="N815" s="1" t="s">
        <v>102</v>
      </c>
      <c r="O815" s="31" t="s">
        <v>102</v>
      </c>
      <c r="P815" s="25" t="s">
        <v>102</v>
      </c>
      <c r="Q815" s="70" t="s">
        <v>102</v>
      </c>
      <c r="R815" s="70" t="s">
        <v>102</v>
      </c>
      <c r="S815" s="70" t="s">
        <v>102</v>
      </c>
      <c r="T815" s="70" t="s">
        <v>102</v>
      </c>
      <c r="U815" s="70" t="s">
        <v>102</v>
      </c>
      <c r="V815" s="70" t="s">
        <v>102</v>
      </c>
      <c r="W815" s="160" t="s">
        <v>114</v>
      </c>
      <c r="X815" s="153" t="s">
        <v>102</v>
      </c>
      <c r="Y815" s="157" t="s">
        <v>102</v>
      </c>
    </row>
    <row r="816" spans="1:25" x14ac:dyDescent="0.3">
      <c r="A816" s="10" t="s">
        <v>155</v>
      </c>
      <c r="B816" s="15" t="s">
        <v>102</v>
      </c>
      <c r="C816" s="9" t="s">
        <v>102</v>
      </c>
      <c r="D816" s="9" t="s">
        <v>102</v>
      </c>
      <c r="E816" s="11" t="s">
        <v>102</v>
      </c>
      <c r="F816" s="33" t="s">
        <v>102</v>
      </c>
      <c r="G816" s="33" t="s">
        <v>102</v>
      </c>
      <c r="H816" s="28" t="s">
        <v>102</v>
      </c>
      <c r="I816" s="28">
        <v>1</v>
      </c>
      <c r="J816" s="28" t="s">
        <v>102</v>
      </c>
      <c r="K816" s="28" t="s">
        <v>102</v>
      </c>
      <c r="L816" s="25" t="s">
        <v>102</v>
      </c>
      <c r="M816" s="25" t="s">
        <v>114</v>
      </c>
      <c r="N816" s="1" t="s">
        <v>102</v>
      </c>
      <c r="O816" s="31" t="s">
        <v>102</v>
      </c>
      <c r="P816" s="25" t="s">
        <v>102</v>
      </c>
      <c r="Q816" s="70" t="s">
        <v>102</v>
      </c>
      <c r="R816" s="70" t="s">
        <v>102</v>
      </c>
      <c r="S816" s="70" t="s">
        <v>102</v>
      </c>
      <c r="T816" s="70" t="s">
        <v>102</v>
      </c>
      <c r="U816" s="70" t="s">
        <v>102</v>
      </c>
      <c r="V816" s="70" t="s">
        <v>102</v>
      </c>
      <c r="W816" s="160" t="s">
        <v>102</v>
      </c>
      <c r="X816" s="153" t="s">
        <v>114</v>
      </c>
      <c r="Y816" s="157" t="s">
        <v>114</v>
      </c>
    </row>
    <row r="817" spans="1:25" x14ac:dyDescent="0.3">
      <c r="A817" s="18" t="s">
        <v>937</v>
      </c>
      <c r="B817" s="16" t="s">
        <v>102</v>
      </c>
      <c r="C817" s="17" t="s">
        <v>102</v>
      </c>
      <c r="D817" s="17" t="s">
        <v>102</v>
      </c>
      <c r="E817" s="22" t="s">
        <v>102</v>
      </c>
      <c r="F817" s="33" t="s">
        <v>102</v>
      </c>
      <c r="G817" s="33" t="s">
        <v>102</v>
      </c>
      <c r="H817" s="30">
        <f>8+8+3+2+1</f>
        <v>22</v>
      </c>
      <c r="I817" s="29" t="s">
        <v>102</v>
      </c>
      <c r="J817" s="29" t="s">
        <v>102</v>
      </c>
      <c r="K817" s="28" t="s">
        <v>102</v>
      </c>
      <c r="L817" s="24" t="s">
        <v>102</v>
      </c>
      <c r="M817" s="24" t="s">
        <v>102</v>
      </c>
      <c r="N817" s="1" t="s">
        <v>102</v>
      </c>
      <c r="O817" s="31" t="s">
        <v>102</v>
      </c>
      <c r="P817" s="25" t="s">
        <v>102</v>
      </c>
      <c r="Q817" s="70" t="s">
        <v>102</v>
      </c>
      <c r="R817" s="70" t="s">
        <v>102</v>
      </c>
      <c r="S817" s="70" t="s">
        <v>102</v>
      </c>
      <c r="T817" s="70" t="s">
        <v>102</v>
      </c>
      <c r="U817" s="70" t="s">
        <v>102</v>
      </c>
      <c r="V817" s="70" t="s">
        <v>102</v>
      </c>
      <c r="W817" s="160" t="s">
        <v>114</v>
      </c>
      <c r="X817" s="153" t="s">
        <v>102</v>
      </c>
      <c r="Y817" s="157" t="s">
        <v>102</v>
      </c>
    </row>
    <row r="818" spans="1:25" x14ac:dyDescent="0.3">
      <c r="A818" s="10" t="s">
        <v>620</v>
      </c>
      <c r="B818" s="15" t="s">
        <v>102</v>
      </c>
      <c r="C818" s="9" t="s">
        <v>102</v>
      </c>
      <c r="D818" s="9" t="s">
        <v>102</v>
      </c>
      <c r="E818" s="11" t="s">
        <v>102</v>
      </c>
      <c r="F818" s="33" t="s">
        <v>102</v>
      </c>
      <c r="G818" s="33" t="s">
        <v>102</v>
      </c>
      <c r="H818" s="28" t="s">
        <v>102</v>
      </c>
      <c r="I818" s="28">
        <v>5</v>
      </c>
      <c r="J818" s="28" t="s">
        <v>102</v>
      </c>
      <c r="K818" s="28" t="s">
        <v>102</v>
      </c>
      <c r="L818" s="24" t="s">
        <v>102</v>
      </c>
      <c r="M818" s="24" t="s">
        <v>102</v>
      </c>
      <c r="N818" s="1" t="s">
        <v>102</v>
      </c>
      <c r="O818" s="31" t="s">
        <v>102</v>
      </c>
      <c r="P818" s="25" t="s">
        <v>102</v>
      </c>
      <c r="Q818" s="70" t="s">
        <v>102</v>
      </c>
      <c r="R818" s="70" t="s">
        <v>102</v>
      </c>
      <c r="S818" s="70" t="s">
        <v>102</v>
      </c>
      <c r="T818" s="70" t="s">
        <v>102</v>
      </c>
      <c r="U818" s="70" t="s">
        <v>102</v>
      </c>
      <c r="V818" s="70" t="s">
        <v>102</v>
      </c>
      <c r="W818" s="160" t="s">
        <v>102</v>
      </c>
      <c r="X818" s="153" t="s">
        <v>102</v>
      </c>
      <c r="Y818" s="157" t="s">
        <v>114</v>
      </c>
    </row>
    <row r="819" spans="1:25" x14ac:dyDescent="0.3">
      <c r="A819" s="10" t="s">
        <v>938</v>
      </c>
      <c r="B819" s="15" t="s">
        <v>102</v>
      </c>
      <c r="C819" s="9" t="s">
        <v>102</v>
      </c>
      <c r="D819" s="9" t="s">
        <v>102</v>
      </c>
      <c r="E819" s="11" t="s">
        <v>102</v>
      </c>
      <c r="F819" s="33" t="s">
        <v>102</v>
      </c>
      <c r="G819" s="33" t="s">
        <v>102</v>
      </c>
      <c r="H819" s="28" t="s">
        <v>102</v>
      </c>
      <c r="I819" s="28" t="s">
        <v>102</v>
      </c>
      <c r="J819" s="28">
        <f>15+7+7+4+1+58+11</f>
        <v>103</v>
      </c>
      <c r="K819" s="28" t="s">
        <v>102</v>
      </c>
      <c r="L819" s="25" t="s">
        <v>102</v>
      </c>
      <c r="M819" s="24" t="s">
        <v>102</v>
      </c>
      <c r="N819" s="1" t="s">
        <v>102</v>
      </c>
      <c r="O819" s="31" t="s">
        <v>102</v>
      </c>
      <c r="P819" s="25" t="s">
        <v>102</v>
      </c>
      <c r="Q819" s="70" t="s">
        <v>102</v>
      </c>
      <c r="R819" s="70" t="s">
        <v>102</v>
      </c>
      <c r="S819" s="70" t="s">
        <v>102</v>
      </c>
      <c r="T819" s="70" t="s">
        <v>102</v>
      </c>
      <c r="U819" s="70" t="s">
        <v>102</v>
      </c>
      <c r="V819" s="70" t="s">
        <v>102</v>
      </c>
      <c r="W819" s="160" t="s">
        <v>114</v>
      </c>
      <c r="X819" s="153" t="s">
        <v>102</v>
      </c>
      <c r="Y819" s="157" t="s">
        <v>102</v>
      </c>
    </row>
    <row r="820" spans="1:25" x14ac:dyDescent="0.3">
      <c r="A820" s="10" t="s">
        <v>199</v>
      </c>
      <c r="B820" s="15" t="s">
        <v>102</v>
      </c>
      <c r="C820" s="9" t="s">
        <v>102</v>
      </c>
      <c r="D820" s="9" t="s">
        <v>102</v>
      </c>
      <c r="E820" s="11" t="s">
        <v>102</v>
      </c>
      <c r="F820" s="33" t="s">
        <v>102</v>
      </c>
      <c r="G820" s="33" t="s">
        <v>102</v>
      </c>
      <c r="H820" s="28" t="s">
        <v>102</v>
      </c>
      <c r="I820" s="28" t="s">
        <v>102</v>
      </c>
      <c r="J820" s="28">
        <f>5+1+1+4+3+1+1+1+1+2+2+1+2+3+1</f>
        <v>29</v>
      </c>
      <c r="K820" s="26" t="s">
        <v>102</v>
      </c>
      <c r="L820" s="24" t="s">
        <v>102</v>
      </c>
      <c r="M820" s="24" t="s">
        <v>114</v>
      </c>
      <c r="N820" s="1" t="s">
        <v>102</v>
      </c>
      <c r="O820" s="31" t="s">
        <v>102</v>
      </c>
      <c r="P820" s="25">
        <v>1</v>
      </c>
      <c r="Q820" s="70" t="s">
        <v>102</v>
      </c>
      <c r="R820" s="70" t="s">
        <v>102</v>
      </c>
      <c r="S820" s="70" t="s">
        <v>102</v>
      </c>
      <c r="T820" s="70" t="s">
        <v>102</v>
      </c>
      <c r="U820" s="70" t="s">
        <v>102</v>
      </c>
      <c r="V820" s="70" t="s">
        <v>102</v>
      </c>
      <c r="W820" s="160" t="s">
        <v>102</v>
      </c>
      <c r="X820" s="153" t="s">
        <v>114</v>
      </c>
      <c r="Y820" s="157" t="s">
        <v>102</v>
      </c>
    </row>
    <row r="821" spans="1:25" x14ac:dyDescent="0.3">
      <c r="A821" s="10" t="s">
        <v>647</v>
      </c>
      <c r="B821" s="15" t="s">
        <v>102</v>
      </c>
      <c r="C821" s="9" t="s">
        <v>102</v>
      </c>
      <c r="D821" s="9" t="s">
        <v>102</v>
      </c>
      <c r="E821" s="11" t="s">
        <v>102</v>
      </c>
      <c r="F821" s="33" t="s">
        <v>102</v>
      </c>
      <c r="G821" s="33" t="s">
        <v>102</v>
      </c>
      <c r="H821" s="28" t="s">
        <v>102</v>
      </c>
      <c r="I821" s="28" t="s">
        <v>102</v>
      </c>
      <c r="J821" s="28" t="s">
        <v>102</v>
      </c>
      <c r="K821" s="26" t="s">
        <v>102</v>
      </c>
      <c r="L821" s="24" t="s">
        <v>102</v>
      </c>
      <c r="M821" s="24" t="s">
        <v>102</v>
      </c>
      <c r="N821" s="1" t="s">
        <v>102</v>
      </c>
      <c r="O821" s="31" t="s">
        <v>102</v>
      </c>
      <c r="P821" s="25" t="s">
        <v>102</v>
      </c>
      <c r="Q821" s="70" t="s">
        <v>102</v>
      </c>
      <c r="R821" s="70" t="s">
        <v>102</v>
      </c>
      <c r="S821" s="70">
        <v>27</v>
      </c>
      <c r="T821" s="70" t="s">
        <v>102</v>
      </c>
      <c r="U821" s="70" t="s">
        <v>102</v>
      </c>
      <c r="V821" s="70" t="s">
        <v>102</v>
      </c>
      <c r="W821" s="160" t="s">
        <v>102</v>
      </c>
      <c r="X821" s="153" t="str">
        <f t="shared" si="14"/>
        <v>X</v>
      </c>
      <c r="Y821" s="157" t="s">
        <v>102</v>
      </c>
    </row>
    <row r="822" spans="1:25" x14ac:dyDescent="0.3">
      <c r="A822" s="18" t="s">
        <v>939</v>
      </c>
      <c r="B822" s="16" t="s">
        <v>102</v>
      </c>
      <c r="C822" s="17" t="s">
        <v>102</v>
      </c>
      <c r="D822" s="17" t="s">
        <v>102</v>
      </c>
      <c r="E822" s="22" t="s">
        <v>102</v>
      </c>
      <c r="F822" s="33" t="s">
        <v>102</v>
      </c>
      <c r="G822" s="33" t="s">
        <v>102</v>
      </c>
      <c r="H822" s="30">
        <v>12</v>
      </c>
      <c r="I822" s="29" t="s">
        <v>102</v>
      </c>
      <c r="J822" s="29" t="s">
        <v>102</v>
      </c>
      <c r="K822" s="27" t="s">
        <v>102</v>
      </c>
      <c r="L822" s="24" t="s">
        <v>102</v>
      </c>
      <c r="M822" s="24" t="s">
        <v>102</v>
      </c>
      <c r="N822" s="1" t="s">
        <v>102</v>
      </c>
      <c r="O822" s="31" t="s">
        <v>102</v>
      </c>
      <c r="P822" s="25" t="s">
        <v>102</v>
      </c>
      <c r="Q822" s="70" t="s">
        <v>102</v>
      </c>
      <c r="R822" s="70" t="s">
        <v>102</v>
      </c>
      <c r="S822" s="70" t="s">
        <v>102</v>
      </c>
      <c r="T822" s="70" t="s">
        <v>102</v>
      </c>
      <c r="U822" s="70" t="s">
        <v>102</v>
      </c>
      <c r="V822" s="70" t="s">
        <v>102</v>
      </c>
      <c r="W822" s="160" t="s">
        <v>114</v>
      </c>
      <c r="X822" s="153" t="s">
        <v>102</v>
      </c>
      <c r="Y822" s="157" t="s">
        <v>102</v>
      </c>
    </row>
    <row r="823" spans="1:25" x14ac:dyDescent="0.3">
      <c r="A823" s="10" t="s">
        <v>515</v>
      </c>
      <c r="B823" s="15" t="s">
        <v>102</v>
      </c>
      <c r="C823" s="9" t="s">
        <v>102</v>
      </c>
      <c r="D823" s="9" t="s">
        <v>102</v>
      </c>
      <c r="E823" s="11" t="s">
        <v>102</v>
      </c>
      <c r="F823" s="33" t="s">
        <v>102</v>
      </c>
      <c r="G823" s="33" t="s">
        <v>102</v>
      </c>
      <c r="H823" s="28" t="s">
        <v>102</v>
      </c>
      <c r="I823" s="28" t="s">
        <v>102</v>
      </c>
      <c r="J823" s="28" t="s">
        <v>102</v>
      </c>
      <c r="K823" s="31" t="s">
        <v>102</v>
      </c>
      <c r="L823" s="31" t="s">
        <v>102</v>
      </c>
      <c r="M823" s="31">
        <v>2</v>
      </c>
      <c r="N823" s="1" t="s">
        <v>102</v>
      </c>
      <c r="O823" s="31" t="s">
        <v>102</v>
      </c>
      <c r="P823" s="25" t="s">
        <v>102</v>
      </c>
      <c r="Q823" s="70" t="s">
        <v>102</v>
      </c>
      <c r="R823" s="70" t="s">
        <v>102</v>
      </c>
      <c r="S823" s="70" t="s">
        <v>102</v>
      </c>
      <c r="T823" s="70" t="s">
        <v>102</v>
      </c>
      <c r="U823" s="70" t="s">
        <v>102</v>
      </c>
      <c r="V823" s="70" t="s">
        <v>102</v>
      </c>
      <c r="W823" s="160" t="s">
        <v>102</v>
      </c>
      <c r="X823" s="153" t="s">
        <v>114</v>
      </c>
      <c r="Y823" s="157" t="s">
        <v>102</v>
      </c>
    </row>
    <row r="824" spans="1:25" x14ac:dyDescent="0.3">
      <c r="A824" s="18" t="s">
        <v>940</v>
      </c>
      <c r="B824" s="16" t="s">
        <v>102</v>
      </c>
      <c r="C824" s="17" t="s">
        <v>102</v>
      </c>
      <c r="D824" s="17" t="s">
        <v>102</v>
      </c>
      <c r="E824" s="22" t="s">
        <v>102</v>
      </c>
      <c r="F824" s="33" t="s">
        <v>102</v>
      </c>
      <c r="G824" s="29" t="s">
        <v>102</v>
      </c>
      <c r="H824" s="29" t="s">
        <v>102</v>
      </c>
      <c r="I824" s="30">
        <f>2+1+1+1+1+1</f>
        <v>7</v>
      </c>
      <c r="J824" s="29" t="s">
        <v>102</v>
      </c>
      <c r="K824" s="39" t="s">
        <v>102</v>
      </c>
      <c r="L824" s="39" t="s">
        <v>102</v>
      </c>
      <c r="M824" s="39" t="s">
        <v>102</v>
      </c>
      <c r="N824" s="22" t="s">
        <v>102</v>
      </c>
      <c r="O824" s="31" t="s">
        <v>102</v>
      </c>
      <c r="P824" s="25" t="s">
        <v>102</v>
      </c>
      <c r="Q824" s="70" t="s">
        <v>102</v>
      </c>
      <c r="R824" s="70" t="s">
        <v>102</v>
      </c>
      <c r="S824" s="70" t="s">
        <v>102</v>
      </c>
      <c r="T824" s="70" t="s">
        <v>102</v>
      </c>
      <c r="U824" s="70" t="s">
        <v>102</v>
      </c>
      <c r="V824" s="70" t="s">
        <v>102</v>
      </c>
      <c r="W824" s="160" t="s">
        <v>114</v>
      </c>
      <c r="X824" s="153" t="s">
        <v>102</v>
      </c>
      <c r="Y824" s="157" t="s">
        <v>102</v>
      </c>
    </row>
    <row r="825" spans="1:25" x14ac:dyDescent="0.3">
      <c r="A825" s="10" t="s">
        <v>941</v>
      </c>
      <c r="B825" s="15" t="s">
        <v>102</v>
      </c>
      <c r="C825" s="9" t="s">
        <v>102</v>
      </c>
      <c r="D825" s="9" t="s">
        <v>102</v>
      </c>
      <c r="E825" s="11" t="s">
        <v>102</v>
      </c>
      <c r="F825" s="33" t="s">
        <v>102</v>
      </c>
      <c r="G825" s="33" t="s">
        <v>102</v>
      </c>
      <c r="H825" s="28" t="s">
        <v>102</v>
      </c>
      <c r="I825" s="28" t="s">
        <v>102</v>
      </c>
      <c r="J825" s="28" t="s">
        <v>102</v>
      </c>
      <c r="K825" s="24">
        <f>1+1+2+17+56+26+6+80+102+3</f>
        <v>294</v>
      </c>
      <c r="L825" s="25" t="s">
        <v>102</v>
      </c>
      <c r="M825" s="25" t="s">
        <v>102</v>
      </c>
      <c r="N825" s="1" t="s">
        <v>102</v>
      </c>
      <c r="O825" s="31" t="s">
        <v>102</v>
      </c>
      <c r="P825" s="25" t="s">
        <v>102</v>
      </c>
      <c r="Q825" s="70" t="s">
        <v>102</v>
      </c>
      <c r="R825" s="70" t="s">
        <v>102</v>
      </c>
      <c r="S825" s="70" t="s">
        <v>102</v>
      </c>
      <c r="T825" s="70" t="s">
        <v>102</v>
      </c>
      <c r="U825" s="70" t="s">
        <v>102</v>
      </c>
      <c r="V825" s="70" t="s">
        <v>102</v>
      </c>
      <c r="W825" s="160" t="s">
        <v>114</v>
      </c>
      <c r="X825" s="153" t="s">
        <v>102</v>
      </c>
      <c r="Y825" s="157" t="s">
        <v>102</v>
      </c>
    </row>
    <row r="826" spans="1:25" x14ac:dyDescent="0.3">
      <c r="A826" s="11" t="s">
        <v>942</v>
      </c>
      <c r="B826" s="15" t="s">
        <v>102</v>
      </c>
      <c r="C826" s="9" t="s">
        <v>102</v>
      </c>
      <c r="D826" s="9" t="s">
        <v>102</v>
      </c>
      <c r="E826" s="11" t="s">
        <v>102</v>
      </c>
      <c r="F826" s="28" t="s">
        <v>102</v>
      </c>
      <c r="G826" s="28" t="s">
        <v>102</v>
      </c>
      <c r="H826" s="28" t="s">
        <v>102</v>
      </c>
      <c r="I826" s="28" t="s">
        <v>102</v>
      </c>
      <c r="J826" s="28">
        <v>3</v>
      </c>
      <c r="K826" s="10" t="s">
        <v>102</v>
      </c>
      <c r="L826" s="28" t="s">
        <v>102</v>
      </c>
      <c r="M826" s="28" t="s">
        <v>102</v>
      </c>
      <c r="N826" s="11" t="s">
        <v>102</v>
      </c>
      <c r="O826" s="31" t="s">
        <v>102</v>
      </c>
      <c r="P826" s="25" t="s">
        <v>102</v>
      </c>
      <c r="Q826" s="71" t="s">
        <v>102</v>
      </c>
      <c r="R826" s="71" t="s">
        <v>102</v>
      </c>
      <c r="S826" s="71" t="s">
        <v>102</v>
      </c>
      <c r="T826" s="71" t="s">
        <v>102</v>
      </c>
      <c r="U826" s="71" t="s">
        <v>102</v>
      </c>
      <c r="V826" s="71" t="s">
        <v>102</v>
      </c>
      <c r="W826" s="160" t="s">
        <v>114</v>
      </c>
      <c r="X826" s="153" t="s">
        <v>102</v>
      </c>
      <c r="Y826" s="157" t="s">
        <v>102</v>
      </c>
    </row>
    <row r="827" spans="1:25" x14ac:dyDescent="0.3">
      <c r="A827" s="11" t="s">
        <v>516</v>
      </c>
      <c r="B827" s="15" t="s">
        <v>102</v>
      </c>
      <c r="C827" s="9" t="s">
        <v>102</v>
      </c>
      <c r="D827" s="9" t="s">
        <v>102</v>
      </c>
      <c r="E827" s="11" t="s">
        <v>102</v>
      </c>
      <c r="F827" s="33" t="s">
        <v>102</v>
      </c>
      <c r="G827" s="33" t="s">
        <v>102</v>
      </c>
      <c r="H827" s="28" t="s">
        <v>102</v>
      </c>
      <c r="I827" s="28" t="s">
        <v>102</v>
      </c>
      <c r="J827" s="31" t="s">
        <v>102</v>
      </c>
      <c r="K827" s="10" t="s">
        <v>102</v>
      </c>
      <c r="L827" s="28" t="s">
        <v>102</v>
      </c>
      <c r="M827" s="28" t="s">
        <v>114</v>
      </c>
      <c r="N827" s="1" t="s">
        <v>102</v>
      </c>
      <c r="O827" s="31" t="s">
        <v>102</v>
      </c>
      <c r="P827" s="25" t="s">
        <v>102</v>
      </c>
      <c r="Q827" s="70" t="s">
        <v>102</v>
      </c>
      <c r="R827" s="70" t="s">
        <v>102</v>
      </c>
      <c r="S827" s="70" t="s">
        <v>102</v>
      </c>
      <c r="T827" s="70" t="s">
        <v>102</v>
      </c>
      <c r="U827" s="70" t="s">
        <v>102</v>
      </c>
      <c r="V827" s="70" t="s">
        <v>102</v>
      </c>
      <c r="W827" s="160" t="s">
        <v>102</v>
      </c>
      <c r="X827" s="153" t="s">
        <v>102</v>
      </c>
      <c r="Y827" s="157" t="s">
        <v>102</v>
      </c>
    </row>
    <row r="828" spans="1:25" x14ac:dyDescent="0.3">
      <c r="A828" s="11" t="s">
        <v>517</v>
      </c>
      <c r="B828" s="15" t="s">
        <v>102</v>
      </c>
      <c r="C828" s="9" t="s">
        <v>102</v>
      </c>
      <c r="D828" s="9" t="s">
        <v>102</v>
      </c>
      <c r="E828" s="11" t="s">
        <v>102</v>
      </c>
      <c r="F828" s="33" t="s">
        <v>102</v>
      </c>
      <c r="G828" s="33" t="s">
        <v>102</v>
      </c>
      <c r="H828" s="28" t="s">
        <v>102</v>
      </c>
      <c r="I828" s="28" t="s">
        <v>102</v>
      </c>
      <c r="J828" s="31" t="s">
        <v>102</v>
      </c>
      <c r="K828" s="10" t="s">
        <v>102</v>
      </c>
      <c r="L828" s="28" t="s">
        <v>102</v>
      </c>
      <c r="M828" s="28" t="s">
        <v>114</v>
      </c>
      <c r="N828" s="1" t="s">
        <v>102</v>
      </c>
      <c r="O828" s="31" t="s">
        <v>102</v>
      </c>
      <c r="P828" s="25" t="s">
        <v>102</v>
      </c>
      <c r="Q828" s="70" t="s">
        <v>102</v>
      </c>
      <c r="R828" s="70" t="s">
        <v>102</v>
      </c>
      <c r="S828" s="70" t="s">
        <v>102</v>
      </c>
      <c r="T828" s="70" t="s">
        <v>102</v>
      </c>
      <c r="U828" s="70" t="s">
        <v>102</v>
      </c>
      <c r="V828" s="70" t="s">
        <v>102</v>
      </c>
      <c r="W828" s="160" t="s">
        <v>102</v>
      </c>
      <c r="X828" s="153" t="s">
        <v>114</v>
      </c>
      <c r="Y828" s="157" t="s">
        <v>102</v>
      </c>
    </row>
    <row r="829" spans="1:25" x14ac:dyDescent="0.3">
      <c r="A829" s="11" t="s">
        <v>518</v>
      </c>
      <c r="B829" s="15" t="s">
        <v>102</v>
      </c>
      <c r="C829" s="9" t="s">
        <v>102</v>
      </c>
      <c r="D829" s="9" t="s">
        <v>102</v>
      </c>
      <c r="E829" s="11" t="s">
        <v>102</v>
      </c>
      <c r="F829" s="33" t="s">
        <v>102</v>
      </c>
      <c r="G829" s="33" t="s">
        <v>102</v>
      </c>
      <c r="H829" s="28" t="s">
        <v>102</v>
      </c>
      <c r="I829" s="28" t="s">
        <v>102</v>
      </c>
      <c r="J829" s="31" t="s">
        <v>102</v>
      </c>
      <c r="K829" s="10" t="s">
        <v>102</v>
      </c>
      <c r="L829" s="28" t="s">
        <v>102</v>
      </c>
      <c r="M829" s="28" t="s">
        <v>114</v>
      </c>
      <c r="N829" s="1" t="s">
        <v>102</v>
      </c>
      <c r="O829" s="31" t="s">
        <v>102</v>
      </c>
      <c r="P829" s="25" t="s">
        <v>102</v>
      </c>
      <c r="Q829" s="70" t="s">
        <v>102</v>
      </c>
      <c r="R829" s="70" t="s">
        <v>102</v>
      </c>
      <c r="S829" s="70" t="s">
        <v>102</v>
      </c>
      <c r="T829" s="70" t="s">
        <v>102</v>
      </c>
      <c r="U829" s="70" t="s">
        <v>102</v>
      </c>
      <c r="V829" s="70" t="s">
        <v>102</v>
      </c>
      <c r="W829" s="160" t="s">
        <v>102</v>
      </c>
      <c r="X829" s="153" t="s">
        <v>114</v>
      </c>
      <c r="Y829" s="157" t="s">
        <v>102</v>
      </c>
    </row>
    <row r="830" spans="1:25" x14ac:dyDescent="0.3">
      <c r="A830" s="101" t="s">
        <v>943</v>
      </c>
      <c r="B830" s="92"/>
      <c r="C830" s="86"/>
      <c r="D830" s="86"/>
      <c r="E830" s="86"/>
      <c r="F830" s="89"/>
      <c r="G830" s="89"/>
      <c r="H830" s="87"/>
      <c r="I830" s="87"/>
      <c r="J830" s="87"/>
      <c r="K830" s="87"/>
      <c r="L830" s="87"/>
      <c r="M830" s="87"/>
      <c r="N830" s="86"/>
      <c r="O830" s="87"/>
      <c r="P830" s="87"/>
      <c r="Q830" s="90"/>
      <c r="R830" s="90"/>
      <c r="S830" s="90"/>
      <c r="T830" s="90"/>
      <c r="U830" s="70" t="s">
        <v>102</v>
      </c>
      <c r="V830" s="70" t="s">
        <v>102</v>
      </c>
      <c r="W830" s="160" t="s">
        <v>102</v>
      </c>
      <c r="X830" s="153" t="str">
        <f t="shared" si="14"/>
        <v/>
      </c>
      <c r="Y830" s="157"/>
    </row>
    <row r="831" spans="1:25" x14ac:dyDescent="0.3">
      <c r="A831" s="62" t="s">
        <v>621</v>
      </c>
      <c r="B831" s="66" t="s">
        <v>102</v>
      </c>
      <c r="C831" s="38" t="s">
        <v>102</v>
      </c>
      <c r="D831" s="38" t="s">
        <v>102</v>
      </c>
      <c r="E831" s="38" t="s">
        <v>102</v>
      </c>
      <c r="F831" s="33" t="s">
        <v>102</v>
      </c>
      <c r="G831" s="37" t="s">
        <v>102</v>
      </c>
      <c r="H831" s="37" t="s">
        <v>102</v>
      </c>
      <c r="I831" s="37">
        <v>9</v>
      </c>
      <c r="J831" s="37" t="s">
        <v>102</v>
      </c>
      <c r="K831" s="37" t="s">
        <v>102</v>
      </c>
      <c r="L831" s="37" t="s">
        <v>102</v>
      </c>
      <c r="M831" s="37" t="s">
        <v>102</v>
      </c>
      <c r="N831" s="38" t="s">
        <v>102</v>
      </c>
      <c r="O831" s="37" t="s">
        <v>102</v>
      </c>
      <c r="P831" s="25" t="s">
        <v>102</v>
      </c>
      <c r="Q831" s="70" t="s">
        <v>102</v>
      </c>
      <c r="R831" s="70" t="s">
        <v>102</v>
      </c>
      <c r="S831" s="70" t="s">
        <v>102</v>
      </c>
      <c r="T831" s="70" t="s">
        <v>102</v>
      </c>
      <c r="U831" s="70" t="s">
        <v>102</v>
      </c>
      <c r="V831" s="70" t="s">
        <v>102</v>
      </c>
      <c r="W831" s="160" t="s">
        <v>102</v>
      </c>
      <c r="X831" s="153" t="s">
        <v>114</v>
      </c>
      <c r="Y831" s="157" t="s">
        <v>114</v>
      </c>
    </row>
    <row r="832" spans="1:25" x14ac:dyDescent="0.3">
      <c r="A832" s="40" t="s">
        <v>519</v>
      </c>
      <c r="B832" s="48" t="s">
        <v>102</v>
      </c>
      <c r="C832" s="4" t="s">
        <v>102</v>
      </c>
      <c r="D832" s="4" t="s">
        <v>102</v>
      </c>
      <c r="E832" s="4" t="s">
        <v>102</v>
      </c>
      <c r="F832" s="33" t="s">
        <v>102</v>
      </c>
      <c r="G832" s="33" t="s">
        <v>102</v>
      </c>
      <c r="H832" s="24">
        <v>1</v>
      </c>
      <c r="I832" s="24">
        <v>1</v>
      </c>
      <c r="J832" s="24" t="s">
        <v>102</v>
      </c>
      <c r="K832" s="24" t="s">
        <v>102</v>
      </c>
      <c r="L832" s="24" t="s">
        <v>102</v>
      </c>
      <c r="M832" s="24">
        <v>2</v>
      </c>
      <c r="N832" s="1" t="s">
        <v>102</v>
      </c>
      <c r="O832" s="37" t="s">
        <v>102</v>
      </c>
      <c r="P832" s="25" t="s">
        <v>102</v>
      </c>
      <c r="Q832" s="70" t="s">
        <v>102</v>
      </c>
      <c r="R832" s="70" t="s">
        <v>102</v>
      </c>
      <c r="S832" s="70" t="s">
        <v>102</v>
      </c>
      <c r="T832" s="70" t="s">
        <v>102</v>
      </c>
      <c r="U832" s="70" t="s">
        <v>102</v>
      </c>
      <c r="V832" s="70" t="s">
        <v>102</v>
      </c>
      <c r="W832" s="160" t="s">
        <v>102</v>
      </c>
      <c r="X832" s="153" t="s">
        <v>114</v>
      </c>
      <c r="Y832" s="157" t="s">
        <v>114</v>
      </c>
    </row>
    <row r="833" spans="1:25" x14ac:dyDescent="0.3">
      <c r="A833" s="40" t="s">
        <v>654</v>
      </c>
      <c r="B833" s="48" t="s">
        <v>102</v>
      </c>
      <c r="C833" s="4" t="s">
        <v>102</v>
      </c>
      <c r="D833" s="4" t="s">
        <v>102</v>
      </c>
      <c r="E833" s="4" t="s">
        <v>102</v>
      </c>
      <c r="F833" s="33" t="s">
        <v>102</v>
      </c>
      <c r="G833" s="33" t="s">
        <v>102</v>
      </c>
      <c r="H833" s="24" t="s">
        <v>102</v>
      </c>
      <c r="I833" s="24" t="s">
        <v>102</v>
      </c>
      <c r="J833" s="24" t="s">
        <v>102</v>
      </c>
      <c r="K833" s="24" t="s">
        <v>102</v>
      </c>
      <c r="L833" s="24" t="s">
        <v>102</v>
      </c>
      <c r="M833" s="24" t="s">
        <v>102</v>
      </c>
      <c r="N833" s="1" t="s">
        <v>102</v>
      </c>
      <c r="O833" s="37" t="s">
        <v>102</v>
      </c>
      <c r="P833" s="25" t="s">
        <v>102</v>
      </c>
      <c r="Q833" s="70" t="s">
        <v>102</v>
      </c>
      <c r="R833" s="70" t="s">
        <v>102</v>
      </c>
      <c r="S833" s="70">
        <v>33</v>
      </c>
      <c r="T833" s="70">
        <v>5</v>
      </c>
      <c r="U833" s="70" t="s">
        <v>102</v>
      </c>
      <c r="V833" s="70" t="s">
        <v>102</v>
      </c>
      <c r="W833" s="160" t="s">
        <v>102</v>
      </c>
      <c r="X833" s="153" t="str">
        <f t="shared" si="14"/>
        <v>X</v>
      </c>
      <c r="Y833" s="157" t="s">
        <v>114</v>
      </c>
    </row>
    <row r="834" spans="1:25" x14ac:dyDescent="0.3">
      <c r="A834" s="40" t="s">
        <v>790</v>
      </c>
      <c r="B834" s="48" t="s">
        <v>102</v>
      </c>
      <c r="C834" s="4" t="s">
        <v>102</v>
      </c>
      <c r="D834" s="4" t="s">
        <v>102</v>
      </c>
      <c r="E834" s="4" t="s">
        <v>102</v>
      </c>
      <c r="F834" s="33" t="s">
        <v>102</v>
      </c>
      <c r="G834" s="33" t="s">
        <v>102</v>
      </c>
      <c r="H834" s="24" t="s">
        <v>102</v>
      </c>
      <c r="I834" s="24" t="s">
        <v>102</v>
      </c>
      <c r="J834" s="24" t="s">
        <v>102</v>
      </c>
      <c r="K834" s="24">
        <v>1</v>
      </c>
      <c r="L834" s="24" t="s">
        <v>102</v>
      </c>
      <c r="M834" s="24" t="s">
        <v>102</v>
      </c>
      <c r="N834" s="1" t="s">
        <v>102</v>
      </c>
      <c r="O834" s="37" t="s">
        <v>102</v>
      </c>
      <c r="P834" s="25" t="s">
        <v>102</v>
      </c>
      <c r="Q834" s="70" t="s">
        <v>102</v>
      </c>
      <c r="R834" s="70" t="s">
        <v>102</v>
      </c>
      <c r="S834" s="70" t="s">
        <v>102</v>
      </c>
      <c r="T834" s="70" t="s">
        <v>102</v>
      </c>
      <c r="U834" s="70" t="s">
        <v>102</v>
      </c>
      <c r="V834" s="70" t="s">
        <v>102</v>
      </c>
      <c r="W834" s="160" t="s">
        <v>102</v>
      </c>
      <c r="X834" s="153" t="s">
        <v>114</v>
      </c>
      <c r="Y834" s="157" t="s">
        <v>114</v>
      </c>
    </row>
    <row r="835" spans="1:25" x14ac:dyDescent="0.3">
      <c r="A835" s="40" t="s">
        <v>520</v>
      </c>
      <c r="B835" s="48" t="s">
        <v>102</v>
      </c>
      <c r="C835" s="4" t="s">
        <v>102</v>
      </c>
      <c r="D835" s="4" t="s">
        <v>102</v>
      </c>
      <c r="E835" s="4" t="s">
        <v>102</v>
      </c>
      <c r="F835" s="33" t="s">
        <v>102</v>
      </c>
      <c r="G835" s="33" t="s">
        <v>102</v>
      </c>
      <c r="H835" s="24" t="s">
        <v>102</v>
      </c>
      <c r="I835" s="24" t="s">
        <v>102</v>
      </c>
      <c r="J835" s="24" t="s">
        <v>102</v>
      </c>
      <c r="K835" s="24">
        <v>5</v>
      </c>
      <c r="L835" s="24" t="s">
        <v>102</v>
      </c>
      <c r="M835" s="24">
        <v>2</v>
      </c>
      <c r="N835" s="7" t="s">
        <v>102</v>
      </c>
      <c r="O835" s="37" t="s">
        <v>102</v>
      </c>
      <c r="P835" s="25" t="s">
        <v>102</v>
      </c>
      <c r="Q835" s="70" t="s">
        <v>102</v>
      </c>
      <c r="R835" s="70" t="s">
        <v>102</v>
      </c>
      <c r="S835" s="70" t="s">
        <v>102</v>
      </c>
      <c r="T835" s="70" t="s">
        <v>102</v>
      </c>
      <c r="U835" s="70" t="s">
        <v>102</v>
      </c>
      <c r="V835" s="70" t="s">
        <v>102</v>
      </c>
      <c r="W835" s="160" t="s">
        <v>102</v>
      </c>
      <c r="X835" s="153" t="s">
        <v>114</v>
      </c>
      <c r="Y835" s="157" t="s">
        <v>114</v>
      </c>
    </row>
    <row r="836" spans="1:25" x14ac:dyDescent="0.3">
      <c r="A836" s="40" t="s">
        <v>521</v>
      </c>
      <c r="B836" s="48" t="s">
        <v>102</v>
      </c>
      <c r="C836" s="4" t="s">
        <v>102</v>
      </c>
      <c r="D836" s="4" t="s">
        <v>102</v>
      </c>
      <c r="E836" s="4" t="s">
        <v>102</v>
      </c>
      <c r="F836" s="33" t="s">
        <v>102</v>
      </c>
      <c r="G836" s="33" t="s">
        <v>102</v>
      </c>
      <c r="H836" s="24" t="s">
        <v>102</v>
      </c>
      <c r="I836" s="24" t="s">
        <v>102</v>
      </c>
      <c r="J836" s="24" t="s">
        <v>102</v>
      </c>
      <c r="K836" s="24" t="s">
        <v>102</v>
      </c>
      <c r="L836" s="24" t="s">
        <v>102</v>
      </c>
      <c r="M836" s="24" t="s">
        <v>114</v>
      </c>
      <c r="N836" s="7" t="s">
        <v>102</v>
      </c>
      <c r="O836" s="37" t="s">
        <v>102</v>
      </c>
      <c r="P836" s="25" t="s">
        <v>102</v>
      </c>
      <c r="Q836" s="70" t="s">
        <v>102</v>
      </c>
      <c r="R836" s="70" t="s">
        <v>102</v>
      </c>
      <c r="S836" s="70" t="s">
        <v>102</v>
      </c>
      <c r="T836" s="70" t="s">
        <v>102</v>
      </c>
      <c r="U836" s="70" t="s">
        <v>102</v>
      </c>
      <c r="V836" s="70" t="s">
        <v>102</v>
      </c>
      <c r="W836" s="160" t="s">
        <v>102</v>
      </c>
      <c r="X836" s="153" t="s">
        <v>102</v>
      </c>
      <c r="Y836" s="157" t="s">
        <v>102</v>
      </c>
    </row>
    <row r="837" spans="1:25" x14ac:dyDescent="0.3">
      <c r="A837" s="3" t="s">
        <v>46</v>
      </c>
      <c r="B837" s="2">
        <v>0</v>
      </c>
      <c r="C837" s="4">
        <v>0</v>
      </c>
      <c r="D837" s="4">
        <v>0</v>
      </c>
      <c r="E837" s="1">
        <v>4</v>
      </c>
      <c r="F837" s="33" t="s">
        <v>102</v>
      </c>
      <c r="G837" s="33" t="s">
        <v>102</v>
      </c>
      <c r="H837" s="25" t="s">
        <v>102</v>
      </c>
      <c r="I837" s="25" t="s">
        <v>102</v>
      </c>
      <c r="J837" s="25" t="s">
        <v>102</v>
      </c>
      <c r="K837" s="3" t="s">
        <v>102</v>
      </c>
      <c r="L837" s="25" t="s">
        <v>102</v>
      </c>
      <c r="M837" s="25" t="s">
        <v>114</v>
      </c>
      <c r="N837" s="7" t="s">
        <v>102</v>
      </c>
      <c r="O837" s="37" t="s">
        <v>102</v>
      </c>
      <c r="P837" s="25" t="s">
        <v>102</v>
      </c>
      <c r="Q837" s="70" t="s">
        <v>102</v>
      </c>
      <c r="R837" s="70" t="s">
        <v>102</v>
      </c>
      <c r="S837" s="70" t="s">
        <v>102</v>
      </c>
      <c r="T837" s="70" t="s">
        <v>102</v>
      </c>
      <c r="U837" s="70" t="s">
        <v>102</v>
      </c>
      <c r="V837" s="70" t="s">
        <v>102</v>
      </c>
      <c r="W837" s="160" t="s">
        <v>102</v>
      </c>
      <c r="X837" s="153" t="s">
        <v>102</v>
      </c>
      <c r="Y837" s="157" t="s">
        <v>114</v>
      </c>
    </row>
    <row r="838" spans="1:25" x14ac:dyDescent="0.3">
      <c r="A838" s="3" t="s">
        <v>53</v>
      </c>
      <c r="B838" s="2">
        <v>2</v>
      </c>
      <c r="C838" s="4">
        <v>0</v>
      </c>
      <c r="D838" s="4">
        <v>0</v>
      </c>
      <c r="E838" s="1">
        <v>0</v>
      </c>
      <c r="F838" s="33" t="s">
        <v>102</v>
      </c>
      <c r="G838" s="33" t="s">
        <v>102</v>
      </c>
      <c r="H838" s="25" t="s">
        <v>102</v>
      </c>
      <c r="I838" s="24">
        <v>1</v>
      </c>
      <c r="J838" s="25" t="s">
        <v>102</v>
      </c>
      <c r="K838" s="25" t="s">
        <v>102</v>
      </c>
      <c r="L838" s="25" t="s">
        <v>102</v>
      </c>
      <c r="M838" s="25" t="s">
        <v>102</v>
      </c>
      <c r="N838" s="7" t="s">
        <v>102</v>
      </c>
      <c r="O838" s="37" t="s">
        <v>102</v>
      </c>
      <c r="P838" s="25" t="s">
        <v>102</v>
      </c>
      <c r="Q838" s="70" t="s">
        <v>102</v>
      </c>
      <c r="R838" s="70" t="s">
        <v>102</v>
      </c>
      <c r="S838" s="70" t="s">
        <v>102</v>
      </c>
      <c r="T838" s="70" t="s">
        <v>102</v>
      </c>
      <c r="U838" s="70" t="s">
        <v>102</v>
      </c>
      <c r="V838" s="70" t="s">
        <v>102</v>
      </c>
      <c r="W838" s="160" t="s">
        <v>102</v>
      </c>
      <c r="X838" s="153" t="s">
        <v>114</v>
      </c>
      <c r="Y838" s="157" t="s">
        <v>114</v>
      </c>
    </row>
    <row r="839" spans="1:25" x14ac:dyDescent="0.3">
      <c r="A839" s="3" t="s">
        <v>731</v>
      </c>
      <c r="B839" s="2" t="s">
        <v>102</v>
      </c>
      <c r="C839" s="4" t="s">
        <v>102</v>
      </c>
      <c r="D839" s="4" t="s">
        <v>102</v>
      </c>
      <c r="E839" s="1" t="s">
        <v>102</v>
      </c>
      <c r="F839" s="33">
        <v>2</v>
      </c>
      <c r="G839" s="33" t="s">
        <v>102</v>
      </c>
      <c r="H839" s="25" t="s">
        <v>102</v>
      </c>
      <c r="I839" s="24" t="s">
        <v>102</v>
      </c>
      <c r="J839" s="25" t="s">
        <v>102</v>
      </c>
      <c r="K839" s="25">
        <v>1</v>
      </c>
      <c r="L839" s="25" t="s">
        <v>102</v>
      </c>
      <c r="M839" s="25" t="s">
        <v>102</v>
      </c>
      <c r="N839" s="7" t="s">
        <v>102</v>
      </c>
      <c r="O839" s="37" t="s">
        <v>102</v>
      </c>
      <c r="P839" s="25" t="s">
        <v>102</v>
      </c>
      <c r="Q839" s="70" t="s">
        <v>102</v>
      </c>
      <c r="R839" s="70" t="s">
        <v>102</v>
      </c>
      <c r="S839" s="70" t="s">
        <v>102</v>
      </c>
      <c r="T839" s="70" t="s">
        <v>102</v>
      </c>
      <c r="U839" s="70" t="s">
        <v>102</v>
      </c>
      <c r="V839" s="70" t="s">
        <v>102</v>
      </c>
      <c r="W839" s="160" t="s">
        <v>102</v>
      </c>
      <c r="X839" s="153" t="s">
        <v>114</v>
      </c>
      <c r="Y839" s="157" t="s">
        <v>114</v>
      </c>
    </row>
    <row r="840" spans="1:25" x14ac:dyDescent="0.3">
      <c r="A840" s="3" t="s">
        <v>655</v>
      </c>
      <c r="B840" s="2" t="s">
        <v>102</v>
      </c>
      <c r="C840" s="4" t="s">
        <v>102</v>
      </c>
      <c r="D840" s="4" t="s">
        <v>102</v>
      </c>
      <c r="E840" s="1" t="s">
        <v>102</v>
      </c>
      <c r="F840" s="33" t="s">
        <v>102</v>
      </c>
      <c r="G840" s="33" t="s">
        <v>102</v>
      </c>
      <c r="H840" s="25" t="s">
        <v>102</v>
      </c>
      <c r="I840" s="24" t="s">
        <v>102</v>
      </c>
      <c r="J840" s="25" t="s">
        <v>102</v>
      </c>
      <c r="K840" s="25" t="s">
        <v>102</v>
      </c>
      <c r="L840" s="25" t="s">
        <v>102</v>
      </c>
      <c r="M840" s="25" t="s">
        <v>102</v>
      </c>
      <c r="N840" s="7" t="s">
        <v>102</v>
      </c>
      <c r="O840" s="37" t="s">
        <v>102</v>
      </c>
      <c r="P840" s="25" t="s">
        <v>102</v>
      </c>
      <c r="Q840" s="70" t="s">
        <v>102</v>
      </c>
      <c r="R840" s="70">
        <v>5</v>
      </c>
      <c r="S840" s="70" t="s">
        <v>102</v>
      </c>
      <c r="T840" s="70" t="s">
        <v>102</v>
      </c>
      <c r="U840" s="70" t="s">
        <v>102</v>
      </c>
      <c r="V840" s="70" t="s">
        <v>102</v>
      </c>
      <c r="W840" s="160" t="s">
        <v>102</v>
      </c>
      <c r="X840" s="153" t="str">
        <f t="shared" si="14"/>
        <v>X</v>
      </c>
      <c r="Y840" s="157" t="s">
        <v>114</v>
      </c>
    </row>
    <row r="841" spans="1:25" x14ac:dyDescent="0.3">
      <c r="A841" s="3" t="s">
        <v>45</v>
      </c>
      <c r="B841" s="2">
        <v>2</v>
      </c>
      <c r="C841" s="4">
        <v>0</v>
      </c>
      <c r="D841" s="4">
        <v>0</v>
      </c>
      <c r="E841" s="1">
        <v>0</v>
      </c>
      <c r="F841" s="33" t="s">
        <v>102</v>
      </c>
      <c r="G841" s="33">
        <v>26</v>
      </c>
      <c r="H841" s="24">
        <v>2</v>
      </c>
      <c r="I841" s="25">
        <v>10</v>
      </c>
      <c r="J841" s="25" t="s">
        <v>102</v>
      </c>
      <c r="K841" s="26" t="s">
        <v>102</v>
      </c>
      <c r="L841" s="26" t="s">
        <v>102</v>
      </c>
      <c r="M841" s="26">
        <v>1</v>
      </c>
      <c r="N841" s="7" t="s">
        <v>102</v>
      </c>
      <c r="O841" s="37" t="s">
        <v>102</v>
      </c>
      <c r="P841" s="25">
        <v>1</v>
      </c>
      <c r="Q841" s="70" t="s">
        <v>102</v>
      </c>
      <c r="R841" s="70" t="s">
        <v>102</v>
      </c>
      <c r="S841" s="70" t="s">
        <v>102</v>
      </c>
      <c r="T841" s="70" t="s">
        <v>102</v>
      </c>
      <c r="U841" s="70" t="s">
        <v>102</v>
      </c>
      <c r="V841" s="70" t="s">
        <v>102</v>
      </c>
      <c r="W841" s="160" t="s">
        <v>102</v>
      </c>
      <c r="X841" s="153" t="s">
        <v>102</v>
      </c>
      <c r="Y841" s="157" t="s">
        <v>114</v>
      </c>
    </row>
    <row r="842" spans="1:25" x14ac:dyDescent="0.3">
      <c r="A842" s="3" t="s">
        <v>138</v>
      </c>
      <c r="B842" s="2" t="s">
        <v>102</v>
      </c>
      <c r="C842" s="4" t="s">
        <v>102</v>
      </c>
      <c r="D842" s="4" t="s">
        <v>102</v>
      </c>
      <c r="E842" s="1" t="s">
        <v>102</v>
      </c>
      <c r="F842" s="33" t="s">
        <v>102</v>
      </c>
      <c r="G842" s="33" t="s">
        <v>102</v>
      </c>
      <c r="H842" s="25">
        <v>2</v>
      </c>
      <c r="I842" s="25" t="s">
        <v>102</v>
      </c>
      <c r="J842" s="25" t="s">
        <v>102</v>
      </c>
      <c r="K842" s="26" t="s">
        <v>102</v>
      </c>
      <c r="L842" s="25" t="s">
        <v>102</v>
      </c>
      <c r="M842" s="25" t="s">
        <v>102</v>
      </c>
      <c r="N842" s="7" t="s">
        <v>102</v>
      </c>
      <c r="O842" s="37" t="s">
        <v>102</v>
      </c>
      <c r="P842" s="25" t="s">
        <v>102</v>
      </c>
      <c r="Q842" s="70" t="s">
        <v>102</v>
      </c>
      <c r="R842" s="70" t="s">
        <v>102</v>
      </c>
      <c r="S842" s="70">
        <v>1</v>
      </c>
      <c r="T842" s="70" t="s">
        <v>102</v>
      </c>
      <c r="U842" s="70" t="s">
        <v>102</v>
      </c>
      <c r="V842" s="70" t="s">
        <v>102</v>
      </c>
      <c r="W842" s="160" t="s">
        <v>102</v>
      </c>
      <c r="X842" s="153" t="str">
        <f t="shared" si="14"/>
        <v>X</v>
      </c>
      <c r="Y842" s="157" t="s">
        <v>102</v>
      </c>
    </row>
    <row r="843" spans="1:25" x14ac:dyDescent="0.3">
      <c r="A843" s="10" t="s">
        <v>662</v>
      </c>
      <c r="B843" s="15" t="s">
        <v>102</v>
      </c>
      <c r="C843" s="9" t="s">
        <v>102</v>
      </c>
      <c r="D843" s="9" t="s">
        <v>102</v>
      </c>
      <c r="E843" s="11" t="s">
        <v>102</v>
      </c>
      <c r="F843" s="33" t="s">
        <v>102</v>
      </c>
      <c r="G843" s="28" t="s">
        <v>102</v>
      </c>
      <c r="H843" s="28" t="s">
        <v>102</v>
      </c>
      <c r="I843" s="28" t="s">
        <v>102</v>
      </c>
      <c r="J843" s="28" t="s">
        <v>102</v>
      </c>
      <c r="K843" s="28" t="s">
        <v>102</v>
      </c>
      <c r="L843" s="28" t="s">
        <v>102</v>
      </c>
      <c r="M843" s="28" t="s">
        <v>102</v>
      </c>
      <c r="N843" s="11" t="s">
        <v>102</v>
      </c>
      <c r="O843" s="37" t="s">
        <v>102</v>
      </c>
      <c r="P843" s="25" t="s">
        <v>102</v>
      </c>
      <c r="Q843" s="71" t="s">
        <v>102</v>
      </c>
      <c r="R843" s="71" t="s">
        <v>102</v>
      </c>
      <c r="S843" s="71">
        <v>2</v>
      </c>
      <c r="T843" s="71">
        <v>1</v>
      </c>
      <c r="U843" s="70" t="s">
        <v>102</v>
      </c>
      <c r="V843" s="70" t="s">
        <v>102</v>
      </c>
      <c r="W843" s="160" t="s">
        <v>102</v>
      </c>
      <c r="X843" s="153" t="str">
        <f t="shared" si="14"/>
        <v>X</v>
      </c>
      <c r="Y843" s="157" t="s">
        <v>114</v>
      </c>
    </row>
    <row r="844" spans="1:25" x14ac:dyDescent="0.3">
      <c r="A844" s="10" t="s">
        <v>522</v>
      </c>
      <c r="B844" s="15" t="s">
        <v>102</v>
      </c>
      <c r="C844" s="9" t="s">
        <v>102</v>
      </c>
      <c r="D844" s="9" t="s">
        <v>102</v>
      </c>
      <c r="E844" s="11" t="s">
        <v>102</v>
      </c>
      <c r="F844" s="33" t="s">
        <v>102</v>
      </c>
      <c r="G844" s="33" t="s">
        <v>102</v>
      </c>
      <c r="H844" s="28" t="s">
        <v>102</v>
      </c>
      <c r="I844" s="28" t="s">
        <v>102</v>
      </c>
      <c r="J844" s="28" t="s">
        <v>102</v>
      </c>
      <c r="K844" s="28" t="s">
        <v>102</v>
      </c>
      <c r="L844" s="28" t="s">
        <v>102</v>
      </c>
      <c r="M844" s="28" t="s">
        <v>114</v>
      </c>
      <c r="N844" s="7" t="s">
        <v>102</v>
      </c>
      <c r="O844" s="37" t="s">
        <v>102</v>
      </c>
      <c r="P844" s="25" t="s">
        <v>102</v>
      </c>
      <c r="Q844" s="70" t="s">
        <v>102</v>
      </c>
      <c r="R844" s="70" t="s">
        <v>102</v>
      </c>
      <c r="S844" s="70" t="s">
        <v>102</v>
      </c>
      <c r="T844" s="70" t="s">
        <v>102</v>
      </c>
      <c r="U844" s="70" t="s">
        <v>102</v>
      </c>
      <c r="V844" s="70" t="s">
        <v>102</v>
      </c>
      <c r="W844" s="160" t="s">
        <v>102</v>
      </c>
      <c r="X844" s="153" t="s">
        <v>114</v>
      </c>
      <c r="Y844" s="157" t="s">
        <v>102</v>
      </c>
    </row>
    <row r="845" spans="1:25" x14ac:dyDescent="0.3">
      <c r="A845" s="10" t="s">
        <v>622</v>
      </c>
      <c r="B845" s="15" t="s">
        <v>102</v>
      </c>
      <c r="C845" s="9" t="s">
        <v>102</v>
      </c>
      <c r="D845" s="9" t="s">
        <v>102</v>
      </c>
      <c r="E845" s="11" t="s">
        <v>102</v>
      </c>
      <c r="F845" s="33" t="s">
        <v>102</v>
      </c>
      <c r="G845" s="33" t="s">
        <v>102</v>
      </c>
      <c r="H845" s="28" t="s">
        <v>102</v>
      </c>
      <c r="I845" s="28">
        <f>6+1+8+8+1</f>
        <v>24</v>
      </c>
      <c r="J845" s="28" t="s">
        <v>102</v>
      </c>
      <c r="K845" s="28" t="s">
        <v>102</v>
      </c>
      <c r="L845" s="28" t="s">
        <v>102</v>
      </c>
      <c r="M845" s="28" t="s">
        <v>102</v>
      </c>
      <c r="N845" s="7" t="s">
        <v>102</v>
      </c>
      <c r="O845" s="37" t="s">
        <v>102</v>
      </c>
      <c r="P845" s="25" t="s">
        <v>102</v>
      </c>
      <c r="Q845" s="70" t="s">
        <v>102</v>
      </c>
      <c r="R845" s="70" t="s">
        <v>102</v>
      </c>
      <c r="S845" s="70" t="s">
        <v>102</v>
      </c>
      <c r="T845" s="70" t="s">
        <v>102</v>
      </c>
      <c r="U845" s="70" t="s">
        <v>102</v>
      </c>
      <c r="V845" s="70" t="s">
        <v>102</v>
      </c>
      <c r="W845" s="160" t="s">
        <v>102</v>
      </c>
      <c r="X845" s="153" t="s">
        <v>114</v>
      </c>
      <c r="Y845" s="157" t="s">
        <v>114</v>
      </c>
    </row>
    <row r="846" spans="1:25" x14ac:dyDescent="0.3">
      <c r="A846" s="3" t="s">
        <v>139</v>
      </c>
      <c r="B846" s="2" t="s">
        <v>102</v>
      </c>
      <c r="C846" s="4" t="s">
        <v>102</v>
      </c>
      <c r="D846" s="4" t="s">
        <v>102</v>
      </c>
      <c r="E846" s="1" t="s">
        <v>102</v>
      </c>
      <c r="F846" s="33" t="s">
        <v>102</v>
      </c>
      <c r="G846" s="33" t="s">
        <v>102</v>
      </c>
      <c r="H846" s="25">
        <v>1</v>
      </c>
      <c r="I846" s="25">
        <v>1</v>
      </c>
      <c r="J846" s="25">
        <v>1</v>
      </c>
      <c r="K846" s="25" t="s">
        <v>102</v>
      </c>
      <c r="L846" s="25" t="s">
        <v>102</v>
      </c>
      <c r="M846" s="25" t="s">
        <v>102</v>
      </c>
      <c r="N846" s="7" t="s">
        <v>102</v>
      </c>
      <c r="O846" s="37">
        <v>4</v>
      </c>
      <c r="P846" s="25">
        <v>4</v>
      </c>
      <c r="Q846" s="70" t="s">
        <v>102</v>
      </c>
      <c r="R846" s="70" t="s">
        <v>102</v>
      </c>
      <c r="S846" s="70" t="s">
        <v>102</v>
      </c>
      <c r="T846" s="70" t="s">
        <v>102</v>
      </c>
      <c r="U846" s="70" t="s">
        <v>102</v>
      </c>
      <c r="V846" s="70" t="s">
        <v>102</v>
      </c>
      <c r="W846" s="160" t="s">
        <v>102</v>
      </c>
      <c r="X846" s="153" t="s">
        <v>114</v>
      </c>
      <c r="Y846" s="157" t="s">
        <v>114</v>
      </c>
    </row>
    <row r="847" spans="1:25" x14ac:dyDescent="0.3">
      <c r="A847" s="3" t="s">
        <v>660</v>
      </c>
      <c r="B847" s="2" t="s">
        <v>102</v>
      </c>
      <c r="C847" s="4" t="s">
        <v>102</v>
      </c>
      <c r="D847" s="4" t="s">
        <v>102</v>
      </c>
      <c r="E847" s="1" t="s">
        <v>102</v>
      </c>
      <c r="F847" s="33" t="s">
        <v>102</v>
      </c>
      <c r="G847" s="33" t="s">
        <v>102</v>
      </c>
      <c r="H847" s="25" t="s">
        <v>102</v>
      </c>
      <c r="I847" s="25" t="s">
        <v>102</v>
      </c>
      <c r="J847" s="25" t="s">
        <v>102</v>
      </c>
      <c r="K847" s="25" t="s">
        <v>102</v>
      </c>
      <c r="L847" s="25" t="s">
        <v>102</v>
      </c>
      <c r="M847" s="25" t="s">
        <v>102</v>
      </c>
      <c r="N847" s="7" t="s">
        <v>102</v>
      </c>
      <c r="O847" s="37" t="s">
        <v>102</v>
      </c>
      <c r="P847" s="25" t="s">
        <v>102</v>
      </c>
      <c r="Q847" s="70" t="s">
        <v>102</v>
      </c>
      <c r="R847" s="70">
        <v>1</v>
      </c>
      <c r="S847" s="70" t="s">
        <v>102</v>
      </c>
      <c r="T847" s="70">
        <v>3</v>
      </c>
      <c r="U847" s="70" t="s">
        <v>102</v>
      </c>
      <c r="V847" s="70" t="s">
        <v>102</v>
      </c>
      <c r="W847" s="160" t="s">
        <v>102</v>
      </c>
      <c r="X847" s="153" t="str">
        <f t="shared" ref="X847:X904" si="15">IF(SUM(Q847:V847)&gt;=1,"X","")</f>
        <v>X</v>
      </c>
      <c r="Y847" s="157" t="s">
        <v>102</v>
      </c>
    </row>
    <row r="848" spans="1:25" x14ac:dyDescent="0.3">
      <c r="A848" s="3" t="s">
        <v>661</v>
      </c>
      <c r="B848" s="2" t="s">
        <v>102</v>
      </c>
      <c r="C848" s="4" t="s">
        <v>102</v>
      </c>
      <c r="D848" s="4" t="s">
        <v>102</v>
      </c>
      <c r="E848" s="1" t="s">
        <v>102</v>
      </c>
      <c r="F848" s="33" t="s">
        <v>102</v>
      </c>
      <c r="G848" s="33" t="s">
        <v>102</v>
      </c>
      <c r="H848" s="25" t="s">
        <v>102</v>
      </c>
      <c r="I848" s="25" t="s">
        <v>102</v>
      </c>
      <c r="J848" s="25" t="s">
        <v>102</v>
      </c>
      <c r="K848" s="25" t="s">
        <v>102</v>
      </c>
      <c r="L848" s="25" t="s">
        <v>102</v>
      </c>
      <c r="M848" s="25" t="s">
        <v>102</v>
      </c>
      <c r="N848" s="7" t="s">
        <v>102</v>
      </c>
      <c r="O848" s="37" t="s">
        <v>102</v>
      </c>
      <c r="P848" s="25" t="s">
        <v>102</v>
      </c>
      <c r="Q848" s="70" t="s">
        <v>102</v>
      </c>
      <c r="R848" s="70">
        <v>1</v>
      </c>
      <c r="S848" s="70" t="s">
        <v>102</v>
      </c>
      <c r="T848" s="70" t="s">
        <v>102</v>
      </c>
      <c r="U848" s="70" t="s">
        <v>102</v>
      </c>
      <c r="V848" s="70" t="s">
        <v>102</v>
      </c>
      <c r="W848" s="160" t="s">
        <v>102</v>
      </c>
      <c r="X848" s="153" t="str">
        <f t="shared" si="15"/>
        <v>X</v>
      </c>
      <c r="Y848" s="157" t="s">
        <v>114</v>
      </c>
    </row>
    <row r="849" spans="1:25" x14ac:dyDescent="0.3">
      <c r="A849" s="10" t="s">
        <v>523</v>
      </c>
      <c r="B849" s="15" t="s">
        <v>102</v>
      </c>
      <c r="C849" s="9" t="s">
        <v>102</v>
      </c>
      <c r="D849" s="9" t="s">
        <v>102</v>
      </c>
      <c r="E849" s="11" t="s">
        <v>102</v>
      </c>
      <c r="F849" s="33" t="s">
        <v>102</v>
      </c>
      <c r="G849" s="33" t="s">
        <v>102</v>
      </c>
      <c r="H849" s="28" t="s">
        <v>102</v>
      </c>
      <c r="I849" s="28" t="s">
        <v>102</v>
      </c>
      <c r="J849" s="28" t="s">
        <v>102</v>
      </c>
      <c r="K849" s="31" t="s">
        <v>102</v>
      </c>
      <c r="L849" s="28" t="s">
        <v>102</v>
      </c>
      <c r="M849" s="28" t="s">
        <v>114</v>
      </c>
      <c r="N849" s="7" t="s">
        <v>102</v>
      </c>
      <c r="O849" s="37" t="s">
        <v>102</v>
      </c>
      <c r="P849" s="25" t="s">
        <v>102</v>
      </c>
      <c r="Q849" s="70" t="s">
        <v>102</v>
      </c>
      <c r="R849" s="70" t="s">
        <v>102</v>
      </c>
      <c r="S849" s="70" t="s">
        <v>102</v>
      </c>
      <c r="T849" s="70" t="s">
        <v>102</v>
      </c>
      <c r="U849" s="70" t="s">
        <v>102</v>
      </c>
      <c r="V849" s="70" t="s">
        <v>102</v>
      </c>
      <c r="W849" s="160" t="s">
        <v>102</v>
      </c>
      <c r="X849" s="153" t="s">
        <v>114</v>
      </c>
      <c r="Y849" s="157" t="s">
        <v>114</v>
      </c>
    </row>
    <row r="850" spans="1:25" x14ac:dyDescent="0.3">
      <c r="A850" s="10" t="s">
        <v>594</v>
      </c>
      <c r="B850" s="15" t="s">
        <v>102</v>
      </c>
      <c r="C850" s="9" t="s">
        <v>102</v>
      </c>
      <c r="D850" s="9" t="s">
        <v>102</v>
      </c>
      <c r="E850" s="11" t="s">
        <v>102</v>
      </c>
      <c r="F850" s="33" t="s">
        <v>102</v>
      </c>
      <c r="G850" s="33">
        <v>4</v>
      </c>
      <c r="H850" s="28" t="s">
        <v>102</v>
      </c>
      <c r="I850" s="28" t="s">
        <v>102</v>
      </c>
      <c r="J850" s="28" t="s">
        <v>102</v>
      </c>
      <c r="K850" s="31" t="s">
        <v>102</v>
      </c>
      <c r="L850" s="28" t="s">
        <v>102</v>
      </c>
      <c r="M850" s="28" t="s">
        <v>102</v>
      </c>
      <c r="N850" s="7" t="s">
        <v>102</v>
      </c>
      <c r="O850" s="37" t="s">
        <v>102</v>
      </c>
      <c r="P850" s="25" t="s">
        <v>102</v>
      </c>
      <c r="Q850" s="70" t="s">
        <v>102</v>
      </c>
      <c r="R850" s="70" t="s">
        <v>102</v>
      </c>
      <c r="S850" s="70" t="s">
        <v>102</v>
      </c>
      <c r="T850" s="70" t="s">
        <v>102</v>
      </c>
      <c r="U850" s="70" t="s">
        <v>102</v>
      </c>
      <c r="V850" s="70" t="s">
        <v>102</v>
      </c>
      <c r="W850" s="160" t="s">
        <v>102</v>
      </c>
      <c r="X850" s="153" t="s">
        <v>114</v>
      </c>
      <c r="Y850" s="157" t="s">
        <v>114</v>
      </c>
    </row>
    <row r="851" spans="1:25" x14ac:dyDescent="0.3">
      <c r="A851" s="10" t="s">
        <v>659</v>
      </c>
      <c r="B851" s="15" t="s">
        <v>102</v>
      </c>
      <c r="C851" s="9" t="s">
        <v>102</v>
      </c>
      <c r="D851" s="9" t="s">
        <v>102</v>
      </c>
      <c r="E851" s="11" t="s">
        <v>102</v>
      </c>
      <c r="F851" s="33" t="s">
        <v>102</v>
      </c>
      <c r="G851" s="33" t="s">
        <v>102</v>
      </c>
      <c r="H851" s="28" t="s">
        <v>102</v>
      </c>
      <c r="I851" s="28" t="s">
        <v>102</v>
      </c>
      <c r="J851" s="28" t="s">
        <v>102</v>
      </c>
      <c r="K851" s="31" t="s">
        <v>102</v>
      </c>
      <c r="L851" s="28" t="s">
        <v>102</v>
      </c>
      <c r="M851" s="28" t="s">
        <v>102</v>
      </c>
      <c r="N851" s="7" t="s">
        <v>102</v>
      </c>
      <c r="O851" s="37" t="s">
        <v>102</v>
      </c>
      <c r="P851" s="25" t="s">
        <v>102</v>
      </c>
      <c r="Q851" s="70" t="s">
        <v>102</v>
      </c>
      <c r="R851" s="70" t="s">
        <v>102</v>
      </c>
      <c r="S851" s="70" t="s">
        <v>102</v>
      </c>
      <c r="T851" s="70">
        <v>3</v>
      </c>
      <c r="U851" s="70" t="s">
        <v>102</v>
      </c>
      <c r="V851" s="70" t="s">
        <v>102</v>
      </c>
      <c r="W851" s="160" t="s">
        <v>102</v>
      </c>
      <c r="X851" s="153" t="str">
        <f t="shared" si="15"/>
        <v>X</v>
      </c>
      <c r="Y851" s="157" t="s">
        <v>102</v>
      </c>
    </row>
    <row r="852" spans="1:25" x14ac:dyDescent="0.3">
      <c r="A852" s="10" t="s">
        <v>524</v>
      </c>
      <c r="B852" s="15" t="s">
        <v>102</v>
      </c>
      <c r="C852" s="9" t="s">
        <v>102</v>
      </c>
      <c r="D852" s="9" t="s">
        <v>102</v>
      </c>
      <c r="E852" s="11" t="s">
        <v>102</v>
      </c>
      <c r="F852" s="33" t="s">
        <v>102</v>
      </c>
      <c r="G852" s="33" t="s">
        <v>102</v>
      </c>
      <c r="H852" s="28" t="s">
        <v>102</v>
      </c>
      <c r="I852" s="28">
        <v>1</v>
      </c>
      <c r="J852" s="28" t="s">
        <v>102</v>
      </c>
      <c r="K852" s="31" t="s">
        <v>102</v>
      </c>
      <c r="L852" s="28" t="s">
        <v>102</v>
      </c>
      <c r="M852" s="28">
        <f>2+9+3+8+6</f>
        <v>28</v>
      </c>
      <c r="N852" s="7" t="s">
        <v>102</v>
      </c>
      <c r="O852" s="37" t="s">
        <v>102</v>
      </c>
      <c r="P852" s="25" t="s">
        <v>102</v>
      </c>
      <c r="Q852" s="70" t="s">
        <v>102</v>
      </c>
      <c r="R852" s="70" t="s">
        <v>102</v>
      </c>
      <c r="S852" s="70" t="s">
        <v>102</v>
      </c>
      <c r="T852" s="70" t="s">
        <v>102</v>
      </c>
      <c r="U852" s="70" t="s">
        <v>102</v>
      </c>
      <c r="V852" s="70" t="s">
        <v>102</v>
      </c>
      <c r="W852" s="160" t="s">
        <v>102</v>
      </c>
      <c r="X852" s="153" t="s">
        <v>102</v>
      </c>
      <c r="Y852" s="157" t="s">
        <v>114</v>
      </c>
    </row>
    <row r="853" spans="1:25" x14ac:dyDescent="0.3">
      <c r="A853" s="10" t="s">
        <v>525</v>
      </c>
      <c r="B853" s="15" t="s">
        <v>102</v>
      </c>
      <c r="C853" s="9" t="s">
        <v>102</v>
      </c>
      <c r="D853" s="9" t="s">
        <v>102</v>
      </c>
      <c r="E853" s="11" t="s">
        <v>102</v>
      </c>
      <c r="F853" s="33" t="s">
        <v>102</v>
      </c>
      <c r="G853" s="33" t="s">
        <v>102</v>
      </c>
      <c r="H853" s="28" t="s">
        <v>102</v>
      </c>
      <c r="I853" s="28" t="s">
        <v>102</v>
      </c>
      <c r="J853" s="28" t="s">
        <v>102</v>
      </c>
      <c r="K853" s="31" t="s">
        <v>102</v>
      </c>
      <c r="L853" s="28" t="s">
        <v>102</v>
      </c>
      <c r="M853" s="28" t="s">
        <v>114</v>
      </c>
      <c r="N853" s="7" t="s">
        <v>102</v>
      </c>
      <c r="O853" s="37" t="s">
        <v>102</v>
      </c>
      <c r="P853" s="25" t="s">
        <v>102</v>
      </c>
      <c r="Q853" s="70" t="s">
        <v>102</v>
      </c>
      <c r="R853" s="70" t="s">
        <v>102</v>
      </c>
      <c r="S853" s="70" t="s">
        <v>102</v>
      </c>
      <c r="T853" s="70" t="s">
        <v>102</v>
      </c>
      <c r="U853" s="70" t="s">
        <v>102</v>
      </c>
      <c r="V853" s="70" t="s">
        <v>102</v>
      </c>
      <c r="W853" s="160" t="s">
        <v>102</v>
      </c>
      <c r="X853" s="153" t="s">
        <v>114</v>
      </c>
      <c r="Y853" s="157" t="s">
        <v>114</v>
      </c>
    </row>
    <row r="854" spans="1:25" x14ac:dyDescent="0.3">
      <c r="A854" s="10" t="s">
        <v>623</v>
      </c>
      <c r="B854" s="15" t="s">
        <v>102</v>
      </c>
      <c r="C854" s="9" t="s">
        <v>102</v>
      </c>
      <c r="D854" s="9" t="s">
        <v>102</v>
      </c>
      <c r="E854" s="11" t="s">
        <v>102</v>
      </c>
      <c r="F854" s="33" t="s">
        <v>102</v>
      </c>
      <c r="G854" s="33" t="s">
        <v>102</v>
      </c>
      <c r="H854" s="28" t="s">
        <v>102</v>
      </c>
      <c r="I854" s="28">
        <v>2</v>
      </c>
      <c r="J854" s="28" t="s">
        <v>102</v>
      </c>
      <c r="K854" s="31" t="s">
        <v>102</v>
      </c>
      <c r="L854" s="28" t="s">
        <v>102</v>
      </c>
      <c r="M854" s="28" t="s">
        <v>102</v>
      </c>
      <c r="N854" s="7" t="s">
        <v>102</v>
      </c>
      <c r="O854" s="37" t="s">
        <v>102</v>
      </c>
      <c r="P854" s="25" t="s">
        <v>102</v>
      </c>
      <c r="Q854" s="70" t="s">
        <v>102</v>
      </c>
      <c r="R854" s="70" t="s">
        <v>102</v>
      </c>
      <c r="S854" s="70" t="s">
        <v>102</v>
      </c>
      <c r="T854" s="70" t="s">
        <v>102</v>
      </c>
      <c r="U854" s="70" t="s">
        <v>102</v>
      </c>
      <c r="V854" s="70" t="s">
        <v>102</v>
      </c>
      <c r="W854" s="160" t="s">
        <v>102</v>
      </c>
      <c r="X854" s="153" t="s">
        <v>114</v>
      </c>
      <c r="Y854" s="157" t="s">
        <v>114</v>
      </c>
    </row>
    <row r="855" spans="1:25" x14ac:dyDescent="0.3">
      <c r="A855" s="3" t="s">
        <v>163</v>
      </c>
      <c r="B855" s="2" t="s">
        <v>102</v>
      </c>
      <c r="C855" s="4" t="s">
        <v>102</v>
      </c>
      <c r="D855" s="4" t="s">
        <v>102</v>
      </c>
      <c r="E855" s="1" t="s">
        <v>102</v>
      </c>
      <c r="F855" s="33" t="s">
        <v>102</v>
      </c>
      <c r="G855" s="33">
        <v>1</v>
      </c>
      <c r="H855" s="25" t="s">
        <v>102</v>
      </c>
      <c r="I855" s="25">
        <v>8</v>
      </c>
      <c r="J855" s="25">
        <v>1</v>
      </c>
      <c r="K855" s="24" t="s">
        <v>102</v>
      </c>
      <c r="L855" s="33" t="s">
        <v>102</v>
      </c>
      <c r="M855" s="33" t="s">
        <v>102</v>
      </c>
      <c r="N855" s="7" t="s">
        <v>102</v>
      </c>
      <c r="O855" s="37" t="s">
        <v>102</v>
      </c>
      <c r="P855" s="25" t="s">
        <v>102</v>
      </c>
      <c r="Q855" s="70" t="s">
        <v>102</v>
      </c>
      <c r="R855" s="70" t="s">
        <v>102</v>
      </c>
      <c r="S855" s="70" t="s">
        <v>102</v>
      </c>
      <c r="T855" s="70">
        <v>5</v>
      </c>
      <c r="U855" s="70" t="s">
        <v>102</v>
      </c>
      <c r="V855" s="70" t="s">
        <v>102</v>
      </c>
      <c r="W855" s="160" t="s">
        <v>102</v>
      </c>
      <c r="X855" s="153" t="str">
        <f t="shared" si="15"/>
        <v>X</v>
      </c>
      <c r="Y855" s="157" t="s">
        <v>114</v>
      </c>
    </row>
    <row r="856" spans="1:25" x14ac:dyDescent="0.3">
      <c r="A856" s="3" t="s">
        <v>595</v>
      </c>
      <c r="B856" s="2" t="s">
        <v>102</v>
      </c>
      <c r="C856" s="4" t="s">
        <v>102</v>
      </c>
      <c r="D856" s="4" t="s">
        <v>102</v>
      </c>
      <c r="E856" s="1" t="s">
        <v>102</v>
      </c>
      <c r="F856" s="33" t="s">
        <v>102</v>
      </c>
      <c r="G856" s="33">
        <v>16</v>
      </c>
      <c r="H856" s="25" t="s">
        <v>102</v>
      </c>
      <c r="I856" s="25" t="s">
        <v>102</v>
      </c>
      <c r="J856" s="25" t="s">
        <v>102</v>
      </c>
      <c r="K856" s="24" t="s">
        <v>102</v>
      </c>
      <c r="L856" s="33" t="s">
        <v>102</v>
      </c>
      <c r="M856" s="33" t="s">
        <v>102</v>
      </c>
      <c r="N856" s="7" t="s">
        <v>102</v>
      </c>
      <c r="O856" s="37" t="s">
        <v>102</v>
      </c>
      <c r="P856" s="25">
        <v>3</v>
      </c>
      <c r="Q856" s="70" t="s">
        <v>102</v>
      </c>
      <c r="R856" s="70" t="s">
        <v>102</v>
      </c>
      <c r="S856" s="70" t="s">
        <v>102</v>
      </c>
      <c r="T856" s="70" t="s">
        <v>102</v>
      </c>
      <c r="U856" s="70" t="s">
        <v>102</v>
      </c>
      <c r="V856" s="70" t="s">
        <v>102</v>
      </c>
      <c r="W856" s="160" t="s">
        <v>102</v>
      </c>
      <c r="X856" s="153" t="s">
        <v>114</v>
      </c>
      <c r="Y856" s="157" t="s">
        <v>114</v>
      </c>
    </row>
    <row r="857" spans="1:25" x14ac:dyDescent="0.3">
      <c r="A857" s="3" t="s">
        <v>744</v>
      </c>
      <c r="B857" s="2" t="s">
        <v>102</v>
      </c>
      <c r="C857" s="4" t="s">
        <v>102</v>
      </c>
      <c r="D857" s="4" t="s">
        <v>102</v>
      </c>
      <c r="E857" s="1" t="s">
        <v>102</v>
      </c>
      <c r="F857" s="33" t="s">
        <v>102</v>
      </c>
      <c r="G857" s="33" t="s">
        <v>102</v>
      </c>
      <c r="H857" s="25" t="s">
        <v>102</v>
      </c>
      <c r="I857" s="25" t="s">
        <v>102</v>
      </c>
      <c r="J857" s="25" t="s">
        <v>102</v>
      </c>
      <c r="K857" s="24" t="s">
        <v>102</v>
      </c>
      <c r="L857" s="33" t="s">
        <v>102</v>
      </c>
      <c r="M857" s="33" t="s">
        <v>102</v>
      </c>
      <c r="N857" s="7" t="s">
        <v>102</v>
      </c>
      <c r="O857" s="37" t="s">
        <v>102</v>
      </c>
      <c r="P857" s="25" t="s">
        <v>102</v>
      </c>
      <c r="Q857" s="70" t="s">
        <v>102</v>
      </c>
      <c r="R857" s="70" t="s">
        <v>102</v>
      </c>
      <c r="S857" s="70" t="s">
        <v>102</v>
      </c>
      <c r="T857" s="70" t="s">
        <v>102</v>
      </c>
      <c r="U857" s="70" t="s">
        <v>102</v>
      </c>
      <c r="V857" s="70">
        <v>2</v>
      </c>
      <c r="W857" s="160" t="s">
        <v>102</v>
      </c>
      <c r="X857" s="153" t="str">
        <f t="shared" si="15"/>
        <v>X</v>
      </c>
      <c r="Y857" s="157" t="s">
        <v>102</v>
      </c>
    </row>
    <row r="858" spans="1:25" x14ac:dyDescent="0.3">
      <c r="A858" s="3" t="s">
        <v>526</v>
      </c>
      <c r="B858" s="2" t="s">
        <v>102</v>
      </c>
      <c r="C858" s="4" t="s">
        <v>102</v>
      </c>
      <c r="D858" s="4" t="s">
        <v>102</v>
      </c>
      <c r="E858" s="1" t="s">
        <v>102</v>
      </c>
      <c r="F858" s="33" t="s">
        <v>102</v>
      </c>
      <c r="G858" s="33" t="s">
        <v>102</v>
      </c>
      <c r="H858" s="25" t="s">
        <v>102</v>
      </c>
      <c r="I858" s="25" t="s">
        <v>102</v>
      </c>
      <c r="J858" s="25" t="s">
        <v>102</v>
      </c>
      <c r="K858" s="24" t="s">
        <v>102</v>
      </c>
      <c r="L858" s="33" t="s">
        <v>102</v>
      </c>
      <c r="M858" s="33" t="s">
        <v>114</v>
      </c>
      <c r="N858" s="7" t="s">
        <v>102</v>
      </c>
      <c r="O858" s="37" t="s">
        <v>102</v>
      </c>
      <c r="P858" s="25" t="s">
        <v>102</v>
      </c>
      <c r="Q858" s="70" t="s">
        <v>102</v>
      </c>
      <c r="R858" s="70" t="s">
        <v>102</v>
      </c>
      <c r="S858" s="70" t="s">
        <v>102</v>
      </c>
      <c r="T858" s="70" t="s">
        <v>102</v>
      </c>
      <c r="U858" s="70" t="s">
        <v>102</v>
      </c>
      <c r="V858" s="70" t="s">
        <v>102</v>
      </c>
      <c r="W858" s="160" t="s">
        <v>102</v>
      </c>
      <c r="X858" s="153" t="s">
        <v>114</v>
      </c>
      <c r="Y858" s="157" t="s">
        <v>114</v>
      </c>
    </row>
    <row r="859" spans="1:25" x14ac:dyDescent="0.3">
      <c r="A859" s="3" t="s">
        <v>732</v>
      </c>
      <c r="B859" s="2" t="s">
        <v>102</v>
      </c>
      <c r="C859" s="4" t="s">
        <v>102</v>
      </c>
      <c r="D859" s="4" t="s">
        <v>102</v>
      </c>
      <c r="E859" s="1" t="s">
        <v>102</v>
      </c>
      <c r="F859" s="33">
        <v>2</v>
      </c>
      <c r="G859" s="33" t="s">
        <v>102</v>
      </c>
      <c r="H859" s="25" t="s">
        <v>102</v>
      </c>
      <c r="I859" s="25" t="s">
        <v>114</v>
      </c>
      <c r="J859" s="25" t="s">
        <v>102</v>
      </c>
      <c r="K859" s="24" t="s">
        <v>102</v>
      </c>
      <c r="L859" s="33" t="s">
        <v>102</v>
      </c>
      <c r="M859" s="33" t="s">
        <v>102</v>
      </c>
      <c r="N859" s="7" t="s">
        <v>102</v>
      </c>
      <c r="O859" s="37" t="s">
        <v>102</v>
      </c>
      <c r="P859" s="25" t="s">
        <v>102</v>
      </c>
      <c r="Q859" s="70" t="s">
        <v>102</v>
      </c>
      <c r="R859" s="70" t="s">
        <v>102</v>
      </c>
      <c r="S859" s="70" t="s">
        <v>102</v>
      </c>
      <c r="T859" s="70">
        <v>1</v>
      </c>
      <c r="U859" s="70" t="s">
        <v>102</v>
      </c>
      <c r="V859" s="70" t="s">
        <v>102</v>
      </c>
      <c r="W859" s="160" t="s">
        <v>102</v>
      </c>
      <c r="X859" s="153" t="str">
        <f t="shared" si="15"/>
        <v>X</v>
      </c>
      <c r="Y859" s="157" t="s">
        <v>114</v>
      </c>
    </row>
    <row r="860" spans="1:25" x14ac:dyDescent="0.3">
      <c r="A860" s="3" t="s">
        <v>596</v>
      </c>
      <c r="B860" s="2" t="s">
        <v>102</v>
      </c>
      <c r="C860" s="4" t="s">
        <v>102</v>
      </c>
      <c r="D860" s="4" t="s">
        <v>102</v>
      </c>
      <c r="E860" s="1" t="s">
        <v>102</v>
      </c>
      <c r="F860" s="33" t="s">
        <v>102</v>
      </c>
      <c r="G860" s="33" t="s">
        <v>102</v>
      </c>
      <c r="H860" s="25">
        <v>3</v>
      </c>
      <c r="I860" s="25" t="s">
        <v>102</v>
      </c>
      <c r="J860" s="25" t="s">
        <v>102</v>
      </c>
      <c r="K860" s="24" t="s">
        <v>102</v>
      </c>
      <c r="L860" s="33" t="s">
        <v>102</v>
      </c>
      <c r="M860" s="33" t="s">
        <v>102</v>
      </c>
      <c r="N860" s="7" t="s">
        <v>102</v>
      </c>
      <c r="O860" s="37" t="s">
        <v>102</v>
      </c>
      <c r="P860" s="25" t="s">
        <v>102</v>
      </c>
      <c r="Q860" s="70" t="s">
        <v>102</v>
      </c>
      <c r="R860" s="70" t="s">
        <v>102</v>
      </c>
      <c r="S860" s="70" t="s">
        <v>102</v>
      </c>
      <c r="T860" s="70">
        <v>6</v>
      </c>
      <c r="U860" s="70" t="s">
        <v>102</v>
      </c>
      <c r="V860" s="70" t="s">
        <v>102</v>
      </c>
      <c r="W860" s="160" t="s">
        <v>102</v>
      </c>
      <c r="X860" s="153" t="str">
        <f t="shared" si="15"/>
        <v>X</v>
      </c>
      <c r="Y860" s="157" t="s">
        <v>102</v>
      </c>
    </row>
    <row r="861" spans="1:25" x14ac:dyDescent="0.3">
      <c r="A861" s="3" t="s">
        <v>527</v>
      </c>
      <c r="B861" s="2" t="s">
        <v>102</v>
      </c>
      <c r="C861" s="4" t="s">
        <v>102</v>
      </c>
      <c r="D861" s="4" t="s">
        <v>102</v>
      </c>
      <c r="E861" s="1" t="s">
        <v>102</v>
      </c>
      <c r="F861" s="33" t="s">
        <v>102</v>
      </c>
      <c r="G861" s="33" t="s">
        <v>102</v>
      </c>
      <c r="H861" s="25" t="s">
        <v>102</v>
      </c>
      <c r="I861" s="25" t="s">
        <v>102</v>
      </c>
      <c r="J861" s="25" t="s">
        <v>102</v>
      </c>
      <c r="K861" s="24" t="s">
        <v>102</v>
      </c>
      <c r="L861" s="33" t="s">
        <v>102</v>
      </c>
      <c r="M861" s="33">
        <v>21</v>
      </c>
      <c r="N861" s="7" t="s">
        <v>102</v>
      </c>
      <c r="O861" s="37" t="s">
        <v>102</v>
      </c>
      <c r="P861" s="25" t="s">
        <v>102</v>
      </c>
      <c r="Q861" s="70" t="s">
        <v>102</v>
      </c>
      <c r="R861" s="70" t="s">
        <v>102</v>
      </c>
      <c r="S861" s="70" t="s">
        <v>102</v>
      </c>
      <c r="T861" s="70" t="s">
        <v>102</v>
      </c>
      <c r="U861" s="70" t="s">
        <v>102</v>
      </c>
      <c r="V861" s="70" t="s">
        <v>102</v>
      </c>
      <c r="W861" s="160" t="s">
        <v>102</v>
      </c>
      <c r="X861" s="153" t="s">
        <v>114</v>
      </c>
      <c r="Y861" s="157" t="s">
        <v>114</v>
      </c>
    </row>
    <row r="862" spans="1:25" x14ac:dyDescent="0.3">
      <c r="A862" s="3" t="s">
        <v>1015</v>
      </c>
      <c r="B862" s="2" t="s">
        <v>102</v>
      </c>
      <c r="C862" s="4" t="s">
        <v>102</v>
      </c>
      <c r="D862" s="4" t="s">
        <v>102</v>
      </c>
      <c r="E862" s="1" t="s">
        <v>102</v>
      </c>
      <c r="F862" s="33" t="s">
        <v>102</v>
      </c>
      <c r="G862" s="33" t="s">
        <v>102</v>
      </c>
      <c r="H862" s="25" t="s">
        <v>102</v>
      </c>
      <c r="I862" s="25" t="s">
        <v>102</v>
      </c>
      <c r="J862" s="25" t="s">
        <v>102</v>
      </c>
      <c r="K862" s="24" t="s">
        <v>102</v>
      </c>
      <c r="L862" s="33" t="s">
        <v>102</v>
      </c>
      <c r="M862" s="33" t="s">
        <v>102</v>
      </c>
      <c r="N862" s="7" t="s">
        <v>102</v>
      </c>
      <c r="O862" s="37" t="s">
        <v>102</v>
      </c>
      <c r="P862" s="25">
        <v>1</v>
      </c>
      <c r="Q862" s="70" t="s">
        <v>102</v>
      </c>
      <c r="R862" s="70" t="s">
        <v>102</v>
      </c>
      <c r="S862" s="70" t="s">
        <v>102</v>
      </c>
      <c r="T862" s="70" t="s">
        <v>102</v>
      </c>
      <c r="U862" s="70" t="s">
        <v>102</v>
      </c>
      <c r="V862" s="70" t="s">
        <v>102</v>
      </c>
      <c r="W862" t="s">
        <v>102</v>
      </c>
      <c r="X862" s="8" t="s">
        <v>102</v>
      </c>
      <c r="Y862" s="8" t="s">
        <v>102</v>
      </c>
    </row>
    <row r="863" spans="1:25" x14ac:dyDescent="0.3">
      <c r="A863" s="3" t="s">
        <v>528</v>
      </c>
      <c r="B863" s="2" t="s">
        <v>102</v>
      </c>
      <c r="C863" s="4" t="s">
        <v>102</v>
      </c>
      <c r="D863" s="4" t="s">
        <v>102</v>
      </c>
      <c r="E863" s="1" t="s">
        <v>102</v>
      </c>
      <c r="F863" s="33" t="s">
        <v>102</v>
      </c>
      <c r="G863" s="33" t="s">
        <v>102</v>
      </c>
      <c r="H863" s="25" t="s">
        <v>102</v>
      </c>
      <c r="I863" s="25" t="s">
        <v>102</v>
      </c>
      <c r="J863" s="25" t="s">
        <v>102</v>
      </c>
      <c r="K863" s="24" t="s">
        <v>102</v>
      </c>
      <c r="L863" s="33" t="s">
        <v>102</v>
      </c>
      <c r="M863" s="33">
        <v>4</v>
      </c>
      <c r="N863" s="7" t="s">
        <v>102</v>
      </c>
      <c r="O863" s="37" t="s">
        <v>102</v>
      </c>
      <c r="P863" s="25" t="s">
        <v>102</v>
      </c>
      <c r="Q863" s="70" t="s">
        <v>102</v>
      </c>
      <c r="R863" s="70" t="s">
        <v>102</v>
      </c>
      <c r="S863" s="70" t="s">
        <v>102</v>
      </c>
      <c r="T863" s="70" t="s">
        <v>102</v>
      </c>
      <c r="U863" s="70" t="s">
        <v>102</v>
      </c>
      <c r="V863" s="70" t="s">
        <v>102</v>
      </c>
      <c r="W863" s="160" t="s">
        <v>102</v>
      </c>
      <c r="X863" s="153" t="s">
        <v>114</v>
      </c>
      <c r="Y863" s="157" t="s">
        <v>114</v>
      </c>
    </row>
    <row r="864" spans="1:25" x14ac:dyDescent="0.3">
      <c r="A864" s="52" t="s">
        <v>650</v>
      </c>
      <c r="B864" s="2" t="s">
        <v>102</v>
      </c>
      <c r="C864" s="4" t="s">
        <v>102</v>
      </c>
      <c r="D864" s="4" t="s">
        <v>102</v>
      </c>
      <c r="E864" s="1" t="s">
        <v>102</v>
      </c>
      <c r="F864" s="33" t="s">
        <v>102</v>
      </c>
      <c r="G864" s="33" t="s">
        <v>102</v>
      </c>
      <c r="H864" s="25" t="s">
        <v>102</v>
      </c>
      <c r="I864" s="25" t="s">
        <v>102</v>
      </c>
      <c r="J864" s="25" t="s">
        <v>102</v>
      </c>
      <c r="K864" s="24" t="s">
        <v>102</v>
      </c>
      <c r="L864" s="33" t="s">
        <v>102</v>
      </c>
      <c r="M864" s="33" t="s">
        <v>102</v>
      </c>
      <c r="N864" s="7" t="s">
        <v>102</v>
      </c>
      <c r="O864" s="37" t="s">
        <v>102</v>
      </c>
      <c r="P864" s="25" t="s">
        <v>102</v>
      </c>
      <c r="Q864" s="70" t="s">
        <v>102</v>
      </c>
      <c r="R864" s="70" t="s">
        <v>102</v>
      </c>
      <c r="S864" s="70">
        <v>1</v>
      </c>
      <c r="T864" s="70" t="s">
        <v>102</v>
      </c>
      <c r="U864" s="70" t="s">
        <v>102</v>
      </c>
      <c r="V864" s="70" t="s">
        <v>102</v>
      </c>
      <c r="W864" s="160" t="s">
        <v>102</v>
      </c>
      <c r="X864" s="153" t="str">
        <f t="shared" si="15"/>
        <v>X</v>
      </c>
      <c r="Y864" s="157" t="s">
        <v>114</v>
      </c>
    </row>
    <row r="865" spans="1:25" x14ac:dyDescent="0.3">
      <c r="A865" s="1" t="s">
        <v>529</v>
      </c>
      <c r="B865" s="2" t="s">
        <v>102</v>
      </c>
      <c r="C865" s="4" t="s">
        <v>102</v>
      </c>
      <c r="D865" s="4" t="s">
        <v>102</v>
      </c>
      <c r="E865" s="1" t="s">
        <v>102</v>
      </c>
      <c r="F865" s="33" t="s">
        <v>102</v>
      </c>
      <c r="G865" s="33" t="s">
        <v>102</v>
      </c>
      <c r="H865" s="25" t="s">
        <v>102</v>
      </c>
      <c r="I865" s="25" t="s">
        <v>102</v>
      </c>
      <c r="J865" s="25">
        <v>1</v>
      </c>
      <c r="K865" s="24" t="s">
        <v>102</v>
      </c>
      <c r="L865" s="33" t="s">
        <v>102</v>
      </c>
      <c r="M865" s="33">
        <v>1</v>
      </c>
      <c r="N865" s="7" t="s">
        <v>102</v>
      </c>
      <c r="O865" s="37" t="s">
        <v>102</v>
      </c>
      <c r="P865" s="25" t="s">
        <v>102</v>
      </c>
      <c r="Q865" s="70" t="s">
        <v>102</v>
      </c>
      <c r="R865" s="70" t="s">
        <v>102</v>
      </c>
      <c r="S865" s="70" t="s">
        <v>102</v>
      </c>
      <c r="T865" s="70" t="s">
        <v>102</v>
      </c>
      <c r="U865" s="70" t="s">
        <v>102</v>
      </c>
      <c r="V865" s="70" t="s">
        <v>102</v>
      </c>
      <c r="W865" s="160" t="s">
        <v>102</v>
      </c>
      <c r="X865" s="153" t="s">
        <v>969</v>
      </c>
      <c r="Y865" s="157" t="s">
        <v>969</v>
      </c>
    </row>
    <row r="866" spans="1:25" x14ac:dyDescent="0.3">
      <c r="A866" s="4" t="s">
        <v>791</v>
      </c>
      <c r="B866" s="2" t="s">
        <v>102</v>
      </c>
      <c r="C866" s="4" t="s">
        <v>102</v>
      </c>
      <c r="D866" s="4" t="s">
        <v>102</v>
      </c>
      <c r="E866" s="1" t="s">
        <v>102</v>
      </c>
      <c r="F866" s="33" t="s">
        <v>102</v>
      </c>
      <c r="G866" s="33" t="s">
        <v>102</v>
      </c>
      <c r="H866" s="25" t="s">
        <v>102</v>
      </c>
      <c r="I866" s="25" t="s">
        <v>102</v>
      </c>
      <c r="J866" s="25" t="s">
        <v>102</v>
      </c>
      <c r="K866" s="24">
        <v>4</v>
      </c>
      <c r="L866" s="33" t="s">
        <v>102</v>
      </c>
      <c r="M866" s="33" t="s">
        <v>102</v>
      </c>
      <c r="N866" s="7" t="s">
        <v>102</v>
      </c>
      <c r="O866" s="37" t="s">
        <v>102</v>
      </c>
      <c r="P866" s="25" t="s">
        <v>102</v>
      </c>
      <c r="Q866" s="70" t="s">
        <v>102</v>
      </c>
      <c r="R866" s="70" t="s">
        <v>102</v>
      </c>
      <c r="S866" s="70" t="s">
        <v>102</v>
      </c>
      <c r="T866" s="70" t="s">
        <v>102</v>
      </c>
      <c r="U866" s="70" t="s">
        <v>102</v>
      </c>
      <c r="V866" s="70" t="s">
        <v>102</v>
      </c>
      <c r="W866" s="160" t="s">
        <v>102</v>
      </c>
      <c r="X866" s="153" t="s">
        <v>114</v>
      </c>
      <c r="Y866" s="157" t="s">
        <v>114</v>
      </c>
    </row>
    <row r="867" spans="1:25" x14ac:dyDescent="0.3">
      <c r="A867" s="4" t="s">
        <v>792</v>
      </c>
      <c r="B867" s="2" t="s">
        <v>102</v>
      </c>
      <c r="C867" s="4" t="s">
        <v>102</v>
      </c>
      <c r="D867" s="4" t="s">
        <v>102</v>
      </c>
      <c r="E867" s="1" t="s">
        <v>102</v>
      </c>
      <c r="F867" s="33" t="s">
        <v>102</v>
      </c>
      <c r="G867" s="33" t="s">
        <v>102</v>
      </c>
      <c r="H867" s="25" t="s">
        <v>102</v>
      </c>
      <c r="I867" s="25" t="s">
        <v>102</v>
      </c>
      <c r="J867" s="25" t="s">
        <v>102</v>
      </c>
      <c r="K867" s="24">
        <v>4</v>
      </c>
      <c r="L867" s="33" t="s">
        <v>102</v>
      </c>
      <c r="M867" s="33" t="s">
        <v>102</v>
      </c>
      <c r="N867" s="7" t="s">
        <v>102</v>
      </c>
      <c r="O867" s="37" t="s">
        <v>102</v>
      </c>
      <c r="P867" s="25" t="s">
        <v>102</v>
      </c>
      <c r="Q867" s="70" t="s">
        <v>102</v>
      </c>
      <c r="R867" s="70" t="s">
        <v>102</v>
      </c>
      <c r="S867" s="70" t="s">
        <v>102</v>
      </c>
      <c r="T867" s="70" t="s">
        <v>102</v>
      </c>
      <c r="U867" s="70" t="s">
        <v>102</v>
      </c>
      <c r="V867" s="70" t="s">
        <v>102</v>
      </c>
      <c r="W867" s="160" t="s">
        <v>102</v>
      </c>
      <c r="X867" s="153" t="s">
        <v>102</v>
      </c>
      <c r="Y867" s="157" t="s">
        <v>114</v>
      </c>
    </row>
    <row r="868" spans="1:25" x14ac:dyDescent="0.3">
      <c r="A868" s="1" t="s">
        <v>530</v>
      </c>
      <c r="B868" s="2" t="s">
        <v>102</v>
      </c>
      <c r="C868" s="4" t="s">
        <v>102</v>
      </c>
      <c r="D868" s="4" t="s">
        <v>102</v>
      </c>
      <c r="E868" s="1" t="s">
        <v>102</v>
      </c>
      <c r="F868" s="33" t="s">
        <v>102</v>
      </c>
      <c r="G868" s="33" t="s">
        <v>102</v>
      </c>
      <c r="H868" s="25" t="s">
        <v>102</v>
      </c>
      <c r="I868" s="25" t="s">
        <v>102</v>
      </c>
      <c r="J868" s="25" t="s">
        <v>102</v>
      </c>
      <c r="K868" s="24" t="s">
        <v>102</v>
      </c>
      <c r="L868" s="33" t="s">
        <v>102</v>
      </c>
      <c r="M868" s="33" t="s">
        <v>114</v>
      </c>
      <c r="N868" s="7" t="s">
        <v>102</v>
      </c>
      <c r="O868" s="37" t="s">
        <v>102</v>
      </c>
      <c r="P868" s="25" t="s">
        <v>102</v>
      </c>
      <c r="Q868" s="70" t="s">
        <v>102</v>
      </c>
      <c r="R868" s="70" t="s">
        <v>102</v>
      </c>
      <c r="S868" s="70" t="s">
        <v>102</v>
      </c>
      <c r="T868" s="70" t="s">
        <v>102</v>
      </c>
      <c r="U868" s="70" t="s">
        <v>102</v>
      </c>
      <c r="V868" s="70" t="s">
        <v>102</v>
      </c>
      <c r="W868" s="160" t="s">
        <v>102</v>
      </c>
      <c r="X868" s="153" t="s">
        <v>114</v>
      </c>
      <c r="Y868" s="157" t="s">
        <v>102</v>
      </c>
    </row>
    <row r="869" spans="1:25" x14ac:dyDescent="0.3">
      <c r="A869" s="1" t="s">
        <v>531</v>
      </c>
      <c r="B869" s="2" t="s">
        <v>102</v>
      </c>
      <c r="C869" s="4" t="s">
        <v>102</v>
      </c>
      <c r="D869" s="4" t="s">
        <v>102</v>
      </c>
      <c r="E869" s="1" t="s">
        <v>102</v>
      </c>
      <c r="F869" s="33" t="s">
        <v>102</v>
      </c>
      <c r="G869" s="33" t="s">
        <v>102</v>
      </c>
      <c r="H869" s="25" t="s">
        <v>102</v>
      </c>
      <c r="I869" s="25" t="s">
        <v>102</v>
      </c>
      <c r="J869" s="25" t="s">
        <v>102</v>
      </c>
      <c r="K869" s="24" t="s">
        <v>102</v>
      </c>
      <c r="L869" s="33" t="s">
        <v>102</v>
      </c>
      <c r="M869" s="33">
        <f>2+24+1+1+1</f>
        <v>29</v>
      </c>
      <c r="N869" s="7" t="s">
        <v>102</v>
      </c>
      <c r="O869" s="37" t="s">
        <v>102</v>
      </c>
      <c r="P869" s="25" t="s">
        <v>102</v>
      </c>
      <c r="Q869" s="70" t="s">
        <v>102</v>
      </c>
      <c r="R869" s="70" t="s">
        <v>102</v>
      </c>
      <c r="S869" s="70" t="s">
        <v>102</v>
      </c>
      <c r="T869" s="70" t="s">
        <v>102</v>
      </c>
      <c r="U869" s="70" t="s">
        <v>102</v>
      </c>
      <c r="V869" s="70" t="s">
        <v>102</v>
      </c>
      <c r="W869" s="160" t="s">
        <v>102</v>
      </c>
      <c r="X869" s="153" t="s">
        <v>114</v>
      </c>
      <c r="Y869" s="157" t="s">
        <v>114</v>
      </c>
    </row>
    <row r="870" spans="1:25" x14ac:dyDescent="0.3">
      <c r="A870" s="1" t="s">
        <v>44</v>
      </c>
      <c r="B870" s="2">
        <v>0</v>
      </c>
      <c r="C870" s="4">
        <v>0</v>
      </c>
      <c r="D870" s="4">
        <v>0</v>
      </c>
      <c r="E870" s="1">
        <v>56</v>
      </c>
      <c r="F870" s="33" t="s">
        <v>102</v>
      </c>
      <c r="G870" s="33" t="s">
        <v>102</v>
      </c>
      <c r="H870" s="25" t="s">
        <v>102</v>
      </c>
      <c r="I870" s="25" t="s">
        <v>102</v>
      </c>
      <c r="J870" s="25" t="s">
        <v>102</v>
      </c>
      <c r="K870" s="25" t="s">
        <v>102</v>
      </c>
      <c r="L870" s="33" t="s">
        <v>102</v>
      </c>
      <c r="M870" s="33" t="s">
        <v>102</v>
      </c>
      <c r="N870" s="7" t="s">
        <v>102</v>
      </c>
      <c r="O870" s="37" t="s">
        <v>102</v>
      </c>
      <c r="P870" s="25" t="s">
        <v>102</v>
      </c>
      <c r="Q870" s="70" t="s">
        <v>102</v>
      </c>
      <c r="R870" s="70" t="s">
        <v>102</v>
      </c>
      <c r="S870" s="70" t="s">
        <v>102</v>
      </c>
      <c r="T870" s="70" t="s">
        <v>102</v>
      </c>
      <c r="U870" s="70" t="s">
        <v>102</v>
      </c>
      <c r="V870" s="70" t="s">
        <v>102</v>
      </c>
      <c r="W870" s="160" t="s">
        <v>102</v>
      </c>
      <c r="X870" s="153" t="s">
        <v>102</v>
      </c>
      <c r="Y870" s="157" t="s">
        <v>114</v>
      </c>
    </row>
    <row r="871" spans="1:25" x14ac:dyDescent="0.3">
      <c r="A871" s="4" t="s">
        <v>1016</v>
      </c>
      <c r="B871" s="2" t="s">
        <v>102</v>
      </c>
      <c r="C871" s="4" t="s">
        <v>102</v>
      </c>
      <c r="D871" s="4" t="s">
        <v>102</v>
      </c>
      <c r="E871" s="1" t="s">
        <v>102</v>
      </c>
      <c r="F871" s="33" t="s">
        <v>102</v>
      </c>
      <c r="G871" s="33" t="s">
        <v>102</v>
      </c>
      <c r="H871" s="25" t="s">
        <v>102</v>
      </c>
      <c r="I871" s="25" t="s">
        <v>102</v>
      </c>
      <c r="J871" s="25" t="s">
        <v>102</v>
      </c>
      <c r="K871" s="25" t="s">
        <v>102</v>
      </c>
      <c r="L871" s="33" t="s">
        <v>102</v>
      </c>
      <c r="M871" s="33" t="s">
        <v>102</v>
      </c>
      <c r="N871" s="7" t="s">
        <v>102</v>
      </c>
      <c r="O871" s="37" t="s">
        <v>102</v>
      </c>
      <c r="P871" s="25">
        <v>1</v>
      </c>
      <c r="Q871" s="70" t="s">
        <v>102</v>
      </c>
      <c r="R871" s="70" t="s">
        <v>102</v>
      </c>
      <c r="S871" s="70" t="s">
        <v>102</v>
      </c>
      <c r="T871" s="70" t="s">
        <v>102</v>
      </c>
      <c r="U871" s="70" t="s">
        <v>102</v>
      </c>
      <c r="V871" s="70" t="s">
        <v>102</v>
      </c>
      <c r="W871" t="s">
        <v>102</v>
      </c>
      <c r="X871" s="8" t="s">
        <v>102</v>
      </c>
      <c r="Y871" s="8" t="s">
        <v>102</v>
      </c>
    </row>
    <row r="872" spans="1:25" x14ac:dyDescent="0.3">
      <c r="A872" s="4" t="s">
        <v>656</v>
      </c>
      <c r="B872" s="2" t="s">
        <v>102</v>
      </c>
      <c r="C872" s="4" t="s">
        <v>102</v>
      </c>
      <c r="D872" s="4" t="s">
        <v>102</v>
      </c>
      <c r="E872" s="1" t="s">
        <v>102</v>
      </c>
      <c r="F872" s="33" t="s">
        <v>102</v>
      </c>
      <c r="G872" s="33" t="s">
        <v>102</v>
      </c>
      <c r="H872" s="25" t="s">
        <v>102</v>
      </c>
      <c r="I872" s="25" t="s">
        <v>102</v>
      </c>
      <c r="J872" s="25" t="s">
        <v>102</v>
      </c>
      <c r="K872" s="25" t="s">
        <v>102</v>
      </c>
      <c r="L872" s="33" t="s">
        <v>102</v>
      </c>
      <c r="M872" s="33" t="s">
        <v>102</v>
      </c>
      <c r="N872" s="7" t="s">
        <v>102</v>
      </c>
      <c r="O872" s="37" t="s">
        <v>102</v>
      </c>
      <c r="P872" s="25" t="s">
        <v>102</v>
      </c>
      <c r="Q872" s="70" t="s">
        <v>102</v>
      </c>
      <c r="R872" s="70" t="s">
        <v>102</v>
      </c>
      <c r="S872" s="70">
        <v>1</v>
      </c>
      <c r="T872" s="70" t="s">
        <v>102</v>
      </c>
      <c r="U872" s="70" t="s">
        <v>102</v>
      </c>
      <c r="V872" s="70" t="s">
        <v>102</v>
      </c>
      <c r="W872" s="160" t="s">
        <v>102</v>
      </c>
      <c r="X872" s="153" t="str">
        <f t="shared" si="15"/>
        <v>X</v>
      </c>
      <c r="Y872" s="157" t="s">
        <v>114</v>
      </c>
    </row>
    <row r="873" spans="1:25" x14ac:dyDescent="0.3">
      <c r="A873" s="4" t="s">
        <v>624</v>
      </c>
      <c r="B873" s="2" t="s">
        <v>102</v>
      </c>
      <c r="C873" s="4" t="s">
        <v>102</v>
      </c>
      <c r="D873" s="4" t="s">
        <v>102</v>
      </c>
      <c r="E873" s="1" t="s">
        <v>102</v>
      </c>
      <c r="F873" s="33" t="s">
        <v>102</v>
      </c>
      <c r="G873" s="33" t="s">
        <v>102</v>
      </c>
      <c r="H873" s="25" t="s">
        <v>102</v>
      </c>
      <c r="I873" s="25" t="s">
        <v>114</v>
      </c>
      <c r="J873" s="25" t="s">
        <v>102</v>
      </c>
      <c r="K873" s="25" t="s">
        <v>102</v>
      </c>
      <c r="L873" s="33" t="s">
        <v>102</v>
      </c>
      <c r="M873" s="33" t="s">
        <v>102</v>
      </c>
      <c r="N873" s="7" t="s">
        <v>102</v>
      </c>
      <c r="O873" s="37" t="s">
        <v>102</v>
      </c>
      <c r="P873" s="25" t="s">
        <v>102</v>
      </c>
      <c r="Q873" s="70" t="s">
        <v>102</v>
      </c>
      <c r="R873" s="70" t="s">
        <v>102</v>
      </c>
      <c r="S873" s="70" t="s">
        <v>102</v>
      </c>
      <c r="T873" s="70" t="s">
        <v>102</v>
      </c>
      <c r="U873" s="70" t="s">
        <v>102</v>
      </c>
      <c r="V873" s="70" t="s">
        <v>102</v>
      </c>
      <c r="W873" s="160" t="s">
        <v>102</v>
      </c>
      <c r="X873" s="153" t="s">
        <v>114</v>
      </c>
      <c r="Y873" s="157" t="s">
        <v>102</v>
      </c>
    </row>
    <row r="874" spans="1:25" x14ac:dyDescent="0.3">
      <c r="A874" s="22" t="s">
        <v>944</v>
      </c>
      <c r="B874" s="16" t="s">
        <v>102</v>
      </c>
      <c r="C874" s="17" t="s">
        <v>102</v>
      </c>
      <c r="D874" s="17" t="s">
        <v>102</v>
      </c>
      <c r="E874" s="22" t="s">
        <v>102</v>
      </c>
      <c r="F874" s="33" t="s">
        <v>102</v>
      </c>
      <c r="G874" s="33" t="s">
        <v>102</v>
      </c>
      <c r="H874" s="29" t="s">
        <v>102</v>
      </c>
      <c r="I874" s="29" t="s">
        <v>102</v>
      </c>
      <c r="J874" s="29" t="s">
        <v>102</v>
      </c>
      <c r="K874" s="29" t="s">
        <v>102</v>
      </c>
      <c r="L874" s="29" t="s">
        <v>102</v>
      </c>
      <c r="M874" s="29">
        <f>2+1+1+1</f>
        <v>5</v>
      </c>
      <c r="N874" s="4" t="s">
        <v>102</v>
      </c>
      <c r="O874" s="37" t="s">
        <v>102</v>
      </c>
      <c r="P874" s="25" t="s">
        <v>102</v>
      </c>
      <c r="Q874" s="70" t="s">
        <v>102</v>
      </c>
      <c r="R874" s="70" t="s">
        <v>102</v>
      </c>
      <c r="S874" s="70" t="s">
        <v>102</v>
      </c>
      <c r="T874" s="70" t="s">
        <v>102</v>
      </c>
      <c r="U874" s="70" t="s">
        <v>102</v>
      </c>
      <c r="V874" s="70" t="s">
        <v>102</v>
      </c>
      <c r="W874" s="160" t="s">
        <v>114</v>
      </c>
      <c r="X874" s="153" t="s">
        <v>102</v>
      </c>
      <c r="Y874" s="157" t="s">
        <v>102</v>
      </c>
    </row>
    <row r="875" spans="1:25" x14ac:dyDescent="0.3">
      <c r="A875" s="10" t="s">
        <v>236</v>
      </c>
      <c r="B875" s="48" t="s">
        <v>102</v>
      </c>
      <c r="C875" s="4" t="s">
        <v>102</v>
      </c>
      <c r="D875" s="4" t="s">
        <v>102</v>
      </c>
      <c r="E875" s="4" t="s">
        <v>102</v>
      </c>
      <c r="F875" s="33" t="s">
        <v>102</v>
      </c>
      <c r="G875" s="33" t="s">
        <v>102</v>
      </c>
      <c r="H875" s="24" t="s">
        <v>102</v>
      </c>
      <c r="I875" s="24">
        <v>3</v>
      </c>
      <c r="J875" s="24" t="s">
        <v>102</v>
      </c>
      <c r="K875" s="25">
        <v>6</v>
      </c>
      <c r="L875" s="25" t="s">
        <v>102</v>
      </c>
      <c r="M875" s="25" t="s">
        <v>102</v>
      </c>
      <c r="N875" s="1">
        <v>1</v>
      </c>
      <c r="O875" s="37" t="s">
        <v>102</v>
      </c>
      <c r="P875" s="25" t="s">
        <v>102</v>
      </c>
      <c r="Q875" s="70" t="s">
        <v>102</v>
      </c>
      <c r="R875" s="70" t="s">
        <v>102</v>
      </c>
      <c r="S875" s="70" t="s">
        <v>102</v>
      </c>
      <c r="T875" s="70" t="s">
        <v>102</v>
      </c>
      <c r="U875" s="70" t="s">
        <v>102</v>
      </c>
      <c r="V875" s="70" t="s">
        <v>102</v>
      </c>
      <c r="W875" s="160" t="s">
        <v>102</v>
      </c>
      <c r="X875" s="153" t="s">
        <v>114</v>
      </c>
      <c r="Y875" s="157" t="s">
        <v>114</v>
      </c>
    </row>
    <row r="876" spans="1:25" x14ac:dyDescent="0.3">
      <c r="A876" s="10" t="s">
        <v>532</v>
      </c>
      <c r="B876" s="48" t="s">
        <v>102</v>
      </c>
      <c r="C876" s="4" t="s">
        <v>102</v>
      </c>
      <c r="D876" s="4" t="s">
        <v>102</v>
      </c>
      <c r="E876" s="4" t="s">
        <v>102</v>
      </c>
      <c r="F876" s="33" t="s">
        <v>102</v>
      </c>
      <c r="G876" s="33" t="s">
        <v>102</v>
      </c>
      <c r="H876" s="24" t="s">
        <v>102</v>
      </c>
      <c r="I876" s="24" t="s">
        <v>102</v>
      </c>
      <c r="J876" s="24" t="s">
        <v>102</v>
      </c>
      <c r="K876" s="25" t="s">
        <v>102</v>
      </c>
      <c r="L876" s="25" t="s">
        <v>102</v>
      </c>
      <c r="M876" s="25">
        <v>1</v>
      </c>
      <c r="N876" s="1" t="s">
        <v>102</v>
      </c>
      <c r="O876" s="37" t="s">
        <v>102</v>
      </c>
      <c r="P876" s="25" t="s">
        <v>102</v>
      </c>
      <c r="Q876" s="70" t="s">
        <v>102</v>
      </c>
      <c r="R876" s="70" t="s">
        <v>102</v>
      </c>
      <c r="S876" s="70" t="s">
        <v>102</v>
      </c>
      <c r="T876" s="70" t="s">
        <v>102</v>
      </c>
      <c r="U876" s="70" t="s">
        <v>102</v>
      </c>
      <c r="V876" s="70" t="s">
        <v>102</v>
      </c>
      <c r="W876" s="160" t="s">
        <v>102</v>
      </c>
      <c r="X876" s="153" t="s">
        <v>114</v>
      </c>
      <c r="Y876" s="157" t="s">
        <v>114</v>
      </c>
    </row>
    <row r="877" spans="1:25" x14ac:dyDescent="0.3">
      <c r="A877" s="3" t="s">
        <v>140</v>
      </c>
      <c r="B877" s="2" t="s">
        <v>102</v>
      </c>
      <c r="C877" s="4" t="s">
        <v>102</v>
      </c>
      <c r="D877" s="4" t="s">
        <v>102</v>
      </c>
      <c r="E877" s="1" t="s">
        <v>102</v>
      </c>
      <c r="F877" s="33">
        <v>2</v>
      </c>
      <c r="G877" s="33">
        <v>4</v>
      </c>
      <c r="H877" s="25">
        <v>3</v>
      </c>
      <c r="I877" s="25">
        <v>6</v>
      </c>
      <c r="J877" s="25">
        <v>6</v>
      </c>
      <c r="K877" s="25">
        <v>17</v>
      </c>
      <c r="L877" s="25">
        <v>3</v>
      </c>
      <c r="M877" s="25">
        <v>2</v>
      </c>
      <c r="N877" s="1">
        <v>4</v>
      </c>
      <c r="O877" s="37" t="s">
        <v>102</v>
      </c>
      <c r="P877" s="25" t="s">
        <v>102</v>
      </c>
      <c r="Q877" s="70" t="s">
        <v>102</v>
      </c>
      <c r="R877" s="70" t="s">
        <v>102</v>
      </c>
      <c r="S877" s="70" t="s">
        <v>102</v>
      </c>
      <c r="T877" s="70" t="s">
        <v>102</v>
      </c>
      <c r="U877" s="70" t="s">
        <v>102</v>
      </c>
      <c r="V877" s="70" t="s">
        <v>102</v>
      </c>
      <c r="W877" s="160" t="s">
        <v>102</v>
      </c>
      <c r="X877" s="153" t="s">
        <v>114</v>
      </c>
      <c r="Y877" s="157" t="s">
        <v>114</v>
      </c>
    </row>
    <row r="878" spans="1:25" x14ac:dyDescent="0.3">
      <c r="A878" s="3" t="s">
        <v>533</v>
      </c>
      <c r="B878" s="2" t="s">
        <v>102</v>
      </c>
      <c r="C878" s="4" t="s">
        <v>102</v>
      </c>
      <c r="D878" s="4" t="s">
        <v>102</v>
      </c>
      <c r="E878" s="1" t="s">
        <v>102</v>
      </c>
      <c r="F878" s="33" t="s">
        <v>102</v>
      </c>
      <c r="G878" s="33" t="s">
        <v>102</v>
      </c>
      <c r="H878" s="25" t="s">
        <v>102</v>
      </c>
      <c r="I878" s="25" t="s">
        <v>102</v>
      </c>
      <c r="J878" s="25" t="s">
        <v>102</v>
      </c>
      <c r="K878" s="25" t="s">
        <v>102</v>
      </c>
      <c r="L878" s="25" t="s">
        <v>102</v>
      </c>
      <c r="M878" s="25" t="s">
        <v>114</v>
      </c>
      <c r="N878" s="1" t="s">
        <v>102</v>
      </c>
      <c r="O878" s="37" t="s">
        <v>102</v>
      </c>
      <c r="P878" s="25" t="s">
        <v>102</v>
      </c>
      <c r="Q878" s="70" t="s">
        <v>102</v>
      </c>
      <c r="R878" s="70" t="s">
        <v>102</v>
      </c>
      <c r="S878" s="70" t="s">
        <v>102</v>
      </c>
      <c r="T878" s="70" t="s">
        <v>102</v>
      </c>
      <c r="U878" s="70" t="s">
        <v>102</v>
      </c>
      <c r="V878" s="70" t="s">
        <v>102</v>
      </c>
      <c r="W878" s="160" t="s">
        <v>102</v>
      </c>
      <c r="X878" s="153" t="s">
        <v>114</v>
      </c>
      <c r="Y878" s="157" t="s">
        <v>114</v>
      </c>
    </row>
    <row r="879" spans="1:25" x14ac:dyDescent="0.3">
      <c r="A879" s="3" t="s">
        <v>157</v>
      </c>
      <c r="B879" s="2" t="s">
        <v>102</v>
      </c>
      <c r="C879" s="4" t="s">
        <v>102</v>
      </c>
      <c r="D879" s="4" t="s">
        <v>102</v>
      </c>
      <c r="E879" s="1" t="s">
        <v>102</v>
      </c>
      <c r="F879" s="33" t="s">
        <v>102</v>
      </c>
      <c r="G879" s="33" t="s">
        <v>102</v>
      </c>
      <c r="H879" s="25" t="s">
        <v>102</v>
      </c>
      <c r="I879" s="45" t="s">
        <v>102</v>
      </c>
      <c r="J879" s="25">
        <f>12+1+2+1+2+1+1</f>
        <v>20</v>
      </c>
      <c r="K879" s="25" t="s">
        <v>102</v>
      </c>
      <c r="L879" s="25" t="s">
        <v>102</v>
      </c>
      <c r="M879" s="25" t="s">
        <v>114</v>
      </c>
      <c r="N879" s="1" t="s">
        <v>102</v>
      </c>
      <c r="O879" s="37" t="s">
        <v>102</v>
      </c>
      <c r="P879" s="25" t="s">
        <v>102</v>
      </c>
      <c r="Q879" s="70" t="s">
        <v>102</v>
      </c>
      <c r="R879" s="70" t="s">
        <v>102</v>
      </c>
      <c r="S879" s="70" t="s">
        <v>102</v>
      </c>
      <c r="T879" s="70" t="s">
        <v>102</v>
      </c>
      <c r="U879" s="70" t="s">
        <v>102</v>
      </c>
      <c r="V879" s="70" t="s">
        <v>102</v>
      </c>
      <c r="W879" s="160" t="s">
        <v>102</v>
      </c>
      <c r="X879" s="153" t="s">
        <v>114</v>
      </c>
      <c r="Y879" s="157" t="s">
        <v>102</v>
      </c>
    </row>
    <row r="880" spans="1:25" x14ac:dyDescent="0.3">
      <c r="A880" s="3" t="s">
        <v>534</v>
      </c>
      <c r="B880" s="2" t="s">
        <v>102</v>
      </c>
      <c r="C880" s="4" t="s">
        <v>102</v>
      </c>
      <c r="D880" s="4" t="s">
        <v>102</v>
      </c>
      <c r="E880" s="1" t="s">
        <v>102</v>
      </c>
      <c r="F880" s="33" t="s">
        <v>102</v>
      </c>
      <c r="G880" s="33" t="s">
        <v>102</v>
      </c>
      <c r="H880" s="25" t="s">
        <v>102</v>
      </c>
      <c r="I880" s="25" t="s">
        <v>102</v>
      </c>
      <c r="J880" s="25" t="s">
        <v>102</v>
      </c>
      <c r="K880" s="25" t="s">
        <v>102</v>
      </c>
      <c r="L880" s="25" t="s">
        <v>102</v>
      </c>
      <c r="M880" s="25" t="s">
        <v>114</v>
      </c>
      <c r="N880" s="1" t="s">
        <v>102</v>
      </c>
      <c r="O880" s="37" t="s">
        <v>102</v>
      </c>
      <c r="P880" s="25" t="s">
        <v>102</v>
      </c>
      <c r="Q880" s="70" t="s">
        <v>102</v>
      </c>
      <c r="R880" s="70" t="s">
        <v>102</v>
      </c>
      <c r="S880" s="70" t="s">
        <v>102</v>
      </c>
      <c r="T880" s="70" t="s">
        <v>102</v>
      </c>
      <c r="U880" s="70" t="s">
        <v>102</v>
      </c>
      <c r="V880" s="70" t="s">
        <v>102</v>
      </c>
      <c r="W880" s="160" t="s">
        <v>102</v>
      </c>
      <c r="X880" s="153" t="s">
        <v>114</v>
      </c>
      <c r="Y880" s="157" t="s">
        <v>114</v>
      </c>
    </row>
    <row r="881" spans="1:25" x14ac:dyDescent="0.3">
      <c r="A881" s="10" t="s">
        <v>237</v>
      </c>
      <c r="B881" s="48" t="s">
        <v>102</v>
      </c>
      <c r="C881" s="4" t="s">
        <v>102</v>
      </c>
      <c r="D881" s="4">
        <v>1</v>
      </c>
      <c r="E881" s="4" t="s">
        <v>102</v>
      </c>
      <c r="F881" s="33" t="s">
        <v>102</v>
      </c>
      <c r="G881" s="33" t="s">
        <v>102</v>
      </c>
      <c r="H881" s="24" t="s">
        <v>102</v>
      </c>
      <c r="I881" s="24" t="s">
        <v>102</v>
      </c>
      <c r="J881" s="24" t="s">
        <v>102</v>
      </c>
      <c r="K881" s="25">
        <v>1</v>
      </c>
      <c r="L881" s="25" t="s">
        <v>102</v>
      </c>
      <c r="M881" s="25" t="s">
        <v>102</v>
      </c>
      <c r="N881" s="1">
        <v>9</v>
      </c>
      <c r="O881" s="37">
        <v>2</v>
      </c>
      <c r="P881" s="25" t="s">
        <v>102</v>
      </c>
      <c r="Q881" s="70" t="s">
        <v>102</v>
      </c>
      <c r="R881" s="70" t="s">
        <v>102</v>
      </c>
      <c r="S881" s="70" t="s">
        <v>102</v>
      </c>
      <c r="T881" s="70" t="s">
        <v>102</v>
      </c>
      <c r="U881" s="70" t="s">
        <v>102</v>
      </c>
      <c r="V881" s="70" t="s">
        <v>102</v>
      </c>
      <c r="W881" s="160" t="s">
        <v>102</v>
      </c>
      <c r="X881" s="153" t="s">
        <v>114</v>
      </c>
      <c r="Y881" s="157" t="s">
        <v>114</v>
      </c>
    </row>
    <row r="882" spans="1:25" x14ac:dyDescent="0.3">
      <c r="A882" s="3" t="s">
        <v>54</v>
      </c>
      <c r="B882" s="2">
        <v>1</v>
      </c>
      <c r="C882" s="4">
        <v>0</v>
      </c>
      <c r="D882" s="4">
        <v>0</v>
      </c>
      <c r="E882" s="1">
        <v>0</v>
      </c>
      <c r="F882" s="33" t="s">
        <v>102</v>
      </c>
      <c r="G882" s="33" t="s">
        <v>102</v>
      </c>
      <c r="H882" s="25" t="s">
        <v>102</v>
      </c>
      <c r="I882" s="25" t="s">
        <v>102</v>
      </c>
      <c r="J882" s="25" t="s">
        <v>102</v>
      </c>
      <c r="K882" s="25" t="s">
        <v>102</v>
      </c>
      <c r="L882" s="25" t="s">
        <v>102</v>
      </c>
      <c r="M882" s="25" t="s">
        <v>102</v>
      </c>
      <c r="N882" s="1" t="s">
        <v>102</v>
      </c>
      <c r="O882" s="37" t="s">
        <v>102</v>
      </c>
      <c r="P882" s="25" t="s">
        <v>102</v>
      </c>
      <c r="Q882" s="70" t="s">
        <v>102</v>
      </c>
      <c r="R882" s="70" t="s">
        <v>102</v>
      </c>
      <c r="S882" s="70" t="s">
        <v>102</v>
      </c>
      <c r="T882" s="70" t="s">
        <v>102</v>
      </c>
      <c r="U882" s="70" t="s">
        <v>102</v>
      </c>
      <c r="V882" s="70" t="s">
        <v>102</v>
      </c>
      <c r="W882" s="160" t="s">
        <v>102</v>
      </c>
      <c r="X882" s="153" t="s">
        <v>969</v>
      </c>
      <c r="Y882" s="157" t="s">
        <v>969</v>
      </c>
    </row>
    <row r="883" spans="1:25" x14ac:dyDescent="0.3">
      <c r="A883" s="3" t="s">
        <v>200</v>
      </c>
      <c r="B883" s="2" t="s">
        <v>102</v>
      </c>
      <c r="C883" s="4" t="s">
        <v>102</v>
      </c>
      <c r="D883" s="4" t="s">
        <v>102</v>
      </c>
      <c r="E883" s="1" t="s">
        <v>102</v>
      </c>
      <c r="F883" s="33">
        <v>1</v>
      </c>
      <c r="G883" s="33" t="s">
        <v>102</v>
      </c>
      <c r="H883" s="25" t="s">
        <v>102</v>
      </c>
      <c r="I883" s="25" t="s">
        <v>102</v>
      </c>
      <c r="J883" s="25">
        <v>2</v>
      </c>
      <c r="K883" s="25" t="s">
        <v>102</v>
      </c>
      <c r="L883" s="25" t="s">
        <v>102</v>
      </c>
      <c r="M883" s="25" t="s">
        <v>102</v>
      </c>
      <c r="N883" s="1" t="s">
        <v>102</v>
      </c>
      <c r="O883" s="37" t="s">
        <v>102</v>
      </c>
      <c r="P883" s="25" t="s">
        <v>102</v>
      </c>
      <c r="Q883" s="70" t="s">
        <v>102</v>
      </c>
      <c r="R883" s="70" t="s">
        <v>102</v>
      </c>
      <c r="S883" s="70">
        <v>1</v>
      </c>
      <c r="T883" s="70" t="s">
        <v>102</v>
      </c>
      <c r="U883" s="70" t="s">
        <v>102</v>
      </c>
      <c r="V883" s="70" t="s">
        <v>102</v>
      </c>
      <c r="W883" s="160" t="s">
        <v>102</v>
      </c>
      <c r="X883" s="153" t="str">
        <f t="shared" si="15"/>
        <v>X</v>
      </c>
      <c r="Y883" s="157" t="s">
        <v>114</v>
      </c>
    </row>
    <row r="884" spans="1:25" x14ac:dyDescent="0.3">
      <c r="A884" s="3" t="s">
        <v>247</v>
      </c>
      <c r="B884" s="2" t="s">
        <v>102</v>
      </c>
      <c r="C884" s="4" t="s">
        <v>102</v>
      </c>
      <c r="D884" s="4" t="s">
        <v>102</v>
      </c>
      <c r="E884" s="1" t="s">
        <v>102</v>
      </c>
      <c r="F884" s="33" t="s">
        <v>102</v>
      </c>
      <c r="G884" s="33" t="s">
        <v>102</v>
      </c>
      <c r="H884" s="25" t="s">
        <v>102</v>
      </c>
      <c r="I884" s="25">
        <v>2</v>
      </c>
      <c r="J884" s="25">
        <v>2</v>
      </c>
      <c r="K884" s="25" t="s">
        <v>102</v>
      </c>
      <c r="L884" s="25">
        <v>4</v>
      </c>
      <c r="M884" s="25" t="s">
        <v>102</v>
      </c>
      <c r="N884" s="1">
        <v>1</v>
      </c>
      <c r="O884" s="37" t="s">
        <v>102</v>
      </c>
      <c r="P884" s="25" t="s">
        <v>102</v>
      </c>
      <c r="Q884" s="70" t="s">
        <v>102</v>
      </c>
      <c r="R884" s="70" t="s">
        <v>102</v>
      </c>
      <c r="S884" s="70" t="s">
        <v>102</v>
      </c>
      <c r="T884" s="70" t="s">
        <v>102</v>
      </c>
      <c r="U884" s="70" t="s">
        <v>102</v>
      </c>
      <c r="V884" s="70" t="s">
        <v>102</v>
      </c>
      <c r="W884" s="160" t="s">
        <v>102</v>
      </c>
      <c r="X884" s="153" t="s">
        <v>114</v>
      </c>
      <c r="Y884" s="157" t="s">
        <v>114</v>
      </c>
    </row>
    <row r="885" spans="1:25" x14ac:dyDescent="0.3">
      <c r="A885" s="3" t="s">
        <v>535</v>
      </c>
      <c r="B885" s="2" t="s">
        <v>102</v>
      </c>
      <c r="C885" s="4" t="s">
        <v>102</v>
      </c>
      <c r="D885" s="4" t="s">
        <v>102</v>
      </c>
      <c r="E885" s="1" t="s">
        <v>102</v>
      </c>
      <c r="F885" s="33" t="s">
        <v>102</v>
      </c>
      <c r="G885" s="33" t="s">
        <v>102</v>
      </c>
      <c r="H885" s="25" t="s">
        <v>102</v>
      </c>
      <c r="I885" s="25" t="s">
        <v>102</v>
      </c>
      <c r="J885" s="25" t="s">
        <v>102</v>
      </c>
      <c r="K885" s="25" t="s">
        <v>102</v>
      </c>
      <c r="L885" s="25" t="s">
        <v>102</v>
      </c>
      <c r="M885" s="25" t="s">
        <v>114</v>
      </c>
      <c r="N885" s="1" t="s">
        <v>102</v>
      </c>
      <c r="O885" s="37" t="s">
        <v>102</v>
      </c>
      <c r="P885" s="25">
        <v>1</v>
      </c>
      <c r="Q885" s="70" t="s">
        <v>102</v>
      </c>
      <c r="R885" s="70" t="s">
        <v>102</v>
      </c>
      <c r="S885" s="70" t="s">
        <v>102</v>
      </c>
      <c r="T885" s="70" t="s">
        <v>102</v>
      </c>
      <c r="U885" s="70" t="s">
        <v>102</v>
      </c>
      <c r="V885" s="70" t="s">
        <v>102</v>
      </c>
      <c r="W885" s="160" t="s">
        <v>102</v>
      </c>
      <c r="X885" s="153" t="s">
        <v>114</v>
      </c>
      <c r="Y885" s="157" t="s">
        <v>102</v>
      </c>
    </row>
    <row r="886" spans="1:25" x14ac:dyDescent="0.3">
      <c r="A886" s="3" t="s">
        <v>536</v>
      </c>
      <c r="B886" s="2" t="s">
        <v>102</v>
      </c>
      <c r="C886" s="4" t="s">
        <v>102</v>
      </c>
      <c r="D886" s="4" t="s">
        <v>102</v>
      </c>
      <c r="E886" s="1" t="s">
        <v>102</v>
      </c>
      <c r="F886" s="33" t="s">
        <v>102</v>
      </c>
      <c r="G886" s="33" t="s">
        <v>102</v>
      </c>
      <c r="H886" s="25">
        <v>7</v>
      </c>
      <c r="I886" s="25" t="s">
        <v>102</v>
      </c>
      <c r="J886" s="25" t="s">
        <v>102</v>
      </c>
      <c r="K886" s="25" t="s">
        <v>102</v>
      </c>
      <c r="L886" s="25" t="s">
        <v>102</v>
      </c>
      <c r="M886" s="25" t="s">
        <v>114</v>
      </c>
      <c r="N886" s="1" t="s">
        <v>102</v>
      </c>
      <c r="O886" s="37" t="s">
        <v>102</v>
      </c>
      <c r="P886" s="25" t="s">
        <v>102</v>
      </c>
      <c r="Q886" s="70" t="s">
        <v>102</v>
      </c>
      <c r="R886" s="70" t="s">
        <v>102</v>
      </c>
      <c r="S886" s="70" t="s">
        <v>102</v>
      </c>
      <c r="T886" s="70" t="s">
        <v>102</v>
      </c>
      <c r="U886" s="70" t="s">
        <v>102</v>
      </c>
      <c r="V886" s="70" t="s">
        <v>102</v>
      </c>
      <c r="W886" s="160" t="s">
        <v>102</v>
      </c>
      <c r="X886" s="153" t="s">
        <v>102</v>
      </c>
      <c r="Y886" s="157" t="s">
        <v>102</v>
      </c>
    </row>
    <row r="887" spans="1:25" x14ac:dyDescent="0.3">
      <c r="A887" s="3" t="s">
        <v>42</v>
      </c>
      <c r="B887" s="2">
        <v>215</v>
      </c>
      <c r="C887" s="4">
        <v>12</v>
      </c>
      <c r="D887" s="4">
        <v>0</v>
      </c>
      <c r="E887" s="1">
        <v>1</v>
      </c>
      <c r="F887" s="33" t="s">
        <v>102</v>
      </c>
      <c r="G887" s="33" t="s">
        <v>102</v>
      </c>
      <c r="H887" s="25">
        <v>1</v>
      </c>
      <c r="I887" s="24">
        <v>1</v>
      </c>
      <c r="J887" s="25">
        <f>3+4</f>
        <v>7</v>
      </c>
      <c r="K887" s="25">
        <v>4</v>
      </c>
      <c r="L887" s="25" t="s">
        <v>102</v>
      </c>
      <c r="M887" s="25" t="s">
        <v>114</v>
      </c>
      <c r="N887" s="1">
        <v>2</v>
      </c>
      <c r="O887" s="37">
        <v>2</v>
      </c>
      <c r="P887" s="25">
        <v>2</v>
      </c>
      <c r="Q887" s="70" t="s">
        <v>102</v>
      </c>
      <c r="R887" s="70">
        <v>4</v>
      </c>
      <c r="S887" s="70" t="s">
        <v>102</v>
      </c>
      <c r="T887" s="70" t="s">
        <v>102</v>
      </c>
      <c r="U887" s="70" t="s">
        <v>102</v>
      </c>
      <c r="V887" s="70" t="s">
        <v>102</v>
      </c>
      <c r="W887" s="160" t="s">
        <v>102</v>
      </c>
      <c r="X887" s="153" t="str">
        <f t="shared" si="15"/>
        <v>X</v>
      </c>
      <c r="Y887" s="157" t="s">
        <v>114</v>
      </c>
    </row>
    <row r="888" spans="1:25" x14ac:dyDescent="0.3">
      <c r="A888" s="3" t="s">
        <v>141</v>
      </c>
      <c r="B888" s="2" t="s">
        <v>102</v>
      </c>
      <c r="C888" s="4" t="s">
        <v>102</v>
      </c>
      <c r="D888" s="4" t="s">
        <v>102</v>
      </c>
      <c r="E888" s="1" t="s">
        <v>102</v>
      </c>
      <c r="F888" s="33">
        <f>13+3+1+6+3+3</f>
        <v>29</v>
      </c>
      <c r="G888" s="33">
        <f>1+3+2+2+2+2+1</f>
        <v>13</v>
      </c>
      <c r="H888" s="25">
        <v>9</v>
      </c>
      <c r="I888" s="25">
        <v>8</v>
      </c>
      <c r="J888" s="25">
        <f>5+1+1+1+2+2+75</f>
        <v>87</v>
      </c>
      <c r="K888" s="25">
        <v>10</v>
      </c>
      <c r="L888" s="25">
        <f>3+19+26+9+1+5+8+13+9+5</f>
        <v>98</v>
      </c>
      <c r="M888" s="25">
        <f>2+8+15+10+14+1+10+6+1</f>
        <v>67</v>
      </c>
      <c r="N888" s="1">
        <f>2+1+9+1+4+1</f>
        <v>18</v>
      </c>
      <c r="O888" s="37">
        <f>11+1+3+16+3+1+2+4+24+11</f>
        <v>76</v>
      </c>
      <c r="P888" s="25" t="s">
        <v>102</v>
      </c>
      <c r="Q888" s="70">
        <v>8</v>
      </c>
      <c r="R888" s="70" t="s">
        <v>102</v>
      </c>
      <c r="S888" s="70" t="s">
        <v>102</v>
      </c>
      <c r="T888" s="70">
        <f>13+8+1+2+11</f>
        <v>35</v>
      </c>
      <c r="U888" s="70">
        <v>10</v>
      </c>
      <c r="V888" s="70" t="s">
        <v>102</v>
      </c>
      <c r="W888" s="160" t="s">
        <v>102</v>
      </c>
      <c r="X888" s="153" t="str">
        <f t="shared" si="15"/>
        <v>X</v>
      </c>
      <c r="Y888" s="157" t="s">
        <v>114</v>
      </c>
    </row>
    <row r="889" spans="1:25" x14ac:dyDescent="0.3">
      <c r="A889" s="3" t="s">
        <v>653</v>
      </c>
      <c r="B889" s="2" t="s">
        <v>102</v>
      </c>
      <c r="C889" s="4" t="s">
        <v>102</v>
      </c>
      <c r="D889" s="4" t="s">
        <v>102</v>
      </c>
      <c r="E889" s="1" t="s">
        <v>102</v>
      </c>
      <c r="F889" s="33" t="s">
        <v>102</v>
      </c>
      <c r="G889" s="33" t="s">
        <v>102</v>
      </c>
      <c r="H889" s="25" t="s">
        <v>102</v>
      </c>
      <c r="I889" s="25" t="s">
        <v>102</v>
      </c>
      <c r="J889" s="25" t="s">
        <v>102</v>
      </c>
      <c r="K889" s="25" t="s">
        <v>102</v>
      </c>
      <c r="L889" s="25" t="s">
        <v>102</v>
      </c>
      <c r="M889" s="25" t="s">
        <v>102</v>
      </c>
      <c r="N889" s="1" t="s">
        <v>102</v>
      </c>
      <c r="O889" s="37" t="s">
        <v>102</v>
      </c>
      <c r="P889" s="25" t="s">
        <v>102</v>
      </c>
      <c r="Q889" s="70" t="s">
        <v>102</v>
      </c>
      <c r="R889" s="70" t="s">
        <v>102</v>
      </c>
      <c r="S889" s="70" t="s">
        <v>102</v>
      </c>
      <c r="T889" s="70">
        <v>14</v>
      </c>
      <c r="U889" s="70" t="s">
        <v>102</v>
      </c>
      <c r="V889" s="70">
        <v>1</v>
      </c>
      <c r="W889" s="160" t="s">
        <v>102</v>
      </c>
      <c r="X889" s="153" t="str">
        <f t="shared" si="15"/>
        <v>X</v>
      </c>
      <c r="Y889" s="157" t="s">
        <v>114</v>
      </c>
    </row>
    <row r="890" spans="1:25" x14ac:dyDescent="0.3">
      <c r="A890" s="3" t="s">
        <v>793</v>
      </c>
      <c r="B890" s="2" t="s">
        <v>102</v>
      </c>
      <c r="C890" s="4" t="s">
        <v>102</v>
      </c>
      <c r="D890" s="4" t="s">
        <v>102</v>
      </c>
      <c r="E890" s="1" t="s">
        <v>102</v>
      </c>
      <c r="F890" s="33" t="s">
        <v>102</v>
      </c>
      <c r="G890" s="33" t="s">
        <v>102</v>
      </c>
      <c r="H890" s="25" t="s">
        <v>102</v>
      </c>
      <c r="I890" s="25" t="s">
        <v>102</v>
      </c>
      <c r="J890" s="25" t="s">
        <v>102</v>
      </c>
      <c r="K890" s="25">
        <v>1</v>
      </c>
      <c r="L890" s="25" t="s">
        <v>102</v>
      </c>
      <c r="M890" s="25" t="s">
        <v>102</v>
      </c>
      <c r="N890" s="1" t="s">
        <v>102</v>
      </c>
      <c r="O890" s="37" t="s">
        <v>102</v>
      </c>
      <c r="P890" s="25" t="s">
        <v>102</v>
      </c>
      <c r="Q890" s="70" t="s">
        <v>102</v>
      </c>
      <c r="R890" s="70" t="s">
        <v>102</v>
      </c>
      <c r="S890" s="70" t="s">
        <v>102</v>
      </c>
      <c r="T890" s="70" t="s">
        <v>102</v>
      </c>
      <c r="U890" s="70" t="s">
        <v>102</v>
      </c>
      <c r="V890" s="70" t="s">
        <v>102</v>
      </c>
      <c r="W890" s="160" t="s">
        <v>102</v>
      </c>
      <c r="X890" s="153" t="s">
        <v>114</v>
      </c>
      <c r="Y890" s="157" t="s">
        <v>114</v>
      </c>
    </row>
    <row r="891" spans="1:25" x14ac:dyDescent="0.3">
      <c r="A891" s="3" t="s">
        <v>748</v>
      </c>
      <c r="B891" s="2" t="s">
        <v>102</v>
      </c>
      <c r="C891" s="4" t="s">
        <v>102</v>
      </c>
      <c r="D891" s="4" t="s">
        <v>102</v>
      </c>
      <c r="E891" s="1" t="s">
        <v>102</v>
      </c>
      <c r="F891" s="33" t="s">
        <v>102</v>
      </c>
      <c r="G891" s="33" t="s">
        <v>102</v>
      </c>
      <c r="H891" s="25" t="s">
        <v>102</v>
      </c>
      <c r="I891" s="25" t="s">
        <v>102</v>
      </c>
      <c r="J891" s="25" t="s">
        <v>102</v>
      </c>
      <c r="K891" s="25" t="s">
        <v>102</v>
      </c>
      <c r="L891" s="25" t="s">
        <v>102</v>
      </c>
      <c r="M891" s="25" t="s">
        <v>102</v>
      </c>
      <c r="N891" s="1" t="s">
        <v>102</v>
      </c>
      <c r="O891" s="37" t="s">
        <v>102</v>
      </c>
      <c r="P891" s="25" t="s">
        <v>102</v>
      </c>
      <c r="Q891" s="70" t="s">
        <v>102</v>
      </c>
      <c r="R891" s="70" t="s">
        <v>102</v>
      </c>
      <c r="S891" s="70" t="s">
        <v>102</v>
      </c>
      <c r="T891" s="70" t="s">
        <v>102</v>
      </c>
      <c r="U891" s="70" t="s">
        <v>102</v>
      </c>
      <c r="V891" s="70">
        <v>1</v>
      </c>
      <c r="W891" s="160" t="s">
        <v>102</v>
      </c>
      <c r="X891" s="153" t="str">
        <f t="shared" si="15"/>
        <v>X</v>
      </c>
      <c r="Y891" s="157" t="s">
        <v>114</v>
      </c>
    </row>
    <row r="892" spans="1:25" x14ac:dyDescent="0.3">
      <c r="A892" s="3" t="s">
        <v>142</v>
      </c>
      <c r="B892" s="2" t="s">
        <v>102</v>
      </c>
      <c r="C892" s="4" t="s">
        <v>102</v>
      </c>
      <c r="D892" s="4" t="s">
        <v>102</v>
      </c>
      <c r="E892" s="1" t="s">
        <v>102</v>
      </c>
      <c r="F892" s="33" t="s">
        <v>102</v>
      </c>
      <c r="G892" s="33" t="s">
        <v>102</v>
      </c>
      <c r="H892" s="25">
        <v>2</v>
      </c>
      <c r="I892" s="25" t="s">
        <v>102</v>
      </c>
      <c r="J892" s="25">
        <v>1</v>
      </c>
      <c r="K892" s="25">
        <v>9</v>
      </c>
      <c r="L892" s="25" t="s">
        <v>102</v>
      </c>
      <c r="M892" s="25" t="s">
        <v>114</v>
      </c>
      <c r="N892" s="1" t="s">
        <v>102</v>
      </c>
      <c r="O892" s="37" t="s">
        <v>102</v>
      </c>
      <c r="P892" s="25" t="s">
        <v>102</v>
      </c>
      <c r="Q892" s="70" t="s">
        <v>102</v>
      </c>
      <c r="R892" s="70" t="s">
        <v>102</v>
      </c>
      <c r="S892" s="70" t="s">
        <v>102</v>
      </c>
      <c r="T892" s="70" t="s">
        <v>102</v>
      </c>
      <c r="U892" s="70" t="s">
        <v>102</v>
      </c>
      <c r="V892" s="70" t="s">
        <v>102</v>
      </c>
      <c r="W892" s="160" t="s">
        <v>102</v>
      </c>
      <c r="X892" s="153" t="s">
        <v>114</v>
      </c>
      <c r="Y892" s="157" t="s">
        <v>114</v>
      </c>
    </row>
    <row r="893" spans="1:25" x14ac:dyDescent="0.3">
      <c r="A893" s="3" t="s">
        <v>537</v>
      </c>
      <c r="B893" s="2" t="s">
        <v>102</v>
      </c>
      <c r="C893" s="4" t="s">
        <v>102</v>
      </c>
      <c r="D893" s="4" t="s">
        <v>102</v>
      </c>
      <c r="E893" s="1" t="s">
        <v>102</v>
      </c>
      <c r="F893" s="33" t="s">
        <v>102</v>
      </c>
      <c r="G893" s="33" t="s">
        <v>102</v>
      </c>
      <c r="H893" s="25" t="s">
        <v>102</v>
      </c>
      <c r="I893" s="25" t="s">
        <v>102</v>
      </c>
      <c r="J893" s="25" t="s">
        <v>102</v>
      </c>
      <c r="K893" s="25" t="s">
        <v>102</v>
      </c>
      <c r="L893" s="25" t="s">
        <v>102</v>
      </c>
      <c r="M893" s="25" t="s">
        <v>114</v>
      </c>
      <c r="N893" s="1" t="s">
        <v>102</v>
      </c>
      <c r="O893" s="37" t="s">
        <v>102</v>
      </c>
      <c r="P893" s="25" t="s">
        <v>102</v>
      </c>
      <c r="Q893" s="70" t="s">
        <v>102</v>
      </c>
      <c r="R893" s="70" t="s">
        <v>102</v>
      </c>
      <c r="S893" s="70" t="s">
        <v>102</v>
      </c>
      <c r="T893" s="70" t="s">
        <v>102</v>
      </c>
      <c r="U893" s="70" t="s">
        <v>102</v>
      </c>
      <c r="V893" s="70" t="s">
        <v>102</v>
      </c>
      <c r="W893" s="160" t="s">
        <v>102</v>
      </c>
      <c r="X893" s="153" t="s">
        <v>114</v>
      </c>
      <c r="Y893" s="157" t="s">
        <v>114</v>
      </c>
    </row>
    <row r="894" spans="1:25" x14ac:dyDescent="0.3">
      <c r="A894" s="3" t="s">
        <v>794</v>
      </c>
      <c r="B894" s="2" t="s">
        <v>102</v>
      </c>
      <c r="C894" s="4" t="s">
        <v>102</v>
      </c>
      <c r="D894" s="4" t="s">
        <v>102</v>
      </c>
      <c r="E894" s="1" t="s">
        <v>102</v>
      </c>
      <c r="F894" s="33" t="s">
        <v>102</v>
      </c>
      <c r="G894" s="33" t="s">
        <v>102</v>
      </c>
      <c r="H894" s="25" t="s">
        <v>102</v>
      </c>
      <c r="I894" s="25" t="s">
        <v>102</v>
      </c>
      <c r="J894" s="25" t="s">
        <v>102</v>
      </c>
      <c r="K894" s="25">
        <v>1</v>
      </c>
      <c r="L894" s="25" t="s">
        <v>102</v>
      </c>
      <c r="M894" s="25" t="s">
        <v>102</v>
      </c>
      <c r="N894" s="1" t="s">
        <v>102</v>
      </c>
      <c r="O894" s="37" t="s">
        <v>102</v>
      </c>
      <c r="P894" s="25" t="s">
        <v>102</v>
      </c>
      <c r="Q894" s="70" t="s">
        <v>102</v>
      </c>
      <c r="R894" s="70" t="s">
        <v>102</v>
      </c>
      <c r="S894" s="70" t="s">
        <v>102</v>
      </c>
      <c r="T894" s="70" t="s">
        <v>102</v>
      </c>
      <c r="U894" s="70" t="s">
        <v>102</v>
      </c>
      <c r="V894" s="70" t="s">
        <v>102</v>
      </c>
      <c r="W894" s="160" t="s">
        <v>102</v>
      </c>
      <c r="X894" s="153" t="s">
        <v>114</v>
      </c>
      <c r="Y894" s="157" t="s">
        <v>114</v>
      </c>
    </row>
    <row r="895" spans="1:25" x14ac:dyDescent="0.3">
      <c r="A895" s="3" t="s">
        <v>538</v>
      </c>
      <c r="B895" s="2" t="s">
        <v>102</v>
      </c>
      <c r="C895" s="4" t="s">
        <v>102</v>
      </c>
      <c r="D895" s="4" t="s">
        <v>102</v>
      </c>
      <c r="E895" s="1" t="s">
        <v>102</v>
      </c>
      <c r="F895" s="33">
        <v>6</v>
      </c>
      <c r="G895" s="33" t="s">
        <v>102</v>
      </c>
      <c r="H895" s="25" t="s">
        <v>102</v>
      </c>
      <c r="I895" s="25" t="s">
        <v>102</v>
      </c>
      <c r="J895" s="25" t="s">
        <v>102</v>
      </c>
      <c r="K895" s="25" t="s">
        <v>102</v>
      </c>
      <c r="L895" s="25" t="s">
        <v>102</v>
      </c>
      <c r="M895" s="25">
        <f>1+28+4+4+3</f>
        <v>40</v>
      </c>
      <c r="N895" s="1" t="s">
        <v>102</v>
      </c>
      <c r="O895" s="37" t="s">
        <v>102</v>
      </c>
      <c r="P895" s="25">
        <v>2</v>
      </c>
      <c r="Q895" s="70" t="s">
        <v>102</v>
      </c>
      <c r="R895" s="70" t="s">
        <v>102</v>
      </c>
      <c r="S895" s="70" t="s">
        <v>102</v>
      </c>
      <c r="T895" s="70" t="s">
        <v>102</v>
      </c>
      <c r="U895" s="70" t="s">
        <v>102</v>
      </c>
      <c r="V895" s="70" t="s">
        <v>102</v>
      </c>
      <c r="W895" s="160" t="s">
        <v>102</v>
      </c>
      <c r="X895" s="153" t="s">
        <v>114</v>
      </c>
      <c r="Y895" s="157" t="s">
        <v>114</v>
      </c>
    </row>
    <row r="896" spans="1:25" x14ac:dyDescent="0.3">
      <c r="A896" s="3" t="s">
        <v>746</v>
      </c>
      <c r="B896" s="2" t="s">
        <v>102</v>
      </c>
      <c r="C896" s="4" t="s">
        <v>102</v>
      </c>
      <c r="D896" s="4" t="s">
        <v>102</v>
      </c>
      <c r="E896" s="1" t="s">
        <v>102</v>
      </c>
      <c r="F896" s="33" t="s">
        <v>102</v>
      </c>
      <c r="G896" s="33" t="s">
        <v>102</v>
      </c>
      <c r="H896" s="25" t="s">
        <v>102</v>
      </c>
      <c r="I896" s="25" t="s">
        <v>102</v>
      </c>
      <c r="J896" s="25" t="s">
        <v>102</v>
      </c>
      <c r="K896" s="25" t="s">
        <v>102</v>
      </c>
      <c r="L896" s="25" t="s">
        <v>102</v>
      </c>
      <c r="M896" s="25" t="s">
        <v>102</v>
      </c>
      <c r="N896" s="1" t="s">
        <v>102</v>
      </c>
      <c r="O896" s="37" t="s">
        <v>102</v>
      </c>
      <c r="P896" s="25" t="s">
        <v>102</v>
      </c>
      <c r="Q896" s="70" t="s">
        <v>102</v>
      </c>
      <c r="R896" s="70" t="s">
        <v>102</v>
      </c>
      <c r="S896" s="70" t="s">
        <v>102</v>
      </c>
      <c r="T896" s="70">
        <v>1</v>
      </c>
      <c r="U896" s="70" t="s">
        <v>102</v>
      </c>
      <c r="V896" s="70" t="s">
        <v>102</v>
      </c>
      <c r="W896" s="160" t="s">
        <v>102</v>
      </c>
      <c r="X896" s="153" t="str">
        <f t="shared" si="15"/>
        <v>X</v>
      </c>
      <c r="Y896" s="157" t="s">
        <v>102</v>
      </c>
    </row>
    <row r="897" spans="1:25" x14ac:dyDescent="0.3">
      <c r="A897" s="3" t="s">
        <v>49</v>
      </c>
      <c r="B897" s="2">
        <v>0</v>
      </c>
      <c r="C897" s="4">
        <v>1</v>
      </c>
      <c r="D897" s="4">
        <v>0</v>
      </c>
      <c r="E897" s="1">
        <v>0</v>
      </c>
      <c r="F897" s="33" t="s">
        <v>102</v>
      </c>
      <c r="G897" s="33" t="s">
        <v>102</v>
      </c>
      <c r="H897" s="25" t="s">
        <v>102</v>
      </c>
      <c r="I897" s="25" t="s">
        <v>102</v>
      </c>
      <c r="J897" s="25" t="s">
        <v>102</v>
      </c>
      <c r="K897" s="25" t="s">
        <v>102</v>
      </c>
      <c r="L897" s="25" t="s">
        <v>102</v>
      </c>
      <c r="M897" s="25">
        <v>2</v>
      </c>
      <c r="N897" s="1" t="s">
        <v>102</v>
      </c>
      <c r="O897" s="37" t="s">
        <v>102</v>
      </c>
      <c r="P897" s="25" t="s">
        <v>102</v>
      </c>
      <c r="Q897" s="70" t="s">
        <v>102</v>
      </c>
      <c r="R897" s="70" t="s">
        <v>102</v>
      </c>
      <c r="S897" s="70" t="s">
        <v>102</v>
      </c>
      <c r="T897" s="70" t="s">
        <v>102</v>
      </c>
      <c r="U897" s="70" t="s">
        <v>102</v>
      </c>
      <c r="V897" s="70" t="s">
        <v>102</v>
      </c>
      <c r="W897" s="160" t="s">
        <v>102</v>
      </c>
      <c r="X897" s="153" t="s">
        <v>114</v>
      </c>
      <c r="Y897" s="157" t="s">
        <v>114</v>
      </c>
    </row>
    <row r="898" spans="1:25" x14ac:dyDescent="0.3">
      <c r="A898" s="3" t="s">
        <v>50</v>
      </c>
      <c r="B898" s="2">
        <v>0</v>
      </c>
      <c r="C898" s="4">
        <v>0</v>
      </c>
      <c r="D898" s="4">
        <v>0</v>
      </c>
      <c r="E898" s="1">
        <v>21</v>
      </c>
      <c r="F898" s="33" t="s">
        <v>102</v>
      </c>
      <c r="G898" s="33" t="s">
        <v>102</v>
      </c>
      <c r="H898" s="25" t="s">
        <v>102</v>
      </c>
      <c r="I898" s="25" t="s">
        <v>102</v>
      </c>
      <c r="J898" s="25" t="s">
        <v>102</v>
      </c>
      <c r="K898" s="25" t="s">
        <v>102</v>
      </c>
      <c r="L898" s="25" t="s">
        <v>102</v>
      </c>
      <c r="M898" s="25" t="s">
        <v>102</v>
      </c>
      <c r="N898" s="1" t="s">
        <v>102</v>
      </c>
      <c r="O898" s="37" t="s">
        <v>102</v>
      </c>
      <c r="P898" s="25" t="s">
        <v>102</v>
      </c>
      <c r="Q898" s="70" t="s">
        <v>102</v>
      </c>
      <c r="R898" s="70" t="s">
        <v>102</v>
      </c>
      <c r="S898" s="70" t="s">
        <v>102</v>
      </c>
      <c r="T898" s="70" t="s">
        <v>102</v>
      </c>
      <c r="U898" s="70" t="s">
        <v>102</v>
      </c>
      <c r="V898" s="70" t="s">
        <v>102</v>
      </c>
      <c r="W898" s="160" t="s">
        <v>102</v>
      </c>
      <c r="X898" s="153" t="s">
        <v>102</v>
      </c>
      <c r="Y898" s="157" t="s">
        <v>114</v>
      </c>
    </row>
    <row r="899" spans="1:25" x14ac:dyDescent="0.3">
      <c r="A899" s="3" t="s">
        <v>795</v>
      </c>
      <c r="B899" s="2" t="s">
        <v>102</v>
      </c>
      <c r="C899" s="4" t="s">
        <v>102</v>
      </c>
      <c r="D899" s="4" t="s">
        <v>102</v>
      </c>
      <c r="E899" s="1" t="s">
        <v>102</v>
      </c>
      <c r="F899" s="33" t="s">
        <v>102</v>
      </c>
      <c r="G899" s="33" t="s">
        <v>102</v>
      </c>
      <c r="H899" s="25" t="s">
        <v>102</v>
      </c>
      <c r="I899" s="25" t="s">
        <v>102</v>
      </c>
      <c r="J899" s="25" t="s">
        <v>102</v>
      </c>
      <c r="K899" s="25">
        <v>4</v>
      </c>
      <c r="L899" s="25" t="s">
        <v>102</v>
      </c>
      <c r="M899" s="25" t="s">
        <v>102</v>
      </c>
      <c r="N899" s="1" t="s">
        <v>102</v>
      </c>
      <c r="O899" s="37" t="s">
        <v>102</v>
      </c>
      <c r="P899" s="25" t="s">
        <v>102</v>
      </c>
      <c r="Q899" s="70" t="s">
        <v>102</v>
      </c>
      <c r="R899" s="70" t="s">
        <v>102</v>
      </c>
      <c r="S899" s="70" t="s">
        <v>102</v>
      </c>
      <c r="T899" s="70" t="s">
        <v>102</v>
      </c>
      <c r="U899" s="70" t="s">
        <v>102</v>
      </c>
      <c r="V899" s="70" t="s">
        <v>102</v>
      </c>
      <c r="W899" s="160" t="s">
        <v>102</v>
      </c>
      <c r="X899" s="153" t="s">
        <v>114</v>
      </c>
      <c r="Y899" s="157" t="s">
        <v>114</v>
      </c>
    </row>
    <row r="900" spans="1:25" x14ac:dyDescent="0.3">
      <c r="A900" s="3" t="s">
        <v>657</v>
      </c>
      <c r="B900" s="2" t="s">
        <v>102</v>
      </c>
      <c r="C900" s="4" t="s">
        <v>102</v>
      </c>
      <c r="D900" s="4" t="s">
        <v>102</v>
      </c>
      <c r="E900" s="1" t="s">
        <v>102</v>
      </c>
      <c r="F900" s="33" t="s">
        <v>102</v>
      </c>
      <c r="G900" s="33" t="s">
        <v>102</v>
      </c>
      <c r="H900" s="25" t="s">
        <v>102</v>
      </c>
      <c r="I900" s="25" t="s">
        <v>102</v>
      </c>
      <c r="J900" s="25" t="s">
        <v>102</v>
      </c>
      <c r="K900" s="25" t="s">
        <v>102</v>
      </c>
      <c r="L900" s="25" t="s">
        <v>102</v>
      </c>
      <c r="M900" s="25" t="s">
        <v>102</v>
      </c>
      <c r="N900" s="1" t="s">
        <v>102</v>
      </c>
      <c r="O900" s="37" t="s">
        <v>102</v>
      </c>
      <c r="P900" s="25" t="s">
        <v>102</v>
      </c>
      <c r="Q900" s="70" t="s">
        <v>102</v>
      </c>
      <c r="R900" s="70">
        <v>4</v>
      </c>
      <c r="S900" s="70" t="s">
        <v>102</v>
      </c>
      <c r="T900" s="70" t="s">
        <v>102</v>
      </c>
      <c r="U900" s="70" t="s">
        <v>102</v>
      </c>
      <c r="V900" s="70" t="s">
        <v>102</v>
      </c>
      <c r="W900" s="160" t="s">
        <v>102</v>
      </c>
      <c r="X900" s="153" t="str">
        <f t="shared" si="15"/>
        <v>X</v>
      </c>
      <c r="Y900" s="157" t="s">
        <v>102</v>
      </c>
    </row>
    <row r="901" spans="1:25" x14ac:dyDescent="0.3">
      <c r="A901" s="3" t="s">
        <v>539</v>
      </c>
      <c r="B901" s="2" t="s">
        <v>102</v>
      </c>
      <c r="C901" s="4" t="s">
        <v>102</v>
      </c>
      <c r="D901" s="4" t="s">
        <v>102</v>
      </c>
      <c r="E901" s="1" t="s">
        <v>102</v>
      </c>
      <c r="F901" s="33" t="s">
        <v>102</v>
      </c>
      <c r="G901" s="33" t="s">
        <v>102</v>
      </c>
      <c r="H901" s="25" t="s">
        <v>102</v>
      </c>
      <c r="I901" s="25" t="s">
        <v>102</v>
      </c>
      <c r="J901" s="25" t="s">
        <v>102</v>
      </c>
      <c r="K901" s="25" t="s">
        <v>102</v>
      </c>
      <c r="L901" s="25" t="s">
        <v>102</v>
      </c>
      <c r="M901" s="25" t="s">
        <v>114</v>
      </c>
      <c r="N901" s="1" t="s">
        <v>102</v>
      </c>
      <c r="O901" s="37" t="s">
        <v>102</v>
      </c>
      <c r="P901" s="25" t="s">
        <v>102</v>
      </c>
      <c r="Q901" s="70" t="s">
        <v>102</v>
      </c>
      <c r="R901" s="70" t="s">
        <v>102</v>
      </c>
      <c r="S901" s="70" t="s">
        <v>102</v>
      </c>
      <c r="T901" s="70" t="s">
        <v>102</v>
      </c>
      <c r="U901" s="70" t="s">
        <v>102</v>
      </c>
      <c r="V901" s="70" t="s">
        <v>102</v>
      </c>
      <c r="W901" s="160" t="s">
        <v>102</v>
      </c>
      <c r="X901" s="153" t="s">
        <v>102</v>
      </c>
      <c r="Y901" s="157" t="s">
        <v>102</v>
      </c>
    </row>
    <row r="902" spans="1:25" x14ac:dyDescent="0.3">
      <c r="A902" s="3" t="s">
        <v>52</v>
      </c>
      <c r="B902" s="2">
        <v>11</v>
      </c>
      <c r="C902" s="4">
        <v>1</v>
      </c>
      <c r="D902" s="4">
        <v>0</v>
      </c>
      <c r="E902" s="1">
        <v>0</v>
      </c>
      <c r="F902" s="33" t="s">
        <v>102</v>
      </c>
      <c r="G902" s="33" t="s">
        <v>102</v>
      </c>
      <c r="H902" s="25" t="s">
        <v>102</v>
      </c>
      <c r="I902" s="25" t="s">
        <v>102</v>
      </c>
      <c r="J902" s="25">
        <v>3</v>
      </c>
      <c r="K902" s="25" t="s">
        <v>102</v>
      </c>
      <c r="L902" s="25" t="s">
        <v>102</v>
      </c>
      <c r="M902" s="25">
        <v>1</v>
      </c>
      <c r="N902" s="1" t="s">
        <v>102</v>
      </c>
      <c r="O902" s="37" t="s">
        <v>102</v>
      </c>
      <c r="P902" s="25" t="s">
        <v>102</v>
      </c>
      <c r="Q902" s="70" t="s">
        <v>102</v>
      </c>
      <c r="R902" s="70" t="s">
        <v>102</v>
      </c>
      <c r="S902" s="70" t="s">
        <v>102</v>
      </c>
      <c r="T902" s="70" t="s">
        <v>102</v>
      </c>
      <c r="U902" s="70" t="s">
        <v>102</v>
      </c>
      <c r="V902" s="70" t="s">
        <v>102</v>
      </c>
      <c r="W902" s="160" t="s">
        <v>102</v>
      </c>
      <c r="X902" s="153" t="s">
        <v>114</v>
      </c>
      <c r="Y902" s="157" t="s">
        <v>114</v>
      </c>
    </row>
    <row r="903" spans="1:25" x14ac:dyDescent="0.3">
      <c r="A903" s="3" t="s">
        <v>540</v>
      </c>
      <c r="B903" s="2" t="s">
        <v>102</v>
      </c>
      <c r="C903" s="4" t="s">
        <v>102</v>
      </c>
      <c r="D903" s="4" t="s">
        <v>102</v>
      </c>
      <c r="E903" s="1" t="s">
        <v>102</v>
      </c>
      <c r="F903" s="33" t="s">
        <v>102</v>
      </c>
      <c r="G903" s="33">
        <v>11</v>
      </c>
      <c r="H903" s="25" t="s">
        <v>102</v>
      </c>
      <c r="I903" s="25" t="s">
        <v>102</v>
      </c>
      <c r="J903" s="25" t="s">
        <v>102</v>
      </c>
      <c r="K903" s="25" t="s">
        <v>102</v>
      </c>
      <c r="L903" s="25" t="s">
        <v>102</v>
      </c>
      <c r="M903" s="25" t="s">
        <v>114</v>
      </c>
      <c r="N903" s="1" t="s">
        <v>102</v>
      </c>
      <c r="O903" s="37" t="s">
        <v>102</v>
      </c>
      <c r="P903" s="25">
        <v>10</v>
      </c>
      <c r="Q903" s="70" t="s">
        <v>102</v>
      </c>
      <c r="R903" s="70" t="s">
        <v>102</v>
      </c>
      <c r="S903" s="70" t="s">
        <v>102</v>
      </c>
      <c r="T903" s="70" t="s">
        <v>102</v>
      </c>
      <c r="U903" s="70" t="s">
        <v>102</v>
      </c>
      <c r="V903" s="70" t="s">
        <v>102</v>
      </c>
      <c r="W903" s="160" t="s">
        <v>102</v>
      </c>
      <c r="X903" s="153" t="s">
        <v>114</v>
      </c>
      <c r="Y903" s="157" t="s">
        <v>114</v>
      </c>
    </row>
    <row r="904" spans="1:25" x14ac:dyDescent="0.3">
      <c r="A904" s="3" t="s">
        <v>747</v>
      </c>
      <c r="B904" s="2" t="s">
        <v>102</v>
      </c>
      <c r="C904" s="4" t="s">
        <v>102</v>
      </c>
      <c r="D904" s="4" t="s">
        <v>102</v>
      </c>
      <c r="E904" s="1" t="s">
        <v>102</v>
      </c>
      <c r="F904" s="33" t="s">
        <v>102</v>
      </c>
      <c r="G904" s="33" t="s">
        <v>102</v>
      </c>
      <c r="H904" s="25" t="s">
        <v>102</v>
      </c>
      <c r="I904" s="25" t="s">
        <v>102</v>
      </c>
      <c r="J904" s="25" t="s">
        <v>102</v>
      </c>
      <c r="K904" s="25" t="s">
        <v>102</v>
      </c>
      <c r="L904" s="25" t="s">
        <v>102</v>
      </c>
      <c r="M904" s="25" t="s">
        <v>102</v>
      </c>
      <c r="N904" s="1" t="s">
        <v>102</v>
      </c>
      <c r="O904" s="37" t="s">
        <v>102</v>
      </c>
      <c r="P904" s="25" t="s">
        <v>102</v>
      </c>
      <c r="Q904" s="70" t="s">
        <v>102</v>
      </c>
      <c r="R904" s="70" t="s">
        <v>102</v>
      </c>
      <c r="S904" s="70" t="s">
        <v>102</v>
      </c>
      <c r="T904" s="70">
        <v>1</v>
      </c>
      <c r="U904" s="70" t="s">
        <v>102</v>
      </c>
      <c r="V904" s="70" t="s">
        <v>102</v>
      </c>
      <c r="W904" s="160" t="s">
        <v>102</v>
      </c>
      <c r="X904" s="153" t="str">
        <f t="shared" si="15"/>
        <v>X</v>
      </c>
      <c r="Y904" s="157" t="s">
        <v>102</v>
      </c>
    </row>
    <row r="905" spans="1:25" x14ac:dyDescent="0.3">
      <c r="A905" s="3" t="s">
        <v>541</v>
      </c>
      <c r="B905" s="2" t="s">
        <v>102</v>
      </c>
      <c r="C905" s="4" t="s">
        <v>102</v>
      </c>
      <c r="D905" s="4" t="s">
        <v>102</v>
      </c>
      <c r="E905" s="1" t="s">
        <v>102</v>
      </c>
      <c r="F905" s="33" t="s">
        <v>102</v>
      </c>
      <c r="G905" s="33" t="s">
        <v>102</v>
      </c>
      <c r="H905" s="25" t="s">
        <v>102</v>
      </c>
      <c r="I905" s="25">
        <v>2</v>
      </c>
      <c r="J905" s="25" t="s">
        <v>102</v>
      </c>
      <c r="K905" s="25" t="s">
        <v>102</v>
      </c>
      <c r="L905" s="25" t="s">
        <v>102</v>
      </c>
      <c r="M905" s="25">
        <v>10</v>
      </c>
      <c r="N905" s="1" t="s">
        <v>102</v>
      </c>
      <c r="O905" s="37" t="s">
        <v>102</v>
      </c>
      <c r="P905" s="25" t="s">
        <v>102</v>
      </c>
      <c r="Q905" s="70" t="s">
        <v>102</v>
      </c>
      <c r="R905" s="70" t="s">
        <v>102</v>
      </c>
      <c r="S905" s="70" t="s">
        <v>102</v>
      </c>
      <c r="T905" s="70" t="s">
        <v>102</v>
      </c>
      <c r="U905" s="70" t="s">
        <v>102</v>
      </c>
      <c r="V905" s="70" t="s">
        <v>102</v>
      </c>
      <c r="W905" s="160" t="s">
        <v>102</v>
      </c>
      <c r="X905" s="153" t="s">
        <v>114</v>
      </c>
      <c r="Y905" s="157" t="s">
        <v>102</v>
      </c>
    </row>
    <row r="906" spans="1:25" x14ac:dyDescent="0.3">
      <c r="A906" s="3" t="s">
        <v>542</v>
      </c>
      <c r="B906" s="2" t="s">
        <v>102</v>
      </c>
      <c r="C906" s="4" t="s">
        <v>102</v>
      </c>
      <c r="D906" s="4" t="s">
        <v>102</v>
      </c>
      <c r="E906" s="1" t="s">
        <v>102</v>
      </c>
      <c r="F906" s="33" t="s">
        <v>102</v>
      </c>
      <c r="G906" s="33" t="s">
        <v>102</v>
      </c>
      <c r="H906" s="25" t="s">
        <v>102</v>
      </c>
      <c r="I906" s="25" t="s">
        <v>102</v>
      </c>
      <c r="J906" s="25" t="s">
        <v>102</v>
      </c>
      <c r="K906" s="25" t="s">
        <v>102</v>
      </c>
      <c r="L906" s="25" t="s">
        <v>102</v>
      </c>
      <c r="M906" s="25" t="s">
        <v>114</v>
      </c>
      <c r="N906" s="1" t="s">
        <v>102</v>
      </c>
      <c r="O906" s="37" t="s">
        <v>102</v>
      </c>
      <c r="P906" s="25" t="s">
        <v>102</v>
      </c>
      <c r="Q906" s="70" t="s">
        <v>102</v>
      </c>
      <c r="R906" s="70" t="s">
        <v>102</v>
      </c>
      <c r="S906" s="70" t="s">
        <v>102</v>
      </c>
      <c r="T906" s="70" t="s">
        <v>102</v>
      </c>
      <c r="U906" s="70" t="s">
        <v>102</v>
      </c>
      <c r="V906" s="70" t="s">
        <v>102</v>
      </c>
      <c r="W906" s="160" t="s">
        <v>102</v>
      </c>
      <c r="X906" s="153" t="s">
        <v>114</v>
      </c>
      <c r="Y906" s="157" t="s">
        <v>114</v>
      </c>
    </row>
    <row r="907" spans="1:25" x14ac:dyDescent="0.3">
      <c r="A907" s="3" t="s">
        <v>51</v>
      </c>
      <c r="B907" s="2">
        <v>3</v>
      </c>
      <c r="C907" s="4">
        <v>0</v>
      </c>
      <c r="D907" s="4">
        <v>0</v>
      </c>
      <c r="E907" s="1">
        <v>0</v>
      </c>
      <c r="F907" s="33" t="s">
        <v>102</v>
      </c>
      <c r="G907" s="33" t="s">
        <v>102</v>
      </c>
      <c r="H907" s="25" t="s">
        <v>102</v>
      </c>
      <c r="I907" s="24">
        <v>1</v>
      </c>
      <c r="J907" s="25">
        <v>6</v>
      </c>
      <c r="K907" s="25" t="s">
        <v>102</v>
      </c>
      <c r="L907" s="25" t="s">
        <v>102</v>
      </c>
      <c r="M907" s="25" t="s">
        <v>114</v>
      </c>
      <c r="N907" s="1" t="s">
        <v>102</v>
      </c>
      <c r="O907" s="37" t="s">
        <v>102</v>
      </c>
      <c r="P907" s="25" t="s">
        <v>102</v>
      </c>
      <c r="Q907" s="70" t="s">
        <v>102</v>
      </c>
      <c r="R907" s="70" t="s">
        <v>102</v>
      </c>
      <c r="S907" s="70" t="s">
        <v>102</v>
      </c>
      <c r="T907" s="70" t="s">
        <v>102</v>
      </c>
      <c r="U907" s="70" t="s">
        <v>102</v>
      </c>
      <c r="V907" s="70" t="s">
        <v>102</v>
      </c>
      <c r="W907" s="160" t="s">
        <v>102</v>
      </c>
      <c r="X907" s="153" t="s">
        <v>114</v>
      </c>
      <c r="Y907" s="157" t="s">
        <v>114</v>
      </c>
    </row>
    <row r="908" spans="1:25" x14ac:dyDescent="0.3">
      <c r="A908" s="3" t="s">
        <v>543</v>
      </c>
      <c r="B908" s="2" t="s">
        <v>102</v>
      </c>
      <c r="C908" s="4" t="s">
        <v>102</v>
      </c>
      <c r="D908" s="4" t="s">
        <v>102</v>
      </c>
      <c r="E908" s="1" t="s">
        <v>102</v>
      </c>
      <c r="F908" s="33" t="s">
        <v>102</v>
      </c>
      <c r="G908" s="33" t="s">
        <v>102</v>
      </c>
      <c r="H908" s="25" t="s">
        <v>102</v>
      </c>
      <c r="I908" s="24" t="s">
        <v>102</v>
      </c>
      <c r="J908" s="25" t="s">
        <v>102</v>
      </c>
      <c r="K908" s="25" t="s">
        <v>102</v>
      </c>
      <c r="L908" s="25" t="s">
        <v>102</v>
      </c>
      <c r="M908" s="25" t="s">
        <v>114</v>
      </c>
      <c r="N908" s="1" t="s">
        <v>102</v>
      </c>
      <c r="O908" s="37" t="s">
        <v>102</v>
      </c>
      <c r="P908" s="25" t="s">
        <v>102</v>
      </c>
      <c r="Q908" s="70" t="s">
        <v>102</v>
      </c>
      <c r="R908" s="70" t="s">
        <v>102</v>
      </c>
      <c r="S908" s="70" t="s">
        <v>102</v>
      </c>
      <c r="T908" s="70" t="s">
        <v>102</v>
      </c>
      <c r="U908" s="70" t="s">
        <v>102</v>
      </c>
      <c r="V908" s="70" t="s">
        <v>102</v>
      </c>
      <c r="W908" s="160" t="s">
        <v>102</v>
      </c>
      <c r="X908" s="153" t="s">
        <v>114</v>
      </c>
      <c r="Y908" s="157" t="s">
        <v>102</v>
      </c>
    </row>
    <row r="909" spans="1:25" x14ac:dyDescent="0.3">
      <c r="A909" s="3" t="s">
        <v>544</v>
      </c>
      <c r="B909" s="2" t="s">
        <v>102</v>
      </c>
      <c r="C909" s="4" t="s">
        <v>102</v>
      </c>
      <c r="D909" s="4" t="s">
        <v>102</v>
      </c>
      <c r="E909" s="1" t="s">
        <v>102</v>
      </c>
      <c r="F909" s="33" t="s">
        <v>102</v>
      </c>
      <c r="G909" s="33" t="s">
        <v>102</v>
      </c>
      <c r="H909" s="25" t="s">
        <v>102</v>
      </c>
      <c r="I909" s="24" t="s">
        <v>102</v>
      </c>
      <c r="J909" s="25" t="s">
        <v>102</v>
      </c>
      <c r="K909" s="25" t="s">
        <v>102</v>
      </c>
      <c r="L909" s="25" t="s">
        <v>102</v>
      </c>
      <c r="M909" s="25" t="s">
        <v>114</v>
      </c>
      <c r="N909" s="1" t="s">
        <v>102</v>
      </c>
      <c r="O909" s="37" t="s">
        <v>102</v>
      </c>
      <c r="P909" s="25" t="s">
        <v>102</v>
      </c>
      <c r="Q909" s="70" t="s">
        <v>102</v>
      </c>
      <c r="R909" s="70" t="s">
        <v>102</v>
      </c>
      <c r="S909" s="70" t="s">
        <v>102</v>
      </c>
      <c r="T909" s="70" t="s">
        <v>102</v>
      </c>
      <c r="U909" s="70" t="s">
        <v>102</v>
      </c>
      <c r="V909" s="70" t="s">
        <v>102</v>
      </c>
      <c r="W909" s="160" t="s">
        <v>102</v>
      </c>
      <c r="X909" s="153" t="s">
        <v>114</v>
      </c>
      <c r="Y909" s="157" t="s">
        <v>114</v>
      </c>
    </row>
    <row r="910" spans="1:25" x14ac:dyDescent="0.3">
      <c r="A910" s="3" t="s">
        <v>545</v>
      </c>
      <c r="B910" s="2" t="s">
        <v>102</v>
      </c>
      <c r="C910" s="4" t="s">
        <v>102</v>
      </c>
      <c r="D910" s="4" t="s">
        <v>102</v>
      </c>
      <c r="E910" s="1" t="s">
        <v>102</v>
      </c>
      <c r="F910" s="33" t="s">
        <v>102</v>
      </c>
      <c r="G910" s="33" t="s">
        <v>102</v>
      </c>
      <c r="H910" s="25" t="s">
        <v>102</v>
      </c>
      <c r="I910" s="24" t="s">
        <v>102</v>
      </c>
      <c r="J910" s="25" t="s">
        <v>102</v>
      </c>
      <c r="K910" s="25" t="s">
        <v>102</v>
      </c>
      <c r="L910" s="25" t="s">
        <v>102</v>
      </c>
      <c r="M910" s="25" t="s">
        <v>114</v>
      </c>
      <c r="N910" s="1" t="s">
        <v>102</v>
      </c>
      <c r="O910" s="37" t="s">
        <v>102</v>
      </c>
      <c r="P910" s="25" t="s">
        <v>102</v>
      </c>
      <c r="Q910" s="70" t="s">
        <v>102</v>
      </c>
      <c r="R910" s="70" t="s">
        <v>102</v>
      </c>
      <c r="S910" s="70" t="s">
        <v>102</v>
      </c>
      <c r="T910" s="70" t="s">
        <v>102</v>
      </c>
      <c r="U910" s="70" t="s">
        <v>102</v>
      </c>
      <c r="V910" s="70" t="s">
        <v>102</v>
      </c>
      <c r="W910" s="160" t="s">
        <v>102</v>
      </c>
      <c r="X910" s="153" t="s">
        <v>114</v>
      </c>
      <c r="Y910" s="157" t="s">
        <v>102</v>
      </c>
    </row>
    <row r="911" spans="1:25" x14ac:dyDescent="0.3">
      <c r="A911" s="3" t="s">
        <v>201</v>
      </c>
      <c r="B911" s="2" t="s">
        <v>102</v>
      </c>
      <c r="C911" s="4" t="s">
        <v>102</v>
      </c>
      <c r="D911" s="4" t="s">
        <v>102</v>
      </c>
      <c r="E911" s="1" t="s">
        <v>102</v>
      </c>
      <c r="F911" s="33" t="s">
        <v>102</v>
      </c>
      <c r="G911" s="33" t="s">
        <v>102</v>
      </c>
      <c r="H911" s="25">
        <v>2</v>
      </c>
      <c r="I911" s="24" t="s">
        <v>102</v>
      </c>
      <c r="J911" s="25">
        <v>2</v>
      </c>
      <c r="K911" s="25" t="s">
        <v>102</v>
      </c>
      <c r="L911" s="25" t="s">
        <v>102</v>
      </c>
      <c r="M911" s="25" t="s">
        <v>102</v>
      </c>
      <c r="N911" s="1" t="s">
        <v>102</v>
      </c>
      <c r="O911" s="37" t="s">
        <v>102</v>
      </c>
      <c r="P911" s="25" t="s">
        <v>102</v>
      </c>
      <c r="Q911" s="70" t="s">
        <v>102</v>
      </c>
      <c r="R911" s="70">
        <v>2</v>
      </c>
      <c r="S911" s="70" t="s">
        <v>102</v>
      </c>
      <c r="T911" s="70" t="s">
        <v>102</v>
      </c>
      <c r="U911" s="70" t="s">
        <v>102</v>
      </c>
      <c r="V911" s="70" t="s">
        <v>102</v>
      </c>
      <c r="W911" s="160" t="s">
        <v>102</v>
      </c>
      <c r="X911" s="153" t="str">
        <f t="shared" ref="X911:X958" si="16">IF(SUM(Q911:V911)&gt;=1,"X","")</f>
        <v>X</v>
      </c>
      <c r="Y911" s="157" t="s">
        <v>114</v>
      </c>
    </row>
    <row r="912" spans="1:25" x14ac:dyDescent="0.3">
      <c r="A912" s="3" t="s">
        <v>658</v>
      </c>
      <c r="B912" s="2" t="s">
        <v>102</v>
      </c>
      <c r="C912" s="4" t="s">
        <v>102</v>
      </c>
      <c r="D912" s="4" t="s">
        <v>102</v>
      </c>
      <c r="E912" s="1" t="s">
        <v>102</v>
      </c>
      <c r="F912" s="33" t="s">
        <v>102</v>
      </c>
      <c r="G912" s="33" t="s">
        <v>102</v>
      </c>
      <c r="H912" s="25" t="s">
        <v>102</v>
      </c>
      <c r="I912" s="24" t="s">
        <v>102</v>
      </c>
      <c r="J912" s="25" t="s">
        <v>102</v>
      </c>
      <c r="K912" s="25" t="s">
        <v>102</v>
      </c>
      <c r="L912" s="25" t="s">
        <v>102</v>
      </c>
      <c r="M912" s="25" t="s">
        <v>102</v>
      </c>
      <c r="N912" s="1" t="s">
        <v>102</v>
      </c>
      <c r="O912" s="37" t="s">
        <v>102</v>
      </c>
      <c r="P912" s="25" t="s">
        <v>102</v>
      </c>
      <c r="Q912" s="70" t="s">
        <v>102</v>
      </c>
      <c r="R912" s="70">
        <v>1</v>
      </c>
      <c r="S912" s="70" t="s">
        <v>102</v>
      </c>
      <c r="T912" s="70" t="s">
        <v>102</v>
      </c>
      <c r="U912" s="70" t="s">
        <v>102</v>
      </c>
      <c r="V912" s="70" t="s">
        <v>102</v>
      </c>
      <c r="W912" s="160" t="s">
        <v>102</v>
      </c>
      <c r="X912" s="153" t="str">
        <f t="shared" si="16"/>
        <v>X</v>
      </c>
      <c r="Y912" s="157" t="s">
        <v>114</v>
      </c>
    </row>
    <row r="913" spans="1:25" x14ac:dyDescent="0.3">
      <c r="A913" s="3" t="s">
        <v>202</v>
      </c>
      <c r="B913" s="2" t="s">
        <v>102</v>
      </c>
      <c r="C913" s="4" t="s">
        <v>102</v>
      </c>
      <c r="D913" s="4" t="s">
        <v>102</v>
      </c>
      <c r="E913" s="1" t="s">
        <v>102</v>
      </c>
      <c r="F913" s="33" t="s">
        <v>102</v>
      </c>
      <c r="G913" s="33" t="s">
        <v>102</v>
      </c>
      <c r="H913" s="25" t="s">
        <v>102</v>
      </c>
      <c r="I913" s="24">
        <f>1+1+2+85+1</f>
        <v>90</v>
      </c>
      <c r="J913" s="25">
        <v>6</v>
      </c>
      <c r="K913" s="25" t="s">
        <v>102</v>
      </c>
      <c r="L913" s="25" t="s">
        <v>102</v>
      </c>
      <c r="M913" s="25" t="s">
        <v>114</v>
      </c>
      <c r="N913" s="1" t="s">
        <v>102</v>
      </c>
      <c r="O913" s="37" t="s">
        <v>102</v>
      </c>
      <c r="P913" s="25" t="s">
        <v>102</v>
      </c>
      <c r="Q913" s="70" t="s">
        <v>102</v>
      </c>
      <c r="R913" s="70">
        <v>12</v>
      </c>
      <c r="S913" s="70" t="s">
        <v>102</v>
      </c>
      <c r="T913" s="70" t="s">
        <v>102</v>
      </c>
      <c r="U913" s="70" t="s">
        <v>102</v>
      </c>
      <c r="V913" s="70" t="s">
        <v>102</v>
      </c>
      <c r="W913" s="160" t="s">
        <v>102</v>
      </c>
      <c r="X913" s="153" t="str">
        <f t="shared" si="16"/>
        <v>X</v>
      </c>
      <c r="Y913" s="157" t="s">
        <v>114</v>
      </c>
    </row>
    <row r="914" spans="1:25" x14ac:dyDescent="0.3">
      <c r="A914" s="3" t="s">
        <v>546</v>
      </c>
      <c r="B914" s="2" t="s">
        <v>102</v>
      </c>
      <c r="C914" s="4" t="s">
        <v>102</v>
      </c>
      <c r="D914" s="4" t="s">
        <v>102</v>
      </c>
      <c r="E914" s="1" t="s">
        <v>102</v>
      </c>
      <c r="F914" s="33" t="s">
        <v>102</v>
      </c>
      <c r="G914" s="33" t="s">
        <v>102</v>
      </c>
      <c r="H914" s="25" t="s">
        <v>102</v>
      </c>
      <c r="I914" s="24">
        <v>3</v>
      </c>
      <c r="J914" s="25" t="s">
        <v>102</v>
      </c>
      <c r="K914" s="25" t="s">
        <v>102</v>
      </c>
      <c r="L914" s="25" t="s">
        <v>102</v>
      </c>
      <c r="M914" s="25" t="s">
        <v>114</v>
      </c>
      <c r="N914" s="1" t="s">
        <v>102</v>
      </c>
      <c r="O914" s="37" t="s">
        <v>102</v>
      </c>
      <c r="P914" s="25" t="s">
        <v>102</v>
      </c>
      <c r="Q914" s="70" t="s">
        <v>102</v>
      </c>
      <c r="R914" s="70" t="s">
        <v>102</v>
      </c>
      <c r="S914" s="70" t="s">
        <v>102</v>
      </c>
      <c r="T914" s="70" t="s">
        <v>102</v>
      </c>
      <c r="U914" s="70" t="s">
        <v>102</v>
      </c>
      <c r="V914" s="70" t="s">
        <v>102</v>
      </c>
      <c r="W914" s="160" t="s">
        <v>102</v>
      </c>
      <c r="X914" s="153" t="s">
        <v>114</v>
      </c>
      <c r="Y914" s="157" t="s">
        <v>114</v>
      </c>
    </row>
    <row r="915" spans="1:25" x14ac:dyDescent="0.3">
      <c r="A915" s="3" t="s">
        <v>547</v>
      </c>
      <c r="B915" s="2" t="s">
        <v>102</v>
      </c>
      <c r="C915" s="4" t="s">
        <v>102</v>
      </c>
      <c r="D915" s="4" t="s">
        <v>102</v>
      </c>
      <c r="E915" s="1" t="s">
        <v>102</v>
      </c>
      <c r="F915" s="33" t="s">
        <v>102</v>
      </c>
      <c r="G915" s="33" t="s">
        <v>102</v>
      </c>
      <c r="H915" s="25" t="s">
        <v>102</v>
      </c>
      <c r="I915" s="24" t="s">
        <v>102</v>
      </c>
      <c r="J915" s="25" t="s">
        <v>102</v>
      </c>
      <c r="K915" s="25" t="s">
        <v>102</v>
      </c>
      <c r="L915" s="25" t="s">
        <v>102</v>
      </c>
      <c r="M915" s="25" t="s">
        <v>114</v>
      </c>
      <c r="N915" s="1" t="s">
        <v>102</v>
      </c>
      <c r="O915" s="37" t="s">
        <v>102</v>
      </c>
      <c r="P915" s="25" t="s">
        <v>102</v>
      </c>
      <c r="Q915" s="70" t="s">
        <v>102</v>
      </c>
      <c r="R915" s="70" t="s">
        <v>102</v>
      </c>
      <c r="S915" s="70" t="s">
        <v>102</v>
      </c>
      <c r="T915" s="70" t="s">
        <v>102</v>
      </c>
      <c r="U915" s="70" t="s">
        <v>102</v>
      </c>
      <c r="V915" s="70" t="s">
        <v>102</v>
      </c>
      <c r="W915" s="160" t="s">
        <v>102</v>
      </c>
      <c r="X915" s="153" t="s">
        <v>114</v>
      </c>
      <c r="Y915" s="157" t="s">
        <v>114</v>
      </c>
    </row>
    <row r="916" spans="1:25" x14ac:dyDescent="0.3">
      <c r="A916" s="3" t="s">
        <v>43</v>
      </c>
      <c r="B916" s="2">
        <v>0</v>
      </c>
      <c r="C916" s="4">
        <v>0</v>
      </c>
      <c r="D916" s="4">
        <v>0</v>
      </c>
      <c r="E916" s="1">
        <v>2</v>
      </c>
      <c r="F916" s="33" t="s">
        <v>102</v>
      </c>
      <c r="G916" s="33" t="s">
        <v>102</v>
      </c>
      <c r="H916" s="25" t="s">
        <v>102</v>
      </c>
      <c r="I916" s="25" t="s">
        <v>102</v>
      </c>
      <c r="J916" s="25" t="s">
        <v>102</v>
      </c>
      <c r="K916" s="25" t="s">
        <v>102</v>
      </c>
      <c r="L916" s="25" t="s">
        <v>102</v>
      </c>
      <c r="M916" s="25" t="s">
        <v>102</v>
      </c>
      <c r="N916" s="1" t="s">
        <v>102</v>
      </c>
      <c r="O916" s="37" t="s">
        <v>102</v>
      </c>
      <c r="P916" s="25" t="s">
        <v>102</v>
      </c>
      <c r="Q916" s="70" t="s">
        <v>102</v>
      </c>
      <c r="R916" s="70" t="s">
        <v>102</v>
      </c>
      <c r="S916" s="70" t="s">
        <v>102</v>
      </c>
      <c r="T916" s="70" t="s">
        <v>102</v>
      </c>
      <c r="U916" s="70" t="s">
        <v>102</v>
      </c>
      <c r="V916" s="70" t="s">
        <v>102</v>
      </c>
      <c r="W916" s="160" t="s">
        <v>102</v>
      </c>
      <c r="X916" s="153" t="s">
        <v>114</v>
      </c>
      <c r="Y916" s="157" t="s">
        <v>114</v>
      </c>
    </row>
    <row r="917" spans="1:25" x14ac:dyDescent="0.3">
      <c r="A917" s="3" t="s">
        <v>796</v>
      </c>
      <c r="B917" s="2" t="s">
        <v>102</v>
      </c>
      <c r="C917" s="4" t="s">
        <v>102</v>
      </c>
      <c r="D917" s="4" t="s">
        <v>102</v>
      </c>
      <c r="E917" s="1" t="s">
        <v>102</v>
      </c>
      <c r="F917" s="33" t="s">
        <v>102</v>
      </c>
      <c r="G917" s="33" t="s">
        <v>102</v>
      </c>
      <c r="H917" s="25" t="s">
        <v>102</v>
      </c>
      <c r="I917" s="25" t="s">
        <v>102</v>
      </c>
      <c r="J917" s="25" t="s">
        <v>102</v>
      </c>
      <c r="K917" s="25" t="s">
        <v>114</v>
      </c>
      <c r="L917" s="25" t="s">
        <v>102</v>
      </c>
      <c r="M917" s="25" t="s">
        <v>102</v>
      </c>
      <c r="N917" s="1" t="s">
        <v>102</v>
      </c>
      <c r="O917" s="37" t="s">
        <v>102</v>
      </c>
      <c r="P917" s="25" t="s">
        <v>102</v>
      </c>
      <c r="Q917" s="70" t="s">
        <v>102</v>
      </c>
      <c r="R917" s="70" t="s">
        <v>102</v>
      </c>
      <c r="S917" s="70" t="s">
        <v>102</v>
      </c>
      <c r="T917" s="70" t="s">
        <v>102</v>
      </c>
      <c r="U917" s="70" t="s">
        <v>102</v>
      </c>
      <c r="V917" s="70" t="s">
        <v>102</v>
      </c>
      <c r="W917" s="160" t="s">
        <v>102</v>
      </c>
      <c r="X917" s="153" t="s">
        <v>102</v>
      </c>
      <c r="Y917" s="157" t="s">
        <v>102</v>
      </c>
    </row>
    <row r="918" spans="1:25" x14ac:dyDescent="0.3">
      <c r="A918" s="3" t="s">
        <v>548</v>
      </c>
      <c r="B918" s="2" t="s">
        <v>102</v>
      </c>
      <c r="C918" s="4" t="s">
        <v>102</v>
      </c>
      <c r="D918" s="4" t="s">
        <v>102</v>
      </c>
      <c r="E918" s="1" t="s">
        <v>102</v>
      </c>
      <c r="F918" s="33" t="s">
        <v>102</v>
      </c>
      <c r="G918" s="33" t="s">
        <v>102</v>
      </c>
      <c r="H918" s="25" t="s">
        <v>102</v>
      </c>
      <c r="I918" s="25" t="s">
        <v>102</v>
      </c>
      <c r="J918" s="25" t="s">
        <v>102</v>
      </c>
      <c r="K918" s="25" t="s">
        <v>102</v>
      </c>
      <c r="L918" s="25" t="s">
        <v>102</v>
      </c>
      <c r="M918" s="25" t="s">
        <v>114</v>
      </c>
      <c r="N918" s="1" t="s">
        <v>102</v>
      </c>
      <c r="O918" s="37" t="s">
        <v>102</v>
      </c>
      <c r="P918" s="25" t="s">
        <v>102</v>
      </c>
      <c r="Q918" s="70" t="s">
        <v>102</v>
      </c>
      <c r="R918" s="70" t="s">
        <v>102</v>
      </c>
      <c r="S918" s="70" t="s">
        <v>102</v>
      </c>
      <c r="T918" s="70" t="s">
        <v>102</v>
      </c>
      <c r="U918" s="70" t="s">
        <v>102</v>
      </c>
      <c r="V918" s="70" t="s">
        <v>102</v>
      </c>
      <c r="W918" s="160" t="s">
        <v>102</v>
      </c>
      <c r="X918" s="153" t="s">
        <v>114</v>
      </c>
      <c r="Y918" s="157" t="s">
        <v>114</v>
      </c>
    </row>
    <row r="919" spans="1:25" x14ac:dyDescent="0.3">
      <c r="A919" s="3" t="s">
        <v>666</v>
      </c>
      <c r="B919" s="2" t="s">
        <v>102</v>
      </c>
      <c r="C919" s="4" t="s">
        <v>102</v>
      </c>
      <c r="D919" s="4" t="s">
        <v>102</v>
      </c>
      <c r="E919" s="1" t="s">
        <v>102</v>
      </c>
      <c r="F919" s="33" t="s">
        <v>102</v>
      </c>
      <c r="G919" s="33" t="s">
        <v>102</v>
      </c>
      <c r="H919" s="25" t="s">
        <v>102</v>
      </c>
      <c r="I919" s="25" t="s">
        <v>102</v>
      </c>
      <c r="J919" s="25" t="s">
        <v>102</v>
      </c>
      <c r="K919" s="25" t="s">
        <v>102</v>
      </c>
      <c r="L919" s="25" t="s">
        <v>102</v>
      </c>
      <c r="M919" s="25" t="s">
        <v>102</v>
      </c>
      <c r="N919" s="1" t="s">
        <v>102</v>
      </c>
      <c r="O919" s="37" t="s">
        <v>102</v>
      </c>
      <c r="P919" s="25" t="s">
        <v>102</v>
      </c>
      <c r="Q919" s="70" t="s">
        <v>102</v>
      </c>
      <c r="R919" s="70" t="s">
        <v>102</v>
      </c>
      <c r="S919" s="70" t="s">
        <v>102</v>
      </c>
      <c r="T919" s="70">
        <f>3+7</f>
        <v>10</v>
      </c>
      <c r="U919" s="70" t="s">
        <v>102</v>
      </c>
      <c r="V919" s="70" t="s">
        <v>102</v>
      </c>
      <c r="W919" s="160" t="s">
        <v>102</v>
      </c>
      <c r="X919" s="153" t="str">
        <f t="shared" si="16"/>
        <v>X</v>
      </c>
      <c r="Y919" s="157" t="s">
        <v>102</v>
      </c>
    </row>
    <row r="920" spans="1:25" x14ac:dyDescent="0.3">
      <c r="A920" s="3" t="s">
        <v>549</v>
      </c>
      <c r="B920" s="2" t="s">
        <v>102</v>
      </c>
      <c r="C920" s="4" t="s">
        <v>102</v>
      </c>
      <c r="D920" s="4" t="s">
        <v>102</v>
      </c>
      <c r="E920" s="1" t="s">
        <v>102</v>
      </c>
      <c r="F920" s="33" t="s">
        <v>102</v>
      </c>
      <c r="G920" s="33" t="s">
        <v>102</v>
      </c>
      <c r="H920" s="25" t="s">
        <v>102</v>
      </c>
      <c r="I920" s="25" t="s">
        <v>102</v>
      </c>
      <c r="J920" s="25" t="s">
        <v>102</v>
      </c>
      <c r="K920" s="25" t="s">
        <v>102</v>
      </c>
      <c r="L920" s="25" t="s">
        <v>102</v>
      </c>
      <c r="M920" s="25">
        <f>1+1+6+32+35+58+56+14+30+1+1+27+2+10+4+13</f>
        <v>291</v>
      </c>
      <c r="N920" s="1" t="s">
        <v>102</v>
      </c>
      <c r="O920" s="37" t="s">
        <v>102</v>
      </c>
      <c r="P920" s="25" t="s">
        <v>102</v>
      </c>
      <c r="Q920" s="70" t="s">
        <v>102</v>
      </c>
      <c r="R920" s="70" t="s">
        <v>102</v>
      </c>
      <c r="S920" s="70" t="s">
        <v>102</v>
      </c>
      <c r="T920" s="70">
        <v>11</v>
      </c>
      <c r="U920" s="70" t="s">
        <v>102</v>
      </c>
      <c r="V920" s="70" t="s">
        <v>102</v>
      </c>
      <c r="W920" s="160" t="s">
        <v>102</v>
      </c>
      <c r="X920" s="153" t="str">
        <f t="shared" si="16"/>
        <v>X</v>
      </c>
      <c r="Y920" s="157" t="s">
        <v>102</v>
      </c>
    </row>
    <row r="921" spans="1:25" x14ac:dyDescent="0.3">
      <c r="A921" s="3" t="s">
        <v>58</v>
      </c>
      <c r="B921" s="2">
        <v>2</v>
      </c>
      <c r="C921" s="4">
        <v>0</v>
      </c>
      <c r="D921" s="4">
        <v>0</v>
      </c>
      <c r="E921" s="1">
        <v>0</v>
      </c>
      <c r="F921" s="33" t="s">
        <v>102</v>
      </c>
      <c r="G921" s="33" t="s">
        <v>102</v>
      </c>
      <c r="H921" s="25" t="s">
        <v>102</v>
      </c>
      <c r="I921" s="25" t="s">
        <v>102</v>
      </c>
      <c r="J921" s="25">
        <v>2</v>
      </c>
      <c r="K921" s="25">
        <v>1</v>
      </c>
      <c r="L921" s="25" t="s">
        <v>102</v>
      </c>
      <c r="M921" s="25" t="s">
        <v>114</v>
      </c>
      <c r="N921" s="1" t="s">
        <v>102</v>
      </c>
      <c r="O921" s="37" t="s">
        <v>102</v>
      </c>
      <c r="P921" s="25" t="s">
        <v>102</v>
      </c>
      <c r="Q921" s="70" t="s">
        <v>102</v>
      </c>
      <c r="R921" s="70" t="s">
        <v>102</v>
      </c>
      <c r="S921" s="70" t="s">
        <v>102</v>
      </c>
      <c r="T921" s="70">
        <f>5+1</f>
        <v>6</v>
      </c>
      <c r="U921" s="70" t="s">
        <v>102</v>
      </c>
      <c r="V921" s="70" t="s">
        <v>102</v>
      </c>
      <c r="W921" s="160" t="s">
        <v>102</v>
      </c>
      <c r="X921" s="153" t="str">
        <f t="shared" si="16"/>
        <v>X</v>
      </c>
      <c r="Y921" s="157" t="s">
        <v>114</v>
      </c>
    </row>
    <row r="922" spans="1:25" x14ac:dyDescent="0.3">
      <c r="A922" s="3" t="s">
        <v>626</v>
      </c>
      <c r="B922" s="2" t="s">
        <v>102</v>
      </c>
      <c r="C922" s="4" t="s">
        <v>102</v>
      </c>
      <c r="D922" s="4" t="s">
        <v>102</v>
      </c>
      <c r="E922" s="1" t="s">
        <v>102</v>
      </c>
      <c r="F922" s="33" t="s">
        <v>102</v>
      </c>
      <c r="G922" s="33" t="s">
        <v>102</v>
      </c>
      <c r="H922" s="25" t="s">
        <v>102</v>
      </c>
      <c r="I922" s="25">
        <v>2</v>
      </c>
      <c r="J922" s="25" t="s">
        <v>102</v>
      </c>
      <c r="K922" s="25" t="s">
        <v>102</v>
      </c>
      <c r="L922" s="25" t="s">
        <v>102</v>
      </c>
      <c r="M922" s="25" t="s">
        <v>102</v>
      </c>
      <c r="N922" s="1" t="s">
        <v>102</v>
      </c>
      <c r="O922" s="37">
        <v>1</v>
      </c>
      <c r="P922" s="25" t="s">
        <v>102</v>
      </c>
      <c r="Q922" s="70" t="s">
        <v>102</v>
      </c>
      <c r="R922" s="70" t="s">
        <v>102</v>
      </c>
      <c r="S922" s="70" t="s">
        <v>102</v>
      </c>
      <c r="T922" s="70" t="s">
        <v>102</v>
      </c>
      <c r="U922" s="70" t="s">
        <v>102</v>
      </c>
      <c r="V922" s="70" t="s">
        <v>102</v>
      </c>
      <c r="W922" s="160" t="s">
        <v>102</v>
      </c>
      <c r="X922" s="153" t="s">
        <v>114</v>
      </c>
      <c r="Y922" s="157" t="s">
        <v>114</v>
      </c>
    </row>
    <row r="923" spans="1:25" x14ac:dyDescent="0.3">
      <c r="A923" s="3" t="s">
        <v>55</v>
      </c>
      <c r="B923" s="2">
        <v>12</v>
      </c>
      <c r="C923" s="4">
        <v>9</v>
      </c>
      <c r="D923" s="4">
        <v>1</v>
      </c>
      <c r="E923" s="1">
        <v>2</v>
      </c>
      <c r="F923" s="33" t="s">
        <v>102</v>
      </c>
      <c r="G923" s="33" t="s">
        <v>102</v>
      </c>
      <c r="H923" s="25" t="s">
        <v>102</v>
      </c>
      <c r="I923" s="25" t="s">
        <v>102</v>
      </c>
      <c r="J923" s="25" t="s">
        <v>102</v>
      </c>
      <c r="K923" s="25" t="s">
        <v>102</v>
      </c>
      <c r="L923" s="25" t="s">
        <v>102</v>
      </c>
      <c r="M923" s="25" t="s">
        <v>102</v>
      </c>
      <c r="N923" s="1" t="s">
        <v>102</v>
      </c>
      <c r="O923" s="37" t="s">
        <v>102</v>
      </c>
      <c r="P923" s="25" t="s">
        <v>102</v>
      </c>
      <c r="Q923" s="70" t="s">
        <v>102</v>
      </c>
      <c r="R923" s="70" t="s">
        <v>102</v>
      </c>
      <c r="S923" s="70" t="s">
        <v>102</v>
      </c>
      <c r="T923" s="70" t="s">
        <v>102</v>
      </c>
      <c r="U923" s="70" t="s">
        <v>102</v>
      </c>
      <c r="V923" s="70" t="s">
        <v>102</v>
      </c>
      <c r="W923" s="160" t="s">
        <v>102</v>
      </c>
      <c r="X923" s="153" t="s">
        <v>114</v>
      </c>
      <c r="Y923" s="157" t="s">
        <v>114</v>
      </c>
    </row>
    <row r="924" spans="1:25" x14ac:dyDescent="0.3">
      <c r="A924" s="3" t="s">
        <v>569</v>
      </c>
      <c r="B924" s="2" t="s">
        <v>102</v>
      </c>
      <c r="C924" s="4" t="s">
        <v>102</v>
      </c>
      <c r="D924" s="4" t="s">
        <v>102</v>
      </c>
      <c r="E924" s="1" t="s">
        <v>102</v>
      </c>
      <c r="F924" s="33" t="s">
        <v>102</v>
      </c>
      <c r="G924" s="33" t="s">
        <v>102</v>
      </c>
      <c r="H924" s="25">
        <v>3</v>
      </c>
      <c r="I924" s="25" t="s">
        <v>102</v>
      </c>
      <c r="J924" s="25" t="s">
        <v>102</v>
      </c>
      <c r="K924" s="25" t="s">
        <v>102</v>
      </c>
      <c r="L924" s="25" t="s">
        <v>102</v>
      </c>
      <c r="M924" s="25" t="s">
        <v>102</v>
      </c>
      <c r="N924" s="1">
        <v>1</v>
      </c>
      <c r="O924" s="37" t="s">
        <v>102</v>
      </c>
      <c r="P924" s="25" t="s">
        <v>102</v>
      </c>
      <c r="Q924" s="70" t="s">
        <v>102</v>
      </c>
      <c r="R924" s="70" t="s">
        <v>102</v>
      </c>
      <c r="S924" s="70" t="s">
        <v>102</v>
      </c>
      <c r="T924" s="70" t="s">
        <v>102</v>
      </c>
      <c r="U924" s="70" t="s">
        <v>102</v>
      </c>
      <c r="V924" s="70" t="s">
        <v>102</v>
      </c>
      <c r="W924" s="160" t="s">
        <v>102</v>
      </c>
      <c r="X924" s="153" t="s">
        <v>102</v>
      </c>
      <c r="Y924" s="157" t="s">
        <v>114</v>
      </c>
    </row>
    <row r="925" spans="1:25" x14ac:dyDescent="0.3">
      <c r="A925" s="3" t="s">
        <v>57</v>
      </c>
      <c r="B925" s="2">
        <v>7</v>
      </c>
      <c r="C925" s="4">
        <v>0</v>
      </c>
      <c r="D925" s="4">
        <v>0</v>
      </c>
      <c r="E925" s="1">
        <v>0</v>
      </c>
      <c r="F925" s="33" t="s">
        <v>102</v>
      </c>
      <c r="G925" s="33" t="s">
        <v>102</v>
      </c>
      <c r="H925" s="25" t="s">
        <v>102</v>
      </c>
      <c r="I925" s="25" t="s">
        <v>102</v>
      </c>
      <c r="J925" s="25" t="s">
        <v>102</v>
      </c>
      <c r="K925" s="25" t="s">
        <v>102</v>
      </c>
      <c r="L925" s="25" t="s">
        <v>102</v>
      </c>
      <c r="M925" s="25" t="s">
        <v>102</v>
      </c>
      <c r="N925" s="1" t="s">
        <v>102</v>
      </c>
      <c r="O925" s="37" t="s">
        <v>102</v>
      </c>
      <c r="P925" s="25" t="s">
        <v>102</v>
      </c>
      <c r="Q925" s="70" t="s">
        <v>102</v>
      </c>
      <c r="R925" s="70" t="s">
        <v>102</v>
      </c>
      <c r="S925" s="70" t="s">
        <v>102</v>
      </c>
      <c r="T925" s="70" t="s">
        <v>102</v>
      </c>
      <c r="U925" s="70" t="s">
        <v>102</v>
      </c>
      <c r="V925" s="70" t="s">
        <v>102</v>
      </c>
      <c r="W925" s="160" t="s">
        <v>102</v>
      </c>
      <c r="X925" s="153" t="s">
        <v>102</v>
      </c>
      <c r="Y925" s="157" t="s">
        <v>102</v>
      </c>
    </row>
    <row r="926" spans="1:25" x14ac:dyDescent="0.3">
      <c r="A926" s="3" t="s">
        <v>667</v>
      </c>
      <c r="B926" s="2" t="s">
        <v>102</v>
      </c>
      <c r="C926" s="4" t="s">
        <v>102</v>
      </c>
      <c r="D926" s="4" t="s">
        <v>102</v>
      </c>
      <c r="E926" s="1" t="s">
        <v>102</v>
      </c>
      <c r="F926" s="33" t="s">
        <v>102</v>
      </c>
      <c r="G926" s="33" t="s">
        <v>102</v>
      </c>
      <c r="H926" s="25" t="s">
        <v>102</v>
      </c>
      <c r="I926" s="25" t="s">
        <v>102</v>
      </c>
      <c r="J926" s="25" t="s">
        <v>102</v>
      </c>
      <c r="K926" s="25" t="s">
        <v>102</v>
      </c>
      <c r="L926" s="25" t="s">
        <v>102</v>
      </c>
      <c r="M926" s="25" t="s">
        <v>102</v>
      </c>
      <c r="N926" s="1" t="s">
        <v>102</v>
      </c>
      <c r="O926" s="37" t="s">
        <v>102</v>
      </c>
      <c r="P926" s="25" t="s">
        <v>102</v>
      </c>
      <c r="Q926" s="70" t="s">
        <v>102</v>
      </c>
      <c r="R926" s="70" t="s">
        <v>102</v>
      </c>
      <c r="S926" s="70">
        <v>5</v>
      </c>
      <c r="T926" s="70">
        <v>3</v>
      </c>
      <c r="U926" s="70" t="s">
        <v>102</v>
      </c>
      <c r="V926" s="70" t="s">
        <v>102</v>
      </c>
      <c r="W926" s="160" t="s">
        <v>102</v>
      </c>
      <c r="X926" s="153" t="str">
        <f t="shared" si="16"/>
        <v>X</v>
      </c>
      <c r="Y926" s="157" t="s">
        <v>969</v>
      </c>
    </row>
    <row r="927" spans="1:25" x14ac:dyDescent="0.3">
      <c r="A927" s="3" t="s">
        <v>164</v>
      </c>
      <c r="B927" s="2" t="s">
        <v>102</v>
      </c>
      <c r="C927" s="4" t="s">
        <v>102</v>
      </c>
      <c r="D927" s="4" t="s">
        <v>102</v>
      </c>
      <c r="E927" s="1" t="s">
        <v>102</v>
      </c>
      <c r="F927" s="33" t="s">
        <v>102</v>
      </c>
      <c r="G927" s="33">
        <v>1</v>
      </c>
      <c r="H927" s="25" t="s">
        <v>102</v>
      </c>
      <c r="I927" s="25">
        <f>1+1+1+1+1+9</f>
        <v>14</v>
      </c>
      <c r="J927" s="25" t="s">
        <v>102</v>
      </c>
      <c r="K927" s="25">
        <v>1</v>
      </c>
      <c r="L927" s="25" t="s">
        <v>102</v>
      </c>
      <c r="M927" s="25" t="s">
        <v>102</v>
      </c>
      <c r="N927" s="1" t="s">
        <v>102</v>
      </c>
      <c r="O927" s="37" t="s">
        <v>102</v>
      </c>
      <c r="P927" s="25" t="s">
        <v>102</v>
      </c>
      <c r="Q927" s="70" t="s">
        <v>102</v>
      </c>
      <c r="R927" s="70" t="s">
        <v>102</v>
      </c>
      <c r="S927" s="70" t="s">
        <v>102</v>
      </c>
      <c r="T927" s="70" t="s">
        <v>102</v>
      </c>
      <c r="U927" s="70" t="s">
        <v>102</v>
      </c>
      <c r="V927" s="70" t="s">
        <v>102</v>
      </c>
      <c r="W927" s="160" t="s">
        <v>102</v>
      </c>
      <c r="X927" s="153" t="s">
        <v>102</v>
      </c>
      <c r="Y927" s="157" t="s">
        <v>114</v>
      </c>
    </row>
    <row r="928" spans="1:25" x14ac:dyDescent="0.3">
      <c r="A928" s="3" t="s">
        <v>945</v>
      </c>
      <c r="B928" s="2" t="s">
        <v>102</v>
      </c>
      <c r="C928" s="2" t="s">
        <v>102</v>
      </c>
      <c r="D928" s="2" t="s">
        <v>102</v>
      </c>
      <c r="E928" s="2" t="s">
        <v>102</v>
      </c>
      <c r="F928" s="2" t="s">
        <v>102</v>
      </c>
      <c r="G928" s="2" t="s">
        <v>102</v>
      </c>
      <c r="H928" s="2" t="s">
        <v>102</v>
      </c>
      <c r="I928" s="2" t="s">
        <v>102</v>
      </c>
      <c r="J928" s="25" t="s">
        <v>114</v>
      </c>
      <c r="K928" s="37" t="s">
        <v>102</v>
      </c>
      <c r="L928" s="37" t="s">
        <v>102</v>
      </c>
      <c r="M928" s="37" t="s">
        <v>102</v>
      </c>
      <c r="N928" s="37" t="s">
        <v>102</v>
      </c>
      <c r="O928" s="37" t="s">
        <v>102</v>
      </c>
      <c r="P928" s="25" t="s">
        <v>102</v>
      </c>
      <c r="Q928" s="70" t="s">
        <v>102</v>
      </c>
      <c r="R928" s="70" t="s">
        <v>102</v>
      </c>
      <c r="S928" s="70" t="s">
        <v>102</v>
      </c>
      <c r="T928" s="70" t="s">
        <v>102</v>
      </c>
      <c r="U928" s="70" t="s">
        <v>102</v>
      </c>
      <c r="V928" s="70" t="s">
        <v>102</v>
      </c>
      <c r="W928" s="160" t="s">
        <v>114</v>
      </c>
      <c r="X928" s="153" t="s">
        <v>102</v>
      </c>
      <c r="Y928" s="157" t="s">
        <v>102</v>
      </c>
    </row>
    <row r="929" spans="1:25" x14ac:dyDescent="0.3">
      <c r="A929" s="3" t="s">
        <v>550</v>
      </c>
      <c r="B929" s="2" t="s">
        <v>102</v>
      </c>
      <c r="C929" s="4" t="s">
        <v>102</v>
      </c>
      <c r="D929" s="4" t="s">
        <v>102</v>
      </c>
      <c r="E929" s="1" t="s">
        <v>102</v>
      </c>
      <c r="F929" s="33" t="s">
        <v>102</v>
      </c>
      <c r="G929" s="33" t="s">
        <v>102</v>
      </c>
      <c r="H929" s="25" t="s">
        <v>102</v>
      </c>
      <c r="I929" s="25" t="s">
        <v>102</v>
      </c>
      <c r="J929" s="25" t="s">
        <v>102</v>
      </c>
      <c r="K929" s="25" t="s">
        <v>102</v>
      </c>
      <c r="L929" s="25" t="s">
        <v>102</v>
      </c>
      <c r="M929" s="25">
        <f>1+1+33+22+4+1+2+1000+1+1</f>
        <v>1066</v>
      </c>
      <c r="N929" s="1" t="s">
        <v>102</v>
      </c>
      <c r="O929" s="37" t="s">
        <v>102</v>
      </c>
      <c r="P929" s="25" t="s">
        <v>102</v>
      </c>
      <c r="Q929" s="70" t="s">
        <v>102</v>
      </c>
      <c r="R929" s="70" t="s">
        <v>102</v>
      </c>
      <c r="S929" s="70" t="s">
        <v>102</v>
      </c>
      <c r="T929" s="70" t="s">
        <v>102</v>
      </c>
      <c r="U929" s="70" t="s">
        <v>102</v>
      </c>
      <c r="V929" s="70" t="s">
        <v>102</v>
      </c>
      <c r="W929" s="160" t="s">
        <v>102</v>
      </c>
      <c r="X929" s="153" t="s">
        <v>114</v>
      </c>
      <c r="Y929" s="157" t="s">
        <v>102</v>
      </c>
    </row>
    <row r="930" spans="1:25" x14ac:dyDescent="0.3">
      <c r="A930" s="3" t="s">
        <v>165</v>
      </c>
      <c r="B930" s="2" t="s">
        <v>102</v>
      </c>
      <c r="C930" s="4" t="s">
        <v>102</v>
      </c>
      <c r="D930" s="4" t="s">
        <v>102</v>
      </c>
      <c r="E930" s="1" t="s">
        <v>102</v>
      </c>
      <c r="F930" s="33">
        <f>1+8+2+1+3+22+2+3+5</f>
        <v>47</v>
      </c>
      <c r="G930" s="33" t="s">
        <v>102</v>
      </c>
      <c r="H930" s="25" t="s">
        <v>102</v>
      </c>
      <c r="I930" s="25">
        <f>3+1+4+1+2+3+1+2+1+1+2+4+1</f>
        <v>26</v>
      </c>
      <c r="J930" s="25">
        <f>3+2+19+4</f>
        <v>28</v>
      </c>
      <c r="K930" s="25">
        <v>6</v>
      </c>
      <c r="L930" s="25" t="s">
        <v>102</v>
      </c>
      <c r="M930" s="25" t="s">
        <v>102</v>
      </c>
      <c r="N930" s="1">
        <v>1</v>
      </c>
      <c r="O930" s="37">
        <v>4</v>
      </c>
      <c r="P930" s="25" t="s">
        <v>102</v>
      </c>
      <c r="Q930" s="70" t="s">
        <v>102</v>
      </c>
      <c r="R930" s="70" t="s">
        <v>102</v>
      </c>
      <c r="S930" s="70" t="s">
        <v>102</v>
      </c>
      <c r="T930" s="70" t="s">
        <v>102</v>
      </c>
      <c r="U930" s="70" t="s">
        <v>102</v>
      </c>
      <c r="V930" s="70" t="s">
        <v>102</v>
      </c>
      <c r="W930" s="160" t="s">
        <v>102</v>
      </c>
      <c r="X930" s="153" t="s">
        <v>114</v>
      </c>
      <c r="Y930" s="157" t="s">
        <v>114</v>
      </c>
    </row>
    <row r="931" spans="1:25" x14ac:dyDescent="0.3">
      <c r="A931" s="3" t="s">
        <v>551</v>
      </c>
      <c r="B931" s="2" t="s">
        <v>102</v>
      </c>
      <c r="C931" s="4" t="s">
        <v>102</v>
      </c>
      <c r="D931" s="4" t="s">
        <v>102</v>
      </c>
      <c r="E931" s="1" t="s">
        <v>102</v>
      </c>
      <c r="F931" s="33" t="s">
        <v>102</v>
      </c>
      <c r="G931" s="33" t="s">
        <v>102</v>
      </c>
      <c r="H931" s="25" t="s">
        <v>102</v>
      </c>
      <c r="I931" s="25" t="s">
        <v>102</v>
      </c>
      <c r="J931" s="25" t="s">
        <v>102</v>
      </c>
      <c r="K931" s="25" t="s">
        <v>102</v>
      </c>
      <c r="L931" s="25" t="s">
        <v>102</v>
      </c>
      <c r="M931" s="25">
        <v>1</v>
      </c>
      <c r="N931" s="1" t="s">
        <v>102</v>
      </c>
      <c r="O931" s="37" t="s">
        <v>102</v>
      </c>
      <c r="P931" s="25" t="s">
        <v>102</v>
      </c>
      <c r="Q931" s="70" t="s">
        <v>102</v>
      </c>
      <c r="R931" s="70" t="s">
        <v>102</v>
      </c>
      <c r="S931" s="70" t="s">
        <v>102</v>
      </c>
      <c r="T931" s="70" t="s">
        <v>102</v>
      </c>
      <c r="U931" s="70" t="s">
        <v>102</v>
      </c>
      <c r="V931" s="70" t="s">
        <v>102</v>
      </c>
      <c r="W931" s="160" t="s">
        <v>102</v>
      </c>
      <c r="X931" s="153" t="s">
        <v>114</v>
      </c>
      <c r="Y931" s="157" t="s">
        <v>114</v>
      </c>
    </row>
    <row r="932" spans="1:25" x14ac:dyDescent="0.3">
      <c r="A932" s="3" t="s">
        <v>597</v>
      </c>
      <c r="B932" s="2" t="s">
        <v>102</v>
      </c>
      <c r="C932" s="4" t="s">
        <v>102</v>
      </c>
      <c r="D932" s="4" t="s">
        <v>102</v>
      </c>
      <c r="E932" s="1" t="s">
        <v>102</v>
      </c>
      <c r="F932" s="33" t="s">
        <v>102</v>
      </c>
      <c r="G932" s="33" t="s">
        <v>102</v>
      </c>
      <c r="H932" s="25">
        <v>1</v>
      </c>
      <c r="I932" s="25">
        <v>4</v>
      </c>
      <c r="J932" s="25" t="s">
        <v>102</v>
      </c>
      <c r="K932" s="25" t="s">
        <v>102</v>
      </c>
      <c r="L932" s="25" t="s">
        <v>102</v>
      </c>
      <c r="M932" s="25" t="s">
        <v>102</v>
      </c>
      <c r="N932" s="1" t="s">
        <v>102</v>
      </c>
      <c r="O932" s="37">
        <v>14</v>
      </c>
      <c r="P932" s="25" t="s">
        <v>102</v>
      </c>
      <c r="Q932" s="70" t="s">
        <v>102</v>
      </c>
      <c r="R932" s="70" t="s">
        <v>102</v>
      </c>
      <c r="S932" s="70" t="s">
        <v>102</v>
      </c>
      <c r="T932" s="70" t="s">
        <v>102</v>
      </c>
      <c r="U932" s="70" t="s">
        <v>102</v>
      </c>
      <c r="V932" s="70" t="s">
        <v>102</v>
      </c>
      <c r="W932" s="160" t="s">
        <v>102</v>
      </c>
      <c r="X932" s="153" t="s">
        <v>102</v>
      </c>
      <c r="Y932" s="157" t="s">
        <v>114</v>
      </c>
    </row>
    <row r="933" spans="1:25" x14ac:dyDescent="0.3">
      <c r="A933" s="3" t="s">
        <v>552</v>
      </c>
      <c r="B933" s="2" t="s">
        <v>102</v>
      </c>
      <c r="C933" s="4" t="s">
        <v>102</v>
      </c>
      <c r="D933" s="4" t="s">
        <v>102</v>
      </c>
      <c r="E933" s="1" t="s">
        <v>102</v>
      </c>
      <c r="F933" s="33" t="s">
        <v>102</v>
      </c>
      <c r="G933" s="33" t="s">
        <v>102</v>
      </c>
      <c r="H933" s="25" t="s">
        <v>102</v>
      </c>
      <c r="I933" s="25" t="s">
        <v>102</v>
      </c>
      <c r="J933" s="25" t="s">
        <v>102</v>
      </c>
      <c r="K933" s="25">
        <v>1</v>
      </c>
      <c r="L933" s="25" t="s">
        <v>102</v>
      </c>
      <c r="M933" s="25">
        <f>1+2+3+2+2</f>
        <v>10</v>
      </c>
      <c r="N933" s="1" t="s">
        <v>102</v>
      </c>
      <c r="O933" s="37" t="s">
        <v>102</v>
      </c>
      <c r="P933" s="25" t="s">
        <v>102</v>
      </c>
      <c r="Q933" s="70" t="s">
        <v>102</v>
      </c>
      <c r="R933" s="70">
        <v>1</v>
      </c>
      <c r="S933" s="70" t="s">
        <v>102</v>
      </c>
      <c r="T933" s="70" t="s">
        <v>102</v>
      </c>
      <c r="U933" s="70" t="s">
        <v>102</v>
      </c>
      <c r="V933" s="70" t="s">
        <v>102</v>
      </c>
      <c r="W933" s="160" t="s">
        <v>102</v>
      </c>
      <c r="X933" s="153" t="str">
        <f t="shared" si="16"/>
        <v>X</v>
      </c>
      <c r="Y933" s="157" t="s">
        <v>114</v>
      </c>
    </row>
    <row r="934" spans="1:25" x14ac:dyDescent="0.3">
      <c r="A934" s="3" t="s">
        <v>166</v>
      </c>
      <c r="B934" s="2" t="s">
        <v>102</v>
      </c>
      <c r="C934" s="4" t="s">
        <v>102</v>
      </c>
      <c r="D934" s="4" t="s">
        <v>102</v>
      </c>
      <c r="E934" s="1" t="s">
        <v>102</v>
      </c>
      <c r="F934" s="33" t="s">
        <v>102</v>
      </c>
      <c r="G934" s="33" t="s">
        <v>102</v>
      </c>
      <c r="H934" s="25" t="s">
        <v>102</v>
      </c>
      <c r="I934" s="25">
        <v>2</v>
      </c>
      <c r="J934" s="25">
        <f>1+1+1+1+1</f>
        <v>5</v>
      </c>
      <c r="K934" s="25">
        <v>1</v>
      </c>
      <c r="L934" s="25" t="s">
        <v>102</v>
      </c>
      <c r="M934" s="25">
        <f>2+2+1+1+1</f>
        <v>7</v>
      </c>
      <c r="N934" s="4" t="s">
        <v>102</v>
      </c>
      <c r="O934" s="37">
        <v>3</v>
      </c>
      <c r="P934" s="25" t="s">
        <v>102</v>
      </c>
      <c r="Q934" s="70" t="s">
        <v>102</v>
      </c>
      <c r="R934" s="70" t="s">
        <v>102</v>
      </c>
      <c r="S934" s="70" t="s">
        <v>102</v>
      </c>
      <c r="T934" s="70" t="s">
        <v>102</v>
      </c>
      <c r="U934" s="70" t="s">
        <v>102</v>
      </c>
      <c r="V934" s="70" t="s">
        <v>102</v>
      </c>
      <c r="W934" s="160" t="s">
        <v>102</v>
      </c>
      <c r="X934" s="153" t="s">
        <v>114</v>
      </c>
      <c r="Y934" s="157" t="s">
        <v>114</v>
      </c>
    </row>
    <row r="935" spans="1:25" x14ac:dyDescent="0.3">
      <c r="A935" s="3" t="s">
        <v>750</v>
      </c>
      <c r="B935" s="2" t="s">
        <v>102</v>
      </c>
      <c r="C935" s="4" t="s">
        <v>102</v>
      </c>
      <c r="D935" s="4" t="s">
        <v>102</v>
      </c>
      <c r="E935" s="1" t="s">
        <v>102</v>
      </c>
      <c r="F935" s="33" t="s">
        <v>102</v>
      </c>
      <c r="G935" s="33" t="s">
        <v>102</v>
      </c>
      <c r="H935" s="25" t="s">
        <v>102</v>
      </c>
      <c r="I935" s="25" t="s">
        <v>102</v>
      </c>
      <c r="J935" s="25" t="s">
        <v>102</v>
      </c>
      <c r="K935" s="25" t="s">
        <v>102</v>
      </c>
      <c r="L935" s="25" t="s">
        <v>102</v>
      </c>
      <c r="M935" s="25" t="s">
        <v>102</v>
      </c>
      <c r="N935" s="4" t="s">
        <v>102</v>
      </c>
      <c r="O935" s="37" t="s">
        <v>102</v>
      </c>
      <c r="P935" s="25" t="s">
        <v>102</v>
      </c>
      <c r="Q935" s="70" t="s">
        <v>102</v>
      </c>
      <c r="R935" s="70" t="s">
        <v>102</v>
      </c>
      <c r="S935" s="70" t="s">
        <v>102</v>
      </c>
      <c r="T935" s="70">
        <v>1</v>
      </c>
      <c r="U935" s="70" t="s">
        <v>102</v>
      </c>
      <c r="V935" s="70" t="s">
        <v>102</v>
      </c>
      <c r="W935" s="160" t="s">
        <v>102</v>
      </c>
      <c r="X935" s="153" t="str">
        <f t="shared" si="16"/>
        <v>X</v>
      </c>
      <c r="Y935" s="157" t="s">
        <v>114</v>
      </c>
    </row>
    <row r="936" spans="1:25" x14ac:dyDescent="0.3">
      <c r="A936" s="3" t="s">
        <v>553</v>
      </c>
      <c r="B936" s="2" t="s">
        <v>102</v>
      </c>
      <c r="C936" s="4" t="s">
        <v>102</v>
      </c>
      <c r="D936" s="4" t="s">
        <v>102</v>
      </c>
      <c r="E936" s="1" t="s">
        <v>102</v>
      </c>
      <c r="F936" s="33" t="s">
        <v>102</v>
      </c>
      <c r="G936" s="33" t="s">
        <v>102</v>
      </c>
      <c r="H936" s="25" t="s">
        <v>102</v>
      </c>
      <c r="I936" s="25" t="s">
        <v>102</v>
      </c>
      <c r="J936" s="25" t="s">
        <v>102</v>
      </c>
      <c r="K936" s="25" t="s">
        <v>102</v>
      </c>
      <c r="L936" s="25" t="s">
        <v>102</v>
      </c>
      <c r="M936" s="25" t="s">
        <v>114</v>
      </c>
      <c r="N936" s="4" t="s">
        <v>102</v>
      </c>
      <c r="O936" s="37" t="s">
        <v>102</v>
      </c>
      <c r="P936" s="25">
        <v>1</v>
      </c>
      <c r="Q936" s="70" t="s">
        <v>102</v>
      </c>
      <c r="R936" s="70" t="s">
        <v>102</v>
      </c>
      <c r="S936" s="70" t="s">
        <v>102</v>
      </c>
      <c r="T936" s="70" t="s">
        <v>102</v>
      </c>
      <c r="U936" s="70" t="s">
        <v>102</v>
      </c>
      <c r="V936" s="70" t="s">
        <v>102</v>
      </c>
      <c r="W936" s="160" t="s">
        <v>102</v>
      </c>
      <c r="X936" s="153" t="s">
        <v>114</v>
      </c>
      <c r="Y936" s="157" t="s">
        <v>114</v>
      </c>
    </row>
    <row r="937" spans="1:25" x14ac:dyDescent="0.3">
      <c r="A937" s="3" t="s">
        <v>664</v>
      </c>
      <c r="B937" s="2" t="s">
        <v>102</v>
      </c>
      <c r="C937" s="4" t="s">
        <v>102</v>
      </c>
      <c r="D937" s="4" t="s">
        <v>102</v>
      </c>
      <c r="E937" s="1" t="s">
        <v>102</v>
      </c>
      <c r="F937" s="33" t="s">
        <v>102</v>
      </c>
      <c r="G937" s="33" t="s">
        <v>102</v>
      </c>
      <c r="H937" s="25" t="s">
        <v>102</v>
      </c>
      <c r="I937" s="25" t="s">
        <v>102</v>
      </c>
      <c r="J937" s="25" t="s">
        <v>102</v>
      </c>
      <c r="K937" s="25" t="s">
        <v>102</v>
      </c>
      <c r="L937" s="25" t="s">
        <v>102</v>
      </c>
      <c r="M937" s="25" t="s">
        <v>102</v>
      </c>
      <c r="N937" s="4" t="s">
        <v>102</v>
      </c>
      <c r="O937" s="37" t="s">
        <v>102</v>
      </c>
      <c r="P937" s="25" t="s">
        <v>102</v>
      </c>
      <c r="Q937" s="70" t="s">
        <v>102</v>
      </c>
      <c r="R937" s="70" t="s">
        <v>102</v>
      </c>
      <c r="S937" s="70" t="s">
        <v>102</v>
      </c>
      <c r="T937" s="70">
        <v>1</v>
      </c>
      <c r="U937" s="70">
        <v>1</v>
      </c>
      <c r="V937" s="70" t="s">
        <v>102</v>
      </c>
      <c r="W937" s="160" t="s">
        <v>102</v>
      </c>
      <c r="X937" s="153" t="str">
        <f t="shared" si="16"/>
        <v>X</v>
      </c>
      <c r="Y937" s="157" t="s">
        <v>114</v>
      </c>
    </row>
    <row r="938" spans="1:25" x14ac:dyDescent="0.3">
      <c r="A938" s="3" t="s">
        <v>663</v>
      </c>
      <c r="B938" s="2" t="s">
        <v>102</v>
      </c>
      <c r="C938" s="4" t="s">
        <v>102</v>
      </c>
      <c r="D938" s="4" t="s">
        <v>102</v>
      </c>
      <c r="E938" s="1" t="s">
        <v>102</v>
      </c>
      <c r="F938" s="33" t="s">
        <v>102</v>
      </c>
      <c r="G938" s="33" t="s">
        <v>102</v>
      </c>
      <c r="H938" s="25" t="s">
        <v>102</v>
      </c>
      <c r="I938" s="25" t="s">
        <v>102</v>
      </c>
      <c r="J938" s="25" t="s">
        <v>102</v>
      </c>
      <c r="K938" s="25" t="s">
        <v>102</v>
      </c>
      <c r="L938" s="25" t="s">
        <v>102</v>
      </c>
      <c r="M938" s="25" t="s">
        <v>102</v>
      </c>
      <c r="N938" s="4" t="s">
        <v>102</v>
      </c>
      <c r="O938" s="37" t="s">
        <v>102</v>
      </c>
      <c r="P938" s="25" t="s">
        <v>102</v>
      </c>
      <c r="Q938" s="70">
        <v>1</v>
      </c>
      <c r="R938" s="70" t="s">
        <v>102</v>
      </c>
      <c r="S938" s="70" t="s">
        <v>102</v>
      </c>
      <c r="T938" s="70" t="s">
        <v>102</v>
      </c>
      <c r="U938" s="70" t="s">
        <v>102</v>
      </c>
      <c r="V938" s="70" t="s">
        <v>102</v>
      </c>
      <c r="W938" s="160" t="s">
        <v>102</v>
      </c>
      <c r="X938" s="153" t="str">
        <f t="shared" si="16"/>
        <v>X</v>
      </c>
      <c r="Y938" s="157" t="s">
        <v>102</v>
      </c>
    </row>
    <row r="939" spans="1:25" x14ac:dyDescent="0.3">
      <c r="A939" s="3" t="s">
        <v>143</v>
      </c>
      <c r="B939" s="2" t="s">
        <v>102</v>
      </c>
      <c r="C939" s="4" t="s">
        <v>102</v>
      </c>
      <c r="D939" s="4" t="s">
        <v>102</v>
      </c>
      <c r="E939" s="1" t="s">
        <v>102</v>
      </c>
      <c r="F939" s="33" t="s">
        <v>102</v>
      </c>
      <c r="G939" s="33">
        <f>1+3+2+2+5+5+3+1</f>
        <v>22</v>
      </c>
      <c r="H939" s="25">
        <v>8</v>
      </c>
      <c r="I939" s="25">
        <v>7</v>
      </c>
      <c r="J939" s="25">
        <v>11</v>
      </c>
      <c r="K939" s="25">
        <f>1+1+3+5+12+1</f>
        <v>23</v>
      </c>
      <c r="L939" s="25">
        <v>7</v>
      </c>
      <c r="M939" s="25">
        <f>8+32+4+7+2+68+174+9+10+28+4+1+8</f>
        <v>355</v>
      </c>
      <c r="N939" s="4">
        <v>3</v>
      </c>
      <c r="O939" s="37">
        <v>10</v>
      </c>
      <c r="P939" s="25">
        <v>4</v>
      </c>
      <c r="Q939" s="70" t="s">
        <v>102</v>
      </c>
      <c r="R939" s="70" t="s">
        <v>102</v>
      </c>
      <c r="S939" s="70" t="s">
        <v>102</v>
      </c>
      <c r="T939" s="70" t="s">
        <v>102</v>
      </c>
      <c r="U939" s="70">
        <v>1</v>
      </c>
      <c r="V939" s="70">
        <v>15</v>
      </c>
      <c r="W939" s="160" t="s">
        <v>102</v>
      </c>
      <c r="X939" s="153" t="str">
        <f t="shared" si="16"/>
        <v>X</v>
      </c>
      <c r="Y939" s="157" t="s">
        <v>114</v>
      </c>
    </row>
    <row r="940" spans="1:25" x14ac:dyDescent="0.3">
      <c r="A940" s="3" t="s">
        <v>144</v>
      </c>
      <c r="B940" s="2" t="s">
        <v>102</v>
      </c>
      <c r="C940" s="4" t="s">
        <v>102</v>
      </c>
      <c r="D940" s="4" t="s">
        <v>102</v>
      </c>
      <c r="E940" s="1" t="s">
        <v>102</v>
      </c>
      <c r="F940" s="33">
        <f>2+1+1</f>
        <v>4</v>
      </c>
      <c r="G940" s="33">
        <v>1</v>
      </c>
      <c r="H940" s="25">
        <v>3</v>
      </c>
      <c r="I940" s="25" t="s">
        <v>102</v>
      </c>
      <c r="J940" s="25" t="s">
        <v>102</v>
      </c>
      <c r="K940" s="25" t="s">
        <v>102</v>
      </c>
      <c r="L940" s="25" t="s">
        <v>102</v>
      </c>
      <c r="M940" s="25">
        <f>1+1+2+1+1+1</f>
        <v>7</v>
      </c>
      <c r="N940" s="1">
        <v>1</v>
      </c>
      <c r="O940" s="37" t="s">
        <v>102</v>
      </c>
      <c r="P940" s="25" t="s">
        <v>102</v>
      </c>
      <c r="Q940" s="70" t="s">
        <v>102</v>
      </c>
      <c r="R940" s="70" t="s">
        <v>102</v>
      </c>
      <c r="S940" s="70" t="s">
        <v>102</v>
      </c>
      <c r="T940" s="70" t="s">
        <v>102</v>
      </c>
      <c r="U940" s="70" t="s">
        <v>102</v>
      </c>
      <c r="V940" s="70" t="s">
        <v>102</v>
      </c>
      <c r="W940" s="160" t="s">
        <v>102</v>
      </c>
      <c r="X940" s="153" t="s">
        <v>114</v>
      </c>
      <c r="Y940" s="157" t="s">
        <v>102</v>
      </c>
    </row>
    <row r="941" spans="1:25" x14ac:dyDescent="0.3">
      <c r="A941" s="3" t="s">
        <v>749</v>
      </c>
      <c r="B941" s="2" t="s">
        <v>102</v>
      </c>
      <c r="C941" s="4" t="s">
        <v>102</v>
      </c>
      <c r="D941" s="4" t="s">
        <v>102</v>
      </c>
      <c r="E941" s="1" t="s">
        <v>102</v>
      </c>
      <c r="F941" s="33" t="s">
        <v>102</v>
      </c>
      <c r="G941" s="33" t="s">
        <v>102</v>
      </c>
      <c r="H941" s="25" t="s">
        <v>102</v>
      </c>
      <c r="I941" s="25" t="s">
        <v>102</v>
      </c>
      <c r="J941" s="25" t="s">
        <v>102</v>
      </c>
      <c r="K941" s="25" t="s">
        <v>102</v>
      </c>
      <c r="L941" s="25" t="s">
        <v>102</v>
      </c>
      <c r="M941" s="25" t="s">
        <v>102</v>
      </c>
      <c r="N941" s="1" t="s">
        <v>102</v>
      </c>
      <c r="O941" s="37" t="s">
        <v>102</v>
      </c>
      <c r="P941" s="25" t="s">
        <v>102</v>
      </c>
      <c r="Q941" s="70" t="s">
        <v>102</v>
      </c>
      <c r="R941" s="70" t="s">
        <v>102</v>
      </c>
      <c r="S941" s="70" t="s">
        <v>102</v>
      </c>
      <c r="T941" s="70" t="s">
        <v>102</v>
      </c>
      <c r="U941" s="70" t="s">
        <v>102</v>
      </c>
      <c r="V941" s="70">
        <v>9</v>
      </c>
      <c r="W941" s="160" t="s">
        <v>102</v>
      </c>
      <c r="X941" s="153" t="str">
        <f t="shared" si="16"/>
        <v>X</v>
      </c>
      <c r="Y941" s="157" t="s">
        <v>114</v>
      </c>
    </row>
    <row r="942" spans="1:25" x14ac:dyDescent="0.3">
      <c r="A942" s="3" t="s">
        <v>751</v>
      </c>
      <c r="B942" s="2" t="s">
        <v>102</v>
      </c>
      <c r="C942" s="4" t="s">
        <v>102</v>
      </c>
      <c r="D942" s="4" t="s">
        <v>102</v>
      </c>
      <c r="E942" s="1" t="s">
        <v>102</v>
      </c>
      <c r="F942" s="33" t="s">
        <v>102</v>
      </c>
      <c r="G942" s="33" t="s">
        <v>102</v>
      </c>
      <c r="H942" s="25" t="s">
        <v>102</v>
      </c>
      <c r="I942" s="25" t="s">
        <v>102</v>
      </c>
      <c r="J942" s="25" t="s">
        <v>102</v>
      </c>
      <c r="K942" s="25" t="s">
        <v>102</v>
      </c>
      <c r="L942" s="25" t="s">
        <v>102</v>
      </c>
      <c r="M942" s="25" t="s">
        <v>102</v>
      </c>
      <c r="N942" s="1" t="s">
        <v>102</v>
      </c>
      <c r="O942" s="37" t="s">
        <v>102</v>
      </c>
      <c r="P942" s="25" t="s">
        <v>102</v>
      </c>
      <c r="Q942" s="70" t="s">
        <v>102</v>
      </c>
      <c r="R942" s="70" t="s">
        <v>102</v>
      </c>
      <c r="S942" s="70" t="s">
        <v>102</v>
      </c>
      <c r="T942" s="70">
        <v>19</v>
      </c>
      <c r="U942" s="70">
        <v>1</v>
      </c>
      <c r="V942" s="70">
        <v>10</v>
      </c>
      <c r="W942" s="160" t="s">
        <v>102</v>
      </c>
      <c r="X942" s="153" t="str">
        <f t="shared" si="16"/>
        <v>X</v>
      </c>
      <c r="Y942" s="157" t="s">
        <v>102</v>
      </c>
    </row>
    <row r="943" spans="1:25" x14ac:dyDescent="0.3">
      <c r="A943" s="3" t="s">
        <v>554</v>
      </c>
      <c r="B943" s="2" t="s">
        <v>102</v>
      </c>
      <c r="C943" s="4" t="s">
        <v>102</v>
      </c>
      <c r="D943" s="4" t="s">
        <v>102</v>
      </c>
      <c r="E943" s="1" t="s">
        <v>102</v>
      </c>
      <c r="F943" s="33" t="s">
        <v>102</v>
      </c>
      <c r="G943" s="33" t="s">
        <v>102</v>
      </c>
      <c r="H943" s="25" t="s">
        <v>102</v>
      </c>
      <c r="I943" s="25" t="s">
        <v>102</v>
      </c>
      <c r="J943" s="25" t="s">
        <v>102</v>
      </c>
      <c r="K943" s="25" t="s">
        <v>102</v>
      </c>
      <c r="L943" s="25" t="s">
        <v>102</v>
      </c>
      <c r="M943" s="25" t="s">
        <v>114</v>
      </c>
      <c r="N943" s="1" t="s">
        <v>102</v>
      </c>
      <c r="O943" s="37" t="s">
        <v>102</v>
      </c>
      <c r="P943" s="25" t="s">
        <v>102</v>
      </c>
      <c r="Q943" s="70" t="s">
        <v>102</v>
      </c>
      <c r="R943" s="70" t="s">
        <v>102</v>
      </c>
      <c r="S943" s="70" t="s">
        <v>102</v>
      </c>
      <c r="T943" s="70" t="s">
        <v>102</v>
      </c>
      <c r="U943" s="70" t="s">
        <v>102</v>
      </c>
      <c r="V943" s="70" t="s">
        <v>102</v>
      </c>
      <c r="W943" s="160" t="s">
        <v>102</v>
      </c>
      <c r="X943" s="153" t="s">
        <v>114</v>
      </c>
      <c r="Y943" s="157" t="s">
        <v>102</v>
      </c>
    </row>
    <row r="944" spans="1:25" x14ac:dyDescent="0.3">
      <c r="A944" s="3" t="s">
        <v>946</v>
      </c>
      <c r="B944" s="2" t="s">
        <v>102</v>
      </c>
      <c r="C944" s="4" t="s">
        <v>102</v>
      </c>
      <c r="D944" s="4" t="s">
        <v>102</v>
      </c>
      <c r="E944" s="1" t="s">
        <v>102</v>
      </c>
      <c r="F944" s="33" t="s">
        <v>102</v>
      </c>
      <c r="G944" s="33" t="s">
        <v>102</v>
      </c>
      <c r="H944" s="25" t="s">
        <v>102</v>
      </c>
      <c r="I944" s="25" t="s">
        <v>102</v>
      </c>
      <c r="J944" s="25">
        <v>4</v>
      </c>
      <c r="K944" s="25" t="s">
        <v>102</v>
      </c>
      <c r="L944" s="25" t="s">
        <v>102</v>
      </c>
      <c r="M944" s="25" t="s">
        <v>102</v>
      </c>
      <c r="N944" s="1" t="s">
        <v>102</v>
      </c>
      <c r="O944" s="37" t="s">
        <v>102</v>
      </c>
      <c r="P944" s="25" t="s">
        <v>102</v>
      </c>
      <c r="Q944" s="70" t="s">
        <v>102</v>
      </c>
      <c r="R944" s="70" t="s">
        <v>102</v>
      </c>
      <c r="S944" s="70" t="s">
        <v>102</v>
      </c>
      <c r="T944" s="70" t="s">
        <v>102</v>
      </c>
      <c r="U944" s="70" t="s">
        <v>102</v>
      </c>
      <c r="V944" s="70" t="s">
        <v>102</v>
      </c>
      <c r="W944" s="160" t="s">
        <v>114</v>
      </c>
      <c r="X944" s="153" t="s">
        <v>102</v>
      </c>
      <c r="Y944" s="157" t="s">
        <v>102</v>
      </c>
    </row>
    <row r="945" spans="1:25" x14ac:dyDescent="0.3">
      <c r="A945" s="3" t="s">
        <v>145</v>
      </c>
      <c r="B945" s="2" t="s">
        <v>102</v>
      </c>
      <c r="C945" s="4" t="s">
        <v>102</v>
      </c>
      <c r="D945" s="4" t="s">
        <v>102</v>
      </c>
      <c r="E945" s="1" t="s">
        <v>102</v>
      </c>
      <c r="F945" s="33" t="s">
        <v>102</v>
      </c>
      <c r="G945" s="33" t="s">
        <v>102</v>
      </c>
      <c r="H945" s="25">
        <v>20</v>
      </c>
      <c r="I945" s="25" t="s">
        <v>102</v>
      </c>
      <c r="J945" s="25" t="s">
        <v>102</v>
      </c>
      <c r="K945" s="25" t="s">
        <v>102</v>
      </c>
      <c r="L945" s="25" t="s">
        <v>102</v>
      </c>
      <c r="M945" s="24" t="s">
        <v>102</v>
      </c>
      <c r="N945" s="1" t="s">
        <v>102</v>
      </c>
      <c r="O945" s="37" t="s">
        <v>102</v>
      </c>
      <c r="P945" s="25" t="s">
        <v>102</v>
      </c>
      <c r="Q945" s="70">
        <v>1</v>
      </c>
      <c r="R945" s="70">
        <v>13</v>
      </c>
      <c r="S945" s="70" t="s">
        <v>102</v>
      </c>
      <c r="T945" s="70">
        <v>57</v>
      </c>
      <c r="U945" s="70">
        <v>6</v>
      </c>
      <c r="V945" s="70" t="s">
        <v>102</v>
      </c>
      <c r="W945" s="160" t="s">
        <v>102</v>
      </c>
      <c r="X945" s="153" t="str">
        <f t="shared" si="16"/>
        <v>X</v>
      </c>
      <c r="Y945" s="157" t="s">
        <v>114</v>
      </c>
    </row>
    <row r="946" spans="1:25" x14ac:dyDescent="0.3">
      <c r="A946" s="3" t="s">
        <v>668</v>
      </c>
      <c r="B946" s="2" t="s">
        <v>102</v>
      </c>
      <c r="C946" s="4" t="s">
        <v>102</v>
      </c>
      <c r="D946" s="4" t="s">
        <v>102</v>
      </c>
      <c r="E946" s="1" t="s">
        <v>102</v>
      </c>
      <c r="F946" s="33" t="s">
        <v>102</v>
      </c>
      <c r="G946" s="33" t="s">
        <v>102</v>
      </c>
      <c r="H946" s="25" t="s">
        <v>102</v>
      </c>
      <c r="I946" s="25" t="s">
        <v>102</v>
      </c>
      <c r="J946" s="25" t="s">
        <v>102</v>
      </c>
      <c r="K946" s="25" t="s">
        <v>102</v>
      </c>
      <c r="L946" s="25" t="s">
        <v>102</v>
      </c>
      <c r="M946" s="24" t="s">
        <v>102</v>
      </c>
      <c r="N946" s="1" t="s">
        <v>102</v>
      </c>
      <c r="O946" s="37" t="s">
        <v>102</v>
      </c>
      <c r="P946" s="25" t="s">
        <v>102</v>
      </c>
      <c r="Q946" s="70" t="s">
        <v>102</v>
      </c>
      <c r="R946" s="70" t="s">
        <v>102</v>
      </c>
      <c r="S946" s="70" t="s">
        <v>102</v>
      </c>
      <c r="T946" s="70">
        <f>6+4+11</f>
        <v>21</v>
      </c>
      <c r="U946" s="70" t="s">
        <v>102</v>
      </c>
      <c r="V946" s="70">
        <v>1</v>
      </c>
      <c r="W946" s="160" t="s">
        <v>102</v>
      </c>
      <c r="X946" s="153" t="str">
        <f t="shared" si="16"/>
        <v>X</v>
      </c>
      <c r="Y946" s="157" t="s">
        <v>102</v>
      </c>
    </row>
    <row r="947" spans="1:25" x14ac:dyDescent="0.3">
      <c r="A947" s="3" t="s">
        <v>56</v>
      </c>
      <c r="B947" s="2">
        <v>61</v>
      </c>
      <c r="C947" s="4">
        <v>4</v>
      </c>
      <c r="D947" s="4">
        <v>0</v>
      </c>
      <c r="E947" s="1">
        <v>9</v>
      </c>
      <c r="F947" s="33" t="s">
        <v>102</v>
      </c>
      <c r="G947" s="33" t="s">
        <v>102</v>
      </c>
      <c r="H947" s="24">
        <v>4</v>
      </c>
      <c r="I947" s="25" t="s">
        <v>102</v>
      </c>
      <c r="J947" s="25" t="s">
        <v>102</v>
      </c>
      <c r="K947" s="25" t="s">
        <v>102</v>
      </c>
      <c r="L947" s="25" t="s">
        <v>102</v>
      </c>
      <c r="M947" s="24" t="s">
        <v>102</v>
      </c>
      <c r="N947" s="1" t="s">
        <v>102</v>
      </c>
      <c r="O947" s="37" t="s">
        <v>102</v>
      </c>
      <c r="P947" s="25" t="s">
        <v>102</v>
      </c>
      <c r="Q947" s="70" t="s">
        <v>102</v>
      </c>
      <c r="R947" s="70" t="s">
        <v>102</v>
      </c>
      <c r="S947" s="70" t="s">
        <v>102</v>
      </c>
      <c r="T947" s="70" t="s">
        <v>102</v>
      </c>
      <c r="U947" s="70" t="s">
        <v>102</v>
      </c>
      <c r="V947" s="70" t="s">
        <v>102</v>
      </c>
      <c r="W947" s="160" t="s">
        <v>102</v>
      </c>
      <c r="X947" s="153" t="s">
        <v>102</v>
      </c>
      <c r="Y947" s="157" t="s">
        <v>114</v>
      </c>
    </row>
    <row r="948" spans="1:25" x14ac:dyDescent="0.3">
      <c r="A948" s="3" t="s">
        <v>61</v>
      </c>
      <c r="B948" s="2">
        <v>88</v>
      </c>
      <c r="C948" s="4">
        <v>13</v>
      </c>
      <c r="D948" s="4">
        <v>1</v>
      </c>
      <c r="E948" s="1">
        <v>1</v>
      </c>
      <c r="F948" s="33">
        <f>1+7+1</f>
        <v>9</v>
      </c>
      <c r="G948" s="33" t="s">
        <v>102</v>
      </c>
      <c r="H948" s="24">
        <v>2</v>
      </c>
      <c r="I948" s="25" t="s">
        <v>102</v>
      </c>
      <c r="J948" s="25">
        <v>10</v>
      </c>
      <c r="K948" s="25">
        <v>12</v>
      </c>
      <c r="L948" s="25" t="s">
        <v>102</v>
      </c>
      <c r="M948" s="25">
        <v>1</v>
      </c>
      <c r="N948" s="1">
        <v>1</v>
      </c>
      <c r="O948" s="37" t="s">
        <v>102</v>
      </c>
      <c r="P948" s="25" t="s">
        <v>102</v>
      </c>
      <c r="Q948" s="70" t="s">
        <v>102</v>
      </c>
      <c r="R948" s="70" t="s">
        <v>102</v>
      </c>
      <c r="S948" s="70" t="s">
        <v>102</v>
      </c>
      <c r="T948" s="70" t="s">
        <v>102</v>
      </c>
      <c r="U948" s="70" t="s">
        <v>102</v>
      </c>
      <c r="V948" s="70" t="s">
        <v>102</v>
      </c>
      <c r="W948" s="160" t="s">
        <v>102</v>
      </c>
      <c r="X948" s="153" t="s">
        <v>114</v>
      </c>
      <c r="Y948" s="157" t="s">
        <v>114</v>
      </c>
    </row>
    <row r="949" spans="1:25" x14ac:dyDescent="0.3">
      <c r="A949" s="22" t="s">
        <v>947</v>
      </c>
      <c r="B949" s="19">
        <v>6</v>
      </c>
      <c r="C949" s="20">
        <v>8</v>
      </c>
      <c r="D949" s="20">
        <v>0</v>
      </c>
      <c r="E949" s="21">
        <v>2</v>
      </c>
      <c r="F949" s="33" t="s">
        <v>102</v>
      </c>
      <c r="G949" s="33" t="s">
        <v>102</v>
      </c>
      <c r="H949" s="25" t="s">
        <v>102</v>
      </c>
      <c r="I949" s="25" t="s">
        <v>102</v>
      </c>
      <c r="J949" s="25" t="s">
        <v>102</v>
      </c>
      <c r="K949" s="25" t="s">
        <v>102</v>
      </c>
      <c r="L949" s="25" t="s">
        <v>102</v>
      </c>
      <c r="M949" s="25" t="s">
        <v>102</v>
      </c>
      <c r="N949" s="4" t="s">
        <v>102</v>
      </c>
      <c r="O949" s="37" t="s">
        <v>102</v>
      </c>
      <c r="P949" s="25" t="s">
        <v>102</v>
      </c>
      <c r="Q949" s="70" t="s">
        <v>102</v>
      </c>
      <c r="R949" s="70" t="s">
        <v>102</v>
      </c>
      <c r="S949" s="70" t="s">
        <v>102</v>
      </c>
      <c r="T949" s="70" t="s">
        <v>102</v>
      </c>
      <c r="U949" s="70" t="s">
        <v>102</v>
      </c>
      <c r="V949" s="70" t="s">
        <v>102</v>
      </c>
      <c r="W949" s="160" t="s">
        <v>114</v>
      </c>
      <c r="X949" s="153" t="s">
        <v>102</v>
      </c>
      <c r="Y949" s="157" t="s">
        <v>102</v>
      </c>
    </row>
    <row r="950" spans="1:25" x14ac:dyDescent="0.3">
      <c r="A950" s="3" t="s">
        <v>62</v>
      </c>
      <c r="B950" s="2">
        <v>7</v>
      </c>
      <c r="C950" s="4">
        <v>1</v>
      </c>
      <c r="D950" s="4">
        <v>0</v>
      </c>
      <c r="E950" s="1">
        <v>0</v>
      </c>
      <c r="F950" s="33" t="s">
        <v>102</v>
      </c>
      <c r="G950" s="33">
        <v>1</v>
      </c>
      <c r="H950" s="24">
        <v>1</v>
      </c>
      <c r="I950" s="25">
        <v>3</v>
      </c>
      <c r="J950" s="25" t="s">
        <v>102</v>
      </c>
      <c r="K950" s="26" t="s">
        <v>102</v>
      </c>
      <c r="L950" s="25" t="s">
        <v>102</v>
      </c>
      <c r="M950" s="25" t="s">
        <v>114</v>
      </c>
      <c r="N950" s="1" t="s">
        <v>102</v>
      </c>
      <c r="O950" s="37" t="s">
        <v>102</v>
      </c>
      <c r="P950" s="25" t="s">
        <v>102</v>
      </c>
      <c r="Q950" s="70" t="s">
        <v>102</v>
      </c>
      <c r="R950" s="70" t="s">
        <v>102</v>
      </c>
      <c r="S950" s="70" t="s">
        <v>102</v>
      </c>
      <c r="T950" s="70" t="s">
        <v>102</v>
      </c>
      <c r="U950" s="70" t="s">
        <v>102</v>
      </c>
      <c r="V950" s="70" t="s">
        <v>102</v>
      </c>
      <c r="W950" s="160" t="s">
        <v>102</v>
      </c>
      <c r="X950" s="153" t="s">
        <v>114</v>
      </c>
      <c r="Y950" s="157" t="s">
        <v>102</v>
      </c>
    </row>
    <row r="951" spans="1:25" x14ac:dyDescent="0.3">
      <c r="A951" s="3" t="s">
        <v>63</v>
      </c>
      <c r="B951" s="2">
        <v>0</v>
      </c>
      <c r="C951" s="4">
        <v>0</v>
      </c>
      <c r="D951" s="4">
        <v>0</v>
      </c>
      <c r="E951" s="1">
        <v>2</v>
      </c>
      <c r="F951" s="33" t="s">
        <v>102</v>
      </c>
      <c r="G951" s="33" t="s">
        <v>102</v>
      </c>
      <c r="H951" s="25" t="s">
        <v>102</v>
      </c>
      <c r="I951" s="25" t="s">
        <v>102</v>
      </c>
      <c r="J951" s="25">
        <v>1</v>
      </c>
      <c r="K951" s="25">
        <v>1</v>
      </c>
      <c r="L951" s="25" t="s">
        <v>102</v>
      </c>
      <c r="M951" s="25">
        <v>9</v>
      </c>
      <c r="N951" s="1" t="s">
        <v>102</v>
      </c>
      <c r="O951" s="37" t="s">
        <v>102</v>
      </c>
      <c r="P951" s="25" t="s">
        <v>102</v>
      </c>
      <c r="Q951" s="70" t="s">
        <v>102</v>
      </c>
      <c r="R951" s="70" t="s">
        <v>102</v>
      </c>
      <c r="S951" s="70" t="s">
        <v>102</v>
      </c>
      <c r="T951" s="70" t="s">
        <v>102</v>
      </c>
      <c r="U951" s="70" t="s">
        <v>102</v>
      </c>
      <c r="V951" s="70" t="s">
        <v>102</v>
      </c>
      <c r="W951" s="160" t="s">
        <v>102</v>
      </c>
      <c r="X951" s="153" t="s">
        <v>114</v>
      </c>
      <c r="Y951" s="157" t="s">
        <v>114</v>
      </c>
    </row>
    <row r="952" spans="1:25" x14ac:dyDescent="0.3">
      <c r="A952" s="3" t="s">
        <v>948</v>
      </c>
      <c r="B952" s="2" t="s">
        <v>102</v>
      </c>
      <c r="C952" s="4" t="s">
        <v>102</v>
      </c>
      <c r="D952" s="4" t="s">
        <v>102</v>
      </c>
      <c r="E952" s="1" t="s">
        <v>102</v>
      </c>
      <c r="F952" s="33" t="s">
        <v>102</v>
      </c>
      <c r="G952" s="33" t="s">
        <v>102</v>
      </c>
      <c r="H952" s="25" t="s">
        <v>102</v>
      </c>
      <c r="I952" s="25" t="s">
        <v>102</v>
      </c>
      <c r="J952" s="25">
        <v>3</v>
      </c>
      <c r="K952" s="3" t="s">
        <v>102</v>
      </c>
      <c r="L952" s="25" t="s">
        <v>102</v>
      </c>
      <c r="M952" s="25" t="s">
        <v>102</v>
      </c>
      <c r="N952" s="1" t="s">
        <v>102</v>
      </c>
      <c r="O952" s="37" t="s">
        <v>102</v>
      </c>
      <c r="P952" s="25" t="s">
        <v>102</v>
      </c>
      <c r="Q952" s="70" t="s">
        <v>102</v>
      </c>
      <c r="R952" s="70" t="s">
        <v>102</v>
      </c>
      <c r="S952" s="70" t="s">
        <v>102</v>
      </c>
      <c r="T952" s="70" t="s">
        <v>102</v>
      </c>
      <c r="U952" s="70" t="s">
        <v>102</v>
      </c>
      <c r="V952" s="70" t="s">
        <v>102</v>
      </c>
      <c r="W952" s="160" t="s">
        <v>114</v>
      </c>
      <c r="X952" s="153" t="s">
        <v>102</v>
      </c>
      <c r="Y952" s="157" t="s">
        <v>102</v>
      </c>
    </row>
    <row r="953" spans="1:25" x14ac:dyDescent="0.3">
      <c r="A953" s="10" t="s">
        <v>555</v>
      </c>
      <c r="B953" s="15" t="s">
        <v>102</v>
      </c>
      <c r="C953" s="11" t="s">
        <v>102</v>
      </c>
      <c r="D953" s="11" t="s">
        <v>102</v>
      </c>
      <c r="E953" s="11" t="s">
        <v>102</v>
      </c>
      <c r="F953" s="33" t="s">
        <v>102</v>
      </c>
      <c r="G953" s="33" t="s">
        <v>102</v>
      </c>
      <c r="H953" s="28" t="s">
        <v>102</v>
      </c>
      <c r="I953" s="28" t="s">
        <v>102</v>
      </c>
      <c r="J953" s="28" t="s">
        <v>102</v>
      </c>
      <c r="K953" s="10" t="s">
        <v>102</v>
      </c>
      <c r="L953" s="28" t="s">
        <v>102</v>
      </c>
      <c r="M953" s="28">
        <f>8+1+2+2</f>
        <v>13</v>
      </c>
      <c r="N953" s="11" t="s">
        <v>102</v>
      </c>
      <c r="O953" s="37" t="s">
        <v>102</v>
      </c>
      <c r="P953" s="25">
        <v>3</v>
      </c>
      <c r="Q953" s="70" t="s">
        <v>102</v>
      </c>
      <c r="R953" s="70" t="s">
        <v>102</v>
      </c>
      <c r="S953" s="70" t="s">
        <v>102</v>
      </c>
      <c r="T953" s="70">
        <v>3</v>
      </c>
      <c r="U953" s="70" t="s">
        <v>102</v>
      </c>
      <c r="V953" s="70" t="s">
        <v>102</v>
      </c>
      <c r="W953" s="160" t="s">
        <v>102</v>
      </c>
      <c r="X953" s="153" t="str">
        <f t="shared" si="16"/>
        <v>X</v>
      </c>
      <c r="Y953" s="157" t="s">
        <v>102</v>
      </c>
    </row>
    <row r="954" spans="1:25" x14ac:dyDescent="0.3">
      <c r="A954" s="3" t="s">
        <v>60</v>
      </c>
      <c r="B954" s="2">
        <v>7</v>
      </c>
      <c r="C954" s="4">
        <v>0</v>
      </c>
      <c r="D954" s="4">
        <v>1</v>
      </c>
      <c r="E954" s="1">
        <v>1</v>
      </c>
      <c r="F954" s="33" t="s">
        <v>102</v>
      </c>
      <c r="G954" s="33" t="s">
        <v>102</v>
      </c>
      <c r="H954" s="25" t="s">
        <v>102</v>
      </c>
      <c r="I954" s="25" t="s">
        <v>102</v>
      </c>
      <c r="J954" s="25" t="s">
        <v>102</v>
      </c>
      <c r="K954" s="3" t="s">
        <v>102</v>
      </c>
      <c r="L954" s="25" t="s">
        <v>102</v>
      </c>
      <c r="M954" s="25" t="s">
        <v>102</v>
      </c>
      <c r="N954" s="1" t="s">
        <v>102</v>
      </c>
      <c r="O954" s="37" t="s">
        <v>102</v>
      </c>
      <c r="P954" s="25" t="s">
        <v>102</v>
      </c>
      <c r="Q954" s="70" t="s">
        <v>102</v>
      </c>
      <c r="R954" s="70" t="s">
        <v>102</v>
      </c>
      <c r="S954" s="70" t="s">
        <v>102</v>
      </c>
      <c r="T954" s="70" t="s">
        <v>102</v>
      </c>
      <c r="U954" s="70" t="s">
        <v>102</v>
      </c>
      <c r="V954" s="70" t="s">
        <v>102</v>
      </c>
      <c r="W954" s="160" t="s">
        <v>102</v>
      </c>
      <c r="X954" s="153" t="s">
        <v>969</v>
      </c>
      <c r="Y954" s="157" t="s">
        <v>969</v>
      </c>
    </row>
    <row r="955" spans="1:25" x14ac:dyDescent="0.3">
      <c r="A955" s="22" t="s">
        <v>949</v>
      </c>
      <c r="B955" s="19">
        <v>34</v>
      </c>
      <c r="C955" s="20">
        <v>24</v>
      </c>
      <c r="D955" s="20">
        <v>10</v>
      </c>
      <c r="E955" s="21">
        <v>12</v>
      </c>
      <c r="F955" s="33" t="s">
        <v>102</v>
      </c>
      <c r="G955" s="33" t="s">
        <v>102</v>
      </c>
      <c r="H955" s="25" t="s">
        <v>102</v>
      </c>
      <c r="I955" s="25" t="s">
        <v>102</v>
      </c>
      <c r="J955" s="25" t="s">
        <v>102</v>
      </c>
      <c r="K955" s="25" t="s">
        <v>102</v>
      </c>
      <c r="L955" s="25" t="s">
        <v>102</v>
      </c>
      <c r="M955" s="25" t="s">
        <v>102</v>
      </c>
      <c r="N955" s="4" t="s">
        <v>102</v>
      </c>
      <c r="O955" s="37" t="s">
        <v>102</v>
      </c>
      <c r="P955" s="25" t="s">
        <v>102</v>
      </c>
      <c r="Q955" s="70" t="s">
        <v>102</v>
      </c>
      <c r="R955" s="70" t="s">
        <v>102</v>
      </c>
      <c r="S955" s="70" t="s">
        <v>102</v>
      </c>
      <c r="T955" s="70" t="s">
        <v>102</v>
      </c>
      <c r="U955" s="70" t="s">
        <v>102</v>
      </c>
      <c r="V955" s="70" t="s">
        <v>102</v>
      </c>
      <c r="W955" s="160" t="s">
        <v>114</v>
      </c>
      <c r="X955" s="153" t="s">
        <v>102</v>
      </c>
      <c r="Y955" s="157" t="s">
        <v>102</v>
      </c>
    </row>
    <row r="956" spans="1:25" x14ac:dyDescent="0.3">
      <c r="A956" s="3" t="s">
        <v>146</v>
      </c>
      <c r="B956" s="2" t="s">
        <v>102</v>
      </c>
      <c r="C956" s="4" t="s">
        <v>102</v>
      </c>
      <c r="D956" s="4" t="s">
        <v>102</v>
      </c>
      <c r="E956" s="1" t="s">
        <v>102</v>
      </c>
      <c r="F956" s="33" t="s">
        <v>102</v>
      </c>
      <c r="G956" s="33">
        <v>3</v>
      </c>
      <c r="H956" s="25">
        <v>11</v>
      </c>
      <c r="I956" s="25" t="s">
        <v>102</v>
      </c>
      <c r="J956" s="25">
        <v>1</v>
      </c>
      <c r="K956" s="25" t="s">
        <v>102</v>
      </c>
      <c r="L956" s="25" t="s">
        <v>102</v>
      </c>
      <c r="M956" s="25">
        <f>20+4+1+15+8+5</f>
        <v>53</v>
      </c>
      <c r="N956" s="1" t="s">
        <v>102</v>
      </c>
      <c r="O956" s="37" t="s">
        <v>102</v>
      </c>
      <c r="P956" s="25">
        <v>1</v>
      </c>
      <c r="Q956" s="70" t="s">
        <v>102</v>
      </c>
      <c r="R956" s="70">
        <v>13</v>
      </c>
      <c r="S956" s="70" t="s">
        <v>102</v>
      </c>
      <c r="T956" s="70">
        <v>13</v>
      </c>
      <c r="U956" s="70" t="s">
        <v>102</v>
      </c>
      <c r="V956" s="70" t="s">
        <v>102</v>
      </c>
      <c r="W956" s="160" t="s">
        <v>102</v>
      </c>
      <c r="X956" s="153" t="s">
        <v>114</v>
      </c>
      <c r="Y956" s="157" t="s">
        <v>114</v>
      </c>
    </row>
    <row r="957" spans="1:25" x14ac:dyDescent="0.3">
      <c r="A957" s="3" t="s">
        <v>59</v>
      </c>
      <c r="B957" s="2">
        <v>1</v>
      </c>
      <c r="C957" s="4">
        <v>0</v>
      </c>
      <c r="D957" s="4">
        <v>0</v>
      </c>
      <c r="E957" s="1">
        <v>2</v>
      </c>
      <c r="F957" s="33" t="s">
        <v>102</v>
      </c>
      <c r="G957" s="33" t="s">
        <v>102</v>
      </c>
      <c r="H957" s="25" t="s">
        <v>102</v>
      </c>
      <c r="I957" s="25" t="s">
        <v>102</v>
      </c>
      <c r="J957" s="25" t="s">
        <v>102</v>
      </c>
      <c r="K957" s="25" t="s">
        <v>102</v>
      </c>
      <c r="L957" s="25" t="s">
        <v>102</v>
      </c>
      <c r="M957" s="25" t="s">
        <v>102</v>
      </c>
      <c r="N957" s="1" t="s">
        <v>102</v>
      </c>
      <c r="O957" s="37" t="s">
        <v>102</v>
      </c>
      <c r="P957" s="25" t="s">
        <v>102</v>
      </c>
      <c r="Q957" s="70" t="s">
        <v>102</v>
      </c>
      <c r="R957" s="70" t="s">
        <v>102</v>
      </c>
      <c r="S957" s="70" t="s">
        <v>102</v>
      </c>
      <c r="T957" s="70" t="s">
        <v>102</v>
      </c>
      <c r="U957" s="70" t="s">
        <v>102</v>
      </c>
      <c r="V957" s="70" t="s">
        <v>102</v>
      </c>
      <c r="W957" s="160" t="s">
        <v>102</v>
      </c>
      <c r="X957" s="153" t="s">
        <v>102</v>
      </c>
      <c r="Y957" s="157" t="s">
        <v>114</v>
      </c>
    </row>
    <row r="958" spans="1:25" x14ac:dyDescent="0.3">
      <c r="A958" s="3" t="s">
        <v>665</v>
      </c>
      <c r="B958" s="2" t="s">
        <v>102</v>
      </c>
      <c r="C958" s="4" t="s">
        <v>102</v>
      </c>
      <c r="D958" s="4" t="s">
        <v>102</v>
      </c>
      <c r="E958" s="1" t="s">
        <v>102</v>
      </c>
      <c r="F958" s="33" t="s">
        <v>102</v>
      </c>
      <c r="G958" s="33" t="s">
        <v>102</v>
      </c>
      <c r="H958" s="25" t="s">
        <v>102</v>
      </c>
      <c r="I958" s="25" t="s">
        <v>102</v>
      </c>
      <c r="J958" s="25" t="s">
        <v>102</v>
      </c>
      <c r="K958" s="25" t="s">
        <v>102</v>
      </c>
      <c r="L958" s="25" t="s">
        <v>102</v>
      </c>
      <c r="M958" s="25" t="s">
        <v>102</v>
      </c>
      <c r="N958" s="1" t="s">
        <v>102</v>
      </c>
      <c r="O958" s="37" t="s">
        <v>102</v>
      </c>
      <c r="P958" s="25" t="s">
        <v>102</v>
      </c>
      <c r="Q958" s="70" t="s">
        <v>102</v>
      </c>
      <c r="R958" s="70" t="s">
        <v>102</v>
      </c>
      <c r="S958" s="70" t="s">
        <v>102</v>
      </c>
      <c r="T958" s="70">
        <v>1</v>
      </c>
      <c r="U958" s="70" t="s">
        <v>102</v>
      </c>
      <c r="V958" s="70" t="s">
        <v>102</v>
      </c>
      <c r="W958" s="160" t="s">
        <v>102</v>
      </c>
      <c r="X958" s="153" t="str">
        <f t="shared" si="16"/>
        <v>X</v>
      </c>
      <c r="Y958" s="157" t="s">
        <v>102</v>
      </c>
    </row>
    <row r="959" spans="1:25" x14ac:dyDescent="0.3">
      <c r="A959" s="3" t="s">
        <v>625</v>
      </c>
      <c r="B959" s="2" t="s">
        <v>102</v>
      </c>
      <c r="C959" s="4" t="s">
        <v>102</v>
      </c>
      <c r="D959" s="4" t="s">
        <v>102</v>
      </c>
      <c r="E959" s="1" t="s">
        <v>102</v>
      </c>
      <c r="F959" s="33" t="s">
        <v>102</v>
      </c>
      <c r="G959" s="33" t="s">
        <v>102</v>
      </c>
      <c r="H959" s="25" t="s">
        <v>102</v>
      </c>
      <c r="I959" s="25">
        <v>2</v>
      </c>
      <c r="J959" s="25" t="s">
        <v>102</v>
      </c>
      <c r="K959" s="25" t="s">
        <v>102</v>
      </c>
      <c r="L959" s="25" t="s">
        <v>102</v>
      </c>
      <c r="M959" s="25" t="s">
        <v>102</v>
      </c>
      <c r="N959" s="1" t="s">
        <v>102</v>
      </c>
      <c r="O959" s="37" t="s">
        <v>102</v>
      </c>
      <c r="P959" s="25" t="s">
        <v>102</v>
      </c>
      <c r="Q959" s="70" t="s">
        <v>102</v>
      </c>
      <c r="R959" s="70" t="s">
        <v>102</v>
      </c>
      <c r="S959" s="70" t="s">
        <v>102</v>
      </c>
      <c r="T959" s="70" t="s">
        <v>102</v>
      </c>
      <c r="U959" s="70" t="s">
        <v>102</v>
      </c>
      <c r="V959" s="70" t="s">
        <v>102</v>
      </c>
      <c r="W959" s="160" t="s">
        <v>102</v>
      </c>
      <c r="X959" s="153" t="s">
        <v>114</v>
      </c>
      <c r="Y959" s="157" t="s">
        <v>114</v>
      </c>
    </row>
    <row r="960" spans="1:25" x14ac:dyDescent="0.3">
      <c r="A960" s="3" t="s">
        <v>48</v>
      </c>
      <c r="B960" s="2">
        <v>0</v>
      </c>
      <c r="C960" s="4">
        <v>0</v>
      </c>
      <c r="D960" s="4">
        <v>0</v>
      </c>
      <c r="E960" s="1">
        <v>5</v>
      </c>
      <c r="F960" s="33" t="s">
        <v>102</v>
      </c>
      <c r="G960" s="33" t="s">
        <v>102</v>
      </c>
      <c r="H960" s="25" t="s">
        <v>102</v>
      </c>
      <c r="I960" s="25">
        <v>3</v>
      </c>
      <c r="J960" s="25" t="s">
        <v>102</v>
      </c>
      <c r="K960" s="25" t="s">
        <v>102</v>
      </c>
      <c r="L960" s="25" t="s">
        <v>102</v>
      </c>
      <c r="M960" s="25" t="s">
        <v>114</v>
      </c>
      <c r="N960" s="1" t="s">
        <v>102</v>
      </c>
      <c r="O960" s="37" t="s">
        <v>102</v>
      </c>
      <c r="P960" s="25">
        <v>7</v>
      </c>
      <c r="Q960" s="70" t="s">
        <v>102</v>
      </c>
      <c r="R960" s="70" t="s">
        <v>102</v>
      </c>
      <c r="S960" s="70" t="s">
        <v>102</v>
      </c>
      <c r="T960" s="70" t="s">
        <v>102</v>
      </c>
      <c r="U960" s="70" t="s">
        <v>102</v>
      </c>
      <c r="V960" s="70" t="s">
        <v>102</v>
      </c>
      <c r="W960" s="160" t="s">
        <v>102</v>
      </c>
      <c r="X960" s="153" t="s">
        <v>102</v>
      </c>
      <c r="Y960" s="157" t="s">
        <v>102</v>
      </c>
    </row>
    <row r="961" spans="1:25" x14ac:dyDescent="0.3">
      <c r="A961" s="3" t="s">
        <v>1017</v>
      </c>
      <c r="B961" s="2" t="s">
        <v>102</v>
      </c>
      <c r="C961" s="4" t="s">
        <v>102</v>
      </c>
      <c r="D961" s="4" t="s">
        <v>102</v>
      </c>
      <c r="E961" s="1" t="s">
        <v>102</v>
      </c>
      <c r="F961" s="33" t="s">
        <v>102</v>
      </c>
      <c r="G961" s="33" t="s">
        <v>102</v>
      </c>
      <c r="H961" s="25" t="s">
        <v>102</v>
      </c>
      <c r="I961" s="25" t="s">
        <v>102</v>
      </c>
      <c r="J961" s="25" t="s">
        <v>102</v>
      </c>
      <c r="K961" s="25" t="s">
        <v>102</v>
      </c>
      <c r="L961" s="25" t="s">
        <v>102</v>
      </c>
      <c r="M961" s="25" t="s">
        <v>102</v>
      </c>
      <c r="N961" s="1" t="s">
        <v>102</v>
      </c>
      <c r="O961" s="37" t="s">
        <v>102</v>
      </c>
      <c r="P961" s="25">
        <v>2</v>
      </c>
      <c r="Q961" s="70" t="s">
        <v>102</v>
      </c>
      <c r="R961" s="70" t="s">
        <v>102</v>
      </c>
      <c r="S961" s="70" t="s">
        <v>102</v>
      </c>
      <c r="T961" s="70" t="s">
        <v>102</v>
      </c>
      <c r="U961" s="70" t="s">
        <v>102</v>
      </c>
      <c r="V961" s="70" t="s">
        <v>102</v>
      </c>
      <c r="W961" t="s">
        <v>102</v>
      </c>
      <c r="X961" s="8" t="s">
        <v>102</v>
      </c>
      <c r="Y961" s="8" t="s">
        <v>102</v>
      </c>
    </row>
    <row r="962" spans="1:25" x14ac:dyDescent="0.3">
      <c r="A962" s="3" t="s">
        <v>47</v>
      </c>
      <c r="B962" s="2">
        <v>0</v>
      </c>
      <c r="C962" s="4">
        <v>0</v>
      </c>
      <c r="D962" s="4">
        <v>0</v>
      </c>
      <c r="E962" s="1">
        <v>13</v>
      </c>
      <c r="F962" s="33" t="s">
        <v>102</v>
      </c>
      <c r="G962" s="33" t="s">
        <v>102</v>
      </c>
      <c r="H962" s="25" t="s">
        <v>102</v>
      </c>
      <c r="I962" s="25">
        <v>1</v>
      </c>
      <c r="J962" s="25" t="s">
        <v>102</v>
      </c>
      <c r="K962" s="25" t="s">
        <v>102</v>
      </c>
      <c r="L962" s="25" t="s">
        <v>102</v>
      </c>
      <c r="M962" s="25" t="s">
        <v>114</v>
      </c>
      <c r="N962" s="22" t="s">
        <v>102</v>
      </c>
      <c r="O962" s="37" t="s">
        <v>102</v>
      </c>
      <c r="P962" s="25" t="s">
        <v>102</v>
      </c>
      <c r="Q962" s="70" t="s">
        <v>102</v>
      </c>
      <c r="R962" s="70" t="s">
        <v>102</v>
      </c>
      <c r="S962" s="70" t="s">
        <v>102</v>
      </c>
      <c r="T962" s="70" t="s">
        <v>102</v>
      </c>
      <c r="U962" s="70" t="s">
        <v>102</v>
      </c>
      <c r="V962" s="70" t="s">
        <v>102</v>
      </c>
      <c r="W962" s="160" t="s">
        <v>102</v>
      </c>
      <c r="X962" s="153" t="s">
        <v>102</v>
      </c>
      <c r="Y962" s="157" t="s">
        <v>114</v>
      </c>
    </row>
    <row r="963" spans="1:25" x14ac:dyDescent="0.3">
      <c r="A963" s="3" t="s">
        <v>556</v>
      </c>
      <c r="B963" s="2" t="s">
        <v>102</v>
      </c>
      <c r="C963" s="4" t="s">
        <v>102</v>
      </c>
      <c r="D963" s="4" t="s">
        <v>102</v>
      </c>
      <c r="E963" s="1" t="s">
        <v>102</v>
      </c>
      <c r="F963" s="33" t="s">
        <v>102</v>
      </c>
      <c r="G963" s="33" t="s">
        <v>102</v>
      </c>
      <c r="H963" s="25" t="s">
        <v>102</v>
      </c>
      <c r="I963" s="25" t="s">
        <v>102</v>
      </c>
      <c r="J963" s="25">
        <v>2</v>
      </c>
      <c r="K963" s="25" t="s">
        <v>102</v>
      </c>
      <c r="L963" s="25" t="s">
        <v>102</v>
      </c>
      <c r="M963" s="25" t="s">
        <v>114</v>
      </c>
      <c r="N963" s="22" t="s">
        <v>102</v>
      </c>
      <c r="O963" s="37" t="s">
        <v>102</v>
      </c>
      <c r="P963" s="25">
        <v>1</v>
      </c>
      <c r="Q963" s="70" t="s">
        <v>102</v>
      </c>
      <c r="R963" s="70" t="s">
        <v>102</v>
      </c>
      <c r="S963" s="70" t="s">
        <v>102</v>
      </c>
      <c r="T963" s="70" t="s">
        <v>102</v>
      </c>
      <c r="U963" s="70" t="s">
        <v>102</v>
      </c>
      <c r="V963" s="70" t="s">
        <v>102</v>
      </c>
      <c r="W963" s="160" t="s">
        <v>102</v>
      </c>
      <c r="X963" s="153" t="s">
        <v>114</v>
      </c>
      <c r="Y963" s="157" t="s">
        <v>114</v>
      </c>
    </row>
    <row r="964" spans="1:25" x14ac:dyDescent="0.3">
      <c r="A964" s="3" t="s">
        <v>557</v>
      </c>
      <c r="B964" s="2" t="s">
        <v>102</v>
      </c>
      <c r="C964" s="4" t="s">
        <v>102</v>
      </c>
      <c r="D964" s="4" t="s">
        <v>102</v>
      </c>
      <c r="E964" s="1" t="s">
        <v>102</v>
      </c>
      <c r="F964" s="33" t="s">
        <v>102</v>
      </c>
      <c r="G964" s="33" t="s">
        <v>102</v>
      </c>
      <c r="H964" s="25" t="s">
        <v>102</v>
      </c>
      <c r="I964" s="25" t="s">
        <v>102</v>
      </c>
      <c r="J964" s="25" t="s">
        <v>102</v>
      </c>
      <c r="K964" s="25" t="s">
        <v>102</v>
      </c>
      <c r="L964" s="25" t="s">
        <v>102</v>
      </c>
      <c r="M964" s="25" t="s">
        <v>114</v>
      </c>
      <c r="N964" s="22" t="s">
        <v>102</v>
      </c>
      <c r="O964" s="37" t="s">
        <v>102</v>
      </c>
      <c r="P964" s="25" t="s">
        <v>102</v>
      </c>
      <c r="Q964" s="70" t="s">
        <v>102</v>
      </c>
      <c r="R964" s="70" t="s">
        <v>102</v>
      </c>
      <c r="S964" s="70" t="s">
        <v>102</v>
      </c>
      <c r="T964" s="70" t="s">
        <v>102</v>
      </c>
      <c r="U964" s="70" t="s">
        <v>102</v>
      </c>
      <c r="V964" s="70" t="s">
        <v>102</v>
      </c>
      <c r="W964" s="160" t="s">
        <v>102</v>
      </c>
      <c r="X964" s="153" t="s">
        <v>114</v>
      </c>
      <c r="Y964" s="157" t="s">
        <v>102</v>
      </c>
    </row>
    <row r="965" spans="1:25" x14ac:dyDescent="0.3">
      <c r="A965" s="3" t="s">
        <v>558</v>
      </c>
      <c r="B965" s="2" t="s">
        <v>102</v>
      </c>
      <c r="C965" s="4" t="s">
        <v>102</v>
      </c>
      <c r="D965" s="4" t="s">
        <v>102</v>
      </c>
      <c r="E965" s="1" t="s">
        <v>102</v>
      </c>
      <c r="F965" s="33" t="s">
        <v>102</v>
      </c>
      <c r="G965" s="33" t="s">
        <v>102</v>
      </c>
      <c r="H965" s="25" t="s">
        <v>102</v>
      </c>
      <c r="I965" s="25" t="s">
        <v>102</v>
      </c>
      <c r="J965" s="25" t="s">
        <v>102</v>
      </c>
      <c r="K965" s="25" t="s">
        <v>102</v>
      </c>
      <c r="L965" s="25" t="s">
        <v>102</v>
      </c>
      <c r="M965" s="25" t="s">
        <v>114</v>
      </c>
      <c r="N965" s="22" t="s">
        <v>102</v>
      </c>
      <c r="O965" s="37" t="s">
        <v>102</v>
      </c>
      <c r="P965" s="25" t="s">
        <v>102</v>
      </c>
      <c r="Q965" s="70" t="s">
        <v>102</v>
      </c>
      <c r="R965" s="70" t="s">
        <v>102</v>
      </c>
      <c r="S965" s="70" t="s">
        <v>102</v>
      </c>
      <c r="T965" s="70" t="s">
        <v>102</v>
      </c>
      <c r="U965" s="70" t="s">
        <v>102</v>
      </c>
      <c r="V965" s="70" t="s">
        <v>102</v>
      </c>
      <c r="W965" s="160" t="s">
        <v>102</v>
      </c>
      <c r="X965" s="153" t="s">
        <v>114</v>
      </c>
      <c r="Y965" s="157" t="s">
        <v>114</v>
      </c>
    </row>
    <row r="966" spans="1:25" x14ac:dyDescent="0.3">
      <c r="A966" s="3" t="s">
        <v>559</v>
      </c>
      <c r="B966" s="2" t="s">
        <v>102</v>
      </c>
      <c r="C966" s="4" t="s">
        <v>102</v>
      </c>
      <c r="D966" s="4" t="s">
        <v>102</v>
      </c>
      <c r="E966" s="1" t="s">
        <v>102</v>
      </c>
      <c r="F966" s="33" t="s">
        <v>102</v>
      </c>
      <c r="G966" s="33" t="s">
        <v>102</v>
      </c>
      <c r="H966" s="25" t="s">
        <v>102</v>
      </c>
      <c r="I966" s="25" t="s">
        <v>102</v>
      </c>
      <c r="J966" s="25" t="s">
        <v>102</v>
      </c>
      <c r="K966" s="25" t="s">
        <v>102</v>
      </c>
      <c r="L966" s="25" t="s">
        <v>102</v>
      </c>
      <c r="M966" s="25" t="s">
        <v>114</v>
      </c>
      <c r="N966" s="22" t="s">
        <v>102</v>
      </c>
      <c r="O966" s="37" t="s">
        <v>102</v>
      </c>
      <c r="P966" s="25" t="s">
        <v>102</v>
      </c>
      <c r="Q966" s="70" t="s">
        <v>102</v>
      </c>
      <c r="R966" s="70" t="s">
        <v>102</v>
      </c>
      <c r="S966" s="70" t="s">
        <v>102</v>
      </c>
      <c r="T966" s="70" t="s">
        <v>102</v>
      </c>
      <c r="U966" s="70" t="s">
        <v>102</v>
      </c>
      <c r="V966" s="70" t="s">
        <v>102</v>
      </c>
      <c r="W966" s="160" t="s">
        <v>102</v>
      </c>
      <c r="X966" s="153" t="s">
        <v>114</v>
      </c>
      <c r="Y966" s="157" t="s">
        <v>114</v>
      </c>
    </row>
    <row r="967" spans="1:25" x14ac:dyDescent="0.3">
      <c r="A967" s="3" t="s">
        <v>560</v>
      </c>
      <c r="B967" s="2" t="s">
        <v>102</v>
      </c>
      <c r="C967" s="4" t="s">
        <v>102</v>
      </c>
      <c r="D967" s="4" t="s">
        <v>102</v>
      </c>
      <c r="E967" s="1" t="s">
        <v>102</v>
      </c>
      <c r="F967" s="33" t="s">
        <v>102</v>
      </c>
      <c r="G967" s="33" t="s">
        <v>102</v>
      </c>
      <c r="H967" s="25" t="s">
        <v>102</v>
      </c>
      <c r="I967" s="25" t="s">
        <v>102</v>
      </c>
      <c r="J967" s="25" t="s">
        <v>102</v>
      </c>
      <c r="K967" s="25" t="s">
        <v>102</v>
      </c>
      <c r="L967" s="25" t="s">
        <v>102</v>
      </c>
      <c r="M967" s="25">
        <v>2</v>
      </c>
      <c r="N967" s="22">
        <v>1</v>
      </c>
      <c r="O967" s="37" t="s">
        <v>102</v>
      </c>
      <c r="P967" s="25" t="s">
        <v>102</v>
      </c>
      <c r="Q967" s="70" t="s">
        <v>102</v>
      </c>
      <c r="R967" s="70" t="s">
        <v>102</v>
      </c>
      <c r="S967" s="70" t="s">
        <v>102</v>
      </c>
      <c r="T967" s="70" t="s">
        <v>102</v>
      </c>
      <c r="U967" s="70" t="s">
        <v>102</v>
      </c>
      <c r="V967" s="70" t="s">
        <v>102</v>
      </c>
      <c r="W967" s="160" t="s">
        <v>102</v>
      </c>
      <c r="X967" s="153" t="s">
        <v>114</v>
      </c>
      <c r="Y967" s="157" t="s">
        <v>114</v>
      </c>
    </row>
    <row r="968" spans="1:25" x14ac:dyDescent="0.3">
      <c r="A968" s="3" t="s">
        <v>561</v>
      </c>
      <c r="B968" s="2" t="s">
        <v>102</v>
      </c>
      <c r="C968" s="4" t="s">
        <v>102</v>
      </c>
      <c r="D968" s="4" t="s">
        <v>102</v>
      </c>
      <c r="E968" s="1" t="s">
        <v>102</v>
      </c>
      <c r="F968" s="33" t="s">
        <v>102</v>
      </c>
      <c r="G968" s="33" t="s">
        <v>102</v>
      </c>
      <c r="H968" s="25" t="s">
        <v>102</v>
      </c>
      <c r="I968" s="25" t="s">
        <v>102</v>
      </c>
      <c r="J968" s="25" t="s">
        <v>102</v>
      </c>
      <c r="K968" s="25" t="s">
        <v>102</v>
      </c>
      <c r="L968" s="25" t="s">
        <v>102</v>
      </c>
      <c r="M968" s="25" t="s">
        <v>114</v>
      </c>
      <c r="N968" s="22" t="s">
        <v>102</v>
      </c>
      <c r="O968" s="37" t="s">
        <v>102</v>
      </c>
      <c r="P968" s="25" t="s">
        <v>102</v>
      </c>
      <c r="Q968" s="70" t="s">
        <v>102</v>
      </c>
      <c r="R968" s="70" t="s">
        <v>102</v>
      </c>
      <c r="S968" s="70" t="s">
        <v>102</v>
      </c>
      <c r="T968" s="70" t="s">
        <v>102</v>
      </c>
      <c r="U968" s="70" t="s">
        <v>102</v>
      </c>
      <c r="V968" s="70" t="s">
        <v>102</v>
      </c>
      <c r="W968" s="160" t="s">
        <v>102</v>
      </c>
      <c r="X968" s="153" t="s">
        <v>114</v>
      </c>
      <c r="Y968" s="157" t="s">
        <v>114</v>
      </c>
    </row>
    <row r="969" spans="1:25" x14ac:dyDescent="0.3">
      <c r="A969" s="3" t="s">
        <v>598</v>
      </c>
      <c r="B969" s="2" t="s">
        <v>102</v>
      </c>
      <c r="C969" s="4" t="s">
        <v>102</v>
      </c>
      <c r="D969" s="4" t="s">
        <v>102</v>
      </c>
      <c r="E969" s="1" t="s">
        <v>102</v>
      </c>
      <c r="F969" s="33" t="s">
        <v>102</v>
      </c>
      <c r="G969" s="33">
        <v>1</v>
      </c>
      <c r="H969" s="25" t="s">
        <v>102</v>
      </c>
      <c r="I969" s="25" t="s">
        <v>102</v>
      </c>
      <c r="J969" s="25" t="s">
        <v>102</v>
      </c>
      <c r="K969" s="25" t="s">
        <v>102</v>
      </c>
      <c r="L969" s="25" t="s">
        <v>102</v>
      </c>
      <c r="M969" s="25" t="s">
        <v>102</v>
      </c>
      <c r="N969" s="22" t="s">
        <v>102</v>
      </c>
      <c r="O969" s="37" t="s">
        <v>102</v>
      </c>
      <c r="P969" s="25" t="s">
        <v>102</v>
      </c>
      <c r="Q969" s="70" t="s">
        <v>102</v>
      </c>
      <c r="R969" s="70" t="s">
        <v>102</v>
      </c>
      <c r="S969" s="70" t="s">
        <v>102</v>
      </c>
      <c r="T969" s="70" t="s">
        <v>102</v>
      </c>
      <c r="U969" s="70" t="s">
        <v>102</v>
      </c>
      <c r="V969" s="70" t="s">
        <v>102</v>
      </c>
      <c r="W969" s="160" t="s">
        <v>102</v>
      </c>
      <c r="X969" s="153" t="s">
        <v>114</v>
      </c>
      <c r="Y969" s="157" t="s">
        <v>114</v>
      </c>
    </row>
    <row r="970" spans="1:25" x14ac:dyDescent="0.3">
      <c r="A970" s="10" t="s">
        <v>1018</v>
      </c>
      <c r="B970" s="15" t="s">
        <v>102</v>
      </c>
      <c r="C970" s="9" t="s">
        <v>102</v>
      </c>
      <c r="D970" s="9" t="s">
        <v>102</v>
      </c>
      <c r="E970" s="11" t="s">
        <v>102</v>
      </c>
      <c r="F970" s="28" t="s">
        <v>102</v>
      </c>
      <c r="G970" s="28" t="s">
        <v>102</v>
      </c>
      <c r="H970" s="28" t="s">
        <v>102</v>
      </c>
      <c r="I970" s="28" t="s">
        <v>102</v>
      </c>
      <c r="J970" s="28" t="s">
        <v>102</v>
      </c>
      <c r="K970" s="28" t="s">
        <v>102</v>
      </c>
      <c r="L970" s="28" t="s">
        <v>102</v>
      </c>
      <c r="M970" s="28" t="s">
        <v>102</v>
      </c>
      <c r="N970" s="11" t="s">
        <v>102</v>
      </c>
      <c r="O970" s="31" t="s">
        <v>102</v>
      </c>
      <c r="P970" s="28">
        <v>8</v>
      </c>
      <c r="Q970" s="71" t="s">
        <v>102</v>
      </c>
      <c r="R970" s="71" t="s">
        <v>102</v>
      </c>
      <c r="S970" s="71" t="s">
        <v>102</v>
      </c>
      <c r="T970" s="71" t="s">
        <v>102</v>
      </c>
      <c r="U970" s="71" t="s">
        <v>102</v>
      </c>
      <c r="V970" s="71" t="s">
        <v>102</v>
      </c>
      <c r="W970" s="8" t="s">
        <v>102</v>
      </c>
      <c r="X970" s="8" t="s">
        <v>102</v>
      </c>
      <c r="Y970" s="8" t="s">
        <v>102</v>
      </c>
    </row>
    <row r="971" spans="1:25" x14ac:dyDescent="0.3">
      <c r="A971" s="3" t="s">
        <v>147</v>
      </c>
      <c r="B971" s="2" t="s">
        <v>102</v>
      </c>
      <c r="C971" s="4" t="s">
        <v>102</v>
      </c>
      <c r="D971" s="4" t="s">
        <v>102</v>
      </c>
      <c r="E971" s="1" t="s">
        <v>102</v>
      </c>
      <c r="F971" s="33" t="s">
        <v>102</v>
      </c>
      <c r="G971" s="33" t="s">
        <v>102</v>
      </c>
      <c r="H971" s="24">
        <v>10</v>
      </c>
      <c r="I971" s="25" t="s">
        <v>102</v>
      </c>
      <c r="J971" s="25" t="s">
        <v>102</v>
      </c>
      <c r="K971" s="25" t="s">
        <v>102</v>
      </c>
      <c r="L971" s="25">
        <v>7</v>
      </c>
      <c r="M971" s="25" t="s">
        <v>102</v>
      </c>
      <c r="N971" s="1" t="s">
        <v>102</v>
      </c>
      <c r="O971" s="37">
        <f>1+1+3+4+3+1+1+2+3</f>
        <v>19</v>
      </c>
      <c r="P971" s="25" t="s">
        <v>102</v>
      </c>
      <c r="Q971" s="70" t="s">
        <v>102</v>
      </c>
      <c r="R971" s="70" t="s">
        <v>102</v>
      </c>
      <c r="S971" s="70" t="s">
        <v>102</v>
      </c>
      <c r="T971" s="70" t="s">
        <v>102</v>
      </c>
      <c r="U971" s="70" t="s">
        <v>102</v>
      </c>
      <c r="V971" s="70" t="s">
        <v>102</v>
      </c>
      <c r="W971" s="160" t="s">
        <v>102</v>
      </c>
      <c r="X971" s="153" t="s">
        <v>102</v>
      </c>
      <c r="Y971" s="157" t="s">
        <v>102</v>
      </c>
    </row>
    <row r="972" spans="1:25" x14ac:dyDescent="0.3">
      <c r="A972" s="3" t="s">
        <v>40</v>
      </c>
      <c r="B972" s="2">
        <f>8+17+13+9+7+26+1</f>
        <v>81</v>
      </c>
      <c r="C972" s="4">
        <v>10</v>
      </c>
      <c r="D972" s="4">
        <v>1</v>
      </c>
      <c r="E972" s="1">
        <v>2</v>
      </c>
      <c r="F972" s="33" t="s">
        <v>102</v>
      </c>
      <c r="G972" s="33" t="s">
        <v>102</v>
      </c>
      <c r="H972" s="25" t="s">
        <v>102</v>
      </c>
      <c r="I972" s="25" t="s">
        <v>102</v>
      </c>
      <c r="J972" s="25" t="s">
        <v>102</v>
      </c>
      <c r="K972" s="25" t="s">
        <v>102</v>
      </c>
      <c r="L972" s="25" t="s">
        <v>102</v>
      </c>
      <c r="M972" s="25" t="s">
        <v>102</v>
      </c>
      <c r="N972" s="1" t="s">
        <v>102</v>
      </c>
      <c r="O972" s="37" t="s">
        <v>102</v>
      </c>
      <c r="P972" s="25" t="s">
        <v>102</v>
      </c>
      <c r="Q972" s="70" t="s">
        <v>102</v>
      </c>
      <c r="R972" s="70" t="s">
        <v>102</v>
      </c>
      <c r="S972" s="70" t="s">
        <v>102</v>
      </c>
      <c r="T972" s="70" t="s">
        <v>102</v>
      </c>
      <c r="U972" s="70" t="s">
        <v>102</v>
      </c>
      <c r="V972" s="70" t="s">
        <v>102</v>
      </c>
      <c r="W972" s="160" t="s">
        <v>102</v>
      </c>
      <c r="X972" s="153" t="s">
        <v>102</v>
      </c>
      <c r="Y972" s="157" t="s">
        <v>114</v>
      </c>
    </row>
    <row r="973" spans="1:25" x14ac:dyDescent="0.3">
      <c r="A973" s="3" t="s">
        <v>950</v>
      </c>
      <c r="B973" s="2" t="s">
        <v>102</v>
      </c>
      <c r="C973" s="4" t="s">
        <v>102</v>
      </c>
      <c r="D973" s="4" t="s">
        <v>102</v>
      </c>
      <c r="E973" s="1" t="s">
        <v>102</v>
      </c>
      <c r="F973" s="33" t="s">
        <v>102</v>
      </c>
      <c r="G973" s="33" t="s">
        <v>102</v>
      </c>
      <c r="H973" s="25" t="s">
        <v>102</v>
      </c>
      <c r="I973" s="25" t="s">
        <v>102</v>
      </c>
      <c r="J973" s="25">
        <v>4</v>
      </c>
      <c r="K973" s="25" t="s">
        <v>102</v>
      </c>
      <c r="L973" s="25" t="s">
        <v>102</v>
      </c>
      <c r="M973" s="25" t="s">
        <v>102</v>
      </c>
      <c r="N973" s="1" t="s">
        <v>102</v>
      </c>
      <c r="O973" s="37" t="s">
        <v>102</v>
      </c>
      <c r="P973" s="25" t="s">
        <v>102</v>
      </c>
      <c r="Q973" s="70" t="s">
        <v>102</v>
      </c>
      <c r="R973" s="70" t="s">
        <v>102</v>
      </c>
      <c r="S973" s="70" t="s">
        <v>102</v>
      </c>
      <c r="T973" s="70" t="s">
        <v>102</v>
      </c>
      <c r="U973" s="70" t="s">
        <v>102</v>
      </c>
      <c r="V973" s="70" t="s">
        <v>102</v>
      </c>
      <c r="W973" s="160" t="s">
        <v>114</v>
      </c>
      <c r="X973" s="153" t="s">
        <v>102</v>
      </c>
      <c r="Y973" s="157" t="s">
        <v>102</v>
      </c>
    </row>
    <row r="974" spans="1:25" x14ac:dyDescent="0.3">
      <c r="A974" s="3" t="s">
        <v>651</v>
      </c>
      <c r="B974" s="2" t="s">
        <v>102</v>
      </c>
      <c r="C974" s="4" t="s">
        <v>102</v>
      </c>
      <c r="D974" s="4" t="s">
        <v>102</v>
      </c>
      <c r="E974" s="1" t="s">
        <v>102</v>
      </c>
      <c r="F974" s="33" t="s">
        <v>102</v>
      </c>
      <c r="G974" s="33" t="s">
        <v>102</v>
      </c>
      <c r="H974" s="25" t="s">
        <v>102</v>
      </c>
      <c r="I974" s="25" t="s">
        <v>102</v>
      </c>
      <c r="J974" s="25" t="s">
        <v>102</v>
      </c>
      <c r="K974" s="25" t="s">
        <v>102</v>
      </c>
      <c r="L974" s="25" t="s">
        <v>102</v>
      </c>
      <c r="M974" s="25" t="s">
        <v>102</v>
      </c>
      <c r="N974" s="1" t="s">
        <v>102</v>
      </c>
      <c r="O974" s="37" t="s">
        <v>102</v>
      </c>
      <c r="P974" s="25" t="s">
        <v>102</v>
      </c>
      <c r="Q974" s="70" t="s">
        <v>102</v>
      </c>
      <c r="R974" s="70">
        <v>3</v>
      </c>
      <c r="S974" s="70" t="s">
        <v>102</v>
      </c>
      <c r="T974" s="70" t="s">
        <v>102</v>
      </c>
      <c r="U974" s="70" t="s">
        <v>102</v>
      </c>
      <c r="V974" s="70" t="s">
        <v>102</v>
      </c>
      <c r="W974" s="160" t="s">
        <v>102</v>
      </c>
      <c r="X974" s="153" t="str">
        <f t="shared" ref="X974:X977" si="17">IF(SUM(Q974:V974)&gt;=1,"X","")</f>
        <v>X</v>
      </c>
      <c r="Y974" s="157" t="s">
        <v>102</v>
      </c>
    </row>
    <row r="975" spans="1:25" x14ac:dyDescent="0.3">
      <c r="A975" s="3" t="s">
        <v>951</v>
      </c>
      <c r="B975" s="2" t="s">
        <v>102</v>
      </c>
      <c r="C975" s="4" t="s">
        <v>102</v>
      </c>
      <c r="D975" s="4" t="s">
        <v>102</v>
      </c>
      <c r="E975" s="1" t="s">
        <v>102</v>
      </c>
      <c r="F975" s="33" t="s">
        <v>102</v>
      </c>
      <c r="G975" s="33" t="s">
        <v>102</v>
      </c>
      <c r="H975" s="25" t="s">
        <v>102</v>
      </c>
      <c r="I975" s="25" t="s">
        <v>102</v>
      </c>
      <c r="J975" s="25">
        <f>1+1+1+1+3</f>
        <v>7</v>
      </c>
      <c r="K975" s="25" t="s">
        <v>102</v>
      </c>
      <c r="L975" s="25" t="s">
        <v>102</v>
      </c>
      <c r="M975" s="25" t="s">
        <v>102</v>
      </c>
      <c r="N975" s="1" t="s">
        <v>102</v>
      </c>
      <c r="O975" s="37" t="s">
        <v>102</v>
      </c>
      <c r="P975" s="25" t="s">
        <v>102</v>
      </c>
      <c r="Q975" s="70" t="s">
        <v>102</v>
      </c>
      <c r="R975" s="70" t="s">
        <v>102</v>
      </c>
      <c r="S975" s="70" t="s">
        <v>102</v>
      </c>
      <c r="T975" s="70" t="s">
        <v>102</v>
      </c>
      <c r="U975" s="70" t="s">
        <v>102</v>
      </c>
      <c r="V975" s="70" t="s">
        <v>102</v>
      </c>
      <c r="W975" s="160" t="s">
        <v>114</v>
      </c>
      <c r="X975" s="153" t="s">
        <v>102</v>
      </c>
      <c r="Y975" s="157" t="s">
        <v>102</v>
      </c>
    </row>
    <row r="976" spans="1:25" x14ac:dyDescent="0.3">
      <c r="A976" s="3" t="s">
        <v>41</v>
      </c>
      <c r="B976" s="2">
        <v>0</v>
      </c>
      <c r="C976" s="4">
        <v>0</v>
      </c>
      <c r="D976" s="4">
        <v>2</v>
      </c>
      <c r="E976" s="1">
        <v>5</v>
      </c>
      <c r="F976" s="33" t="s">
        <v>102</v>
      </c>
      <c r="G976" s="33" t="s">
        <v>102</v>
      </c>
      <c r="H976" s="25" t="s">
        <v>102</v>
      </c>
      <c r="I976" s="25" t="s">
        <v>102</v>
      </c>
      <c r="J976" s="25">
        <v>9</v>
      </c>
      <c r="K976" s="25">
        <v>4</v>
      </c>
      <c r="L976" s="25" t="s">
        <v>102</v>
      </c>
      <c r="M976" s="25">
        <f>6+6+4+3+5</f>
        <v>24</v>
      </c>
      <c r="N976" s="1" t="s">
        <v>102</v>
      </c>
      <c r="O976" s="37" t="s">
        <v>102</v>
      </c>
      <c r="P976" s="25">
        <v>1</v>
      </c>
      <c r="Q976" s="70" t="s">
        <v>102</v>
      </c>
      <c r="R976" s="70" t="s">
        <v>102</v>
      </c>
      <c r="S976" s="70" t="s">
        <v>102</v>
      </c>
      <c r="T976" s="70" t="s">
        <v>102</v>
      </c>
      <c r="U976" s="70" t="s">
        <v>102</v>
      </c>
      <c r="V976" s="70" t="s">
        <v>102</v>
      </c>
      <c r="W976" s="160" t="s">
        <v>102</v>
      </c>
      <c r="X976" s="153" t="s">
        <v>114</v>
      </c>
      <c r="Y976" s="157" t="s">
        <v>114</v>
      </c>
    </row>
    <row r="977" spans="1:25" x14ac:dyDescent="0.3">
      <c r="A977" s="3" t="s">
        <v>652</v>
      </c>
      <c r="B977" s="2" t="s">
        <v>102</v>
      </c>
      <c r="C977" s="4" t="s">
        <v>102</v>
      </c>
      <c r="D977" s="4" t="s">
        <v>102</v>
      </c>
      <c r="E977" s="1" t="s">
        <v>102</v>
      </c>
      <c r="F977" s="33" t="s">
        <v>102</v>
      </c>
      <c r="G977" s="33" t="s">
        <v>102</v>
      </c>
      <c r="H977" s="25" t="s">
        <v>102</v>
      </c>
      <c r="I977" s="25" t="s">
        <v>102</v>
      </c>
      <c r="J977" s="25" t="s">
        <v>102</v>
      </c>
      <c r="K977" s="25" t="s">
        <v>102</v>
      </c>
      <c r="L977" s="25" t="s">
        <v>102</v>
      </c>
      <c r="M977" s="25" t="s">
        <v>102</v>
      </c>
      <c r="N977" s="1" t="s">
        <v>102</v>
      </c>
      <c r="O977" s="37" t="s">
        <v>102</v>
      </c>
      <c r="P977" s="25" t="s">
        <v>102</v>
      </c>
      <c r="Q977" s="70" t="s">
        <v>102</v>
      </c>
      <c r="R977" s="70" t="s">
        <v>102</v>
      </c>
      <c r="S977" s="70" t="s">
        <v>102</v>
      </c>
      <c r="T977" s="70">
        <v>4</v>
      </c>
      <c r="U977" s="70">
        <v>1</v>
      </c>
      <c r="V977" s="70" t="s">
        <v>102</v>
      </c>
      <c r="W977" s="160" t="s">
        <v>102</v>
      </c>
      <c r="X977" s="153" t="str">
        <f t="shared" si="17"/>
        <v>X</v>
      </c>
      <c r="Y977" s="157" t="s">
        <v>114</v>
      </c>
    </row>
    <row r="978" spans="1:25" x14ac:dyDescent="0.3">
      <c r="A978" s="3" t="s">
        <v>952</v>
      </c>
      <c r="B978" s="2" t="s">
        <v>102</v>
      </c>
      <c r="C978" s="4" t="s">
        <v>102</v>
      </c>
      <c r="D978" s="4" t="s">
        <v>102</v>
      </c>
      <c r="E978" s="1" t="s">
        <v>102</v>
      </c>
      <c r="F978" s="33" t="s">
        <v>102</v>
      </c>
      <c r="G978" s="33" t="s">
        <v>102</v>
      </c>
      <c r="H978" s="25" t="s">
        <v>102</v>
      </c>
      <c r="I978" s="25" t="s">
        <v>102</v>
      </c>
      <c r="J978" s="25">
        <v>2</v>
      </c>
      <c r="K978" s="25" t="s">
        <v>102</v>
      </c>
      <c r="L978" s="25" t="s">
        <v>102</v>
      </c>
      <c r="M978" s="25" t="s">
        <v>102</v>
      </c>
      <c r="N978" s="1" t="s">
        <v>102</v>
      </c>
      <c r="O978" s="37" t="s">
        <v>102</v>
      </c>
      <c r="P978" s="25" t="s">
        <v>102</v>
      </c>
      <c r="Q978" s="70" t="s">
        <v>102</v>
      </c>
      <c r="R978" s="70" t="s">
        <v>102</v>
      </c>
      <c r="S978" s="70" t="s">
        <v>102</v>
      </c>
      <c r="T978" s="70" t="s">
        <v>102</v>
      </c>
      <c r="U978" s="70" t="s">
        <v>102</v>
      </c>
      <c r="V978" s="70" t="s">
        <v>102</v>
      </c>
      <c r="W978" s="160" t="s">
        <v>114</v>
      </c>
      <c r="X978" s="153" t="s">
        <v>102</v>
      </c>
      <c r="Y978" s="157" t="s">
        <v>102</v>
      </c>
    </row>
    <row r="979" spans="1:25" x14ac:dyDescent="0.3">
      <c r="A979" s="3" t="s">
        <v>562</v>
      </c>
      <c r="B979" s="2" t="s">
        <v>102</v>
      </c>
      <c r="C979" s="4" t="s">
        <v>102</v>
      </c>
      <c r="D979" s="4" t="s">
        <v>102</v>
      </c>
      <c r="E979" s="1" t="s">
        <v>102</v>
      </c>
      <c r="F979" s="33" t="s">
        <v>102</v>
      </c>
      <c r="G979" s="33" t="s">
        <v>102</v>
      </c>
      <c r="H979" s="25" t="s">
        <v>102</v>
      </c>
      <c r="I979" s="25" t="s">
        <v>102</v>
      </c>
      <c r="J979" s="25" t="s">
        <v>102</v>
      </c>
      <c r="K979" s="25" t="s">
        <v>102</v>
      </c>
      <c r="L979" s="25" t="s">
        <v>102</v>
      </c>
      <c r="M979" s="25" t="s">
        <v>114</v>
      </c>
      <c r="N979" s="1" t="s">
        <v>102</v>
      </c>
      <c r="O979" s="37" t="s">
        <v>102</v>
      </c>
      <c r="P979" s="25" t="s">
        <v>102</v>
      </c>
      <c r="Q979" s="70" t="s">
        <v>102</v>
      </c>
      <c r="R979" s="70" t="s">
        <v>102</v>
      </c>
      <c r="S979" s="70" t="s">
        <v>102</v>
      </c>
      <c r="T979" s="70" t="s">
        <v>102</v>
      </c>
      <c r="U979" s="70" t="s">
        <v>102</v>
      </c>
      <c r="V979" s="70" t="s">
        <v>102</v>
      </c>
      <c r="W979" s="160" t="s">
        <v>102</v>
      </c>
      <c r="X979" s="153" t="s">
        <v>114</v>
      </c>
      <c r="Y979" s="157" t="s">
        <v>102</v>
      </c>
    </row>
    <row r="980" spans="1:25" x14ac:dyDescent="0.3">
      <c r="A980" s="3" t="s">
        <v>797</v>
      </c>
      <c r="B980" s="2">
        <v>2</v>
      </c>
      <c r="C980" s="4" t="s">
        <v>102</v>
      </c>
      <c r="D980" s="4">
        <v>3</v>
      </c>
      <c r="E980" s="1">
        <v>1</v>
      </c>
      <c r="F980" s="33" t="s">
        <v>102</v>
      </c>
      <c r="G980" s="33" t="s">
        <v>102</v>
      </c>
      <c r="H980" s="25" t="s">
        <v>102</v>
      </c>
      <c r="I980" s="25" t="s">
        <v>102</v>
      </c>
      <c r="J980" s="25">
        <v>11</v>
      </c>
      <c r="K980" s="25">
        <v>1</v>
      </c>
      <c r="L980" s="25" t="s">
        <v>102</v>
      </c>
      <c r="M980" s="25" t="s">
        <v>102</v>
      </c>
      <c r="N980" s="1" t="s">
        <v>102</v>
      </c>
      <c r="O980" s="37" t="s">
        <v>102</v>
      </c>
      <c r="P980" s="25" t="s">
        <v>102</v>
      </c>
      <c r="Q980" s="70" t="s">
        <v>102</v>
      </c>
      <c r="R980" s="70" t="s">
        <v>102</v>
      </c>
      <c r="S980" s="70" t="s">
        <v>102</v>
      </c>
      <c r="T980" s="70" t="s">
        <v>102</v>
      </c>
      <c r="U980" s="70" t="s">
        <v>102</v>
      </c>
      <c r="V980" s="70" t="s">
        <v>102</v>
      </c>
      <c r="W980" s="160" t="s">
        <v>102</v>
      </c>
      <c r="X980" s="153" t="s">
        <v>114</v>
      </c>
      <c r="Y980" s="157" t="s">
        <v>114</v>
      </c>
    </row>
    <row r="981" spans="1:25" x14ac:dyDescent="0.3">
      <c r="A981" s="3" t="s">
        <v>39</v>
      </c>
      <c r="B981" s="2">
        <v>2</v>
      </c>
      <c r="C981" s="4">
        <v>0</v>
      </c>
      <c r="D981" s="4">
        <v>0</v>
      </c>
      <c r="E981" s="1">
        <v>0</v>
      </c>
      <c r="F981" s="33" t="s">
        <v>102</v>
      </c>
      <c r="G981" s="33" t="s">
        <v>102</v>
      </c>
      <c r="H981" s="24">
        <v>2</v>
      </c>
      <c r="I981" s="25">
        <v>1</v>
      </c>
      <c r="J981" s="25" t="s">
        <v>102</v>
      </c>
      <c r="K981" s="25">
        <v>2</v>
      </c>
      <c r="L981" s="25">
        <v>3</v>
      </c>
      <c r="M981" s="25" t="s">
        <v>114</v>
      </c>
      <c r="N981" s="1">
        <v>1</v>
      </c>
      <c r="O981" s="37">
        <v>3</v>
      </c>
      <c r="P981" s="25">
        <v>9</v>
      </c>
      <c r="Q981" s="70" t="s">
        <v>102</v>
      </c>
      <c r="R981" s="70" t="s">
        <v>102</v>
      </c>
      <c r="S981" s="70" t="s">
        <v>102</v>
      </c>
      <c r="T981" s="70" t="s">
        <v>102</v>
      </c>
      <c r="U981" s="70" t="s">
        <v>102</v>
      </c>
      <c r="V981" s="70" t="s">
        <v>102</v>
      </c>
      <c r="W981" s="160" t="s">
        <v>102</v>
      </c>
      <c r="X981" s="153" t="s">
        <v>114</v>
      </c>
      <c r="Y981" s="157" t="s">
        <v>114</v>
      </c>
    </row>
    <row r="982" spans="1:25" x14ac:dyDescent="0.3">
      <c r="A982" s="3" t="s">
        <v>148</v>
      </c>
      <c r="B982" s="2" t="s">
        <v>102</v>
      </c>
      <c r="C982" s="4" t="s">
        <v>102</v>
      </c>
      <c r="D982" s="4" t="s">
        <v>102</v>
      </c>
      <c r="E982" s="1" t="s">
        <v>102</v>
      </c>
      <c r="F982" s="33" t="s">
        <v>102</v>
      </c>
      <c r="G982" s="33" t="s">
        <v>102</v>
      </c>
      <c r="H982" s="25">
        <v>2</v>
      </c>
      <c r="I982" s="25">
        <v>5</v>
      </c>
      <c r="J982" s="25" t="s">
        <v>102</v>
      </c>
      <c r="K982" s="25">
        <v>4</v>
      </c>
      <c r="L982" s="25" t="s">
        <v>102</v>
      </c>
      <c r="M982" s="25" t="s">
        <v>102</v>
      </c>
      <c r="N982" s="1">
        <v>1</v>
      </c>
      <c r="O982" s="37">
        <v>1</v>
      </c>
      <c r="P982" s="25" t="s">
        <v>102</v>
      </c>
      <c r="Q982" s="70" t="s">
        <v>102</v>
      </c>
      <c r="R982" s="70" t="s">
        <v>102</v>
      </c>
      <c r="S982" s="70" t="s">
        <v>102</v>
      </c>
      <c r="T982" s="70" t="s">
        <v>102</v>
      </c>
      <c r="U982" s="70" t="s">
        <v>102</v>
      </c>
      <c r="V982" s="70" t="s">
        <v>102</v>
      </c>
      <c r="W982" s="160" t="s">
        <v>102</v>
      </c>
      <c r="X982" s="153" t="s">
        <v>102</v>
      </c>
      <c r="Y982" s="157" t="s">
        <v>114</v>
      </c>
    </row>
  </sheetData>
  <autoFilter ref="A1:X960" xr:uid="{37824164-FC57-4CF8-8A13-452FD67BEDD8}"/>
  <sortState xmlns:xlrd2="http://schemas.microsoft.com/office/spreadsheetml/2017/richdata2" ref="A451:M542">
    <sortCondition ref="A453:A542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A014-FCC6-462F-800D-9289176CBD7A}">
  <dimension ref="A1:V982"/>
  <sheetViews>
    <sheetView topLeftCell="D1" workbookViewId="0">
      <selection activeCell="C2" sqref="C2:V982"/>
    </sheetView>
  </sheetViews>
  <sheetFormatPr defaultRowHeight="14.4" x14ac:dyDescent="0.3"/>
  <cols>
    <col min="1" max="1" width="31.77734375" bestFit="1" customWidth="1"/>
    <col min="12" max="12" width="9.21875" bestFit="1" customWidth="1"/>
    <col min="13" max="13" width="10.21875" bestFit="1" customWidth="1"/>
    <col min="19" max="19" width="13.21875" bestFit="1" customWidth="1"/>
    <col min="20" max="20" width="13.88671875" bestFit="1" customWidth="1"/>
    <col min="21" max="22" width="14.88671875" bestFit="1" customWidth="1"/>
  </cols>
  <sheetData>
    <row r="1" spans="1:22" x14ac:dyDescent="0.3">
      <c r="A1" s="81"/>
      <c r="B1" t="s">
        <v>203</v>
      </c>
      <c r="C1" t="str">
        <f>'Actual species'!F1</f>
        <v>Skyros</v>
      </c>
      <c r="D1" t="str">
        <f>'Actual species'!G1</f>
        <v>Ikaria</v>
      </c>
      <c r="E1" t="str">
        <f>'Actual species'!H1</f>
        <v>Samos</v>
      </c>
      <c r="F1" t="str">
        <f>'Actual species'!I1</f>
        <v>Lesbos</v>
      </c>
      <c r="G1" t="str">
        <f>'Actual species'!J1</f>
        <v>Crete</v>
      </c>
      <c r="H1" t="str">
        <f>'Actual species'!K1</f>
        <v>Rhodes</v>
      </c>
      <c r="I1" t="str">
        <f>'Actual species'!L1</f>
        <v>Chios</v>
      </c>
      <c r="J1" t="str">
        <f>'Actual species'!M1</f>
        <v>Corfu</v>
      </c>
      <c r="K1" t="str">
        <f>'Actual species'!N1</f>
        <v>Kos</v>
      </c>
      <c r="L1" t="str">
        <f>'Actual species'!O1</f>
        <v>Karpathos</v>
      </c>
      <c r="M1" t="str">
        <f>'Actual species'!P1</f>
        <v>Samothraki</v>
      </c>
      <c r="N1" t="str">
        <f>'Actual species'!Q1</f>
        <v>Evritania</v>
      </c>
      <c r="O1" t="str">
        <f>'Actual species'!R1</f>
        <v>Phthiotis</v>
      </c>
      <c r="P1" t="str">
        <f>'Actual species'!S1</f>
        <v>Phocis</v>
      </c>
      <c r="Q1" t="str">
        <f>'Actual species'!T1</f>
        <v>Florina</v>
      </c>
      <c r="R1" t="str">
        <f>'Actual species'!U1</f>
        <v>Ioánnina</v>
      </c>
      <c r="S1" t="str">
        <f>'Actual species'!V1</f>
        <v>N-Pindos</v>
      </c>
      <c r="T1" t="str">
        <f>'Actual species'!W1</f>
        <v>Island Endemic</v>
      </c>
      <c r="U1" t="str">
        <f>'Actual species'!X1</f>
        <v>Greek Mainland</v>
      </c>
      <c r="V1" t="str">
        <f>'Actual species'!Y1</f>
        <v>Turkish Mainland</v>
      </c>
    </row>
    <row r="2" spans="1:22" x14ac:dyDescent="0.3">
      <c r="A2" t="str">
        <f>'Actual species'!A2</f>
        <v>Omaliinae</v>
      </c>
      <c r="B2">
        <f>IF(SUM('Actual species'!B2:E2)&gt;0,1,IF(SUM('Actual species'!B2:E2="X"),1,0))</f>
        <v>0</v>
      </c>
      <c r="C2">
        <f>IF(SUM('Actual species'!F2)&gt;0,1,IF(SUM('Actual species'!F2="X"),1,0))</f>
        <v>0</v>
      </c>
      <c r="D2">
        <f>IF(SUM('Actual species'!G2)&gt;0,1,IF(SUM('Actual species'!G2="X"),1,0))</f>
        <v>0</v>
      </c>
      <c r="E2">
        <f>IF(SUM('Actual species'!H2)&gt;0,1,IF(SUM('Actual species'!H2="X"),1,0))</f>
        <v>0</v>
      </c>
      <c r="F2">
        <f>IF(SUM('Actual species'!I2)&gt;0,1,IF(SUM('Actual species'!I2="X"),1,0))</f>
        <v>0</v>
      </c>
      <c r="G2">
        <f>IF(SUM('Actual species'!J2)&gt;0,1,IF(SUM('Actual species'!J2="X"),1,0))</f>
        <v>0</v>
      </c>
      <c r="H2">
        <f>IF(SUM('Actual species'!K2)&gt;0,1,IF(SUM('Actual species'!K2="X"),1,0))</f>
        <v>0</v>
      </c>
      <c r="I2">
        <f>IF(SUM('Actual species'!L2)&gt;0,1,IF(SUM('Actual species'!L2="X"),1,0))</f>
        <v>0</v>
      </c>
      <c r="J2">
        <f>IF(SUM('Actual species'!M2)&gt;0,1,IF(SUM('Actual species'!M2="X"),1,0))</f>
        <v>0</v>
      </c>
      <c r="K2">
        <f>IF(SUM('Actual species'!N2)&gt;0,1,IF(SUM('Actual species'!N2="X"),1,0))</f>
        <v>0</v>
      </c>
      <c r="L2">
        <f>IF(SUM('Actual species'!O2)&gt;0,1,IF(SUM('Actual species'!O2="X"),1,0))</f>
        <v>0</v>
      </c>
      <c r="M2">
        <f>IF(SUM('Actual species'!P2)&gt;0,1,IF(SUM('Actual species'!P2="X"),1,0))</f>
        <v>0</v>
      </c>
      <c r="N2">
        <f>IF(SUM('Actual species'!Q2)&gt;0,1,IF(SUM('Actual species'!Q2="X"),1,0))</f>
        <v>0</v>
      </c>
      <c r="O2">
        <f>IF(SUM('Actual species'!R2)&gt;0,1,IF(SUM('Actual species'!R2="X"),1,0))</f>
        <v>0</v>
      </c>
      <c r="P2">
        <f>IF(SUM('Actual species'!S2)&gt;0,1,IF(SUM('Actual species'!S2="X"),1,0))</f>
        <v>0</v>
      </c>
      <c r="Q2">
        <f>IF(SUM('Actual species'!T2)&gt;0,1,IF(SUM('Actual species'!T2="X"),1,0))</f>
        <v>0</v>
      </c>
      <c r="R2">
        <f>IF(SUM('Actual species'!U2)&gt;0,1,IF(SUM('Actual species'!U2="X"),1,0))</f>
        <v>0</v>
      </c>
      <c r="S2">
        <f>IF(SUM('Actual species'!V2)&gt;0,1,IF(SUM('Actual species'!V2="X"),1,0))</f>
        <v>0</v>
      </c>
      <c r="T2">
        <f>IF(SUM('Actual species'!W2)&gt;0,1,IF(SUM('Actual species'!W2="X"),1,0))</f>
        <v>0</v>
      </c>
      <c r="U2">
        <f>IF(SUM('Actual species'!X2)&gt;0,1,IF(SUM('Actual species'!X2="X"),1,0))</f>
        <v>0</v>
      </c>
      <c r="V2">
        <f>IF(SUM('Actual species'!Y2)&gt;0,1,IF(SUM('Actual species'!Y2="X"),1,0))</f>
        <v>0</v>
      </c>
    </row>
    <row r="3" spans="1:22" x14ac:dyDescent="0.3">
      <c r="A3" t="str">
        <f>'Actual species'!A3</f>
        <v>Acidota cruentata</v>
      </c>
      <c r="B3">
        <f>IF(SUM('Actual species'!B3:E3)&gt;0,1,IF(SUM('Actual species'!B3:E3="X"),1,0))</f>
        <v>0</v>
      </c>
      <c r="C3">
        <f>IF(SUM('Actual species'!F3)&gt;0,1,IF(SUM('Actual species'!F3="X"),1,0))</f>
        <v>0</v>
      </c>
      <c r="D3">
        <f>IF(SUM('Actual species'!G3)&gt;0,1,IF(SUM('Actual species'!G3="X"),1,0))</f>
        <v>0</v>
      </c>
      <c r="E3">
        <f>IF(SUM('Actual species'!H3)&gt;0,1,IF(SUM('Actual species'!H3="X"),1,0))</f>
        <v>0</v>
      </c>
      <c r="F3">
        <f>IF(SUM('Actual species'!I3)&gt;0,1,IF(SUM('Actual species'!I3="X"),1,0))</f>
        <v>0</v>
      </c>
      <c r="G3">
        <f>IF(SUM('Actual species'!J3)&gt;0,1,IF(SUM('Actual species'!J3="X"),1,0))</f>
        <v>1</v>
      </c>
      <c r="H3">
        <f>IF(SUM('Actual species'!K3)&gt;0,1,IF(SUM('Actual species'!K3="X"),1,0))</f>
        <v>0</v>
      </c>
      <c r="I3">
        <f>IF(SUM('Actual species'!L3)&gt;0,1,IF(SUM('Actual species'!L3="X"),1,0))</f>
        <v>1</v>
      </c>
      <c r="J3">
        <f>IF(SUM('Actual species'!M3)&gt;0,1,IF(SUM('Actual species'!M3="X"),1,0))</f>
        <v>0</v>
      </c>
      <c r="K3">
        <f>IF(SUM('Actual species'!N3)&gt;0,1,IF(SUM('Actual species'!N3="X"),1,0))</f>
        <v>0</v>
      </c>
      <c r="L3">
        <f>IF(SUM('Actual species'!O3)&gt;0,1,IF(SUM('Actual species'!O3="X"),1,0))</f>
        <v>1</v>
      </c>
      <c r="M3">
        <f>IF(SUM('Actual species'!P3)&gt;0,1,IF(SUM('Actual species'!P3="X"),1,0))</f>
        <v>0</v>
      </c>
      <c r="N3">
        <f>IF(SUM('Actual species'!Q3)&gt;0,1,IF(SUM('Actual species'!Q3="X"),1,0))</f>
        <v>0</v>
      </c>
      <c r="O3">
        <f>IF(SUM('Actual species'!R3)&gt;0,1,IF(SUM('Actual species'!R3="X"),1,0))</f>
        <v>0</v>
      </c>
      <c r="P3">
        <f>IF(SUM('Actual species'!S3)&gt;0,1,IF(SUM('Actual species'!S3="X"),1,0))</f>
        <v>0</v>
      </c>
      <c r="Q3">
        <f>IF(SUM('Actual species'!T3)&gt;0,1,IF(SUM('Actual species'!T3="X"),1,0))</f>
        <v>0</v>
      </c>
      <c r="R3">
        <f>IF(SUM('Actual species'!U3)&gt;0,1,IF(SUM('Actual species'!U3="X"),1,0))</f>
        <v>0</v>
      </c>
      <c r="S3">
        <f>IF(SUM('Actual species'!V3)&gt;0,1,IF(SUM('Actual species'!V3="X"),1,0))</f>
        <v>0</v>
      </c>
      <c r="T3">
        <f>IF(SUM('Actual species'!W3)&gt;0,1,IF(SUM('Actual species'!W3="X"),1,0))</f>
        <v>0</v>
      </c>
      <c r="U3">
        <f>IF(SUM('Actual species'!X3)&gt;0,1,IF(SUM('Actual species'!X3="X"),1,0))</f>
        <v>1</v>
      </c>
      <c r="V3">
        <f>IF(SUM('Actual species'!Y3)&gt;0,1,IF(SUM('Actual species'!Y3="X"),1,0))</f>
        <v>0</v>
      </c>
    </row>
    <row r="4" spans="1:22" x14ac:dyDescent="0.3">
      <c r="A4" t="str">
        <f>'Actual species'!A4</f>
        <v>Amphichrown canaliculatum</v>
      </c>
      <c r="B4">
        <f>IF(SUM('Actual species'!B4:E4)&gt;0,1,IF(SUM('Actual species'!B4:E4="X"),1,0))</f>
        <v>0</v>
      </c>
      <c r="C4">
        <f>IF(SUM('Actual species'!F4)&gt;0,1,IF(SUM('Actual species'!F4="X"),1,0))</f>
        <v>0</v>
      </c>
      <c r="D4">
        <f>IF(SUM('Actual species'!G4)&gt;0,1,IF(SUM('Actual species'!G4="X"),1,0))</f>
        <v>0</v>
      </c>
      <c r="E4">
        <f>IF(SUM('Actual species'!H4)&gt;0,1,IF(SUM('Actual species'!H4="X"),1,0))</f>
        <v>0</v>
      </c>
      <c r="F4">
        <f>IF(SUM('Actual species'!I4)&gt;0,1,IF(SUM('Actual species'!I4="X"),1,0))</f>
        <v>0</v>
      </c>
      <c r="G4">
        <f>IF(SUM('Actual species'!J4)&gt;0,1,IF(SUM('Actual species'!J4="X"),1,0))</f>
        <v>0</v>
      </c>
      <c r="H4">
        <f>IF(SUM('Actual species'!K4)&gt;0,1,IF(SUM('Actual species'!K4="X"),1,0))</f>
        <v>0</v>
      </c>
      <c r="I4">
        <f>IF(SUM('Actual species'!L4)&gt;0,1,IF(SUM('Actual species'!L4="X"),1,0))</f>
        <v>0</v>
      </c>
      <c r="J4">
        <f>IF(SUM('Actual species'!M4)&gt;0,1,IF(SUM('Actual species'!M4="X"),1,0))</f>
        <v>0</v>
      </c>
      <c r="K4">
        <f>IF(SUM('Actual species'!N4)&gt;0,1,IF(SUM('Actual species'!N4="X"),1,0))</f>
        <v>0</v>
      </c>
      <c r="L4">
        <f>IF(SUM('Actual species'!O4)&gt;0,1,IF(SUM('Actual species'!O4="X"),1,0))</f>
        <v>0</v>
      </c>
      <c r="M4">
        <f>IF(SUM('Actual species'!P4)&gt;0,1,IF(SUM('Actual species'!P4="X"),1,0))</f>
        <v>0</v>
      </c>
      <c r="N4">
        <f>IF(SUM('Actual species'!Q4)&gt;0,1,IF(SUM('Actual species'!Q4="X"),1,0))</f>
        <v>0</v>
      </c>
      <c r="O4">
        <f>IF(SUM('Actual species'!R4)&gt;0,1,IF(SUM('Actual species'!R4="X"),1,0))</f>
        <v>0</v>
      </c>
      <c r="P4">
        <f>IF(SUM('Actual species'!S4)&gt;0,1,IF(SUM('Actual species'!S4="X"),1,0))</f>
        <v>0</v>
      </c>
      <c r="Q4">
        <f>IF(SUM('Actual species'!T4)&gt;0,1,IF(SUM('Actual species'!T4="X"),1,0))</f>
        <v>1</v>
      </c>
      <c r="R4">
        <f>IF(SUM('Actual species'!U4)&gt;0,1,IF(SUM('Actual species'!U4="X"),1,0))</f>
        <v>0</v>
      </c>
      <c r="S4">
        <f>IF(SUM('Actual species'!V4)&gt;0,1,IF(SUM('Actual species'!V4="X"),1,0))</f>
        <v>1</v>
      </c>
      <c r="T4">
        <f>IF(SUM('Actual species'!W4)&gt;0,1,IF(SUM('Actual species'!W4="X"),1,0))</f>
        <v>0</v>
      </c>
      <c r="U4">
        <f>IF(SUM('Actual species'!X4)&gt;0,1,IF(SUM('Actual species'!X4="X"),1,0))</f>
        <v>1</v>
      </c>
      <c r="V4">
        <f>IF(SUM('Actual species'!Y4)&gt;0,1,IF(SUM('Actual species'!Y4="X"),1,0))</f>
        <v>0</v>
      </c>
    </row>
    <row r="5" spans="1:22" x14ac:dyDescent="0.3">
      <c r="A5" t="str">
        <f>'Actual species'!A5</f>
        <v>Anthobium atrocephalum</v>
      </c>
      <c r="B5">
        <f>IF(SUM('Actual species'!B5:E5)&gt;0,1,IF(SUM('Actual species'!B5:E5="X"),1,0))</f>
        <v>0</v>
      </c>
      <c r="C5">
        <f>IF(SUM('Actual species'!F5)&gt;0,1,IF(SUM('Actual species'!F5="X"),1,0))</f>
        <v>0</v>
      </c>
      <c r="D5">
        <f>IF(SUM('Actual species'!G5)&gt;0,1,IF(SUM('Actual species'!G5="X"),1,0))</f>
        <v>0</v>
      </c>
      <c r="E5">
        <f>IF(SUM('Actual species'!H5)&gt;0,1,IF(SUM('Actual species'!H5="X"),1,0))</f>
        <v>0</v>
      </c>
      <c r="F5">
        <f>IF(SUM('Actual species'!I5)&gt;0,1,IF(SUM('Actual species'!I5="X"),1,0))</f>
        <v>0</v>
      </c>
      <c r="G5">
        <f>IF(SUM('Actual species'!J5)&gt;0,1,IF(SUM('Actual species'!J5="X"),1,0))</f>
        <v>0</v>
      </c>
      <c r="H5">
        <f>IF(SUM('Actual species'!K5)&gt;0,1,IF(SUM('Actual species'!K5="X"),1,0))</f>
        <v>0</v>
      </c>
      <c r="I5">
        <f>IF(SUM('Actual species'!L5)&gt;0,1,IF(SUM('Actual species'!L5="X"),1,0))</f>
        <v>0</v>
      </c>
      <c r="J5">
        <f>IF(SUM('Actual species'!M5)&gt;0,1,IF(SUM('Actual species'!M5="X"),1,0))</f>
        <v>0</v>
      </c>
      <c r="K5">
        <f>IF(SUM('Actual species'!N5)&gt;0,1,IF(SUM('Actual species'!N5="X"),1,0))</f>
        <v>0</v>
      </c>
      <c r="L5">
        <f>IF(SUM('Actual species'!O5)&gt;0,1,IF(SUM('Actual species'!O5="X"),1,0))</f>
        <v>0</v>
      </c>
      <c r="M5">
        <f>IF(SUM('Actual species'!P5)&gt;0,1,IF(SUM('Actual species'!P5="X"),1,0))</f>
        <v>0</v>
      </c>
      <c r="N5">
        <f>IF(SUM('Actual species'!Q5)&gt;0,1,IF(SUM('Actual species'!Q5="X"),1,0))</f>
        <v>0</v>
      </c>
      <c r="O5">
        <f>IF(SUM('Actual species'!R5)&gt;0,1,IF(SUM('Actual species'!R5="X"),1,0))</f>
        <v>0</v>
      </c>
      <c r="P5">
        <f>IF(SUM('Actual species'!S5)&gt;0,1,IF(SUM('Actual species'!S5="X"),1,0))</f>
        <v>0</v>
      </c>
      <c r="Q5">
        <f>IF(SUM('Actual species'!T5)&gt;0,1,IF(SUM('Actual species'!T5="X"),1,0))</f>
        <v>1</v>
      </c>
      <c r="R5">
        <f>IF(SUM('Actual species'!U5)&gt;0,1,IF(SUM('Actual species'!U5="X"),1,0))</f>
        <v>0</v>
      </c>
      <c r="S5">
        <f>IF(SUM('Actual species'!V5)&gt;0,1,IF(SUM('Actual species'!V5="X"),1,0))</f>
        <v>0</v>
      </c>
      <c r="T5">
        <f>IF(SUM('Actual species'!W5)&gt;0,1,IF(SUM('Actual species'!W5="X"),1,0))</f>
        <v>0</v>
      </c>
      <c r="U5">
        <f>IF(SUM('Actual species'!X5)&gt;0,1,IF(SUM('Actual species'!X5="X"),1,0))</f>
        <v>1</v>
      </c>
      <c r="V5">
        <f>IF(SUM('Actual species'!Y5)&gt;0,1,IF(SUM('Actual species'!Y5="X"),1,0))</f>
        <v>1</v>
      </c>
    </row>
    <row r="6" spans="1:22" x14ac:dyDescent="0.3">
      <c r="A6" t="str">
        <f>'Actual species'!A6</f>
        <v xml:space="preserve">*Anthobium baudii (E) </v>
      </c>
      <c r="B6">
        <f>IF(SUM('Actual species'!B6:E6)&gt;0,1,IF(SUM('Actual species'!B6:E6="X"),1,0))</f>
        <v>1</v>
      </c>
      <c r="C6">
        <f>IF(SUM('Actual species'!F6)&gt;0,1,IF(SUM('Actual species'!F6="X"),1,0))</f>
        <v>0</v>
      </c>
      <c r="D6">
        <f>IF(SUM('Actual species'!G6)&gt;0,1,IF(SUM('Actual species'!G6="X"),1,0))</f>
        <v>0</v>
      </c>
      <c r="E6">
        <f>IF(SUM('Actual species'!H6)&gt;0,1,IF(SUM('Actual species'!H6="X"),1,0))</f>
        <v>0</v>
      </c>
      <c r="F6">
        <f>IF(SUM('Actual species'!I6)&gt;0,1,IF(SUM('Actual species'!I6="X"),1,0))</f>
        <v>0</v>
      </c>
      <c r="G6">
        <f>IF(SUM('Actual species'!J6)&gt;0,1,IF(SUM('Actual species'!J6="X"),1,0))</f>
        <v>0</v>
      </c>
      <c r="H6">
        <f>IF(SUM('Actual species'!K6)&gt;0,1,IF(SUM('Actual species'!K6="X"),1,0))</f>
        <v>0</v>
      </c>
      <c r="I6">
        <f>IF(SUM('Actual species'!L6)&gt;0,1,IF(SUM('Actual species'!L6="X"),1,0))</f>
        <v>0</v>
      </c>
      <c r="J6">
        <f>IF(SUM('Actual species'!M6)&gt;0,1,IF(SUM('Actual species'!M6="X"),1,0))</f>
        <v>0</v>
      </c>
      <c r="K6">
        <f>IF(SUM('Actual species'!N6)&gt;0,1,IF(SUM('Actual species'!N6="X"),1,0))</f>
        <v>0</v>
      </c>
      <c r="L6">
        <f>IF(SUM('Actual species'!O6)&gt;0,1,IF(SUM('Actual species'!O6="X"),1,0))</f>
        <v>0</v>
      </c>
      <c r="M6">
        <f>IF(SUM('Actual species'!P6)&gt;0,1,IF(SUM('Actual species'!P6="X"),1,0))</f>
        <v>0</v>
      </c>
      <c r="N6">
        <f>IF(SUM('Actual species'!Q6)&gt;0,1,IF(SUM('Actual species'!Q6="X"),1,0))</f>
        <v>0</v>
      </c>
      <c r="O6">
        <f>IF(SUM('Actual species'!R6)&gt;0,1,IF(SUM('Actual species'!R6="X"),1,0))</f>
        <v>0</v>
      </c>
      <c r="P6">
        <f>IF(SUM('Actual species'!S6)&gt;0,1,IF(SUM('Actual species'!S6="X"),1,0))</f>
        <v>0</v>
      </c>
      <c r="Q6">
        <f>IF(SUM('Actual species'!T6)&gt;0,1,IF(SUM('Actual species'!T6="X"),1,0))</f>
        <v>0</v>
      </c>
      <c r="R6">
        <f>IF(SUM('Actual species'!U6)&gt;0,1,IF(SUM('Actual species'!U6="X"),1,0))</f>
        <v>0</v>
      </c>
      <c r="S6">
        <f>IF(SUM('Actual species'!V6)&gt;0,1,IF(SUM('Actual species'!V6="X"),1,0))</f>
        <v>0</v>
      </c>
      <c r="T6">
        <f>IF(SUM('Actual species'!W6)&gt;0,1,IF(SUM('Actual species'!W6="X"),1,0))</f>
        <v>1</v>
      </c>
      <c r="U6">
        <f>IF(SUM('Actual species'!X6)&gt;0,1,IF(SUM('Actual species'!X6="X"),1,0))</f>
        <v>0</v>
      </c>
      <c r="V6">
        <f>IF(SUM('Actual species'!Y6)&gt;0,1,IF(SUM('Actual species'!Y6="X"),1,0))</f>
        <v>0</v>
      </c>
    </row>
    <row r="7" spans="1:22" x14ac:dyDescent="0.3">
      <c r="A7" t="str">
        <f>'Actual species'!A7</f>
        <v>Anthobium ganglbaueri</v>
      </c>
      <c r="B7">
        <f>IF(SUM('Actual species'!B7:E7)&gt;0,1,IF(SUM('Actual species'!B7:E7="X"),1,0))</f>
        <v>0</v>
      </c>
      <c r="C7">
        <f>IF(SUM('Actual species'!F7)&gt;0,1,IF(SUM('Actual species'!F7="X"),1,0))</f>
        <v>0</v>
      </c>
      <c r="D7">
        <f>IF(SUM('Actual species'!G7)&gt;0,1,IF(SUM('Actual species'!G7="X"),1,0))</f>
        <v>0</v>
      </c>
      <c r="E7">
        <f>IF(SUM('Actual species'!H7)&gt;0,1,IF(SUM('Actual species'!H7="X"),1,0))</f>
        <v>0</v>
      </c>
      <c r="F7">
        <f>IF(SUM('Actual species'!I7)&gt;0,1,IF(SUM('Actual species'!I7="X"),1,0))</f>
        <v>0</v>
      </c>
      <c r="G7">
        <f>IF(SUM('Actual species'!J7)&gt;0,1,IF(SUM('Actual species'!J7="X"),1,0))</f>
        <v>0</v>
      </c>
      <c r="H7">
        <f>IF(SUM('Actual species'!K7)&gt;0,1,IF(SUM('Actual species'!K7="X"),1,0))</f>
        <v>0</v>
      </c>
      <c r="I7">
        <f>IF(SUM('Actual species'!L7)&gt;0,1,IF(SUM('Actual species'!L7="X"),1,0))</f>
        <v>0</v>
      </c>
      <c r="J7">
        <f>IF(SUM('Actual species'!M7)&gt;0,1,IF(SUM('Actual species'!M7="X"),1,0))</f>
        <v>0</v>
      </c>
      <c r="K7">
        <f>IF(SUM('Actual species'!N7)&gt;0,1,IF(SUM('Actual species'!N7="X"),1,0))</f>
        <v>0</v>
      </c>
      <c r="L7">
        <f>IF(SUM('Actual species'!O7)&gt;0,1,IF(SUM('Actual species'!O7="X"),1,0))</f>
        <v>0</v>
      </c>
      <c r="M7">
        <f>IF(SUM('Actual species'!P7)&gt;0,1,IF(SUM('Actual species'!P7="X"),1,0))</f>
        <v>0</v>
      </c>
      <c r="N7">
        <f>IF(SUM('Actual species'!Q7)&gt;0,1,IF(SUM('Actual species'!Q7="X"),1,0))</f>
        <v>0</v>
      </c>
      <c r="O7">
        <f>IF(SUM('Actual species'!R7)&gt;0,1,IF(SUM('Actual species'!R7="X"),1,0))</f>
        <v>0</v>
      </c>
      <c r="P7">
        <f>IF(SUM('Actual species'!S7)&gt;0,1,IF(SUM('Actual species'!S7="X"),1,0))</f>
        <v>0</v>
      </c>
      <c r="Q7">
        <f>IF(SUM('Actual species'!T7)&gt;0,1,IF(SUM('Actual species'!T7="X"),1,0))</f>
        <v>1</v>
      </c>
      <c r="R7">
        <f>IF(SUM('Actual species'!U7)&gt;0,1,IF(SUM('Actual species'!U7="X"),1,0))</f>
        <v>0</v>
      </c>
      <c r="S7">
        <f>IF(SUM('Actual species'!V7)&gt;0,1,IF(SUM('Actual species'!V7="X"),1,0))</f>
        <v>0</v>
      </c>
      <c r="T7">
        <f>IF(SUM('Actual species'!W7)&gt;0,1,IF(SUM('Actual species'!W7="X"),1,0))</f>
        <v>0</v>
      </c>
      <c r="U7">
        <f>IF(SUM('Actual species'!X7)&gt;0,1,IF(SUM('Actual species'!X7="X"),1,0))</f>
        <v>1</v>
      </c>
      <c r="V7">
        <f>IF(SUM('Actual species'!Y7)&gt;0,1,IF(SUM('Actual species'!Y7="X"),1,0))</f>
        <v>0</v>
      </c>
    </row>
    <row r="8" spans="1:22" x14ac:dyDescent="0.3">
      <c r="A8" t="str">
        <f>'Actual species'!A8</f>
        <v>Anthobium melanocephalum</v>
      </c>
      <c r="B8">
        <f>IF(SUM('Actual species'!B8:E8)&gt;0,1,IF(SUM('Actual species'!B8:E8="X"),1,0))</f>
        <v>0</v>
      </c>
      <c r="C8">
        <f>IF(SUM('Actual species'!F8)&gt;0,1,IF(SUM('Actual species'!F8="X"),1,0))</f>
        <v>0</v>
      </c>
      <c r="D8">
        <f>IF(SUM('Actual species'!G8)&gt;0,1,IF(SUM('Actual species'!G8="X"),1,0))</f>
        <v>0</v>
      </c>
      <c r="E8">
        <f>IF(SUM('Actual species'!H8)&gt;0,1,IF(SUM('Actual species'!H8="X"),1,0))</f>
        <v>0</v>
      </c>
      <c r="F8">
        <f>IF(SUM('Actual species'!I8)&gt;0,1,IF(SUM('Actual species'!I8="X"),1,0))</f>
        <v>0</v>
      </c>
      <c r="G8">
        <f>IF(SUM('Actual species'!J8)&gt;0,1,IF(SUM('Actual species'!J8="X"),1,0))</f>
        <v>0</v>
      </c>
      <c r="H8">
        <f>IF(SUM('Actual species'!K8)&gt;0,1,IF(SUM('Actual species'!K8="X"),1,0))</f>
        <v>0</v>
      </c>
      <c r="I8">
        <f>IF(SUM('Actual species'!L8)&gt;0,1,IF(SUM('Actual species'!L8="X"),1,0))</f>
        <v>0</v>
      </c>
      <c r="J8">
        <f>IF(SUM('Actual species'!M8)&gt;0,1,IF(SUM('Actual species'!M8="X"),1,0))</f>
        <v>0</v>
      </c>
      <c r="K8">
        <f>IF(SUM('Actual species'!N8)&gt;0,1,IF(SUM('Actual species'!N8="X"),1,0))</f>
        <v>0</v>
      </c>
      <c r="L8">
        <f>IF(SUM('Actual species'!O8)&gt;0,1,IF(SUM('Actual species'!O8="X"),1,0))</f>
        <v>0</v>
      </c>
      <c r="M8">
        <f>IF(SUM('Actual species'!P8)&gt;0,1,IF(SUM('Actual species'!P8="X"),1,0))</f>
        <v>0</v>
      </c>
      <c r="N8">
        <f>IF(SUM('Actual species'!Q8)&gt;0,1,IF(SUM('Actual species'!Q8="X"),1,0))</f>
        <v>1</v>
      </c>
      <c r="O8">
        <f>IF(SUM('Actual species'!R8)&gt;0,1,IF(SUM('Actual species'!R8="X"),1,0))</f>
        <v>0</v>
      </c>
      <c r="P8">
        <f>IF(SUM('Actual species'!S8)&gt;0,1,IF(SUM('Actual species'!S8="X"),1,0))</f>
        <v>1</v>
      </c>
      <c r="Q8">
        <f>IF(SUM('Actual species'!T8)&gt;0,1,IF(SUM('Actual species'!T8="X"),1,0))</f>
        <v>1</v>
      </c>
      <c r="R8">
        <f>IF(SUM('Actual species'!U8)&gt;0,1,IF(SUM('Actual species'!U8="X"),1,0))</f>
        <v>0</v>
      </c>
      <c r="S8">
        <f>IF(SUM('Actual species'!V8)&gt;0,1,IF(SUM('Actual species'!V8="X"),1,0))</f>
        <v>0</v>
      </c>
      <c r="T8">
        <f>IF(SUM('Actual species'!W8)&gt;0,1,IF(SUM('Actual species'!W8="X"),1,0))</f>
        <v>0</v>
      </c>
      <c r="U8">
        <f>IF(SUM('Actual species'!X8)&gt;0,1,IF(SUM('Actual species'!X8="X"),1,0))</f>
        <v>1</v>
      </c>
      <c r="V8">
        <f>IF(SUM('Actual species'!Y8)&gt;0,1,IF(SUM('Actual species'!Y8="X"),1,0))</f>
        <v>0</v>
      </c>
    </row>
    <row r="9" spans="1:22" x14ac:dyDescent="0.3">
      <c r="A9" t="str">
        <f>'Actual species'!A9</f>
        <v>Aphaenostemmus rhodicus</v>
      </c>
      <c r="B9">
        <f>IF(SUM('Actual species'!B9:E9)&gt;0,1,IF(SUM('Actual species'!B9:E9="X"),1,0))</f>
        <v>0</v>
      </c>
      <c r="C9">
        <f>IF(SUM('Actual species'!F9)&gt;0,1,IF(SUM('Actual species'!F9="X"),1,0))</f>
        <v>0</v>
      </c>
      <c r="D9">
        <f>IF(SUM('Actual species'!G9)&gt;0,1,IF(SUM('Actual species'!G9="X"),1,0))</f>
        <v>0</v>
      </c>
      <c r="E9">
        <f>IF(SUM('Actual species'!H9)&gt;0,1,IF(SUM('Actual species'!H9="X"),1,0))</f>
        <v>0</v>
      </c>
      <c r="F9">
        <f>IF(SUM('Actual species'!I9)&gt;0,1,IF(SUM('Actual species'!I9="X"),1,0))</f>
        <v>0</v>
      </c>
      <c r="G9">
        <f>IF(SUM('Actual species'!J9)&gt;0,1,IF(SUM('Actual species'!J9="X"),1,0))</f>
        <v>0</v>
      </c>
      <c r="H9">
        <f>IF(SUM('Actual species'!K9)&gt;0,1,IF(SUM('Actual species'!K9="X"),1,0))</f>
        <v>1</v>
      </c>
      <c r="I9">
        <f>IF(SUM('Actual species'!L9)&gt;0,1,IF(SUM('Actual species'!L9="X"),1,0))</f>
        <v>0</v>
      </c>
      <c r="J9">
        <f>IF(SUM('Actual species'!M9)&gt;0,1,IF(SUM('Actual species'!M9="X"),1,0))</f>
        <v>0</v>
      </c>
      <c r="K9">
        <f>IF(SUM('Actual species'!N9)&gt;0,1,IF(SUM('Actual species'!N9="X"),1,0))</f>
        <v>0</v>
      </c>
      <c r="L9">
        <f>IF(SUM('Actual species'!O9)&gt;0,1,IF(SUM('Actual species'!O9="X"),1,0))</f>
        <v>0</v>
      </c>
      <c r="M9">
        <f>IF(SUM('Actual species'!P9)&gt;0,1,IF(SUM('Actual species'!P9="X"),1,0))</f>
        <v>0</v>
      </c>
      <c r="N9">
        <f>IF(SUM('Actual species'!Q9)&gt;0,1,IF(SUM('Actual species'!Q9="X"),1,0))</f>
        <v>0</v>
      </c>
      <c r="O9">
        <f>IF(SUM('Actual species'!R9)&gt;0,1,IF(SUM('Actual species'!R9="X"),1,0))</f>
        <v>0</v>
      </c>
      <c r="P9">
        <f>IF(SUM('Actual species'!S9)&gt;0,1,IF(SUM('Actual species'!S9="X"),1,0))</f>
        <v>0</v>
      </c>
      <c r="Q9">
        <f>IF(SUM('Actual species'!T9)&gt;0,1,IF(SUM('Actual species'!T9="X"),1,0))</f>
        <v>0</v>
      </c>
      <c r="R9">
        <f>IF(SUM('Actual species'!U9)&gt;0,1,IF(SUM('Actual species'!U9="X"),1,0))</f>
        <v>0</v>
      </c>
      <c r="S9">
        <f>IF(SUM('Actual species'!V9)&gt;0,1,IF(SUM('Actual species'!V9="X"),1,0))</f>
        <v>0</v>
      </c>
      <c r="T9">
        <f>IF(SUM('Actual species'!W9)&gt;0,1,IF(SUM('Actual species'!W9="X"),1,0))</f>
        <v>0</v>
      </c>
      <c r="U9">
        <f>IF(SUM('Actual species'!X9)&gt;0,1,IF(SUM('Actual species'!X9="X"),1,0))</f>
        <v>0</v>
      </c>
      <c r="V9">
        <f>IF(SUM('Actual species'!Y9)&gt;0,1,IF(SUM('Actual species'!Y9="X"),1,0))</f>
        <v>0</v>
      </c>
    </row>
    <row r="10" spans="1:22" x14ac:dyDescent="0.3">
      <c r="A10" t="str">
        <f>'Actual species'!A10</f>
        <v xml:space="preserve">*Boreaphilus fuelscheri (E) </v>
      </c>
      <c r="B10">
        <f>IF(SUM('Actual species'!B10:E10)&gt;0,1,IF(SUM('Actual species'!B10:E10="X"),1,0))</f>
        <v>0</v>
      </c>
      <c r="C10">
        <f>IF(SUM('Actual species'!F10)&gt;0,1,IF(SUM('Actual species'!F10="X"),1,0))</f>
        <v>0</v>
      </c>
      <c r="D10">
        <f>IF(SUM('Actual species'!G10)&gt;0,1,IF(SUM('Actual species'!G10="X"),1,0))</f>
        <v>0</v>
      </c>
      <c r="E10">
        <f>IF(SUM('Actual species'!H10)&gt;0,1,IF(SUM('Actual species'!H10="X"),1,0))</f>
        <v>0</v>
      </c>
      <c r="F10">
        <f>IF(SUM('Actual species'!I10)&gt;0,1,IF(SUM('Actual species'!I10="X"),1,0))</f>
        <v>0</v>
      </c>
      <c r="G10">
        <f>IF(SUM('Actual species'!J10)&gt;0,1,IF(SUM('Actual species'!J10="X"),1,0))</f>
        <v>1</v>
      </c>
      <c r="H10">
        <f>IF(SUM('Actual species'!K10)&gt;0,1,IF(SUM('Actual species'!K10="X"),1,0))</f>
        <v>0</v>
      </c>
      <c r="I10">
        <f>IF(SUM('Actual species'!L10)&gt;0,1,IF(SUM('Actual species'!L10="X"),1,0))</f>
        <v>0</v>
      </c>
      <c r="J10">
        <f>IF(SUM('Actual species'!M10)&gt;0,1,IF(SUM('Actual species'!M10="X"),1,0))</f>
        <v>0</v>
      </c>
      <c r="K10">
        <f>IF(SUM('Actual species'!N10)&gt;0,1,IF(SUM('Actual species'!N10="X"),1,0))</f>
        <v>0</v>
      </c>
      <c r="L10">
        <f>IF(SUM('Actual species'!O10)&gt;0,1,IF(SUM('Actual species'!O10="X"),1,0))</f>
        <v>0</v>
      </c>
      <c r="M10">
        <f>IF(SUM('Actual species'!P10)&gt;0,1,IF(SUM('Actual species'!P10="X"),1,0))</f>
        <v>0</v>
      </c>
      <c r="N10">
        <f>IF(SUM('Actual species'!Q10)&gt;0,1,IF(SUM('Actual species'!Q10="X"),1,0))</f>
        <v>0</v>
      </c>
      <c r="O10">
        <f>IF(SUM('Actual species'!R10)&gt;0,1,IF(SUM('Actual species'!R10="X"),1,0))</f>
        <v>0</v>
      </c>
      <c r="P10">
        <f>IF(SUM('Actual species'!S10)&gt;0,1,IF(SUM('Actual species'!S10="X"),1,0))</f>
        <v>0</v>
      </c>
      <c r="Q10">
        <f>IF(SUM('Actual species'!T10)&gt;0,1,IF(SUM('Actual species'!T10="X"),1,0))</f>
        <v>0</v>
      </c>
      <c r="R10">
        <f>IF(SUM('Actual species'!U10)&gt;0,1,IF(SUM('Actual species'!U10="X"),1,0))</f>
        <v>0</v>
      </c>
      <c r="S10">
        <f>IF(SUM('Actual species'!V10)&gt;0,1,IF(SUM('Actual species'!V10="X"),1,0))</f>
        <v>0</v>
      </c>
      <c r="T10">
        <f>IF(SUM('Actual species'!W10)&gt;0,1,IF(SUM('Actual species'!W10="X"),1,0))</f>
        <v>1</v>
      </c>
      <c r="U10">
        <f>IF(SUM('Actual species'!X10)&gt;0,1,IF(SUM('Actual species'!X10="X"),1,0))</f>
        <v>0</v>
      </c>
      <c r="V10">
        <f>IF(SUM('Actual species'!Y10)&gt;0,1,IF(SUM('Actual species'!Y10="X"),1,0))</f>
        <v>0</v>
      </c>
    </row>
    <row r="11" spans="1:22" x14ac:dyDescent="0.3">
      <c r="A11" t="str">
        <f>'Actual species'!A11</f>
        <v xml:space="preserve">*Boreaphilus meybohmi (E) </v>
      </c>
      <c r="B11">
        <f>IF(SUM('Actual species'!B11:E11)&gt;0,1,IF(SUM('Actual species'!B11:E11="X"),1,0))</f>
        <v>0</v>
      </c>
      <c r="C11">
        <f>IF(SUM('Actual species'!F11)&gt;0,1,IF(SUM('Actual species'!F11="X"),1,0))</f>
        <v>0</v>
      </c>
      <c r="D11">
        <f>IF(SUM('Actual species'!G11)&gt;0,1,IF(SUM('Actual species'!G11="X"),1,0))</f>
        <v>0</v>
      </c>
      <c r="E11">
        <f>IF(SUM('Actual species'!H11)&gt;0,1,IF(SUM('Actual species'!H11="X"),1,0))</f>
        <v>0</v>
      </c>
      <c r="F11">
        <f>IF(SUM('Actual species'!I11)&gt;0,1,IF(SUM('Actual species'!I11="X"),1,0))</f>
        <v>0</v>
      </c>
      <c r="G11">
        <f>IF(SUM('Actual species'!J11)&gt;0,1,IF(SUM('Actual species'!J11="X"),1,0))</f>
        <v>1</v>
      </c>
      <c r="H11">
        <f>IF(SUM('Actual species'!K11)&gt;0,1,IF(SUM('Actual species'!K11="X"),1,0))</f>
        <v>0</v>
      </c>
      <c r="I11">
        <f>IF(SUM('Actual species'!L11)&gt;0,1,IF(SUM('Actual species'!L11="X"),1,0))</f>
        <v>0</v>
      </c>
      <c r="J11">
        <f>IF(SUM('Actual species'!M11)&gt;0,1,IF(SUM('Actual species'!M11="X"),1,0))</f>
        <v>0</v>
      </c>
      <c r="K11">
        <f>IF(SUM('Actual species'!N11)&gt;0,1,IF(SUM('Actual species'!N11="X"),1,0))</f>
        <v>0</v>
      </c>
      <c r="L11">
        <f>IF(SUM('Actual species'!O11)&gt;0,1,IF(SUM('Actual species'!O11="X"),1,0))</f>
        <v>0</v>
      </c>
      <c r="M11">
        <f>IF(SUM('Actual species'!P11)&gt;0,1,IF(SUM('Actual species'!P11="X"),1,0))</f>
        <v>0</v>
      </c>
      <c r="N11">
        <f>IF(SUM('Actual species'!Q11)&gt;0,1,IF(SUM('Actual species'!Q11="X"),1,0))</f>
        <v>0</v>
      </c>
      <c r="O11">
        <f>IF(SUM('Actual species'!R11)&gt;0,1,IF(SUM('Actual species'!R11="X"),1,0))</f>
        <v>0</v>
      </c>
      <c r="P11">
        <f>IF(SUM('Actual species'!S11)&gt;0,1,IF(SUM('Actual species'!S11="X"),1,0))</f>
        <v>0</v>
      </c>
      <c r="Q11">
        <f>IF(SUM('Actual species'!T11)&gt;0,1,IF(SUM('Actual species'!T11="X"),1,0))</f>
        <v>0</v>
      </c>
      <c r="R11">
        <f>IF(SUM('Actual species'!U11)&gt;0,1,IF(SUM('Actual species'!U11="X"),1,0))</f>
        <v>0</v>
      </c>
      <c r="S11">
        <f>IF(SUM('Actual species'!V11)&gt;0,1,IF(SUM('Actual species'!V11="X"),1,0))</f>
        <v>0</v>
      </c>
      <c r="T11">
        <f>IF(SUM('Actual species'!W11)&gt;0,1,IF(SUM('Actual species'!W11="X"),1,0))</f>
        <v>1</v>
      </c>
      <c r="U11">
        <f>IF(SUM('Actual species'!X11)&gt;0,1,IF(SUM('Actual species'!X11="X"),1,0))</f>
        <v>0</v>
      </c>
      <c r="V11">
        <f>IF(SUM('Actual species'!Y11)&gt;0,1,IF(SUM('Actual species'!Y11="X"),1,0))</f>
        <v>0</v>
      </c>
    </row>
    <row r="12" spans="1:22" x14ac:dyDescent="0.3">
      <c r="A12" t="str">
        <f>'Actual species'!A12</f>
        <v>Boreaphilus velox</v>
      </c>
      <c r="B12">
        <f>IF(SUM('Actual species'!B12:E12)&gt;0,1,IF(SUM('Actual species'!B12:E12="X"),1,0))</f>
        <v>1</v>
      </c>
      <c r="C12">
        <f>IF(SUM('Actual species'!F12)&gt;0,1,IF(SUM('Actual species'!F12="X"),1,0))</f>
        <v>0</v>
      </c>
      <c r="D12">
        <f>IF(SUM('Actual species'!G12)&gt;0,1,IF(SUM('Actual species'!G12="X"),1,0))</f>
        <v>0</v>
      </c>
      <c r="E12">
        <f>IF(SUM('Actual species'!H12)&gt;0,1,IF(SUM('Actual species'!H12="X"),1,0))</f>
        <v>1</v>
      </c>
      <c r="F12">
        <f>IF(SUM('Actual species'!I12)&gt;0,1,IF(SUM('Actual species'!I12="X"),1,0))</f>
        <v>0</v>
      </c>
      <c r="G12">
        <f>IF(SUM('Actual species'!J12)&gt;0,1,IF(SUM('Actual species'!J12="X"),1,0))</f>
        <v>1</v>
      </c>
      <c r="H12">
        <f>IF(SUM('Actual species'!K12)&gt;0,1,IF(SUM('Actual species'!K12="X"),1,0))</f>
        <v>0</v>
      </c>
      <c r="I12">
        <f>IF(SUM('Actual species'!L12)&gt;0,1,IF(SUM('Actual species'!L12="X"),1,0))</f>
        <v>0</v>
      </c>
      <c r="J12">
        <f>IF(SUM('Actual species'!M12)&gt;0,1,IF(SUM('Actual species'!M12="X"),1,0))</f>
        <v>1</v>
      </c>
      <c r="K12">
        <f>IF(SUM('Actual species'!N12)&gt;0,1,IF(SUM('Actual species'!N12="X"),1,0))</f>
        <v>0</v>
      </c>
      <c r="L12">
        <f>IF(SUM('Actual species'!O12)&gt;0,1,IF(SUM('Actual species'!O12="X"),1,0))</f>
        <v>0</v>
      </c>
      <c r="M12">
        <f>IF(SUM('Actual species'!P12)&gt;0,1,IF(SUM('Actual species'!P12="X"),1,0))</f>
        <v>0</v>
      </c>
      <c r="N12">
        <f>IF(SUM('Actual species'!Q12)&gt;0,1,IF(SUM('Actual species'!Q12="X"),1,0))</f>
        <v>0</v>
      </c>
      <c r="O12">
        <f>IF(SUM('Actual species'!R12)&gt;0,1,IF(SUM('Actual species'!R12="X"),1,0))</f>
        <v>1</v>
      </c>
      <c r="P12">
        <f>IF(SUM('Actual species'!S12)&gt;0,1,IF(SUM('Actual species'!S12="X"),1,0))</f>
        <v>1</v>
      </c>
      <c r="Q12">
        <f>IF(SUM('Actual species'!T12)&gt;0,1,IF(SUM('Actual species'!T12="X"),1,0))</f>
        <v>0</v>
      </c>
      <c r="R12">
        <f>IF(SUM('Actual species'!U12)&gt;0,1,IF(SUM('Actual species'!U12="X"),1,0))</f>
        <v>0</v>
      </c>
      <c r="S12">
        <f>IF(SUM('Actual species'!V12)&gt;0,1,IF(SUM('Actual species'!V12="X"),1,0))</f>
        <v>0</v>
      </c>
      <c r="T12">
        <f>IF(SUM('Actual species'!W12)&gt;0,1,IF(SUM('Actual species'!W12="X"),1,0))</f>
        <v>0</v>
      </c>
      <c r="U12">
        <f>IF(SUM('Actual species'!X12)&gt;0,1,IF(SUM('Actual species'!X12="X"),1,0))</f>
        <v>1</v>
      </c>
      <c r="V12">
        <f>IF(SUM('Actual species'!Y12)&gt;0,1,IF(SUM('Actual species'!Y12="X"),1,0))</f>
        <v>1</v>
      </c>
    </row>
    <row r="13" spans="1:22" x14ac:dyDescent="0.3">
      <c r="A13" t="str">
        <f>'Actual species'!A13</f>
        <v>Coryphium atratum</v>
      </c>
      <c r="B13">
        <f>IF(SUM('Actual species'!B13:E13)&gt;0,1,IF(SUM('Actual species'!B13:E13="X"),1,0))</f>
        <v>0</v>
      </c>
      <c r="C13">
        <f>IF(SUM('Actual species'!F13)&gt;0,1,IF(SUM('Actual species'!F13="X"),1,0))</f>
        <v>0</v>
      </c>
      <c r="D13">
        <f>IF(SUM('Actual species'!G13)&gt;0,1,IF(SUM('Actual species'!G13="X"),1,0))</f>
        <v>0</v>
      </c>
      <c r="E13">
        <f>IF(SUM('Actual species'!H13)&gt;0,1,IF(SUM('Actual species'!H13="X"),1,0))</f>
        <v>0</v>
      </c>
      <c r="F13">
        <f>IF(SUM('Actual species'!I13)&gt;0,1,IF(SUM('Actual species'!I13="X"),1,0))</f>
        <v>0</v>
      </c>
      <c r="G13">
        <f>IF(SUM('Actual species'!J13)&gt;0,1,IF(SUM('Actual species'!J13="X"),1,0))</f>
        <v>0</v>
      </c>
      <c r="H13">
        <f>IF(SUM('Actual species'!K13)&gt;0,1,IF(SUM('Actual species'!K13="X"),1,0))</f>
        <v>0</v>
      </c>
      <c r="I13">
        <f>IF(SUM('Actual species'!L13)&gt;0,1,IF(SUM('Actual species'!L13="X"),1,0))</f>
        <v>0</v>
      </c>
      <c r="J13">
        <f>IF(SUM('Actual species'!M13)&gt;0,1,IF(SUM('Actual species'!M13="X"),1,0))</f>
        <v>0</v>
      </c>
      <c r="K13">
        <f>IF(SUM('Actual species'!N13)&gt;0,1,IF(SUM('Actual species'!N13="X"),1,0))</f>
        <v>0</v>
      </c>
      <c r="L13">
        <f>IF(SUM('Actual species'!O13)&gt;0,1,IF(SUM('Actual species'!O13="X"),1,0))</f>
        <v>0</v>
      </c>
      <c r="M13">
        <f>IF(SUM('Actual species'!P13)&gt;0,1,IF(SUM('Actual species'!P13="X"),1,0))</f>
        <v>0</v>
      </c>
      <c r="N13">
        <f>IF(SUM('Actual species'!Q13)&gt;0,1,IF(SUM('Actual species'!Q13="X"),1,0))</f>
        <v>0</v>
      </c>
      <c r="O13">
        <f>IF(SUM('Actual species'!R13)&gt;0,1,IF(SUM('Actual species'!R13="X"),1,0))</f>
        <v>0</v>
      </c>
      <c r="P13">
        <f>IF(SUM('Actual species'!S13)&gt;0,1,IF(SUM('Actual species'!S13="X"),1,0))</f>
        <v>0</v>
      </c>
      <c r="Q13">
        <f>IF(SUM('Actual species'!T13)&gt;0,1,IF(SUM('Actual species'!T13="X"),1,0))</f>
        <v>0</v>
      </c>
      <c r="R13">
        <f>IF(SUM('Actual species'!U13)&gt;0,1,IF(SUM('Actual species'!U13="X"),1,0))</f>
        <v>0</v>
      </c>
      <c r="S13">
        <f>IF(SUM('Actual species'!V13)&gt;0,1,IF(SUM('Actual species'!V13="X"),1,0))</f>
        <v>1</v>
      </c>
      <c r="T13">
        <f>IF(SUM('Actual species'!W13)&gt;0,1,IF(SUM('Actual species'!W13="X"),1,0))</f>
        <v>0</v>
      </c>
      <c r="U13">
        <f>IF(SUM('Actual species'!X13)&gt;0,1,IF(SUM('Actual species'!X13="X"),1,0))</f>
        <v>1</v>
      </c>
      <c r="V13">
        <f>IF(SUM('Actual species'!Y13)&gt;0,1,IF(SUM('Actual species'!Y13="X"),1,0))</f>
        <v>0</v>
      </c>
    </row>
    <row r="14" spans="1:22" x14ac:dyDescent="0.3">
      <c r="A14" t="str">
        <f>'Actual species'!A14</f>
        <v>Deliphrosoma angulatum</v>
      </c>
      <c r="B14">
        <f>IF(SUM('Actual species'!B14:E14)&gt;0,1,IF(SUM('Actual species'!B14:E14="X"),1,0))</f>
        <v>0</v>
      </c>
      <c r="C14">
        <f>IF(SUM('Actual species'!F14)&gt;0,1,IF(SUM('Actual species'!F14="X"),1,0))</f>
        <v>0</v>
      </c>
      <c r="D14">
        <f>IF(SUM('Actual species'!G14)&gt;0,1,IF(SUM('Actual species'!G14="X"),1,0))</f>
        <v>0</v>
      </c>
      <c r="E14">
        <f>IF(SUM('Actual species'!H14)&gt;0,1,IF(SUM('Actual species'!H14="X"),1,0))</f>
        <v>0</v>
      </c>
      <c r="F14">
        <f>IF(SUM('Actual species'!I14)&gt;0,1,IF(SUM('Actual species'!I14="X"),1,0))</f>
        <v>0</v>
      </c>
      <c r="G14">
        <f>IF(SUM('Actual species'!J14)&gt;0,1,IF(SUM('Actual species'!J14="X"),1,0))</f>
        <v>0</v>
      </c>
      <c r="H14">
        <f>IF(SUM('Actual species'!K14)&gt;0,1,IF(SUM('Actual species'!K14="X"),1,0))</f>
        <v>0</v>
      </c>
      <c r="I14">
        <f>IF(SUM('Actual species'!L14)&gt;0,1,IF(SUM('Actual species'!L14="X"),1,0))</f>
        <v>0</v>
      </c>
      <c r="J14">
        <f>IF(SUM('Actual species'!M14)&gt;0,1,IF(SUM('Actual species'!M14="X"),1,0))</f>
        <v>0</v>
      </c>
      <c r="K14">
        <f>IF(SUM('Actual species'!N14)&gt;0,1,IF(SUM('Actual species'!N14="X"),1,0))</f>
        <v>0</v>
      </c>
      <c r="L14">
        <f>IF(SUM('Actual species'!O14)&gt;0,1,IF(SUM('Actual species'!O14="X"),1,0))</f>
        <v>0</v>
      </c>
      <c r="M14">
        <f>IF(SUM('Actual species'!P14)&gt;0,1,IF(SUM('Actual species'!P14="X"),1,0))</f>
        <v>0</v>
      </c>
      <c r="N14">
        <f>IF(SUM('Actual species'!Q14)&gt;0,1,IF(SUM('Actual species'!Q14="X"),1,0))</f>
        <v>0</v>
      </c>
      <c r="O14">
        <f>IF(SUM('Actual species'!R14)&gt;0,1,IF(SUM('Actual species'!R14="X"),1,0))</f>
        <v>1</v>
      </c>
      <c r="P14">
        <f>IF(SUM('Actual species'!S14)&gt;0,1,IF(SUM('Actual species'!S14="X"),1,0))</f>
        <v>1</v>
      </c>
      <c r="Q14">
        <f>IF(SUM('Actual species'!T14)&gt;0,1,IF(SUM('Actual species'!T14="X"),1,0))</f>
        <v>0</v>
      </c>
      <c r="R14">
        <f>IF(SUM('Actual species'!U14)&gt;0,1,IF(SUM('Actual species'!U14="X"),1,0))</f>
        <v>0</v>
      </c>
      <c r="S14">
        <f>IF(SUM('Actual species'!V14)&gt;0,1,IF(SUM('Actual species'!V14="X"),1,0))</f>
        <v>0</v>
      </c>
      <c r="T14">
        <f>IF(SUM('Actual species'!W14)&gt;0,1,IF(SUM('Actual species'!W14="X"),1,0))</f>
        <v>0</v>
      </c>
      <c r="U14">
        <f>IF(SUM('Actual species'!X14)&gt;0,1,IF(SUM('Actual species'!X14="X"),1,0))</f>
        <v>1</v>
      </c>
      <c r="V14">
        <f>IF(SUM('Actual species'!Y14)&gt;0,1,IF(SUM('Actual species'!Y14="X"),1,0))</f>
        <v>0</v>
      </c>
    </row>
    <row r="15" spans="1:22" x14ac:dyDescent="0.3">
      <c r="A15" t="str">
        <f>'Actual species'!A15</f>
        <v>Deliphrosoma fratellum</v>
      </c>
      <c r="B15">
        <f>IF(SUM('Actual species'!B15:E15)&gt;0,1,IF(SUM('Actual species'!B15:E15="X"),1,0))</f>
        <v>0</v>
      </c>
      <c r="C15">
        <f>IF(SUM('Actual species'!F15)&gt;0,1,IF(SUM('Actual species'!F15="X"),1,0))</f>
        <v>0</v>
      </c>
      <c r="D15">
        <f>IF(SUM('Actual species'!G15)&gt;0,1,IF(SUM('Actual species'!G15="X"),1,0))</f>
        <v>0</v>
      </c>
      <c r="E15">
        <f>IF(SUM('Actual species'!H15)&gt;0,1,IF(SUM('Actual species'!H15="X"),1,0))</f>
        <v>0</v>
      </c>
      <c r="F15">
        <f>IF(SUM('Actual species'!I15)&gt;0,1,IF(SUM('Actual species'!I15="X"),1,0))</f>
        <v>0</v>
      </c>
      <c r="G15">
        <f>IF(SUM('Actual species'!J15)&gt;0,1,IF(SUM('Actual species'!J15="X"),1,0))</f>
        <v>1</v>
      </c>
      <c r="H15">
        <f>IF(SUM('Actual species'!K15)&gt;0,1,IF(SUM('Actual species'!K15="X"),1,0))</f>
        <v>0</v>
      </c>
      <c r="I15">
        <f>IF(SUM('Actual species'!L15)&gt;0,1,IF(SUM('Actual species'!L15="X"),1,0))</f>
        <v>0</v>
      </c>
      <c r="J15">
        <f>IF(SUM('Actual species'!M15)&gt;0,1,IF(SUM('Actual species'!M15="X"),1,0))</f>
        <v>0</v>
      </c>
      <c r="K15">
        <f>IF(SUM('Actual species'!N15)&gt;0,1,IF(SUM('Actual species'!N15="X"),1,0))</f>
        <v>0</v>
      </c>
      <c r="L15">
        <f>IF(SUM('Actual species'!O15)&gt;0,1,IF(SUM('Actual species'!O15="X"),1,0))</f>
        <v>0</v>
      </c>
      <c r="M15">
        <f>IF(SUM('Actual species'!P15)&gt;0,1,IF(SUM('Actual species'!P15="X"),1,0))</f>
        <v>0</v>
      </c>
      <c r="N15">
        <f>IF(SUM('Actual species'!Q15)&gt;0,1,IF(SUM('Actual species'!Q15="X"),1,0))</f>
        <v>1</v>
      </c>
      <c r="O15">
        <f>IF(SUM('Actual species'!R15)&gt;0,1,IF(SUM('Actual species'!R15="X"),1,0))</f>
        <v>0</v>
      </c>
      <c r="P15">
        <f>IF(SUM('Actual species'!S15)&gt;0,1,IF(SUM('Actual species'!S15="X"),1,0))</f>
        <v>0</v>
      </c>
      <c r="Q15">
        <f>IF(SUM('Actual species'!T15)&gt;0,1,IF(SUM('Actual species'!T15="X"),1,0))</f>
        <v>0</v>
      </c>
      <c r="R15">
        <f>IF(SUM('Actual species'!U15)&gt;0,1,IF(SUM('Actual species'!U15="X"),1,0))</f>
        <v>0</v>
      </c>
      <c r="S15">
        <f>IF(SUM('Actual species'!V15)&gt;0,1,IF(SUM('Actual species'!V15="X"),1,0))</f>
        <v>0</v>
      </c>
      <c r="T15">
        <f>IF(SUM('Actual species'!W15)&gt;0,1,IF(SUM('Actual species'!W15="X"),1,0))</f>
        <v>0</v>
      </c>
      <c r="U15">
        <f>IF(SUM('Actual species'!X15)&gt;0,1,IF(SUM('Actual species'!X15="X"),1,0))</f>
        <v>1</v>
      </c>
      <c r="V15">
        <f>IF(SUM('Actual species'!Y15)&gt;0,1,IF(SUM('Actual species'!Y15="X"),1,0))</f>
        <v>0</v>
      </c>
    </row>
    <row r="16" spans="1:22" x14ac:dyDescent="0.3">
      <c r="A16" t="str">
        <f>'Actual species'!A16</f>
        <v>Dialycera aspera</v>
      </c>
      <c r="B16">
        <f>IF(SUM('Actual species'!B16:E16)&gt;0,1,IF(SUM('Actual species'!B16:E16="X"),1,0))</f>
        <v>0</v>
      </c>
      <c r="C16">
        <f>IF(SUM('Actual species'!F16)&gt;0,1,IF(SUM('Actual species'!F16="X"),1,0))</f>
        <v>0</v>
      </c>
      <c r="D16">
        <f>IF(SUM('Actual species'!G16)&gt;0,1,IF(SUM('Actual species'!G16="X"),1,0))</f>
        <v>0</v>
      </c>
      <c r="E16">
        <f>IF(SUM('Actual species'!H16)&gt;0,1,IF(SUM('Actual species'!H16="X"),1,0))</f>
        <v>0</v>
      </c>
      <c r="F16">
        <f>IF(SUM('Actual species'!I16)&gt;0,1,IF(SUM('Actual species'!I16="X"),1,0))</f>
        <v>0</v>
      </c>
      <c r="G16">
        <f>IF(SUM('Actual species'!J16)&gt;0,1,IF(SUM('Actual species'!J16="X"),1,0))</f>
        <v>0</v>
      </c>
      <c r="H16">
        <f>IF(SUM('Actual species'!K16)&gt;0,1,IF(SUM('Actual species'!K16="X"),1,0))</f>
        <v>1</v>
      </c>
      <c r="I16">
        <f>IF(SUM('Actual species'!L16)&gt;0,1,IF(SUM('Actual species'!L16="X"),1,0))</f>
        <v>0</v>
      </c>
      <c r="J16">
        <f>IF(SUM('Actual species'!M16)&gt;0,1,IF(SUM('Actual species'!M16="X"),1,0))</f>
        <v>0</v>
      </c>
      <c r="K16">
        <f>IF(SUM('Actual species'!N16)&gt;0,1,IF(SUM('Actual species'!N16="X"),1,0))</f>
        <v>0</v>
      </c>
      <c r="L16">
        <f>IF(SUM('Actual species'!O16)&gt;0,1,IF(SUM('Actual species'!O16="X"),1,0))</f>
        <v>0</v>
      </c>
      <c r="M16">
        <f>IF(SUM('Actual species'!P16)&gt;0,1,IF(SUM('Actual species'!P16="X"),1,0))</f>
        <v>0</v>
      </c>
      <c r="N16">
        <f>IF(SUM('Actual species'!Q16)&gt;0,1,IF(SUM('Actual species'!Q16="X"),1,0))</f>
        <v>0</v>
      </c>
      <c r="O16">
        <f>IF(SUM('Actual species'!R16)&gt;0,1,IF(SUM('Actual species'!R16="X"),1,0))</f>
        <v>0</v>
      </c>
      <c r="P16">
        <f>IF(SUM('Actual species'!S16)&gt;0,1,IF(SUM('Actual species'!S16="X"),1,0))</f>
        <v>0</v>
      </c>
      <c r="Q16">
        <f>IF(SUM('Actual species'!T16)&gt;0,1,IF(SUM('Actual species'!T16="X"),1,0))</f>
        <v>0</v>
      </c>
      <c r="R16">
        <f>IF(SUM('Actual species'!U16)&gt;0,1,IF(SUM('Actual species'!U16="X"),1,0))</f>
        <v>0</v>
      </c>
      <c r="S16">
        <f>IF(SUM('Actual species'!V16)&gt;0,1,IF(SUM('Actual species'!V16="X"),1,0))</f>
        <v>0</v>
      </c>
      <c r="T16">
        <f>IF(SUM('Actual species'!W16)&gt;0,1,IF(SUM('Actual species'!W16="X"),1,0))</f>
        <v>0</v>
      </c>
      <c r="U16">
        <f>IF(SUM('Actual species'!X16)&gt;0,1,IF(SUM('Actual species'!X16="X"),1,0))</f>
        <v>0</v>
      </c>
      <c r="V16">
        <f>IF(SUM('Actual species'!Y16)&gt;0,1,IF(SUM('Actual species'!Y16="X"),1,0))</f>
        <v>0</v>
      </c>
    </row>
    <row r="17" spans="1:22" x14ac:dyDescent="0.3">
      <c r="A17" t="str">
        <f>'Actual species'!A17</f>
        <v>Dropephylla gobanzi</v>
      </c>
      <c r="B17">
        <f>IF(SUM('Actual species'!B17:E17)&gt;0,1,IF(SUM('Actual species'!B17:E17="X"),1,0))</f>
        <v>0</v>
      </c>
      <c r="C17">
        <f>IF(SUM('Actual species'!F17)&gt;0,1,IF(SUM('Actual species'!F17="X"),1,0))</f>
        <v>1</v>
      </c>
      <c r="D17">
        <f>IF(SUM('Actual species'!G17)&gt;0,1,IF(SUM('Actual species'!G17="X"),1,0))</f>
        <v>0</v>
      </c>
      <c r="E17">
        <f>IF(SUM('Actual species'!H17)&gt;0,1,IF(SUM('Actual species'!H17="X"),1,0))</f>
        <v>0</v>
      </c>
      <c r="F17">
        <f>IF(SUM('Actual species'!I17)&gt;0,1,IF(SUM('Actual species'!I17="X"),1,0))</f>
        <v>0</v>
      </c>
      <c r="G17">
        <f>IF(SUM('Actual species'!J17)&gt;0,1,IF(SUM('Actual species'!J17="X"),1,0))</f>
        <v>0</v>
      </c>
      <c r="H17">
        <f>IF(SUM('Actual species'!K17)&gt;0,1,IF(SUM('Actual species'!K17="X"),1,0))</f>
        <v>0</v>
      </c>
      <c r="I17">
        <f>IF(SUM('Actual species'!L17)&gt;0,1,IF(SUM('Actual species'!L17="X"),1,0))</f>
        <v>0</v>
      </c>
      <c r="J17">
        <f>IF(SUM('Actual species'!M17)&gt;0,1,IF(SUM('Actual species'!M17="X"),1,0))</f>
        <v>0</v>
      </c>
      <c r="K17">
        <f>IF(SUM('Actual species'!N17)&gt;0,1,IF(SUM('Actual species'!N17="X"),1,0))</f>
        <v>0</v>
      </c>
      <c r="L17">
        <f>IF(SUM('Actual species'!O17)&gt;0,1,IF(SUM('Actual species'!O17="X"),1,0))</f>
        <v>0</v>
      </c>
      <c r="M17">
        <f>IF(SUM('Actual species'!P17)&gt;0,1,IF(SUM('Actual species'!P17="X"),1,0))</f>
        <v>0</v>
      </c>
      <c r="N17">
        <f>IF(SUM('Actual species'!Q17)&gt;0,1,IF(SUM('Actual species'!Q17="X"),1,0))</f>
        <v>0</v>
      </c>
      <c r="O17">
        <f>IF(SUM('Actual species'!R17)&gt;0,1,IF(SUM('Actual species'!R17="X"),1,0))</f>
        <v>0</v>
      </c>
      <c r="P17">
        <f>IF(SUM('Actual species'!S17)&gt;0,1,IF(SUM('Actual species'!S17="X"),1,0))</f>
        <v>0</v>
      </c>
      <c r="Q17">
        <f>IF(SUM('Actual species'!T17)&gt;0,1,IF(SUM('Actual species'!T17="X"),1,0))</f>
        <v>0</v>
      </c>
      <c r="R17">
        <f>IF(SUM('Actual species'!U17)&gt;0,1,IF(SUM('Actual species'!U17="X"),1,0))</f>
        <v>0</v>
      </c>
      <c r="S17">
        <f>IF(SUM('Actual species'!V17)&gt;0,1,IF(SUM('Actual species'!V17="X"),1,0))</f>
        <v>0</v>
      </c>
      <c r="T17">
        <f>IF(SUM('Actual species'!W17)&gt;0,1,IF(SUM('Actual species'!W17="X"),1,0))</f>
        <v>0</v>
      </c>
      <c r="U17">
        <f>IF(SUM('Actual species'!X17)&gt;0,1,IF(SUM('Actual species'!X17="X"),1,0))</f>
        <v>1</v>
      </c>
      <c r="V17">
        <f>IF(SUM('Actual species'!Y17)&gt;0,1,IF(SUM('Actual species'!Y17="X"),1,0))</f>
        <v>0</v>
      </c>
    </row>
    <row r="18" spans="1:22" x14ac:dyDescent="0.3">
      <c r="A18" t="str">
        <f>'Actual species'!A18</f>
        <v>Dropephylla ioptera</v>
      </c>
      <c r="B18">
        <f>IF(SUM('Actual species'!B18:E18)&gt;0,1,IF(SUM('Actual species'!B18:E18="X"),1,0))</f>
        <v>0</v>
      </c>
      <c r="C18">
        <f>IF(SUM('Actual species'!F18)&gt;0,1,IF(SUM('Actual species'!F18="X"),1,0))</f>
        <v>0</v>
      </c>
      <c r="D18">
        <f>IF(SUM('Actual species'!G18)&gt;0,1,IF(SUM('Actual species'!G18="X"),1,0))</f>
        <v>0</v>
      </c>
      <c r="E18">
        <f>IF(SUM('Actual species'!H18)&gt;0,1,IF(SUM('Actual species'!H18="X"),1,0))</f>
        <v>0</v>
      </c>
      <c r="F18">
        <f>IF(SUM('Actual species'!I18)&gt;0,1,IF(SUM('Actual species'!I18="X"),1,0))</f>
        <v>0</v>
      </c>
      <c r="G18">
        <f>IF(SUM('Actual species'!J18)&gt;0,1,IF(SUM('Actual species'!J18="X"),1,0))</f>
        <v>0</v>
      </c>
      <c r="H18">
        <f>IF(SUM('Actual species'!K18)&gt;0,1,IF(SUM('Actual species'!K18="X"),1,0))</f>
        <v>0</v>
      </c>
      <c r="I18">
        <f>IF(SUM('Actual species'!L18)&gt;0,1,IF(SUM('Actual species'!L18="X"),1,0))</f>
        <v>0</v>
      </c>
      <c r="J18">
        <f>IF(SUM('Actual species'!M18)&gt;0,1,IF(SUM('Actual species'!M18="X"),1,0))</f>
        <v>1</v>
      </c>
      <c r="K18">
        <f>IF(SUM('Actual species'!N18)&gt;0,1,IF(SUM('Actual species'!N18="X"),1,0))</f>
        <v>0</v>
      </c>
      <c r="L18">
        <f>IF(SUM('Actual species'!O18)&gt;0,1,IF(SUM('Actual species'!O18="X"),1,0))</f>
        <v>0</v>
      </c>
      <c r="M18">
        <f>IF(SUM('Actual species'!P18)&gt;0,1,IF(SUM('Actual species'!P18="X"),1,0))</f>
        <v>0</v>
      </c>
      <c r="N18">
        <f>IF(SUM('Actual species'!Q18)&gt;0,1,IF(SUM('Actual species'!Q18="X"),1,0))</f>
        <v>0</v>
      </c>
      <c r="O18">
        <f>IF(SUM('Actual species'!R18)&gt;0,1,IF(SUM('Actual species'!R18="X"),1,0))</f>
        <v>0</v>
      </c>
      <c r="P18">
        <f>IF(SUM('Actual species'!S18)&gt;0,1,IF(SUM('Actual species'!S18="X"),1,0))</f>
        <v>0</v>
      </c>
      <c r="Q18">
        <f>IF(SUM('Actual species'!T18)&gt;0,1,IF(SUM('Actual species'!T18="X"),1,0))</f>
        <v>0</v>
      </c>
      <c r="R18">
        <f>IF(SUM('Actual species'!U18)&gt;0,1,IF(SUM('Actual species'!U18="X"),1,0))</f>
        <v>0</v>
      </c>
      <c r="S18">
        <f>IF(SUM('Actual species'!V18)&gt;0,1,IF(SUM('Actual species'!V18="X"),1,0))</f>
        <v>0</v>
      </c>
      <c r="T18">
        <f>IF(SUM('Actual species'!W18)&gt;0,1,IF(SUM('Actual species'!W18="X"),1,0))</f>
        <v>0</v>
      </c>
      <c r="U18">
        <f>IF(SUM('Actual species'!X18)&gt;0,1,IF(SUM('Actual species'!X18="X"),1,0))</f>
        <v>0</v>
      </c>
      <c r="V18">
        <f>IF(SUM('Actual species'!Y18)&gt;0,1,IF(SUM('Actual species'!Y18="X"),1,0))</f>
        <v>0</v>
      </c>
    </row>
    <row r="19" spans="1:22" x14ac:dyDescent="0.3">
      <c r="A19" t="str">
        <f>'Actual species'!A19</f>
        <v>Dropephylla helenica</v>
      </c>
      <c r="B19">
        <f>IF(SUM('Actual species'!B19:E19)&gt;0,1,IF(SUM('Actual species'!B19:E19="X"),1,0))</f>
        <v>0</v>
      </c>
      <c r="C19">
        <f>IF(SUM('Actual species'!F19)&gt;0,1,IF(SUM('Actual species'!F19="X"),1,0))</f>
        <v>0</v>
      </c>
      <c r="D19">
        <f>IF(SUM('Actual species'!G19)&gt;0,1,IF(SUM('Actual species'!G19="X"),1,0))</f>
        <v>0</v>
      </c>
      <c r="E19">
        <f>IF(SUM('Actual species'!H19)&gt;0,1,IF(SUM('Actual species'!H19="X"),1,0))</f>
        <v>0</v>
      </c>
      <c r="F19">
        <f>IF(SUM('Actual species'!I19)&gt;0,1,IF(SUM('Actual species'!I19="X"),1,0))</f>
        <v>0</v>
      </c>
      <c r="G19">
        <f>IF(SUM('Actual species'!J19)&gt;0,1,IF(SUM('Actual species'!J19="X"),1,0))</f>
        <v>0</v>
      </c>
      <c r="H19">
        <f>IF(SUM('Actual species'!K19)&gt;0,1,IF(SUM('Actual species'!K19="X"),1,0))</f>
        <v>0</v>
      </c>
      <c r="I19">
        <f>IF(SUM('Actual species'!L19)&gt;0,1,IF(SUM('Actual species'!L19="X"),1,0))</f>
        <v>0</v>
      </c>
      <c r="J19">
        <f>IF(SUM('Actual species'!M19)&gt;0,1,IF(SUM('Actual species'!M19="X"),1,0))</f>
        <v>1</v>
      </c>
      <c r="K19">
        <f>IF(SUM('Actual species'!N19)&gt;0,1,IF(SUM('Actual species'!N19="X"),1,0))</f>
        <v>0</v>
      </c>
      <c r="L19">
        <f>IF(SUM('Actual species'!O19)&gt;0,1,IF(SUM('Actual species'!O19="X"),1,0))</f>
        <v>0</v>
      </c>
      <c r="M19">
        <f>IF(SUM('Actual species'!P19)&gt;0,1,IF(SUM('Actual species'!P19="X"),1,0))</f>
        <v>0</v>
      </c>
      <c r="N19">
        <f>IF(SUM('Actual species'!Q19)&gt;0,1,IF(SUM('Actual species'!Q19="X"),1,0))</f>
        <v>0</v>
      </c>
      <c r="O19">
        <f>IF(SUM('Actual species'!R19)&gt;0,1,IF(SUM('Actual species'!R19="X"),1,0))</f>
        <v>0</v>
      </c>
      <c r="P19">
        <f>IF(SUM('Actual species'!S19)&gt;0,1,IF(SUM('Actual species'!S19="X"),1,0))</f>
        <v>0</v>
      </c>
      <c r="Q19">
        <f>IF(SUM('Actual species'!T19)&gt;0,1,IF(SUM('Actual species'!T19="X"),1,0))</f>
        <v>0</v>
      </c>
      <c r="R19">
        <f>IF(SUM('Actual species'!U19)&gt;0,1,IF(SUM('Actual species'!U19="X"),1,0))</f>
        <v>0</v>
      </c>
      <c r="S19">
        <f>IF(SUM('Actual species'!V19)&gt;0,1,IF(SUM('Actual species'!V19="X"),1,0))</f>
        <v>0</v>
      </c>
      <c r="T19">
        <f>IF(SUM('Actual species'!W19)&gt;0,1,IF(SUM('Actual species'!W19="X"),1,0))</f>
        <v>0</v>
      </c>
      <c r="U19">
        <f>IF(SUM('Actual species'!X19)&gt;0,1,IF(SUM('Actual species'!X19="X"),1,0))</f>
        <v>0</v>
      </c>
      <c r="V19">
        <f>IF(SUM('Actual species'!Y19)&gt;0,1,IF(SUM('Actual species'!Y19="X"),1,0))</f>
        <v>0</v>
      </c>
    </row>
    <row r="20" spans="1:22" x14ac:dyDescent="0.3">
      <c r="A20" t="str">
        <f>'Actual species'!A20</f>
        <v>Eusphalerum limbatum limbatum</v>
      </c>
      <c r="B20">
        <f>IF(SUM('Actual species'!B20:E20)&gt;0,1,IF(SUM('Actual species'!B20:E20="X"),1,0))</f>
        <v>0</v>
      </c>
      <c r="C20">
        <f>IF(SUM('Actual species'!F20)&gt;0,1,IF(SUM('Actual species'!F20="X"),1,0))</f>
        <v>0</v>
      </c>
      <c r="D20">
        <f>IF(SUM('Actual species'!G20)&gt;0,1,IF(SUM('Actual species'!G20="X"),1,0))</f>
        <v>0</v>
      </c>
      <c r="E20">
        <f>IF(SUM('Actual species'!H20)&gt;0,1,IF(SUM('Actual species'!H20="X"),1,0))</f>
        <v>0</v>
      </c>
      <c r="F20">
        <f>IF(SUM('Actual species'!I20)&gt;0,1,IF(SUM('Actual species'!I20="X"),1,0))</f>
        <v>0</v>
      </c>
      <c r="G20">
        <f>IF(SUM('Actual species'!J20)&gt;0,1,IF(SUM('Actual species'!J20="X"),1,0))</f>
        <v>0</v>
      </c>
      <c r="H20">
        <f>IF(SUM('Actual species'!K20)&gt;0,1,IF(SUM('Actual species'!K20="X"),1,0))</f>
        <v>0</v>
      </c>
      <c r="I20">
        <f>IF(SUM('Actual species'!L20)&gt;0,1,IF(SUM('Actual species'!L20="X"),1,0))</f>
        <v>0</v>
      </c>
      <c r="J20">
        <f>IF(SUM('Actual species'!M20)&gt;0,1,IF(SUM('Actual species'!M20="X"),1,0))</f>
        <v>0</v>
      </c>
      <c r="K20">
        <f>IF(SUM('Actual species'!N20)&gt;0,1,IF(SUM('Actual species'!N20="X"),1,0))</f>
        <v>0</v>
      </c>
      <c r="L20">
        <f>IF(SUM('Actual species'!O20)&gt;0,1,IF(SUM('Actual species'!O20="X"),1,0))</f>
        <v>0</v>
      </c>
      <c r="M20">
        <f>IF(SUM('Actual species'!P20)&gt;0,1,IF(SUM('Actual species'!P20="X"),1,0))</f>
        <v>0</v>
      </c>
      <c r="N20">
        <f>IF(SUM('Actual species'!Q20)&gt;0,1,IF(SUM('Actual species'!Q20="X"),1,0))</f>
        <v>0</v>
      </c>
      <c r="O20">
        <f>IF(SUM('Actual species'!R20)&gt;0,1,IF(SUM('Actual species'!R20="X"),1,0))</f>
        <v>0</v>
      </c>
      <c r="P20">
        <f>IF(SUM('Actual species'!S20)&gt;0,1,IF(SUM('Actual species'!S20="X"),1,0))</f>
        <v>0</v>
      </c>
      <c r="Q20">
        <f>IF(SUM('Actual species'!T20)&gt;0,1,IF(SUM('Actual species'!T20="X"),1,0))</f>
        <v>1</v>
      </c>
      <c r="R20">
        <f>IF(SUM('Actual species'!U20)&gt;0,1,IF(SUM('Actual species'!U20="X"),1,0))</f>
        <v>0</v>
      </c>
      <c r="S20">
        <f>IF(SUM('Actual species'!V20)&gt;0,1,IF(SUM('Actual species'!V20="X"),1,0))</f>
        <v>1</v>
      </c>
      <c r="T20">
        <f>IF(SUM('Actual species'!W20)&gt;0,1,IF(SUM('Actual species'!W20="X"),1,0))</f>
        <v>0</v>
      </c>
      <c r="U20">
        <f>IF(SUM('Actual species'!X20)&gt;0,1,IF(SUM('Actual species'!X20="X"),1,0))</f>
        <v>1</v>
      </c>
      <c r="V20">
        <f>IF(SUM('Actual species'!Y20)&gt;0,1,IF(SUM('Actual species'!Y20="X"),1,0))</f>
        <v>0</v>
      </c>
    </row>
    <row r="21" spans="1:22" x14ac:dyDescent="0.3">
      <c r="A21" t="str">
        <f>'Actual species'!A21</f>
        <v>Eusphalerum zerchei</v>
      </c>
      <c r="B21">
        <f>IF(SUM('Actual species'!B21:E21)&gt;0,1,IF(SUM('Actual species'!B21:E21="X"),1,0))</f>
        <v>0</v>
      </c>
      <c r="C21">
        <f>IF(SUM('Actual species'!F21)&gt;0,1,IF(SUM('Actual species'!F21="X"),1,0))</f>
        <v>0</v>
      </c>
      <c r="D21">
        <f>IF(SUM('Actual species'!G21)&gt;0,1,IF(SUM('Actual species'!G21="X"),1,0))</f>
        <v>0</v>
      </c>
      <c r="E21">
        <f>IF(SUM('Actual species'!H21)&gt;0,1,IF(SUM('Actual species'!H21="X"),1,0))</f>
        <v>0</v>
      </c>
      <c r="F21">
        <f>IF(SUM('Actual species'!I21)&gt;0,1,IF(SUM('Actual species'!I21="X"),1,0))</f>
        <v>0</v>
      </c>
      <c r="G21">
        <f>IF(SUM('Actual species'!J21)&gt;0,1,IF(SUM('Actual species'!J21="X"),1,0))</f>
        <v>0</v>
      </c>
      <c r="H21">
        <f>IF(SUM('Actual species'!K21)&gt;0,1,IF(SUM('Actual species'!K21="X"),1,0))</f>
        <v>0</v>
      </c>
      <c r="I21">
        <f>IF(SUM('Actual species'!L21)&gt;0,1,IF(SUM('Actual species'!L21="X"),1,0))</f>
        <v>0</v>
      </c>
      <c r="J21">
        <f>IF(SUM('Actual species'!M21)&gt;0,1,IF(SUM('Actual species'!M21="X"),1,0))</f>
        <v>0</v>
      </c>
      <c r="K21">
        <f>IF(SUM('Actual species'!N21)&gt;0,1,IF(SUM('Actual species'!N21="X"),1,0))</f>
        <v>0</v>
      </c>
      <c r="L21">
        <f>IF(SUM('Actual species'!O21)&gt;0,1,IF(SUM('Actual species'!O21="X"),1,0))</f>
        <v>0</v>
      </c>
      <c r="M21">
        <f>IF(SUM('Actual species'!P21)&gt;0,1,IF(SUM('Actual species'!P21="X"),1,0))</f>
        <v>0</v>
      </c>
      <c r="N21">
        <f>IF(SUM('Actual species'!Q21)&gt;0,1,IF(SUM('Actual species'!Q21="X"),1,0))</f>
        <v>0</v>
      </c>
      <c r="O21">
        <f>IF(SUM('Actual species'!R21)&gt;0,1,IF(SUM('Actual species'!R21="X"),1,0))</f>
        <v>0</v>
      </c>
      <c r="P21">
        <f>IF(SUM('Actual species'!S21)&gt;0,1,IF(SUM('Actual species'!S21="X"),1,0))</f>
        <v>0</v>
      </c>
      <c r="Q21">
        <f>IF(SUM('Actual species'!T21)&gt;0,1,IF(SUM('Actual species'!T21="X"),1,0))</f>
        <v>0</v>
      </c>
      <c r="R21">
        <f>IF(SUM('Actual species'!U21)&gt;0,1,IF(SUM('Actual species'!U21="X"),1,0))</f>
        <v>0</v>
      </c>
      <c r="S21">
        <f>IF(SUM('Actual species'!V21)&gt;0,1,IF(SUM('Actual species'!V21="X"),1,0))</f>
        <v>1</v>
      </c>
      <c r="T21">
        <f>IF(SUM('Actual species'!W21)&gt;0,1,IF(SUM('Actual species'!W21="X"),1,0))</f>
        <v>0</v>
      </c>
      <c r="U21">
        <f>IF(SUM('Actual species'!X21)&gt;0,1,IF(SUM('Actual species'!X21="X"),1,0))</f>
        <v>1</v>
      </c>
      <c r="V21">
        <f>IF(SUM('Actual species'!Y21)&gt;0,1,IF(SUM('Actual species'!Y21="X"),1,0))</f>
        <v>0</v>
      </c>
    </row>
    <row r="22" spans="1:22" x14ac:dyDescent="0.3">
      <c r="A22" t="str">
        <f>'Actual species'!A22</f>
        <v>Hapalaraea pygmaea</v>
      </c>
      <c r="B22">
        <f>IF(SUM('Actual species'!B22:E22)&gt;0,1,IF(SUM('Actual species'!B22:E22="X"),1,0))</f>
        <v>0</v>
      </c>
      <c r="C22">
        <f>IF(SUM('Actual species'!F22)&gt;0,1,IF(SUM('Actual species'!F22="X"),1,0))</f>
        <v>0</v>
      </c>
      <c r="D22">
        <f>IF(SUM('Actual species'!G22)&gt;0,1,IF(SUM('Actual species'!G22="X"),1,0))</f>
        <v>0</v>
      </c>
      <c r="E22">
        <f>IF(SUM('Actual species'!H22)&gt;0,1,IF(SUM('Actual species'!H22="X"),1,0))</f>
        <v>0</v>
      </c>
      <c r="F22">
        <f>IF(SUM('Actual species'!I22)&gt;0,1,IF(SUM('Actual species'!I22="X"),1,0))</f>
        <v>0</v>
      </c>
      <c r="G22">
        <f>IF(SUM('Actual species'!J22)&gt;0,1,IF(SUM('Actual species'!J22="X"),1,0))</f>
        <v>0</v>
      </c>
      <c r="H22">
        <f>IF(SUM('Actual species'!K22)&gt;0,1,IF(SUM('Actual species'!K22="X"),1,0))</f>
        <v>0</v>
      </c>
      <c r="I22">
        <f>IF(SUM('Actual species'!L22)&gt;0,1,IF(SUM('Actual species'!L22="X"),1,0))</f>
        <v>0</v>
      </c>
      <c r="J22">
        <f>IF(SUM('Actual species'!M22)&gt;0,1,IF(SUM('Actual species'!M22="X"),1,0))</f>
        <v>1</v>
      </c>
      <c r="K22">
        <f>IF(SUM('Actual species'!N22)&gt;0,1,IF(SUM('Actual species'!N22="X"),1,0))</f>
        <v>0</v>
      </c>
      <c r="L22">
        <f>IF(SUM('Actual species'!O22)&gt;0,1,IF(SUM('Actual species'!O22="X"),1,0))</f>
        <v>0</v>
      </c>
      <c r="M22">
        <f>IF(SUM('Actual species'!P22)&gt;0,1,IF(SUM('Actual species'!P22="X"),1,0))</f>
        <v>0</v>
      </c>
      <c r="N22">
        <f>IF(SUM('Actual species'!Q22)&gt;0,1,IF(SUM('Actual species'!Q22="X"),1,0))</f>
        <v>0</v>
      </c>
      <c r="O22">
        <f>IF(SUM('Actual species'!R22)&gt;0,1,IF(SUM('Actual species'!R22="X"),1,0))</f>
        <v>0</v>
      </c>
      <c r="P22">
        <f>IF(SUM('Actual species'!S22)&gt;0,1,IF(SUM('Actual species'!S22="X"),1,0))</f>
        <v>0</v>
      </c>
      <c r="Q22">
        <f>IF(SUM('Actual species'!T22)&gt;0,1,IF(SUM('Actual species'!T22="X"),1,0))</f>
        <v>0</v>
      </c>
      <c r="R22">
        <f>IF(SUM('Actual species'!U22)&gt;0,1,IF(SUM('Actual species'!U22="X"),1,0))</f>
        <v>0</v>
      </c>
      <c r="S22">
        <f>IF(SUM('Actual species'!V22)&gt;0,1,IF(SUM('Actual species'!V22="X"),1,0))</f>
        <v>0</v>
      </c>
      <c r="T22">
        <f>IF(SUM('Actual species'!W22)&gt;0,1,IF(SUM('Actual species'!W22="X"),1,0))</f>
        <v>0</v>
      </c>
      <c r="U22">
        <f>IF(SUM('Actual species'!X22)&gt;0,1,IF(SUM('Actual species'!X22="X"),1,0))</f>
        <v>0</v>
      </c>
      <c r="V22">
        <f>IF(SUM('Actual species'!Y22)&gt;0,1,IF(SUM('Actual species'!Y22="X"),1,0))</f>
        <v>0</v>
      </c>
    </row>
    <row r="23" spans="1:22" x14ac:dyDescent="0.3">
      <c r="A23" t="str">
        <f>'Actual species'!A23</f>
        <v xml:space="preserve">Lesteva brondeeli (E) </v>
      </c>
      <c r="B23">
        <f>IF(SUM('Actual species'!B23:E23)&gt;0,1,IF(SUM('Actual species'!B23:E23="X"),1,0))</f>
        <v>0</v>
      </c>
      <c r="C23">
        <f>IF(SUM('Actual species'!F23)&gt;0,1,IF(SUM('Actual species'!F23="X"),1,0))</f>
        <v>0</v>
      </c>
      <c r="D23">
        <f>IF(SUM('Actual species'!G23)&gt;0,1,IF(SUM('Actual species'!G23="X"),1,0))</f>
        <v>0</v>
      </c>
      <c r="E23">
        <f>IF(SUM('Actual species'!H23)&gt;0,1,IF(SUM('Actual species'!H23="X"),1,0))</f>
        <v>0</v>
      </c>
      <c r="F23">
        <f>IF(SUM('Actual species'!I23)&gt;0,1,IF(SUM('Actual species'!I23="X"),1,0))</f>
        <v>0</v>
      </c>
      <c r="G23">
        <f>IF(SUM('Actual species'!J23)&gt;0,1,IF(SUM('Actual species'!J23="X"),1,0))</f>
        <v>1</v>
      </c>
      <c r="H23">
        <f>IF(SUM('Actual species'!K23)&gt;0,1,IF(SUM('Actual species'!K23="X"),1,0))</f>
        <v>0</v>
      </c>
      <c r="I23">
        <f>IF(SUM('Actual species'!L23)&gt;0,1,IF(SUM('Actual species'!L23="X"),1,0))</f>
        <v>0</v>
      </c>
      <c r="J23">
        <f>IF(SUM('Actual species'!M23)&gt;0,1,IF(SUM('Actual species'!M23="X"),1,0))</f>
        <v>0</v>
      </c>
      <c r="K23">
        <f>IF(SUM('Actual species'!N23)&gt;0,1,IF(SUM('Actual species'!N23="X"),1,0))</f>
        <v>0</v>
      </c>
      <c r="L23">
        <f>IF(SUM('Actual species'!O23)&gt;0,1,IF(SUM('Actual species'!O23="X"),1,0))</f>
        <v>0</v>
      </c>
      <c r="M23">
        <f>IF(SUM('Actual species'!P23)&gt;0,1,IF(SUM('Actual species'!P23="X"),1,0))</f>
        <v>0</v>
      </c>
      <c r="N23">
        <f>IF(SUM('Actual species'!Q23)&gt;0,1,IF(SUM('Actual species'!Q23="X"),1,0))</f>
        <v>0</v>
      </c>
      <c r="O23">
        <f>IF(SUM('Actual species'!R23)&gt;0,1,IF(SUM('Actual species'!R23="X"),1,0))</f>
        <v>0</v>
      </c>
      <c r="P23">
        <f>IF(SUM('Actual species'!S23)&gt;0,1,IF(SUM('Actual species'!S23="X"),1,0))</f>
        <v>0</v>
      </c>
      <c r="Q23">
        <f>IF(SUM('Actual species'!T23)&gt;0,1,IF(SUM('Actual species'!T23="X"),1,0))</f>
        <v>0</v>
      </c>
      <c r="R23">
        <f>IF(SUM('Actual species'!U23)&gt;0,1,IF(SUM('Actual species'!U23="X"),1,0))</f>
        <v>0</v>
      </c>
      <c r="S23">
        <f>IF(SUM('Actual species'!V23)&gt;0,1,IF(SUM('Actual species'!V23="X"),1,0))</f>
        <v>0</v>
      </c>
      <c r="T23">
        <f>IF(SUM('Actual species'!W23)&gt;0,1,IF(SUM('Actual species'!W23="X"),1,0))</f>
        <v>1</v>
      </c>
      <c r="U23">
        <f>IF(SUM('Actual species'!X23)&gt;0,1,IF(SUM('Actual species'!X23="X"),1,0))</f>
        <v>0</v>
      </c>
      <c r="V23">
        <f>IF(SUM('Actual species'!Y23)&gt;0,1,IF(SUM('Actual species'!Y23="X"),1,0))</f>
        <v>0</v>
      </c>
    </row>
    <row r="24" spans="1:22" x14ac:dyDescent="0.3">
      <c r="A24" t="str">
        <f>'Actual species'!A24</f>
        <v xml:space="preserve">*Lesteva latipes (E) </v>
      </c>
      <c r="B24">
        <f>IF(SUM('Actual species'!B24:E24)&gt;0,1,IF(SUM('Actual species'!B24:E24="X"),1,0))</f>
        <v>1</v>
      </c>
      <c r="C24">
        <f>IF(SUM('Actual species'!F24)&gt;0,1,IF(SUM('Actual species'!F24="X"),1,0))</f>
        <v>0</v>
      </c>
      <c r="D24">
        <f>IF(SUM('Actual species'!G24)&gt;0,1,IF(SUM('Actual species'!G24="X"),1,0))</f>
        <v>0</v>
      </c>
      <c r="E24">
        <f>IF(SUM('Actual species'!H24)&gt;0,1,IF(SUM('Actual species'!H24="X"),1,0))</f>
        <v>0</v>
      </c>
      <c r="F24">
        <f>IF(SUM('Actual species'!I24)&gt;0,1,IF(SUM('Actual species'!I24="X"),1,0))</f>
        <v>0</v>
      </c>
      <c r="G24">
        <f>IF(SUM('Actual species'!J24)&gt;0,1,IF(SUM('Actual species'!J24="X"),1,0))</f>
        <v>0</v>
      </c>
      <c r="H24">
        <f>IF(SUM('Actual species'!K24)&gt;0,1,IF(SUM('Actual species'!K24="X"),1,0))</f>
        <v>0</v>
      </c>
      <c r="I24">
        <f>IF(SUM('Actual species'!L24)&gt;0,1,IF(SUM('Actual species'!L24="X"),1,0))</f>
        <v>0</v>
      </c>
      <c r="J24">
        <f>IF(SUM('Actual species'!M24)&gt;0,1,IF(SUM('Actual species'!M24="X"),1,0))</f>
        <v>0</v>
      </c>
      <c r="K24">
        <f>IF(SUM('Actual species'!N24)&gt;0,1,IF(SUM('Actual species'!N24="X"),1,0))</f>
        <v>0</v>
      </c>
      <c r="L24">
        <f>IF(SUM('Actual species'!O24)&gt;0,1,IF(SUM('Actual species'!O24="X"),1,0))</f>
        <v>0</v>
      </c>
      <c r="M24">
        <f>IF(SUM('Actual species'!P24)&gt;0,1,IF(SUM('Actual species'!P24="X"),1,0))</f>
        <v>0</v>
      </c>
      <c r="N24">
        <f>IF(SUM('Actual species'!Q24)&gt;0,1,IF(SUM('Actual species'!Q24="X"),1,0))</f>
        <v>0</v>
      </c>
      <c r="O24">
        <f>IF(SUM('Actual species'!R24)&gt;0,1,IF(SUM('Actual species'!R24="X"),1,0))</f>
        <v>0</v>
      </c>
      <c r="P24">
        <f>IF(SUM('Actual species'!S24)&gt;0,1,IF(SUM('Actual species'!S24="X"),1,0))</f>
        <v>0</v>
      </c>
      <c r="Q24">
        <f>IF(SUM('Actual species'!T24)&gt;0,1,IF(SUM('Actual species'!T24="X"),1,0))</f>
        <v>0</v>
      </c>
      <c r="R24">
        <f>IF(SUM('Actual species'!U24)&gt;0,1,IF(SUM('Actual species'!U24="X"),1,0))</f>
        <v>0</v>
      </c>
      <c r="S24">
        <f>IF(SUM('Actual species'!V24)&gt;0,1,IF(SUM('Actual species'!V24="X"),1,0))</f>
        <v>0</v>
      </c>
      <c r="T24">
        <f>IF(SUM('Actual species'!W24)&gt;0,1,IF(SUM('Actual species'!W24="X"),1,0))</f>
        <v>1</v>
      </c>
      <c r="U24">
        <f>IF(SUM('Actual species'!X24)&gt;0,1,IF(SUM('Actual species'!X24="X"),1,0))</f>
        <v>0</v>
      </c>
      <c r="V24">
        <f>IF(SUM('Actual species'!Y24)&gt;0,1,IF(SUM('Actual species'!Y24="X"),1,0))</f>
        <v>0</v>
      </c>
    </row>
    <row r="25" spans="1:22" x14ac:dyDescent="0.3">
      <c r="A25" t="str">
        <f>'Actual species'!A25</f>
        <v>Lesteva longoelytrata</v>
      </c>
      <c r="B25">
        <f>IF(SUM('Actual species'!B25:E25)&gt;0,1,IF(SUM('Actual species'!B25:E25="X"),1,0))</f>
        <v>0</v>
      </c>
      <c r="C25">
        <f>IF(SUM('Actual species'!F25)&gt;0,1,IF(SUM('Actual species'!F25="X"),1,0))</f>
        <v>0</v>
      </c>
      <c r="D25">
        <f>IF(SUM('Actual species'!G25)&gt;0,1,IF(SUM('Actual species'!G25="X"),1,0))</f>
        <v>0</v>
      </c>
      <c r="E25">
        <f>IF(SUM('Actual species'!H25)&gt;0,1,IF(SUM('Actual species'!H25="X"),1,0))</f>
        <v>0</v>
      </c>
      <c r="F25">
        <f>IF(SUM('Actual species'!I25)&gt;0,1,IF(SUM('Actual species'!I25="X"),1,0))</f>
        <v>0</v>
      </c>
      <c r="G25">
        <f>IF(SUM('Actual species'!J25)&gt;0,1,IF(SUM('Actual species'!J25="X"),1,0))</f>
        <v>0</v>
      </c>
      <c r="H25">
        <f>IF(SUM('Actual species'!K25)&gt;0,1,IF(SUM('Actual species'!K25="X"),1,0))</f>
        <v>0</v>
      </c>
      <c r="I25">
        <f>IF(SUM('Actual species'!L25)&gt;0,1,IF(SUM('Actual species'!L25="X"),1,0))</f>
        <v>0</v>
      </c>
      <c r="J25">
        <f>IF(SUM('Actual species'!M25)&gt;0,1,IF(SUM('Actual species'!M25="X"),1,0))</f>
        <v>0</v>
      </c>
      <c r="K25">
        <f>IF(SUM('Actual species'!N25)&gt;0,1,IF(SUM('Actual species'!N25="X"),1,0))</f>
        <v>0</v>
      </c>
      <c r="L25">
        <f>IF(SUM('Actual species'!O25)&gt;0,1,IF(SUM('Actual species'!O25="X"),1,0))</f>
        <v>0</v>
      </c>
      <c r="M25">
        <f>IF(SUM('Actual species'!P25)&gt;0,1,IF(SUM('Actual species'!P25="X"),1,0))</f>
        <v>0</v>
      </c>
      <c r="N25">
        <f>IF(SUM('Actual species'!Q25)&gt;0,1,IF(SUM('Actual species'!Q25="X"),1,0))</f>
        <v>0</v>
      </c>
      <c r="O25">
        <f>IF(SUM('Actual species'!R25)&gt;0,1,IF(SUM('Actual species'!R25="X"),1,0))</f>
        <v>0</v>
      </c>
      <c r="P25">
        <f>IF(SUM('Actual species'!S25)&gt;0,1,IF(SUM('Actual species'!S25="X"),1,0))</f>
        <v>0</v>
      </c>
      <c r="Q25">
        <f>IF(SUM('Actual species'!T25)&gt;0,1,IF(SUM('Actual species'!T25="X"),1,0))</f>
        <v>1</v>
      </c>
      <c r="R25">
        <f>IF(SUM('Actual species'!U25)&gt;0,1,IF(SUM('Actual species'!U25="X"),1,0))</f>
        <v>0</v>
      </c>
      <c r="S25">
        <f>IF(SUM('Actual species'!V25)&gt;0,1,IF(SUM('Actual species'!V25="X"),1,0))</f>
        <v>0</v>
      </c>
      <c r="T25">
        <f>IF(SUM('Actual species'!W25)&gt;0,1,IF(SUM('Actual species'!W25="X"),1,0))</f>
        <v>0</v>
      </c>
      <c r="U25">
        <f>IF(SUM('Actual species'!X25)&gt;0,1,IF(SUM('Actual species'!X25="X"),1,0))</f>
        <v>1</v>
      </c>
      <c r="V25">
        <f>IF(SUM('Actual species'!Y25)&gt;0,1,IF(SUM('Actual species'!Y25="X"),1,0))</f>
        <v>1</v>
      </c>
    </row>
    <row r="26" spans="1:22" x14ac:dyDescent="0.3">
      <c r="A26" t="str">
        <f>'Actual species'!A26</f>
        <v xml:space="preserve">Lesteva longoelytrata cretica (E) </v>
      </c>
      <c r="B26">
        <f>IF(SUM('Actual species'!B26:E26)&gt;0,1,IF(SUM('Actual species'!B26:E26="X"),1,0))</f>
        <v>0</v>
      </c>
      <c r="C26">
        <f>IF(SUM('Actual species'!F26)&gt;0,1,IF(SUM('Actual species'!F26="X"),1,0))</f>
        <v>0</v>
      </c>
      <c r="D26">
        <f>IF(SUM('Actual species'!G26)&gt;0,1,IF(SUM('Actual species'!G26="X"),1,0))</f>
        <v>0</v>
      </c>
      <c r="E26">
        <f>IF(SUM('Actual species'!H26)&gt;0,1,IF(SUM('Actual species'!H26="X"),1,0))</f>
        <v>0</v>
      </c>
      <c r="F26">
        <f>IF(SUM('Actual species'!I26)&gt;0,1,IF(SUM('Actual species'!I26="X"),1,0))</f>
        <v>0</v>
      </c>
      <c r="G26">
        <f>IF(SUM('Actual species'!J26)&gt;0,1,IF(SUM('Actual species'!J26="X"),1,0))</f>
        <v>1</v>
      </c>
      <c r="H26">
        <f>IF(SUM('Actual species'!K26)&gt;0,1,IF(SUM('Actual species'!K26="X"),1,0))</f>
        <v>0</v>
      </c>
      <c r="I26">
        <f>IF(SUM('Actual species'!L26)&gt;0,1,IF(SUM('Actual species'!L26="X"),1,0))</f>
        <v>0</v>
      </c>
      <c r="J26">
        <f>IF(SUM('Actual species'!M26)&gt;0,1,IF(SUM('Actual species'!M26="X"),1,0))</f>
        <v>0</v>
      </c>
      <c r="K26">
        <f>IF(SUM('Actual species'!N26)&gt;0,1,IF(SUM('Actual species'!N26="X"),1,0))</f>
        <v>0</v>
      </c>
      <c r="L26">
        <f>IF(SUM('Actual species'!O26)&gt;0,1,IF(SUM('Actual species'!O26="X"),1,0))</f>
        <v>0</v>
      </c>
      <c r="M26">
        <f>IF(SUM('Actual species'!P26)&gt;0,1,IF(SUM('Actual species'!P26="X"),1,0))</f>
        <v>0</v>
      </c>
      <c r="N26">
        <f>IF(SUM('Actual species'!Q26)&gt;0,1,IF(SUM('Actual species'!Q26="X"),1,0))</f>
        <v>0</v>
      </c>
      <c r="O26">
        <f>IF(SUM('Actual species'!R26)&gt;0,1,IF(SUM('Actual species'!R26="X"),1,0))</f>
        <v>0</v>
      </c>
      <c r="P26">
        <f>IF(SUM('Actual species'!S26)&gt;0,1,IF(SUM('Actual species'!S26="X"),1,0))</f>
        <v>0</v>
      </c>
      <c r="Q26">
        <f>IF(SUM('Actual species'!T26)&gt;0,1,IF(SUM('Actual species'!T26="X"),1,0))</f>
        <v>0</v>
      </c>
      <c r="R26">
        <f>IF(SUM('Actual species'!U26)&gt;0,1,IF(SUM('Actual species'!U26="X"),1,0))</f>
        <v>0</v>
      </c>
      <c r="S26">
        <f>IF(SUM('Actual species'!V26)&gt;0,1,IF(SUM('Actual species'!V26="X"),1,0))</f>
        <v>0</v>
      </c>
      <c r="T26">
        <f>IF(SUM('Actual species'!W26)&gt;0,1,IF(SUM('Actual species'!W26="X"),1,0))</f>
        <v>1</v>
      </c>
      <c r="U26">
        <f>IF(SUM('Actual species'!X26)&gt;0,1,IF(SUM('Actual species'!X26="X"),1,0))</f>
        <v>0</v>
      </c>
      <c r="V26">
        <f>IF(SUM('Actual species'!Y26)&gt;0,1,IF(SUM('Actual species'!Y26="X"),1,0))</f>
        <v>0</v>
      </c>
    </row>
    <row r="27" spans="1:22" x14ac:dyDescent="0.3">
      <c r="A27" t="str">
        <f>'Actual species'!A27</f>
        <v xml:space="preserve">Lesteva nitidicollis (E) </v>
      </c>
      <c r="B27">
        <f>IF(SUM('Actual species'!B27:E27)&gt;0,1,IF(SUM('Actual species'!B27:E27="X"),1,0))</f>
        <v>0</v>
      </c>
      <c r="C27">
        <f>IF(SUM('Actual species'!F27)&gt;0,1,IF(SUM('Actual species'!F27="X"),1,0))</f>
        <v>0</v>
      </c>
      <c r="D27">
        <f>IF(SUM('Actual species'!G27)&gt;0,1,IF(SUM('Actual species'!G27="X"),1,0))</f>
        <v>0</v>
      </c>
      <c r="E27">
        <f>IF(SUM('Actual species'!H27)&gt;0,1,IF(SUM('Actual species'!H27="X"),1,0))</f>
        <v>0</v>
      </c>
      <c r="F27">
        <f>IF(SUM('Actual species'!I27)&gt;0,1,IF(SUM('Actual species'!I27="X"),1,0))</f>
        <v>0</v>
      </c>
      <c r="G27">
        <f>IF(SUM('Actual species'!J27)&gt;0,1,IF(SUM('Actual species'!J27="X"),1,0))</f>
        <v>1</v>
      </c>
      <c r="H27">
        <f>IF(SUM('Actual species'!K27)&gt;0,1,IF(SUM('Actual species'!K27="X"),1,0))</f>
        <v>0</v>
      </c>
      <c r="I27">
        <f>IF(SUM('Actual species'!L27)&gt;0,1,IF(SUM('Actual species'!L27="X"),1,0))</f>
        <v>0</v>
      </c>
      <c r="J27">
        <f>IF(SUM('Actual species'!M27)&gt;0,1,IF(SUM('Actual species'!M27="X"),1,0))</f>
        <v>0</v>
      </c>
      <c r="K27">
        <f>IF(SUM('Actual species'!N27)&gt;0,1,IF(SUM('Actual species'!N27="X"),1,0))</f>
        <v>0</v>
      </c>
      <c r="L27">
        <f>IF(SUM('Actual species'!O27)&gt;0,1,IF(SUM('Actual species'!O27="X"),1,0))</f>
        <v>0</v>
      </c>
      <c r="M27">
        <f>IF(SUM('Actual species'!P27)&gt;0,1,IF(SUM('Actual species'!P27="X"),1,0))</f>
        <v>0</v>
      </c>
      <c r="N27">
        <f>IF(SUM('Actual species'!Q27)&gt;0,1,IF(SUM('Actual species'!Q27="X"),1,0))</f>
        <v>0</v>
      </c>
      <c r="O27">
        <f>IF(SUM('Actual species'!R27)&gt;0,1,IF(SUM('Actual species'!R27="X"),1,0))</f>
        <v>0</v>
      </c>
      <c r="P27">
        <f>IF(SUM('Actual species'!S27)&gt;0,1,IF(SUM('Actual species'!S27="X"),1,0))</f>
        <v>0</v>
      </c>
      <c r="Q27">
        <f>IF(SUM('Actual species'!T27)&gt;0,1,IF(SUM('Actual species'!T27="X"),1,0))</f>
        <v>0</v>
      </c>
      <c r="R27">
        <f>IF(SUM('Actual species'!U27)&gt;0,1,IF(SUM('Actual species'!U27="X"),1,0))</f>
        <v>0</v>
      </c>
      <c r="S27">
        <f>IF(SUM('Actual species'!V27)&gt;0,1,IF(SUM('Actual species'!V27="X"),1,0))</f>
        <v>0</v>
      </c>
      <c r="T27">
        <f>IF(SUM('Actual species'!W27)&gt;0,1,IF(SUM('Actual species'!W27="X"),1,0))</f>
        <v>1</v>
      </c>
      <c r="U27">
        <f>IF(SUM('Actual species'!X27)&gt;0,1,IF(SUM('Actual species'!X27="X"),1,0))</f>
        <v>0</v>
      </c>
      <c r="V27">
        <f>IF(SUM('Actual species'!Y27)&gt;0,1,IF(SUM('Actual species'!Y27="X"),1,0))</f>
        <v>0</v>
      </c>
    </row>
    <row r="28" spans="1:22" x14ac:dyDescent="0.3">
      <c r="A28" t="str">
        <f>'Actual species'!A28</f>
        <v xml:space="preserve">Lesteva szekessyi (E) </v>
      </c>
      <c r="B28">
        <f>IF(SUM('Actual species'!B28:E28)&gt;0,1,IF(SUM('Actual species'!B28:E28="X"),1,0))</f>
        <v>0</v>
      </c>
      <c r="C28">
        <f>IF(SUM('Actual species'!F28)&gt;0,1,IF(SUM('Actual species'!F28="X"),1,0))</f>
        <v>0</v>
      </c>
      <c r="D28">
        <f>IF(SUM('Actual species'!G28)&gt;0,1,IF(SUM('Actual species'!G28="X"),1,0))</f>
        <v>0</v>
      </c>
      <c r="E28">
        <f>IF(SUM('Actual species'!H28)&gt;0,1,IF(SUM('Actual species'!H28="X"),1,0))</f>
        <v>0</v>
      </c>
      <c r="F28">
        <f>IF(SUM('Actual species'!I28)&gt;0,1,IF(SUM('Actual species'!I28="X"),1,0))</f>
        <v>0</v>
      </c>
      <c r="G28">
        <f>IF(SUM('Actual species'!J28)&gt;0,1,IF(SUM('Actual species'!J28="X"),1,0))</f>
        <v>1</v>
      </c>
      <c r="H28">
        <f>IF(SUM('Actual species'!K28)&gt;0,1,IF(SUM('Actual species'!K28="X"),1,0))</f>
        <v>0</v>
      </c>
      <c r="I28">
        <f>IF(SUM('Actual species'!L28)&gt;0,1,IF(SUM('Actual species'!L28="X"),1,0))</f>
        <v>0</v>
      </c>
      <c r="J28">
        <f>IF(SUM('Actual species'!M28)&gt;0,1,IF(SUM('Actual species'!M28="X"),1,0))</f>
        <v>0</v>
      </c>
      <c r="K28">
        <f>IF(SUM('Actual species'!N28)&gt;0,1,IF(SUM('Actual species'!N28="X"),1,0))</f>
        <v>0</v>
      </c>
      <c r="L28">
        <f>IF(SUM('Actual species'!O28)&gt;0,1,IF(SUM('Actual species'!O28="X"),1,0))</f>
        <v>0</v>
      </c>
      <c r="M28">
        <f>IF(SUM('Actual species'!P28)&gt;0,1,IF(SUM('Actual species'!P28="X"),1,0))</f>
        <v>0</v>
      </c>
      <c r="N28">
        <f>IF(SUM('Actual species'!Q28)&gt;0,1,IF(SUM('Actual species'!Q28="X"),1,0))</f>
        <v>0</v>
      </c>
      <c r="O28">
        <f>IF(SUM('Actual species'!R28)&gt;0,1,IF(SUM('Actual species'!R28="X"),1,0))</f>
        <v>0</v>
      </c>
      <c r="P28">
        <f>IF(SUM('Actual species'!S28)&gt;0,1,IF(SUM('Actual species'!S28="X"),1,0))</f>
        <v>0</v>
      </c>
      <c r="Q28">
        <f>IF(SUM('Actual species'!T28)&gt;0,1,IF(SUM('Actual species'!T28="X"),1,0))</f>
        <v>0</v>
      </c>
      <c r="R28">
        <f>IF(SUM('Actual species'!U28)&gt;0,1,IF(SUM('Actual species'!U28="X"),1,0))</f>
        <v>0</v>
      </c>
      <c r="S28">
        <f>IF(SUM('Actual species'!V28)&gt;0,1,IF(SUM('Actual species'!V28="X"),1,0))</f>
        <v>0</v>
      </c>
      <c r="T28">
        <f>IF(SUM('Actual species'!W28)&gt;0,1,IF(SUM('Actual species'!W28="X"),1,0))</f>
        <v>1</v>
      </c>
      <c r="U28">
        <f>IF(SUM('Actual species'!X28)&gt;0,1,IF(SUM('Actual species'!X28="X"),1,0))</f>
        <v>0</v>
      </c>
      <c r="V28">
        <f>IF(SUM('Actual species'!Y28)&gt;0,1,IF(SUM('Actual species'!Y28="X"),1,0))</f>
        <v>0</v>
      </c>
    </row>
    <row r="29" spans="1:22" x14ac:dyDescent="0.3">
      <c r="A29" t="str">
        <f>'Actual species'!A29</f>
        <v>Omalium caesum</v>
      </c>
      <c r="B29">
        <f>IF(SUM('Actual species'!B29:E29)&gt;0,1,IF(SUM('Actual species'!B29:E29="X"),1,0))</f>
        <v>0</v>
      </c>
      <c r="C29">
        <f>IF(SUM('Actual species'!F29)&gt;0,1,IF(SUM('Actual species'!F29="X"),1,0))</f>
        <v>0</v>
      </c>
      <c r="D29">
        <f>IF(SUM('Actual species'!G29)&gt;0,1,IF(SUM('Actual species'!G29="X"),1,0))</f>
        <v>0</v>
      </c>
      <c r="E29">
        <f>IF(SUM('Actual species'!H29)&gt;0,1,IF(SUM('Actual species'!H29="X"),1,0))</f>
        <v>0</v>
      </c>
      <c r="F29">
        <f>IF(SUM('Actual species'!I29)&gt;0,1,IF(SUM('Actual species'!I29="X"),1,0))</f>
        <v>0</v>
      </c>
      <c r="G29">
        <f>IF(SUM('Actual species'!J29)&gt;0,1,IF(SUM('Actual species'!J29="X"),1,0))</f>
        <v>0</v>
      </c>
      <c r="H29">
        <f>IF(SUM('Actual species'!K29)&gt;0,1,IF(SUM('Actual species'!K29="X"),1,0))</f>
        <v>0</v>
      </c>
      <c r="I29">
        <f>IF(SUM('Actual species'!L29)&gt;0,1,IF(SUM('Actual species'!L29="X"),1,0))</f>
        <v>0</v>
      </c>
      <c r="J29">
        <f>IF(SUM('Actual species'!M29)&gt;0,1,IF(SUM('Actual species'!M29="X"),1,0))</f>
        <v>1</v>
      </c>
      <c r="K29">
        <f>IF(SUM('Actual species'!N29)&gt;0,1,IF(SUM('Actual species'!N29="X"),1,0))</f>
        <v>0</v>
      </c>
      <c r="L29">
        <f>IF(SUM('Actual species'!O29)&gt;0,1,IF(SUM('Actual species'!O29="X"),1,0))</f>
        <v>0</v>
      </c>
      <c r="M29">
        <f>IF(SUM('Actual species'!P29)&gt;0,1,IF(SUM('Actual species'!P29="X"),1,0))</f>
        <v>0</v>
      </c>
      <c r="N29">
        <f>IF(SUM('Actual species'!Q29)&gt;0,1,IF(SUM('Actual species'!Q29="X"),1,0))</f>
        <v>0</v>
      </c>
      <c r="O29">
        <f>IF(SUM('Actual species'!R29)&gt;0,1,IF(SUM('Actual species'!R29="X"),1,0))</f>
        <v>0</v>
      </c>
      <c r="P29">
        <f>IF(SUM('Actual species'!S29)&gt;0,1,IF(SUM('Actual species'!S29="X"),1,0))</f>
        <v>0</v>
      </c>
      <c r="Q29">
        <f>IF(SUM('Actual species'!T29)&gt;0,1,IF(SUM('Actual species'!T29="X"),1,0))</f>
        <v>0</v>
      </c>
      <c r="R29">
        <f>IF(SUM('Actual species'!U29)&gt;0,1,IF(SUM('Actual species'!U29="X"),1,0))</f>
        <v>1</v>
      </c>
      <c r="S29">
        <f>IF(SUM('Actual species'!V29)&gt;0,1,IF(SUM('Actual species'!V29="X"),1,0))</f>
        <v>0</v>
      </c>
      <c r="T29">
        <f>IF(SUM('Actual species'!W29)&gt;0,1,IF(SUM('Actual species'!W29="X"),1,0))</f>
        <v>0</v>
      </c>
      <c r="U29">
        <f>IF(SUM('Actual species'!X29)&gt;0,1,IF(SUM('Actual species'!X29="X"),1,0))</f>
        <v>1</v>
      </c>
      <c r="V29">
        <f>IF(SUM('Actual species'!Y29)&gt;0,1,IF(SUM('Actual species'!Y29="X"),1,0))</f>
        <v>1</v>
      </c>
    </row>
    <row r="30" spans="1:22" x14ac:dyDescent="0.3">
      <c r="A30" t="str">
        <f>'Actual species'!A30</f>
        <v>Omalium cinnamomeum</v>
      </c>
      <c r="B30">
        <f>IF(SUM('Actual species'!B30:E30)&gt;0,1,IF(SUM('Actual species'!B30:E30="X"),1,0))</f>
        <v>1</v>
      </c>
      <c r="C30">
        <f>IF(SUM('Actual species'!F30)&gt;0,1,IF(SUM('Actual species'!F30="X"),1,0))</f>
        <v>1</v>
      </c>
      <c r="D30">
        <f>IF(SUM('Actual species'!G30)&gt;0,1,IF(SUM('Actual species'!G30="X"),1,0))</f>
        <v>1</v>
      </c>
      <c r="E30">
        <f>IF(SUM('Actual species'!H30)&gt;0,1,IF(SUM('Actual species'!H30="X"),1,0))</f>
        <v>1</v>
      </c>
      <c r="F30">
        <f>IF(SUM('Actual species'!I30)&gt;0,1,IF(SUM('Actual species'!I30="X"),1,0))</f>
        <v>0</v>
      </c>
      <c r="G30">
        <f>IF(SUM('Actual species'!J30)&gt;0,1,IF(SUM('Actual species'!J30="X"),1,0))</f>
        <v>1</v>
      </c>
      <c r="H30">
        <f>IF(SUM('Actual species'!K30)&gt;0,1,IF(SUM('Actual species'!K30="X"),1,0))</f>
        <v>0</v>
      </c>
      <c r="I30">
        <f>IF(SUM('Actual species'!L30)&gt;0,1,IF(SUM('Actual species'!L30="X"),1,0))</f>
        <v>1</v>
      </c>
      <c r="J30">
        <f>IF(SUM('Actual species'!M30)&gt;0,1,IF(SUM('Actual species'!M30="X"),1,0))</f>
        <v>1</v>
      </c>
      <c r="K30">
        <f>IF(SUM('Actual species'!N30)&gt;0,1,IF(SUM('Actual species'!N30="X"),1,0))</f>
        <v>0</v>
      </c>
      <c r="L30">
        <f>IF(SUM('Actual species'!O30)&gt;0,1,IF(SUM('Actual species'!O30="X"),1,0))</f>
        <v>0</v>
      </c>
      <c r="M30">
        <f>IF(SUM('Actual species'!P30)&gt;0,1,IF(SUM('Actual species'!P30="X"),1,0))</f>
        <v>0</v>
      </c>
      <c r="N30">
        <f>IF(SUM('Actual species'!Q30)&gt;0,1,IF(SUM('Actual species'!Q30="X"),1,0))</f>
        <v>0</v>
      </c>
      <c r="O30">
        <f>IF(SUM('Actual species'!R30)&gt;0,1,IF(SUM('Actual species'!R30="X"),1,0))</f>
        <v>1</v>
      </c>
      <c r="P30">
        <f>IF(SUM('Actual species'!S30)&gt;0,1,IF(SUM('Actual species'!S30="X"),1,0))</f>
        <v>0</v>
      </c>
      <c r="Q30">
        <f>IF(SUM('Actual species'!T30)&gt;0,1,IF(SUM('Actual species'!T30="X"),1,0))</f>
        <v>0</v>
      </c>
      <c r="R30">
        <f>IF(SUM('Actual species'!U30)&gt;0,1,IF(SUM('Actual species'!U30="X"),1,0))</f>
        <v>1</v>
      </c>
      <c r="S30">
        <f>IF(SUM('Actual species'!V30)&gt;0,1,IF(SUM('Actual species'!V30="X"),1,0))</f>
        <v>0</v>
      </c>
      <c r="T30">
        <f>IF(SUM('Actual species'!W30)&gt;0,1,IF(SUM('Actual species'!W30="X"),1,0))</f>
        <v>0</v>
      </c>
      <c r="U30">
        <f>IF(SUM('Actual species'!X30)&gt;0,1,IF(SUM('Actual species'!X30="X"),1,0))</f>
        <v>1</v>
      </c>
      <c r="V30">
        <f>IF(SUM('Actual species'!Y30)&gt;0,1,IF(SUM('Actual species'!Y30="X"),1,0))</f>
        <v>1</v>
      </c>
    </row>
    <row r="31" spans="1:22" x14ac:dyDescent="0.3">
      <c r="A31" t="str">
        <f>'Actual species'!A31</f>
        <v>Omalium excavatum</v>
      </c>
      <c r="B31">
        <f>IF(SUM('Actual species'!B31:E31)&gt;0,1,IF(SUM('Actual species'!B31:E31="X"),1,0))</f>
        <v>0</v>
      </c>
      <c r="C31">
        <f>IF(SUM('Actual species'!F31)&gt;0,1,IF(SUM('Actual species'!F31="X"),1,0))</f>
        <v>0</v>
      </c>
      <c r="D31">
        <f>IF(SUM('Actual species'!G31)&gt;0,1,IF(SUM('Actual species'!G31="X"),1,0))</f>
        <v>0</v>
      </c>
      <c r="E31">
        <f>IF(SUM('Actual species'!H31)&gt;0,1,IF(SUM('Actual species'!H31="X"),1,0))</f>
        <v>0</v>
      </c>
      <c r="F31">
        <f>IF(SUM('Actual species'!I31)&gt;0,1,IF(SUM('Actual species'!I31="X"),1,0))</f>
        <v>0</v>
      </c>
      <c r="G31">
        <f>IF(SUM('Actual species'!J31)&gt;0,1,IF(SUM('Actual species'!J31="X"),1,0))</f>
        <v>1</v>
      </c>
      <c r="H31">
        <f>IF(SUM('Actual species'!K31)&gt;0,1,IF(SUM('Actual species'!K31="X"),1,0))</f>
        <v>0</v>
      </c>
      <c r="I31">
        <f>IF(SUM('Actual species'!L31)&gt;0,1,IF(SUM('Actual species'!L31="X"),1,0))</f>
        <v>0</v>
      </c>
      <c r="J31">
        <f>IF(SUM('Actual species'!M31)&gt;0,1,IF(SUM('Actual species'!M31="X"),1,0))</f>
        <v>0</v>
      </c>
      <c r="K31">
        <f>IF(SUM('Actual species'!N31)&gt;0,1,IF(SUM('Actual species'!N31="X"),1,0))</f>
        <v>0</v>
      </c>
      <c r="L31">
        <f>IF(SUM('Actual species'!O31)&gt;0,1,IF(SUM('Actual species'!O31="X"),1,0))</f>
        <v>0</v>
      </c>
      <c r="M31">
        <f>IF(SUM('Actual species'!P31)&gt;0,1,IF(SUM('Actual species'!P31="X"),1,0))</f>
        <v>0</v>
      </c>
      <c r="N31">
        <f>IF(SUM('Actual species'!Q31)&gt;0,1,IF(SUM('Actual species'!Q31="X"),1,0))</f>
        <v>1</v>
      </c>
      <c r="O31">
        <f>IF(SUM('Actual species'!R31)&gt;0,1,IF(SUM('Actual species'!R31="X"),1,0))</f>
        <v>1</v>
      </c>
      <c r="P31">
        <f>IF(SUM('Actual species'!S31)&gt;0,1,IF(SUM('Actual species'!S31="X"),1,0))</f>
        <v>1</v>
      </c>
      <c r="Q31">
        <f>IF(SUM('Actual species'!T31)&gt;0,1,IF(SUM('Actual species'!T31="X"),1,0))</f>
        <v>1</v>
      </c>
      <c r="R31">
        <f>IF(SUM('Actual species'!U31)&gt;0,1,IF(SUM('Actual species'!U31="X"),1,0))</f>
        <v>0</v>
      </c>
      <c r="S31">
        <f>IF(SUM('Actual species'!V31)&gt;0,1,IF(SUM('Actual species'!V31="X"),1,0))</f>
        <v>0</v>
      </c>
      <c r="T31">
        <f>IF(SUM('Actual species'!W31)&gt;0,1,IF(SUM('Actual species'!W31="X"),1,0))</f>
        <v>0</v>
      </c>
      <c r="U31">
        <f>IF(SUM('Actual species'!X31)&gt;0,1,IF(SUM('Actual species'!X31="X"),1,0))</f>
        <v>1</v>
      </c>
      <c r="V31">
        <f>IF(SUM('Actual species'!Y31)&gt;0,1,IF(SUM('Actual species'!Y31="X"),1,0))</f>
        <v>0</v>
      </c>
    </row>
    <row r="32" spans="1:22" x14ac:dyDescent="0.3">
      <c r="A32" t="str">
        <f>'Actual species'!A32</f>
        <v>Omalium henroti</v>
      </c>
      <c r="B32">
        <f>IF(SUM('Actual species'!B32:E32)&gt;0,1,IF(SUM('Actual species'!B32:E32="X"),1,0))</f>
        <v>1</v>
      </c>
      <c r="C32">
        <f>IF(SUM('Actual species'!F32)&gt;0,1,IF(SUM('Actual species'!F32="X"),1,0))</f>
        <v>0</v>
      </c>
      <c r="D32">
        <f>IF(SUM('Actual species'!G32)&gt;0,1,IF(SUM('Actual species'!G32="X"),1,0))</f>
        <v>0</v>
      </c>
      <c r="E32">
        <f>IF(SUM('Actual species'!H32)&gt;0,1,IF(SUM('Actual species'!H32="X"),1,0))</f>
        <v>0</v>
      </c>
      <c r="F32">
        <f>IF(SUM('Actual species'!I32)&gt;0,1,IF(SUM('Actual species'!I32="X"),1,0))</f>
        <v>0</v>
      </c>
      <c r="G32">
        <f>IF(SUM('Actual species'!J32)&gt;0,1,IF(SUM('Actual species'!J32="X"),1,0))</f>
        <v>0</v>
      </c>
      <c r="H32">
        <f>IF(SUM('Actual species'!K32)&gt;0,1,IF(SUM('Actual species'!K32="X"),1,0))</f>
        <v>0</v>
      </c>
      <c r="I32">
        <f>IF(SUM('Actual species'!L32)&gt;0,1,IF(SUM('Actual species'!L32="X"),1,0))</f>
        <v>0</v>
      </c>
      <c r="J32">
        <f>IF(SUM('Actual species'!M32)&gt;0,1,IF(SUM('Actual species'!M32="X"),1,0))</f>
        <v>0</v>
      </c>
      <c r="K32">
        <f>IF(SUM('Actual species'!N32)&gt;0,1,IF(SUM('Actual species'!N32="X"),1,0))</f>
        <v>0</v>
      </c>
      <c r="L32">
        <f>IF(SUM('Actual species'!O32)&gt;0,1,IF(SUM('Actual species'!O32="X"),1,0))</f>
        <v>0</v>
      </c>
      <c r="M32">
        <f>IF(SUM('Actual species'!P32)&gt;0,1,IF(SUM('Actual species'!P32="X"),1,0))</f>
        <v>0</v>
      </c>
      <c r="N32">
        <f>IF(SUM('Actual species'!Q32)&gt;0,1,IF(SUM('Actual species'!Q32="X"),1,0))</f>
        <v>0</v>
      </c>
      <c r="O32">
        <f>IF(SUM('Actual species'!R32)&gt;0,1,IF(SUM('Actual species'!R32="X"),1,0))</f>
        <v>0</v>
      </c>
      <c r="P32">
        <f>IF(SUM('Actual species'!S32)&gt;0,1,IF(SUM('Actual species'!S32="X"),1,0))</f>
        <v>0</v>
      </c>
      <c r="Q32">
        <f>IF(SUM('Actual species'!T32)&gt;0,1,IF(SUM('Actual species'!T32="X"),1,0))</f>
        <v>0</v>
      </c>
      <c r="R32">
        <f>IF(SUM('Actual species'!U32)&gt;0,1,IF(SUM('Actual species'!U32="X"),1,0))</f>
        <v>0</v>
      </c>
      <c r="S32">
        <f>IF(SUM('Actual species'!V32)&gt;0,1,IF(SUM('Actual species'!V32="X"),1,0))</f>
        <v>0</v>
      </c>
      <c r="T32">
        <f>IF(SUM('Actual species'!W32)&gt;0,1,IF(SUM('Actual species'!W32="X"),1,0))</f>
        <v>0</v>
      </c>
      <c r="U32">
        <f>IF(SUM('Actual species'!X32)&gt;0,1,IF(SUM('Actual species'!X32="X"),1,0))</f>
        <v>0</v>
      </c>
      <c r="V32">
        <f>IF(SUM('Actual species'!Y32)&gt;0,1,IF(SUM('Actual species'!Y32="X"),1,0))</f>
        <v>0</v>
      </c>
    </row>
    <row r="33" spans="1:22" x14ac:dyDescent="0.3">
      <c r="A33" t="str">
        <f>'Actual species'!A33</f>
        <v>Omalium oxyacantha</v>
      </c>
      <c r="B33">
        <f>IF(SUM('Actual species'!B33:E33)&gt;0,1,IF(SUM('Actual species'!B33:E33="X"),1,0))</f>
        <v>0</v>
      </c>
      <c r="C33">
        <f>IF(SUM('Actual species'!F33)&gt;0,1,IF(SUM('Actual species'!F33="X"),1,0))</f>
        <v>0</v>
      </c>
      <c r="D33">
        <f>IF(SUM('Actual species'!G33)&gt;0,1,IF(SUM('Actual species'!G33="X"),1,0))</f>
        <v>0</v>
      </c>
      <c r="E33">
        <f>IF(SUM('Actual species'!H33)&gt;0,1,IF(SUM('Actual species'!H33="X"),1,0))</f>
        <v>0</v>
      </c>
      <c r="F33">
        <f>IF(SUM('Actual species'!I33)&gt;0,1,IF(SUM('Actual species'!I33="X"),1,0))</f>
        <v>1</v>
      </c>
      <c r="G33">
        <f>IF(SUM('Actual species'!J33)&gt;0,1,IF(SUM('Actual species'!J33="X"),1,0))</f>
        <v>0</v>
      </c>
      <c r="H33">
        <f>IF(SUM('Actual species'!K33)&gt;0,1,IF(SUM('Actual species'!K33="X"),1,0))</f>
        <v>0</v>
      </c>
      <c r="I33">
        <f>IF(SUM('Actual species'!L33)&gt;0,1,IF(SUM('Actual species'!L33="X"),1,0))</f>
        <v>0</v>
      </c>
      <c r="J33">
        <f>IF(SUM('Actual species'!M33)&gt;0,1,IF(SUM('Actual species'!M33="X"),1,0))</f>
        <v>0</v>
      </c>
      <c r="K33">
        <f>IF(SUM('Actual species'!N33)&gt;0,1,IF(SUM('Actual species'!N33="X"),1,0))</f>
        <v>0</v>
      </c>
      <c r="L33">
        <f>IF(SUM('Actual species'!O33)&gt;0,1,IF(SUM('Actual species'!O33="X"),1,0))</f>
        <v>0</v>
      </c>
      <c r="M33">
        <f>IF(SUM('Actual species'!P33)&gt;0,1,IF(SUM('Actual species'!P33="X"),1,0))</f>
        <v>0</v>
      </c>
      <c r="N33">
        <f>IF(SUM('Actual species'!Q33)&gt;0,1,IF(SUM('Actual species'!Q33="X"),1,0))</f>
        <v>0</v>
      </c>
      <c r="O33">
        <f>IF(SUM('Actual species'!R33)&gt;0,1,IF(SUM('Actual species'!R33="X"),1,0))</f>
        <v>0</v>
      </c>
      <c r="P33">
        <f>IF(SUM('Actual species'!S33)&gt;0,1,IF(SUM('Actual species'!S33="X"),1,0))</f>
        <v>0</v>
      </c>
      <c r="Q33">
        <f>IF(SUM('Actual species'!T33)&gt;0,1,IF(SUM('Actual species'!T33="X"),1,0))</f>
        <v>0</v>
      </c>
      <c r="R33">
        <f>IF(SUM('Actual species'!U33)&gt;0,1,IF(SUM('Actual species'!U33="X"),1,0))</f>
        <v>0</v>
      </c>
      <c r="S33">
        <f>IF(SUM('Actual species'!V33)&gt;0,1,IF(SUM('Actual species'!V33="X"),1,0))</f>
        <v>0</v>
      </c>
      <c r="T33">
        <f>IF(SUM('Actual species'!W33)&gt;0,1,IF(SUM('Actual species'!W33="X"),1,0))</f>
        <v>0</v>
      </c>
      <c r="U33">
        <f>IF(SUM('Actual species'!X33)&gt;0,1,IF(SUM('Actual species'!X33="X"),1,0))</f>
        <v>1</v>
      </c>
      <c r="V33">
        <f>IF(SUM('Actual species'!Y33)&gt;0,1,IF(SUM('Actual species'!Y33="X"),1,0))</f>
        <v>1</v>
      </c>
    </row>
    <row r="34" spans="1:22" x14ac:dyDescent="0.3">
      <c r="A34" t="str">
        <f>'Actual species'!A34</f>
        <v>Omalium rhodicum</v>
      </c>
      <c r="B34">
        <f>IF(SUM('Actual species'!B34:E34)&gt;0,1,IF(SUM('Actual species'!B34:E34="X"),1,0))</f>
        <v>0</v>
      </c>
      <c r="C34">
        <f>IF(SUM('Actual species'!F34)&gt;0,1,IF(SUM('Actual species'!F34="X"),1,0))</f>
        <v>0</v>
      </c>
      <c r="D34">
        <f>IF(SUM('Actual species'!G34)&gt;0,1,IF(SUM('Actual species'!G34="X"),1,0))</f>
        <v>1</v>
      </c>
      <c r="E34">
        <f>IF(SUM('Actual species'!H34)&gt;0,1,IF(SUM('Actual species'!H34="X"),1,0))</f>
        <v>0</v>
      </c>
      <c r="F34">
        <f>IF(SUM('Actual species'!I34)&gt;0,1,IF(SUM('Actual species'!I34="X"),1,0))</f>
        <v>1</v>
      </c>
      <c r="G34">
        <f>IF(SUM('Actual species'!J34)&gt;0,1,IF(SUM('Actual species'!J34="X"),1,0))</f>
        <v>1</v>
      </c>
      <c r="H34">
        <f>IF(SUM('Actual species'!K34)&gt;0,1,IF(SUM('Actual species'!K34="X"),1,0))</f>
        <v>1</v>
      </c>
      <c r="I34">
        <f>IF(SUM('Actual species'!L34)&gt;0,1,IF(SUM('Actual species'!L34="X"),1,0))</f>
        <v>0</v>
      </c>
      <c r="J34">
        <f>IF(SUM('Actual species'!M34)&gt;0,1,IF(SUM('Actual species'!M34="X"),1,0))</f>
        <v>0</v>
      </c>
      <c r="K34">
        <f>IF(SUM('Actual species'!N34)&gt;0,1,IF(SUM('Actual species'!N34="X"),1,0))</f>
        <v>0</v>
      </c>
      <c r="L34">
        <f>IF(SUM('Actual species'!O34)&gt;0,1,IF(SUM('Actual species'!O34="X"),1,0))</f>
        <v>0</v>
      </c>
      <c r="M34">
        <f>IF(SUM('Actual species'!P34)&gt;0,1,IF(SUM('Actual species'!P34="X"),1,0))</f>
        <v>0</v>
      </c>
      <c r="N34">
        <f>IF(SUM('Actual species'!Q34)&gt;0,1,IF(SUM('Actual species'!Q34="X"),1,0))</f>
        <v>0</v>
      </c>
      <c r="O34">
        <f>IF(SUM('Actual species'!R34)&gt;0,1,IF(SUM('Actual species'!R34="X"),1,0))</f>
        <v>0</v>
      </c>
      <c r="P34">
        <f>IF(SUM('Actual species'!S34)&gt;0,1,IF(SUM('Actual species'!S34="X"),1,0))</f>
        <v>0</v>
      </c>
      <c r="Q34">
        <f>IF(SUM('Actual species'!T34)&gt;0,1,IF(SUM('Actual species'!T34="X"),1,0))</f>
        <v>0</v>
      </c>
      <c r="R34">
        <f>IF(SUM('Actual species'!U34)&gt;0,1,IF(SUM('Actual species'!U34="X"),1,0))</f>
        <v>0</v>
      </c>
      <c r="S34">
        <f>IF(SUM('Actual species'!V34)&gt;0,1,IF(SUM('Actual species'!V34="X"),1,0))</f>
        <v>0</v>
      </c>
      <c r="T34">
        <f>IF(SUM('Actual species'!W34)&gt;0,1,IF(SUM('Actual species'!W34="X"),1,0))</f>
        <v>0</v>
      </c>
      <c r="U34">
        <f>IF(SUM('Actual species'!X34)&gt;0,1,IF(SUM('Actual species'!X34="X"),1,0))</f>
        <v>0</v>
      </c>
      <c r="V34">
        <f>IF(SUM('Actual species'!Y34)&gt;0,1,IF(SUM('Actual species'!Y34="X"),1,0))</f>
        <v>0</v>
      </c>
    </row>
    <row r="35" spans="1:22" x14ac:dyDescent="0.3">
      <c r="A35" t="str">
        <f>'Actual species'!A35</f>
        <v>Omalium riparium</v>
      </c>
      <c r="B35">
        <f>IF(SUM('Actual species'!B35:E35)&gt;0,1,IF(SUM('Actual species'!B35:E35="X"),1,0))</f>
        <v>1</v>
      </c>
      <c r="C35">
        <f>IF(SUM('Actual species'!F35)&gt;0,1,IF(SUM('Actual species'!F35="X"),1,0))</f>
        <v>0</v>
      </c>
      <c r="D35">
        <f>IF(SUM('Actual species'!G35)&gt;0,1,IF(SUM('Actual species'!G35="X"),1,0))</f>
        <v>0</v>
      </c>
      <c r="E35">
        <f>IF(SUM('Actual species'!H35)&gt;0,1,IF(SUM('Actual species'!H35="X"),1,0))</f>
        <v>0</v>
      </c>
      <c r="F35">
        <f>IF(SUM('Actual species'!I35)&gt;0,1,IF(SUM('Actual species'!I35="X"),1,0))</f>
        <v>0</v>
      </c>
      <c r="G35">
        <f>IF(SUM('Actual species'!J35)&gt;0,1,IF(SUM('Actual species'!J35="X"),1,0))</f>
        <v>0</v>
      </c>
      <c r="H35">
        <f>IF(SUM('Actual species'!K35)&gt;0,1,IF(SUM('Actual species'!K35="X"),1,0))</f>
        <v>0</v>
      </c>
      <c r="I35">
        <f>IF(SUM('Actual species'!L35)&gt;0,1,IF(SUM('Actual species'!L35="X"),1,0))</f>
        <v>0</v>
      </c>
      <c r="J35">
        <f>IF(SUM('Actual species'!M35)&gt;0,1,IF(SUM('Actual species'!M35="X"),1,0))</f>
        <v>0</v>
      </c>
      <c r="K35">
        <f>IF(SUM('Actual species'!N35)&gt;0,1,IF(SUM('Actual species'!N35="X"),1,0))</f>
        <v>0</v>
      </c>
      <c r="L35">
        <f>IF(SUM('Actual species'!O35)&gt;0,1,IF(SUM('Actual species'!O35="X"),1,0))</f>
        <v>0</v>
      </c>
      <c r="M35">
        <f>IF(SUM('Actual species'!P35)&gt;0,1,IF(SUM('Actual species'!P35="X"),1,0))</f>
        <v>0</v>
      </c>
      <c r="N35">
        <f>IF(SUM('Actual species'!Q35)&gt;0,1,IF(SUM('Actual species'!Q35="X"),1,0))</f>
        <v>0</v>
      </c>
      <c r="O35">
        <f>IF(SUM('Actual species'!R35)&gt;0,1,IF(SUM('Actual species'!R35="X"),1,0))</f>
        <v>0</v>
      </c>
      <c r="P35">
        <f>IF(SUM('Actual species'!S35)&gt;0,1,IF(SUM('Actual species'!S35="X"),1,0))</f>
        <v>0</v>
      </c>
      <c r="Q35">
        <f>IF(SUM('Actual species'!T35)&gt;0,1,IF(SUM('Actual species'!T35="X"),1,0))</f>
        <v>0</v>
      </c>
      <c r="R35">
        <f>IF(SUM('Actual species'!U35)&gt;0,1,IF(SUM('Actual species'!U35="X"),1,0))</f>
        <v>0</v>
      </c>
      <c r="S35">
        <f>IF(SUM('Actual species'!V35)&gt;0,1,IF(SUM('Actual species'!V35="X"),1,0))</f>
        <v>0</v>
      </c>
      <c r="T35">
        <f>IF(SUM('Actual species'!W35)&gt;0,1,IF(SUM('Actual species'!W35="X"),1,0))</f>
        <v>0</v>
      </c>
      <c r="U35">
        <f>IF(SUM('Actual species'!X35)&gt;0,1,IF(SUM('Actual species'!X35="X"),1,0))</f>
        <v>0</v>
      </c>
      <c r="V35">
        <f>IF(SUM('Actual species'!Y35)&gt;0,1,IF(SUM('Actual species'!Y35="X"),1,0))</f>
        <v>0</v>
      </c>
    </row>
    <row r="36" spans="1:22" x14ac:dyDescent="0.3">
      <c r="A36" t="str">
        <f>'Actual species'!A36</f>
        <v>Omalium riparium impar</v>
      </c>
      <c r="B36">
        <f>IF(SUM('Actual species'!B36:E36)&gt;0,1,IF(SUM('Actual species'!B36:E36="X"),1,0))</f>
        <v>0</v>
      </c>
      <c r="C36">
        <f>IF(SUM('Actual species'!F36)&gt;0,1,IF(SUM('Actual species'!F36="X"),1,0))</f>
        <v>0</v>
      </c>
      <c r="D36">
        <f>IF(SUM('Actual species'!G36)&gt;0,1,IF(SUM('Actual species'!G36="X"),1,0))</f>
        <v>0</v>
      </c>
      <c r="E36">
        <f>IF(SUM('Actual species'!H36)&gt;0,1,IF(SUM('Actual species'!H36="X"),1,0))</f>
        <v>0</v>
      </c>
      <c r="F36">
        <f>IF(SUM('Actual species'!I36)&gt;0,1,IF(SUM('Actual species'!I36="X"),1,0))</f>
        <v>0</v>
      </c>
      <c r="G36">
        <f>IF(SUM('Actual species'!J36)&gt;0,1,IF(SUM('Actual species'!J36="X"),1,0))</f>
        <v>0</v>
      </c>
      <c r="H36">
        <f>IF(SUM('Actual species'!K36)&gt;0,1,IF(SUM('Actual species'!K36="X"),1,0))</f>
        <v>0</v>
      </c>
      <c r="I36">
        <f>IF(SUM('Actual species'!L36)&gt;0,1,IF(SUM('Actual species'!L36="X"),1,0))</f>
        <v>0</v>
      </c>
      <c r="J36">
        <f>IF(SUM('Actual species'!M36)&gt;0,1,IF(SUM('Actual species'!M36="X"),1,0))</f>
        <v>1</v>
      </c>
      <c r="K36">
        <f>IF(SUM('Actual species'!N36)&gt;0,1,IF(SUM('Actual species'!N36="X"),1,0))</f>
        <v>0</v>
      </c>
      <c r="L36">
        <f>IF(SUM('Actual species'!O36)&gt;0,1,IF(SUM('Actual species'!O36="X"),1,0))</f>
        <v>0</v>
      </c>
      <c r="M36">
        <f>IF(SUM('Actual species'!P36)&gt;0,1,IF(SUM('Actual species'!P36="X"),1,0))</f>
        <v>1</v>
      </c>
      <c r="N36">
        <f>IF(SUM('Actual species'!Q36)&gt;0,1,IF(SUM('Actual species'!Q36="X"),1,0))</f>
        <v>0</v>
      </c>
      <c r="O36">
        <f>IF(SUM('Actual species'!R36)&gt;0,1,IF(SUM('Actual species'!R36="X"),1,0))</f>
        <v>0</v>
      </c>
      <c r="P36">
        <f>IF(SUM('Actual species'!S36)&gt;0,1,IF(SUM('Actual species'!S36="X"),1,0))</f>
        <v>0</v>
      </c>
      <c r="Q36">
        <f>IF(SUM('Actual species'!T36)&gt;0,1,IF(SUM('Actual species'!T36="X"),1,0))</f>
        <v>0</v>
      </c>
      <c r="R36">
        <f>IF(SUM('Actual species'!U36)&gt;0,1,IF(SUM('Actual species'!U36="X"),1,0))</f>
        <v>0</v>
      </c>
      <c r="S36">
        <f>IF(SUM('Actual species'!V36)&gt;0,1,IF(SUM('Actual species'!V36="X"),1,0))</f>
        <v>0</v>
      </c>
      <c r="T36">
        <f>IF(SUM('Actual species'!W36)&gt;0,1,IF(SUM('Actual species'!W36="X"),1,0))</f>
        <v>0</v>
      </c>
      <c r="U36">
        <f>IF(SUM('Actual species'!X36)&gt;0,1,IF(SUM('Actual species'!X36="X"),1,0))</f>
        <v>0</v>
      </c>
      <c r="V36">
        <f>IF(SUM('Actual species'!Y36)&gt;0,1,IF(SUM('Actual species'!Y36="X"),1,0))</f>
        <v>0</v>
      </c>
    </row>
    <row r="37" spans="1:22" x14ac:dyDescent="0.3">
      <c r="A37" t="str">
        <f>'Actual species'!A37</f>
        <v>Omalium rivulare</v>
      </c>
      <c r="B37">
        <f>IF(SUM('Actual species'!B37:E37)&gt;0,1,IF(SUM('Actual species'!B37:E37="X"),1,0))</f>
        <v>0</v>
      </c>
      <c r="C37">
        <f>IF(SUM('Actual species'!F37)&gt;0,1,IF(SUM('Actual species'!F37="X"),1,0))</f>
        <v>0</v>
      </c>
      <c r="D37">
        <f>IF(SUM('Actual species'!G37)&gt;0,1,IF(SUM('Actual species'!G37="X"),1,0))</f>
        <v>0</v>
      </c>
      <c r="E37">
        <f>IF(SUM('Actual species'!H37)&gt;0,1,IF(SUM('Actual species'!H37="X"),1,0))</f>
        <v>0</v>
      </c>
      <c r="F37">
        <f>IF(SUM('Actual species'!I37)&gt;0,1,IF(SUM('Actual species'!I37="X"),1,0))</f>
        <v>0</v>
      </c>
      <c r="G37">
        <f>IF(SUM('Actual species'!J37)&gt;0,1,IF(SUM('Actual species'!J37="X"),1,0))</f>
        <v>0</v>
      </c>
      <c r="H37">
        <f>IF(SUM('Actual species'!K37)&gt;0,1,IF(SUM('Actual species'!K37="X"),1,0))</f>
        <v>1</v>
      </c>
      <c r="I37">
        <f>IF(SUM('Actual species'!L37)&gt;0,1,IF(SUM('Actual species'!L37="X"),1,0))</f>
        <v>0</v>
      </c>
      <c r="J37">
        <f>IF(SUM('Actual species'!M37)&gt;0,1,IF(SUM('Actual species'!M37="X"),1,0))</f>
        <v>0</v>
      </c>
      <c r="K37">
        <f>IF(SUM('Actual species'!N37)&gt;0,1,IF(SUM('Actual species'!N37="X"),1,0))</f>
        <v>0</v>
      </c>
      <c r="L37">
        <f>IF(SUM('Actual species'!O37)&gt;0,1,IF(SUM('Actual species'!O37="X"),1,0))</f>
        <v>0</v>
      </c>
      <c r="M37">
        <f>IF(SUM('Actual species'!P37)&gt;0,1,IF(SUM('Actual species'!P37="X"),1,0))</f>
        <v>0</v>
      </c>
      <c r="N37">
        <f>IF(SUM('Actual species'!Q37)&gt;0,1,IF(SUM('Actual species'!Q37="X"),1,0))</f>
        <v>0</v>
      </c>
      <c r="O37">
        <f>IF(SUM('Actual species'!R37)&gt;0,1,IF(SUM('Actual species'!R37="X"),1,0))</f>
        <v>0</v>
      </c>
      <c r="P37">
        <f>IF(SUM('Actual species'!S37)&gt;0,1,IF(SUM('Actual species'!S37="X"),1,0))</f>
        <v>0</v>
      </c>
      <c r="Q37">
        <f>IF(SUM('Actual species'!T37)&gt;0,1,IF(SUM('Actual species'!T37="X"),1,0))</f>
        <v>1</v>
      </c>
      <c r="R37">
        <f>IF(SUM('Actual species'!U37)&gt;0,1,IF(SUM('Actual species'!U37="X"),1,0))</f>
        <v>0</v>
      </c>
      <c r="S37">
        <f>IF(SUM('Actual species'!V37)&gt;0,1,IF(SUM('Actual species'!V37="X"),1,0))</f>
        <v>0</v>
      </c>
      <c r="T37">
        <f>IF(SUM('Actual species'!W37)&gt;0,1,IF(SUM('Actual species'!W37="X"),1,0))</f>
        <v>0</v>
      </c>
      <c r="U37">
        <f>IF(SUM('Actual species'!X37)&gt;0,1,IF(SUM('Actual species'!X37="X"),1,0))</f>
        <v>1</v>
      </c>
      <c r="V37">
        <f>IF(SUM('Actual species'!Y37)&gt;0,1,IF(SUM('Actual species'!Y37="X"),1,0))</f>
        <v>1</v>
      </c>
    </row>
    <row r="38" spans="1:22" x14ac:dyDescent="0.3">
      <c r="A38" t="str">
        <f>'Actual species'!A38</f>
        <v>Omalium rugatum</v>
      </c>
      <c r="B38">
        <f>IF(SUM('Actual species'!B38:E38)&gt;0,1,IF(SUM('Actual species'!B38:E38="X"),1,0))</f>
        <v>1</v>
      </c>
      <c r="C38">
        <f>IF(SUM('Actual species'!F38)&gt;0,1,IF(SUM('Actual species'!F38="X"),1,0))</f>
        <v>0</v>
      </c>
      <c r="D38">
        <f>IF(SUM('Actual species'!G38)&gt;0,1,IF(SUM('Actual species'!G38="X"),1,0))</f>
        <v>0</v>
      </c>
      <c r="E38">
        <f>IF(SUM('Actual species'!H38)&gt;0,1,IF(SUM('Actual species'!H38="X"),1,0))</f>
        <v>1</v>
      </c>
      <c r="F38">
        <f>IF(SUM('Actual species'!I38)&gt;0,1,IF(SUM('Actual species'!I38="X"),1,0))</f>
        <v>1</v>
      </c>
      <c r="G38">
        <f>IF(SUM('Actual species'!J38)&gt;0,1,IF(SUM('Actual species'!J38="X"),1,0))</f>
        <v>1</v>
      </c>
      <c r="H38">
        <f>IF(SUM('Actual species'!K38)&gt;0,1,IF(SUM('Actual species'!K38="X"),1,0))</f>
        <v>1</v>
      </c>
      <c r="I38">
        <f>IF(SUM('Actual species'!L38)&gt;0,1,IF(SUM('Actual species'!L38="X"),1,0))</f>
        <v>0</v>
      </c>
      <c r="J38">
        <f>IF(SUM('Actual species'!M38)&gt;0,1,IF(SUM('Actual species'!M38="X"),1,0))</f>
        <v>1</v>
      </c>
      <c r="K38">
        <f>IF(SUM('Actual species'!N38)&gt;0,1,IF(SUM('Actual species'!N38="X"),1,0))</f>
        <v>0</v>
      </c>
      <c r="L38">
        <f>IF(SUM('Actual species'!O38)&gt;0,1,IF(SUM('Actual species'!O38="X"),1,0))</f>
        <v>0</v>
      </c>
      <c r="M38">
        <f>IF(SUM('Actual species'!P38)&gt;0,1,IF(SUM('Actual species'!P38="X"),1,0))</f>
        <v>1</v>
      </c>
      <c r="N38">
        <f>IF(SUM('Actual species'!Q38)&gt;0,1,IF(SUM('Actual species'!Q38="X"),1,0))</f>
        <v>1</v>
      </c>
      <c r="O38">
        <f>IF(SUM('Actual species'!R38)&gt;0,1,IF(SUM('Actual species'!R38="X"),1,0))</f>
        <v>0</v>
      </c>
      <c r="P38">
        <f>IF(SUM('Actual species'!S38)&gt;0,1,IF(SUM('Actual species'!S38="X"),1,0))</f>
        <v>1</v>
      </c>
      <c r="Q38">
        <f>IF(SUM('Actual species'!T38)&gt;0,1,IF(SUM('Actual species'!T38="X"),1,0))</f>
        <v>1</v>
      </c>
      <c r="R38">
        <f>IF(SUM('Actual species'!U38)&gt;0,1,IF(SUM('Actual species'!U38="X"),1,0))</f>
        <v>0</v>
      </c>
      <c r="S38">
        <f>IF(SUM('Actual species'!V38)&gt;0,1,IF(SUM('Actual species'!V38="X"),1,0))</f>
        <v>0</v>
      </c>
      <c r="T38">
        <f>IF(SUM('Actual species'!W38)&gt;0,1,IF(SUM('Actual species'!W38="X"),1,0))</f>
        <v>0</v>
      </c>
      <c r="U38">
        <f>IF(SUM('Actual species'!X38)&gt;0,1,IF(SUM('Actual species'!X38="X"),1,0))</f>
        <v>1</v>
      </c>
      <c r="V38">
        <f>IF(SUM('Actual species'!Y38)&gt;0,1,IF(SUM('Actual species'!Y38="X"),1,0))</f>
        <v>1</v>
      </c>
    </row>
    <row r="39" spans="1:22" x14ac:dyDescent="0.3">
      <c r="A39" t="str">
        <f>'Actual species'!A39</f>
        <v>Omalium turcicum</v>
      </c>
      <c r="B39">
        <f>IF(SUM('Actual species'!B39:E39)&gt;0,1,IF(SUM('Actual species'!B39:E39="X"),1,0))</f>
        <v>1</v>
      </c>
      <c r="C39">
        <f>IF(SUM('Actual species'!F39)&gt;0,1,IF(SUM('Actual species'!F39="X"),1,0))</f>
        <v>0</v>
      </c>
      <c r="D39">
        <f>IF(SUM('Actual species'!G39)&gt;0,1,IF(SUM('Actual species'!G39="X"),1,0))</f>
        <v>0</v>
      </c>
      <c r="E39">
        <f>IF(SUM('Actual species'!H39)&gt;0,1,IF(SUM('Actual species'!H39="X"),1,0))</f>
        <v>0</v>
      </c>
      <c r="F39">
        <f>IF(SUM('Actual species'!I39)&gt;0,1,IF(SUM('Actual species'!I39="X"),1,0))</f>
        <v>0</v>
      </c>
      <c r="G39">
        <f>IF(SUM('Actual species'!J39)&gt;0,1,IF(SUM('Actual species'!J39="X"),1,0))</f>
        <v>0</v>
      </c>
      <c r="H39">
        <f>IF(SUM('Actual species'!K39)&gt;0,1,IF(SUM('Actual species'!K39="X"),1,0))</f>
        <v>0</v>
      </c>
      <c r="I39">
        <f>IF(SUM('Actual species'!L39)&gt;0,1,IF(SUM('Actual species'!L39="X"),1,0))</f>
        <v>0</v>
      </c>
      <c r="J39">
        <f>IF(SUM('Actual species'!M39)&gt;0,1,IF(SUM('Actual species'!M39="X"),1,0))</f>
        <v>0</v>
      </c>
      <c r="K39">
        <f>IF(SUM('Actual species'!N39)&gt;0,1,IF(SUM('Actual species'!N39="X"),1,0))</f>
        <v>0</v>
      </c>
      <c r="L39">
        <f>IF(SUM('Actual species'!O39)&gt;0,1,IF(SUM('Actual species'!O39="X"),1,0))</f>
        <v>0</v>
      </c>
      <c r="M39">
        <f>IF(SUM('Actual species'!P39)&gt;0,1,IF(SUM('Actual species'!P39="X"),1,0))</f>
        <v>0</v>
      </c>
      <c r="N39">
        <f>IF(SUM('Actual species'!Q39)&gt;0,1,IF(SUM('Actual species'!Q39="X"),1,0))</f>
        <v>0</v>
      </c>
      <c r="O39">
        <f>IF(SUM('Actual species'!R39)&gt;0,1,IF(SUM('Actual species'!R39="X"),1,0))</f>
        <v>0</v>
      </c>
      <c r="P39">
        <f>IF(SUM('Actual species'!S39)&gt;0,1,IF(SUM('Actual species'!S39="X"),1,0))</f>
        <v>0</v>
      </c>
      <c r="Q39">
        <f>IF(SUM('Actual species'!T39)&gt;0,1,IF(SUM('Actual species'!T39="X"),1,0))</f>
        <v>0</v>
      </c>
      <c r="R39">
        <f>IF(SUM('Actual species'!U39)&gt;0,1,IF(SUM('Actual species'!U39="X"),1,0))</f>
        <v>0</v>
      </c>
      <c r="S39">
        <f>IF(SUM('Actual species'!V39)&gt;0,1,IF(SUM('Actual species'!V39="X"),1,0))</f>
        <v>0</v>
      </c>
      <c r="T39">
        <f>IF(SUM('Actual species'!W39)&gt;0,1,IF(SUM('Actual species'!W39="X"),1,0))</f>
        <v>0</v>
      </c>
      <c r="U39">
        <f>IF(SUM('Actual species'!X39)&gt;0,1,IF(SUM('Actual species'!X39="X"),1,0))</f>
        <v>0</v>
      </c>
      <c r="V39">
        <f>IF(SUM('Actual species'!Y39)&gt;0,1,IF(SUM('Actual species'!Y39="X"),1,0))</f>
        <v>1</v>
      </c>
    </row>
    <row r="40" spans="1:22" x14ac:dyDescent="0.3">
      <c r="A40" t="str">
        <f>'Actual species'!A40</f>
        <v>Paraphloeostiba gayndahensis</v>
      </c>
      <c r="B40">
        <f>IF(SUM('Actual species'!B40:E40)&gt;0,1,IF(SUM('Actual species'!B40:E40="X"),1,0))</f>
        <v>0</v>
      </c>
      <c r="C40">
        <f>IF(SUM('Actual species'!F40)&gt;0,1,IF(SUM('Actual species'!F40="X"),1,0))</f>
        <v>0</v>
      </c>
      <c r="D40">
        <f>IF(SUM('Actual species'!G40)&gt;0,1,IF(SUM('Actual species'!G40="X"),1,0))</f>
        <v>0</v>
      </c>
      <c r="E40">
        <f>IF(SUM('Actual species'!H40)&gt;0,1,IF(SUM('Actual species'!H40="X"),1,0))</f>
        <v>0</v>
      </c>
      <c r="F40">
        <f>IF(SUM('Actual species'!I40)&gt;0,1,IF(SUM('Actual species'!I40="X"),1,0))</f>
        <v>0</v>
      </c>
      <c r="G40">
        <f>IF(SUM('Actual species'!J40)&gt;0,1,IF(SUM('Actual species'!J40="X"),1,0))</f>
        <v>0</v>
      </c>
      <c r="H40">
        <f>IF(SUM('Actual species'!K40)&gt;0,1,IF(SUM('Actual species'!K40="X"),1,0))</f>
        <v>0</v>
      </c>
      <c r="I40">
        <f>IF(SUM('Actual species'!L40)&gt;0,1,IF(SUM('Actual species'!L40="X"),1,0))</f>
        <v>0</v>
      </c>
      <c r="J40">
        <f>IF(SUM('Actual species'!M40)&gt;0,1,IF(SUM('Actual species'!M40="X"),1,0))</f>
        <v>1</v>
      </c>
      <c r="K40">
        <f>IF(SUM('Actual species'!N40)&gt;0,1,IF(SUM('Actual species'!N40="X"),1,0))</f>
        <v>0</v>
      </c>
      <c r="L40">
        <f>IF(SUM('Actual species'!O40)&gt;0,1,IF(SUM('Actual species'!O40="X"),1,0))</f>
        <v>0</v>
      </c>
      <c r="M40">
        <f>IF(SUM('Actual species'!P40)&gt;0,1,IF(SUM('Actual species'!P40="X"),1,0))</f>
        <v>0</v>
      </c>
      <c r="N40">
        <f>IF(SUM('Actual species'!Q40)&gt;0,1,IF(SUM('Actual species'!Q40="X"),1,0))</f>
        <v>0</v>
      </c>
      <c r="O40">
        <f>IF(SUM('Actual species'!R40)&gt;0,1,IF(SUM('Actual species'!R40="X"),1,0))</f>
        <v>0</v>
      </c>
      <c r="P40">
        <f>IF(SUM('Actual species'!S40)&gt;0,1,IF(SUM('Actual species'!S40="X"),1,0))</f>
        <v>0</v>
      </c>
      <c r="Q40">
        <f>IF(SUM('Actual species'!T40)&gt;0,1,IF(SUM('Actual species'!T40="X"),1,0))</f>
        <v>0</v>
      </c>
      <c r="R40">
        <f>IF(SUM('Actual species'!U40)&gt;0,1,IF(SUM('Actual species'!U40="X"),1,0))</f>
        <v>0</v>
      </c>
      <c r="S40">
        <f>IF(SUM('Actual species'!V40)&gt;0,1,IF(SUM('Actual species'!V40="X"),1,0))</f>
        <v>0</v>
      </c>
      <c r="T40">
        <f>IF(SUM('Actual species'!W40)&gt;0,1,IF(SUM('Actual species'!W40="X"),1,0))</f>
        <v>0</v>
      </c>
      <c r="U40">
        <f>IF(SUM('Actual species'!X40)&gt;0,1,IF(SUM('Actual species'!X40="X"),1,0))</f>
        <v>0</v>
      </c>
      <c r="V40">
        <f>IF(SUM('Actual species'!Y40)&gt;0,1,IF(SUM('Actual species'!Y40="X"),1,0))</f>
        <v>0</v>
      </c>
    </row>
    <row r="41" spans="1:22" x14ac:dyDescent="0.3">
      <c r="A41" t="str">
        <f>'Actual species'!A41</f>
        <v>Pareudectus vitsiensis</v>
      </c>
      <c r="B41">
        <f>IF(SUM('Actual species'!B41:E41)&gt;0,1,IF(SUM('Actual species'!B41:E41="X"),1,0))</f>
        <v>0</v>
      </c>
      <c r="C41">
        <f>IF(SUM('Actual species'!F41)&gt;0,1,IF(SUM('Actual species'!F41="X"),1,0))</f>
        <v>0</v>
      </c>
      <c r="D41">
        <f>IF(SUM('Actual species'!G41)&gt;0,1,IF(SUM('Actual species'!G41="X"),1,0))</f>
        <v>0</v>
      </c>
      <c r="E41">
        <f>IF(SUM('Actual species'!H41)&gt;0,1,IF(SUM('Actual species'!H41="X"),1,0))</f>
        <v>0</v>
      </c>
      <c r="F41">
        <f>IF(SUM('Actual species'!I41)&gt;0,1,IF(SUM('Actual species'!I41="X"),1,0))</f>
        <v>0</v>
      </c>
      <c r="G41">
        <f>IF(SUM('Actual species'!J41)&gt;0,1,IF(SUM('Actual species'!J41="X"),1,0))</f>
        <v>0</v>
      </c>
      <c r="H41">
        <f>IF(SUM('Actual species'!K41)&gt;0,1,IF(SUM('Actual species'!K41="X"),1,0))</f>
        <v>0</v>
      </c>
      <c r="I41">
        <f>IF(SUM('Actual species'!L41)&gt;0,1,IF(SUM('Actual species'!L41="X"),1,0))</f>
        <v>0</v>
      </c>
      <c r="J41">
        <f>IF(SUM('Actual species'!M41)&gt;0,1,IF(SUM('Actual species'!M41="X"),1,0))</f>
        <v>0</v>
      </c>
      <c r="K41">
        <f>IF(SUM('Actual species'!N41)&gt;0,1,IF(SUM('Actual species'!N41="X"),1,0))</f>
        <v>0</v>
      </c>
      <c r="L41">
        <f>IF(SUM('Actual species'!O41)&gt;0,1,IF(SUM('Actual species'!O41="X"),1,0))</f>
        <v>0</v>
      </c>
      <c r="M41">
        <f>IF(SUM('Actual species'!P41)&gt;0,1,IF(SUM('Actual species'!P41="X"),1,0))</f>
        <v>0</v>
      </c>
      <c r="N41">
        <f>IF(SUM('Actual species'!Q41)&gt;0,1,IF(SUM('Actual species'!Q41="X"),1,0))</f>
        <v>0</v>
      </c>
      <c r="O41">
        <f>IF(SUM('Actual species'!R41)&gt;0,1,IF(SUM('Actual species'!R41="X"),1,0))</f>
        <v>0</v>
      </c>
      <c r="P41">
        <f>IF(SUM('Actual species'!S41)&gt;0,1,IF(SUM('Actual species'!S41="X"),1,0))</f>
        <v>1</v>
      </c>
      <c r="Q41">
        <f>IF(SUM('Actual species'!T41)&gt;0,1,IF(SUM('Actual species'!T41="X"),1,0))</f>
        <v>0</v>
      </c>
      <c r="R41">
        <f>IF(SUM('Actual species'!U41)&gt;0,1,IF(SUM('Actual species'!U41="X"),1,0))</f>
        <v>0</v>
      </c>
      <c r="S41">
        <f>IF(SUM('Actual species'!V41)&gt;0,1,IF(SUM('Actual species'!V41="X"),1,0))</f>
        <v>0</v>
      </c>
      <c r="T41">
        <f>IF(SUM('Actual species'!W41)&gt;0,1,IF(SUM('Actual species'!W41="X"),1,0))</f>
        <v>0</v>
      </c>
      <c r="U41">
        <f>IF(SUM('Actual species'!X41)&gt;0,1,IF(SUM('Actual species'!X41="X"),1,0))</f>
        <v>1</v>
      </c>
      <c r="V41">
        <f>IF(SUM('Actual species'!Y41)&gt;0,1,IF(SUM('Actual species'!Y41="X"),1,0))</f>
        <v>0</v>
      </c>
    </row>
    <row r="42" spans="1:22" x14ac:dyDescent="0.3">
      <c r="A42" t="str">
        <f>'Actual species'!A42</f>
        <v>Philorinum hoffgarteni</v>
      </c>
      <c r="B42">
        <f>IF(SUM('Actual species'!B42:E42)&gt;0,1,IF(SUM('Actual species'!B42:E42="X"),1,0))</f>
        <v>0</v>
      </c>
      <c r="C42">
        <f>IF(SUM('Actual species'!F42)&gt;0,1,IF(SUM('Actual species'!F42="X"),1,0))</f>
        <v>0</v>
      </c>
      <c r="D42">
        <f>IF(SUM('Actual species'!G42)&gt;0,1,IF(SUM('Actual species'!G42="X"),1,0))</f>
        <v>0</v>
      </c>
      <c r="E42">
        <f>IF(SUM('Actual species'!H42)&gt;0,1,IF(SUM('Actual species'!H42="X"),1,0))</f>
        <v>1</v>
      </c>
      <c r="F42">
        <f>IF(SUM('Actual species'!I42)&gt;0,1,IF(SUM('Actual species'!I42="X"),1,0))</f>
        <v>0</v>
      </c>
      <c r="G42">
        <f>IF(SUM('Actual species'!J42)&gt;0,1,IF(SUM('Actual species'!J42="X"),1,0))</f>
        <v>0</v>
      </c>
      <c r="H42">
        <f>IF(SUM('Actual species'!K42)&gt;0,1,IF(SUM('Actual species'!K42="X"),1,0))</f>
        <v>0</v>
      </c>
      <c r="I42">
        <f>IF(SUM('Actual species'!L42)&gt;0,1,IF(SUM('Actual species'!L42="X"),1,0))</f>
        <v>0</v>
      </c>
      <c r="J42">
        <f>IF(SUM('Actual species'!M42)&gt;0,1,IF(SUM('Actual species'!M42="X"),1,0))</f>
        <v>0</v>
      </c>
      <c r="K42">
        <f>IF(SUM('Actual species'!N42)&gt;0,1,IF(SUM('Actual species'!N42="X"),1,0))</f>
        <v>0</v>
      </c>
      <c r="L42">
        <f>IF(SUM('Actual species'!O42)&gt;0,1,IF(SUM('Actual species'!O42="X"),1,0))</f>
        <v>0</v>
      </c>
      <c r="M42">
        <f>IF(SUM('Actual species'!P42)&gt;0,1,IF(SUM('Actual species'!P42="X"),1,0))</f>
        <v>0</v>
      </c>
      <c r="N42">
        <f>IF(SUM('Actual species'!Q42)&gt;0,1,IF(SUM('Actual species'!Q42="X"),1,0))</f>
        <v>0</v>
      </c>
      <c r="O42">
        <f>IF(SUM('Actual species'!R42)&gt;0,1,IF(SUM('Actual species'!R42="X"),1,0))</f>
        <v>0</v>
      </c>
      <c r="P42">
        <f>IF(SUM('Actual species'!S42)&gt;0,1,IF(SUM('Actual species'!S42="X"),1,0))</f>
        <v>0</v>
      </c>
      <c r="Q42">
        <f>IF(SUM('Actual species'!T42)&gt;0,1,IF(SUM('Actual species'!T42="X"),1,0))</f>
        <v>0</v>
      </c>
      <c r="R42">
        <f>IF(SUM('Actual species'!U42)&gt;0,1,IF(SUM('Actual species'!U42="X"),1,0))</f>
        <v>0</v>
      </c>
      <c r="S42">
        <f>IF(SUM('Actual species'!V42)&gt;0,1,IF(SUM('Actual species'!V42="X"),1,0))</f>
        <v>0</v>
      </c>
      <c r="T42">
        <f>IF(SUM('Actual species'!W42)&gt;0,1,IF(SUM('Actual species'!W42="X"),1,0))</f>
        <v>0</v>
      </c>
      <c r="U42">
        <f>IF(SUM('Actual species'!X42)&gt;0,1,IF(SUM('Actual species'!X42="X"),1,0))</f>
        <v>1</v>
      </c>
      <c r="V42">
        <f>IF(SUM('Actual species'!Y42)&gt;0,1,IF(SUM('Actual species'!Y42="X"),1,0))</f>
        <v>0</v>
      </c>
    </row>
    <row r="43" spans="1:22" x14ac:dyDescent="0.3">
      <c r="A43" t="str">
        <f>'Actual species'!A43</f>
        <v>Phyllodrepa palpalis</v>
      </c>
      <c r="B43">
        <f>IF(SUM('Actual species'!B43:E43)&gt;0,1,IF(SUM('Actual species'!B43:E43="X"),1,0))</f>
        <v>0</v>
      </c>
      <c r="C43">
        <f>IF(SUM('Actual species'!F43)&gt;0,1,IF(SUM('Actual species'!F43="X"),1,0))</f>
        <v>0</v>
      </c>
      <c r="D43">
        <f>IF(SUM('Actual species'!G43)&gt;0,1,IF(SUM('Actual species'!G43="X"),1,0))</f>
        <v>0</v>
      </c>
      <c r="E43">
        <f>IF(SUM('Actual species'!H43)&gt;0,1,IF(SUM('Actual species'!H43="X"),1,0))</f>
        <v>0</v>
      </c>
      <c r="F43">
        <f>IF(SUM('Actual species'!I43)&gt;0,1,IF(SUM('Actual species'!I43="X"),1,0))</f>
        <v>0</v>
      </c>
      <c r="G43">
        <f>IF(SUM('Actual species'!J43)&gt;0,1,IF(SUM('Actual species'!J43="X"),1,0))</f>
        <v>0</v>
      </c>
      <c r="H43">
        <f>IF(SUM('Actual species'!K43)&gt;0,1,IF(SUM('Actual species'!K43="X"),1,0))</f>
        <v>0</v>
      </c>
      <c r="I43">
        <f>IF(SUM('Actual species'!L43)&gt;0,1,IF(SUM('Actual species'!L43="X"),1,0))</f>
        <v>0</v>
      </c>
      <c r="J43">
        <f>IF(SUM('Actual species'!M43)&gt;0,1,IF(SUM('Actual species'!M43="X"),1,0))</f>
        <v>0</v>
      </c>
      <c r="K43">
        <f>IF(SUM('Actual species'!N43)&gt;0,1,IF(SUM('Actual species'!N43="X"),1,0))</f>
        <v>0</v>
      </c>
      <c r="L43">
        <f>IF(SUM('Actual species'!O43)&gt;0,1,IF(SUM('Actual species'!O43="X"),1,0))</f>
        <v>0</v>
      </c>
      <c r="M43">
        <f>IF(SUM('Actual species'!P43)&gt;0,1,IF(SUM('Actual species'!P43="X"),1,0))</f>
        <v>0</v>
      </c>
      <c r="N43">
        <f>IF(SUM('Actual species'!Q43)&gt;0,1,IF(SUM('Actual species'!Q43="X"),1,0))</f>
        <v>0</v>
      </c>
      <c r="O43">
        <f>IF(SUM('Actual species'!R43)&gt;0,1,IF(SUM('Actual species'!R43="X"),1,0))</f>
        <v>0</v>
      </c>
      <c r="P43">
        <f>IF(SUM('Actual species'!S43)&gt;0,1,IF(SUM('Actual species'!S43="X"),1,0))</f>
        <v>1</v>
      </c>
      <c r="Q43">
        <f>IF(SUM('Actual species'!T43)&gt;0,1,IF(SUM('Actual species'!T43="X"),1,0))</f>
        <v>0</v>
      </c>
      <c r="R43">
        <f>IF(SUM('Actual species'!U43)&gt;0,1,IF(SUM('Actual species'!U43="X"),1,0))</f>
        <v>0</v>
      </c>
      <c r="S43">
        <f>IF(SUM('Actual species'!V43)&gt;0,1,IF(SUM('Actual species'!V43="X"),1,0))</f>
        <v>0</v>
      </c>
      <c r="T43">
        <f>IF(SUM('Actual species'!W43)&gt;0,1,IF(SUM('Actual species'!W43="X"),1,0))</f>
        <v>0</v>
      </c>
      <c r="U43">
        <f>IF(SUM('Actual species'!X43)&gt;0,1,IF(SUM('Actual species'!X43="X"),1,0))</f>
        <v>1</v>
      </c>
      <c r="V43">
        <f>IF(SUM('Actual species'!Y43)&gt;0,1,IF(SUM('Actual species'!Y43="X"),1,0))</f>
        <v>0</v>
      </c>
    </row>
    <row r="44" spans="1:22" x14ac:dyDescent="0.3">
      <c r="A44" t="str">
        <f>'Actual species'!A44</f>
        <v>Phyllodrepa floralis</v>
      </c>
      <c r="B44">
        <f>IF(SUM('Actual species'!B44:E44)&gt;0,1,IF(SUM('Actual species'!B44:E44="X"),1,0))</f>
        <v>0</v>
      </c>
      <c r="C44">
        <f>IF(SUM('Actual species'!F44)&gt;0,1,IF(SUM('Actual species'!F44="X"),1,0))</f>
        <v>0</v>
      </c>
      <c r="D44">
        <f>IF(SUM('Actual species'!G44)&gt;0,1,IF(SUM('Actual species'!G44="X"),1,0))</f>
        <v>0</v>
      </c>
      <c r="E44">
        <f>IF(SUM('Actual species'!H44)&gt;0,1,IF(SUM('Actual species'!H44="X"),1,0))</f>
        <v>0</v>
      </c>
      <c r="F44">
        <f>IF(SUM('Actual species'!I44)&gt;0,1,IF(SUM('Actual species'!I44="X"),1,0))</f>
        <v>0</v>
      </c>
      <c r="G44">
        <f>IF(SUM('Actual species'!J44)&gt;0,1,IF(SUM('Actual species'!J44="X"),1,0))</f>
        <v>0</v>
      </c>
      <c r="H44">
        <f>IF(SUM('Actual species'!K44)&gt;0,1,IF(SUM('Actual species'!K44="X"),1,0))</f>
        <v>0</v>
      </c>
      <c r="I44">
        <f>IF(SUM('Actual species'!L44)&gt;0,1,IF(SUM('Actual species'!L44="X"),1,0))</f>
        <v>0</v>
      </c>
      <c r="J44">
        <f>IF(SUM('Actual species'!M44)&gt;0,1,IF(SUM('Actual species'!M44="X"),1,0))</f>
        <v>0</v>
      </c>
      <c r="K44">
        <f>IF(SUM('Actual species'!N44)&gt;0,1,IF(SUM('Actual species'!N44="X"),1,0))</f>
        <v>0</v>
      </c>
      <c r="L44">
        <f>IF(SUM('Actual species'!O44)&gt;0,1,IF(SUM('Actual species'!O44="X"),1,0))</f>
        <v>0</v>
      </c>
      <c r="M44">
        <f>IF(SUM('Actual species'!P44)&gt;0,1,IF(SUM('Actual species'!P44="X"),1,0))</f>
        <v>0</v>
      </c>
      <c r="N44">
        <f>IF(SUM('Actual species'!Q44)&gt;0,1,IF(SUM('Actual species'!Q44="X"),1,0))</f>
        <v>0</v>
      </c>
      <c r="O44">
        <f>IF(SUM('Actual species'!R44)&gt;0,1,IF(SUM('Actual species'!R44="X"),1,0))</f>
        <v>1</v>
      </c>
      <c r="P44">
        <f>IF(SUM('Actual species'!S44)&gt;0,1,IF(SUM('Actual species'!S44="X"),1,0))</f>
        <v>0</v>
      </c>
      <c r="Q44">
        <f>IF(SUM('Actual species'!T44)&gt;0,1,IF(SUM('Actual species'!T44="X"),1,0))</f>
        <v>0</v>
      </c>
      <c r="R44">
        <f>IF(SUM('Actual species'!U44)&gt;0,1,IF(SUM('Actual species'!U44="X"),1,0))</f>
        <v>0</v>
      </c>
      <c r="S44">
        <f>IF(SUM('Actual species'!V44)&gt;0,1,IF(SUM('Actual species'!V44="X"),1,0))</f>
        <v>0</v>
      </c>
      <c r="T44">
        <f>IF(SUM('Actual species'!W44)&gt;0,1,IF(SUM('Actual species'!W44="X"),1,0))</f>
        <v>0</v>
      </c>
      <c r="U44">
        <f>IF(SUM('Actual species'!X44)&gt;0,1,IF(SUM('Actual species'!X44="X"),1,0))</f>
        <v>1</v>
      </c>
      <c r="V44">
        <f>IF(SUM('Actual species'!Y44)&gt;0,1,IF(SUM('Actual species'!Y44="X"),1,0))</f>
        <v>1</v>
      </c>
    </row>
    <row r="45" spans="1:22" x14ac:dyDescent="0.3">
      <c r="A45" t="str">
        <f>'Actual species'!A45</f>
        <v>Phyllodrepa ioptera</v>
      </c>
      <c r="B45">
        <f>IF(SUM('Actual species'!B45:E45)&gt;0,1,IF(SUM('Actual species'!B45:E45="X"),1,0))</f>
        <v>0</v>
      </c>
      <c r="C45">
        <f>IF(SUM('Actual species'!F45)&gt;0,1,IF(SUM('Actual species'!F45="X"),1,0))</f>
        <v>0</v>
      </c>
      <c r="D45">
        <f>IF(SUM('Actual species'!G45)&gt;0,1,IF(SUM('Actual species'!G45="X"),1,0))</f>
        <v>0</v>
      </c>
      <c r="E45">
        <f>IF(SUM('Actual species'!H45)&gt;0,1,IF(SUM('Actual species'!H45="X"),1,0))</f>
        <v>0</v>
      </c>
      <c r="F45">
        <f>IF(SUM('Actual species'!I45)&gt;0,1,IF(SUM('Actual species'!I45="X"),1,0))</f>
        <v>0</v>
      </c>
      <c r="G45">
        <f>IF(SUM('Actual species'!J45)&gt;0,1,IF(SUM('Actual species'!J45="X"),1,0))</f>
        <v>0</v>
      </c>
      <c r="H45">
        <f>IF(SUM('Actual species'!K45)&gt;0,1,IF(SUM('Actual species'!K45="X"),1,0))</f>
        <v>0</v>
      </c>
      <c r="I45">
        <f>IF(SUM('Actual species'!L45)&gt;0,1,IF(SUM('Actual species'!L45="X"),1,0))</f>
        <v>0</v>
      </c>
      <c r="J45">
        <f>IF(SUM('Actual species'!M45)&gt;0,1,IF(SUM('Actual species'!M45="X"),1,0))</f>
        <v>0</v>
      </c>
      <c r="K45">
        <f>IF(SUM('Actual species'!N45)&gt;0,1,IF(SUM('Actual species'!N45="X"),1,0))</f>
        <v>0</v>
      </c>
      <c r="L45">
        <f>IF(SUM('Actual species'!O45)&gt;0,1,IF(SUM('Actual species'!O45="X"),1,0))</f>
        <v>0</v>
      </c>
      <c r="M45">
        <f>IF(SUM('Actual species'!P45)&gt;0,1,IF(SUM('Actual species'!P45="X"),1,0))</f>
        <v>0</v>
      </c>
      <c r="N45">
        <f>IF(SUM('Actual species'!Q45)&gt;0,1,IF(SUM('Actual species'!Q45="X"),1,0))</f>
        <v>0</v>
      </c>
      <c r="O45">
        <f>IF(SUM('Actual species'!R45)&gt;0,1,IF(SUM('Actual species'!R45="X"),1,0))</f>
        <v>0</v>
      </c>
      <c r="P45">
        <f>IF(SUM('Actual species'!S45)&gt;0,1,IF(SUM('Actual species'!S45="X"),1,0))</f>
        <v>0</v>
      </c>
      <c r="Q45">
        <f>IF(SUM('Actual species'!T45)&gt;0,1,IF(SUM('Actual species'!T45="X"),1,0))</f>
        <v>0</v>
      </c>
      <c r="R45">
        <f>IF(SUM('Actual species'!U45)&gt;0,1,IF(SUM('Actual species'!U45="X"),1,0))</f>
        <v>0</v>
      </c>
      <c r="S45">
        <f>IF(SUM('Actual species'!V45)&gt;0,1,IF(SUM('Actual species'!V45="X"),1,0))</f>
        <v>1</v>
      </c>
      <c r="T45">
        <f>IF(SUM('Actual species'!W45)&gt;0,1,IF(SUM('Actual species'!W45="X"),1,0))</f>
        <v>0</v>
      </c>
      <c r="U45">
        <f>IF(SUM('Actual species'!X45)&gt;0,1,IF(SUM('Actual species'!X45="X"),1,0))</f>
        <v>1</v>
      </c>
      <c r="V45">
        <f>IF(SUM('Actual species'!Y45)&gt;0,1,IF(SUM('Actual species'!Y45="X"),1,0))</f>
        <v>0</v>
      </c>
    </row>
    <row r="46" spans="1:22" x14ac:dyDescent="0.3">
      <c r="A46" t="str">
        <f>'Actual species'!A46</f>
        <v>Phyllodrepa melanocephla</v>
      </c>
      <c r="B46">
        <f>IF(SUM('Actual species'!B46:E46)&gt;0,1,IF(SUM('Actual species'!B46:E46="X"),1,0))</f>
        <v>0</v>
      </c>
      <c r="C46">
        <f>IF(SUM('Actual species'!F46)&gt;0,1,IF(SUM('Actual species'!F46="X"),1,0))</f>
        <v>0</v>
      </c>
      <c r="D46">
        <f>IF(SUM('Actual species'!G46)&gt;0,1,IF(SUM('Actual species'!G46="X"),1,0))</f>
        <v>0</v>
      </c>
      <c r="E46">
        <f>IF(SUM('Actual species'!H46)&gt;0,1,IF(SUM('Actual species'!H46="X"),1,0))</f>
        <v>0</v>
      </c>
      <c r="F46">
        <f>IF(SUM('Actual species'!I46)&gt;0,1,IF(SUM('Actual species'!I46="X"),1,0))</f>
        <v>0</v>
      </c>
      <c r="G46">
        <f>IF(SUM('Actual species'!J46)&gt;0,1,IF(SUM('Actual species'!J46="X"),1,0))</f>
        <v>0</v>
      </c>
      <c r="H46">
        <f>IF(SUM('Actual species'!K46)&gt;0,1,IF(SUM('Actual species'!K46="X"),1,0))</f>
        <v>0</v>
      </c>
      <c r="I46">
        <f>IF(SUM('Actual species'!L46)&gt;0,1,IF(SUM('Actual species'!L46="X"),1,0))</f>
        <v>0</v>
      </c>
      <c r="J46">
        <f>IF(SUM('Actual species'!M46)&gt;0,1,IF(SUM('Actual species'!M46="X"),1,0))</f>
        <v>0</v>
      </c>
      <c r="K46">
        <f>IF(SUM('Actual species'!N46)&gt;0,1,IF(SUM('Actual species'!N46="X"),1,0))</f>
        <v>0</v>
      </c>
      <c r="L46">
        <f>IF(SUM('Actual species'!O46)&gt;0,1,IF(SUM('Actual species'!O46="X"),1,0))</f>
        <v>0</v>
      </c>
      <c r="M46">
        <f>IF(SUM('Actual species'!P46)&gt;0,1,IF(SUM('Actual species'!P46="X"),1,0))</f>
        <v>0</v>
      </c>
      <c r="N46">
        <f>IF(SUM('Actual species'!Q46)&gt;0,1,IF(SUM('Actual species'!Q46="X"),1,0))</f>
        <v>0</v>
      </c>
      <c r="O46">
        <f>IF(SUM('Actual species'!R46)&gt;0,1,IF(SUM('Actual species'!R46="X"),1,0))</f>
        <v>0</v>
      </c>
      <c r="P46">
        <f>IF(SUM('Actual species'!S46)&gt;0,1,IF(SUM('Actual species'!S46="X"),1,0))</f>
        <v>0</v>
      </c>
      <c r="Q46">
        <f>IF(SUM('Actual species'!T46)&gt;0,1,IF(SUM('Actual species'!T46="X"),1,0))</f>
        <v>0</v>
      </c>
      <c r="R46">
        <f>IF(SUM('Actual species'!U46)&gt;0,1,IF(SUM('Actual species'!U46="X"),1,0))</f>
        <v>0</v>
      </c>
      <c r="S46">
        <f>IF(SUM('Actual species'!V46)&gt;0,1,IF(SUM('Actual species'!V46="X"),1,0))</f>
        <v>1</v>
      </c>
      <c r="T46">
        <f>IF(SUM('Actual species'!W46)&gt;0,1,IF(SUM('Actual species'!W46="X"),1,0))</f>
        <v>0</v>
      </c>
      <c r="U46">
        <f>IF(SUM('Actual species'!X46)&gt;0,1,IF(SUM('Actual species'!X46="X"),1,0))</f>
        <v>1</v>
      </c>
      <c r="V46">
        <f>IF(SUM('Actual species'!Y46)&gt;0,1,IF(SUM('Actual species'!Y46="X"),1,0))</f>
        <v>0</v>
      </c>
    </row>
    <row r="47" spans="1:22" x14ac:dyDescent="0.3">
      <c r="A47" t="str">
        <f>'Actual species'!A47</f>
        <v>Proteininae</v>
      </c>
      <c r="B47">
        <f>IF(SUM('Actual species'!B47:E47)&gt;0,1,IF(SUM('Actual species'!B47:E47="X"),1,0))</f>
        <v>0</v>
      </c>
      <c r="C47">
        <f>IF(SUM('Actual species'!F47)&gt;0,1,IF(SUM('Actual species'!F47="X"),1,0))</f>
        <v>0</v>
      </c>
      <c r="D47">
        <f>IF(SUM('Actual species'!G47)&gt;0,1,IF(SUM('Actual species'!G47="X"),1,0))</f>
        <v>0</v>
      </c>
      <c r="E47">
        <f>IF(SUM('Actual species'!H47)&gt;0,1,IF(SUM('Actual species'!H47="X"),1,0))</f>
        <v>0</v>
      </c>
      <c r="F47">
        <f>IF(SUM('Actual species'!I47)&gt;0,1,IF(SUM('Actual species'!I47="X"),1,0))</f>
        <v>0</v>
      </c>
      <c r="G47">
        <f>IF(SUM('Actual species'!J47)&gt;0,1,IF(SUM('Actual species'!J47="X"),1,0))</f>
        <v>0</v>
      </c>
      <c r="H47">
        <f>IF(SUM('Actual species'!K47)&gt;0,1,IF(SUM('Actual species'!K47="X"),1,0))</f>
        <v>0</v>
      </c>
      <c r="I47">
        <f>IF(SUM('Actual species'!L47)&gt;0,1,IF(SUM('Actual species'!L47="X"),1,0))</f>
        <v>0</v>
      </c>
      <c r="J47">
        <f>IF(SUM('Actual species'!M47)&gt;0,1,IF(SUM('Actual species'!M47="X"),1,0))</f>
        <v>0</v>
      </c>
      <c r="K47">
        <f>IF(SUM('Actual species'!N47)&gt;0,1,IF(SUM('Actual species'!N47="X"),1,0))</f>
        <v>0</v>
      </c>
      <c r="L47">
        <f>IF(SUM('Actual species'!O47)&gt;0,1,IF(SUM('Actual species'!O47="X"),1,0))</f>
        <v>0</v>
      </c>
      <c r="M47">
        <f>IF(SUM('Actual species'!P47)&gt;0,1,IF(SUM('Actual species'!P47="X"),1,0))</f>
        <v>0</v>
      </c>
      <c r="N47">
        <f>IF(SUM('Actual species'!Q47)&gt;0,1,IF(SUM('Actual species'!Q47="X"),1,0))</f>
        <v>0</v>
      </c>
      <c r="O47">
        <f>IF(SUM('Actual species'!R47)&gt;0,1,IF(SUM('Actual species'!R47="X"),1,0))</f>
        <v>0</v>
      </c>
      <c r="P47">
        <f>IF(SUM('Actual species'!S47)&gt;0,1,IF(SUM('Actual species'!S47="X"),1,0))</f>
        <v>0</v>
      </c>
      <c r="Q47">
        <f>IF(SUM('Actual species'!T47)&gt;0,1,IF(SUM('Actual species'!T47="X"),1,0))</f>
        <v>0</v>
      </c>
      <c r="R47">
        <f>IF(SUM('Actual species'!U47)&gt;0,1,IF(SUM('Actual species'!U47="X"),1,0))</f>
        <v>0</v>
      </c>
      <c r="S47">
        <f>IF(SUM('Actual species'!V47)&gt;0,1,IF(SUM('Actual species'!V47="X"),1,0))</f>
        <v>0</v>
      </c>
      <c r="T47">
        <f>IF(SUM('Actual species'!W47)&gt;0,1,IF(SUM('Actual species'!W47="X"),1,0))</f>
        <v>0</v>
      </c>
      <c r="U47">
        <f>IF(SUM('Actual species'!X47)&gt;0,1,IF(SUM('Actual species'!X47="X"),1,0))</f>
        <v>0</v>
      </c>
      <c r="V47">
        <f>IF(SUM('Actual species'!Y47)&gt;0,1,IF(SUM('Actual species'!Y47="X"),1,0))</f>
        <v>0</v>
      </c>
    </row>
    <row r="48" spans="1:22" x14ac:dyDescent="0.3">
      <c r="A48" t="str">
        <f>'Actual species'!A48</f>
        <v>Metopsia assingi</v>
      </c>
      <c r="B48">
        <f>IF(SUM('Actual species'!B48:E48)&gt;0,1,IF(SUM('Actual species'!B48:E48="X"),1,0))</f>
        <v>1</v>
      </c>
      <c r="C48">
        <f>IF(SUM('Actual species'!F48)&gt;0,1,IF(SUM('Actual species'!F48="X"),1,0))</f>
        <v>0</v>
      </c>
      <c r="D48">
        <f>IF(SUM('Actual species'!G48)&gt;0,1,IF(SUM('Actual species'!G48="X"),1,0))</f>
        <v>1</v>
      </c>
      <c r="E48">
        <f>IF(SUM('Actual species'!H48)&gt;0,1,IF(SUM('Actual species'!H48="X"),1,0))</f>
        <v>1</v>
      </c>
      <c r="F48">
        <f>IF(SUM('Actual species'!I48)&gt;0,1,IF(SUM('Actual species'!I48="X"),1,0))</f>
        <v>1</v>
      </c>
      <c r="G48">
        <f>IF(SUM('Actual species'!J48)&gt;0,1,IF(SUM('Actual species'!J48="X"),1,0))</f>
        <v>0</v>
      </c>
      <c r="H48">
        <f>IF(SUM('Actual species'!K48)&gt;0,1,IF(SUM('Actual species'!K48="X"),1,0))</f>
        <v>1</v>
      </c>
      <c r="I48">
        <f>IF(SUM('Actual species'!L48)&gt;0,1,IF(SUM('Actual species'!L48="X"),1,0))</f>
        <v>0</v>
      </c>
      <c r="J48">
        <f>IF(SUM('Actual species'!M48)&gt;0,1,IF(SUM('Actual species'!M48="X"),1,0))</f>
        <v>0</v>
      </c>
      <c r="K48">
        <f>IF(SUM('Actual species'!N48)&gt;0,1,IF(SUM('Actual species'!N48="X"),1,0))</f>
        <v>0</v>
      </c>
      <c r="L48">
        <f>IF(SUM('Actual species'!O48)&gt;0,1,IF(SUM('Actual species'!O48="X"),1,0))</f>
        <v>0</v>
      </c>
      <c r="M48">
        <f>IF(SUM('Actual species'!P48)&gt;0,1,IF(SUM('Actual species'!P48="X"),1,0))</f>
        <v>0</v>
      </c>
      <c r="N48">
        <f>IF(SUM('Actual species'!Q48)&gt;0,1,IF(SUM('Actual species'!Q48="X"),1,0))</f>
        <v>0</v>
      </c>
      <c r="O48">
        <f>IF(SUM('Actual species'!R48)&gt;0,1,IF(SUM('Actual species'!R48="X"),1,0))</f>
        <v>0</v>
      </c>
      <c r="P48">
        <f>IF(SUM('Actual species'!S48)&gt;0,1,IF(SUM('Actual species'!S48="X"),1,0))</f>
        <v>0</v>
      </c>
      <c r="Q48">
        <f>IF(SUM('Actual species'!T48)&gt;0,1,IF(SUM('Actual species'!T48="X"),1,0))</f>
        <v>0</v>
      </c>
      <c r="R48">
        <f>IF(SUM('Actual species'!U48)&gt;0,1,IF(SUM('Actual species'!U48="X"),1,0))</f>
        <v>0</v>
      </c>
      <c r="S48">
        <f>IF(SUM('Actual species'!V48)&gt;0,1,IF(SUM('Actual species'!V48="X"),1,0))</f>
        <v>0</v>
      </c>
      <c r="T48">
        <f>IF(SUM('Actual species'!W48)&gt;0,1,IF(SUM('Actual species'!W48="X"),1,0))</f>
        <v>0</v>
      </c>
      <c r="U48">
        <f>IF(SUM('Actual species'!X48)&gt;0,1,IF(SUM('Actual species'!X48="X"),1,0))</f>
        <v>1</v>
      </c>
      <c r="V48">
        <f>IF(SUM('Actual species'!Y48)&gt;0,1,IF(SUM('Actual species'!Y48="X"),1,0))</f>
        <v>1</v>
      </c>
    </row>
    <row r="49" spans="1:22" x14ac:dyDescent="0.3">
      <c r="A49" t="str">
        <f>'Actual species'!A49</f>
        <v>Metopsia similis</v>
      </c>
      <c r="B49">
        <f>IF(SUM('Actual species'!B49:E49)&gt;0,1,IF(SUM('Actual species'!B49:E49="X"),1,0))</f>
        <v>0</v>
      </c>
      <c r="C49">
        <f>IF(SUM('Actual species'!F49)&gt;0,1,IF(SUM('Actual species'!F49="X"),1,0))</f>
        <v>0</v>
      </c>
      <c r="D49">
        <f>IF(SUM('Actual species'!G49)&gt;0,1,IF(SUM('Actual species'!G49="X"),1,0))</f>
        <v>0</v>
      </c>
      <c r="E49">
        <f>IF(SUM('Actual species'!H49)&gt;0,1,IF(SUM('Actual species'!H49="X"),1,0))</f>
        <v>0</v>
      </c>
      <c r="F49">
        <f>IF(SUM('Actual species'!I49)&gt;0,1,IF(SUM('Actual species'!I49="X"),1,0))</f>
        <v>0</v>
      </c>
      <c r="G49">
        <f>IF(SUM('Actual species'!J49)&gt;0,1,IF(SUM('Actual species'!J49="X"),1,0))</f>
        <v>0</v>
      </c>
      <c r="H49">
        <f>IF(SUM('Actual species'!K49)&gt;0,1,IF(SUM('Actual species'!K49="X"),1,0))</f>
        <v>0</v>
      </c>
      <c r="I49">
        <f>IF(SUM('Actual species'!L49)&gt;0,1,IF(SUM('Actual species'!L49="X"),1,0))</f>
        <v>0</v>
      </c>
      <c r="J49">
        <f>IF(SUM('Actual species'!M49)&gt;0,1,IF(SUM('Actual species'!M49="X"),1,0))</f>
        <v>0</v>
      </c>
      <c r="K49">
        <f>IF(SUM('Actual species'!N49)&gt;0,1,IF(SUM('Actual species'!N49="X"),1,0))</f>
        <v>0</v>
      </c>
      <c r="L49">
        <f>IF(SUM('Actual species'!O49)&gt;0,1,IF(SUM('Actual species'!O49="X"),1,0))</f>
        <v>0</v>
      </c>
      <c r="M49">
        <f>IF(SUM('Actual species'!P49)&gt;0,1,IF(SUM('Actual species'!P49="X"),1,0))</f>
        <v>0</v>
      </c>
      <c r="N49">
        <f>IF(SUM('Actual species'!Q49)&gt;0,1,IF(SUM('Actual species'!Q49="X"),1,0))</f>
        <v>0</v>
      </c>
      <c r="O49">
        <f>IF(SUM('Actual species'!R49)&gt;0,1,IF(SUM('Actual species'!R49="X"),1,0))</f>
        <v>0</v>
      </c>
      <c r="P49">
        <f>IF(SUM('Actual species'!S49)&gt;0,1,IF(SUM('Actual species'!S49="X"),1,0))</f>
        <v>0</v>
      </c>
      <c r="Q49">
        <f>IF(SUM('Actual species'!T49)&gt;0,1,IF(SUM('Actual species'!T49="X"),1,0))</f>
        <v>1</v>
      </c>
      <c r="R49">
        <f>IF(SUM('Actual species'!U49)&gt;0,1,IF(SUM('Actual species'!U49="X"),1,0))</f>
        <v>0</v>
      </c>
      <c r="S49">
        <f>IF(SUM('Actual species'!V49)&gt;0,1,IF(SUM('Actual species'!V49="X"),1,0))</f>
        <v>0</v>
      </c>
      <c r="T49">
        <f>IF(SUM('Actual species'!W49)&gt;0,1,IF(SUM('Actual species'!W49="X"),1,0))</f>
        <v>0</v>
      </c>
      <c r="U49">
        <f>IF(SUM('Actual species'!X49)&gt;0,1,IF(SUM('Actual species'!X49="X"),1,0))</f>
        <v>1</v>
      </c>
      <c r="V49">
        <f>IF(SUM('Actual species'!Y49)&gt;0,1,IF(SUM('Actual species'!Y49="X"),1,0))</f>
        <v>1</v>
      </c>
    </row>
    <row r="50" spans="1:22" x14ac:dyDescent="0.3">
      <c r="A50" t="str">
        <f>'Actual species'!A50</f>
        <v>Megathrus bellevoyei</v>
      </c>
      <c r="B50">
        <f>IF(SUM('Actual species'!B50:E50)&gt;0,1,IF(SUM('Actual species'!B50:E50="X"),1,0))</f>
        <v>1</v>
      </c>
      <c r="C50">
        <f>IF(SUM('Actual species'!F50)&gt;0,1,IF(SUM('Actual species'!F50="X"),1,0))</f>
        <v>0</v>
      </c>
      <c r="D50">
        <f>IF(SUM('Actual species'!G50)&gt;0,1,IF(SUM('Actual species'!G50="X"),1,0))</f>
        <v>0</v>
      </c>
      <c r="E50">
        <f>IF(SUM('Actual species'!H50)&gt;0,1,IF(SUM('Actual species'!H50="X"),1,0))</f>
        <v>0</v>
      </c>
      <c r="F50">
        <f>IF(SUM('Actual species'!I50)&gt;0,1,IF(SUM('Actual species'!I50="X"),1,0))</f>
        <v>0</v>
      </c>
      <c r="G50">
        <f>IF(SUM('Actual species'!J50)&gt;0,1,IF(SUM('Actual species'!J50="X"),1,0))</f>
        <v>1</v>
      </c>
      <c r="H50">
        <f>IF(SUM('Actual species'!K50)&gt;0,1,IF(SUM('Actual species'!K50="X"),1,0))</f>
        <v>0</v>
      </c>
      <c r="I50">
        <f>IF(SUM('Actual species'!L50)&gt;0,1,IF(SUM('Actual species'!L50="X"),1,0))</f>
        <v>0</v>
      </c>
      <c r="J50">
        <f>IF(SUM('Actual species'!M50)&gt;0,1,IF(SUM('Actual species'!M50="X"),1,0))</f>
        <v>1</v>
      </c>
      <c r="K50">
        <f>IF(SUM('Actual species'!N50)&gt;0,1,IF(SUM('Actual species'!N50="X"),1,0))</f>
        <v>0</v>
      </c>
      <c r="L50">
        <f>IF(SUM('Actual species'!O50)&gt;0,1,IF(SUM('Actual species'!O50="X"),1,0))</f>
        <v>0</v>
      </c>
      <c r="M50">
        <f>IF(SUM('Actual species'!P50)&gt;0,1,IF(SUM('Actual species'!P50="X"),1,0))</f>
        <v>1</v>
      </c>
      <c r="N50">
        <f>IF(SUM('Actual species'!Q50)&gt;0,1,IF(SUM('Actual species'!Q50="X"),1,0))</f>
        <v>0</v>
      </c>
      <c r="O50">
        <f>IF(SUM('Actual species'!R50)&gt;0,1,IF(SUM('Actual species'!R50="X"),1,0))</f>
        <v>0</v>
      </c>
      <c r="P50">
        <f>IF(SUM('Actual species'!S50)&gt;0,1,IF(SUM('Actual species'!S50="X"),1,0))</f>
        <v>0</v>
      </c>
      <c r="Q50">
        <f>IF(SUM('Actual species'!T50)&gt;0,1,IF(SUM('Actual species'!T50="X"),1,0))</f>
        <v>0</v>
      </c>
      <c r="R50">
        <f>IF(SUM('Actual species'!U50)&gt;0,1,IF(SUM('Actual species'!U50="X"),1,0))</f>
        <v>0</v>
      </c>
      <c r="S50">
        <f>IF(SUM('Actual species'!V50)&gt;0,1,IF(SUM('Actual species'!V50="X"),1,0))</f>
        <v>0</v>
      </c>
      <c r="T50">
        <f>IF(SUM('Actual species'!W50)&gt;0,1,IF(SUM('Actual species'!W50="X"),1,0))</f>
        <v>0</v>
      </c>
      <c r="U50">
        <f>IF(SUM('Actual species'!X50)&gt;0,1,IF(SUM('Actual species'!X50="X"),1,0))</f>
        <v>1</v>
      </c>
      <c r="V50">
        <f>IF(SUM('Actual species'!Y50)&gt;0,1,IF(SUM('Actual species'!Y50="X"),1,0))</f>
        <v>1</v>
      </c>
    </row>
    <row r="51" spans="1:22" x14ac:dyDescent="0.3">
      <c r="A51" t="str">
        <f>'Actual species'!A51</f>
        <v>Megathrus depressus</v>
      </c>
      <c r="B51">
        <f>IF(SUM('Actual species'!B51:E51)&gt;0,1,IF(SUM('Actual species'!B51:E51="X"),1,0))</f>
        <v>0</v>
      </c>
      <c r="C51">
        <f>IF(SUM('Actual species'!F51)&gt;0,1,IF(SUM('Actual species'!F51="X"),1,0))</f>
        <v>1</v>
      </c>
      <c r="D51">
        <f>IF(SUM('Actual species'!G51)&gt;0,1,IF(SUM('Actual species'!G51="X"),1,0))</f>
        <v>0</v>
      </c>
      <c r="E51">
        <f>IF(SUM('Actual species'!H51)&gt;0,1,IF(SUM('Actual species'!H51="X"),1,0))</f>
        <v>0</v>
      </c>
      <c r="F51">
        <f>IF(SUM('Actual species'!I51)&gt;0,1,IF(SUM('Actual species'!I51="X"),1,0))</f>
        <v>0</v>
      </c>
      <c r="G51">
        <f>IF(SUM('Actual species'!J51)&gt;0,1,IF(SUM('Actual species'!J51="X"),1,0))</f>
        <v>0</v>
      </c>
      <c r="H51">
        <f>IF(SUM('Actual species'!K51)&gt;0,1,IF(SUM('Actual species'!K51="X"),1,0))</f>
        <v>0</v>
      </c>
      <c r="I51">
        <f>IF(SUM('Actual species'!L51)&gt;0,1,IF(SUM('Actual species'!L51="X"),1,0))</f>
        <v>0</v>
      </c>
      <c r="J51">
        <f>IF(SUM('Actual species'!M51)&gt;0,1,IF(SUM('Actual species'!M51="X"),1,0))</f>
        <v>0</v>
      </c>
      <c r="K51">
        <f>IF(SUM('Actual species'!N51)&gt;0,1,IF(SUM('Actual species'!N51="X"),1,0))</f>
        <v>0</v>
      </c>
      <c r="L51">
        <f>IF(SUM('Actual species'!O51)&gt;0,1,IF(SUM('Actual species'!O51="X"),1,0))</f>
        <v>0</v>
      </c>
      <c r="M51">
        <f>IF(SUM('Actual species'!P51)&gt;0,1,IF(SUM('Actual species'!P51="X"),1,0))</f>
        <v>0</v>
      </c>
      <c r="N51">
        <f>IF(SUM('Actual species'!Q51)&gt;0,1,IF(SUM('Actual species'!Q51="X"),1,0))</f>
        <v>0</v>
      </c>
      <c r="O51">
        <f>IF(SUM('Actual species'!R51)&gt;0,1,IF(SUM('Actual species'!R51="X"),1,0))</f>
        <v>0</v>
      </c>
      <c r="P51">
        <f>IF(SUM('Actual species'!S51)&gt;0,1,IF(SUM('Actual species'!S51="X"),1,0))</f>
        <v>0</v>
      </c>
      <c r="Q51">
        <f>IF(SUM('Actual species'!T51)&gt;0,1,IF(SUM('Actual species'!T51="X"),1,0))</f>
        <v>0</v>
      </c>
      <c r="R51">
        <f>IF(SUM('Actual species'!U51)&gt;0,1,IF(SUM('Actual species'!U51="X"),1,0))</f>
        <v>0</v>
      </c>
      <c r="S51">
        <f>IF(SUM('Actual species'!V51)&gt;0,1,IF(SUM('Actual species'!V51="X"),1,0))</f>
        <v>0</v>
      </c>
      <c r="T51">
        <f>IF(SUM('Actual species'!W51)&gt;0,1,IF(SUM('Actual species'!W51="X"),1,0))</f>
        <v>0</v>
      </c>
      <c r="U51">
        <f>IF(SUM('Actual species'!X51)&gt;0,1,IF(SUM('Actual species'!X51="X"),1,0))</f>
        <v>1</v>
      </c>
      <c r="V51">
        <f>IF(SUM('Actual species'!Y51)&gt;0,1,IF(SUM('Actual species'!Y51="X"),1,0))</f>
        <v>0</v>
      </c>
    </row>
    <row r="52" spans="1:22" x14ac:dyDescent="0.3">
      <c r="A52" t="str">
        <f>'Actual species'!A52</f>
        <v>Proteinus atomarius</v>
      </c>
      <c r="B52">
        <f>IF(SUM('Actual species'!B52:E52)&gt;0,1,IF(SUM('Actual species'!B52:E52="X"),1,0))</f>
        <v>0</v>
      </c>
      <c r="C52">
        <f>IF(SUM('Actual species'!F52)&gt;0,1,IF(SUM('Actual species'!F52="X"),1,0))</f>
        <v>1</v>
      </c>
      <c r="D52">
        <f>IF(SUM('Actual species'!G52)&gt;0,1,IF(SUM('Actual species'!G52="X"),1,0))</f>
        <v>1</v>
      </c>
      <c r="E52">
        <f>IF(SUM('Actual species'!H52)&gt;0,1,IF(SUM('Actual species'!H52="X"),1,0))</f>
        <v>0</v>
      </c>
      <c r="F52">
        <f>IF(SUM('Actual species'!I52)&gt;0,1,IF(SUM('Actual species'!I52="X"),1,0))</f>
        <v>0</v>
      </c>
      <c r="G52">
        <f>IF(SUM('Actual species'!J52)&gt;0,1,IF(SUM('Actual species'!J52="X"),1,0))</f>
        <v>1</v>
      </c>
      <c r="H52">
        <f>IF(SUM('Actual species'!K52)&gt;0,1,IF(SUM('Actual species'!K52="X"),1,0))</f>
        <v>1</v>
      </c>
      <c r="I52">
        <f>IF(SUM('Actual species'!L52)&gt;0,1,IF(SUM('Actual species'!L52="X"),1,0))</f>
        <v>0</v>
      </c>
      <c r="J52">
        <f>IF(SUM('Actual species'!M52)&gt;0,1,IF(SUM('Actual species'!M52="X"),1,0))</f>
        <v>1</v>
      </c>
      <c r="K52">
        <f>IF(SUM('Actual species'!N52)&gt;0,1,IF(SUM('Actual species'!N52="X"),1,0))</f>
        <v>0</v>
      </c>
      <c r="L52">
        <f>IF(SUM('Actual species'!O52)&gt;0,1,IF(SUM('Actual species'!O52="X"),1,0))</f>
        <v>0</v>
      </c>
      <c r="M52">
        <f>IF(SUM('Actual species'!P52)&gt;0,1,IF(SUM('Actual species'!P52="X"),1,0))</f>
        <v>0</v>
      </c>
      <c r="N52">
        <f>IF(SUM('Actual species'!Q52)&gt;0,1,IF(SUM('Actual species'!Q52="X"),1,0))</f>
        <v>0</v>
      </c>
      <c r="O52">
        <f>IF(SUM('Actual species'!R52)&gt;0,1,IF(SUM('Actual species'!R52="X"),1,0))</f>
        <v>0</v>
      </c>
      <c r="P52">
        <f>IF(SUM('Actual species'!S52)&gt;0,1,IF(SUM('Actual species'!S52="X"),1,0))</f>
        <v>0</v>
      </c>
      <c r="Q52">
        <f>IF(SUM('Actual species'!T52)&gt;0,1,IF(SUM('Actual species'!T52="X"),1,0))</f>
        <v>1</v>
      </c>
      <c r="R52">
        <f>IF(SUM('Actual species'!U52)&gt;0,1,IF(SUM('Actual species'!U52="X"),1,0))</f>
        <v>0</v>
      </c>
      <c r="S52">
        <f>IF(SUM('Actual species'!V52)&gt;0,1,IF(SUM('Actual species'!V52="X"),1,0))</f>
        <v>0</v>
      </c>
      <c r="T52">
        <f>IF(SUM('Actual species'!W52)&gt;0,1,IF(SUM('Actual species'!W52="X"),1,0))</f>
        <v>0</v>
      </c>
      <c r="U52">
        <f>IF(SUM('Actual species'!X52)&gt;0,1,IF(SUM('Actual species'!X52="X"),1,0))</f>
        <v>1</v>
      </c>
      <c r="V52">
        <f>IF(SUM('Actual species'!Y52)&gt;0,1,IF(SUM('Actual species'!Y52="X"),1,0))</f>
        <v>1</v>
      </c>
    </row>
    <row r="53" spans="1:22" x14ac:dyDescent="0.3">
      <c r="A53" t="str">
        <f>'Actual species'!A53</f>
        <v>Proteinus brachypterus</v>
      </c>
      <c r="B53">
        <f>IF(SUM('Actual species'!B53:E53)&gt;0,1,IF(SUM('Actual species'!B53:E53="X"),1,0))</f>
        <v>0</v>
      </c>
      <c r="C53">
        <f>IF(SUM('Actual species'!F53)&gt;0,1,IF(SUM('Actual species'!F53="X"),1,0))</f>
        <v>1</v>
      </c>
      <c r="D53">
        <f>IF(SUM('Actual species'!G53)&gt;0,1,IF(SUM('Actual species'!G53="X"),1,0))</f>
        <v>0</v>
      </c>
      <c r="E53">
        <f>IF(SUM('Actual species'!H53)&gt;0,1,IF(SUM('Actual species'!H53="X"),1,0))</f>
        <v>0</v>
      </c>
      <c r="F53">
        <f>IF(SUM('Actual species'!I53)&gt;0,1,IF(SUM('Actual species'!I53="X"),1,0))</f>
        <v>0</v>
      </c>
      <c r="G53">
        <f>IF(SUM('Actual species'!J53)&gt;0,1,IF(SUM('Actual species'!J53="X"),1,0))</f>
        <v>0</v>
      </c>
      <c r="H53">
        <f>IF(SUM('Actual species'!K53)&gt;0,1,IF(SUM('Actual species'!K53="X"),1,0))</f>
        <v>0</v>
      </c>
      <c r="I53">
        <f>IF(SUM('Actual species'!L53)&gt;0,1,IF(SUM('Actual species'!L53="X"),1,0))</f>
        <v>0</v>
      </c>
      <c r="J53">
        <f>IF(SUM('Actual species'!M53)&gt;0,1,IF(SUM('Actual species'!M53="X"),1,0))</f>
        <v>1</v>
      </c>
      <c r="K53">
        <f>IF(SUM('Actual species'!N53)&gt;0,1,IF(SUM('Actual species'!N53="X"),1,0))</f>
        <v>0</v>
      </c>
      <c r="L53">
        <f>IF(SUM('Actual species'!O53)&gt;0,1,IF(SUM('Actual species'!O53="X"),1,0))</f>
        <v>0</v>
      </c>
      <c r="M53">
        <f>IF(SUM('Actual species'!P53)&gt;0,1,IF(SUM('Actual species'!P53="X"),1,0))</f>
        <v>0</v>
      </c>
      <c r="N53">
        <f>IF(SUM('Actual species'!Q53)&gt;0,1,IF(SUM('Actual species'!Q53="X"),1,0))</f>
        <v>1</v>
      </c>
      <c r="O53">
        <f>IF(SUM('Actual species'!R53)&gt;0,1,IF(SUM('Actual species'!R53="X"),1,0))</f>
        <v>1</v>
      </c>
      <c r="P53">
        <f>IF(SUM('Actual species'!S53)&gt;0,1,IF(SUM('Actual species'!S53="X"),1,0))</f>
        <v>1</v>
      </c>
      <c r="Q53">
        <f>IF(SUM('Actual species'!T53)&gt;0,1,IF(SUM('Actual species'!T53="X"),1,0))</f>
        <v>1</v>
      </c>
      <c r="R53">
        <f>IF(SUM('Actual species'!U53)&gt;0,1,IF(SUM('Actual species'!U53="X"),1,0))</f>
        <v>1</v>
      </c>
      <c r="S53">
        <f>IF(SUM('Actual species'!V53)&gt;0,1,IF(SUM('Actual species'!V53="X"),1,0))</f>
        <v>0</v>
      </c>
      <c r="T53">
        <f>IF(SUM('Actual species'!W53)&gt;0,1,IF(SUM('Actual species'!W53="X"),1,0))</f>
        <v>0</v>
      </c>
      <c r="U53">
        <f>IF(SUM('Actual species'!X53)&gt;0,1,IF(SUM('Actual species'!X53="X"),1,0))</f>
        <v>1</v>
      </c>
      <c r="V53">
        <f>IF(SUM('Actual species'!Y53)&gt;0,1,IF(SUM('Actual species'!Y53="X"),1,0))</f>
        <v>1</v>
      </c>
    </row>
    <row r="54" spans="1:22" x14ac:dyDescent="0.3">
      <c r="A54" t="str">
        <f>'Actual species'!A54</f>
        <v>Proteinus creticus</v>
      </c>
      <c r="B54">
        <f>IF(SUM('Actual species'!B54:E54)&gt;0,1,IF(SUM('Actual species'!B54:E54="X"),1,0))</f>
        <v>0</v>
      </c>
      <c r="C54">
        <f>IF(SUM('Actual species'!F54)&gt;0,1,IF(SUM('Actual species'!F54="X"),1,0))</f>
        <v>0</v>
      </c>
      <c r="D54">
        <f>IF(SUM('Actual species'!G54)&gt;0,1,IF(SUM('Actual species'!G54="X"),1,0))</f>
        <v>0</v>
      </c>
      <c r="E54">
        <f>IF(SUM('Actual species'!H54)&gt;0,1,IF(SUM('Actual species'!H54="X"),1,0))</f>
        <v>0</v>
      </c>
      <c r="F54">
        <f>IF(SUM('Actual species'!I54)&gt;0,1,IF(SUM('Actual species'!I54="X"),1,0))</f>
        <v>0</v>
      </c>
      <c r="G54">
        <f>IF(SUM('Actual species'!J54)&gt;0,1,IF(SUM('Actual species'!J54="X"),1,0))</f>
        <v>1</v>
      </c>
      <c r="H54">
        <f>IF(SUM('Actual species'!K54)&gt;0,1,IF(SUM('Actual species'!K54="X"),1,0))</f>
        <v>0</v>
      </c>
      <c r="I54">
        <f>IF(SUM('Actual species'!L54)&gt;0,1,IF(SUM('Actual species'!L54="X"),1,0))</f>
        <v>0</v>
      </c>
      <c r="J54">
        <f>IF(SUM('Actual species'!M54)&gt;0,1,IF(SUM('Actual species'!M54="X"),1,0))</f>
        <v>0</v>
      </c>
      <c r="K54">
        <f>IF(SUM('Actual species'!N54)&gt;0,1,IF(SUM('Actual species'!N54="X"),1,0))</f>
        <v>0</v>
      </c>
      <c r="L54">
        <f>IF(SUM('Actual species'!O54)&gt;0,1,IF(SUM('Actual species'!O54="X"),1,0))</f>
        <v>0</v>
      </c>
      <c r="M54">
        <f>IF(SUM('Actual species'!P54)&gt;0,1,IF(SUM('Actual species'!P54="X"),1,0))</f>
        <v>0</v>
      </c>
      <c r="N54">
        <f>IF(SUM('Actual species'!Q54)&gt;0,1,IF(SUM('Actual species'!Q54="X"),1,0))</f>
        <v>0</v>
      </c>
      <c r="O54">
        <f>IF(SUM('Actual species'!R54)&gt;0,1,IF(SUM('Actual species'!R54="X"),1,0))</f>
        <v>0</v>
      </c>
      <c r="P54">
        <f>IF(SUM('Actual species'!S54)&gt;0,1,IF(SUM('Actual species'!S54="X"),1,0))</f>
        <v>0</v>
      </c>
      <c r="Q54">
        <f>IF(SUM('Actual species'!T54)&gt;0,1,IF(SUM('Actual species'!T54="X"),1,0))</f>
        <v>0</v>
      </c>
      <c r="R54">
        <f>IF(SUM('Actual species'!U54)&gt;0,1,IF(SUM('Actual species'!U54="X"),1,0))</f>
        <v>0</v>
      </c>
      <c r="S54">
        <f>IF(SUM('Actual species'!V54)&gt;0,1,IF(SUM('Actual species'!V54="X"),1,0))</f>
        <v>0</v>
      </c>
      <c r="T54">
        <f>IF(SUM('Actual species'!W54)&gt;0,1,IF(SUM('Actual species'!W54="X"),1,0))</f>
        <v>0</v>
      </c>
      <c r="U54">
        <f>IF(SUM('Actual species'!X54)&gt;0,1,IF(SUM('Actual species'!X54="X"),1,0))</f>
        <v>0</v>
      </c>
      <c r="V54">
        <f>IF(SUM('Actual species'!Y54)&gt;0,1,IF(SUM('Actual species'!Y54="X"),1,0))</f>
        <v>0</v>
      </c>
    </row>
    <row r="55" spans="1:22" x14ac:dyDescent="0.3">
      <c r="A55" t="str">
        <f>'Actual species'!A55</f>
        <v>Proteinus ovalis</v>
      </c>
      <c r="B55">
        <f>IF(SUM('Actual species'!B55:E55)&gt;0,1,IF(SUM('Actual species'!B55:E55="X"),1,0))</f>
        <v>1</v>
      </c>
      <c r="C55">
        <f>IF(SUM('Actual species'!F55)&gt;0,1,IF(SUM('Actual species'!F55="X"),1,0))</f>
        <v>1</v>
      </c>
      <c r="D55">
        <f>IF(SUM('Actual species'!G55)&gt;0,1,IF(SUM('Actual species'!G55="X"),1,0))</f>
        <v>0</v>
      </c>
      <c r="E55">
        <f>IF(SUM('Actual species'!H55)&gt;0,1,IF(SUM('Actual species'!H55="X"),1,0))</f>
        <v>0</v>
      </c>
      <c r="F55">
        <f>IF(SUM('Actual species'!I55)&gt;0,1,IF(SUM('Actual species'!I55="X"),1,0))</f>
        <v>0</v>
      </c>
      <c r="G55">
        <f>IF(SUM('Actual species'!J55)&gt;0,1,IF(SUM('Actual species'!J55="X"),1,0))</f>
        <v>1</v>
      </c>
      <c r="H55">
        <f>IF(SUM('Actual species'!K55)&gt;0,1,IF(SUM('Actual species'!K55="X"),1,0))</f>
        <v>0</v>
      </c>
      <c r="I55">
        <f>IF(SUM('Actual species'!L55)&gt;0,1,IF(SUM('Actual species'!L55="X"),1,0))</f>
        <v>0</v>
      </c>
      <c r="J55">
        <f>IF(SUM('Actual species'!M55)&gt;0,1,IF(SUM('Actual species'!M55="X"),1,0))</f>
        <v>0</v>
      </c>
      <c r="K55">
        <f>IF(SUM('Actual species'!N55)&gt;0,1,IF(SUM('Actual species'!N55="X"),1,0))</f>
        <v>0</v>
      </c>
      <c r="L55">
        <f>IF(SUM('Actual species'!O55)&gt;0,1,IF(SUM('Actual species'!O55="X"),1,0))</f>
        <v>0</v>
      </c>
      <c r="M55">
        <f>IF(SUM('Actual species'!P55)&gt;0,1,IF(SUM('Actual species'!P55="X"),1,0))</f>
        <v>0</v>
      </c>
      <c r="N55">
        <f>IF(SUM('Actual species'!Q55)&gt;0,1,IF(SUM('Actual species'!Q55="X"),1,0))</f>
        <v>0</v>
      </c>
      <c r="O55">
        <f>IF(SUM('Actual species'!R55)&gt;0,1,IF(SUM('Actual species'!R55="X"),1,0))</f>
        <v>1</v>
      </c>
      <c r="P55">
        <f>IF(SUM('Actual species'!S55)&gt;0,1,IF(SUM('Actual species'!S55="X"),1,0))</f>
        <v>1</v>
      </c>
      <c r="Q55">
        <f>IF(SUM('Actual species'!T55)&gt;0,1,IF(SUM('Actual species'!T55="X"),1,0))</f>
        <v>1</v>
      </c>
      <c r="R55">
        <f>IF(SUM('Actual species'!U55)&gt;0,1,IF(SUM('Actual species'!U55="X"),1,0))</f>
        <v>0</v>
      </c>
      <c r="S55">
        <f>IF(SUM('Actual species'!V55)&gt;0,1,IF(SUM('Actual species'!V55="X"),1,0))</f>
        <v>0</v>
      </c>
      <c r="T55">
        <f>IF(SUM('Actual species'!W55)&gt;0,1,IF(SUM('Actual species'!W55="X"),1,0))</f>
        <v>0</v>
      </c>
      <c r="U55">
        <f>IF(SUM('Actual species'!X55)&gt;0,1,IF(SUM('Actual species'!X55="X"),1,0))</f>
        <v>1</v>
      </c>
      <c r="V55">
        <f>IF(SUM('Actual species'!Y55)&gt;0,1,IF(SUM('Actual species'!Y55="X"),1,0))</f>
        <v>0</v>
      </c>
    </row>
    <row r="56" spans="1:22" x14ac:dyDescent="0.3">
      <c r="A56" t="str">
        <f>'Actual species'!A56</f>
        <v>Proteinus utrarius</v>
      </c>
      <c r="B56">
        <f>IF(SUM('Actual species'!B56:E56)&gt;0,1,IF(SUM('Actual species'!B56:E56="X"),1,0))</f>
        <v>0</v>
      </c>
      <c r="C56">
        <f>IF(SUM('Actual species'!F56)&gt;0,1,IF(SUM('Actual species'!F56="X"),1,0))</f>
        <v>0</v>
      </c>
      <c r="D56">
        <f>IF(SUM('Actual species'!G56)&gt;0,1,IF(SUM('Actual species'!G56="X"),1,0))</f>
        <v>1</v>
      </c>
      <c r="E56">
        <f>IF(SUM('Actual species'!H56)&gt;0,1,IF(SUM('Actual species'!H56="X"),1,0))</f>
        <v>1</v>
      </c>
      <c r="F56">
        <f>IF(SUM('Actual species'!I56)&gt;0,1,IF(SUM('Actual species'!I56="X"),1,0))</f>
        <v>1</v>
      </c>
      <c r="G56">
        <f>IF(SUM('Actual species'!J56)&gt;0,1,IF(SUM('Actual species'!J56="X"),1,0))</f>
        <v>0</v>
      </c>
      <c r="H56">
        <f>IF(SUM('Actual species'!K56)&gt;0,1,IF(SUM('Actual species'!K56="X"),1,0))</f>
        <v>1</v>
      </c>
      <c r="I56">
        <f>IF(SUM('Actual species'!L56)&gt;0,1,IF(SUM('Actual species'!L56="X"),1,0))</f>
        <v>1</v>
      </c>
      <c r="J56">
        <f>IF(SUM('Actual species'!M56)&gt;0,1,IF(SUM('Actual species'!M56="X"),1,0))</f>
        <v>0</v>
      </c>
      <c r="K56">
        <f>IF(SUM('Actual species'!N56)&gt;0,1,IF(SUM('Actual species'!N56="X"),1,0))</f>
        <v>1</v>
      </c>
      <c r="L56">
        <f>IF(SUM('Actual species'!O56)&gt;0,1,IF(SUM('Actual species'!O56="X"),1,0))</f>
        <v>1</v>
      </c>
      <c r="M56">
        <f>IF(SUM('Actual species'!P56)&gt;0,1,IF(SUM('Actual species'!P56="X"),1,0))</f>
        <v>1</v>
      </c>
      <c r="N56">
        <f>IF(SUM('Actual species'!Q56)&gt;0,1,IF(SUM('Actual species'!Q56="X"),1,0))</f>
        <v>0</v>
      </c>
      <c r="O56">
        <f>IF(SUM('Actual species'!R56)&gt;0,1,IF(SUM('Actual species'!R56="X"),1,0))</f>
        <v>0</v>
      </c>
      <c r="P56">
        <f>IF(SUM('Actual species'!S56)&gt;0,1,IF(SUM('Actual species'!S56="X"),1,0))</f>
        <v>0</v>
      </c>
      <c r="Q56">
        <f>IF(SUM('Actual species'!T56)&gt;0,1,IF(SUM('Actual species'!T56="X"),1,0))</f>
        <v>0</v>
      </c>
      <c r="R56">
        <f>IF(SUM('Actual species'!U56)&gt;0,1,IF(SUM('Actual species'!U56="X"),1,0))</f>
        <v>0</v>
      </c>
      <c r="S56">
        <f>IF(SUM('Actual species'!V56)&gt;0,1,IF(SUM('Actual species'!V56="X"),1,0))</f>
        <v>0</v>
      </c>
      <c r="T56">
        <f>IF(SUM('Actual species'!W56)&gt;0,1,IF(SUM('Actual species'!W56="X"),1,0))</f>
        <v>0</v>
      </c>
      <c r="U56">
        <f>IF(SUM('Actual species'!X56)&gt;0,1,IF(SUM('Actual species'!X56="X"),1,0))</f>
        <v>1</v>
      </c>
      <c r="V56">
        <f>IF(SUM('Actual species'!Y56)&gt;0,1,IF(SUM('Actual species'!Y56="X"),1,0))</f>
        <v>1</v>
      </c>
    </row>
    <row r="57" spans="1:22" x14ac:dyDescent="0.3">
      <c r="A57" t="str">
        <f>'Actual species'!A57</f>
        <v>Micropeplinae</v>
      </c>
      <c r="B57">
        <f>IF(SUM('Actual species'!B57:E57)&gt;0,1,IF(SUM('Actual species'!B57:E57="X"),1,0))</f>
        <v>0</v>
      </c>
      <c r="C57">
        <f>IF(SUM('Actual species'!F57)&gt;0,1,IF(SUM('Actual species'!F57="X"),1,0))</f>
        <v>0</v>
      </c>
      <c r="D57">
        <f>IF(SUM('Actual species'!G57)&gt;0,1,IF(SUM('Actual species'!G57="X"),1,0))</f>
        <v>0</v>
      </c>
      <c r="E57">
        <f>IF(SUM('Actual species'!H57)&gt;0,1,IF(SUM('Actual species'!H57="X"),1,0))</f>
        <v>0</v>
      </c>
      <c r="F57">
        <f>IF(SUM('Actual species'!I57)&gt;0,1,IF(SUM('Actual species'!I57="X"),1,0))</f>
        <v>0</v>
      </c>
      <c r="G57">
        <f>IF(SUM('Actual species'!J57)&gt;0,1,IF(SUM('Actual species'!J57="X"),1,0))</f>
        <v>0</v>
      </c>
      <c r="H57">
        <f>IF(SUM('Actual species'!K57)&gt;0,1,IF(SUM('Actual species'!K57="X"),1,0))</f>
        <v>0</v>
      </c>
      <c r="I57">
        <f>IF(SUM('Actual species'!L57)&gt;0,1,IF(SUM('Actual species'!L57="X"),1,0))</f>
        <v>0</v>
      </c>
      <c r="J57">
        <f>IF(SUM('Actual species'!M57)&gt;0,1,IF(SUM('Actual species'!M57="X"),1,0))</f>
        <v>0</v>
      </c>
      <c r="K57">
        <f>IF(SUM('Actual species'!N57)&gt;0,1,IF(SUM('Actual species'!N57="X"),1,0))</f>
        <v>0</v>
      </c>
      <c r="L57">
        <f>IF(SUM('Actual species'!O57)&gt;0,1,IF(SUM('Actual species'!O57="X"),1,0))</f>
        <v>0</v>
      </c>
      <c r="M57">
        <f>IF(SUM('Actual species'!P57)&gt;0,1,IF(SUM('Actual species'!P57="X"),1,0))</f>
        <v>0</v>
      </c>
      <c r="N57">
        <f>IF(SUM('Actual species'!Q57)&gt;0,1,IF(SUM('Actual species'!Q57="X"),1,0))</f>
        <v>0</v>
      </c>
      <c r="O57">
        <f>IF(SUM('Actual species'!R57)&gt;0,1,IF(SUM('Actual species'!R57="X"),1,0))</f>
        <v>0</v>
      </c>
      <c r="P57">
        <f>IF(SUM('Actual species'!S57)&gt;0,1,IF(SUM('Actual species'!S57="X"),1,0))</f>
        <v>0</v>
      </c>
      <c r="Q57">
        <f>IF(SUM('Actual species'!T57)&gt;0,1,IF(SUM('Actual species'!T57="X"),1,0))</f>
        <v>0</v>
      </c>
      <c r="R57">
        <f>IF(SUM('Actual species'!U57)&gt;0,1,IF(SUM('Actual species'!U57="X"),1,0))</f>
        <v>0</v>
      </c>
      <c r="S57">
        <f>IF(SUM('Actual species'!V57)&gt;0,1,IF(SUM('Actual species'!V57="X"),1,0))</f>
        <v>0</v>
      </c>
      <c r="T57">
        <f>IF(SUM('Actual species'!W57)&gt;0,1,IF(SUM('Actual species'!W57="X"),1,0))</f>
        <v>0</v>
      </c>
      <c r="U57">
        <f>IF(SUM('Actual species'!X57)&gt;0,1,IF(SUM('Actual species'!X57="X"),1,0))</f>
        <v>0</v>
      </c>
      <c r="V57">
        <f>IF(SUM('Actual species'!Y57)&gt;0,1,IF(SUM('Actual species'!Y57="X"),1,0))</f>
        <v>0</v>
      </c>
    </row>
    <row r="58" spans="1:22" x14ac:dyDescent="0.3">
      <c r="A58" t="str">
        <f>'Actual species'!A58</f>
        <v>Micropeplus fulvus</v>
      </c>
      <c r="B58">
        <f>IF(SUM('Actual species'!B58:E58)&gt;0,1,IF(SUM('Actual species'!B58:E58="X"),1,0))</f>
        <v>1</v>
      </c>
      <c r="C58">
        <f>IF(SUM('Actual species'!F58)&gt;0,1,IF(SUM('Actual species'!F58="X"),1,0))</f>
        <v>0</v>
      </c>
      <c r="D58">
        <f>IF(SUM('Actual species'!G58)&gt;0,1,IF(SUM('Actual species'!G58="X"),1,0))</f>
        <v>0</v>
      </c>
      <c r="E58">
        <f>IF(SUM('Actual species'!H58)&gt;0,1,IF(SUM('Actual species'!H58="X"),1,0))</f>
        <v>1</v>
      </c>
      <c r="F58">
        <f>IF(SUM('Actual species'!I58)&gt;0,1,IF(SUM('Actual species'!I58="X"),1,0))</f>
        <v>1</v>
      </c>
      <c r="G58">
        <f>IF(SUM('Actual species'!J58)&gt;0,1,IF(SUM('Actual species'!J58="X"),1,0))</f>
        <v>0</v>
      </c>
      <c r="H58">
        <f>IF(SUM('Actual species'!K58)&gt;0,1,IF(SUM('Actual species'!K58="X"),1,0))</f>
        <v>1</v>
      </c>
      <c r="I58">
        <f>IF(SUM('Actual species'!L58)&gt;0,1,IF(SUM('Actual species'!L58="X"),1,0))</f>
        <v>1</v>
      </c>
      <c r="J58">
        <f>IF(SUM('Actual species'!M58)&gt;0,1,IF(SUM('Actual species'!M58="X"),1,0))</f>
        <v>0</v>
      </c>
      <c r="K58">
        <f>IF(SUM('Actual species'!N58)&gt;0,1,IF(SUM('Actual species'!N58="X"),1,0))</f>
        <v>0</v>
      </c>
      <c r="L58">
        <f>IF(SUM('Actual species'!O58)&gt;0,1,IF(SUM('Actual species'!O58="X"),1,0))</f>
        <v>0</v>
      </c>
      <c r="M58">
        <f>IF(SUM('Actual species'!P58)&gt;0,1,IF(SUM('Actual species'!P58="X"),1,0))</f>
        <v>0</v>
      </c>
      <c r="N58">
        <f>IF(SUM('Actual species'!Q58)&gt;0,1,IF(SUM('Actual species'!Q58="X"),1,0))</f>
        <v>0</v>
      </c>
      <c r="O58">
        <f>IF(SUM('Actual species'!R58)&gt;0,1,IF(SUM('Actual species'!R58="X"),1,0))</f>
        <v>0</v>
      </c>
      <c r="P58">
        <f>IF(SUM('Actual species'!S58)&gt;0,1,IF(SUM('Actual species'!S58="X"),1,0))</f>
        <v>0</v>
      </c>
      <c r="Q58">
        <f>IF(SUM('Actual species'!T58)&gt;0,1,IF(SUM('Actual species'!T58="X"),1,0))</f>
        <v>0</v>
      </c>
      <c r="R58">
        <f>IF(SUM('Actual species'!U58)&gt;0,1,IF(SUM('Actual species'!U58="X"),1,0))</f>
        <v>0</v>
      </c>
      <c r="S58">
        <f>IF(SUM('Actual species'!V58)&gt;0,1,IF(SUM('Actual species'!V58="X"),1,0))</f>
        <v>0</v>
      </c>
      <c r="T58">
        <f>IF(SUM('Actual species'!W58)&gt;0,1,IF(SUM('Actual species'!W58="X"),1,0))</f>
        <v>0</v>
      </c>
      <c r="U58">
        <f>IF(SUM('Actual species'!X58)&gt;0,1,IF(SUM('Actual species'!X58="X"),1,0))</f>
        <v>1</v>
      </c>
      <c r="V58">
        <f>IF(SUM('Actual species'!Y58)&gt;0,1,IF(SUM('Actual species'!Y58="X"),1,0))</f>
        <v>0</v>
      </c>
    </row>
    <row r="59" spans="1:22" x14ac:dyDescent="0.3">
      <c r="A59" t="str">
        <f>'Actual species'!A59</f>
        <v>Micropeplus latus</v>
      </c>
      <c r="B59">
        <f>IF(SUM('Actual species'!B59:E59)&gt;0,1,IF(SUM('Actual species'!B59:E59="X"),1,0))</f>
        <v>0</v>
      </c>
      <c r="C59">
        <f>IF(SUM('Actual species'!F59)&gt;0,1,IF(SUM('Actual species'!F59="X"),1,0))</f>
        <v>0</v>
      </c>
      <c r="D59">
        <f>IF(SUM('Actual species'!G59)&gt;0,1,IF(SUM('Actual species'!G59="X"),1,0))</f>
        <v>0</v>
      </c>
      <c r="E59">
        <f>IF(SUM('Actual species'!H59)&gt;0,1,IF(SUM('Actual species'!H59="X"),1,0))</f>
        <v>0</v>
      </c>
      <c r="F59">
        <f>IF(SUM('Actual species'!I59)&gt;0,1,IF(SUM('Actual species'!I59="X"),1,0))</f>
        <v>0</v>
      </c>
      <c r="G59">
        <f>IF(SUM('Actual species'!J59)&gt;0,1,IF(SUM('Actual species'!J59="X"),1,0))</f>
        <v>0</v>
      </c>
      <c r="H59">
        <f>IF(SUM('Actual species'!K59)&gt;0,1,IF(SUM('Actual species'!K59="X"),1,0))</f>
        <v>0</v>
      </c>
      <c r="I59">
        <f>IF(SUM('Actual species'!L59)&gt;0,1,IF(SUM('Actual species'!L59="X"),1,0))</f>
        <v>0</v>
      </c>
      <c r="J59">
        <f>IF(SUM('Actual species'!M59)&gt;0,1,IF(SUM('Actual species'!M59="X"),1,0))</f>
        <v>0</v>
      </c>
      <c r="K59">
        <f>IF(SUM('Actual species'!N59)&gt;0,1,IF(SUM('Actual species'!N59="X"),1,0))</f>
        <v>0</v>
      </c>
      <c r="L59">
        <f>IF(SUM('Actual species'!O59)&gt;0,1,IF(SUM('Actual species'!O59="X"),1,0))</f>
        <v>0</v>
      </c>
      <c r="M59">
        <f>IF(SUM('Actual species'!P59)&gt;0,1,IF(SUM('Actual species'!P59="X"),1,0))</f>
        <v>0</v>
      </c>
      <c r="N59">
        <f>IF(SUM('Actual species'!Q59)&gt;0,1,IF(SUM('Actual species'!Q59="X"),1,0))</f>
        <v>0</v>
      </c>
      <c r="O59">
        <f>IF(SUM('Actual species'!R59)&gt;0,1,IF(SUM('Actual species'!R59="X"),1,0))</f>
        <v>0</v>
      </c>
      <c r="P59">
        <f>IF(SUM('Actual species'!S59)&gt;0,1,IF(SUM('Actual species'!S59="X"),1,0))</f>
        <v>1</v>
      </c>
      <c r="Q59">
        <f>IF(SUM('Actual species'!T59)&gt;0,1,IF(SUM('Actual species'!T59="X"),1,0))</f>
        <v>1</v>
      </c>
      <c r="R59">
        <f>IF(SUM('Actual species'!U59)&gt;0,1,IF(SUM('Actual species'!U59="X"),1,0))</f>
        <v>0</v>
      </c>
      <c r="S59">
        <f>IF(SUM('Actual species'!V59)&gt;0,1,IF(SUM('Actual species'!V59="X"),1,0))</f>
        <v>0</v>
      </c>
      <c r="T59">
        <f>IF(SUM('Actual species'!W59)&gt;0,1,IF(SUM('Actual species'!W59="X"),1,0))</f>
        <v>0</v>
      </c>
      <c r="U59">
        <f>IF(SUM('Actual species'!X59)&gt;0,1,IF(SUM('Actual species'!X59="X"),1,0))</f>
        <v>1</v>
      </c>
      <c r="V59">
        <f>IF(SUM('Actual species'!Y59)&gt;0,1,IF(SUM('Actual species'!Y59="X"),1,0))</f>
        <v>0</v>
      </c>
    </row>
    <row r="60" spans="1:22" x14ac:dyDescent="0.3">
      <c r="A60" t="str">
        <f>'Actual species'!A60</f>
        <v>Micropeplus porcatus</v>
      </c>
      <c r="B60">
        <f>IF(SUM('Actual species'!B60:E60)&gt;0,1,IF(SUM('Actual species'!B60:E60="X"),1,0))</f>
        <v>0</v>
      </c>
      <c r="C60">
        <f>IF(SUM('Actual species'!F60)&gt;0,1,IF(SUM('Actual species'!F60="X"),1,0))</f>
        <v>0</v>
      </c>
      <c r="D60">
        <f>IF(SUM('Actual species'!G60)&gt;0,1,IF(SUM('Actual species'!G60="X"),1,0))</f>
        <v>0</v>
      </c>
      <c r="E60">
        <f>IF(SUM('Actual species'!H60)&gt;0,1,IF(SUM('Actual species'!H60="X"),1,0))</f>
        <v>0</v>
      </c>
      <c r="F60">
        <f>IF(SUM('Actual species'!I60)&gt;0,1,IF(SUM('Actual species'!I60="X"),1,0))</f>
        <v>0</v>
      </c>
      <c r="G60">
        <f>IF(SUM('Actual species'!J60)&gt;0,1,IF(SUM('Actual species'!J60="X"),1,0))</f>
        <v>0</v>
      </c>
      <c r="H60">
        <f>IF(SUM('Actual species'!K60)&gt;0,1,IF(SUM('Actual species'!K60="X"),1,0))</f>
        <v>0</v>
      </c>
      <c r="I60">
        <f>IF(SUM('Actual species'!L60)&gt;0,1,IF(SUM('Actual species'!L60="X"),1,0))</f>
        <v>0</v>
      </c>
      <c r="J60">
        <f>IF(SUM('Actual species'!M60)&gt;0,1,IF(SUM('Actual species'!M60="X"),1,0))</f>
        <v>1</v>
      </c>
      <c r="K60">
        <f>IF(SUM('Actual species'!N60)&gt;0,1,IF(SUM('Actual species'!N60="X"),1,0))</f>
        <v>0</v>
      </c>
      <c r="L60">
        <f>IF(SUM('Actual species'!O60)&gt;0,1,IF(SUM('Actual species'!O60="X"),1,0))</f>
        <v>0</v>
      </c>
      <c r="M60">
        <f>IF(SUM('Actual species'!P60)&gt;0,1,IF(SUM('Actual species'!P60="X"),1,0))</f>
        <v>0</v>
      </c>
      <c r="N60">
        <f>IF(SUM('Actual species'!Q60)&gt;0,1,IF(SUM('Actual species'!Q60="X"),1,0))</f>
        <v>0</v>
      </c>
      <c r="O60">
        <f>IF(SUM('Actual species'!R60)&gt;0,1,IF(SUM('Actual species'!R60="X"),1,0))</f>
        <v>0</v>
      </c>
      <c r="P60">
        <f>IF(SUM('Actual species'!S60)&gt;0,1,IF(SUM('Actual species'!S60="X"),1,0))</f>
        <v>0</v>
      </c>
      <c r="Q60">
        <f>IF(SUM('Actual species'!T60)&gt;0,1,IF(SUM('Actual species'!T60="X"),1,0))</f>
        <v>0</v>
      </c>
      <c r="R60">
        <f>IF(SUM('Actual species'!U60)&gt;0,1,IF(SUM('Actual species'!U60="X"),1,0))</f>
        <v>0</v>
      </c>
      <c r="S60">
        <f>IF(SUM('Actual species'!V60)&gt;0,1,IF(SUM('Actual species'!V60="X"),1,0))</f>
        <v>0</v>
      </c>
      <c r="T60">
        <f>IF(SUM('Actual species'!W60)&gt;0,1,IF(SUM('Actual species'!W60="X"),1,0))</f>
        <v>0</v>
      </c>
      <c r="U60">
        <f>IF(SUM('Actual species'!X60)&gt;0,1,IF(SUM('Actual species'!X60="X"),1,0))</f>
        <v>1</v>
      </c>
      <c r="V60">
        <f>IF(SUM('Actual species'!Y60)&gt;0,1,IF(SUM('Actual species'!Y60="X"),1,0))</f>
        <v>0</v>
      </c>
    </row>
    <row r="61" spans="1:22" x14ac:dyDescent="0.3">
      <c r="A61" t="str">
        <f>'Actual species'!A61</f>
        <v>Micropeplus ripicola</v>
      </c>
      <c r="B61">
        <f>IF(SUM('Actual species'!B61:E61)&gt;0,1,IF(SUM('Actual species'!B61:E61="X"),1,0))</f>
        <v>0</v>
      </c>
      <c r="C61">
        <f>IF(SUM('Actual species'!F61)&gt;0,1,IF(SUM('Actual species'!F61="X"),1,0))</f>
        <v>0</v>
      </c>
      <c r="D61">
        <f>IF(SUM('Actual species'!G61)&gt;0,1,IF(SUM('Actual species'!G61="X"),1,0))</f>
        <v>0</v>
      </c>
      <c r="E61">
        <f>IF(SUM('Actual species'!H61)&gt;0,1,IF(SUM('Actual species'!H61="X"),1,0))</f>
        <v>0</v>
      </c>
      <c r="F61">
        <f>IF(SUM('Actual species'!I61)&gt;0,1,IF(SUM('Actual species'!I61="X"),1,0))</f>
        <v>0</v>
      </c>
      <c r="G61">
        <f>IF(SUM('Actual species'!J61)&gt;0,1,IF(SUM('Actual species'!J61="X"),1,0))</f>
        <v>0</v>
      </c>
      <c r="H61">
        <f>IF(SUM('Actual species'!K61)&gt;0,1,IF(SUM('Actual species'!K61="X"),1,0))</f>
        <v>0</v>
      </c>
      <c r="I61">
        <f>IF(SUM('Actual species'!L61)&gt;0,1,IF(SUM('Actual species'!L61="X"),1,0))</f>
        <v>0</v>
      </c>
      <c r="J61">
        <f>IF(SUM('Actual species'!M61)&gt;0,1,IF(SUM('Actual species'!M61="X"),1,0))</f>
        <v>0</v>
      </c>
      <c r="K61">
        <f>IF(SUM('Actual species'!N61)&gt;0,1,IF(SUM('Actual species'!N61="X"),1,0))</f>
        <v>0</v>
      </c>
      <c r="L61">
        <f>IF(SUM('Actual species'!O61)&gt;0,1,IF(SUM('Actual species'!O61="X"),1,0))</f>
        <v>0</v>
      </c>
      <c r="M61">
        <f>IF(SUM('Actual species'!P61)&gt;0,1,IF(SUM('Actual species'!P61="X"),1,0))</f>
        <v>0</v>
      </c>
      <c r="N61">
        <f>IF(SUM('Actual species'!Q61)&gt;0,1,IF(SUM('Actual species'!Q61="X"),1,0))</f>
        <v>0</v>
      </c>
      <c r="O61">
        <f>IF(SUM('Actual species'!R61)&gt;0,1,IF(SUM('Actual species'!R61="X"),1,0))</f>
        <v>1</v>
      </c>
      <c r="P61">
        <f>IF(SUM('Actual species'!S61)&gt;0,1,IF(SUM('Actual species'!S61="X"),1,0))</f>
        <v>0</v>
      </c>
      <c r="Q61">
        <f>IF(SUM('Actual species'!T61)&gt;0,1,IF(SUM('Actual species'!T61="X"),1,0))</f>
        <v>0</v>
      </c>
      <c r="R61">
        <f>IF(SUM('Actual species'!U61)&gt;0,1,IF(SUM('Actual species'!U61="X"),1,0))</f>
        <v>0</v>
      </c>
      <c r="S61">
        <f>IF(SUM('Actual species'!V61)&gt;0,1,IF(SUM('Actual species'!V61="X"),1,0))</f>
        <v>0</v>
      </c>
      <c r="T61">
        <f>IF(SUM('Actual species'!W61)&gt;0,1,IF(SUM('Actual species'!W61="X"),1,0))</f>
        <v>0</v>
      </c>
      <c r="U61">
        <f>IF(SUM('Actual species'!X61)&gt;0,1,IF(SUM('Actual species'!X61="X"),1,0))</f>
        <v>1</v>
      </c>
      <c r="V61">
        <f>IF(SUM('Actual species'!Y61)&gt;0,1,IF(SUM('Actual species'!Y61="X"),1,0))</f>
        <v>0</v>
      </c>
    </row>
    <row r="62" spans="1:22" x14ac:dyDescent="0.3">
      <c r="A62" t="str">
        <f>'Actual species'!A62</f>
        <v>Micropeplus staphylinoides</v>
      </c>
      <c r="B62">
        <f>IF(SUM('Actual species'!B62:E62)&gt;0,1,IF(SUM('Actual species'!B62:E62="X"),1,0))</f>
        <v>1</v>
      </c>
      <c r="C62">
        <f>IF(SUM('Actual species'!F62)&gt;0,1,IF(SUM('Actual species'!F62="X"),1,0))</f>
        <v>0</v>
      </c>
      <c r="D62">
        <f>IF(SUM('Actual species'!G62)&gt;0,1,IF(SUM('Actual species'!G62="X"),1,0))</f>
        <v>1</v>
      </c>
      <c r="E62">
        <f>IF(SUM('Actual species'!H62)&gt;0,1,IF(SUM('Actual species'!H62="X"),1,0))</f>
        <v>1</v>
      </c>
      <c r="F62">
        <f>IF(SUM('Actual species'!I62)&gt;0,1,IF(SUM('Actual species'!I62="X"),1,0))</f>
        <v>1</v>
      </c>
      <c r="G62">
        <f>IF(SUM('Actual species'!J62)&gt;0,1,IF(SUM('Actual species'!J62="X"),1,0))</f>
        <v>1</v>
      </c>
      <c r="H62">
        <f>IF(SUM('Actual species'!K62)&gt;0,1,IF(SUM('Actual species'!K62="X"),1,0))</f>
        <v>1</v>
      </c>
      <c r="I62">
        <f>IF(SUM('Actual species'!L62)&gt;0,1,IF(SUM('Actual species'!L62="X"),1,0))</f>
        <v>0</v>
      </c>
      <c r="J62">
        <f>IF(SUM('Actual species'!M62)&gt;0,1,IF(SUM('Actual species'!M62="X"),1,0))</f>
        <v>1</v>
      </c>
      <c r="K62">
        <f>IF(SUM('Actual species'!N62)&gt;0,1,IF(SUM('Actual species'!N62="X"),1,0))</f>
        <v>0</v>
      </c>
      <c r="L62">
        <f>IF(SUM('Actual species'!O62)&gt;0,1,IF(SUM('Actual species'!O62="X"),1,0))</f>
        <v>1</v>
      </c>
      <c r="M62">
        <f>IF(SUM('Actual species'!P62)&gt;0,1,IF(SUM('Actual species'!P62="X"),1,0))</f>
        <v>0</v>
      </c>
      <c r="N62">
        <f>IF(SUM('Actual species'!Q62)&gt;0,1,IF(SUM('Actual species'!Q62="X"),1,0))</f>
        <v>0</v>
      </c>
      <c r="O62">
        <f>IF(SUM('Actual species'!R62)&gt;0,1,IF(SUM('Actual species'!R62="X"),1,0))</f>
        <v>0</v>
      </c>
      <c r="P62">
        <f>IF(SUM('Actual species'!S62)&gt;0,1,IF(SUM('Actual species'!S62="X"),1,0))</f>
        <v>0</v>
      </c>
      <c r="Q62">
        <f>IF(SUM('Actual species'!T62)&gt;0,1,IF(SUM('Actual species'!T62="X"),1,0))</f>
        <v>0</v>
      </c>
      <c r="R62">
        <f>IF(SUM('Actual species'!U62)&gt;0,1,IF(SUM('Actual species'!U62="X"),1,0))</f>
        <v>0</v>
      </c>
      <c r="S62">
        <f>IF(SUM('Actual species'!V62)&gt;0,1,IF(SUM('Actual species'!V62="X"),1,0))</f>
        <v>0</v>
      </c>
      <c r="T62">
        <f>IF(SUM('Actual species'!W62)&gt;0,1,IF(SUM('Actual species'!W62="X"),1,0))</f>
        <v>0</v>
      </c>
      <c r="U62">
        <f>IF(SUM('Actual species'!X62)&gt;0,1,IF(SUM('Actual species'!X62="X"),1,0))</f>
        <v>1</v>
      </c>
      <c r="V62">
        <f>IF(SUM('Actual species'!Y62)&gt;0,1,IF(SUM('Actual species'!Y62="X"),1,0))</f>
        <v>0</v>
      </c>
    </row>
    <row r="63" spans="1:22" x14ac:dyDescent="0.3">
      <c r="A63" t="str">
        <f>'Actual species'!A63</f>
        <v>Pselaphinae</v>
      </c>
      <c r="B63">
        <f>IF(SUM('Actual species'!B63:E63)&gt;0,1,IF(SUM('Actual species'!B63:E63="X"),1,0))</f>
        <v>0</v>
      </c>
      <c r="C63">
        <f>IF(SUM('Actual species'!F63)&gt;0,1,IF(SUM('Actual species'!F63="X"),1,0))</f>
        <v>0</v>
      </c>
      <c r="D63">
        <f>IF(SUM('Actual species'!G63)&gt;0,1,IF(SUM('Actual species'!G63="X"),1,0))</f>
        <v>0</v>
      </c>
      <c r="E63">
        <f>IF(SUM('Actual species'!H63)&gt;0,1,IF(SUM('Actual species'!H63="X"),1,0))</f>
        <v>0</v>
      </c>
      <c r="F63">
        <f>IF(SUM('Actual species'!I63)&gt;0,1,IF(SUM('Actual species'!I63="X"),1,0))</f>
        <v>0</v>
      </c>
      <c r="G63">
        <f>IF(SUM('Actual species'!J63)&gt;0,1,IF(SUM('Actual species'!J63="X"),1,0))</f>
        <v>0</v>
      </c>
      <c r="H63">
        <f>IF(SUM('Actual species'!K63)&gt;0,1,IF(SUM('Actual species'!K63="X"),1,0))</f>
        <v>0</v>
      </c>
      <c r="I63">
        <f>IF(SUM('Actual species'!L63)&gt;0,1,IF(SUM('Actual species'!L63="X"),1,0))</f>
        <v>0</v>
      </c>
      <c r="J63">
        <f>IF(SUM('Actual species'!M63)&gt;0,1,IF(SUM('Actual species'!M63="X"),1,0))</f>
        <v>0</v>
      </c>
      <c r="K63">
        <f>IF(SUM('Actual species'!N63)&gt;0,1,IF(SUM('Actual species'!N63="X"),1,0))</f>
        <v>0</v>
      </c>
      <c r="L63">
        <f>IF(SUM('Actual species'!O63)&gt;0,1,IF(SUM('Actual species'!O63="X"),1,0))</f>
        <v>0</v>
      </c>
      <c r="M63">
        <f>IF(SUM('Actual species'!P63)&gt;0,1,IF(SUM('Actual species'!P63="X"),1,0))</f>
        <v>0</v>
      </c>
      <c r="N63">
        <f>IF(SUM('Actual species'!Q63)&gt;0,1,IF(SUM('Actual species'!Q63="X"),1,0))</f>
        <v>0</v>
      </c>
      <c r="O63">
        <f>IF(SUM('Actual species'!R63)&gt;0,1,IF(SUM('Actual species'!R63="X"),1,0))</f>
        <v>0</v>
      </c>
      <c r="P63">
        <f>IF(SUM('Actual species'!S63)&gt;0,1,IF(SUM('Actual species'!S63="X"),1,0))</f>
        <v>0</v>
      </c>
      <c r="Q63">
        <f>IF(SUM('Actual species'!T63)&gt;0,1,IF(SUM('Actual species'!T63="X"),1,0))</f>
        <v>0</v>
      </c>
      <c r="R63">
        <f>IF(SUM('Actual species'!U63)&gt;0,1,IF(SUM('Actual species'!U63="X"),1,0))</f>
        <v>0</v>
      </c>
      <c r="S63">
        <f>IF(SUM('Actual species'!V63)&gt;0,1,IF(SUM('Actual species'!V63="X"),1,0))</f>
        <v>0</v>
      </c>
      <c r="T63">
        <f>IF(SUM('Actual species'!W63)&gt;0,1,IF(SUM('Actual species'!W63="X"),1,0))</f>
        <v>0</v>
      </c>
      <c r="U63">
        <f>IF(SUM('Actual species'!X63)&gt;0,1,IF(SUM('Actual species'!X63="X"),1,0))</f>
        <v>0</v>
      </c>
      <c r="V63">
        <f>IF(SUM('Actual species'!Y63)&gt;0,1,IF(SUM('Actual species'!Y63="X"),1,0))</f>
        <v>0</v>
      </c>
    </row>
    <row r="64" spans="1:22" x14ac:dyDescent="0.3">
      <c r="A64" t="str">
        <f>'Actual species'!A64</f>
        <v xml:space="preserve">*Amauronyx assingi (E) </v>
      </c>
      <c r="B64">
        <f>IF(SUM('Actual species'!B64:E64)&gt;0,1,IF(SUM('Actual species'!B64:E64="X"),1,0))</f>
        <v>0</v>
      </c>
      <c r="C64">
        <f>IF(SUM('Actual species'!F64)&gt;0,1,IF(SUM('Actual species'!F64="X"),1,0))</f>
        <v>0</v>
      </c>
      <c r="D64">
        <f>IF(SUM('Actual species'!G64)&gt;0,1,IF(SUM('Actual species'!G64="X"),1,0))</f>
        <v>1</v>
      </c>
      <c r="E64">
        <f>IF(SUM('Actual species'!H64)&gt;0,1,IF(SUM('Actual species'!H64="X"),1,0))</f>
        <v>0</v>
      </c>
      <c r="F64">
        <f>IF(SUM('Actual species'!I64)&gt;0,1,IF(SUM('Actual species'!I64="X"),1,0))</f>
        <v>0</v>
      </c>
      <c r="G64">
        <f>IF(SUM('Actual species'!J64)&gt;0,1,IF(SUM('Actual species'!J64="X"),1,0))</f>
        <v>0</v>
      </c>
      <c r="H64">
        <f>IF(SUM('Actual species'!K64)&gt;0,1,IF(SUM('Actual species'!K64="X"),1,0))</f>
        <v>0</v>
      </c>
      <c r="I64">
        <f>IF(SUM('Actual species'!L64)&gt;0,1,IF(SUM('Actual species'!L64="X"),1,0))</f>
        <v>0</v>
      </c>
      <c r="J64">
        <f>IF(SUM('Actual species'!M64)&gt;0,1,IF(SUM('Actual species'!M64="X"),1,0))</f>
        <v>0</v>
      </c>
      <c r="K64">
        <f>IF(SUM('Actual species'!N64)&gt;0,1,IF(SUM('Actual species'!N64="X"),1,0))</f>
        <v>0</v>
      </c>
      <c r="L64">
        <f>IF(SUM('Actual species'!O64)&gt;0,1,IF(SUM('Actual species'!O64="X"),1,0))</f>
        <v>0</v>
      </c>
      <c r="M64">
        <f>IF(SUM('Actual species'!P64)&gt;0,1,IF(SUM('Actual species'!P64="X"),1,0))</f>
        <v>0</v>
      </c>
      <c r="N64">
        <f>IF(SUM('Actual species'!Q64)&gt;0,1,IF(SUM('Actual species'!Q64="X"),1,0))</f>
        <v>0</v>
      </c>
      <c r="O64">
        <f>IF(SUM('Actual species'!R64)&gt;0,1,IF(SUM('Actual species'!R64="X"),1,0))</f>
        <v>0</v>
      </c>
      <c r="P64">
        <f>IF(SUM('Actual species'!S64)&gt;0,1,IF(SUM('Actual species'!S64="X"),1,0))</f>
        <v>0</v>
      </c>
      <c r="Q64">
        <f>IF(SUM('Actual species'!T64)&gt;0,1,IF(SUM('Actual species'!T64="X"),1,0))</f>
        <v>0</v>
      </c>
      <c r="R64">
        <f>IF(SUM('Actual species'!U64)&gt;0,1,IF(SUM('Actual species'!U64="X"),1,0))</f>
        <v>0</v>
      </c>
      <c r="S64">
        <f>IF(SUM('Actual species'!V64)&gt;0,1,IF(SUM('Actual species'!V64="X"),1,0))</f>
        <v>0</v>
      </c>
      <c r="T64">
        <f>IF(SUM('Actual species'!W64)&gt;0,1,IF(SUM('Actual species'!W64="X"),1,0))</f>
        <v>1</v>
      </c>
      <c r="U64">
        <f>IF(SUM('Actual species'!X64)&gt;0,1,IF(SUM('Actual species'!X64="X"),1,0))</f>
        <v>0</v>
      </c>
      <c r="V64">
        <f>IF(SUM('Actual species'!Y64)&gt;0,1,IF(SUM('Actual species'!Y64="X"),1,0))</f>
        <v>0</v>
      </c>
    </row>
    <row r="65" spans="1:22" x14ac:dyDescent="0.3">
      <c r="A65" t="str">
        <f>'Actual species'!A65</f>
        <v xml:space="preserve">Amauronyx paganettii (E) </v>
      </c>
      <c r="B65">
        <f>IF(SUM('Actual species'!B65:E65)&gt;0,1,IF(SUM('Actual species'!B65:E65="X"),1,0))</f>
        <v>0</v>
      </c>
      <c r="C65">
        <f>IF(SUM('Actual species'!F65)&gt;0,1,IF(SUM('Actual species'!F65="X"),1,0))</f>
        <v>0</v>
      </c>
      <c r="D65">
        <f>IF(SUM('Actual species'!G65)&gt;0,1,IF(SUM('Actual species'!G65="X"),1,0))</f>
        <v>0</v>
      </c>
      <c r="E65">
        <f>IF(SUM('Actual species'!H65)&gt;0,1,IF(SUM('Actual species'!H65="X"),1,0))</f>
        <v>0</v>
      </c>
      <c r="F65">
        <f>IF(SUM('Actual species'!I65)&gt;0,1,IF(SUM('Actual species'!I65="X"),1,0))</f>
        <v>0</v>
      </c>
      <c r="G65">
        <f>IF(SUM('Actual species'!J65)&gt;0,1,IF(SUM('Actual species'!J65="X"),1,0))</f>
        <v>1</v>
      </c>
      <c r="H65">
        <f>IF(SUM('Actual species'!K65)&gt;0,1,IF(SUM('Actual species'!K65="X"),1,0))</f>
        <v>0</v>
      </c>
      <c r="I65">
        <f>IF(SUM('Actual species'!L65)&gt;0,1,IF(SUM('Actual species'!L65="X"),1,0))</f>
        <v>0</v>
      </c>
      <c r="J65">
        <f>IF(SUM('Actual species'!M65)&gt;0,1,IF(SUM('Actual species'!M65="X"),1,0))</f>
        <v>0</v>
      </c>
      <c r="K65">
        <f>IF(SUM('Actual species'!N65)&gt;0,1,IF(SUM('Actual species'!N65="X"),1,0))</f>
        <v>0</v>
      </c>
      <c r="L65">
        <f>IF(SUM('Actual species'!O65)&gt;0,1,IF(SUM('Actual species'!O65="X"),1,0))</f>
        <v>0</v>
      </c>
      <c r="M65">
        <f>IF(SUM('Actual species'!P65)&gt;0,1,IF(SUM('Actual species'!P65="X"),1,0))</f>
        <v>0</v>
      </c>
      <c r="N65">
        <f>IF(SUM('Actual species'!Q65)&gt;0,1,IF(SUM('Actual species'!Q65="X"),1,0))</f>
        <v>0</v>
      </c>
      <c r="O65">
        <f>IF(SUM('Actual species'!R65)&gt;0,1,IF(SUM('Actual species'!R65="X"),1,0))</f>
        <v>0</v>
      </c>
      <c r="P65">
        <f>IF(SUM('Actual species'!S65)&gt;0,1,IF(SUM('Actual species'!S65="X"),1,0))</f>
        <v>0</v>
      </c>
      <c r="Q65">
        <f>IF(SUM('Actual species'!T65)&gt;0,1,IF(SUM('Actual species'!T65="X"),1,0))</f>
        <v>0</v>
      </c>
      <c r="R65">
        <f>IF(SUM('Actual species'!U65)&gt;0,1,IF(SUM('Actual species'!U65="X"),1,0))</f>
        <v>0</v>
      </c>
      <c r="S65">
        <f>IF(SUM('Actual species'!V65)&gt;0,1,IF(SUM('Actual species'!V65="X"),1,0))</f>
        <v>0</v>
      </c>
      <c r="T65">
        <f>IF(SUM('Actual species'!W65)&gt;0,1,IF(SUM('Actual species'!W65="X"),1,0))</f>
        <v>1</v>
      </c>
      <c r="U65">
        <f>IF(SUM('Actual species'!X65)&gt;0,1,IF(SUM('Actual species'!X65="X"),1,0))</f>
        <v>0</v>
      </c>
      <c r="V65">
        <f>IF(SUM('Actual species'!Y65)&gt;0,1,IF(SUM('Actual species'!Y65="X"),1,0))</f>
        <v>0</v>
      </c>
    </row>
    <row r="66" spans="1:22" x14ac:dyDescent="0.3">
      <c r="A66" t="str">
        <f>'Actual species'!A66</f>
        <v>Batrisodes oculatus</v>
      </c>
      <c r="B66">
        <f>IF(SUM('Actual species'!B66:E66)&gt;0,1,IF(SUM('Actual species'!B66:E66="X"),1,0))</f>
        <v>0</v>
      </c>
      <c r="C66">
        <f>IF(SUM('Actual species'!F66)&gt;0,1,IF(SUM('Actual species'!F66="X"),1,0))</f>
        <v>0</v>
      </c>
      <c r="D66">
        <f>IF(SUM('Actual species'!G66)&gt;0,1,IF(SUM('Actual species'!G66="X"),1,0))</f>
        <v>0</v>
      </c>
      <c r="E66">
        <f>IF(SUM('Actual species'!H66)&gt;0,1,IF(SUM('Actual species'!H66="X"),1,0))</f>
        <v>0</v>
      </c>
      <c r="F66">
        <f>IF(SUM('Actual species'!I66)&gt;0,1,IF(SUM('Actual species'!I66="X"),1,0))</f>
        <v>0</v>
      </c>
      <c r="G66">
        <f>IF(SUM('Actual species'!J66)&gt;0,1,IF(SUM('Actual species'!J66="X"),1,0))</f>
        <v>0</v>
      </c>
      <c r="H66">
        <f>IF(SUM('Actual species'!K66)&gt;0,1,IF(SUM('Actual species'!K66="X"),1,0))</f>
        <v>0</v>
      </c>
      <c r="I66">
        <f>IF(SUM('Actual species'!L66)&gt;0,1,IF(SUM('Actual species'!L66="X"),1,0))</f>
        <v>0</v>
      </c>
      <c r="J66">
        <f>IF(SUM('Actual species'!M66)&gt;0,1,IF(SUM('Actual species'!M66="X"),1,0))</f>
        <v>1</v>
      </c>
      <c r="K66">
        <f>IF(SUM('Actual species'!N66)&gt;0,1,IF(SUM('Actual species'!N66="X"),1,0))</f>
        <v>0</v>
      </c>
      <c r="L66">
        <f>IF(SUM('Actual species'!O66)&gt;0,1,IF(SUM('Actual species'!O66="X"),1,0))</f>
        <v>0</v>
      </c>
      <c r="M66">
        <f>IF(SUM('Actual species'!P66)&gt;0,1,IF(SUM('Actual species'!P66="X"),1,0))</f>
        <v>0</v>
      </c>
      <c r="N66">
        <f>IF(SUM('Actual species'!Q66)&gt;0,1,IF(SUM('Actual species'!Q66="X"),1,0))</f>
        <v>0</v>
      </c>
      <c r="O66">
        <f>IF(SUM('Actual species'!R66)&gt;0,1,IF(SUM('Actual species'!R66="X"),1,0))</f>
        <v>0</v>
      </c>
      <c r="P66">
        <f>IF(SUM('Actual species'!S66)&gt;0,1,IF(SUM('Actual species'!S66="X"),1,0))</f>
        <v>0</v>
      </c>
      <c r="Q66">
        <f>IF(SUM('Actual species'!T66)&gt;0,1,IF(SUM('Actual species'!T66="X"),1,0))</f>
        <v>0</v>
      </c>
      <c r="R66">
        <f>IF(SUM('Actual species'!U66)&gt;0,1,IF(SUM('Actual species'!U66="X"),1,0))</f>
        <v>0</v>
      </c>
      <c r="S66">
        <f>IF(SUM('Actual species'!V66)&gt;0,1,IF(SUM('Actual species'!V66="X"),1,0))</f>
        <v>0</v>
      </c>
      <c r="T66">
        <f>IF(SUM('Actual species'!W66)&gt;0,1,IF(SUM('Actual species'!W66="X"),1,0))</f>
        <v>0</v>
      </c>
      <c r="U66">
        <f>IF(SUM('Actual species'!X66)&gt;0,1,IF(SUM('Actual species'!X66="X"),1,0))</f>
        <v>1</v>
      </c>
      <c r="V66">
        <f>IF(SUM('Actual species'!Y66)&gt;0,1,IF(SUM('Actual species'!Y66="X"),1,0))</f>
        <v>1</v>
      </c>
    </row>
    <row r="67" spans="1:22" x14ac:dyDescent="0.3">
      <c r="A67" t="str">
        <f>'Actual species'!A67</f>
        <v xml:space="preserve">Batrisodes paganettii (E) </v>
      </c>
      <c r="B67">
        <f>IF(SUM('Actual species'!B67:E67)&gt;0,1,IF(SUM('Actual species'!B67:E67="X"),1,0))</f>
        <v>0</v>
      </c>
      <c r="C67">
        <f>IF(SUM('Actual species'!F67)&gt;0,1,IF(SUM('Actual species'!F67="X"),1,0))</f>
        <v>0</v>
      </c>
      <c r="D67">
        <f>IF(SUM('Actual species'!G67)&gt;0,1,IF(SUM('Actual species'!G67="X"),1,0))</f>
        <v>0</v>
      </c>
      <c r="E67">
        <f>IF(SUM('Actual species'!H67)&gt;0,1,IF(SUM('Actual species'!H67="X"),1,0))</f>
        <v>0</v>
      </c>
      <c r="F67">
        <f>IF(SUM('Actual species'!I67)&gt;0,1,IF(SUM('Actual species'!I67="X"),1,0))</f>
        <v>0</v>
      </c>
      <c r="G67">
        <f>IF(SUM('Actual species'!J67)&gt;0,1,IF(SUM('Actual species'!J67="X"),1,0))</f>
        <v>1</v>
      </c>
      <c r="H67">
        <f>IF(SUM('Actual species'!K67)&gt;0,1,IF(SUM('Actual species'!K67="X"),1,0))</f>
        <v>0</v>
      </c>
      <c r="I67">
        <f>IF(SUM('Actual species'!L67)&gt;0,1,IF(SUM('Actual species'!L67="X"),1,0))</f>
        <v>0</v>
      </c>
      <c r="J67">
        <f>IF(SUM('Actual species'!M67)&gt;0,1,IF(SUM('Actual species'!M67="X"),1,0))</f>
        <v>0</v>
      </c>
      <c r="K67">
        <f>IF(SUM('Actual species'!N67)&gt;0,1,IF(SUM('Actual species'!N67="X"),1,0))</f>
        <v>0</v>
      </c>
      <c r="L67">
        <f>IF(SUM('Actual species'!O67)&gt;0,1,IF(SUM('Actual species'!O67="X"),1,0))</f>
        <v>0</v>
      </c>
      <c r="M67">
        <f>IF(SUM('Actual species'!P67)&gt;0,1,IF(SUM('Actual species'!P67="X"),1,0))</f>
        <v>0</v>
      </c>
      <c r="N67">
        <f>IF(SUM('Actual species'!Q67)&gt;0,1,IF(SUM('Actual species'!Q67="X"),1,0))</f>
        <v>0</v>
      </c>
      <c r="O67">
        <f>IF(SUM('Actual species'!R67)&gt;0,1,IF(SUM('Actual species'!R67="X"),1,0))</f>
        <v>0</v>
      </c>
      <c r="P67">
        <f>IF(SUM('Actual species'!S67)&gt;0,1,IF(SUM('Actual species'!S67="X"),1,0))</f>
        <v>0</v>
      </c>
      <c r="Q67">
        <f>IF(SUM('Actual species'!T67)&gt;0,1,IF(SUM('Actual species'!T67="X"),1,0))</f>
        <v>0</v>
      </c>
      <c r="R67">
        <f>IF(SUM('Actual species'!U67)&gt;0,1,IF(SUM('Actual species'!U67="X"),1,0))</f>
        <v>0</v>
      </c>
      <c r="S67">
        <f>IF(SUM('Actual species'!V67)&gt;0,1,IF(SUM('Actual species'!V67="X"),1,0))</f>
        <v>0</v>
      </c>
      <c r="T67">
        <f>IF(SUM('Actual species'!W67)&gt;0,1,IF(SUM('Actual species'!W67="X"),1,0))</f>
        <v>1</v>
      </c>
      <c r="U67">
        <f>IF(SUM('Actual species'!X67)&gt;0,1,IF(SUM('Actual species'!X67="X"),1,0))</f>
        <v>0</v>
      </c>
      <c r="V67">
        <f>IF(SUM('Actual species'!Y67)&gt;0,1,IF(SUM('Actual species'!Y67="X"),1,0))</f>
        <v>0</v>
      </c>
    </row>
    <row r="68" spans="1:22" x14ac:dyDescent="0.3">
      <c r="A68" t="str">
        <f>'Actual species'!A68</f>
        <v>Bibloplectus ambiguus</v>
      </c>
      <c r="B68">
        <f>IF(SUM('Actual species'!B68:E68)&gt;0,1,IF(SUM('Actual species'!B68:E68="X"),1,0))</f>
        <v>0</v>
      </c>
      <c r="C68">
        <f>IF(SUM('Actual species'!F68)&gt;0,1,IF(SUM('Actual species'!F68="X"),1,0))</f>
        <v>0</v>
      </c>
      <c r="D68">
        <f>IF(SUM('Actual species'!G68)&gt;0,1,IF(SUM('Actual species'!G68="X"),1,0))</f>
        <v>0</v>
      </c>
      <c r="E68">
        <f>IF(SUM('Actual species'!H68)&gt;0,1,IF(SUM('Actual species'!H68="X"),1,0))</f>
        <v>0</v>
      </c>
      <c r="F68">
        <f>IF(SUM('Actual species'!I68)&gt;0,1,IF(SUM('Actual species'!I68="X"),1,0))</f>
        <v>0</v>
      </c>
      <c r="G68">
        <f>IF(SUM('Actual species'!J68)&gt;0,1,IF(SUM('Actual species'!J68="X"),1,0))</f>
        <v>0</v>
      </c>
      <c r="H68">
        <f>IF(SUM('Actual species'!K68)&gt;0,1,IF(SUM('Actual species'!K68="X"),1,0))</f>
        <v>0</v>
      </c>
      <c r="I68">
        <f>IF(SUM('Actual species'!L68)&gt;0,1,IF(SUM('Actual species'!L68="X"),1,0))</f>
        <v>0</v>
      </c>
      <c r="J68">
        <f>IF(SUM('Actual species'!M68)&gt;0,1,IF(SUM('Actual species'!M68="X"),1,0))</f>
        <v>1</v>
      </c>
      <c r="K68">
        <f>IF(SUM('Actual species'!N68)&gt;0,1,IF(SUM('Actual species'!N68="X"),1,0))</f>
        <v>0</v>
      </c>
      <c r="L68">
        <f>IF(SUM('Actual species'!O68)&gt;0,1,IF(SUM('Actual species'!O68="X"),1,0))</f>
        <v>0</v>
      </c>
      <c r="M68">
        <f>IF(SUM('Actual species'!P68)&gt;0,1,IF(SUM('Actual species'!P68="X"),1,0))</f>
        <v>0</v>
      </c>
      <c r="N68">
        <f>IF(SUM('Actual species'!Q68)&gt;0,1,IF(SUM('Actual species'!Q68="X"),1,0))</f>
        <v>0</v>
      </c>
      <c r="O68">
        <f>IF(SUM('Actual species'!R68)&gt;0,1,IF(SUM('Actual species'!R68="X"),1,0))</f>
        <v>0</v>
      </c>
      <c r="P68">
        <f>IF(SUM('Actual species'!S68)&gt;0,1,IF(SUM('Actual species'!S68="X"),1,0))</f>
        <v>0</v>
      </c>
      <c r="Q68">
        <f>IF(SUM('Actual species'!T68)&gt;0,1,IF(SUM('Actual species'!T68="X"),1,0))</f>
        <v>0</v>
      </c>
      <c r="R68">
        <f>IF(SUM('Actual species'!U68)&gt;0,1,IF(SUM('Actual species'!U68="X"),1,0))</f>
        <v>0</v>
      </c>
      <c r="S68">
        <f>IF(SUM('Actual species'!V68)&gt;0,1,IF(SUM('Actual species'!V68="X"),1,0))</f>
        <v>0</v>
      </c>
      <c r="T68">
        <f>IF(SUM('Actual species'!W68)&gt;0,1,IF(SUM('Actual species'!W68="X"),1,0))</f>
        <v>0</v>
      </c>
      <c r="U68">
        <f>IF(SUM('Actual species'!X68)&gt;0,1,IF(SUM('Actual species'!X68="X"),1,0))</f>
        <v>1</v>
      </c>
      <c r="V68">
        <f>IF(SUM('Actual species'!Y68)&gt;0,1,IF(SUM('Actual species'!Y68="X"),1,0))</f>
        <v>0</v>
      </c>
    </row>
    <row r="69" spans="1:22" x14ac:dyDescent="0.3">
      <c r="A69" t="str">
        <f>'Actual species'!A69</f>
        <v>Bibloplectus beaumonti</v>
      </c>
      <c r="B69">
        <f>IF(SUM('Actual species'!B69:E69)&gt;0,1,IF(SUM('Actual species'!B69:E69="X"),1,0))</f>
        <v>0</v>
      </c>
      <c r="C69">
        <f>IF(SUM('Actual species'!F69)&gt;0,1,IF(SUM('Actual species'!F69="X"),1,0))</f>
        <v>0</v>
      </c>
      <c r="D69">
        <f>IF(SUM('Actual species'!G69)&gt;0,1,IF(SUM('Actual species'!G69="X"),1,0))</f>
        <v>0</v>
      </c>
      <c r="E69">
        <f>IF(SUM('Actual species'!H69)&gt;0,1,IF(SUM('Actual species'!H69="X"),1,0))</f>
        <v>0</v>
      </c>
      <c r="F69">
        <f>IF(SUM('Actual species'!I69)&gt;0,1,IF(SUM('Actual species'!I69="X"),1,0))</f>
        <v>0</v>
      </c>
      <c r="G69">
        <f>IF(SUM('Actual species'!J69)&gt;0,1,IF(SUM('Actual species'!J69="X"),1,0))</f>
        <v>0</v>
      </c>
      <c r="H69">
        <f>IF(SUM('Actual species'!K69)&gt;0,1,IF(SUM('Actual species'!K69="X"),1,0))</f>
        <v>0</v>
      </c>
      <c r="I69">
        <f>IF(SUM('Actual species'!L69)&gt;0,1,IF(SUM('Actual species'!L69="X"),1,0))</f>
        <v>0</v>
      </c>
      <c r="J69">
        <f>IF(SUM('Actual species'!M69)&gt;0,1,IF(SUM('Actual species'!M69="X"),1,0))</f>
        <v>1</v>
      </c>
      <c r="K69">
        <f>IF(SUM('Actual species'!N69)&gt;0,1,IF(SUM('Actual species'!N69="X"),1,0))</f>
        <v>0</v>
      </c>
      <c r="L69">
        <f>IF(SUM('Actual species'!O69)&gt;0,1,IF(SUM('Actual species'!O69="X"),1,0))</f>
        <v>0</v>
      </c>
      <c r="M69">
        <f>IF(SUM('Actual species'!P69)&gt;0,1,IF(SUM('Actual species'!P69="X"),1,0))</f>
        <v>0</v>
      </c>
      <c r="N69">
        <f>IF(SUM('Actual species'!Q69)&gt;0,1,IF(SUM('Actual species'!Q69="X"),1,0))</f>
        <v>0</v>
      </c>
      <c r="O69">
        <f>IF(SUM('Actual species'!R69)&gt;0,1,IF(SUM('Actual species'!R69="X"),1,0))</f>
        <v>0</v>
      </c>
      <c r="P69">
        <f>IF(SUM('Actual species'!S69)&gt;0,1,IF(SUM('Actual species'!S69="X"),1,0))</f>
        <v>0</v>
      </c>
      <c r="Q69">
        <f>IF(SUM('Actual species'!T69)&gt;0,1,IF(SUM('Actual species'!T69="X"),1,0))</f>
        <v>0</v>
      </c>
      <c r="R69">
        <f>IF(SUM('Actual species'!U69)&gt;0,1,IF(SUM('Actual species'!U69="X"),1,0))</f>
        <v>0</v>
      </c>
      <c r="S69">
        <f>IF(SUM('Actual species'!V69)&gt;0,1,IF(SUM('Actual species'!V69="X"),1,0))</f>
        <v>0</v>
      </c>
      <c r="T69">
        <f>IF(SUM('Actual species'!W69)&gt;0,1,IF(SUM('Actual species'!W69="X"),1,0))</f>
        <v>0</v>
      </c>
      <c r="U69">
        <f>IF(SUM('Actual species'!X69)&gt;0,1,IF(SUM('Actual species'!X69="X"),1,0))</f>
        <v>1</v>
      </c>
      <c r="V69">
        <f>IF(SUM('Actual species'!Y69)&gt;0,1,IF(SUM('Actual species'!Y69="X"),1,0))</f>
        <v>0</v>
      </c>
    </row>
    <row r="70" spans="1:22" x14ac:dyDescent="0.3">
      <c r="A70" t="str">
        <f>'Actual species'!A70</f>
        <v>Bibloplectus elegans</v>
      </c>
      <c r="B70">
        <f>IF(SUM('Actual species'!B70:E70)&gt;0,1,IF(SUM('Actual species'!B70:E70="X"),1,0))</f>
        <v>0</v>
      </c>
      <c r="C70">
        <f>IF(SUM('Actual species'!F70)&gt;0,1,IF(SUM('Actual species'!F70="X"),1,0))</f>
        <v>0</v>
      </c>
      <c r="D70">
        <f>IF(SUM('Actual species'!G70)&gt;0,1,IF(SUM('Actual species'!G70="X"),1,0))</f>
        <v>0</v>
      </c>
      <c r="E70">
        <f>IF(SUM('Actual species'!H70)&gt;0,1,IF(SUM('Actual species'!H70="X"),1,0))</f>
        <v>0</v>
      </c>
      <c r="F70">
        <f>IF(SUM('Actual species'!I70)&gt;0,1,IF(SUM('Actual species'!I70="X"),1,0))</f>
        <v>0</v>
      </c>
      <c r="G70">
        <f>IF(SUM('Actual species'!J70)&gt;0,1,IF(SUM('Actual species'!J70="X"),1,0))</f>
        <v>0</v>
      </c>
      <c r="H70">
        <f>IF(SUM('Actual species'!K70)&gt;0,1,IF(SUM('Actual species'!K70="X"),1,0))</f>
        <v>0</v>
      </c>
      <c r="I70">
        <f>IF(SUM('Actual species'!L70)&gt;0,1,IF(SUM('Actual species'!L70="X"),1,0))</f>
        <v>0</v>
      </c>
      <c r="J70">
        <f>IF(SUM('Actual species'!M70)&gt;0,1,IF(SUM('Actual species'!M70="X"),1,0))</f>
        <v>1</v>
      </c>
      <c r="K70">
        <f>IF(SUM('Actual species'!N70)&gt;0,1,IF(SUM('Actual species'!N70="X"),1,0))</f>
        <v>0</v>
      </c>
      <c r="L70">
        <f>IF(SUM('Actual species'!O70)&gt;0,1,IF(SUM('Actual species'!O70="X"),1,0))</f>
        <v>0</v>
      </c>
      <c r="M70">
        <f>IF(SUM('Actual species'!P70)&gt;0,1,IF(SUM('Actual species'!P70="X"),1,0))</f>
        <v>0</v>
      </c>
      <c r="N70">
        <f>IF(SUM('Actual species'!Q70)&gt;0,1,IF(SUM('Actual species'!Q70="X"),1,0))</f>
        <v>0</v>
      </c>
      <c r="O70">
        <f>IF(SUM('Actual species'!R70)&gt;0,1,IF(SUM('Actual species'!R70="X"),1,0))</f>
        <v>0</v>
      </c>
      <c r="P70">
        <f>IF(SUM('Actual species'!S70)&gt;0,1,IF(SUM('Actual species'!S70="X"),1,0))</f>
        <v>0</v>
      </c>
      <c r="Q70">
        <f>IF(SUM('Actual species'!T70)&gt;0,1,IF(SUM('Actual species'!T70="X"),1,0))</f>
        <v>0</v>
      </c>
      <c r="R70">
        <f>IF(SUM('Actual species'!U70)&gt;0,1,IF(SUM('Actual species'!U70="X"),1,0))</f>
        <v>0</v>
      </c>
      <c r="S70">
        <f>IF(SUM('Actual species'!V70)&gt;0,1,IF(SUM('Actual species'!V70="X"),1,0))</f>
        <v>0</v>
      </c>
      <c r="T70">
        <f>IF(SUM('Actual species'!W70)&gt;0,1,IF(SUM('Actual species'!W70="X"),1,0))</f>
        <v>0</v>
      </c>
      <c r="U70">
        <f>IF(SUM('Actual species'!X70)&gt;0,1,IF(SUM('Actual species'!X70="X"),1,0))</f>
        <v>0</v>
      </c>
      <c r="V70">
        <f>IF(SUM('Actual species'!Y70)&gt;0,1,IF(SUM('Actual species'!Y70="X"),1,0))</f>
        <v>0</v>
      </c>
    </row>
    <row r="71" spans="1:22" x14ac:dyDescent="0.3">
      <c r="A71" t="str">
        <f>'Actual species'!A71</f>
        <v>Bibloplectus hellenicus</v>
      </c>
      <c r="B71">
        <f>IF(SUM('Actual species'!B71:E71)&gt;0,1,IF(SUM('Actual species'!B71:E71="X"),1,0))</f>
        <v>0</v>
      </c>
      <c r="C71">
        <f>IF(SUM('Actual species'!F71)&gt;0,1,IF(SUM('Actual species'!F71="X"),1,0))</f>
        <v>0</v>
      </c>
      <c r="D71">
        <f>IF(SUM('Actual species'!G71)&gt;0,1,IF(SUM('Actual species'!G71="X"),1,0))</f>
        <v>0</v>
      </c>
      <c r="E71">
        <f>IF(SUM('Actual species'!H71)&gt;0,1,IF(SUM('Actual species'!H71="X"),1,0))</f>
        <v>0</v>
      </c>
      <c r="F71">
        <f>IF(SUM('Actual species'!I71)&gt;0,1,IF(SUM('Actual species'!I71="X"),1,0))</f>
        <v>0</v>
      </c>
      <c r="G71">
        <f>IF(SUM('Actual species'!J71)&gt;0,1,IF(SUM('Actual species'!J71="X"),1,0))</f>
        <v>0</v>
      </c>
      <c r="H71">
        <f>IF(SUM('Actual species'!K71)&gt;0,1,IF(SUM('Actual species'!K71="X"),1,0))</f>
        <v>0</v>
      </c>
      <c r="I71">
        <f>IF(SUM('Actual species'!L71)&gt;0,1,IF(SUM('Actual species'!L71="X"),1,0))</f>
        <v>0</v>
      </c>
      <c r="J71">
        <f>IF(SUM('Actual species'!M71)&gt;0,1,IF(SUM('Actual species'!M71="X"),1,0))</f>
        <v>1</v>
      </c>
      <c r="K71">
        <f>IF(SUM('Actual species'!N71)&gt;0,1,IF(SUM('Actual species'!N71="X"),1,0))</f>
        <v>0</v>
      </c>
      <c r="L71">
        <f>IF(SUM('Actual species'!O71)&gt;0,1,IF(SUM('Actual species'!O71="X"),1,0))</f>
        <v>0</v>
      </c>
      <c r="M71">
        <f>IF(SUM('Actual species'!P71)&gt;0,1,IF(SUM('Actual species'!P71="X"),1,0))</f>
        <v>0</v>
      </c>
      <c r="N71">
        <f>IF(SUM('Actual species'!Q71)&gt;0,1,IF(SUM('Actual species'!Q71="X"),1,0))</f>
        <v>0</v>
      </c>
      <c r="O71">
        <f>IF(SUM('Actual species'!R71)&gt;0,1,IF(SUM('Actual species'!R71="X"),1,0))</f>
        <v>0</v>
      </c>
      <c r="P71">
        <f>IF(SUM('Actual species'!S71)&gt;0,1,IF(SUM('Actual species'!S71="X"),1,0))</f>
        <v>0</v>
      </c>
      <c r="Q71">
        <f>IF(SUM('Actual species'!T71)&gt;0,1,IF(SUM('Actual species'!T71="X"),1,0))</f>
        <v>0</v>
      </c>
      <c r="R71">
        <f>IF(SUM('Actual species'!U71)&gt;0,1,IF(SUM('Actual species'!U71="X"),1,0))</f>
        <v>0</v>
      </c>
      <c r="S71">
        <f>IF(SUM('Actual species'!V71)&gt;0,1,IF(SUM('Actual species'!V71="X"),1,0))</f>
        <v>0</v>
      </c>
      <c r="T71">
        <f>IF(SUM('Actual species'!W71)&gt;0,1,IF(SUM('Actual species'!W71="X"),1,0))</f>
        <v>0</v>
      </c>
      <c r="U71">
        <f>IF(SUM('Actual species'!X71)&gt;0,1,IF(SUM('Actual species'!X71="X"),1,0))</f>
        <v>1</v>
      </c>
      <c r="V71">
        <f>IF(SUM('Actual species'!Y71)&gt;0,1,IF(SUM('Actual species'!Y71="X"),1,0))</f>
        <v>1</v>
      </c>
    </row>
    <row r="72" spans="1:22" x14ac:dyDescent="0.3">
      <c r="A72" t="str">
        <f>'Actual species'!A72</f>
        <v>Bibloplectus jeanelli</v>
      </c>
      <c r="B72">
        <f>IF(SUM('Actual species'!B72:E72)&gt;0,1,IF(SUM('Actual species'!B72:E72="X"),1,0))</f>
        <v>0</v>
      </c>
      <c r="C72">
        <f>IF(SUM('Actual species'!F72)&gt;0,1,IF(SUM('Actual species'!F72="X"),1,0))</f>
        <v>0</v>
      </c>
      <c r="D72">
        <f>IF(SUM('Actual species'!G72)&gt;0,1,IF(SUM('Actual species'!G72="X"),1,0))</f>
        <v>0</v>
      </c>
      <c r="E72">
        <f>IF(SUM('Actual species'!H72)&gt;0,1,IF(SUM('Actual species'!H72="X"),1,0))</f>
        <v>0</v>
      </c>
      <c r="F72">
        <f>IF(SUM('Actual species'!I72)&gt;0,1,IF(SUM('Actual species'!I72="X"),1,0))</f>
        <v>0</v>
      </c>
      <c r="G72">
        <f>IF(SUM('Actual species'!J72)&gt;0,1,IF(SUM('Actual species'!J72="X"),1,0))</f>
        <v>0</v>
      </c>
      <c r="H72">
        <f>IF(SUM('Actual species'!K72)&gt;0,1,IF(SUM('Actual species'!K72="X"),1,0))</f>
        <v>0</v>
      </c>
      <c r="I72">
        <f>IF(SUM('Actual species'!L72)&gt;0,1,IF(SUM('Actual species'!L72="X"),1,0))</f>
        <v>0</v>
      </c>
      <c r="J72">
        <f>IF(SUM('Actual species'!M72)&gt;0,1,IF(SUM('Actual species'!M72="X"),1,0))</f>
        <v>1</v>
      </c>
      <c r="K72">
        <f>IF(SUM('Actual species'!N72)&gt;0,1,IF(SUM('Actual species'!N72="X"),1,0))</f>
        <v>0</v>
      </c>
      <c r="L72">
        <f>IF(SUM('Actual species'!O72)&gt;0,1,IF(SUM('Actual species'!O72="X"),1,0))</f>
        <v>0</v>
      </c>
      <c r="M72">
        <f>IF(SUM('Actual species'!P72)&gt;0,1,IF(SUM('Actual species'!P72="X"),1,0))</f>
        <v>0</v>
      </c>
      <c r="N72">
        <f>IF(SUM('Actual species'!Q72)&gt;0,1,IF(SUM('Actual species'!Q72="X"),1,0))</f>
        <v>0</v>
      </c>
      <c r="O72">
        <f>IF(SUM('Actual species'!R72)&gt;0,1,IF(SUM('Actual species'!R72="X"),1,0))</f>
        <v>0</v>
      </c>
      <c r="P72">
        <f>IF(SUM('Actual species'!S72)&gt;0,1,IF(SUM('Actual species'!S72="X"),1,0))</f>
        <v>0</v>
      </c>
      <c r="Q72">
        <f>IF(SUM('Actual species'!T72)&gt;0,1,IF(SUM('Actual species'!T72="X"),1,0))</f>
        <v>0</v>
      </c>
      <c r="R72">
        <f>IF(SUM('Actual species'!U72)&gt;0,1,IF(SUM('Actual species'!U72="X"),1,0))</f>
        <v>0</v>
      </c>
      <c r="S72">
        <f>IF(SUM('Actual species'!V72)&gt;0,1,IF(SUM('Actual species'!V72="X"),1,0))</f>
        <v>0</v>
      </c>
      <c r="T72">
        <f>IF(SUM('Actual species'!W72)&gt;0,1,IF(SUM('Actual species'!W72="X"),1,0))</f>
        <v>0</v>
      </c>
      <c r="U72">
        <f>IF(SUM('Actual species'!X72)&gt;0,1,IF(SUM('Actual species'!X72="X"),1,0))</f>
        <v>1</v>
      </c>
      <c r="V72">
        <f>IF(SUM('Actual species'!Y72)&gt;0,1,IF(SUM('Actual species'!Y72="X"),1,0))</f>
        <v>1</v>
      </c>
    </row>
    <row r="73" spans="1:22" x14ac:dyDescent="0.3">
      <c r="A73" t="str">
        <f>'Actual species'!A73</f>
        <v>Bibloplectus parvulus</v>
      </c>
      <c r="B73">
        <f>IF(SUM('Actual species'!B73:E73)&gt;0,1,IF(SUM('Actual species'!B73:E73="X"),1,0))</f>
        <v>0</v>
      </c>
      <c r="C73">
        <f>IF(SUM('Actual species'!F73)&gt;0,1,IF(SUM('Actual species'!F73="X"),1,0))</f>
        <v>0</v>
      </c>
      <c r="D73">
        <f>IF(SUM('Actual species'!G73)&gt;0,1,IF(SUM('Actual species'!G73="X"),1,0))</f>
        <v>0</v>
      </c>
      <c r="E73">
        <f>IF(SUM('Actual species'!H73)&gt;0,1,IF(SUM('Actual species'!H73="X"),1,0))</f>
        <v>1</v>
      </c>
      <c r="F73">
        <f>IF(SUM('Actual species'!I73)&gt;0,1,IF(SUM('Actual species'!I73="X"),1,0))</f>
        <v>0</v>
      </c>
      <c r="G73">
        <f>IF(SUM('Actual species'!J73)&gt;0,1,IF(SUM('Actual species'!J73="X"),1,0))</f>
        <v>0</v>
      </c>
      <c r="H73">
        <f>IF(SUM('Actual species'!K73)&gt;0,1,IF(SUM('Actual species'!K73="X"),1,0))</f>
        <v>0</v>
      </c>
      <c r="I73">
        <f>IF(SUM('Actual species'!L73)&gt;0,1,IF(SUM('Actual species'!L73="X"),1,0))</f>
        <v>0</v>
      </c>
      <c r="J73">
        <f>IF(SUM('Actual species'!M73)&gt;0,1,IF(SUM('Actual species'!M73="X"),1,0))</f>
        <v>0</v>
      </c>
      <c r="K73">
        <f>IF(SUM('Actual species'!N73)&gt;0,1,IF(SUM('Actual species'!N73="X"),1,0))</f>
        <v>0</v>
      </c>
      <c r="L73">
        <f>IF(SUM('Actual species'!O73)&gt;0,1,IF(SUM('Actual species'!O73="X"),1,0))</f>
        <v>0</v>
      </c>
      <c r="M73">
        <f>IF(SUM('Actual species'!P73)&gt;0,1,IF(SUM('Actual species'!P73="X"),1,0))</f>
        <v>0</v>
      </c>
      <c r="N73">
        <f>IF(SUM('Actual species'!Q73)&gt;0,1,IF(SUM('Actual species'!Q73="X"),1,0))</f>
        <v>0</v>
      </c>
      <c r="O73">
        <f>IF(SUM('Actual species'!R73)&gt;0,1,IF(SUM('Actual species'!R73="X"),1,0))</f>
        <v>0</v>
      </c>
      <c r="P73">
        <f>IF(SUM('Actual species'!S73)&gt;0,1,IF(SUM('Actual species'!S73="X"),1,0))</f>
        <v>0</v>
      </c>
      <c r="Q73">
        <f>IF(SUM('Actual species'!T73)&gt;0,1,IF(SUM('Actual species'!T73="X"),1,0))</f>
        <v>0</v>
      </c>
      <c r="R73">
        <f>IF(SUM('Actual species'!U73)&gt;0,1,IF(SUM('Actual species'!U73="X"),1,0))</f>
        <v>0</v>
      </c>
      <c r="S73">
        <f>IF(SUM('Actual species'!V73)&gt;0,1,IF(SUM('Actual species'!V73="X"),1,0))</f>
        <v>0</v>
      </c>
      <c r="T73">
        <f>IF(SUM('Actual species'!W73)&gt;0,1,IF(SUM('Actual species'!W73="X"),1,0))</f>
        <v>0</v>
      </c>
      <c r="U73">
        <f>IF(SUM('Actual species'!X73)&gt;0,1,IF(SUM('Actual species'!X73="X"),1,0))</f>
        <v>0</v>
      </c>
      <c r="V73">
        <f>IF(SUM('Actual species'!Y73)&gt;0,1,IF(SUM('Actual species'!Y73="X"),1,0))</f>
        <v>1</v>
      </c>
    </row>
    <row r="74" spans="1:22" x14ac:dyDescent="0.3">
      <c r="A74" t="str">
        <f>'Actual species'!A74</f>
        <v>Brachygluta abrupta</v>
      </c>
      <c r="B74">
        <f>IF(SUM('Actual species'!B74:E74)&gt;0,1,IF(SUM('Actual species'!B74:E74="X"),1,0))</f>
        <v>0</v>
      </c>
      <c r="C74">
        <f>IF(SUM('Actual species'!F74)&gt;0,1,IF(SUM('Actual species'!F74="X"),1,0))</f>
        <v>0</v>
      </c>
      <c r="D74">
        <f>IF(SUM('Actual species'!G74)&gt;0,1,IF(SUM('Actual species'!G74="X"),1,0))</f>
        <v>0</v>
      </c>
      <c r="E74">
        <f>IF(SUM('Actual species'!H74)&gt;0,1,IF(SUM('Actual species'!H74="X"),1,0))</f>
        <v>0</v>
      </c>
      <c r="F74">
        <f>IF(SUM('Actual species'!I74)&gt;0,1,IF(SUM('Actual species'!I74="X"),1,0))</f>
        <v>0</v>
      </c>
      <c r="G74">
        <f>IF(SUM('Actual species'!J74)&gt;0,1,IF(SUM('Actual species'!J74="X"),1,0))</f>
        <v>0</v>
      </c>
      <c r="H74">
        <f>IF(SUM('Actual species'!K74)&gt;0,1,IF(SUM('Actual species'!K74="X"),1,0))</f>
        <v>0</v>
      </c>
      <c r="I74">
        <f>IF(SUM('Actual species'!L74)&gt;0,1,IF(SUM('Actual species'!L74="X"),1,0))</f>
        <v>0</v>
      </c>
      <c r="J74">
        <f>IF(SUM('Actual species'!M74)&gt;0,1,IF(SUM('Actual species'!M74="X"),1,0))</f>
        <v>1</v>
      </c>
      <c r="K74">
        <f>IF(SUM('Actual species'!N74)&gt;0,1,IF(SUM('Actual species'!N74="X"),1,0))</f>
        <v>0</v>
      </c>
      <c r="L74">
        <f>IF(SUM('Actual species'!O74)&gt;0,1,IF(SUM('Actual species'!O74="X"),1,0))</f>
        <v>0</v>
      </c>
      <c r="M74">
        <f>IF(SUM('Actual species'!P74)&gt;0,1,IF(SUM('Actual species'!P74="X"),1,0))</f>
        <v>0</v>
      </c>
      <c r="N74">
        <f>IF(SUM('Actual species'!Q74)&gt;0,1,IF(SUM('Actual species'!Q74="X"),1,0))</f>
        <v>0</v>
      </c>
      <c r="O74">
        <f>IF(SUM('Actual species'!R74)&gt;0,1,IF(SUM('Actual species'!R74="X"),1,0))</f>
        <v>0</v>
      </c>
      <c r="P74">
        <f>IF(SUM('Actual species'!S74)&gt;0,1,IF(SUM('Actual species'!S74="X"),1,0))</f>
        <v>0</v>
      </c>
      <c r="Q74">
        <f>IF(SUM('Actual species'!T74)&gt;0,1,IF(SUM('Actual species'!T74="X"),1,0))</f>
        <v>0</v>
      </c>
      <c r="R74">
        <f>IF(SUM('Actual species'!U74)&gt;0,1,IF(SUM('Actual species'!U74="X"),1,0))</f>
        <v>0</v>
      </c>
      <c r="S74">
        <f>IF(SUM('Actual species'!V74)&gt;0,1,IF(SUM('Actual species'!V74="X"),1,0))</f>
        <v>0</v>
      </c>
      <c r="T74">
        <f>IF(SUM('Actual species'!W74)&gt;0,1,IF(SUM('Actual species'!W74="X"),1,0))</f>
        <v>0</v>
      </c>
      <c r="U74">
        <f>IF(SUM('Actual species'!X74)&gt;0,1,IF(SUM('Actual species'!X74="X"),1,0))</f>
        <v>1</v>
      </c>
      <c r="V74">
        <f>IF(SUM('Actual species'!Y74)&gt;0,1,IF(SUM('Actual species'!Y74="X"),1,0))</f>
        <v>1</v>
      </c>
    </row>
    <row r="75" spans="1:22" x14ac:dyDescent="0.3">
      <c r="A75" t="str">
        <f>'Actual species'!A75</f>
        <v>Brachygluta cavernosa</v>
      </c>
      <c r="B75">
        <f>IF(SUM('Actual species'!B75:E75)&gt;0,1,IF(SUM('Actual species'!B75:E75="X"),1,0))</f>
        <v>0</v>
      </c>
      <c r="C75">
        <f>IF(SUM('Actual species'!F75)&gt;0,1,IF(SUM('Actual species'!F75="X"),1,0))</f>
        <v>0</v>
      </c>
      <c r="D75">
        <f>IF(SUM('Actual species'!G75)&gt;0,1,IF(SUM('Actual species'!G75="X"),1,0))</f>
        <v>1</v>
      </c>
      <c r="E75">
        <f>IF(SUM('Actual species'!H75)&gt;0,1,IF(SUM('Actual species'!H75="X"),1,0))</f>
        <v>0</v>
      </c>
      <c r="F75">
        <f>IF(SUM('Actual species'!I75)&gt;0,1,IF(SUM('Actual species'!I75="X"),1,0))</f>
        <v>0</v>
      </c>
      <c r="G75">
        <f>IF(SUM('Actual species'!J75)&gt;0,1,IF(SUM('Actual species'!J75="X"),1,0))</f>
        <v>1</v>
      </c>
      <c r="H75">
        <f>IF(SUM('Actual species'!K75)&gt;0,1,IF(SUM('Actual species'!K75="X"),1,0))</f>
        <v>1</v>
      </c>
      <c r="I75">
        <f>IF(SUM('Actual species'!L75)&gt;0,1,IF(SUM('Actual species'!L75="X"),1,0))</f>
        <v>0</v>
      </c>
      <c r="J75">
        <f>IF(SUM('Actual species'!M75)&gt;0,1,IF(SUM('Actual species'!M75="X"),1,0))</f>
        <v>0</v>
      </c>
      <c r="K75">
        <f>IF(SUM('Actual species'!N75)&gt;0,1,IF(SUM('Actual species'!N75="X"),1,0))</f>
        <v>0</v>
      </c>
      <c r="L75">
        <f>IF(SUM('Actual species'!O75)&gt;0,1,IF(SUM('Actual species'!O75="X"),1,0))</f>
        <v>0</v>
      </c>
      <c r="M75">
        <f>IF(SUM('Actual species'!P75)&gt;0,1,IF(SUM('Actual species'!P75="X"),1,0))</f>
        <v>0</v>
      </c>
      <c r="N75">
        <f>IF(SUM('Actual species'!Q75)&gt;0,1,IF(SUM('Actual species'!Q75="X"),1,0))</f>
        <v>0</v>
      </c>
      <c r="O75">
        <f>IF(SUM('Actual species'!R75)&gt;0,1,IF(SUM('Actual species'!R75="X"),1,0))</f>
        <v>0</v>
      </c>
      <c r="P75">
        <f>IF(SUM('Actual species'!S75)&gt;0,1,IF(SUM('Actual species'!S75="X"),1,0))</f>
        <v>0</v>
      </c>
      <c r="Q75">
        <f>IF(SUM('Actual species'!T75)&gt;0,1,IF(SUM('Actual species'!T75="X"),1,0))</f>
        <v>0</v>
      </c>
      <c r="R75">
        <f>IF(SUM('Actual species'!U75)&gt;0,1,IF(SUM('Actual species'!U75="X"),1,0))</f>
        <v>0</v>
      </c>
      <c r="S75">
        <f>IF(SUM('Actual species'!V75)&gt;0,1,IF(SUM('Actual species'!V75="X"),1,0))</f>
        <v>0</v>
      </c>
      <c r="T75">
        <f>IF(SUM('Actual species'!W75)&gt;0,1,IF(SUM('Actual species'!W75="X"),1,0))</f>
        <v>0</v>
      </c>
      <c r="U75">
        <f>IF(SUM('Actual species'!X75)&gt;0,1,IF(SUM('Actual species'!X75="X"),1,0))</f>
        <v>1</v>
      </c>
      <c r="V75">
        <f>IF(SUM('Actual species'!Y75)&gt;0,1,IF(SUM('Actual species'!Y75="X"),1,0))</f>
        <v>1</v>
      </c>
    </row>
    <row r="76" spans="1:22" x14ac:dyDescent="0.3">
      <c r="A76" t="str">
        <f>'Actual species'!A76</f>
        <v>Brachygluta foveola foveola</v>
      </c>
      <c r="B76">
        <f>IF(SUM('Actual species'!B76:E76)&gt;0,1,IF(SUM('Actual species'!B76:E76="X"),1,0))</f>
        <v>0</v>
      </c>
      <c r="C76">
        <f>IF(SUM('Actual species'!F76)&gt;0,1,IF(SUM('Actual species'!F76="X"),1,0))</f>
        <v>0</v>
      </c>
      <c r="D76">
        <f>IF(SUM('Actual species'!G76)&gt;0,1,IF(SUM('Actual species'!G76="X"),1,0))</f>
        <v>0</v>
      </c>
      <c r="E76">
        <f>IF(SUM('Actual species'!H76)&gt;0,1,IF(SUM('Actual species'!H76="X"),1,0))</f>
        <v>0</v>
      </c>
      <c r="F76">
        <f>IF(SUM('Actual species'!I76)&gt;0,1,IF(SUM('Actual species'!I76="X"),1,0))</f>
        <v>1</v>
      </c>
      <c r="G76">
        <f>IF(SUM('Actual species'!J76)&gt;0,1,IF(SUM('Actual species'!J76="X"),1,0))</f>
        <v>0</v>
      </c>
      <c r="H76">
        <f>IF(SUM('Actual species'!K76)&gt;0,1,IF(SUM('Actual species'!K76="X"),1,0))</f>
        <v>0</v>
      </c>
      <c r="I76">
        <f>IF(SUM('Actual species'!L76)&gt;0,1,IF(SUM('Actual species'!L76="X"),1,0))</f>
        <v>0</v>
      </c>
      <c r="J76">
        <f>IF(SUM('Actual species'!M76)&gt;0,1,IF(SUM('Actual species'!M76="X"),1,0))</f>
        <v>0</v>
      </c>
      <c r="K76">
        <f>IF(SUM('Actual species'!N76)&gt;0,1,IF(SUM('Actual species'!N76="X"),1,0))</f>
        <v>0</v>
      </c>
      <c r="L76">
        <f>IF(SUM('Actual species'!O76)&gt;0,1,IF(SUM('Actual species'!O76="X"),1,0))</f>
        <v>0</v>
      </c>
      <c r="M76">
        <f>IF(SUM('Actual species'!P76)&gt;0,1,IF(SUM('Actual species'!P76="X"),1,0))</f>
        <v>0</v>
      </c>
      <c r="N76">
        <f>IF(SUM('Actual species'!Q76)&gt;0,1,IF(SUM('Actual species'!Q76="X"),1,0))</f>
        <v>0</v>
      </c>
      <c r="O76">
        <f>IF(SUM('Actual species'!R76)&gt;0,1,IF(SUM('Actual species'!R76="X"),1,0))</f>
        <v>0</v>
      </c>
      <c r="P76">
        <f>IF(SUM('Actual species'!S76)&gt;0,1,IF(SUM('Actual species'!S76="X"),1,0))</f>
        <v>0</v>
      </c>
      <c r="Q76">
        <f>IF(SUM('Actual species'!T76)&gt;0,1,IF(SUM('Actual species'!T76="X"),1,0))</f>
        <v>0</v>
      </c>
      <c r="R76">
        <f>IF(SUM('Actual species'!U76)&gt;0,1,IF(SUM('Actual species'!U76="X"),1,0))</f>
        <v>0</v>
      </c>
      <c r="S76">
        <f>IF(SUM('Actual species'!V76)&gt;0,1,IF(SUM('Actual species'!V76="X"),1,0))</f>
        <v>0</v>
      </c>
      <c r="T76">
        <f>IF(SUM('Actual species'!W76)&gt;0,1,IF(SUM('Actual species'!W76="X"),1,0))</f>
        <v>0</v>
      </c>
      <c r="U76">
        <f>IF(SUM('Actual species'!X76)&gt;0,1,IF(SUM('Actual species'!X76="X"),1,0))</f>
        <v>1</v>
      </c>
      <c r="V76">
        <f>IF(SUM('Actual species'!Y76)&gt;0,1,IF(SUM('Actual species'!Y76="X"),1,0))</f>
        <v>1</v>
      </c>
    </row>
    <row r="77" spans="1:22" x14ac:dyDescent="0.3">
      <c r="A77" t="str">
        <f>'Actual species'!A77</f>
        <v>Brachygluta furcata</v>
      </c>
      <c r="B77">
        <f>IF(SUM('Actual species'!B77:E77)&gt;0,1,IF(SUM('Actual species'!B77:E77="X"),1,0))</f>
        <v>0</v>
      </c>
      <c r="C77">
        <f>IF(SUM('Actual species'!F77)&gt;0,1,IF(SUM('Actual species'!F77="X"),1,0))</f>
        <v>0</v>
      </c>
      <c r="D77">
        <f>IF(SUM('Actual species'!G77)&gt;0,1,IF(SUM('Actual species'!G77="X"),1,0))</f>
        <v>0</v>
      </c>
      <c r="E77">
        <f>IF(SUM('Actual species'!H77)&gt;0,1,IF(SUM('Actual species'!H77="X"),1,0))</f>
        <v>0</v>
      </c>
      <c r="F77">
        <f>IF(SUM('Actual species'!I77)&gt;0,1,IF(SUM('Actual species'!I77="X"),1,0))</f>
        <v>0</v>
      </c>
      <c r="G77">
        <f>IF(SUM('Actual species'!J77)&gt;0,1,IF(SUM('Actual species'!J77="X"),1,0))</f>
        <v>0</v>
      </c>
      <c r="H77">
        <f>IF(SUM('Actual species'!K77)&gt;0,1,IF(SUM('Actual species'!K77="X"),1,0))</f>
        <v>0</v>
      </c>
      <c r="I77">
        <f>IF(SUM('Actual species'!L77)&gt;0,1,IF(SUM('Actual species'!L77="X"),1,0))</f>
        <v>0</v>
      </c>
      <c r="J77">
        <f>IF(SUM('Actual species'!M77)&gt;0,1,IF(SUM('Actual species'!M77="X"),1,0))</f>
        <v>1</v>
      </c>
      <c r="K77">
        <f>IF(SUM('Actual species'!N77)&gt;0,1,IF(SUM('Actual species'!N77="X"),1,0))</f>
        <v>0</v>
      </c>
      <c r="L77">
        <f>IF(SUM('Actual species'!O77)&gt;0,1,IF(SUM('Actual species'!O77="X"),1,0))</f>
        <v>0</v>
      </c>
      <c r="M77">
        <f>IF(SUM('Actual species'!P77)&gt;0,1,IF(SUM('Actual species'!P77="X"),1,0))</f>
        <v>0</v>
      </c>
      <c r="N77">
        <f>IF(SUM('Actual species'!Q77)&gt;0,1,IF(SUM('Actual species'!Q77="X"),1,0))</f>
        <v>0</v>
      </c>
      <c r="O77">
        <f>IF(SUM('Actual species'!R77)&gt;0,1,IF(SUM('Actual species'!R77="X"),1,0))</f>
        <v>0</v>
      </c>
      <c r="P77">
        <f>IF(SUM('Actual species'!S77)&gt;0,1,IF(SUM('Actual species'!S77="X"),1,0))</f>
        <v>0</v>
      </c>
      <c r="Q77">
        <f>IF(SUM('Actual species'!T77)&gt;0,1,IF(SUM('Actual species'!T77="X"),1,0))</f>
        <v>0</v>
      </c>
      <c r="R77">
        <f>IF(SUM('Actual species'!U77)&gt;0,1,IF(SUM('Actual species'!U77="X"),1,0))</f>
        <v>0</v>
      </c>
      <c r="S77">
        <f>IF(SUM('Actual species'!V77)&gt;0,1,IF(SUM('Actual species'!V77="X"),1,0))</f>
        <v>0</v>
      </c>
      <c r="T77">
        <f>IF(SUM('Actual species'!W77)&gt;0,1,IF(SUM('Actual species'!W77="X"),1,0))</f>
        <v>0</v>
      </c>
      <c r="U77">
        <f>IF(SUM('Actual species'!X77)&gt;0,1,IF(SUM('Actual species'!X77="X"),1,0))</f>
        <v>1</v>
      </c>
      <c r="V77">
        <f>IF(SUM('Actual species'!Y77)&gt;0,1,IF(SUM('Actual species'!Y77="X"),1,0))</f>
        <v>1</v>
      </c>
    </row>
    <row r="78" spans="1:22" x14ac:dyDescent="0.3">
      <c r="A78" t="str">
        <f>'Actual species'!A78</f>
        <v xml:space="preserve">Brachygluta gnosiaca (E) </v>
      </c>
      <c r="B78">
        <f>IF(SUM('Actual species'!B78:E78)&gt;0,1,IF(SUM('Actual species'!B78:E78="X"),1,0))</f>
        <v>0</v>
      </c>
      <c r="C78">
        <f>IF(SUM('Actual species'!F78)&gt;0,1,IF(SUM('Actual species'!F78="X"),1,0))</f>
        <v>0</v>
      </c>
      <c r="D78">
        <f>IF(SUM('Actual species'!G78)&gt;0,1,IF(SUM('Actual species'!G78="X"),1,0))</f>
        <v>0</v>
      </c>
      <c r="E78">
        <f>IF(SUM('Actual species'!H78)&gt;0,1,IF(SUM('Actual species'!H78="X"),1,0))</f>
        <v>0</v>
      </c>
      <c r="F78">
        <f>IF(SUM('Actual species'!I78)&gt;0,1,IF(SUM('Actual species'!I78="X"),1,0))</f>
        <v>0</v>
      </c>
      <c r="G78">
        <f>IF(SUM('Actual species'!J78)&gt;0,1,IF(SUM('Actual species'!J78="X"),1,0))</f>
        <v>1</v>
      </c>
      <c r="H78">
        <f>IF(SUM('Actual species'!K78)&gt;0,1,IF(SUM('Actual species'!K78="X"),1,0))</f>
        <v>0</v>
      </c>
      <c r="I78">
        <f>IF(SUM('Actual species'!L78)&gt;0,1,IF(SUM('Actual species'!L78="X"),1,0))</f>
        <v>0</v>
      </c>
      <c r="J78">
        <f>IF(SUM('Actual species'!M78)&gt;0,1,IF(SUM('Actual species'!M78="X"),1,0))</f>
        <v>0</v>
      </c>
      <c r="K78">
        <f>IF(SUM('Actual species'!N78)&gt;0,1,IF(SUM('Actual species'!N78="X"),1,0))</f>
        <v>0</v>
      </c>
      <c r="L78">
        <f>IF(SUM('Actual species'!O78)&gt;0,1,IF(SUM('Actual species'!O78="X"),1,0))</f>
        <v>0</v>
      </c>
      <c r="M78">
        <f>IF(SUM('Actual species'!P78)&gt;0,1,IF(SUM('Actual species'!P78="X"),1,0))</f>
        <v>0</v>
      </c>
      <c r="N78">
        <f>IF(SUM('Actual species'!Q78)&gt;0,1,IF(SUM('Actual species'!Q78="X"),1,0))</f>
        <v>0</v>
      </c>
      <c r="O78">
        <f>IF(SUM('Actual species'!R78)&gt;0,1,IF(SUM('Actual species'!R78="X"),1,0))</f>
        <v>0</v>
      </c>
      <c r="P78">
        <f>IF(SUM('Actual species'!S78)&gt;0,1,IF(SUM('Actual species'!S78="X"),1,0))</f>
        <v>0</v>
      </c>
      <c r="Q78">
        <f>IF(SUM('Actual species'!T78)&gt;0,1,IF(SUM('Actual species'!T78="X"),1,0))</f>
        <v>0</v>
      </c>
      <c r="R78">
        <f>IF(SUM('Actual species'!U78)&gt;0,1,IF(SUM('Actual species'!U78="X"),1,0))</f>
        <v>0</v>
      </c>
      <c r="S78">
        <f>IF(SUM('Actual species'!V78)&gt;0,1,IF(SUM('Actual species'!V78="X"),1,0))</f>
        <v>0</v>
      </c>
      <c r="T78">
        <f>IF(SUM('Actual species'!W78)&gt;0,1,IF(SUM('Actual species'!W78="X"),1,0))</f>
        <v>1</v>
      </c>
      <c r="U78">
        <f>IF(SUM('Actual species'!X78)&gt;0,1,IF(SUM('Actual species'!X78="X"),1,0))</f>
        <v>0</v>
      </c>
      <c r="V78">
        <f>IF(SUM('Actual species'!Y78)&gt;0,1,IF(SUM('Actual species'!Y78="X"),1,0))</f>
        <v>0</v>
      </c>
    </row>
    <row r="79" spans="1:22" x14ac:dyDescent="0.3">
      <c r="A79" t="str">
        <f>'Actual species'!A79</f>
        <v>Brachygluta helferi longispina</v>
      </c>
      <c r="B79">
        <f>IF(SUM('Actual species'!B79:E79)&gt;0,1,IF(SUM('Actual species'!B79:E79="X"),1,0))</f>
        <v>0</v>
      </c>
      <c r="C79">
        <f>IF(SUM('Actual species'!F79)&gt;0,1,IF(SUM('Actual species'!F79="X"),1,0))</f>
        <v>0</v>
      </c>
      <c r="D79">
        <f>IF(SUM('Actual species'!G79)&gt;0,1,IF(SUM('Actual species'!G79="X"),1,0))</f>
        <v>0</v>
      </c>
      <c r="E79">
        <f>IF(SUM('Actual species'!H79)&gt;0,1,IF(SUM('Actual species'!H79="X"),1,0))</f>
        <v>0</v>
      </c>
      <c r="F79">
        <f>IF(SUM('Actual species'!I79)&gt;0,1,IF(SUM('Actual species'!I79="X"),1,0))</f>
        <v>0</v>
      </c>
      <c r="G79">
        <f>IF(SUM('Actual species'!J79)&gt;0,1,IF(SUM('Actual species'!J79="X"),1,0))</f>
        <v>0</v>
      </c>
      <c r="H79">
        <f>IF(SUM('Actual species'!K79)&gt;0,1,IF(SUM('Actual species'!K79="X"),1,0))</f>
        <v>0</v>
      </c>
      <c r="I79">
        <f>IF(SUM('Actual species'!L79)&gt;0,1,IF(SUM('Actual species'!L79="X"),1,0))</f>
        <v>0</v>
      </c>
      <c r="J79">
        <f>IF(SUM('Actual species'!M79)&gt;0,1,IF(SUM('Actual species'!M79="X"),1,0))</f>
        <v>1</v>
      </c>
      <c r="K79">
        <f>IF(SUM('Actual species'!N79)&gt;0,1,IF(SUM('Actual species'!N79="X"),1,0))</f>
        <v>0</v>
      </c>
      <c r="L79">
        <f>IF(SUM('Actual species'!O79)&gt;0,1,IF(SUM('Actual species'!O79="X"),1,0))</f>
        <v>0</v>
      </c>
      <c r="M79">
        <f>IF(SUM('Actual species'!P79)&gt;0,1,IF(SUM('Actual species'!P79="X"),1,0))</f>
        <v>0</v>
      </c>
      <c r="N79">
        <f>IF(SUM('Actual species'!Q79)&gt;0,1,IF(SUM('Actual species'!Q79="X"),1,0))</f>
        <v>0</v>
      </c>
      <c r="O79">
        <f>IF(SUM('Actual species'!R79)&gt;0,1,IF(SUM('Actual species'!R79="X"),1,0))</f>
        <v>0</v>
      </c>
      <c r="P79">
        <f>IF(SUM('Actual species'!S79)&gt;0,1,IF(SUM('Actual species'!S79="X"),1,0))</f>
        <v>0</v>
      </c>
      <c r="Q79">
        <f>IF(SUM('Actual species'!T79)&gt;0,1,IF(SUM('Actual species'!T79="X"),1,0))</f>
        <v>0</v>
      </c>
      <c r="R79">
        <f>IF(SUM('Actual species'!U79)&gt;0,1,IF(SUM('Actual species'!U79="X"),1,0))</f>
        <v>0</v>
      </c>
      <c r="S79">
        <f>IF(SUM('Actual species'!V79)&gt;0,1,IF(SUM('Actual species'!V79="X"),1,0))</f>
        <v>0</v>
      </c>
      <c r="T79">
        <f>IF(SUM('Actual species'!W79)&gt;0,1,IF(SUM('Actual species'!W79="X"),1,0))</f>
        <v>0</v>
      </c>
      <c r="U79">
        <f>IF(SUM('Actual species'!X79)&gt;0,1,IF(SUM('Actual species'!X79="X"),1,0))</f>
        <v>1</v>
      </c>
      <c r="V79">
        <f>IF(SUM('Actual species'!Y79)&gt;0,1,IF(SUM('Actual species'!Y79="X"),1,0))</f>
        <v>1</v>
      </c>
    </row>
    <row r="80" spans="1:22" x14ac:dyDescent="0.3">
      <c r="A80" t="str">
        <f>'Actual species'!A80</f>
        <v>Brachygluta ochanensis</v>
      </c>
      <c r="B80">
        <f>IF(SUM('Actual species'!B80:E80)&gt;0,1,IF(SUM('Actual species'!B80:E80="X"),1,0))</f>
        <v>0</v>
      </c>
      <c r="C80">
        <f>IF(SUM('Actual species'!F80)&gt;0,1,IF(SUM('Actual species'!F80="X"),1,0))</f>
        <v>0</v>
      </c>
      <c r="D80">
        <f>IF(SUM('Actual species'!G80)&gt;0,1,IF(SUM('Actual species'!G80="X"),1,0))</f>
        <v>0</v>
      </c>
      <c r="E80">
        <f>IF(SUM('Actual species'!H80)&gt;0,1,IF(SUM('Actual species'!H80="X"),1,0))</f>
        <v>0</v>
      </c>
      <c r="F80">
        <f>IF(SUM('Actual species'!I80)&gt;0,1,IF(SUM('Actual species'!I80="X"),1,0))</f>
        <v>0</v>
      </c>
      <c r="G80">
        <f>IF(SUM('Actual species'!J80)&gt;0,1,IF(SUM('Actual species'!J80="X"),1,0))</f>
        <v>1</v>
      </c>
      <c r="H80">
        <f>IF(SUM('Actual species'!K80)&gt;0,1,IF(SUM('Actual species'!K80="X"),1,0))</f>
        <v>0</v>
      </c>
      <c r="I80">
        <f>IF(SUM('Actual species'!L80)&gt;0,1,IF(SUM('Actual species'!L80="X"),1,0))</f>
        <v>0</v>
      </c>
      <c r="J80">
        <f>IF(SUM('Actual species'!M80)&gt;0,1,IF(SUM('Actual species'!M80="X"),1,0))</f>
        <v>0</v>
      </c>
      <c r="K80">
        <f>IF(SUM('Actual species'!N80)&gt;0,1,IF(SUM('Actual species'!N80="X"),1,0))</f>
        <v>0</v>
      </c>
      <c r="L80">
        <f>IF(SUM('Actual species'!O80)&gt;0,1,IF(SUM('Actual species'!O80="X"),1,0))</f>
        <v>0</v>
      </c>
      <c r="M80">
        <f>IF(SUM('Actual species'!P80)&gt;0,1,IF(SUM('Actual species'!P80="X"),1,0))</f>
        <v>0</v>
      </c>
      <c r="N80">
        <f>IF(SUM('Actual species'!Q80)&gt;0,1,IF(SUM('Actual species'!Q80="X"),1,0))</f>
        <v>0</v>
      </c>
      <c r="O80">
        <f>IF(SUM('Actual species'!R80)&gt;0,1,IF(SUM('Actual species'!R80="X"),1,0))</f>
        <v>0</v>
      </c>
      <c r="P80">
        <f>IF(SUM('Actual species'!S80)&gt;0,1,IF(SUM('Actual species'!S80="X"),1,0))</f>
        <v>0</v>
      </c>
      <c r="Q80">
        <f>IF(SUM('Actual species'!T80)&gt;0,1,IF(SUM('Actual species'!T80="X"),1,0))</f>
        <v>0</v>
      </c>
      <c r="R80">
        <f>IF(SUM('Actual species'!U80)&gt;0,1,IF(SUM('Actual species'!U80="X"),1,0))</f>
        <v>0</v>
      </c>
      <c r="S80">
        <f>IF(SUM('Actual species'!V80)&gt;0,1,IF(SUM('Actual species'!V80="X"),1,0))</f>
        <v>0</v>
      </c>
      <c r="T80">
        <f>IF(SUM('Actual species'!W80)&gt;0,1,IF(SUM('Actual species'!W80="X"),1,0))</f>
        <v>0</v>
      </c>
      <c r="U80">
        <f>IF(SUM('Actual species'!X80)&gt;0,1,IF(SUM('Actual species'!X80="X"),1,0))</f>
        <v>0</v>
      </c>
      <c r="V80">
        <f>IF(SUM('Actual species'!Y80)&gt;0,1,IF(SUM('Actual species'!Y80="X"),1,0))</f>
        <v>0</v>
      </c>
    </row>
    <row r="81" spans="1:22" x14ac:dyDescent="0.3">
      <c r="A81" t="str">
        <f>'Actual species'!A81</f>
        <v>Brachygluta spinicoxis fuchsii</v>
      </c>
      <c r="B81">
        <f>IF(SUM('Actual species'!B81:E81)&gt;0,1,IF(SUM('Actual species'!B81:E81="X"),1,0))</f>
        <v>0</v>
      </c>
      <c r="C81">
        <f>IF(SUM('Actual species'!F81)&gt;0,1,IF(SUM('Actual species'!F81="X"),1,0))</f>
        <v>0</v>
      </c>
      <c r="D81">
        <f>IF(SUM('Actual species'!G81)&gt;0,1,IF(SUM('Actual species'!G81="X"),1,0))</f>
        <v>0</v>
      </c>
      <c r="E81">
        <f>IF(SUM('Actual species'!H81)&gt;0,1,IF(SUM('Actual species'!H81="X"),1,0))</f>
        <v>1</v>
      </c>
      <c r="F81">
        <f>IF(SUM('Actual species'!I81)&gt;0,1,IF(SUM('Actual species'!I81="X"),1,0))</f>
        <v>0</v>
      </c>
      <c r="G81">
        <f>IF(SUM('Actual species'!J81)&gt;0,1,IF(SUM('Actual species'!J81="X"),1,0))</f>
        <v>0</v>
      </c>
      <c r="H81">
        <f>IF(SUM('Actual species'!K81)&gt;0,1,IF(SUM('Actual species'!K81="X"),1,0))</f>
        <v>0</v>
      </c>
      <c r="I81">
        <f>IF(SUM('Actual species'!L81)&gt;0,1,IF(SUM('Actual species'!L81="X"),1,0))</f>
        <v>0</v>
      </c>
      <c r="J81">
        <f>IF(SUM('Actual species'!M81)&gt;0,1,IF(SUM('Actual species'!M81="X"),1,0))</f>
        <v>0</v>
      </c>
      <c r="K81">
        <f>IF(SUM('Actual species'!N81)&gt;0,1,IF(SUM('Actual species'!N81="X"),1,0))</f>
        <v>0</v>
      </c>
      <c r="L81">
        <f>IF(SUM('Actual species'!O81)&gt;0,1,IF(SUM('Actual species'!O81="X"),1,0))</f>
        <v>0</v>
      </c>
      <c r="M81">
        <f>IF(SUM('Actual species'!P81)&gt;0,1,IF(SUM('Actual species'!P81="X"),1,0))</f>
        <v>1</v>
      </c>
      <c r="N81">
        <f>IF(SUM('Actual species'!Q81)&gt;0,1,IF(SUM('Actual species'!Q81="X"),1,0))</f>
        <v>0</v>
      </c>
      <c r="O81">
        <f>IF(SUM('Actual species'!R81)&gt;0,1,IF(SUM('Actual species'!R81="X"),1,0))</f>
        <v>0</v>
      </c>
      <c r="P81">
        <f>IF(SUM('Actual species'!S81)&gt;0,1,IF(SUM('Actual species'!S81="X"),1,0))</f>
        <v>0</v>
      </c>
      <c r="Q81">
        <f>IF(SUM('Actual species'!T81)&gt;0,1,IF(SUM('Actual species'!T81="X"),1,0))</f>
        <v>0</v>
      </c>
      <c r="R81">
        <f>IF(SUM('Actual species'!U81)&gt;0,1,IF(SUM('Actual species'!U81="X"),1,0))</f>
        <v>0</v>
      </c>
      <c r="S81">
        <f>IF(SUM('Actual species'!V81)&gt;0,1,IF(SUM('Actual species'!V81="X"),1,0))</f>
        <v>0</v>
      </c>
      <c r="T81">
        <f>IF(SUM('Actual species'!W81)&gt;0,1,IF(SUM('Actual species'!W81="X"),1,0))</f>
        <v>0</v>
      </c>
      <c r="U81">
        <f>IF(SUM('Actual species'!X81)&gt;0,1,IF(SUM('Actual species'!X81="X"),1,0))</f>
        <v>1</v>
      </c>
      <c r="V81">
        <f>IF(SUM('Actual species'!Y81)&gt;0,1,IF(SUM('Actual species'!Y81="X"),1,0))</f>
        <v>1</v>
      </c>
    </row>
    <row r="82" spans="1:22" x14ac:dyDescent="0.3">
      <c r="A82" t="str">
        <f>'Actual species'!A82</f>
        <v>Brachygluta transversalis</v>
      </c>
      <c r="B82">
        <f>IF(SUM('Actual species'!B82:E82)&gt;0,1,IF(SUM('Actual species'!B82:E82="X"),1,0))</f>
        <v>0</v>
      </c>
      <c r="C82">
        <f>IF(SUM('Actual species'!F82)&gt;0,1,IF(SUM('Actual species'!F82="X"),1,0))</f>
        <v>0</v>
      </c>
      <c r="D82">
        <f>IF(SUM('Actual species'!G82)&gt;0,1,IF(SUM('Actual species'!G82="X"),1,0))</f>
        <v>0</v>
      </c>
      <c r="E82">
        <f>IF(SUM('Actual species'!H82)&gt;0,1,IF(SUM('Actual species'!H82="X"),1,0))</f>
        <v>0</v>
      </c>
      <c r="F82">
        <f>IF(SUM('Actual species'!I82)&gt;0,1,IF(SUM('Actual species'!I82="X"),1,0))</f>
        <v>0</v>
      </c>
      <c r="G82">
        <f>IF(SUM('Actual species'!J82)&gt;0,1,IF(SUM('Actual species'!J82="X"),1,0))</f>
        <v>0</v>
      </c>
      <c r="H82">
        <f>IF(SUM('Actual species'!K82)&gt;0,1,IF(SUM('Actual species'!K82="X"),1,0))</f>
        <v>0</v>
      </c>
      <c r="I82">
        <f>IF(SUM('Actual species'!L82)&gt;0,1,IF(SUM('Actual species'!L82="X"),1,0))</f>
        <v>0</v>
      </c>
      <c r="J82">
        <f>IF(SUM('Actual species'!M82)&gt;0,1,IF(SUM('Actual species'!M82="X"),1,0))</f>
        <v>1</v>
      </c>
      <c r="K82">
        <f>IF(SUM('Actual species'!N82)&gt;0,1,IF(SUM('Actual species'!N82="X"),1,0))</f>
        <v>0</v>
      </c>
      <c r="L82">
        <f>IF(SUM('Actual species'!O82)&gt;0,1,IF(SUM('Actual species'!O82="X"),1,0))</f>
        <v>0</v>
      </c>
      <c r="M82">
        <f>IF(SUM('Actual species'!P82)&gt;0,1,IF(SUM('Actual species'!P82="X"),1,0))</f>
        <v>0</v>
      </c>
      <c r="N82">
        <f>IF(SUM('Actual species'!Q82)&gt;0,1,IF(SUM('Actual species'!Q82="X"),1,0))</f>
        <v>0</v>
      </c>
      <c r="O82">
        <f>IF(SUM('Actual species'!R82)&gt;0,1,IF(SUM('Actual species'!R82="X"),1,0))</f>
        <v>0</v>
      </c>
      <c r="P82">
        <f>IF(SUM('Actual species'!S82)&gt;0,1,IF(SUM('Actual species'!S82="X"),1,0))</f>
        <v>0</v>
      </c>
      <c r="Q82">
        <f>IF(SUM('Actual species'!T82)&gt;0,1,IF(SUM('Actual species'!T82="X"),1,0))</f>
        <v>0</v>
      </c>
      <c r="R82">
        <f>IF(SUM('Actual species'!U82)&gt;0,1,IF(SUM('Actual species'!U82="X"),1,0))</f>
        <v>0</v>
      </c>
      <c r="S82">
        <f>IF(SUM('Actual species'!V82)&gt;0,1,IF(SUM('Actual species'!V82="X"),1,0))</f>
        <v>0</v>
      </c>
      <c r="T82">
        <f>IF(SUM('Actual species'!W82)&gt;0,1,IF(SUM('Actual species'!W82="X"),1,0))</f>
        <v>0</v>
      </c>
      <c r="U82">
        <f>IF(SUM('Actual species'!X82)&gt;0,1,IF(SUM('Actual species'!X82="X"),1,0))</f>
        <v>1</v>
      </c>
      <c r="V82">
        <f>IF(SUM('Actual species'!Y82)&gt;0,1,IF(SUM('Actual species'!Y82="X"),1,0))</f>
        <v>1</v>
      </c>
    </row>
    <row r="83" spans="1:22" x14ac:dyDescent="0.3">
      <c r="A83" t="str">
        <f>'Actual species'!A83</f>
        <v>Brachygluta xanthoptera</v>
      </c>
      <c r="B83">
        <f>IF(SUM('Actual species'!B83:E83)&gt;0,1,IF(SUM('Actual species'!B83:E83="X"),1,0))</f>
        <v>0</v>
      </c>
      <c r="C83">
        <f>IF(SUM('Actual species'!F83)&gt;0,1,IF(SUM('Actual species'!F83="X"),1,0))</f>
        <v>0</v>
      </c>
      <c r="D83">
        <f>IF(SUM('Actual species'!G83)&gt;0,1,IF(SUM('Actual species'!G83="X"),1,0))</f>
        <v>0</v>
      </c>
      <c r="E83">
        <f>IF(SUM('Actual species'!H83)&gt;0,1,IF(SUM('Actual species'!H83="X"),1,0))</f>
        <v>0</v>
      </c>
      <c r="F83">
        <f>IF(SUM('Actual species'!I83)&gt;0,1,IF(SUM('Actual species'!I83="X"),1,0))</f>
        <v>0</v>
      </c>
      <c r="G83">
        <f>IF(SUM('Actual species'!J83)&gt;0,1,IF(SUM('Actual species'!J83="X"),1,0))</f>
        <v>0</v>
      </c>
      <c r="H83">
        <f>IF(SUM('Actual species'!K83)&gt;0,1,IF(SUM('Actual species'!K83="X"),1,0))</f>
        <v>0</v>
      </c>
      <c r="I83">
        <f>IF(SUM('Actual species'!L83)&gt;0,1,IF(SUM('Actual species'!L83="X"),1,0))</f>
        <v>0</v>
      </c>
      <c r="J83">
        <f>IF(SUM('Actual species'!M83)&gt;0,1,IF(SUM('Actual species'!M83="X"),1,0))</f>
        <v>1</v>
      </c>
      <c r="K83">
        <f>IF(SUM('Actual species'!N83)&gt;0,1,IF(SUM('Actual species'!N83="X"),1,0))</f>
        <v>0</v>
      </c>
      <c r="L83">
        <f>IF(SUM('Actual species'!O83)&gt;0,1,IF(SUM('Actual species'!O83="X"),1,0))</f>
        <v>0</v>
      </c>
      <c r="M83">
        <f>IF(SUM('Actual species'!P83)&gt;0,1,IF(SUM('Actual species'!P83="X"),1,0))</f>
        <v>0</v>
      </c>
      <c r="N83">
        <f>IF(SUM('Actual species'!Q83)&gt;0,1,IF(SUM('Actual species'!Q83="X"),1,0))</f>
        <v>0</v>
      </c>
      <c r="O83">
        <f>IF(SUM('Actual species'!R83)&gt;0,1,IF(SUM('Actual species'!R83="X"),1,0))</f>
        <v>0</v>
      </c>
      <c r="P83">
        <f>IF(SUM('Actual species'!S83)&gt;0,1,IF(SUM('Actual species'!S83="X"),1,0))</f>
        <v>0</v>
      </c>
      <c r="Q83">
        <f>IF(SUM('Actual species'!T83)&gt;0,1,IF(SUM('Actual species'!T83="X"),1,0))</f>
        <v>0</v>
      </c>
      <c r="R83">
        <f>IF(SUM('Actual species'!U83)&gt;0,1,IF(SUM('Actual species'!U83="X"),1,0))</f>
        <v>0</v>
      </c>
      <c r="S83">
        <f>IF(SUM('Actual species'!V83)&gt;0,1,IF(SUM('Actual species'!V83="X"),1,0))</f>
        <v>0</v>
      </c>
      <c r="T83">
        <f>IF(SUM('Actual species'!W83)&gt;0,1,IF(SUM('Actual species'!W83="X"),1,0))</f>
        <v>0</v>
      </c>
      <c r="U83">
        <f>IF(SUM('Actual species'!X83)&gt;0,1,IF(SUM('Actual species'!X83="X"),1,0))</f>
        <v>1</v>
      </c>
      <c r="V83">
        <f>IF(SUM('Actual species'!Y83)&gt;0,1,IF(SUM('Actual species'!Y83="X"),1,0))</f>
        <v>1</v>
      </c>
    </row>
    <row r="84" spans="1:22" x14ac:dyDescent="0.3">
      <c r="A84" t="str">
        <f>'Actual species'!A84</f>
        <v>Bryaxis anatolicus</v>
      </c>
      <c r="B84">
        <f>IF(SUM('Actual species'!B84:E84)&gt;0,1,IF(SUM('Actual species'!B84:E84="X"),1,0))</f>
        <v>0</v>
      </c>
      <c r="C84">
        <f>IF(SUM('Actual species'!F84)&gt;0,1,IF(SUM('Actual species'!F84="X"),1,0))</f>
        <v>0</v>
      </c>
      <c r="D84">
        <f>IF(SUM('Actual species'!G84)&gt;0,1,IF(SUM('Actual species'!G84="X"),1,0))</f>
        <v>0</v>
      </c>
      <c r="E84">
        <f>IF(SUM('Actual species'!H84)&gt;0,1,IF(SUM('Actual species'!H84="X"),1,0))</f>
        <v>1</v>
      </c>
      <c r="F84">
        <f>IF(SUM('Actual species'!I84)&gt;0,1,IF(SUM('Actual species'!I84="X"),1,0))</f>
        <v>0</v>
      </c>
      <c r="G84">
        <f>IF(SUM('Actual species'!J84)&gt;0,1,IF(SUM('Actual species'!J84="X"),1,0))</f>
        <v>0</v>
      </c>
      <c r="H84">
        <f>IF(SUM('Actual species'!K84)&gt;0,1,IF(SUM('Actual species'!K84="X"),1,0))</f>
        <v>0</v>
      </c>
      <c r="I84">
        <f>IF(SUM('Actual species'!L84)&gt;0,1,IF(SUM('Actual species'!L84="X"),1,0))</f>
        <v>0</v>
      </c>
      <c r="J84">
        <f>IF(SUM('Actual species'!M84)&gt;0,1,IF(SUM('Actual species'!M84="X"),1,0))</f>
        <v>0</v>
      </c>
      <c r="K84">
        <f>IF(SUM('Actual species'!N84)&gt;0,1,IF(SUM('Actual species'!N84="X"),1,0))</f>
        <v>0</v>
      </c>
      <c r="L84">
        <f>IF(SUM('Actual species'!O84)&gt;0,1,IF(SUM('Actual species'!O84="X"),1,0))</f>
        <v>0</v>
      </c>
      <c r="M84">
        <f>IF(SUM('Actual species'!P84)&gt;0,1,IF(SUM('Actual species'!P84="X"),1,0))</f>
        <v>0</v>
      </c>
      <c r="N84">
        <f>IF(SUM('Actual species'!Q84)&gt;0,1,IF(SUM('Actual species'!Q84="X"),1,0))</f>
        <v>0</v>
      </c>
      <c r="O84">
        <f>IF(SUM('Actual species'!R84)&gt;0,1,IF(SUM('Actual species'!R84="X"),1,0))</f>
        <v>0</v>
      </c>
      <c r="P84">
        <f>IF(SUM('Actual species'!S84)&gt;0,1,IF(SUM('Actual species'!S84="X"),1,0))</f>
        <v>0</v>
      </c>
      <c r="Q84">
        <f>IF(SUM('Actual species'!T84)&gt;0,1,IF(SUM('Actual species'!T84="X"),1,0))</f>
        <v>0</v>
      </c>
      <c r="R84">
        <f>IF(SUM('Actual species'!U84)&gt;0,1,IF(SUM('Actual species'!U84="X"),1,0))</f>
        <v>0</v>
      </c>
      <c r="S84">
        <f>IF(SUM('Actual species'!V84)&gt;0,1,IF(SUM('Actual species'!V84="X"),1,0))</f>
        <v>0</v>
      </c>
      <c r="T84">
        <f>IF(SUM('Actual species'!W84)&gt;0,1,IF(SUM('Actual species'!W84="X"),1,0))</f>
        <v>0</v>
      </c>
      <c r="U84">
        <f>IF(SUM('Actual species'!X84)&gt;0,1,IF(SUM('Actual species'!X84="X"),1,0))</f>
        <v>0</v>
      </c>
      <c r="V84">
        <f>IF(SUM('Actual species'!Y84)&gt;0,1,IF(SUM('Actual species'!Y84="X"),1,0))</f>
        <v>1</v>
      </c>
    </row>
    <row r="85" spans="1:22" x14ac:dyDescent="0.3">
      <c r="A85" t="str">
        <f>'Actual species'!A85</f>
        <v>Bryaxis callipus</v>
      </c>
      <c r="B85">
        <f>IF(SUM('Actual species'!B85:E85)&gt;0,1,IF(SUM('Actual species'!B85:E85="X"),1,0))</f>
        <v>0</v>
      </c>
      <c r="C85">
        <f>IF(SUM('Actual species'!F85)&gt;0,1,IF(SUM('Actual species'!F85="X"),1,0))</f>
        <v>0</v>
      </c>
      <c r="D85">
        <f>IF(SUM('Actual species'!G85)&gt;0,1,IF(SUM('Actual species'!G85="X"),1,0))</f>
        <v>0</v>
      </c>
      <c r="E85">
        <f>IF(SUM('Actual species'!H85)&gt;0,1,IF(SUM('Actual species'!H85="X"),1,0))</f>
        <v>0</v>
      </c>
      <c r="F85">
        <f>IF(SUM('Actual species'!I85)&gt;0,1,IF(SUM('Actual species'!I85="X"),1,0))</f>
        <v>0</v>
      </c>
      <c r="G85">
        <f>IF(SUM('Actual species'!J85)&gt;0,1,IF(SUM('Actual species'!J85="X"),1,0))</f>
        <v>0</v>
      </c>
      <c r="H85">
        <f>IF(SUM('Actual species'!K85)&gt;0,1,IF(SUM('Actual species'!K85="X"),1,0))</f>
        <v>0</v>
      </c>
      <c r="I85">
        <f>IF(SUM('Actual species'!L85)&gt;0,1,IF(SUM('Actual species'!L85="X"),1,0))</f>
        <v>0</v>
      </c>
      <c r="J85">
        <f>IF(SUM('Actual species'!M85)&gt;0,1,IF(SUM('Actual species'!M85="X"),1,0))</f>
        <v>1</v>
      </c>
      <c r="K85">
        <f>IF(SUM('Actual species'!N85)&gt;0,1,IF(SUM('Actual species'!N85="X"),1,0))</f>
        <v>0</v>
      </c>
      <c r="L85">
        <f>IF(SUM('Actual species'!O85)&gt;0,1,IF(SUM('Actual species'!O85="X"),1,0))</f>
        <v>0</v>
      </c>
      <c r="M85">
        <f>IF(SUM('Actual species'!P85)&gt;0,1,IF(SUM('Actual species'!P85="X"),1,0))</f>
        <v>0</v>
      </c>
      <c r="N85">
        <f>IF(SUM('Actual species'!Q85)&gt;0,1,IF(SUM('Actual species'!Q85="X"),1,0))</f>
        <v>0</v>
      </c>
      <c r="O85">
        <f>IF(SUM('Actual species'!R85)&gt;0,1,IF(SUM('Actual species'!R85="X"),1,0))</f>
        <v>0</v>
      </c>
      <c r="P85">
        <f>IF(SUM('Actual species'!S85)&gt;0,1,IF(SUM('Actual species'!S85="X"),1,0))</f>
        <v>0</v>
      </c>
      <c r="Q85">
        <f>IF(SUM('Actual species'!T85)&gt;0,1,IF(SUM('Actual species'!T85="X"),1,0))</f>
        <v>0</v>
      </c>
      <c r="R85">
        <f>IF(SUM('Actual species'!U85)&gt;0,1,IF(SUM('Actual species'!U85="X"),1,0))</f>
        <v>0</v>
      </c>
      <c r="S85">
        <f>IF(SUM('Actual species'!V85)&gt;0,1,IF(SUM('Actual species'!V85="X"),1,0))</f>
        <v>0</v>
      </c>
      <c r="T85">
        <f>IF(SUM('Actual species'!W85)&gt;0,1,IF(SUM('Actual species'!W85="X"),1,0))</f>
        <v>0</v>
      </c>
      <c r="U85">
        <f>IF(SUM('Actual species'!X85)&gt;0,1,IF(SUM('Actual species'!X85="X"),1,0))</f>
        <v>1</v>
      </c>
      <c r="V85">
        <f>IF(SUM('Actual species'!Y85)&gt;0,1,IF(SUM('Actual species'!Y85="X"),1,0))</f>
        <v>0</v>
      </c>
    </row>
    <row r="86" spans="1:22" x14ac:dyDescent="0.3">
      <c r="A86" t="str">
        <f>'Actual species'!A86</f>
        <v>Bryaxis convexus</v>
      </c>
      <c r="B86">
        <f>IF(SUM('Actual species'!B86:E86)&gt;0,1,IF(SUM('Actual species'!B86:E86="X"),1,0))</f>
        <v>0</v>
      </c>
      <c r="C86">
        <f>IF(SUM('Actual species'!F86)&gt;0,1,IF(SUM('Actual species'!F86="X"),1,0))</f>
        <v>0</v>
      </c>
      <c r="D86">
        <f>IF(SUM('Actual species'!G86)&gt;0,1,IF(SUM('Actual species'!G86="X"),1,0))</f>
        <v>0</v>
      </c>
      <c r="E86">
        <f>IF(SUM('Actual species'!H86)&gt;0,1,IF(SUM('Actual species'!H86="X"),1,0))</f>
        <v>0</v>
      </c>
      <c r="F86">
        <f>IF(SUM('Actual species'!I86)&gt;0,1,IF(SUM('Actual species'!I86="X"),1,0))</f>
        <v>0</v>
      </c>
      <c r="G86">
        <f>IF(SUM('Actual species'!J86)&gt;0,1,IF(SUM('Actual species'!J86="X"),1,0))</f>
        <v>0</v>
      </c>
      <c r="H86">
        <f>IF(SUM('Actual species'!K86)&gt;0,1,IF(SUM('Actual species'!K86="X"),1,0))</f>
        <v>0</v>
      </c>
      <c r="I86">
        <f>IF(SUM('Actual species'!L86)&gt;0,1,IF(SUM('Actual species'!L86="X"),1,0))</f>
        <v>0</v>
      </c>
      <c r="J86">
        <f>IF(SUM('Actual species'!M86)&gt;0,1,IF(SUM('Actual species'!M86="X"),1,0))</f>
        <v>1</v>
      </c>
      <c r="K86">
        <f>IF(SUM('Actual species'!N86)&gt;0,1,IF(SUM('Actual species'!N86="X"),1,0))</f>
        <v>0</v>
      </c>
      <c r="L86">
        <f>IF(SUM('Actual species'!O86)&gt;0,1,IF(SUM('Actual species'!O86="X"),1,0))</f>
        <v>0</v>
      </c>
      <c r="M86">
        <f>IF(SUM('Actual species'!P86)&gt;0,1,IF(SUM('Actual species'!P86="X"),1,0))</f>
        <v>0</v>
      </c>
      <c r="N86">
        <f>IF(SUM('Actual species'!Q86)&gt;0,1,IF(SUM('Actual species'!Q86="X"),1,0))</f>
        <v>0</v>
      </c>
      <c r="O86">
        <f>IF(SUM('Actual species'!R86)&gt;0,1,IF(SUM('Actual species'!R86="X"),1,0))</f>
        <v>0</v>
      </c>
      <c r="P86">
        <f>IF(SUM('Actual species'!S86)&gt;0,1,IF(SUM('Actual species'!S86="X"),1,0))</f>
        <v>0</v>
      </c>
      <c r="Q86">
        <f>IF(SUM('Actual species'!T86)&gt;0,1,IF(SUM('Actual species'!T86="X"),1,0))</f>
        <v>0</v>
      </c>
      <c r="R86">
        <f>IF(SUM('Actual species'!U86)&gt;0,1,IF(SUM('Actual species'!U86="X"),1,0))</f>
        <v>0</v>
      </c>
      <c r="S86">
        <f>IF(SUM('Actual species'!V86)&gt;0,1,IF(SUM('Actual species'!V86="X"),1,0))</f>
        <v>0</v>
      </c>
      <c r="T86">
        <f>IF(SUM('Actual species'!W86)&gt;0,1,IF(SUM('Actual species'!W86="X"),1,0))</f>
        <v>0</v>
      </c>
      <c r="U86">
        <f>IF(SUM('Actual species'!X86)&gt;0,1,IF(SUM('Actual species'!X86="X"),1,0))</f>
        <v>1</v>
      </c>
      <c r="V86">
        <f>IF(SUM('Actual species'!Y86)&gt;0,1,IF(SUM('Actual species'!Y86="X"),1,0))</f>
        <v>0</v>
      </c>
    </row>
    <row r="87" spans="1:22" x14ac:dyDescent="0.3">
      <c r="A87" t="str">
        <f>'Actual species'!A87</f>
        <v>Bryaxis corcyreus</v>
      </c>
      <c r="B87">
        <f>IF(SUM('Actual species'!B87:E87)&gt;0,1,IF(SUM('Actual species'!B87:E87="X"),1,0))</f>
        <v>0</v>
      </c>
      <c r="C87">
        <f>IF(SUM('Actual species'!F87)&gt;0,1,IF(SUM('Actual species'!F87="X"),1,0))</f>
        <v>0</v>
      </c>
      <c r="D87">
        <f>IF(SUM('Actual species'!G87)&gt;0,1,IF(SUM('Actual species'!G87="X"),1,0))</f>
        <v>0</v>
      </c>
      <c r="E87">
        <f>IF(SUM('Actual species'!H87)&gt;0,1,IF(SUM('Actual species'!H87="X"),1,0))</f>
        <v>0</v>
      </c>
      <c r="F87">
        <f>IF(SUM('Actual species'!I87)&gt;0,1,IF(SUM('Actual species'!I87="X"),1,0))</f>
        <v>0</v>
      </c>
      <c r="G87">
        <f>IF(SUM('Actual species'!J87)&gt;0,1,IF(SUM('Actual species'!J87="X"),1,0))</f>
        <v>0</v>
      </c>
      <c r="H87">
        <f>IF(SUM('Actual species'!K87)&gt;0,1,IF(SUM('Actual species'!K87="X"),1,0))</f>
        <v>0</v>
      </c>
      <c r="I87">
        <f>IF(SUM('Actual species'!L87)&gt;0,1,IF(SUM('Actual species'!L87="X"),1,0))</f>
        <v>0</v>
      </c>
      <c r="J87">
        <f>IF(SUM('Actual species'!M87)&gt;0,1,IF(SUM('Actual species'!M87="X"),1,0))</f>
        <v>1</v>
      </c>
      <c r="K87">
        <f>IF(SUM('Actual species'!N87)&gt;0,1,IF(SUM('Actual species'!N87="X"),1,0))</f>
        <v>0</v>
      </c>
      <c r="L87">
        <f>IF(SUM('Actual species'!O87)&gt;0,1,IF(SUM('Actual species'!O87="X"),1,0))</f>
        <v>0</v>
      </c>
      <c r="M87">
        <f>IF(SUM('Actual species'!P87)&gt;0,1,IF(SUM('Actual species'!P87="X"),1,0))</f>
        <v>0</v>
      </c>
      <c r="N87">
        <f>IF(SUM('Actual species'!Q87)&gt;0,1,IF(SUM('Actual species'!Q87="X"),1,0))</f>
        <v>0</v>
      </c>
      <c r="O87">
        <f>IF(SUM('Actual species'!R87)&gt;0,1,IF(SUM('Actual species'!R87="X"),1,0))</f>
        <v>0</v>
      </c>
      <c r="P87">
        <f>IF(SUM('Actual species'!S87)&gt;0,1,IF(SUM('Actual species'!S87="X"),1,0))</f>
        <v>0</v>
      </c>
      <c r="Q87">
        <f>IF(SUM('Actual species'!T87)&gt;0,1,IF(SUM('Actual species'!T87="X"),1,0))</f>
        <v>0</v>
      </c>
      <c r="R87">
        <f>IF(SUM('Actual species'!U87)&gt;0,1,IF(SUM('Actual species'!U87="X"),1,0))</f>
        <v>0</v>
      </c>
      <c r="S87">
        <f>IF(SUM('Actual species'!V87)&gt;0,1,IF(SUM('Actual species'!V87="X"),1,0))</f>
        <v>0</v>
      </c>
      <c r="T87">
        <f>IF(SUM('Actual species'!W87)&gt;0,1,IF(SUM('Actual species'!W87="X"),1,0))</f>
        <v>0</v>
      </c>
      <c r="U87">
        <f>IF(SUM('Actual species'!X87)&gt;0,1,IF(SUM('Actual species'!X87="X"),1,0))</f>
        <v>0</v>
      </c>
      <c r="V87">
        <f>IF(SUM('Actual species'!Y87)&gt;0,1,IF(SUM('Actual species'!Y87="X"),1,0))</f>
        <v>0</v>
      </c>
    </row>
    <row r="88" spans="1:22" x14ac:dyDescent="0.3">
      <c r="A88" t="str">
        <f>'Actual species'!A88</f>
        <v xml:space="preserve">*Bryaxis lesbius (E) </v>
      </c>
      <c r="B88">
        <f>IF(SUM('Actual species'!B88:E88)&gt;0,1,IF(SUM('Actual species'!B88:E88="X"),1,0))</f>
        <v>0</v>
      </c>
      <c r="C88">
        <f>IF(SUM('Actual species'!F88)&gt;0,1,IF(SUM('Actual species'!F88="X"),1,0))</f>
        <v>0</v>
      </c>
      <c r="D88">
        <f>IF(SUM('Actual species'!G88)&gt;0,1,IF(SUM('Actual species'!G88="X"),1,0))</f>
        <v>0</v>
      </c>
      <c r="E88">
        <f>IF(SUM('Actual species'!H88)&gt;0,1,IF(SUM('Actual species'!H88="X"),1,0))</f>
        <v>0</v>
      </c>
      <c r="F88">
        <f>IF(SUM('Actual species'!I88)&gt;0,1,IF(SUM('Actual species'!I88="X"),1,0))</f>
        <v>1</v>
      </c>
      <c r="G88">
        <f>IF(SUM('Actual species'!J88)&gt;0,1,IF(SUM('Actual species'!J88="X"),1,0))</f>
        <v>0</v>
      </c>
      <c r="H88">
        <f>IF(SUM('Actual species'!K88)&gt;0,1,IF(SUM('Actual species'!K88="X"),1,0))</f>
        <v>0</v>
      </c>
      <c r="I88">
        <f>IF(SUM('Actual species'!L88)&gt;0,1,IF(SUM('Actual species'!L88="X"),1,0))</f>
        <v>0</v>
      </c>
      <c r="J88">
        <f>IF(SUM('Actual species'!M88)&gt;0,1,IF(SUM('Actual species'!M88="X"),1,0))</f>
        <v>0</v>
      </c>
      <c r="K88">
        <f>IF(SUM('Actual species'!N88)&gt;0,1,IF(SUM('Actual species'!N88="X"),1,0))</f>
        <v>0</v>
      </c>
      <c r="L88">
        <f>IF(SUM('Actual species'!O88)&gt;0,1,IF(SUM('Actual species'!O88="X"),1,0))</f>
        <v>0</v>
      </c>
      <c r="M88">
        <f>IF(SUM('Actual species'!P88)&gt;0,1,IF(SUM('Actual species'!P88="X"),1,0))</f>
        <v>0</v>
      </c>
      <c r="N88">
        <f>IF(SUM('Actual species'!Q88)&gt;0,1,IF(SUM('Actual species'!Q88="X"),1,0))</f>
        <v>0</v>
      </c>
      <c r="O88">
        <f>IF(SUM('Actual species'!R88)&gt;0,1,IF(SUM('Actual species'!R88="X"),1,0))</f>
        <v>0</v>
      </c>
      <c r="P88">
        <f>IF(SUM('Actual species'!S88)&gt;0,1,IF(SUM('Actual species'!S88="X"),1,0))</f>
        <v>0</v>
      </c>
      <c r="Q88">
        <f>IF(SUM('Actual species'!T88)&gt;0,1,IF(SUM('Actual species'!T88="X"),1,0))</f>
        <v>0</v>
      </c>
      <c r="R88">
        <f>IF(SUM('Actual species'!U88)&gt;0,1,IF(SUM('Actual species'!U88="X"),1,0))</f>
        <v>0</v>
      </c>
      <c r="S88">
        <f>IF(SUM('Actual species'!V88)&gt;0,1,IF(SUM('Actual species'!V88="X"),1,0))</f>
        <v>0</v>
      </c>
      <c r="T88">
        <f>IF(SUM('Actual species'!W88)&gt;0,1,IF(SUM('Actual species'!W88="X"),1,0))</f>
        <v>1</v>
      </c>
      <c r="U88">
        <f>IF(SUM('Actual species'!X88)&gt;0,1,IF(SUM('Actual species'!X88="X"),1,0))</f>
        <v>0</v>
      </c>
      <c r="V88">
        <f>IF(SUM('Actual species'!Y88)&gt;0,1,IF(SUM('Actual species'!Y88="X"),1,0))</f>
        <v>0</v>
      </c>
    </row>
    <row r="89" spans="1:22" x14ac:dyDescent="0.3">
      <c r="A89" t="str">
        <f>'Actual species'!A89</f>
        <v>Bryaxis pumilus</v>
      </c>
      <c r="B89">
        <f>IF(SUM('Actual species'!B89:E89)&gt;0,1,IF(SUM('Actual species'!B89:E89="X"),1,0))</f>
        <v>0</v>
      </c>
      <c r="C89">
        <f>IF(SUM('Actual species'!F89)&gt;0,1,IF(SUM('Actual species'!F89="X"),1,0))</f>
        <v>0</v>
      </c>
      <c r="D89">
        <f>IF(SUM('Actual species'!G89)&gt;0,1,IF(SUM('Actual species'!G89="X"),1,0))</f>
        <v>0</v>
      </c>
      <c r="E89">
        <f>IF(SUM('Actual species'!H89)&gt;0,1,IF(SUM('Actual species'!H89="X"),1,0))</f>
        <v>1</v>
      </c>
      <c r="F89">
        <f>IF(SUM('Actual species'!I89)&gt;0,1,IF(SUM('Actual species'!I89="X"),1,0))</f>
        <v>0</v>
      </c>
      <c r="G89">
        <f>IF(SUM('Actual species'!J89)&gt;0,1,IF(SUM('Actual species'!J89="X"),1,0))</f>
        <v>0</v>
      </c>
      <c r="H89">
        <f>IF(SUM('Actual species'!K89)&gt;0,1,IF(SUM('Actual species'!K89="X"),1,0))</f>
        <v>0</v>
      </c>
      <c r="I89">
        <f>IF(SUM('Actual species'!L89)&gt;0,1,IF(SUM('Actual species'!L89="X"),1,0))</f>
        <v>0</v>
      </c>
      <c r="J89">
        <f>IF(SUM('Actual species'!M89)&gt;0,1,IF(SUM('Actual species'!M89="X"),1,0))</f>
        <v>0</v>
      </c>
      <c r="K89">
        <f>IF(SUM('Actual species'!N89)&gt;0,1,IF(SUM('Actual species'!N89="X"),1,0))</f>
        <v>0</v>
      </c>
      <c r="L89">
        <f>IF(SUM('Actual species'!O89)&gt;0,1,IF(SUM('Actual species'!O89="X"),1,0))</f>
        <v>0</v>
      </c>
      <c r="M89">
        <f>IF(SUM('Actual species'!P89)&gt;0,1,IF(SUM('Actual species'!P89="X"),1,0))</f>
        <v>0</v>
      </c>
      <c r="N89">
        <f>IF(SUM('Actual species'!Q89)&gt;0,1,IF(SUM('Actual species'!Q89="X"),1,0))</f>
        <v>0</v>
      </c>
      <c r="O89">
        <f>IF(SUM('Actual species'!R89)&gt;0,1,IF(SUM('Actual species'!R89="X"),1,0))</f>
        <v>0</v>
      </c>
      <c r="P89">
        <f>IF(SUM('Actual species'!S89)&gt;0,1,IF(SUM('Actual species'!S89="X"),1,0))</f>
        <v>0</v>
      </c>
      <c r="Q89">
        <f>IF(SUM('Actual species'!T89)&gt;0,1,IF(SUM('Actual species'!T89="X"),1,0))</f>
        <v>0</v>
      </c>
      <c r="R89">
        <f>IF(SUM('Actual species'!U89)&gt;0,1,IF(SUM('Actual species'!U89="X"),1,0))</f>
        <v>0</v>
      </c>
      <c r="S89">
        <f>IF(SUM('Actual species'!V89)&gt;0,1,IF(SUM('Actual species'!V89="X"),1,0))</f>
        <v>0</v>
      </c>
      <c r="T89">
        <f>IF(SUM('Actual species'!W89)&gt;0,1,IF(SUM('Actual species'!W89="X"),1,0))</f>
        <v>0</v>
      </c>
      <c r="U89">
        <f>IF(SUM('Actual species'!X89)&gt;0,1,IF(SUM('Actual species'!X89="X"),1,0))</f>
        <v>0</v>
      </c>
      <c r="V89">
        <f>IF(SUM('Actual species'!Y89)&gt;0,1,IF(SUM('Actual species'!Y89="X"),1,0))</f>
        <v>1</v>
      </c>
    </row>
    <row r="90" spans="1:22" x14ac:dyDescent="0.3">
      <c r="A90" t="str">
        <f>'Actual species'!A90</f>
        <v>*Braxis samothracicus (e)</v>
      </c>
      <c r="B90">
        <f>IF(SUM('Actual species'!B90:E90)&gt;0,1,IF(SUM('Actual species'!B90:E90="X"),1,0))</f>
        <v>0</v>
      </c>
      <c r="C90">
        <f>IF(SUM('Actual species'!F90)&gt;0,1,IF(SUM('Actual species'!F90="X"),1,0))</f>
        <v>0</v>
      </c>
      <c r="D90">
        <f>IF(SUM('Actual species'!G90)&gt;0,1,IF(SUM('Actual species'!G90="X"),1,0))</f>
        <v>0</v>
      </c>
      <c r="E90">
        <f>IF(SUM('Actual species'!H90)&gt;0,1,IF(SUM('Actual species'!H90="X"),1,0))</f>
        <v>0</v>
      </c>
      <c r="F90">
        <f>IF(SUM('Actual species'!I90)&gt;0,1,IF(SUM('Actual species'!I90="X"),1,0))</f>
        <v>0</v>
      </c>
      <c r="G90">
        <f>IF(SUM('Actual species'!J90)&gt;0,1,IF(SUM('Actual species'!J90="X"),1,0))</f>
        <v>0</v>
      </c>
      <c r="H90">
        <f>IF(SUM('Actual species'!K90)&gt;0,1,IF(SUM('Actual species'!K90="X"),1,0))</f>
        <v>0</v>
      </c>
      <c r="I90">
        <f>IF(SUM('Actual species'!L90)&gt;0,1,IF(SUM('Actual species'!L90="X"),1,0))</f>
        <v>0</v>
      </c>
      <c r="J90">
        <f>IF(SUM('Actual species'!M90)&gt;0,1,IF(SUM('Actual species'!M90="X"),1,0))</f>
        <v>0</v>
      </c>
      <c r="K90">
        <f>IF(SUM('Actual species'!N90)&gt;0,1,IF(SUM('Actual species'!N90="X"),1,0))</f>
        <v>0</v>
      </c>
      <c r="L90">
        <f>IF(SUM('Actual species'!O90)&gt;0,1,IF(SUM('Actual species'!O90="X"),1,0))</f>
        <v>0</v>
      </c>
      <c r="M90">
        <f>IF(SUM('Actual species'!P90)&gt;0,1,IF(SUM('Actual species'!P90="X"),1,0))</f>
        <v>1</v>
      </c>
      <c r="N90">
        <f>IF(SUM('Actual species'!Q90)&gt;0,1,IF(SUM('Actual species'!Q90="X"),1,0))</f>
        <v>0</v>
      </c>
      <c r="O90">
        <f>IF(SUM('Actual species'!R90)&gt;0,1,IF(SUM('Actual species'!R90="X"),1,0))</f>
        <v>0</v>
      </c>
      <c r="P90">
        <f>IF(SUM('Actual species'!S90)&gt;0,1,IF(SUM('Actual species'!S90="X"),1,0))</f>
        <v>0</v>
      </c>
      <c r="Q90">
        <f>IF(SUM('Actual species'!T90)&gt;0,1,IF(SUM('Actual species'!T90="X"),1,0))</f>
        <v>0</v>
      </c>
      <c r="R90">
        <f>IF(SUM('Actual species'!U90)&gt;0,1,IF(SUM('Actual species'!U90="X"),1,0))</f>
        <v>0</v>
      </c>
      <c r="S90">
        <f>IF(SUM('Actual species'!V90)&gt;0,1,IF(SUM('Actual species'!V90="X"),1,0))</f>
        <v>0</v>
      </c>
      <c r="T90">
        <f>IF(SUM('Actual species'!W90)&gt;0,1,IF(SUM('Actual species'!W90="X"),1,0))</f>
        <v>1</v>
      </c>
      <c r="U90">
        <f>IF(SUM('Actual species'!X90)&gt;0,1,IF(SUM('Actual species'!X90="X"),1,0))</f>
        <v>0</v>
      </c>
      <c r="V90">
        <f>IF(SUM('Actual species'!Y90)&gt;0,1,IF(SUM('Actual species'!Y90="X"),1,0))</f>
        <v>0</v>
      </c>
    </row>
    <row r="91" spans="1:22" x14ac:dyDescent="0.3">
      <c r="A91" t="str">
        <f>'Actual species'!A91</f>
        <v>Bythinus acutangulus atticus</v>
      </c>
      <c r="B91">
        <f>IF(SUM('Actual species'!B91:E91)&gt;0,1,IF(SUM('Actual species'!B91:E91="X"),1,0))</f>
        <v>0</v>
      </c>
      <c r="C91">
        <f>IF(SUM('Actual species'!F91)&gt;0,1,IF(SUM('Actual species'!F91="X"),1,0))</f>
        <v>0</v>
      </c>
      <c r="D91">
        <f>IF(SUM('Actual species'!G91)&gt;0,1,IF(SUM('Actual species'!G91="X"),1,0))</f>
        <v>0</v>
      </c>
      <c r="E91">
        <f>IF(SUM('Actual species'!H91)&gt;0,1,IF(SUM('Actual species'!H91="X"),1,0))</f>
        <v>0</v>
      </c>
      <c r="F91">
        <f>IF(SUM('Actual species'!I91)&gt;0,1,IF(SUM('Actual species'!I91="X"),1,0))</f>
        <v>0</v>
      </c>
      <c r="G91">
        <f>IF(SUM('Actual species'!J91)&gt;0,1,IF(SUM('Actual species'!J91="X"),1,0))</f>
        <v>0</v>
      </c>
      <c r="H91">
        <f>IF(SUM('Actual species'!K91)&gt;0,1,IF(SUM('Actual species'!K91="X"),1,0))</f>
        <v>0</v>
      </c>
      <c r="I91">
        <f>IF(SUM('Actual species'!L91)&gt;0,1,IF(SUM('Actual species'!L91="X"),1,0))</f>
        <v>0</v>
      </c>
      <c r="J91">
        <f>IF(SUM('Actual species'!M91)&gt;0,1,IF(SUM('Actual species'!M91="X"),1,0))</f>
        <v>1</v>
      </c>
      <c r="K91">
        <f>IF(SUM('Actual species'!N91)&gt;0,1,IF(SUM('Actual species'!N91="X"),1,0))</f>
        <v>0</v>
      </c>
      <c r="L91">
        <f>IF(SUM('Actual species'!O91)&gt;0,1,IF(SUM('Actual species'!O91="X"),1,0))</f>
        <v>0</v>
      </c>
      <c r="M91">
        <f>IF(SUM('Actual species'!P91)&gt;0,1,IF(SUM('Actual species'!P91="X"),1,0))</f>
        <v>0</v>
      </c>
      <c r="N91">
        <f>IF(SUM('Actual species'!Q91)&gt;0,1,IF(SUM('Actual species'!Q91="X"),1,0))</f>
        <v>0</v>
      </c>
      <c r="O91">
        <f>IF(SUM('Actual species'!R91)&gt;0,1,IF(SUM('Actual species'!R91="X"),1,0))</f>
        <v>0</v>
      </c>
      <c r="P91">
        <f>IF(SUM('Actual species'!S91)&gt;0,1,IF(SUM('Actual species'!S91="X"),1,0))</f>
        <v>0</v>
      </c>
      <c r="Q91">
        <f>IF(SUM('Actual species'!T91)&gt;0,1,IF(SUM('Actual species'!T91="X"),1,0))</f>
        <v>0</v>
      </c>
      <c r="R91">
        <f>IF(SUM('Actual species'!U91)&gt;0,1,IF(SUM('Actual species'!U91="X"),1,0))</f>
        <v>0</v>
      </c>
      <c r="S91">
        <f>IF(SUM('Actual species'!V91)&gt;0,1,IF(SUM('Actual species'!V91="X"),1,0))</f>
        <v>0</v>
      </c>
      <c r="T91">
        <f>IF(SUM('Actual species'!W91)&gt;0,1,IF(SUM('Actual species'!W91="X"),1,0))</f>
        <v>0</v>
      </c>
      <c r="U91">
        <f>IF(SUM('Actual species'!X91)&gt;0,1,IF(SUM('Actual species'!X91="X"),1,0))</f>
        <v>1</v>
      </c>
      <c r="V91">
        <f>IF(SUM('Actual species'!Y91)&gt;0,1,IF(SUM('Actual species'!Y91="X"),1,0))</f>
        <v>0</v>
      </c>
    </row>
    <row r="92" spans="1:22" x14ac:dyDescent="0.3">
      <c r="A92" t="str">
        <f>'Actual species'!A92</f>
        <v>Bythinus actangulus lunifer</v>
      </c>
      <c r="B92">
        <f>IF(SUM('Actual species'!B92:E92)&gt;0,1,IF(SUM('Actual species'!B92:E92="X"),1,0))</f>
        <v>0</v>
      </c>
      <c r="C92">
        <f>IF(SUM('Actual species'!F92)&gt;0,1,IF(SUM('Actual species'!F92="X"),1,0))</f>
        <v>0</v>
      </c>
      <c r="D92">
        <f>IF(SUM('Actual species'!G92)&gt;0,1,IF(SUM('Actual species'!G92="X"),1,0))</f>
        <v>0</v>
      </c>
      <c r="E92">
        <f>IF(SUM('Actual species'!H92)&gt;0,1,IF(SUM('Actual species'!H92="X"),1,0))</f>
        <v>0</v>
      </c>
      <c r="F92">
        <f>IF(SUM('Actual species'!I92)&gt;0,1,IF(SUM('Actual species'!I92="X"),1,0))</f>
        <v>0</v>
      </c>
      <c r="G92">
        <f>IF(SUM('Actual species'!J92)&gt;0,1,IF(SUM('Actual species'!J92="X"),1,0))</f>
        <v>0</v>
      </c>
      <c r="H92">
        <f>IF(SUM('Actual species'!K92)&gt;0,1,IF(SUM('Actual species'!K92="X"),1,0))</f>
        <v>0</v>
      </c>
      <c r="I92">
        <f>IF(SUM('Actual species'!L92)&gt;0,1,IF(SUM('Actual species'!L92="X"),1,0))</f>
        <v>0</v>
      </c>
      <c r="J92">
        <f>IF(SUM('Actual species'!M92)&gt;0,1,IF(SUM('Actual species'!M92="X"),1,0))</f>
        <v>0</v>
      </c>
      <c r="K92">
        <f>IF(SUM('Actual species'!N92)&gt;0,1,IF(SUM('Actual species'!N92="X"),1,0))</f>
        <v>0</v>
      </c>
      <c r="L92">
        <f>IF(SUM('Actual species'!O92)&gt;0,1,IF(SUM('Actual species'!O92="X"),1,0))</f>
        <v>0</v>
      </c>
      <c r="M92">
        <f>IF(SUM('Actual species'!P92)&gt;0,1,IF(SUM('Actual species'!P92="X"),1,0))</f>
        <v>1</v>
      </c>
      <c r="N92">
        <f>IF(SUM('Actual species'!Q92)&gt;0,1,IF(SUM('Actual species'!Q92="X"),1,0))</f>
        <v>0</v>
      </c>
      <c r="O92">
        <f>IF(SUM('Actual species'!R92)&gt;0,1,IF(SUM('Actual species'!R92="X"),1,0))</f>
        <v>0</v>
      </c>
      <c r="P92">
        <f>IF(SUM('Actual species'!S92)&gt;0,1,IF(SUM('Actual species'!S92="X"),1,0))</f>
        <v>0</v>
      </c>
      <c r="Q92">
        <f>IF(SUM('Actual species'!T92)&gt;0,1,IF(SUM('Actual species'!T92="X"),1,0))</f>
        <v>0</v>
      </c>
      <c r="R92">
        <f>IF(SUM('Actual species'!U92)&gt;0,1,IF(SUM('Actual species'!U92="X"),1,0))</f>
        <v>0</v>
      </c>
      <c r="S92">
        <f>IF(SUM('Actual species'!V92)&gt;0,1,IF(SUM('Actual species'!V92="X"),1,0))</f>
        <v>0</v>
      </c>
      <c r="T92">
        <f>IF(SUM('Actual species'!W92)&gt;0,1,IF(SUM('Actual species'!W92="X"),1,0))</f>
        <v>0</v>
      </c>
      <c r="U92">
        <f>IF(SUM('Actual species'!X92)&gt;0,1,IF(SUM('Actual species'!X92="X"),1,0))</f>
        <v>0</v>
      </c>
      <c r="V92">
        <f>IF(SUM('Actual species'!Y92)&gt;0,1,IF(SUM('Actual species'!Y92="X"),1,0))</f>
        <v>0</v>
      </c>
    </row>
    <row r="93" spans="1:22" x14ac:dyDescent="0.3">
      <c r="A93" t="str">
        <f>'Actual species'!A93</f>
        <v xml:space="preserve">*Bythinus icariensis (E) </v>
      </c>
      <c r="B93">
        <f>IF(SUM('Actual species'!B93:E93)&gt;0,1,IF(SUM('Actual species'!B93:E93="X"),1,0))</f>
        <v>0</v>
      </c>
      <c r="C93">
        <f>IF(SUM('Actual species'!F93)&gt;0,1,IF(SUM('Actual species'!F93="X"),1,0))</f>
        <v>0</v>
      </c>
      <c r="D93">
        <f>IF(SUM('Actual species'!G93)&gt;0,1,IF(SUM('Actual species'!G93="X"),1,0))</f>
        <v>1</v>
      </c>
      <c r="E93">
        <f>IF(SUM('Actual species'!H93)&gt;0,1,IF(SUM('Actual species'!H93="X"),1,0))</f>
        <v>0</v>
      </c>
      <c r="F93">
        <f>IF(SUM('Actual species'!I93)&gt;0,1,IF(SUM('Actual species'!I93="X"),1,0))</f>
        <v>0</v>
      </c>
      <c r="G93">
        <f>IF(SUM('Actual species'!J93)&gt;0,1,IF(SUM('Actual species'!J93="X"),1,0))</f>
        <v>0</v>
      </c>
      <c r="H93">
        <f>IF(SUM('Actual species'!K93)&gt;0,1,IF(SUM('Actual species'!K93="X"),1,0))</f>
        <v>0</v>
      </c>
      <c r="I93">
        <f>IF(SUM('Actual species'!L93)&gt;0,1,IF(SUM('Actual species'!L93="X"),1,0))</f>
        <v>0</v>
      </c>
      <c r="J93">
        <f>IF(SUM('Actual species'!M93)&gt;0,1,IF(SUM('Actual species'!M93="X"),1,0))</f>
        <v>0</v>
      </c>
      <c r="K93">
        <f>IF(SUM('Actual species'!N93)&gt;0,1,IF(SUM('Actual species'!N93="X"),1,0))</f>
        <v>0</v>
      </c>
      <c r="L93">
        <f>IF(SUM('Actual species'!O93)&gt;0,1,IF(SUM('Actual species'!O93="X"),1,0))</f>
        <v>0</v>
      </c>
      <c r="M93">
        <f>IF(SUM('Actual species'!P93)&gt;0,1,IF(SUM('Actual species'!P93="X"),1,0))</f>
        <v>0</v>
      </c>
      <c r="N93">
        <f>IF(SUM('Actual species'!Q93)&gt;0,1,IF(SUM('Actual species'!Q93="X"),1,0))</f>
        <v>0</v>
      </c>
      <c r="O93">
        <f>IF(SUM('Actual species'!R93)&gt;0,1,IF(SUM('Actual species'!R93="X"),1,0))</f>
        <v>0</v>
      </c>
      <c r="P93">
        <f>IF(SUM('Actual species'!S93)&gt;0,1,IF(SUM('Actual species'!S93="X"),1,0))</f>
        <v>0</v>
      </c>
      <c r="Q93">
        <f>IF(SUM('Actual species'!T93)&gt;0,1,IF(SUM('Actual species'!T93="X"),1,0))</f>
        <v>0</v>
      </c>
      <c r="R93">
        <f>IF(SUM('Actual species'!U93)&gt;0,1,IF(SUM('Actual species'!U93="X"),1,0))</f>
        <v>0</v>
      </c>
      <c r="S93">
        <f>IF(SUM('Actual species'!V93)&gt;0,1,IF(SUM('Actual species'!V93="X"),1,0))</f>
        <v>0</v>
      </c>
      <c r="T93">
        <f>IF(SUM('Actual species'!W93)&gt;0,1,IF(SUM('Actual species'!W93="X"),1,0))</f>
        <v>1</v>
      </c>
      <c r="U93">
        <f>IF(SUM('Actual species'!X93)&gt;0,1,IF(SUM('Actual species'!X93="X"),1,0))</f>
        <v>0</v>
      </c>
      <c r="V93">
        <f>IF(SUM('Actual species'!Y93)&gt;0,1,IF(SUM('Actual species'!Y93="X"),1,0))</f>
        <v>0</v>
      </c>
    </row>
    <row r="94" spans="1:22" x14ac:dyDescent="0.3">
      <c r="A94" t="str">
        <f>'Actual species'!A94</f>
        <v>Bythinus petulans</v>
      </c>
      <c r="B94">
        <f>IF(SUM('Actual species'!B94:E94)&gt;0,1,IF(SUM('Actual species'!B94:E94="X"),1,0))</f>
        <v>0</v>
      </c>
      <c r="C94">
        <f>IF(SUM('Actual species'!F94)&gt;0,1,IF(SUM('Actual species'!F94="X"),1,0))</f>
        <v>0</v>
      </c>
      <c r="D94">
        <f>IF(SUM('Actual species'!G94)&gt;0,1,IF(SUM('Actual species'!G94="X"),1,0))</f>
        <v>0</v>
      </c>
      <c r="E94">
        <f>IF(SUM('Actual species'!H94)&gt;0,1,IF(SUM('Actual species'!H94="X"),1,0))</f>
        <v>0</v>
      </c>
      <c r="F94">
        <f>IF(SUM('Actual species'!I94)&gt;0,1,IF(SUM('Actual species'!I94="X"),1,0))</f>
        <v>0</v>
      </c>
      <c r="G94">
        <f>IF(SUM('Actual species'!J94)&gt;0,1,IF(SUM('Actual species'!J94="X"),1,0))</f>
        <v>0</v>
      </c>
      <c r="H94">
        <f>IF(SUM('Actual species'!K94)&gt;0,1,IF(SUM('Actual species'!K94="X"),1,0))</f>
        <v>0</v>
      </c>
      <c r="I94">
        <f>IF(SUM('Actual species'!L94)&gt;0,1,IF(SUM('Actual species'!L94="X"),1,0))</f>
        <v>0</v>
      </c>
      <c r="J94">
        <f>IF(SUM('Actual species'!M94)&gt;0,1,IF(SUM('Actual species'!M94="X"),1,0))</f>
        <v>1</v>
      </c>
      <c r="K94">
        <f>IF(SUM('Actual species'!N94)&gt;0,1,IF(SUM('Actual species'!N94="X"),1,0))</f>
        <v>0</v>
      </c>
      <c r="L94">
        <f>IF(SUM('Actual species'!O94)&gt;0,1,IF(SUM('Actual species'!O94="X"),1,0))</f>
        <v>0</v>
      </c>
      <c r="M94">
        <f>IF(SUM('Actual species'!P94)&gt;0,1,IF(SUM('Actual species'!P94="X"),1,0))</f>
        <v>0</v>
      </c>
      <c r="N94">
        <f>IF(SUM('Actual species'!Q94)&gt;0,1,IF(SUM('Actual species'!Q94="X"),1,0))</f>
        <v>0</v>
      </c>
      <c r="O94">
        <f>IF(SUM('Actual species'!R94)&gt;0,1,IF(SUM('Actual species'!R94="X"),1,0))</f>
        <v>0</v>
      </c>
      <c r="P94">
        <f>IF(SUM('Actual species'!S94)&gt;0,1,IF(SUM('Actual species'!S94="X"),1,0))</f>
        <v>0</v>
      </c>
      <c r="Q94">
        <f>IF(SUM('Actual species'!T94)&gt;0,1,IF(SUM('Actual species'!T94="X"),1,0))</f>
        <v>0</v>
      </c>
      <c r="R94">
        <f>IF(SUM('Actual species'!U94)&gt;0,1,IF(SUM('Actual species'!U94="X"),1,0))</f>
        <v>0</v>
      </c>
      <c r="S94">
        <f>IF(SUM('Actual species'!V94)&gt;0,1,IF(SUM('Actual species'!V94="X"),1,0))</f>
        <v>0</v>
      </c>
      <c r="T94">
        <f>IF(SUM('Actual species'!W94)&gt;0,1,IF(SUM('Actual species'!W94="X"),1,0))</f>
        <v>0</v>
      </c>
      <c r="U94">
        <f>IF(SUM('Actual species'!X94)&gt;0,1,IF(SUM('Actual species'!X94="X"),1,0))</f>
        <v>1</v>
      </c>
      <c r="V94">
        <f>IF(SUM('Actual species'!Y94)&gt;0,1,IF(SUM('Actual species'!Y94="X"),1,0))</f>
        <v>0</v>
      </c>
    </row>
    <row r="95" spans="1:22" x14ac:dyDescent="0.3">
      <c r="A95" t="str">
        <f>'Actual species'!A95</f>
        <v>Bythinus simplicipalpis</v>
      </c>
      <c r="B95">
        <f>IF(SUM('Actual species'!B95:E95)&gt;0,1,IF(SUM('Actual species'!B95:E95="X"),1,0))</f>
        <v>0</v>
      </c>
      <c r="C95">
        <f>IF(SUM('Actual species'!F95)&gt;0,1,IF(SUM('Actual species'!F95="X"),1,0))</f>
        <v>0</v>
      </c>
      <c r="D95">
        <f>IF(SUM('Actual species'!G95)&gt;0,1,IF(SUM('Actual species'!G95="X"),1,0))</f>
        <v>0</v>
      </c>
      <c r="E95">
        <f>IF(SUM('Actual species'!H95)&gt;0,1,IF(SUM('Actual species'!H95="X"),1,0))</f>
        <v>1</v>
      </c>
      <c r="F95">
        <f>IF(SUM('Actual species'!I95)&gt;0,1,IF(SUM('Actual species'!I95="X"),1,0))</f>
        <v>1</v>
      </c>
      <c r="G95">
        <f>IF(SUM('Actual species'!J95)&gt;0,1,IF(SUM('Actual species'!J95="X"),1,0))</f>
        <v>0</v>
      </c>
      <c r="H95">
        <f>IF(SUM('Actual species'!K95)&gt;0,1,IF(SUM('Actual species'!K95="X"),1,0))</f>
        <v>0</v>
      </c>
      <c r="I95">
        <f>IF(SUM('Actual species'!L95)&gt;0,1,IF(SUM('Actual species'!L95="X"),1,0))</f>
        <v>0</v>
      </c>
      <c r="J95">
        <f>IF(SUM('Actual species'!M95)&gt;0,1,IF(SUM('Actual species'!M95="X"),1,0))</f>
        <v>0</v>
      </c>
      <c r="K95">
        <f>IF(SUM('Actual species'!N95)&gt;0,1,IF(SUM('Actual species'!N95="X"),1,0))</f>
        <v>0</v>
      </c>
      <c r="L95">
        <f>IF(SUM('Actual species'!O95)&gt;0,1,IF(SUM('Actual species'!O95="X"),1,0))</f>
        <v>0</v>
      </c>
      <c r="M95">
        <f>IF(SUM('Actual species'!P95)&gt;0,1,IF(SUM('Actual species'!P95="X"),1,0))</f>
        <v>0</v>
      </c>
      <c r="N95">
        <f>IF(SUM('Actual species'!Q95)&gt;0,1,IF(SUM('Actual species'!Q95="X"),1,0))</f>
        <v>0</v>
      </c>
      <c r="O95">
        <f>IF(SUM('Actual species'!R95)&gt;0,1,IF(SUM('Actual species'!R95="X"),1,0))</f>
        <v>0</v>
      </c>
      <c r="P95">
        <f>IF(SUM('Actual species'!S95)&gt;0,1,IF(SUM('Actual species'!S95="X"),1,0))</f>
        <v>0</v>
      </c>
      <c r="Q95">
        <f>IF(SUM('Actual species'!T95)&gt;0,1,IF(SUM('Actual species'!T95="X"),1,0))</f>
        <v>0</v>
      </c>
      <c r="R95">
        <f>IF(SUM('Actual species'!U95)&gt;0,1,IF(SUM('Actual species'!U95="X"),1,0))</f>
        <v>0</v>
      </c>
      <c r="S95">
        <f>IF(SUM('Actual species'!V95)&gt;0,1,IF(SUM('Actual species'!V95="X"),1,0))</f>
        <v>0</v>
      </c>
      <c r="T95">
        <f>IF(SUM('Actual species'!W95)&gt;0,1,IF(SUM('Actual species'!W95="X"),1,0))</f>
        <v>0</v>
      </c>
      <c r="U95">
        <f>IF(SUM('Actual species'!X95)&gt;0,1,IF(SUM('Actual species'!X95="X"),1,0))</f>
        <v>0</v>
      </c>
      <c r="V95">
        <f>IF(SUM('Actual species'!Y95)&gt;0,1,IF(SUM('Actual species'!Y95="X"),1,0))</f>
        <v>0</v>
      </c>
    </row>
    <row r="96" spans="1:22" x14ac:dyDescent="0.3">
      <c r="A96" t="str">
        <f>'Actual species'!A96</f>
        <v>Bythinus tener</v>
      </c>
      <c r="B96">
        <f>IF(SUM('Actual species'!B96:E96)&gt;0,1,IF(SUM('Actual species'!B96:E96="X"),1,0))</f>
        <v>0</v>
      </c>
      <c r="C96">
        <f>IF(SUM('Actual species'!F96)&gt;0,1,IF(SUM('Actual species'!F96="X"),1,0))</f>
        <v>0</v>
      </c>
      <c r="D96">
        <f>IF(SUM('Actual species'!G96)&gt;0,1,IF(SUM('Actual species'!G96="X"),1,0))</f>
        <v>0</v>
      </c>
      <c r="E96">
        <f>IF(SUM('Actual species'!H96)&gt;0,1,IF(SUM('Actual species'!H96="X"),1,0))</f>
        <v>0</v>
      </c>
      <c r="F96">
        <f>IF(SUM('Actual species'!I96)&gt;0,1,IF(SUM('Actual species'!I96="X"),1,0))</f>
        <v>0</v>
      </c>
      <c r="G96">
        <f>IF(SUM('Actual species'!J96)&gt;0,1,IF(SUM('Actual species'!J96="X"),1,0))</f>
        <v>0</v>
      </c>
      <c r="H96">
        <f>IF(SUM('Actual species'!K96)&gt;0,1,IF(SUM('Actual species'!K96="X"),1,0))</f>
        <v>0</v>
      </c>
      <c r="I96">
        <f>IF(SUM('Actual species'!L96)&gt;0,1,IF(SUM('Actual species'!L96="X"),1,0))</f>
        <v>0</v>
      </c>
      <c r="J96">
        <f>IF(SUM('Actual species'!M96)&gt;0,1,IF(SUM('Actual species'!M96="X"),1,0))</f>
        <v>1</v>
      </c>
      <c r="K96">
        <f>IF(SUM('Actual species'!N96)&gt;0,1,IF(SUM('Actual species'!N96="X"),1,0))</f>
        <v>0</v>
      </c>
      <c r="L96">
        <f>IF(SUM('Actual species'!O96)&gt;0,1,IF(SUM('Actual species'!O96="X"),1,0))</f>
        <v>0</v>
      </c>
      <c r="M96">
        <f>IF(SUM('Actual species'!P96)&gt;0,1,IF(SUM('Actual species'!P96="X"),1,0))</f>
        <v>0</v>
      </c>
      <c r="N96">
        <f>IF(SUM('Actual species'!Q96)&gt;0,1,IF(SUM('Actual species'!Q96="X"),1,0))</f>
        <v>0</v>
      </c>
      <c r="O96">
        <f>IF(SUM('Actual species'!R96)&gt;0,1,IF(SUM('Actual species'!R96="X"),1,0))</f>
        <v>0</v>
      </c>
      <c r="P96">
        <f>IF(SUM('Actual species'!S96)&gt;0,1,IF(SUM('Actual species'!S96="X"),1,0))</f>
        <v>0</v>
      </c>
      <c r="Q96">
        <f>IF(SUM('Actual species'!T96)&gt;0,1,IF(SUM('Actual species'!T96="X"),1,0))</f>
        <v>0</v>
      </c>
      <c r="R96">
        <f>IF(SUM('Actual species'!U96)&gt;0,1,IF(SUM('Actual species'!U96="X"),1,0))</f>
        <v>0</v>
      </c>
      <c r="S96">
        <f>IF(SUM('Actual species'!V96)&gt;0,1,IF(SUM('Actual species'!V96="X"),1,0))</f>
        <v>0</v>
      </c>
      <c r="T96">
        <f>IF(SUM('Actual species'!W96)&gt;0,1,IF(SUM('Actual species'!W96="X"),1,0))</f>
        <v>0</v>
      </c>
      <c r="U96">
        <f>IF(SUM('Actual species'!X96)&gt;0,1,IF(SUM('Actual species'!X96="X"),1,0))</f>
        <v>1</v>
      </c>
      <c r="V96">
        <f>IF(SUM('Actual species'!Y96)&gt;0,1,IF(SUM('Actual species'!Y96="X"),1,0))</f>
        <v>0</v>
      </c>
    </row>
    <row r="97" spans="1:22" x14ac:dyDescent="0.3">
      <c r="A97" t="str">
        <f>'Actual species'!A97</f>
        <v xml:space="preserve">Claviger oertzeni (E) </v>
      </c>
      <c r="B97">
        <f>IF(SUM('Actual species'!B97:E97)&gt;0,1,IF(SUM('Actual species'!B97:E97="X"),1,0))</f>
        <v>0</v>
      </c>
      <c r="C97">
        <f>IF(SUM('Actual species'!F97)&gt;0,1,IF(SUM('Actual species'!F97="X"),1,0))</f>
        <v>0</v>
      </c>
      <c r="D97">
        <f>IF(SUM('Actual species'!G97)&gt;0,1,IF(SUM('Actual species'!G97="X"),1,0))</f>
        <v>0</v>
      </c>
      <c r="E97">
        <f>IF(SUM('Actual species'!H97)&gt;0,1,IF(SUM('Actual species'!H97="X"),1,0))</f>
        <v>0</v>
      </c>
      <c r="F97">
        <f>IF(SUM('Actual species'!I97)&gt;0,1,IF(SUM('Actual species'!I97="X"),1,0))</f>
        <v>0</v>
      </c>
      <c r="G97">
        <f>IF(SUM('Actual species'!J97)&gt;0,1,IF(SUM('Actual species'!J97="X"),1,0))</f>
        <v>1</v>
      </c>
      <c r="H97">
        <f>IF(SUM('Actual species'!K97)&gt;0,1,IF(SUM('Actual species'!K97="X"),1,0))</f>
        <v>0</v>
      </c>
      <c r="I97">
        <f>IF(SUM('Actual species'!L97)&gt;0,1,IF(SUM('Actual species'!L97="X"),1,0))</f>
        <v>0</v>
      </c>
      <c r="J97">
        <f>IF(SUM('Actual species'!M97)&gt;0,1,IF(SUM('Actual species'!M97="X"),1,0))</f>
        <v>0</v>
      </c>
      <c r="K97">
        <f>IF(SUM('Actual species'!N97)&gt;0,1,IF(SUM('Actual species'!N97="X"),1,0))</f>
        <v>0</v>
      </c>
      <c r="L97">
        <f>IF(SUM('Actual species'!O97)&gt;0,1,IF(SUM('Actual species'!O97="X"),1,0))</f>
        <v>0</v>
      </c>
      <c r="M97">
        <f>IF(SUM('Actual species'!P97)&gt;0,1,IF(SUM('Actual species'!P97="X"),1,0))</f>
        <v>0</v>
      </c>
      <c r="N97">
        <f>IF(SUM('Actual species'!Q97)&gt;0,1,IF(SUM('Actual species'!Q97="X"),1,0))</f>
        <v>0</v>
      </c>
      <c r="O97">
        <f>IF(SUM('Actual species'!R97)&gt;0,1,IF(SUM('Actual species'!R97="X"),1,0))</f>
        <v>0</v>
      </c>
      <c r="P97">
        <f>IF(SUM('Actual species'!S97)&gt;0,1,IF(SUM('Actual species'!S97="X"),1,0))</f>
        <v>0</v>
      </c>
      <c r="Q97">
        <f>IF(SUM('Actual species'!T97)&gt;0,1,IF(SUM('Actual species'!T97="X"),1,0))</f>
        <v>0</v>
      </c>
      <c r="R97">
        <f>IF(SUM('Actual species'!U97)&gt;0,1,IF(SUM('Actual species'!U97="X"),1,0))</f>
        <v>0</v>
      </c>
      <c r="S97">
        <f>IF(SUM('Actual species'!V97)&gt;0,1,IF(SUM('Actual species'!V97="X"),1,0))</f>
        <v>0</v>
      </c>
      <c r="T97">
        <f>IF(SUM('Actual species'!W97)&gt;0,1,IF(SUM('Actual species'!W97="X"),1,0))</f>
        <v>1</v>
      </c>
      <c r="U97">
        <f>IF(SUM('Actual species'!X97)&gt;0,1,IF(SUM('Actual species'!X97="X"),1,0))</f>
        <v>0</v>
      </c>
      <c r="V97">
        <f>IF(SUM('Actual species'!Y97)&gt;0,1,IF(SUM('Actual species'!Y97="X"),1,0))</f>
        <v>0</v>
      </c>
    </row>
    <row r="98" spans="1:22" x14ac:dyDescent="0.3">
      <c r="A98" t="str">
        <f>'Actual species'!A98</f>
        <v>*Claviger sp. (undescribed)</v>
      </c>
      <c r="B98">
        <f>IF(SUM('Actual species'!B98:E98)&gt;0,1,IF(SUM('Actual species'!B98:E98="X"),1,0))</f>
        <v>0</v>
      </c>
      <c r="C98">
        <f>IF(SUM('Actual species'!F98)&gt;0,1,IF(SUM('Actual species'!F98="X"),1,0))</f>
        <v>0</v>
      </c>
      <c r="D98">
        <f>IF(SUM('Actual species'!G98)&gt;0,1,IF(SUM('Actual species'!G98="X"),1,0))</f>
        <v>0</v>
      </c>
      <c r="E98">
        <f>IF(SUM('Actual species'!H98)&gt;0,1,IF(SUM('Actual species'!H98="X"),1,0))</f>
        <v>1</v>
      </c>
      <c r="F98">
        <f>IF(SUM('Actual species'!I98)&gt;0,1,IF(SUM('Actual species'!I98="X"),1,0))</f>
        <v>0</v>
      </c>
      <c r="G98">
        <f>IF(SUM('Actual species'!J98)&gt;0,1,IF(SUM('Actual species'!J98="X"),1,0))</f>
        <v>0</v>
      </c>
      <c r="H98">
        <f>IF(SUM('Actual species'!K98)&gt;0,1,IF(SUM('Actual species'!K98="X"),1,0))</f>
        <v>0</v>
      </c>
      <c r="I98">
        <f>IF(SUM('Actual species'!L98)&gt;0,1,IF(SUM('Actual species'!L98="X"),1,0))</f>
        <v>0</v>
      </c>
      <c r="J98">
        <f>IF(SUM('Actual species'!M98)&gt;0,1,IF(SUM('Actual species'!M98="X"),1,0))</f>
        <v>0</v>
      </c>
      <c r="K98">
        <f>IF(SUM('Actual species'!N98)&gt;0,1,IF(SUM('Actual species'!N98="X"),1,0))</f>
        <v>0</v>
      </c>
      <c r="L98">
        <f>IF(SUM('Actual species'!O98)&gt;0,1,IF(SUM('Actual species'!O98="X"),1,0))</f>
        <v>0</v>
      </c>
      <c r="M98">
        <f>IF(SUM('Actual species'!P98)&gt;0,1,IF(SUM('Actual species'!P98="X"),1,0))</f>
        <v>0</v>
      </c>
      <c r="N98">
        <f>IF(SUM('Actual species'!Q98)&gt;0,1,IF(SUM('Actual species'!Q98="X"),1,0))</f>
        <v>0</v>
      </c>
      <c r="O98">
        <f>IF(SUM('Actual species'!R98)&gt;0,1,IF(SUM('Actual species'!R98="X"),1,0))</f>
        <v>0</v>
      </c>
      <c r="P98">
        <f>IF(SUM('Actual species'!S98)&gt;0,1,IF(SUM('Actual species'!S98="X"),1,0))</f>
        <v>0</v>
      </c>
      <c r="Q98">
        <f>IF(SUM('Actual species'!T98)&gt;0,1,IF(SUM('Actual species'!T98="X"),1,0))</f>
        <v>0</v>
      </c>
      <c r="R98">
        <f>IF(SUM('Actual species'!U98)&gt;0,1,IF(SUM('Actual species'!U98="X"),1,0))</f>
        <v>0</v>
      </c>
      <c r="S98">
        <f>IF(SUM('Actual species'!V98)&gt;0,1,IF(SUM('Actual species'!V98="X"),1,0))</f>
        <v>0</v>
      </c>
      <c r="T98">
        <f>IF(SUM('Actual species'!W98)&gt;0,1,IF(SUM('Actual species'!W98="X"),1,0))</f>
        <v>0</v>
      </c>
      <c r="U98">
        <f>IF(SUM('Actual species'!X98)&gt;0,1,IF(SUM('Actual species'!X98="X"),1,0))</f>
        <v>0</v>
      </c>
      <c r="V98">
        <f>IF(SUM('Actual species'!Y98)&gt;0,1,IF(SUM('Actual species'!Y98="X"),1,0))</f>
        <v>0</v>
      </c>
    </row>
    <row r="99" spans="1:22" x14ac:dyDescent="0.3">
      <c r="A99" t="str">
        <f>'Actual species'!A99</f>
        <v>Ctenistes palpalis</v>
      </c>
      <c r="B99">
        <f>IF(SUM('Actual species'!B99:E99)&gt;0,1,IF(SUM('Actual species'!B99:E99="X"),1,0))</f>
        <v>0</v>
      </c>
      <c r="C99">
        <f>IF(SUM('Actual species'!F99)&gt;0,1,IF(SUM('Actual species'!F99="X"),1,0))</f>
        <v>0</v>
      </c>
      <c r="D99">
        <f>IF(SUM('Actual species'!G99)&gt;0,1,IF(SUM('Actual species'!G99="X"),1,0))</f>
        <v>0</v>
      </c>
      <c r="E99">
        <f>IF(SUM('Actual species'!H99)&gt;0,1,IF(SUM('Actual species'!H99="X"),1,0))</f>
        <v>0</v>
      </c>
      <c r="F99">
        <f>IF(SUM('Actual species'!I99)&gt;0,1,IF(SUM('Actual species'!I99="X"),1,0))</f>
        <v>0</v>
      </c>
      <c r="G99">
        <f>IF(SUM('Actual species'!J99)&gt;0,1,IF(SUM('Actual species'!J99="X"),1,0))</f>
        <v>0</v>
      </c>
      <c r="H99">
        <f>IF(SUM('Actual species'!K99)&gt;0,1,IF(SUM('Actual species'!K99="X"),1,0))</f>
        <v>0</v>
      </c>
      <c r="I99">
        <f>IF(SUM('Actual species'!L99)&gt;0,1,IF(SUM('Actual species'!L99="X"),1,0))</f>
        <v>0</v>
      </c>
      <c r="J99">
        <f>IF(SUM('Actual species'!M99)&gt;0,1,IF(SUM('Actual species'!M99="X"),1,0))</f>
        <v>1</v>
      </c>
      <c r="K99">
        <f>IF(SUM('Actual species'!N99)&gt;0,1,IF(SUM('Actual species'!N99="X"),1,0))</f>
        <v>0</v>
      </c>
      <c r="L99">
        <f>IF(SUM('Actual species'!O99)&gt;0,1,IF(SUM('Actual species'!O99="X"),1,0))</f>
        <v>0</v>
      </c>
      <c r="M99">
        <f>IF(SUM('Actual species'!P99)&gt;0,1,IF(SUM('Actual species'!P99="X"),1,0))</f>
        <v>0</v>
      </c>
      <c r="N99">
        <f>IF(SUM('Actual species'!Q99)&gt;0,1,IF(SUM('Actual species'!Q99="X"),1,0))</f>
        <v>0</v>
      </c>
      <c r="O99">
        <f>IF(SUM('Actual species'!R99)&gt;0,1,IF(SUM('Actual species'!R99="X"),1,0))</f>
        <v>0</v>
      </c>
      <c r="P99">
        <f>IF(SUM('Actual species'!S99)&gt;0,1,IF(SUM('Actual species'!S99="X"),1,0))</f>
        <v>0</v>
      </c>
      <c r="Q99">
        <f>IF(SUM('Actual species'!T99)&gt;0,1,IF(SUM('Actual species'!T99="X"),1,0))</f>
        <v>0</v>
      </c>
      <c r="R99">
        <f>IF(SUM('Actual species'!U99)&gt;0,1,IF(SUM('Actual species'!U99="X"),1,0))</f>
        <v>0</v>
      </c>
      <c r="S99">
        <f>IF(SUM('Actual species'!V99)&gt;0,1,IF(SUM('Actual species'!V99="X"),1,0))</f>
        <v>0</v>
      </c>
      <c r="T99">
        <f>IF(SUM('Actual species'!W99)&gt;0,1,IF(SUM('Actual species'!W99="X"),1,0))</f>
        <v>0</v>
      </c>
      <c r="U99">
        <f>IF(SUM('Actual species'!X99)&gt;0,1,IF(SUM('Actual species'!X99="X"),1,0))</f>
        <v>1</v>
      </c>
      <c r="V99">
        <f>IF(SUM('Actual species'!Y99)&gt;0,1,IF(SUM('Actual species'!Y99="X"),1,0))</f>
        <v>1</v>
      </c>
    </row>
    <row r="100" spans="1:22" x14ac:dyDescent="0.3">
      <c r="A100" t="str">
        <f>'Actual species'!A100</f>
        <v>Enoptostomus globulicornis</v>
      </c>
      <c r="B100">
        <f>IF(SUM('Actual species'!B100:E100)&gt;0,1,IF(SUM('Actual species'!B100:E100="X"),1,0))</f>
        <v>0</v>
      </c>
      <c r="C100">
        <f>IF(SUM('Actual species'!F100)&gt;0,1,IF(SUM('Actual species'!F100="X"),1,0))</f>
        <v>0</v>
      </c>
      <c r="D100">
        <f>IF(SUM('Actual species'!G100)&gt;0,1,IF(SUM('Actual species'!G100="X"),1,0))</f>
        <v>0</v>
      </c>
      <c r="E100">
        <f>IF(SUM('Actual species'!H100)&gt;0,1,IF(SUM('Actual species'!H100="X"),1,0))</f>
        <v>0</v>
      </c>
      <c r="F100">
        <f>IF(SUM('Actual species'!I100)&gt;0,1,IF(SUM('Actual species'!I100="X"),1,0))</f>
        <v>0</v>
      </c>
      <c r="G100">
        <f>IF(SUM('Actual species'!J100)&gt;0,1,IF(SUM('Actual species'!J100="X"),1,0))</f>
        <v>1</v>
      </c>
      <c r="H100">
        <f>IF(SUM('Actual species'!K100)&gt;0,1,IF(SUM('Actual species'!K100="X"),1,0))</f>
        <v>0</v>
      </c>
      <c r="I100">
        <f>IF(SUM('Actual species'!L100)&gt;0,1,IF(SUM('Actual species'!L100="X"),1,0))</f>
        <v>0</v>
      </c>
      <c r="J100">
        <f>IF(SUM('Actual species'!M100)&gt;0,1,IF(SUM('Actual species'!M100="X"),1,0))</f>
        <v>0</v>
      </c>
      <c r="K100">
        <f>IF(SUM('Actual species'!N100)&gt;0,1,IF(SUM('Actual species'!N100="X"),1,0))</f>
        <v>0</v>
      </c>
      <c r="L100">
        <f>IF(SUM('Actual species'!O100)&gt;0,1,IF(SUM('Actual species'!O100="X"),1,0))</f>
        <v>0</v>
      </c>
      <c r="M100">
        <f>IF(SUM('Actual species'!P100)&gt;0,1,IF(SUM('Actual species'!P100="X"),1,0))</f>
        <v>0</v>
      </c>
      <c r="N100">
        <f>IF(SUM('Actual species'!Q100)&gt;0,1,IF(SUM('Actual species'!Q100="X"),1,0))</f>
        <v>0</v>
      </c>
      <c r="O100">
        <f>IF(SUM('Actual species'!R100)&gt;0,1,IF(SUM('Actual species'!R100="X"),1,0))</f>
        <v>0</v>
      </c>
      <c r="P100">
        <f>IF(SUM('Actual species'!S100)&gt;0,1,IF(SUM('Actual species'!S100="X"),1,0))</f>
        <v>0</v>
      </c>
      <c r="Q100">
        <f>IF(SUM('Actual species'!T100)&gt;0,1,IF(SUM('Actual species'!T100="X"),1,0))</f>
        <v>0</v>
      </c>
      <c r="R100">
        <f>IF(SUM('Actual species'!U100)&gt;0,1,IF(SUM('Actual species'!U100="X"),1,0))</f>
        <v>0</v>
      </c>
      <c r="S100">
        <f>IF(SUM('Actual species'!V100)&gt;0,1,IF(SUM('Actual species'!V100="X"),1,0))</f>
        <v>0</v>
      </c>
      <c r="T100">
        <f>IF(SUM('Actual species'!W100)&gt;0,1,IF(SUM('Actual species'!W100="X"),1,0))</f>
        <v>0</v>
      </c>
      <c r="U100">
        <f>IF(SUM('Actual species'!X100)&gt;0,1,IF(SUM('Actual species'!X100="X"),1,0))</f>
        <v>1</v>
      </c>
      <c r="V100">
        <f>IF(SUM('Actual species'!Y100)&gt;0,1,IF(SUM('Actual species'!Y100="X"),1,0))</f>
        <v>1</v>
      </c>
    </row>
    <row r="101" spans="1:22" x14ac:dyDescent="0.3">
      <c r="A101" t="str">
        <f>'Actual species'!A101</f>
        <v>Euplectus frater</v>
      </c>
      <c r="B101">
        <f>IF(SUM('Actual species'!B101:E101)&gt;0,1,IF(SUM('Actual species'!B101:E101="X"),1,0))</f>
        <v>0</v>
      </c>
      <c r="C101">
        <f>IF(SUM('Actual species'!F101)&gt;0,1,IF(SUM('Actual species'!F101="X"),1,0))</f>
        <v>0</v>
      </c>
      <c r="D101">
        <f>IF(SUM('Actual species'!G101)&gt;0,1,IF(SUM('Actual species'!G101="X"),1,0))</f>
        <v>0</v>
      </c>
      <c r="E101">
        <f>IF(SUM('Actual species'!H101)&gt;0,1,IF(SUM('Actual species'!H101="X"),1,0))</f>
        <v>0</v>
      </c>
      <c r="F101">
        <f>IF(SUM('Actual species'!I101)&gt;0,1,IF(SUM('Actual species'!I101="X"),1,0))</f>
        <v>0</v>
      </c>
      <c r="G101">
        <f>IF(SUM('Actual species'!J101)&gt;0,1,IF(SUM('Actual species'!J101="X"),1,0))</f>
        <v>0</v>
      </c>
      <c r="H101">
        <f>IF(SUM('Actual species'!K101)&gt;0,1,IF(SUM('Actual species'!K101="X"),1,0))</f>
        <v>0</v>
      </c>
      <c r="I101">
        <f>IF(SUM('Actual species'!L101)&gt;0,1,IF(SUM('Actual species'!L101="X"),1,0))</f>
        <v>0</v>
      </c>
      <c r="J101">
        <f>IF(SUM('Actual species'!M101)&gt;0,1,IF(SUM('Actual species'!M101="X"),1,0))</f>
        <v>1</v>
      </c>
      <c r="K101">
        <f>IF(SUM('Actual species'!N101)&gt;0,1,IF(SUM('Actual species'!N101="X"),1,0))</f>
        <v>0</v>
      </c>
      <c r="L101">
        <f>IF(SUM('Actual species'!O101)&gt;0,1,IF(SUM('Actual species'!O101="X"),1,0))</f>
        <v>0</v>
      </c>
      <c r="M101">
        <f>IF(SUM('Actual species'!P101)&gt;0,1,IF(SUM('Actual species'!P101="X"),1,0))</f>
        <v>0</v>
      </c>
      <c r="N101">
        <f>IF(SUM('Actual species'!Q101)&gt;0,1,IF(SUM('Actual species'!Q101="X"),1,0))</f>
        <v>0</v>
      </c>
      <c r="O101">
        <f>IF(SUM('Actual species'!R101)&gt;0,1,IF(SUM('Actual species'!R101="X"),1,0))</f>
        <v>0</v>
      </c>
      <c r="P101">
        <f>IF(SUM('Actual species'!S101)&gt;0,1,IF(SUM('Actual species'!S101="X"),1,0))</f>
        <v>0</v>
      </c>
      <c r="Q101">
        <f>IF(SUM('Actual species'!T101)&gt;0,1,IF(SUM('Actual species'!T101="X"),1,0))</f>
        <v>0</v>
      </c>
      <c r="R101">
        <f>IF(SUM('Actual species'!U101)&gt;0,1,IF(SUM('Actual species'!U101="X"),1,0))</f>
        <v>0</v>
      </c>
      <c r="S101">
        <f>IF(SUM('Actual species'!V101)&gt;0,1,IF(SUM('Actual species'!V101="X"),1,0))</f>
        <v>0</v>
      </c>
      <c r="T101">
        <f>IF(SUM('Actual species'!W101)&gt;0,1,IF(SUM('Actual species'!W101="X"),1,0))</f>
        <v>0</v>
      </c>
      <c r="U101">
        <f>IF(SUM('Actual species'!X101)&gt;0,1,IF(SUM('Actual species'!X101="X"),1,0))</f>
        <v>1</v>
      </c>
      <c r="V101">
        <f>IF(SUM('Actual species'!Y101)&gt;0,1,IF(SUM('Actual species'!Y101="X"),1,0))</f>
        <v>1</v>
      </c>
    </row>
    <row r="102" spans="1:22" x14ac:dyDescent="0.3">
      <c r="A102" t="str">
        <f>'Actual species'!A102</f>
        <v>Euplectus jonicus</v>
      </c>
      <c r="B102">
        <f>IF(SUM('Actual species'!B102:E102)&gt;0,1,IF(SUM('Actual species'!B102:E102="X"),1,0))</f>
        <v>0</v>
      </c>
      <c r="C102">
        <f>IF(SUM('Actual species'!F102)&gt;0,1,IF(SUM('Actual species'!F102="X"),1,0))</f>
        <v>0</v>
      </c>
      <c r="D102">
        <f>IF(SUM('Actual species'!G102)&gt;0,1,IF(SUM('Actual species'!G102="X"),1,0))</f>
        <v>0</v>
      </c>
      <c r="E102">
        <f>IF(SUM('Actual species'!H102)&gt;0,1,IF(SUM('Actual species'!H102="X"),1,0))</f>
        <v>0</v>
      </c>
      <c r="F102">
        <f>IF(SUM('Actual species'!I102)&gt;0,1,IF(SUM('Actual species'!I102="X"),1,0))</f>
        <v>0</v>
      </c>
      <c r="G102">
        <f>IF(SUM('Actual species'!J102)&gt;0,1,IF(SUM('Actual species'!J102="X"),1,0))</f>
        <v>0</v>
      </c>
      <c r="H102">
        <f>IF(SUM('Actual species'!K102)&gt;0,1,IF(SUM('Actual species'!K102="X"),1,0))</f>
        <v>0</v>
      </c>
      <c r="I102">
        <f>IF(SUM('Actual species'!L102)&gt;0,1,IF(SUM('Actual species'!L102="X"),1,0))</f>
        <v>0</v>
      </c>
      <c r="J102">
        <f>IF(SUM('Actual species'!M102)&gt;0,1,IF(SUM('Actual species'!M102="X"),1,0))</f>
        <v>1</v>
      </c>
      <c r="K102">
        <f>IF(SUM('Actual species'!N102)&gt;0,1,IF(SUM('Actual species'!N102="X"),1,0))</f>
        <v>0</v>
      </c>
      <c r="L102">
        <f>IF(SUM('Actual species'!O102)&gt;0,1,IF(SUM('Actual species'!O102="X"),1,0))</f>
        <v>0</v>
      </c>
      <c r="M102">
        <f>IF(SUM('Actual species'!P102)&gt;0,1,IF(SUM('Actual species'!P102="X"),1,0))</f>
        <v>0</v>
      </c>
      <c r="N102">
        <f>IF(SUM('Actual species'!Q102)&gt;0,1,IF(SUM('Actual species'!Q102="X"),1,0))</f>
        <v>0</v>
      </c>
      <c r="O102">
        <f>IF(SUM('Actual species'!R102)&gt;0,1,IF(SUM('Actual species'!R102="X"),1,0))</f>
        <v>0</v>
      </c>
      <c r="P102">
        <f>IF(SUM('Actual species'!S102)&gt;0,1,IF(SUM('Actual species'!S102="X"),1,0))</f>
        <v>0</v>
      </c>
      <c r="Q102">
        <f>IF(SUM('Actual species'!T102)&gt;0,1,IF(SUM('Actual species'!T102="X"),1,0))</f>
        <v>0</v>
      </c>
      <c r="R102">
        <f>IF(SUM('Actual species'!U102)&gt;0,1,IF(SUM('Actual species'!U102="X"),1,0))</f>
        <v>0</v>
      </c>
      <c r="S102">
        <f>IF(SUM('Actual species'!V102)&gt;0,1,IF(SUM('Actual species'!V102="X"),1,0))</f>
        <v>0</v>
      </c>
      <c r="T102">
        <f>IF(SUM('Actual species'!W102)&gt;0,1,IF(SUM('Actual species'!W102="X"),1,0))</f>
        <v>0</v>
      </c>
      <c r="U102">
        <f>IF(SUM('Actual species'!X102)&gt;0,1,IF(SUM('Actual species'!X102="X"),1,0))</f>
        <v>1</v>
      </c>
      <c r="V102">
        <f>IF(SUM('Actual species'!Y102)&gt;0,1,IF(SUM('Actual species'!Y102="X"),1,0))</f>
        <v>1</v>
      </c>
    </row>
    <row r="103" spans="1:22" x14ac:dyDescent="0.3">
      <c r="A103" t="str">
        <f>'Actual species'!A103</f>
        <v>Euplectus mutator</v>
      </c>
      <c r="B103">
        <f>IF(SUM('Actual species'!B103:E103)&gt;0,1,IF(SUM('Actual species'!B103:E103="X"),1,0))</f>
        <v>0</v>
      </c>
      <c r="C103">
        <f>IF(SUM('Actual species'!F103)&gt;0,1,IF(SUM('Actual species'!F103="X"),1,0))</f>
        <v>0</v>
      </c>
      <c r="D103">
        <f>IF(SUM('Actual species'!G103)&gt;0,1,IF(SUM('Actual species'!G103="X"),1,0))</f>
        <v>0</v>
      </c>
      <c r="E103">
        <f>IF(SUM('Actual species'!H103)&gt;0,1,IF(SUM('Actual species'!H103="X"),1,0))</f>
        <v>0</v>
      </c>
      <c r="F103">
        <f>IF(SUM('Actual species'!I103)&gt;0,1,IF(SUM('Actual species'!I103="X"),1,0))</f>
        <v>0</v>
      </c>
      <c r="G103">
        <f>IF(SUM('Actual species'!J103)&gt;0,1,IF(SUM('Actual species'!J103="X"),1,0))</f>
        <v>0</v>
      </c>
      <c r="H103">
        <f>IF(SUM('Actual species'!K103)&gt;0,1,IF(SUM('Actual species'!K103="X"),1,0))</f>
        <v>0</v>
      </c>
      <c r="I103">
        <f>IF(SUM('Actual species'!L103)&gt;0,1,IF(SUM('Actual species'!L103="X"),1,0))</f>
        <v>0</v>
      </c>
      <c r="J103">
        <f>IF(SUM('Actual species'!M103)&gt;0,1,IF(SUM('Actual species'!M103="X"),1,0))</f>
        <v>1</v>
      </c>
      <c r="K103">
        <f>IF(SUM('Actual species'!N103)&gt;0,1,IF(SUM('Actual species'!N103="X"),1,0))</f>
        <v>0</v>
      </c>
      <c r="L103">
        <f>IF(SUM('Actual species'!O103)&gt;0,1,IF(SUM('Actual species'!O103="X"),1,0))</f>
        <v>0</v>
      </c>
      <c r="M103">
        <f>IF(SUM('Actual species'!P103)&gt;0,1,IF(SUM('Actual species'!P103="X"),1,0))</f>
        <v>0</v>
      </c>
      <c r="N103">
        <f>IF(SUM('Actual species'!Q103)&gt;0,1,IF(SUM('Actual species'!Q103="X"),1,0))</f>
        <v>0</v>
      </c>
      <c r="O103">
        <f>IF(SUM('Actual species'!R103)&gt;0,1,IF(SUM('Actual species'!R103="X"),1,0))</f>
        <v>0</v>
      </c>
      <c r="P103">
        <f>IF(SUM('Actual species'!S103)&gt;0,1,IF(SUM('Actual species'!S103="X"),1,0))</f>
        <v>0</v>
      </c>
      <c r="Q103">
        <f>IF(SUM('Actual species'!T103)&gt;0,1,IF(SUM('Actual species'!T103="X"),1,0))</f>
        <v>0</v>
      </c>
      <c r="R103">
        <f>IF(SUM('Actual species'!U103)&gt;0,1,IF(SUM('Actual species'!U103="X"),1,0))</f>
        <v>0</v>
      </c>
      <c r="S103">
        <f>IF(SUM('Actual species'!V103)&gt;0,1,IF(SUM('Actual species'!V103="X"),1,0))</f>
        <v>0</v>
      </c>
      <c r="T103">
        <f>IF(SUM('Actual species'!W103)&gt;0,1,IF(SUM('Actual species'!W103="X"),1,0))</f>
        <v>0</v>
      </c>
      <c r="U103">
        <f>IF(SUM('Actual species'!X103)&gt;0,1,IF(SUM('Actual species'!X103="X"),1,0))</f>
        <v>1</v>
      </c>
      <c r="V103">
        <f>IF(SUM('Actual species'!Y103)&gt;0,1,IF(SUM('Actual species'!Y103="X"),1,0))</f>
        <v>0</v>
      </c>
    </row>
    <row r="104" spans="1:22" x14ac:dyDescent="0.3">
      <c r="A104" t="str">
        <f>'Actual species'!A104</f>
        <v xml:space="preserve">*Euplectus meybohmi (E) </v>
      </c>
      <c r="B104">
        <f>IF(SUM('Actual species'!B104:E104)&gt;0,1,IF(SUM('Actual species'!B104:E104="X"),1,0))</f>
        <v>0</v>
      </c>
      <c r="C104">
        <f>IF(SUM('Actual species'!F104)&gt;0,1,IF(SUM('Actual species'!F104="X"),1,0))</f>
        <v>0</v>
      </c>
      <c r="D104">
        <f>IF(SUM('Actual species'!G104)&gt;0,1,IF(SUM('Actual species'!G104="X"),1,0))</f>
        <v>0</v>
      </c>
      <c r="E104">
        <f>IF(SUM('Actual species'!H104)&gt;0,1,IF(SUM('Actual species'!H104="X"),1,0))</f>
        <v>1</v>
      </c>
      <c r="F104">
        <f>IF(SUM('Actual species'!I104)&gt;0,1,IF(SUM('Actual species'!I104="X"),1,0))</f>
        <v>0</v>
      </c>
      <c r="G104">
        <f>IF(SUM('Actual species'!J104)&gt;0,1,IF(SUM('Actual species'!J104="X"),1,0))</f>
        <v>0</v>
      </c>
      <c r="H104">
        <f>IF(SUM('Actual species'!K104)&gt;0,1,IF(SUM('Actual species'!K104="X"),1,0))</f>
        <v>0</v>
      </c>
      <c r="I104">
        <f>IF(SUM('Actual species'!L104)&gt;0,1,IF(SUM('Actual species'!L104="X"),1,0))</f>
        <v>0</v>
      </c>
      <c r="J104">
        <f>IF(SUM('Actual species'!M104)&gt;0,1,IF(SUM('Actual species'!M104="X"),1,0))</f>
        <v>0</v>
      </c>
      <c r="K104">
        <f>IF(SUM('Actual species'!N104)&gt;0,1,IF(SUM('Actual species'!N104="X"),1,0))</f>
        <v>0</v>
      </c>
      <c r="L104">
        <f>IF(SUM('Actual species'!O104)&gt;0,1,IF(SUM('Actual species'!O104="X"),1,0))</f>
        <v>0</v>
      </c>
      <c r="M104">
        <f>IF(SUM('Actual species'!P104)&gt;0,1,IF(SUM('Actual species'!P104="X"),1,0))</f>
        <v>0</v>
      </c>
      <c r="N104">
        <f>IF(SUM('Actual species'!Q104)&gt;0,1,IF(SUM('Actual species'!Q104="X"),1,0))</f>
        <v>0</v>
      </c>
      <c r="O104">
        <f>IF(SUM('Actual species'!R104)&gt;0,1,IF(SUM('Actual species'!R104="X"),1,0))</f>
        <v>0</v>
      </c>
      <c r="P104">
        <f>IF(SUM('Actual species'!S104)&gt;0,1,IF(SUM('Actual species'!S104="X"),1,0))</f>
        <v>0</v>
      </c>
      <c r="Q104">
        <f>IF(SUM('Actual species'!T104)&gt;0,1,IF(SUM('Actual species'!T104="X"),1,0))</f>
        <v>0</v>
      </c>
      <c r="R104">
        <f>IF(SUM('Actual species'!U104)&gt;0,1,IF(SUM('Actual species'!U104="X"),1,0))</f>
        <v>0</v>
      </c>
      <c r="S104">
        <f>IF(SUM('Actual species'!V104)&gt;0,1,IF(SUM('Actual species'!V104="X"),1,0))</f>
        <v>0</v>
      </c>
      <c r="T104">
        <f>IF(SUM('Actual species'!W104)&gt;0,1,IF(SUM('Actual species'!W104="X"),1,0))</f>
        <v>1</v>
      </c>
      <c r="U104">
        <f>IF(SUM('Actual species'!X104)&gt;0,1,IF(SUM('Actual species'!X104="X"),1,0))</f>
        <v>0</v>
      </c>
      <c r="V104">
        <f>IF(SUM('Actual species'!Y104)&gt;0,1,IF(SUM('Actual species'!Y104="X"),1,0))</f>
        <v>0</v>
      </c>
    </row>
    <row r="105" spans="1:22" x14ac:dyDescent="0.3">
      <c r="A105" t="str">
        <f>'Actual species'!A105</f>
        <v>Euplectus verticalis</v>
      </c>
      <c r="B105">
        <f>IF(SUM('Actual species'!B105:E105)&gt;0,1,IF(SUM('Actual species'!B105:E105="X"),1,0))</f>
        <v>0</v>
      </c>
      <c r="C105">
        <f>IF(SUM('Actual species'!F105)&gt;0,1,IF(SUM('Actual species'!F105="X"),1,0))</f>
        <v>0</v>
      </c>
      <c r="D105">
        <f>IF(SUM('Actual species'!G105)&gt;0,1,IF(SUM('Actual species'!G105="X"),1,0))</f>
        <v>0</v>
      </c>
      <c r="E105">
        <f>IF(SUM('Actual species'!H105)&gt;0,1,IF(SUM('Actual species'!H105="X"),1,0))</f>
        <v>0</v>
      </c>
      <c r="F105">
        <f>IF(SUM('Actual species'!I105)&gt;0,1,IF(SUM('Actual species'!I105="X"),1,0))</f>
        <v>0</v>
      </c>
      <c r="G105">
        <f>IF(SUM('Actual species'!J105)&gt;0,1,IF(SUM('Actual species'!J105="X"),1,0))</f>
        <v>0</v>
      </c>
      <c r="H105">
        <f>IF(SUM('Actual species'!K105)&gt;0,1,IF(SUM('Actual species'!K105="X"),1,0))</f>
        <v>0</v>
      </c>
      <c r="I105">
        <f>IF(SUM('Actual species'!L105)&gt;0,1,IF(SUM('Actual species'!L105="X"),1,0))</f>
        <v>0</v>
      </c>
      <c r="J105">
        <f>IF(SUM('Actual species'!M105)&gt;0,1,IF(SUM('Actual species'!M105="X"),1,0))</f>
        <v>1</v>
      </c>
      <c r="K105">
        <f>IF(SUM('Actual species'!N105)&gt;0,1,IF(SUM('Actual species'!N105="X"),1,0))</f>
        <v>0</v>
      </c>
      <c r="L105">
        <f>IF(SUM('Actual species'!O105)&gt;0,1,IF(SUM('Actual species'!O105="X"),1,0))</f>
        <v>0</v>
      </c>
      <c r="M105">
        <f>IF(SUM('Actual species'!P105)&gt;0,1,IF(SUM('Actual species'!P105="X"),1,0))</f>
        <v>0</v>
      </c>
      <c r="N105">
        <f>IF(SUM('Actual species'!Q105)&gt;0,1,IF(SUM('Actual species'!Q105="X"),1,0))</f>
        <v>0</v>
      </c>
      <c r="O105">
        <f>IF(SUM('Actual species'!R105)&gt;0,1,IF(SUM('Actual species'!R105="X"),1,0))</f>
        <v>0</v>
      </c>
      <c r="P105">
        <f>IF(SUM('Actual species'!S105)&gt;0,1,IF(SUM('Actual species'!S105="X"),1,0))</f>
        <v>0</v>
      </c>
      <c r="Q105">
        <f>IF(SUM('Actual species'!T105)&gt;0,1,IF(SUM('Actual species'!T105="X"),1,0))</f>
        <v>0</v>
      </c>
      <c r="R105">
        <f>IF(SUM('Actual species'!U105)&gt;0,1,IF(SUM('Actual species'!U105="X"),1,0))</f>
        <v>0</v>
      </c>
      <c r="S105">
        <f>IF(SUM('Actual species'!V105)&gt;0,1,IF(SUM('Actual species'!V105="X"),1,0))</f>
        <v>0</v>
      </c>
      <c r="T105">
        <f>IF(SUM('Actual species'!W105)&gt;0,1,IF(SUM('Actual species'!W105="X"),1,0))</f>
        <v>0</v>
      </c>
      <c r="U105">
        <f>IF(SUM('Actual species'!X105)&gt;0,1,IF(SUM('Actual species'!X105="X"),1,0))</f>
        <v>1</v>
      </c>
      <c r="V105">
        <f>IF(SUM('Actual species'!Y105)&gt;0,1,IF(SUM('Actual species'!Y105="X"),1,0))</f>
        <v>1</v>
      </c>
    </row>
    <row r="106" spans="1:22" x14ac:dyDescent="0.3">
      <c r="A106" t="str">
        <f>'Actual species'!A106</f>
        <v>Faronus distinctus</v>
      </c>
      <c r="B106">
        <f>IF(SUM('Actual species'!B106:E106)&gt;0,1,IF(SUM('Actual species'!B106:E106="X"),1,0))</f>
        <v>0</v>
      </c>
      <c r="C106">
        <f>IF(SUM('Actual species'!F106)&gt;0,1,IF(SUM('Actual species'!F106="X"),1,0))</f>
        <v>0</v>
      </c>
      <c r="D106">
        <f>IF(SUM('Actual species'!G106)&gt;0,1,IF(SUM('Actual species'!G106="X"),1,0))</f>
        <v>0</v>
      </c>
      <c r="E106">
        <f>IF(SUM('Actual species'!H106)&gt;0,1,IF(SUM('Actual species'!H106="X"),1,0))</f>
        <v>1</v>
      </c>
      <c r="F106">
        <f>IF(SUM('Actual species'!I106)&gt;0,1,IF(SUM('Actual species'!I106="X"),1,0))</f>
        <v>1</v>
      </c>
      <c r="G106">
        <f>IF(SUM('Actual species'!J106)&gt;0,1,IF(SUM('Actual species'!J106="X"),1,0))</f>
        <v>0</v>
      </c>
      <c r="H106">
        <f>IF(SUM('Actual species'!K106)&gt;0,1,IF(SUM('Actual species'!K106="X"),1,0))</f>
        <v>1</v>
      </c>
      <c r="I106">
        <f>IF(SUM('Actual species'!L106)&gt;0,1,IF(SUM('Actual species'!L106="X"),1,0))</f>
        <v>0</v>
      </c>
      <c r="J106">
        <f>IF(SUM('Actual species'!M106)&gt;0,1,IF(SUM('Actual species'!M106="X"),1,0))</f>
        <v>0</v>
      </c>
      <c r="K106">
        <f>IF(SUM('Actual species'!N106)&gt;0,1,IF(SUM('Actual species'!N106="X"),1,0))</f>
        <v>1</v>
      </c>
      <c r="L106">
        <f>IF(SUM('Actual species'!O106)&gt;0,1,IF(SUM('Actual species'!O106="X"),1,0))</f>
        <v>0</v>
      </c>
      <c r="M106">
        <f>IF(SUM('Actual species'!P106)&gt;0,1,IF(SUM('Actual species'!P106="X"),1,0))</f>
        <v>0</v>
      </c>
      <c r="N106">
        <f>IF(SUM('Actual species'!Q106)&gt;0,1,IF(SUM('Actual species'!Q106="X"),1,0))</f>
        <v>0</v>
      </c>
      <c r="O106">
        <f>IF(SUM('Actual species'!R106)&gt;0,1,IF(SUM('Actual species'!R106="X"),1,0))</f>
        <v>0</v>
      </c>
      <c r="P106">
        <f>IF(SUM('Actual species'!S106)&gt;0,1,IF(SUM('Actual species'!S106="X"),1,0))</f>
        <v>0</v>
      </c>
      <c r="Q106">
        <f>IF(SUM('Actual species'!T106)&gt;0,1,IF(SUM('Actual species'!T106="X"),1,0))</f>
        <v>0</v>
      </c>
      <c r="R106">
        <f>IF(SUM('Actual species'!U106)&gt;0,1,IF(SUM('Actual species'!U106="X"),1,0))</f>
        <v>0</v>
      </c>
      <c r="S106">
        <f>IF(SUM('Actual species'!V106)&gt;0,1,IF(SUM('Actual species'!V106="X"),1,0))</f>
        <v>0</v>
      </c>
      <c r="T106">
        <f>IF(SUM('Actual species'!W106)&gt;0,1,IF(SUM('Actual species'!W106="X"),1,0))</f>
        <v>0</v>
      </c>
      <c r="U106">
        <f>IF(SUM('Actual species'!X106)&gt;0,1,IF(SUM('Actual species'!X106="X"),1,0))</f>
        <v>0</v>
      </c>
      <c r="V106">
        <f>IF(SUM('Actual species'!Y106)&gt;0,1,IF(SUM('Actual species'!Y106="X"),1,0))</f>
        <v>1</v>
      </c>
    </row>
    <row r="107" spans="1:22" x14ac:dyDescent="0.3">
      <c r="A107" t="str">
        <f>'Actual species'!A107</f>
        <v xml:space="preserve">*Faronus icariensis (E) </v>
      </c>
      <c r="B107">
        <f>IF(SUM('Actual species'!B107:E107)&gt;0,1,IF(SUM('Actual species'!B107:E107="X"),1,0))</f>
        <v>0</v>
      </c>
      <c r="C107">
        <f>IF(SUM('Actual species'!F107)&gt;0,1,IF(SUM('Actual species'!F107="X"),1,0))</f>
        <v>0</v>
      </c>
      <c r="D107">
        <f>IF(SUM('Actual species'!G107)&gt;0,1,IF(SUM('Actual species'!G107="X"),1,0))</f>
        <v>1</v>
      </c>
      <c r="E107">
        <f>IF(SUM('Actual species'!H107)&gt;0,1,IF(SUM('Actual species'!H107="X"),1,0))</f>
        <v>0</v>
      </c>
      <c r="F107">
        <f>IF(SUM('Actual species'!I107)&gt;0,1,IF(SUM('Actual species'!I107="X"),1,0))</f>
        <v>0</v>
      </c>
      <c r="G107">
        <f>IF(SUM('Actual species'!J107)&gt;0,1,IF(SUM('Actual species'!J107="X"),1,0))</f>
        <v>0</v>
      </c>
      <c r="H107">
        <f>IF(SUM('Actual species'!K107)&gt;0,1,IF(SUM('Actual species'!K107="X"),1,0))</f>
        <v>0</v>
      </c>
      <c r="I107">
        <f>IF(SUM('Actual species'!L107)&gt;0,1,IF(SUM('Actual species'!L107="X"),1,0))</f>
        <v>0</v>
      </c>
      <c r="J107">
        <f>IF(SUM('Actual species'!M107)&gt;0,1,IF(SUM('Actual species'!M107="X"),1,0))</f>
        <v>0</v>
      </c>
      <c r="K107">
        <f>IF(SUM('Actual species'!N107)&gt;0,1,IF(SUM('Actual species'!N107="X"),1,0))</f>
        <v>0</v>
      </c>
      <c r="L107">
        <f>IF(SUM('Actual species'!O107)&gt;0,1,IF(SUM('Actual species'!O107="X"),1,0))</f>
        <v>0</v>
      </c>
      <c r="M107">
        <f>IF(SUM('Actual species'!P107)&gt;0,1,IF(SUM('Actual species'!P107="X"),1,0))</f>
        <v>0</v>
      </c>
      <c r="N107">
        <f>IF(SUM('Actual species'!Q107)&gt;0,1,IF(SUM('Actual species'!Q107="X"),1,0))</f>
        <v>0</v>
      </c>
      <c r="O107">
        <f>IF(SUM('Actual species'!R107)&gt;0,1,IF(SUM('Actual species'!R107="X"),1,0))</f>
        <v>0</v>
      </c>
      <c r="P107">
        <f>IF(SUM('Actual species'!S107)&gt;0,1,IF(SUM('Actual species'!S107="X"),1,0))</f>
        <v>0</v>
      </c>
      <c r="Q107">
        <f>IF(SUM('Actual species'!T107)&gt;0,1,IF(SUM('Actual species'!T107="X"),1,0))</f>
        <v>0</v>
      </c>
      <c r="R107">
        <f>IF(SUM('Actual species'!U107)&gt;0,1,IF(SUM('Actual species'!U107="X"),1,0))</f>
        <v>0</v>
      </c>
      <c r="S107">
        <f>IF(SUM('Actual species'!V107)&gt;0,1,IF(SUM('Actual species'!V107="X"),1,0))</f>
        <v>0</v>
      </c>
      <c r="T107">
        <f>IF(SUM('Actual species'!W107)&gt;0,1,IF(SUM('Actual species'!W107="X"),1,0))</f>
        <v>1</v>
      </c>
      <c r="U107">
        <f>IF(SUM('Actual species'!X107)&gt;0,1,IF(SUM('Actual species'!X107="X"),1,0))</f>
        <v>0</v>
      </c>
      <c r="V107">
        <f>IF(SUM('Actual species'!Y107)&gt;0,1,IF(SUM('Actual species'!Y107="X"),1,0))</f>
        <v>0</v>
      </c>
    </row>
    <row r="108" spans="1:22" x14ac:dyDescent="0.3">
      <c r="A108" t="str">
        <f>'Actual species'!A108</f>
        <v>Faronus parallelus</v>
      </c>
      <c r="B108">
        <f>IF(SUM('Actual species'!B108:E108)&gt;0,1,IF(SUM('Actual species'!B108:E108="X"),1,0))</f>
        <v>0</v>
      </c>
      <c r="C108">
        <f>IF(SUM('Actual species'!F108)&gt;0,1,IF(SUM('Actual species'!F108="X"),1,0))</f>
        <v>0</v>
      </c>
      <c r="D108">
        <f>IF(SUM('Actual species'!G108)&gt;0,1,IF(SUM('Actual species'!G108="X"),1,0))</f>
        <v>0</v>
      </c>
      <c r="E108">
        <f>IF(SUM('Actual species'!H108)&gt;0,1,IF(SUM('Actual species'!H108="X"),1,0))</f>
        <v>0</v>
      </c>
      <c r="F108">
        <f>IF(SUM('Actual species'!I108)&gt;0,1,IF(SUM('Actual species'!I108="X"),1,0))</f>
        <v>0</v>
      </c>
      <c r="G108">
        <f>IF(SUM('Actual species'!J108)&gt;0,1,IF(SUM('Actual species'!J108="X"),1,0))</f>
        <v>0</v>
      </c>
      <c r="H108">
        <f>IF(SUM('Actual species'!K108)&gt;0,1,IF(SUM('Actual species'!K108="X"),1,0))</f>
        <v>0</v>
      </c>
      <c r="I108">
        <f>IF(SUM('Actual species'!L108)&gt;0,1,IF(SUM('Actual species'!L108="X"),1,0))</f>
        <v>0</v>
      </c>
      <c r="J108">
        <f>IF(SUM('Actual species'!M108)&gt;0,1,IF(SUM('Actual species'!M108="X"),1,0))</f>
        <v>1</v>
      </c>
      <c r="K108">
        <f>IF(SUM('Actual species'!N108)&gt;0,1,IF(SUM('Actual species'!N108="X"),1,0))</f>
        <v>1</v>
      </c>
      <c r="L108">
        <f>IF(SUM('Actual species'!O108)&gt;0,1,IF(SUM('Actual species'!O108="X"),1,0))</f>
        <v>0</v>
      </c>
      <c r="M108">
        <f>IF(SUM('Actual species'!P108)&gt;0,1,IF(SUM('Actual species'!P108="X"),1,0))</f>
        <v>1</v>
      </c>
      <c r="N108">
        <f>IF(SUM('Actual species'!Q108)&gt;0,1,IF(SUM('Actual species'!Q108="X"),1,0))</f>
        <v>0</v>
      </c>
      <c r="O108">
        <f>IF(SUM('Actual species'!R108)&gt;0,1,IF(SUM('Actual species'!R108="X"),1,0))</f>
        <v>0</v>
      </c>
      <c r="P108">
        <f>IF(SUM('Actual species'!S108)&gt;0,1,IF(SUM('Actual species'!S108="X"),1,0))</f>
        <v>0</v>
      </c>
      <c r="Q108">
        <f>IF(SUM('Actual species'!T108)&gt;0,1,IF(SUM('Actual species'!T108="X"),1,0))</f>
        <v>0</v>
      </c>
      <c r="R108">
        <f>IF(SUM('Actual species'!U108)&gt;0,1,IF(SUM('Actual species'!U108="X"),1,0))</f>
        <v>0</v>
      </c>
      <c r="S108">
        <f>IF(SUM('Actual species'!V108)&gt;0,1,IF(SUM('Actual species'!V108="X"),1,0))</f>
        <v>0</v>
      </c>
      <c r="T108">
        <f>IF(SUM('Actual species'!W108)&gt;0,1,IF(SUM('Actual species'!W108="X"),1,0))</f>
        <v>0</v>
      </c>
      <c r="U108">
        <f>IF(SUM('Actual species'!X108)&gt;0,1,IF(SUM('Actual species'!X108="X"),1,0))</f>
        <v>1</v>
      </c>
      <c r="V108">
        <f>IF(SUM('Actual species'!Y108)&gt;0,1,IF(SUM('Actual species'!Y108="X"),1,0))</f>
        <v>1</v>
      </c>
    </row>
    <row r="109" spans="1:22" x14ac:dyDescent="0.3">
      <c r="A109" t="str">
        <f>'Actual species'!A109</f>
        <v>Meliceria acanthifera</v>
      </c>
      <c r="B109">
        <f>IF(SUM('Actual species'!B109:E109)&gt;0,1,IF(SUM('Actual species'!B109:E109="X"),1,0))</f>
        <v>0</v>
      </c>
      <c r="C109">
        <f>IF(SUM('Actual species'!F109)&gt;0,1,IF(SUM('Actual species'!F109="X"),1,0))</f>
        <v>0</v>
      </c>
      <c r="D109">
        <f>IF(SUM('Actual species'!G109)&gt;0,1,IF(SUM('Actual species'!G109="X"),1,0))</f>
        <v>0</v>
      </c>
      <c r="E109">
        <f>IF(SUM('Actual species'!H109)&gt;0,1,IF(SUM('Actual species'!H109="X"),1,0))</f>
        <v>0</v>
      </c>
      <c r="F109">
        <f>IF(SUM('Actual species'!I109)&gt;0,1,IF(SUM('Actual species'!I109="X"),1,0))</f>
        <v>0</v>
      </c>
      <c r="G109">
        <f>IF(SUM('Actual species'!J109)&gt;0,1,IF(SUM('Actual species'!J109="X"),1,0))</f>
        <v>0</v>
      </c>
      <c r="H109">
        <f>IF(SUM('Actual species'!K109)&gt;0,1,IF(SUM('Actual species'!K109="X"),1,0))</f>
        <v>0</v>
      </c>
      <c r="I109">
        <f>IF(SUM('Actual species'!L109)&gt;0,1,IF(SUM('Actual species'!L109="X"),1,0))</f>
        <v>0</v>
      </c>
      <c r="J109">
        <f>IF(SUM('Actual species'!M109)&gt;0,1,IF(SUM('Actual species'!M109="X"),1,0))</f>
        <v>1</v>
      </c>
      <c r="K109">
        <f>IF(SUM('Actual species'!N109)&gt;0,1,IF(SUM('Actual species'!N109="X"),1,0))</f>
        <v>0</v>
      </c>
      <c r="L109">
        <f>IF(SUM('Actual species'!O109)&gt;0,1,IF(SUM('Actual species'!O109="X"),1,0))</f>
        <v>0</v>
      </c>
      <c r="M109">
        <f>IF(SUM('Actual species'!P109)&gt;0,1,IF(SUM('Actual species'!P109="X"),1,0))</f>
        <v>0</v>
      </c>
      <c r="N109">
        <f>IF(SUM('Actual species'!Q109)&gt;0,1,IF(SUM('Actual species'!Q109="X"),1,0))</f>
        <v>0</v>
      </c>
      <c r="O109">
        <f>IF(SUM('Actual species'!R109)&gt;0,1,IF(SUM('Actual species'!R109="X"),1,0))</f>
        <v>0</v>
      </c>
      <c r="P109">
        <f>IF(SUM('Actual species'!S109)&gt;0,1,IF(SUM('Actual species'!S109="X"),1,0))</f>
        <v>0</v>
      </c>
      <c r="Q109">
        <f>IF(SUM('Actual species'!T109)&gt;0,1,IF(SUM('Actual species'!T109="X"),1,0))</f>
        <v>0</v>
      </c>
      <c r="R109">
        <f>IF(SUM('Actual species'!U109)&gt;0,1,IF(SUM('Actual species'!U109="X"),1,0))</f>
        <v>0</v>
      </c>
      <c r="S109">
        <f>IF(SUM('Actual species'!V109)&gt;0,1,IF(SUM('Actual species'!V109="X"),1,0))</f>
        <v>0</v>
      </c>
      <c r="T109">
        <f>IF(SUM('Actual species'!W109)&gt;0,1,IF(SUM('Actual species'!W109="X"),1,0))</f>
        <v>0</v>
      </c>
      <c r="U109">
        <f>IF(SUM('Actual species'!X109)&gt;0,1,IF(SUM('Actual species'!X109="X"),1,0))</f>
        <v>1</v>
      </c>
      <c r="V109">
        <f>IF(SUM('Actual species'!Y109)&gt;0,1,IF(SUM('Actual species'!Y109="X"),1,0))</f>
        <v>0</v>
      </c>
    </row>
    <row r="110" spans="1:22" x14ac:dyDescent="0.3">
      <c r="A110" t="str">
        <f>'Actual species'!A110</f>
        <v xml:space="preserve">*Namunia cavernicola (E) </v>
      </c>
      <c r="B110">
        <f>IF(SUM('Actual species'!B110:E110)&gt;0,1,IF(SUM('Actual species'!B110:E110="X"),1,0))</f>
        <v>0</v>
      </c>
      <c r="C110">
        <f>IF(SUM('Actual species'!F110)&gt;0,1,IF(SUM('Actual species'!F110="X"),1,0))</f>
        <v>0</v>
      </c>
      <c r="D110">
        <f>IF(SUM('Actual species'!G110)&gt;0,1,IF(SUM('Actual species'!G110="X"),1,0))</f>
        <v>0</v>
      </c>
      <c r="E110">
        <f>IF(SUM('Actual species'!H110)&gt;0,1,IF(SUM('Actual species'!H110="X"),1,0))</f>
        <v>1</v>
      </c>
      <c r="F110">
        <f>IF(SUM('Actual species'!I110)&gt;0,1,IF(SUM('Actual species'!I110="X"),1,0))</f>
        <v>0</v>
      </c>
      <c r="G110">
        <f>IF(SUM('Actual species'!J110)&gt;0,1,IF(SUM('Actual species'!J110="X"),1,0))</f>
        <v>0</v>
      </c>
      <c r="H110">
        <f>IF(SUM('Actual species'!K110)&gt;0,1,IF(SUM('Actual species'!K110="X"),1,0))</f>
        <v>0</v>
      </c>
      <c r="I110">
        <f>IF(SUM('Actual species'!L110)&gt;0,1,IF(SUM('Actual species'!L110="X"),1,0))</f>
        <v>0</v>
      </c>
      <c r="J110">
        <f>IF(SUM('Actual species'!M110)&gt;0,1,IF(SUM('Actual species'!M110="X"),1,0))</f>
        <v>0</v>
      </c>
      <c r="K110">
        <f>IF(SUM('Actual species'!N110)&gt;0,1,IF(SUM('Actual species'!N110="X"),1,0))</f>
        <v>0</v>
      </c>
      <c r="L110">
        <f>IF(SUM('Actual species'!O110)&gt;0,1,IF(SUM('Actual species'!O110="X"),1,0))</f>
        <v>0</v>
      </c>
      <c r="M110">
        <f>IF(SUM('Actual species'!P110)&gt;0,1,IF(SUM('Actual species'!P110="X"),1,0))</f>
        <v>0</v>
      </c>
      <c r="N110">
        <f>IF(SUM('Actual species'!Q110)&gt;0,1,IF(SUM('Actual species'!Q110="X"),1,0))</f>
        <v>0</v>
      </c>
      <c r="O110">
        <f>IF(SUM('Actual species'!R110)&gt;0,1,IF(SUM('Actual species'!R110="X"),1,0))</f>
        <v>0</v>
      </c>
      <c r="P110">
        <f>IF(SUM('Actual species'!S110)&gt;0,1,IF(SUM('Actual species'!S110="X"),1,0))</f>
        <v>0</v>
      </c>
      <c r="Q110">
        <f>IF(SUM('Actual species'!T110)&gt;0,1,IF(SUM('Actual species'!T110="X"),1,0))</f>
        <v>0</v>
      </c>
      <c r="R110">
        <f>IF(SUM('Actual species'!U110)&gt;0,1,IF(SUM('Actual species'!U110="X"),1,0))</f>
        <v>0</v>
      </c>
      <c r="S110">
        <f>IF(SUM('Actual species'!V110)&gt;0,1,IF(SUM('Actual species'!V110="X"),1,0))</f>
        <v>0</v>
      </c>
      <c r="T110">
        <f>IF(SUM('Actual species'!W110)&gt;0,1,IF(SUM('Actual species'!W110="X"),1,0))</f>
        <v>1</v>
      </c>
      <c r="U110">
        <f>IF(SUM('Actual species'!X110)&gt;0,1,IF(SUM('Actual species'!X110="X"),1,0))</f>
        <v>0</v>
      </c>
      <c r="V110">
        <f>IF(SUM('Actual species'!Y110)&gt;0,1,IF(SUM('Actual species'!Y110="X"),1,0))</f>
        <v>0</v>
      </c>
    </row>
    <row r="111" spans="1:22" x14ac:dyDescent="0.3">
      <c r="A111" t="str">
        <f>'Actual species'!A111</f>
        <v>Namunia mymecophila</v>
      </c>
      <c r="B111">
        <f>IF(SUM('Actual species'!B111:E111)&gt;0,1,IF(SUM('Actual species'!B111:E111="X"),1,0))</f>
        <v>0</v>
      </c>
      <c r="C111">
        <f>IF(SUM('Actual species'!F111)&gt;0,1,IF(SUM('Actual species'!F111="X"),1,0))</f>
        <v>0</v>
      </c>
      <c r="D111">
        <f>IF(SUM('Actual species'!G111)&gt;0,1,IF(SUM('Actual species'!G111="X"),1,0))</f>
        <v>0</v>
      </c>
      <c r="E111">
        <f>IF(SUM('Actual species'!H111)&gt;0,1,IF(SUM('Actual species'!H111="X"),1,0))</f>
        <v>0</v>
      </c>
      <c r="F111">
        <f>IF(SUM('Actual species'!I111)&gt;0,1,IF(SUM('Actual species'!I111="X"),1,0))</f>
        <v>1</v>
      </c>
      <c r="G111">
        <f>IF(SUM('Actual species'!J111)&gt;0,1,IF(SUM('Actual species'!J111="X"),1,0))</f>
        <v>0</v>
      </c>
      <c r="H111">
        <f>IF(SUM('Actual species'!K111)&gt;0,1,IF(SUM('Actual species'!K111="X"),1,0))</f>
        <v>1</v>
      </c>
      <c r="I111">
        <f>IF(SUM('Actual species'!L111)&gt;0,1,IF(SUM('Actual species'!L111="X"),1,0))</f>
        <v>0</v>
      </c>
      <c r="J111">
        <f>IF(SUM('Actual species'!M111)&gt;0,1,IF(SUM('Actual species'!M111="X"),1,0))</f>
        <v>0</v>
      </c>
      <c r="K111">
        <f>IF(SUM('Actual species'!N111)&gt;0,1,IF(SUM('Actual species'!N111="X"),1,0))</f>
        <v>0</v>
      </c>
      <c r="L111">
        <f>IF(SUM('Actual species'!O111)&gt;0,1,IF(SUM('Actual species'!O111="X"),1,0))</f>
        <v>0</v>
      </c>
      <c r="M111">
        <f>IF(SUM('Actual species'!P111)&gt;0,1,IF(SUM('Actual species'!P111="X"),1,0))</f>
        <v>0</v>
      </c>
      <c r="N111">
        <f>IF(SUM('Actual species'!Q111)&gt;0,1,IF(SUM('Actual species'!Q111="X"),1,0))</f>
        <v>0</v>
      </c>
      <c r="O111">
        <f>IF(SUM('Actual species'!R111)&gt;0,1,IF(SUM('Actual species'!R111="X"),1,0))</f>
        <v>0</v>
      </c>
      <c r="P111">
        <f>IF(SUM('Actual species'!S111)&gt;0,1,IF(SUM('Actual species'!S111="X"),1,0))</f>
        <v>0</v>
      </c>
      <c r="Q111">
        <f>IF(SUM('Actual species'!T111)&gt;0,1,IF(SUM('Actual species'!T111="X"),1,0))</f>
        <v>0</v>
      </c>
      <c r="R111">
        <f>IF(SUM('Actual species'!U111)&gt;0,1,IF(SUM('Actual species'!U111="X"),1,0))</f>
        <v>0</v>
      </c>
      <c r="S111">
        <f>IF(SUM('Actual species'!V111)&gt;0,1,IF(SUM('Actual species'!V111="X"),1,0))</f>
        <v>0</v>
      </c>
      <c r="T111">
        <f>IF(SUM('Actual species'!W111)&gt;0,1,IF(SUM('Actual species'!W111="X"),1,0))</f>
        <v>0</v>
      </c>
      <c r="U111">
        <f>IF(SUM('Actual species'!X111)&gt;0,1,IF(SUM('Actual species'!X111="X"),1,0))</f>
        <v>0</v>
      </c>
      <c r="V111">
        <f>IF(SUM('Actual species'!Y111)&gt;0,1,IF(SUM('Actual species'!Y111="X"),1,0))</f>
        <v>1</v>
      </c>
    </row>
    <row r="112" spans="1:22" x14ac:dyDescent="0.3">
      <c r="A112" t="str">
        <f>'Actual species'!A112</f>
        <v>Panaphantus atomus</v>
      </c>
      <c r="B112">
        <f>IF(SUM('Actual species'!B112:E112)&gt;0,1,IF(SUM('Actual species'!B112:E112="X"),1,0))</f>
        <v>0</v>
      </c>
      <c r="C112">
        <f>IF(SUM('Actual species'!F112)&gt;0,1,IF(SUM('Actual species'!F112="X"),1,0))</f>
        <v>0</v>
      </c>
      <c r="D112">
        <f>IF(SUM('Actual species'!G112)&gt;0,1,IF(SUM('Actual species'!G112="X"),1,0))</f>
        <v>0</v>
      </c>
      <c r="E112">
        <f>IF(SUM('Actual species'!H112)&gt;0,1,IF(SUM('Actual species'!H112="X"),1,0))</f>
        <v>0</v>
      </c>
      <c r="F112">
        <f>IF(SUM('Actual species'!I112)&gt;0,1,IF(SUM('Actual species'!I112="X"),1,0))</f>
        <v>0</v>
      </c>
      <c r="G112">
        <f>IF(SUM('Actual species'!J112)&gt;0,1,IF(SUM('Actual species'!J112="X"),1,0))</f>
        <v>0</v>
      </c>
      <c r="H112">
        <f>IF(SUM('Actual species'!K112)&gt;0,1,IF(SUM('Actual species'!K112="X"),1,0))</f>
        <v>0</v>
      </c>
      <c r="I112">
        <f>IF(SUM('Actual species'!L112)&gt;0,1,IF(SUM('Actual species'!L112="X"),1,0))</f>
        <v>0</v>
      </c>
      <c r="J112">
        <f>IF(SUM('Actual species'!M112)&gt;0,1,IF(SUM('Actual species'!M112="X"),1,0))</f>
        <v>1</v>
      </c>
      <c r="K112">
        <f>IF(SUM('Actual species'!N112)&gt;0,1,IF(SUM('Actual species'!N112="X"),1,0))</f>
        <v>0</v>
      </c>
      <c r="L112">
        <f>IF(SUM('Actual species'!O112)&gt;0,1,IF(SUM('Actual species'!O112="X"),1,0))</f>
        <v>0</v>
      </c>
      <c r="M112">
        <f>IF(SUM('Actual species'!P112)&gt;0,1,IF(SUM('Actual species'!P112="X"),1,0))</f>
        <v>0</v>
      </c>
      <c r="N112">
        <f>IF(SUM('Actual species'!Q112)&gt;0,1,IF(SUM('Actual species'!Q112="X"),1,0))</f>
        <v>0</v>
      </c>
      <c r="O112">
        <f>IF(SUM('Actual species'!R112)&gt;0,1,IF(SUM('Actual species'!R112="X"),1,0))</f>
        <v>0</v>
      </c>
      <c r="P112">
        <f>IF(SUM('Actual species'!S112)&gt;0,1,IF(SUM('Actual species'!S112="X"),1,0))</f>
        <v>0</v>
      </c>
      <c r="Q112">
        <f>IF(SUM('Actual species'!T112)&gt;0,1,IF(SUM('Actual species'!T112="X"),1,0))</f>
        <v>0</v>
      </c>
      <c r="R112">
        <f>IF(SUM('Actual species'!U112)&gt;0,1,IF(SUM('Actual species'!U112="X"),1,0))</f>
        <v>0</v>
      </c>
      <c r="S112">
        <f>IF(SUM('Actual species'!V112)&gt;0,1,IF(SUM('Actual species'!V112="X"),1,0))</f>
        <v>0</v>
      </c>
      <c r="T112">
        <f>IF(SUM('Actual species'!W112)&gt;0,1,IF(SUM('Actual species'!W112="X"),1,0))</f>
        <v>0</v>
      </c>
      <c r="U112">
        <f>IF(SUM('Actual species'!X112)&gt;0,1,IF(SUM('Actual species'!X112="X"),1,0))</f>
        <v>1</v>
      </c>
      <c r="V112">
        <f>IF(SUM('Actual species'!Y112)&gt;0,1,IF(SUM('Actual species'!Y112="X"),1,0))</f>
        <v>1</v>
      </c>
    </row>
    <row r="113" spans="1:22" x14ac:dyDescent="0.3">
      <c r="A113" t="str">
        <f>'Actual species'!A113</f>
        <v>Paratychus mendax</v>
      </c>
      <c r="B113">
        <f>IF(SUM('Actual species'!B113:E113)&gt;0,1,IF(SUM('Actual species'!B113:E113="X"),1,0))</f>
        <v>0</v>
      </c>
      <c r="C113">
        <f>IF(SUM('Actual species'!F113)&gt;0,1,IF(SUM('Actual species'!F113="X"),1,0))</f>
        <v>0</v>
      </c>
      <c r="D113">
        <f>IF(SUM('Actual species'!G113)&gt;0,1,IF(SUM('Actual species'!G113="X"),1,0))</f>
        <v>0</v>
      </c>
      <c r="E113">
        <f>IF(SUM('Actual species'!H113)&gt;0,1,IF(SUM('Actual species'!H113="X"),1,0))</f>
        <v>1</v>
      </c>
      <c r="F113">
        <f>IF(SUM('Actual species'!I113)&gt;0,1,IF(SUM('Actual species'!I113="X"),1,0))</f>
        <v>1</v>
      </c>
      <c r="G113">
        <f>IF(SUM('Actual species'!J113)&gt;0,1,IF(SUM('Actual species'!J113="X"),1,0))</f>
        <v>0</v>
      </c>
      <c r="H113">
        <f>IF(SUM('Actual species'!K113)&gt;0,1,IF(SUM('Actual species'!K113="X"),1,0))</f>
        <v>0</v>
      </c>
      <c r="I113">
        <f>IF(SUM('Actual species'!L113)&gt;0,1,IF(SUM('Actual species'!L113="X"),1,0))</f>
        <v>0</v>
      </c>
      <c r="J113">
        <f>IF(SUM('Actual species'!M113)&gt;0,1,IF(SUM('Actual species'!M113="X"),1,0))</f>
        <v>1</v>
      </c>
      <c r="K113">
        <f>IF(SUM('Actual species'!N113)&gt;0,1,IF(SUM('Actual species'!N113="X"),1,0))</f>
        <v>0</v>
      </c>
      <c r="L113">
        <f>IF(SUM('Actual species'!O113)&gt;0,1,IF(SUM('Actual species'!O113="X"),1,0))</f>
        <v>0</v>
      </c>
      <c r="M113">
        <f>IF(SUM('Actual species'!P113)&gt;0,1,IF(SUM('Actual species'!P113="X"),1,0))</f>
        <v>0</v>
      </c>
      <c r="N113">
        <f>IF(SUM('Actual species'!Q113)&gt;0,1,IF(SUM('Actual species'!Q113="X"),1,0))</f>
        <v>0</v>
      </c>
      <c r="O113">
        <f>IF(SUM('Actual species'!R113)&gt;0,1,IF(SUM('Actual species'!R113="X"),1,0))</f>
        <v>0</v>
      </c>
      <c r="P113">
        <f>IF(SUM('Actual species'!S113)&gt;0,1,IF(SUM('Actual species'!S113="X"),1,0))</f>
        <v>0</v>
      </c>
      <c r="Q113">
        <f>IF(SUM('Actual species'!T113)&gt;0,1,IF(SUM('Actual species'!T113="X"),1,0))</f>
        <v>0</v>
      </c>
      <c r="R113">
        <f>IF(SUM('Actual species'!U113)&gt;0,1,IF(SUM('Actual species'!U113="X"),1,0))</f>
        <v>0</v>
      </c>
      <c r="S113">
        <f>IF(SUM('Actual species'!V113)&gt;0,1,IF(SUM('Actual species'!V113="X"),1,0))</f>
        <v>0</v>
      </c>
      <c r="T113">
        <f>IF(SUM('Actual species'!W113)&gt;0,1,IF(SUM('Actual species'!W113="X"),1,0))</f>
        <v>0</v>
      </c>
      <c r="U113">
        <f>IF(SUM('Actual species'!X113)&gt;0,1,IF(SUM('Actual species'!X113="X"),1,0))</f>
        <v>1</v>
      </c>
      <c r="V113">
        <f>IF(SUM('Actual species'!Y113)&gt;0,1,IF(SUM('Actual species'!Y113="X"),1,0))</f>
        <v>1</v>
      </c>
    </row>
    <row r="114" spans="1:22" x14ac:dyDescent="0.3">
      <c r="A114" t="str">
        <f>'Actual species'!A114</f>
        <v xml:space="preserve">*Paratychus kerkisicus (E) </v>
      </c>
      <c r="B114">
        <f>IF(SUM('Actual species'!B114:E114)&gt;0,1,IF(SUM('Actual species'!B114:E114="X"),1,0))</f>
        <v>0</v>
      </c>
      <c r="C114">
        <f>IF(SUM('Actual species'!F114)&gt;0,1,IF(SUM('Actual species'!F114="X"),1,0))</f>
        <v>0</v>
      </c>
      <c r="D114">
        <f>IF(SUM('Actual species'!G114)&gt;0,1,IF(SUM('Actual species'!G114="X"),1,0))</f>
        <v>0</v>
      </c>
      <c r="E114">
        <f>IF(SUM('Actual species'!H114)&gt;0,1,IF(SUM('Actual species'!H114="X"),1,0))</f>
        <v>1</v>
      </c>
      <c r="F114">
        <f>IF(SUM('Actual species'!I114)&gt;0,1,IF(SUM('Actual species'!I114="X"),1,0))</f>
        <v>0</v>
      </c>
      <c r="G114">
        <f>IF(SUM('Actual species'!J114)&gt;0,1,IF(SUM('Actual species'!J114="X"),1,0))</f>
        <v>0</v>
      </c>
      <c r="H114">
        <f>IF(SUM('Actual species'!K114)&gt;0,1,IF(SUM('Actual species'!K114="X"),1,0))</f>
        <v>0</v>
      </c>
      <c r="I114">
        <f>IF(SUM('Actual species'!L114)&gt;0,1,IF(SUM('Actual species'!L114="X"),1,0))</f>
        <v>0</v>
      </c>
      <c r="J114">
        <f>IF(SUM('Actual species'!M114)&gt;0,1,IF(SUM('Actual species'!M114="X"),1,0))</f>
        <v>0</v>
      </c>
      <c r="K114">
        <f>IF(SUM('Actual species'!N114)&gt;0,1,IF(SUM('Actual species'!N114="X"),1,0))</f>
        <v>0</v>
      </c>
      <c r="L114">
        <f>IF(SUM('Actual species'!O114)&gt;0,1,IF(SUM('Actual species'!O114="X"),1,0))</f>
        <v>0</v>
      </c>
      <c r="M114">
        <f>IF(SUM('Actual species'!P114)&gt;0,1,IF(SUM('Actual species'!P114="X"),1,0))</f>
        <v>0</v>
      </c>
      <c r="N114">
        <f>IF(SUM('Actual species'!Q114)&gt;0,1,IF(SUM('Actual species'!Q114="X"),1,0))</f>
        <v>0</v>
      </c>
      <c r="O114">
        <f>IF(SUM('Actual species'!R114)&gt;0,1,IF(SUM('Actual species'!R114="X"),1,0))</f>
        <v>0</v>
      </c>
      <c r="P114">
        <f>IF(SUM('Actual species'!S114)&gt;0,1,IF(SUM('Actual species'!S114="X"),1,0))</f>
        <v>0</v>
      </c>
      <c r="Q114">
        <f>IF(SUM('Actual species'!T114)&gt;0,1,IF(SUM('Actual species'!T114="X"),1,0))</f>
        <v>0</v>
      </c>
      <c r="R114">
        <f>IF(SUM('Actual species'!U114)&gt;0,1,IF(SUM('Actual species'!U114="X"),1,0))</f>
        <v>0</v>
      </c>
      <c r="S114">
        <f>IF(SUM('Actual species'!V114)&gt;0,1,IF(SUM('Actual species'!V114="X"),1,0))</f>
        <v>0</v>
      </c>
      <c r="T114">
        <f>IF(SUM('Actual species'!W114)&gt;0,1,IF(SUM('Actual species'!W114="X"),1,0))</f>
        <v>1</v>
      </c>
      <c r="U114">
        <f>IF(SUM('Actual species'!X114)&gt;0,1,IF(SUM('Actual species'!X114="X"),1,0))</f>
        <v>0</v>
      </c>
      <c r="V114">
        <f>IF(SUM('Actual species'!Y114)&gt;0,1,IF(SUM('Actual species'!Y114="X"),1,0))</f>
        <v>0</v>
      </c>
    </row>
    <row r="115" spans="1:22" x14ac:dyDescent="0.3">
      <c r="A115" t="str">
        <f>'Actual species'!A115</f>
        <v xml:space="preserve">*Protamaurops assingi (E) </v>
      </c>
      <c r="B115">
        <f>IF(SUM('Actual species'!B115:E115)&gt;0,1,IF(SUM('Actual species'!B115:E115="X"),1,0))</f>
        <v>0</v>
      </c>
      <c r="C115">
        <f>IF(SUM('Actual species'!F115)&gt;0,1,IF(SUM('Actual species'!F115="X"),1,0))</f>
        <v>0</v>
      </c>
      <c r="D115">
        <f>IF(SUM('Actual species'!G115)&gt;0,1,IF(SUM('Actual species'!G115="X"),1,0))</f>
        <v>0</v>
      </c>
      <c r="E115">
        <f>IF(SUM('Actual species'!H115)&gt;0,1,IF(SUM('Actual species'!H115="X"),1,0))</f>
        <v>0</v>
      </c>
      <c r="F115">
        <f>IF(SUM('Actual species'!I115)&gt;0,1,IF(SUM('Actual species'!I115="X"),1,0))</f>
        <v>1</v>
      </c>
      <c r="G115">
        <f>IF(SUM('Actual species'!J115)&gt;0,1,IF(SUM('Actual species'!J115="X"),1,0))</f>
        <v>0</v>
      </c>
      <c r="H115">
        <f>IF(SUM('Actual species'!K115)&gt;0,1,IF(SUM('Actual species'!K115="X"),1,0))</f>
        <v>0</v>
      </c>
      <c r="I115">
        <f>IF(SUM('Actual species'!L115)&gt;0,1,IF(SUM('Actual species'!L115="X"),1,0))</f>
        <v>0</v>
      </c>
      <c r="J115">
        <f>IF(SUM('Actual species'!M115)&gt;0,1,IF(SUM('Actual species'!M115="X"),1,0))</f>
        <v>0</v>
      </c>
      <c r="K115">
        <f>IF(SUM('Actual species'!N115)&gt;0,1,IF(SUM('Actual species'!N115="X"),1,0))</f>
        <v>0</v>
      </c>
      <c r="L115">
        <f>IF(SUM('Actual species'!O115)&gt;0,1,IF(SUM('Actual species'!O115="X"),1,0))</f>
        <v>0</v>
      </c>
      <c r="M115">
        <f>IF(SUM('Actual species'!P115)&gt;0,1,IF(SUM('Actual species'!P115="X"),1,0))</f>
        <v>0</v>
      </c>
      <c r="N115">
        <f>IF(SUM('Actual species'!Q115)&gt;0,1,IF(SUM('Actual species'!Q115="X"),1,0))</f>
        <v>0</v>
      </c>
      <c r="O115">
        <f>IF(SUM('Actual species'!R115)&gt;0,1,IF(SUM('Actual species'!R115="X"),1,0))</f>
        <v>0</v>
      </c>
      <c r="P115">
        <f>IF(SUM('Actual species'!S115)&gt;0,1,IF(SUM('Actual species'!S115="X"),1,0))</f>
        <v>0</v>
      </c>
      <c r="Q115">
        <f>IF(SUM('Actual species'!T115)&gt;0,1,IF(SUM('Actual species'!T115="X"),1,0))</f>
        <v>0</v>
      </c>
      <c r="R115">
        <f>IF(SUM('Actual species'!U115)&gt;0,1,IF(SUM('Actual species'!U115="X"),1,0))</f>
        <v>0</v>
      </c>
      <c r="S115">
        <f>IF(SUM('Actual species'!V115)&gt;0,1,IF(SUM('Actual species'!V115="X"),1,0))</f>
        <v>0</v>
      </c>
      <c r="T115">
        <f>IF(SUM('Actual species'!W115)&gt;0,1,IF(SUM('Actual species'!W115="X"),1,0))</f>
        <v>1</v>
      </c>
      <c r="U115">
        <f>IF(SUM('Actual species'!X115)&gt;0,1,IF(SUM('Actual species'!X115="X"),1,0))</f>
        <v>0</v>
      </c>
      <c r="V115">
        <f>IF(SUM('Actual species'!Y115)&gt;0,1,IF(SUM('Actual species'!Y115="X"),1,0))</f>
        <v>0</v>
      </c>
    </row>
    <row r="116" spans="1:22" x14ac:dyDescent="0.3">
      <c r="A116" t="str">
        <f>'Actual species'!A116</f>
        <v>Reichenbachia chevrieri</v>
      </c>
      <c r="B116">
        <f>IF(SUM('Actual species'!B116:E116)&gt;0,1,IF(SUM('Actual species'!B116:E116="X"),1,0))</f>
        <v>0</v>
      </c>
      <c r="C116">
        <f>IF(SUM('Actual species'!F116)&gt;0,1,IF(SUM('Actual species'!F116="X"),1,0))</f>
        <v>0</v>
      </c>
      <c r="D116">
        <f>IF(SUM('Actual species'!G116)&gt;0,1,IF(SUM('Actual species'!G116="X"),1,0))</f>
        <v>0</v>
      </c>
      <c r="E116">
        <f>IF(SUM('Actual species'!H116)&gt;0,1,IF(SUM('Actual species'!H116="X"),1,0))</f>
        <v>0</v>
      </c>
      <c r="F116">
        <f>IF(SUM('Actual species'!I116)&gt;0,1,IF(SUM('Actual species'!I116="X"),1,0))</f>
        <v>0</v>
      </c>
      <c r="G116">
        <f>IF(SUM('Actual species'!J116)&gt;0,1,IF(SUM('Actual species'!J116="X"),1,0))</f>
        <v>0</v>
      </c>
      <c r="H116">
        <f>IF(SUM('Actual species'!K116)&gt;0,1,IF(SUM('Actual species'!K116="X"),1,0))</f>
        <v>1</v>
      </c>
      <c r="I116">
        <f>IF(SUM('Actual species'!L116)&gt;0,1,IF(SUM('Actual species'!L116="X"),1,0))</f>
        <v>0</v>
      </c>
      <c r="J116">
        <f>IF(SUM('Actual species'!M116)&gt;0,1,IF(SUM('Actual species'!M116="X"),1,0))</f>
        <v>1</v>
      </c>
      <c r="K116">
        <f>IF(SUM('Actual species'!N116)&gt;0,1,IF(SUM('Actual species'!N116="X"),1,0))</f>
        <v>0</v>
      </c>
      <c r="L116">
        <f>IF(SUM('Actual species'!O116)&gt;0,1,IF(SUM('Actual species'!O116="X"),1,0))</f>
        <v>0</v>
      </c>
      <c r="M116">
        <f>IF(SUM('Actual species'!P116)&gt;0,1,IF(SUM('Actual species'!P116="X"),1,0))</f>
        <v>0</v>
      </c>
      <c r="N116">
        <f>IF(SUM('Actual species'!Q116)&gt;0,1,IF(SUM('Actual species'!Q116="X"),1,0))</f>
        <v>0</v>
      </c>
      <c r="O116">
        <f>IF(SUM('Actual species'!R116)&gt;0,1,IF(SUM('Actual species'!R116="X"),1,0))</f>
        <v>0</v>
      </c>
      <c r="P116">
        <f>IF(SUM('Actual species'!S116)&gt;0,1,IF(SUM('Actual species'!S116="X"),1,0))</f>
        <v>0</v>
      </c>
      <c r="Q116">
        <f>IF(SUM('Actual species'!T116)&gt;0,1,IF(SUM('Actual species'!T116="X"),1,0))</f>
        <v>0</v>
      </c>
      <c r="R116">
        <f>IF(SUM('Actual species'!U116)&gt;0,1,IF(SUM('Actual species'!U116="X"),1,0))</f>
        <v>0</v>
      </c>
      <c r="S116">
        <f>IF(SUM('Actual species'!V116)&gt;0,1,IF(SUM('Actual species'!V116="X"),1,0))</f>
        <v>0</v>
      </c>
      <c r="T116">
        <f>IF(SUM('Actual species'!W116)&gt;0,1,IF(SUM('Actual species'!W116="X"),1,0))</f>
        <v>0</v>
      </c>
      <c r="U116">
        <f>IF(SUM('Actual species'!X116)&gt;0,1,IF(SUM('Actual species'!X116="X"),1,0))</f>
        <v>1</v>
      </c>
      <c r="V116">
        <f>IF(SUM('Actual species'!Y116)&gt;0,1,IF(SUM('Actual species'!Y116="X"),1,0))</f>
        <v>1</v>
      </c>
    </row>
    <row r="117" spans="1:22" x14ac:dyDescent="0.3">
      <c r="A117" t="str">
        <f>'Actual species'!A117</f>
        <v>Reichenbachia nigriventris</v>
      </c>
      <c r="B117">
        <f>IF(SUM('Actual species'!B117:E117)&gt;0,1,IF(SUM('Actual species'!B117:E117="X"),1,0))</f>
        <v>0</v>
      </c>
      <c r="C117">
        <f>IF(SUM('Actual species'!F117)&gt;0,1,IF(SUM('Actual species'!F117="X"),1,0))</f>
        <v>0</v>
      </c>
      <c r="D117">
        <f>IF(SUM('Actual species'!G117)&gt;0,1,IF(SUM('Actual species'!G117="X"),1,0))</f>
        <v>0</v>
      </c>
      <c r="E117">
        <f>IF(SUM('Actual species'!H117)&gt;0,1,IF(SUM('Actual species'!H117="X"),1,0))</f>
        <v>0</v>
      </c>
      <c r="F117">
        <f>IF(SUM('Actual species'!I117)&gt;0,1,IF(SUM('Actual species'!I117="X"),1,0))</f>
        <v>0</v>
      </c>
      <c r="G117">
        <f>IF(SUM('Actual species'!J117)&gt;0,1,IF(SUM('Actual species'!J117="X"),1,0))</f>
        <v>0</v>
      </c>
      <c r="H117">
        <f>IF(SUM('Actual species'!K117)&gt;0,1,IF(SUM('Actual species'!K117="X"),1,0))</f>
        <v>0</v>
      </c>
      <c r="I117">
        <f>IF(SUM('Actual species'!L117)&gt;0,1,IF(SUM('Actual species'!L117="X"),1,0))</f>
        <v>0</v>
      </c>
      <c r="J117">
        <f>IF(SUM('Actual species'!M117)&gt;0,1,IF(SUM('Actual species'!M117="X"),1,0))</f>
        <v>1</v>
      </c>
      <c r="K117">
        <f>IF(SUM('Actual species'!N117)&gt;0,1,IF(SUM('Actual species'!N117="X"),1,0))</f>
        <v>0</v>
      </c>
      <c r="L117">
        <f>IF(SUM('Actual species'!O117)&gt;0,1,IF(SUM('Actual species'!O117="X"),1,0))</f>
        <v>0</v>
      </c>
      <c r="M117">
        <f>IF(SUM('Actual species'!P117)&gt;0,1,IF(SUM('Actual species'!P117="X"),1,0))</f>
        <v>0</v>
      </c>
      <c r="N117">
        <f>IF(SUM('Actual species'!Q117)&gt;0,1,IF(SUM('Actual species'!Q117="X"),1,0))</f>
        <v>0</v>
      </c>
      <c r="O117">
        <f>IF(SUM('Actual species'!R117)&gt;0,1,IF(SUM('Actual species'!R117="X"),1,0))</f>
        <v>0</v>
      </c>
      <c r="P117">
        <f>IF(SUM('Actual species'!S117)&gt;0,1,IF(SUM('Actual species'!S117="X"),1,0))</f>
        <v>0</v>
      </c>
      <c r="Q117">
        <f>IF(SUM('Actual species'!T117)&gt;0,1,IF(SUM('Actual species'!T117="X"),1,0))</f>
        <v>0</v>
      </c>
      <c r="R117">
        <f>IF(SUM('Actual species'!U117)&gt;0,1,IF(SUM('Actual species'!U117="X"),1,0))</f>
        <v>0</v>
      </c>
      <c r="S117">
        <f>IF(SUM('Actual species'!V117)&gt;0,1,IF(SUM('Actual species'!V117="X"),1,0))</f>
        <v>0</v>
      </c>
      <c r="T117">
        <f>IF(SUM('Actual species'!W117)&gt;0,1,IF(SUM('Actual species'!W117="X"),1,0))</f>
        <v>0</v>
      </c>
      <c r="U117">
        <f>IF(SUM('Actual species'!X117)&gt;0,1,IF(SUM('Actual species'!X117="X"),1,0))</f>
        <v>1</v>
      </c>
      <c r="V117">
        <f>IF(SUM('Actual species'!Y117)&gt;0,1,IF(SUM('Actual species'!Y117="X"),1,0))</f>
        <v>0</v>
      </c>
    </row>
    <row r="118" spans="1:22" x14ac:dyDescent="0.3">
      <c r="A118" t="str">
        <f>'Actual species'!A118</f>
        <v>Rybaxis longicornis</v>
      </c>
      <c r="B118">
        <f>IF(SUM('Actual species'!B118:E118)&gt;0,1,IF(SUM('Actual species'!B118:E118="X"),1,0))</f>
        <v>0</v>
      </c>
      <c r="C118">
        <f>IF(SUM('Actual species'!F118)&gt;0,1,IF(SUM('Actual species'!F118="X"),1,0))</f>
        <v>0</v>
      </c>
      <c r="D118">
        <f>IF(SUM('Actual species'!G118)&gt;0,1,IF(SUM('Actual species'!G118="X"),1,0))</f>
        <v>0</v>
      </c>
      <c r="E118">
        <f>IF(SUM('Actual species'!H118)&gt;0,1,IF(SUM('Actual species'!H118="X"),1,0))</f>
        <v>0</v>
      </c>
      <c r="F118">
        <f>IF(SUM('Actual species'!I118)&gt;0,1,IF(SUM('Actual species'!I118="X"),1,0))</f>
        <v>0</v>
      </c>
      <c r="G118">
        <f>IF(SUM('Actual species'!J118)&gt;0,1,IF(SUM('Actual species'!J118="X"),1,0))</f>
        <v>0</v>
      </c>
      <c r="H118">
        <f>IF(SUM('Actual species'!K118)&gt;0,1,IF(SUM('Actual species'!K118="X"),1,0))</f>
        <v>0</v>
      </c>
      <c r="I118">
        <f>IF(SUM('Actual species'!L118)&gt;0,1,IF(SUM('Actual species'!L118="X"),1,0))</f>
        <v>0</v>
      </c>
      <c r="J118">
        <f>IF(SUM('Actual species'!M118)&gt;0,1,IF(SUM('Actual species'!M118="X"),1,0))</f>
        <v>1</v>
      </c>
      <c r="K118">
        <f>IF(SUM('Actual species'!N118)&gt;0,1,IF(SUM('Actual species'!N118="X"),1,0))</f>
        <v>0</v>
      </c>
      <c r="L118">
        <f>IF(SUM('Actual species'!O118)&gt;0,1,IF(SUM('Actual species'!O118="X"),1,0))</f>
        <v>0</v>
      </c>
      <c r="M118">
        <f>IF(SUM('Actual species'!P118)&gt;0,1,IF(SUM('Actual species'!P118="X"),1,0))</f>
        <v>0</v>
      </c>
      <c r="N118">
        <f>IF(SUM('Actual species'!Q118)&gt;0,1,IF(SUM('Actual species'!Q118="X"),1,0))</f>
        <v>0</v>
      </c>
      <c r="O118">
        <f>IF(SUM('Actual species'!R118)&gt;0,1,IF(SUM('Actual species'!R118="X"),1,0))</f>
        <v>0</v>
      </c>
      <c r="P118">
        <f>IF(SUM('Actual species'!S118)&gt;0,1,IF(SUM('Actual species'!S118="X"),1,0))</f>
        <v>0</v>
      </c>
      <c r="Q118">
        <f>IF(SUM('Actual species'!T118)&gt;0,1,IF(SUM('Actual species'!T118="X"),1,0))</f>
        <v>0</v>
      </c>
      <c r="R118">
        <f>IF(SUM('Actual species'!U118)&gt;0,1,IF(SUM('Actual species'!U118="X"),1,0))</f>
        <v>0</v>
      </c>
      <c r="S118">
        <f>IF(SUM('Actual species'!V118)&gt;0,1,IF(SUM('Actual species'!V118="X"),1,0))</f>
        <v>0</v>
      </c>
      <c r="T118">
        <f>IF(SUM('Actual species'!W118)&gt;0,1,IF(SUM('Actual species'!W118="X"),1,0))</f>
        <v>0</v>
      </c>
      <c r="U118">
        <f>IF(SUM('Actual species'!X118)&gt;0,1,IF(SUM('Actual species'!X118="X"),1,0))</f>
        <v>1</v>
      </c>
      <c r="V118">
        <f>IF(SUM('Actual species'!Y118)&gt;0,1,IF(SUM('Actual species'!Y118="X"),1,0))</f>
        <v>1</v>
      </c>
    </row>
    <row r="119" spans="1:22" x14ac:dyDescent="0.3">
      <c r="A119" t="str">
        <f>'Actual species'!A119</f>
        <v>Tribatus creticus</v>
      </c>
      <c r="B119">
        <f>IF(SUM('Actual species'!B119:E119)&gt;0,1,IF(SUM('Actual species'!B119:E119="X"),1,0))</f>
        <v>0</v>
      </c>
      <c r="C119">
        <f>IF(SUM('Actual species'!F119)&gt;0,1,IF(SUM('Actual species'!F119="X"),1,0))</f>
        <v>0</v>
      </c>
      <c r="D119">
        <f>IF(SUM('Actual species'!G119)&gt;0,1,IF(SUM('Actual species'!G119="X"),1,0))</f>
        <v>0</v>
      </c>
      <c r="E119">
        <f>IF(SUM('Actual species'!H119)&gt;0,1,IF(SUM('Actual species'!H119="X"),1,0))</f>
        <v>1</v>
      </c>
      <c r="F119">
        <f>IF(SUM('Actual species'!I119)&gt;0,1,IF(SUM('Actual species'!I119="X"),1,0))</f>
        <v>1</v>
      </c>
      <c r="G119">
        <f>IF(SUM('Actual species'!J119)&gt;0,1,IF(SUM('Actual species'!J119="X"),1,0))</f>
        <v>1</v>
      </c>
      <c r="H119">
        <f>IF(SUM('Actual species'!K119)&gt;0,1,IF(SUM('Actual species'!K119="X"),1,0))</f>
        <v>1</v>
      </c>
      <c r="I119">
        <f>IF(SUM('Actual species'!L119)&gt;0,1,IF(SUM('Actual species'!L119="X"),1,0))</f>
        <v>0</v>
      </c>
      <c r="J119">
        <f>IF(SUM('Actual species'!M119)&gt;0,1,IF(SUM('Actual species'!M119="X"),1,0))</f>
        <v>0</v>
      </c>
      <c r="K119">
        <f>IF(SUM('Actual species'!N119)&gt;0,1,IF(SUM('Actual species'!N119="X"),1,0))</f>
        <v>0</v>
      </c>
      <c r="L119">
        <f>IF(SUM('Actual species'!O119)&gt;0,1,IF(SUM('Actual species'!O119="X"),1,0))</f>
        <v>0</v>
      </c>
      <c r="M119">
        <f>IF(SUM('Actual species'!P119)&gt;0,1,IF(SUM('Actual species'!P119="X"),1,0))</f>
        <v>0</v>
      </c>
      <c r="N119">
        <f>IF(SUM('Actual species'!Q119)&gt;0,1,IF(SUM('Actual species'!Q119="X"),1,0))</f>
        <v>0</v>
      </c>
      <c r="O119">
        <f>IF(SUM('Actual species'!R119)&gt;0,1,IF(SUM('Actual species'!R119="X"),1,0))</f>
        <v>0</v>
      </c>
      <c r="P119">
        <f>IF(SUM('Actual species'!S119)&gt;0,1,IF(SUM('Actual species'!S119="X"),1,0))</f>
        <v>0</v>
      </c>
      <c r="Q119">
        <f>IF(SUM('Actual species'!T119)&gt;0,1,IF(SUM('Actual species'!T119="X"),1,0))</f>
        <v>0</v>
      </c>
      <c r="R119">
        <f>IF(SUM('Actual species'!U119)&gt;0,1,IF(SUM('Actual species'!U119="X"),1,0))</f>
        <v>0</v>
      </c>
      <c r="S119">
        <f>IF(SUM('Actual species'!V119)&gt;0,1,IF(SUM('Actual species'!V119="X"),1,0))</f>
        <v>0</v>
      </c>
      <c r="T119">
        <f>IF(SUM('Actual species'!W119)&gt;0,1,IF(SUM('Actual species'!W119="X"),1,0))</f>
        <v>0</v>
      </c>
      <c r="U119">
        <f>IF(SUM('Actual species'!X119)&gt;0,1,IF(SUM('Actual species'!X119="X"),1,0))</f>
        <v>0</v>
      </c>
      <c r="V119">
        <f>IF(SUM('Actual species'!Y119)&gt;0,1,IF(SUM('Actual species'!Y119="X"),1,0))</f>
        <v>1</v>
      </c>
    </row>
    <row r="120" spans="1:22" x14ac:dyDescent="0.3">
      <c r="A120" t="str">
        <f>'Actual species'!A120</f>
        <v>Trimium carpathicum</v>
      </c>
      <c r="B120">
        <f>IF(SUM('Actual species'!B120:E120)&gt;0,1,IF(SUM('Actual species'!B120:E120="X"),1,0))</f>
        <v>0</v>
      </c>
      <c r="C120">
        <f>IF(SUM('Actual species'!F120)&gt;0,1,IF(SUM('Actual species'!F120="X"),1,0))</f>
        <v>0</v>
      </c>
      <c r="D120">
        <f>IF(SUM('Actual species'!G120)&gt;0,1,IF(SUM('Actual species'!G120="X"),1,0))</f>
        <v>0</v>
      </c>
      <c r="E120">
        <f>IF(SUM('Actual species'!H120)&gt;0,1,IF(SUM('Actual species'!H120="X"),1,0))</f>
        <v>0</v>
      </c>
      <c r="F120">
        <f>IF(SUM('Actual species'!I120)&gt;0,1,IF(SUM('Actual species'!I120="X"),1,0))</f>
        <v>0</v>
      </c>
      <c r="G120">
        <f>IF(SUM('Actual species'!J120)&gt;0,1,IF(SUM('Actual species'!J120="X"),1,0))</f>
        <v>0</v>
      </c>
      <c r="H120">
        <f>IF(SUM('Actual species'!K120)&gt;0,1,IF(SUM('Actual species'!K120="X"),1,0))</f>
        <v>0</v>
      </c>
      <c r="I120">
        <f>IF(SUM('Actual species'!L120)&gt;0,1,IF(SUM('Actual species'!L120="X"),1,0))</f>
        <v>0</v>
      </c>
      <c r="J120">
        <f>IF(SUM('Actual species'!M120)&gt;0,1,IF(SUM('Actual species'!M120="X"),1,0))</f>
        <v>1</v>
      </c>
      <c r="K120">
        <f>IF(SUM('Actual species'!N120)&gt;0,1,IF(SUM('Actual species'!N120="X"),1,0))</f>
        <v>0</v>
      </c>
      <c r="L120">
        <f>IF(SUM('Actual species'!O120)&gt;0,1,IF(SUM('Actual species'!O120="X"),1,0))</f>
        <v>0</v>
      </c>
      <c r="M120">
        <f>IF(SUM('Actual species'!P120)&gt;0,1,IF(SUM('Actual species'!P120="X"),1,0))</f>
        <v>0</v>
      </c>
      <c r="N120">
        <f>IF(SUM('Actual species'!Q120)&gt;0,1,IF(SUM('Actual species'!Q120="X"),1,0))</f>
        <v>0</v>
      </c>
      <c r="O120">
        <f>IF(SUM('Actual species'!R120)&gt;0,1,IF(SUM('Actual species'!R120="X"),1,0))</f>
        <v>0</v>
      </c>
      <c r="P120">
        <f>IF(SUM('Actual species'!S120)&gt;0,1,IF(SUM('Actual species'!S120="X"),1,0))</f>
        <v>0</v>
      </c>
      <c r="Q120">
        <f>IF(SUM('Actual species'!T120)&gt;0,1,IF(SUM('Actual species'!T120="X"),1,0))</f>
        <v>0</v>
      </c>
      <c r="R120">
        <f>IF(SUM('Actual species'!U120)&gt;0,1,IF(SUM('Actual species'!U120="X"),1,0))</f>
        <v>0</v>
      </c>
      <c r="S120">
        <f>IF(SUM('Actual species'!V120)&gt;0,1,IF(SUM('Actual species'!V120="X"),1,0))</f>
        <v>0</v>
      </c>
      <c r="T120">
        <f>IF(SUM('Actual species'!W120)&gt;0,1,IF(SUM('Actual species'!W120="X"),1,0))</f>
        <v>0</v>
      </c>
      <c r="U120">
        <f>IF(SUM('Actual species'!X120)&gt;0,1,IF(SUM('Actual species'!X120="X"),1,0))</f>
        <v>1</v>
      </c>
      <c r="V120">
        <f>IF(SUM('Actual species'!Y120)&gt;0,1,IF(SUM('Actual species'!Y120="X"),1,0))</f>
        <v>0</v>
      </c>
    </row>
    <row r="121" spans="1:22" x14ac:dyDescent="0.3">
      <c r="A121" t="str">
        <f>'Actual species'!A121</f>
        <v>Trimium caucasicum</v>
      </c>
      <c r="B121">
        <f>IF(SUM('Actual species'!B121:E121)&gt;0,1,IF(SUM('Actual species'!B121:E121="X"),1,0))</f>
        <v>0</v>
      </c>
      <c r="C121">
        <f>IF(SUM('Actual species'!F121)&gt;0,1,IF(SUM('Actual species'!F121="X"),1,0))</f>
        <v>0</v>
      </c>
      <c r="D121">
        <f>IF(SUM('Actual species'!G121)&gt;0,1,IF(SUM('Actual species'!G121="X"),1,0))</f>
        <v>0</v>
      </c>
      <c r="E121">
        <f>IF(SUM('Actual species'!H121)&gt;0,1,IF(SUM('Actual species'!H121="X"),1,0))</f>
        <v>1</v>
      </c>
      <c r="F121">
        <f>IF(SUM('Actual species'!I121)&gt;0,1,IF(SUM('Actual species'!I121="X"),1,0))</f>
        <v>0</v>
      </c>
      <c r="G121">
        <f>IF(SUM('Actual species'!J121)&gt;0,1,IF(SUM('Actual species'!J121="X"),1,0))</f>
        <v>0</v>
      </c>
      <c r="H121">
        <f>IF(SUM('Actual species'!K121)&gt;0,1,IF(SUM('Actual species'!K121="X"),1,0))</f>
        <v>0</v>
      </c>
      <c r="I121">
        <f>IF(SUM('Actual species'!L121)&gt;0,1,IF(SUM('Actual species'!L121="X"),1,0))</f>
        <v>0</v>
      </c>
      <c r="J121">
        <f>IF(SUM('Actual species'!M121)&gt;0,1,IF(SUM('Actual species'!M121="X"),1,0))</f>
        <v>0</v>
      </c>
      <c r="K121">
        <f>IF(SUM('Actual species'!N121)&gt;0,1,IF(SUM('Actual species'!N121="X"),1,0))</f>
        <v>0</v>
      </c>
      <c r="L121">
        <f>IF(SUM('Actual species'!O121)&gt;0,1,IF(SUM('Actual species'!O121="X"),1,0))</f>
        <v>0</v>
      </c>
      <c r="M121">
        <f>IF(SUM('Actual species'!P121)&gt;0,1,IF(SUM('Actual species'!P121="X"),1,0))</f>
        <v>0</v>
      </c>
      <c r="N121">
        <f>IF(SUM('Actual species'!Q121)&gt;0,1,IF(SUM('Actual species'!Q121="X"),1,0))</f>
        <v>0</v>
      </c>
      <c r="O121">
        <f>IF(SUM('Actual species'!R121)&gt;0,1,IF(SUM('Actual species'!R121="X"),1,0))</f>
        <v>0</v>
      </c>
      <c r="P121">
        <f>IF(SUM('Actual species'!S121)&gt;0,1,IF(SUM('Actual species'!S121="X"),1,0))</f>
        <v>0</v>
      </c>
      <c r="Q121">
        <f>IF(SUM('Actual species'!T121)&gt;0,1,IF(SUM('Actual species'!T121="X"),1,0))</f>
        <v>0</v>
      </c>
      <c r="R121">
        <f>IF(SUM('Actual species'!U121)&gt;0,1,IF(SUM('Actual species'!U121="X"),1,0))</f>
        <v>0</v>
      </c>
      <c r="S121">
        <f>IF(SUM('Actual species'!V121)&gt;0,1,IF(SUM('Actual species'!V121="X"),1,0))</f>
        <v>0</v>
      </c>
      <c r="T121">
        <f>IF(SUM('Actual species'!W121)&gt;0,1,IF(SUM('Actual species'!W121="X"),1,0))</f>
        <v>0</v>
      </c>
      <c r="U121">
        <f>IF(SUM('Actual species'!X121)&gt;0,1,IF(SUM('Actual species'!X121="X"),1,0))</f>
        <v>0</v>
      </c>
      <c r="V121">
        <f>IF(SUM('Actual species'!Y121)&gt;0,1,IF(SUM('Actual species'!Y121="X"),1,0))</f>
        <v>1</v>
      </c>
    </row>
    <row r="122" spans="1:22" x14ac:dyDescent="0.3">
      <c r="A122" t="str">
        <f>'Actual species'!A122</f>
        <v>Trimium expandum</v>
      </c>
      <c r="B122">
        <f>IF(SUM('Actual species'!B122:E122)&gt;0,1,IF(SUM('Actual species'!B122:E122="X"),1,0))</f>
        <v>0</v>
      </c>
      <c r="C122">
        <f>IF(SUM('Actual species'!F122)&gt;0,1,IF(SUM('Actual species'!F122="X"),1,0))</f>
        <v>0</v>
      </c>
      <c r="D122">
        <f>IF(SUM('Actual species'!G122)&gt;0,1,IF(SUM('Actual species'!G122="X"),1,0))</f>
        <v>0</v>
      </c>
      <c r="E122">
        <f>IF(SUM('Actual species'!H122)&gt;0,1,IF(SUM('Actual species'!H122="X"),1,0))</f>
        <v>0</v>
      </c>
      <c r="F122">
        <f>IF(SUM('Actual species'!I122)&gt;0,1,IF(SUM('Actual species'!I122="X"),1,0))</f>
        <v>0</v>
      </c>
      <c r="G122">
        <f>IF(SUM('Actual species'!J122)&gt;0,1,IF(SUM('Actual species'!J122="X"),1,0))</f>
        <v>0</v>
      </c>
      <c r="H122">
        <f>IF(SUM('Actual species'!K122)&gt;0,1,IF(SUM('Actual species'!K122="X"),1,0))</f>
        <v>0</v>
      </c>
      <c r="I122">
        <f>IF(SUM('Actual species'!L122)&gt;0,1,IF(SUM('Actual species'!L122="X"),1,0))</f>
        <v>0</v>
      </c>
      <c r="J122">
        <f>IF(SUM('Actual species'!M122)&gt;0,1,IF(SUM('Actual species'!M122="X"),1,0))</f>
        <v>1</v>
      </c>
      <c r="K122">
        <f>IF(SUM('Actual species'!N122)&gt;0,1,IF(SUM('Actual species'!N122="X"),1,0))</f>
        <v>0</v>
      </c>
      <c r="L122">
        <f>IF(SUM('Actual species'!O122)&gt;0,1,IF(SUM('Actual species'!O122="X"),1,0))</f>
        <v>0</v>
      </c>
      <c r="M122">
        <f>IF(SUM('Actual species'!P122)&gt;0,1,IF(SUM('Actual species'!P122="X"),1,0))</f>
        <v>0</v>
      </c>
      <c r="N122">
        <f>IF(SUM('Actual species'!Q122)&gt;0,1,IF(SUM('Actual species'!Q122="X"),1,0))</f>
        <v>0</v>
      </c>
      <c r="O122">
        <f>IF(SUM('Actual species'!R122)&gt;0,1,IF(SUM('Actual species'!R122="X"),1,0))</f>
        <v>0</v>
      </c>
      <c r="P122">
        <f>IF(SUM('Actual species'!S122)&gt;0,1,IF(SUM('Actual species'!S122="X"),1,0))</f>
        <v>0</v>
      </c>
      <c r="Q122">
        <f>IF(SUM('Actual species'!T122)&gt;0,1,IF(SUM('Actual species'!T122="X"),1,0))</f>
        <v>0</v>
      </c>
      <c r="R122">
        <f>IF(SUM('Actual species'!U122)&gt;0,1,IF(SUM('Actual species'!U122="X"),1,0))</f>
        <v>0</v>
      </c>
      <c r="S122">
        <f>IF(SUM('Actual species'!V122)&gt;0,1,IF(SUM('Actual species'!V122="X"),1,0))</f>
        <v>0</v>
      </c>
      <c r="T122">
        <f>IF(SUM('Actual species'!W122)&gt;0,1,IF(SUM('Actual species'!W122="X"),1,0))</f>
        <v>0</v>
      </c>
      <c r="U122">
        <f>IF(SUM('Actual species'!X122)&gt;0,1,IF(SUM('Actual species'!X122="X"),1,0))</f>
        <v>1</v>
      </c>
      <c r="V122">
        <f>IF(SUM('Actual species'!Y122)&gt;0,1,IF(SUM('Actual species'!Y122="X"),1,0))</f>
        <v>0</v>
      </c>
    </row>
    <row r="123" spans="1:22" x14ac:dyDescent="0.3">
      <c r="A123" t="str">
        <f>'Actual species'!A123</f>
        <v>Trimium libani</v>
      </c>
      <c r="B123">
        <f>IF(SUM('Actual species'!B123:E123)&gt;0,1,IF(SUM('Actual species'!B123:E123="X"),1,0))</f>
        <v>0</v>
      </c>
      <c r="C123">
        <f>IF(SUM('Actual species'!F123)&gt;0,1,IF(SUM('Actual species'!F123="X"),1,0))</f>
        <v>0</v>
      </c>
      <c r="D123">
        <f>IF(SUM('Actual species'!G123)&gt;0,1,IF(SUM('Actual species'!G123="X"),1,0))</f>
        <v>0</v>
      </c>
      <c r="E123">
        <f>IF(SUM('Actual species'!H123)&gt;0,1,IF(SUM('Actual species'!H123="X"),1,0))</f>
        <v>0</v>
      </c>
      <c r="F123">
        <f>IF(SUM('Actual species'!I123)&gt;0,1,IF(SUM('Actual species'!I123="X"),1,0))</f>
        <v>0</v>
      </c>
      <c r="G123">
        <f>IF(SUM('Actual species'!J123)&gt;0,1,IF(SUM('Actual species'!J123="X"),1,0))</f>
        <v>0</v>
      </c>
      <c r="H123">
        <f>IF(SUM('Actual species'!K123)&gt;0,1,IF(SUM('Actual species'!K123="X"),1,0))</f>
        <v>1</v>
      </c>
      <c r="I123">
        <f>IF(SUM('Actual species'!L123)&gt;0,1,IF(SUM('Actual species'!L123="X"),1,0))</f>
        <v>0</v>
      </c>
      <c r="J123">
        <f>IF(SUM('Actual species'!M123)&gt;0,1,IF(SUM('Actual species'!M123="X"),1,0))</f>
        <v>0</v>
      </c>
      <c r="K123">
        <f>IF(SUM('Actual species'!N123)&gt;0,1,IF(SUM('Actual species'!N123="X"),1,0))</f>
        <v>0</v>
      </c>
      <c r="L123">
        <f>IF(SUM('Actual species'!O123)&gt;0,1,IF(SUM('Actual species'!O123="X"),1,0))</f>
        <v>0</v>
      </c>
      <c r="M123">
        <f>IF(SUM('Actual species'!P123)&gt;0,1,IF(SUM('Actual species'!P123="X"),1,0))</f>
        <v>0</v>
      </c>
      <c r="N123">
        <f>IF(SUM('Actual species'!Q123)&gt;0,1,IF(SUM('Actual species'!Q123="X"),1,0))</f>
        <v>0</v>
      </c>
      <c r="O123">
        <f>IF(SUM('Actual species'!R123)&gt;0,1,IF(SUM('Actual species'!R123="X"),1,0))</f>
        <v>0</v>
      </c>
      <c r="P123">
        <f>IF(SUM('Actual species'!S123)&gt;0,1,IF(SUM('Actual species'!S123="X"),1,0))</f>
        <v>0</v>
      </c>
      <c r="Q123">
        <f>IF(SUM('Actual species'!T123)&gt;0,1,IF(SUM('Actual species'!T123="X"),1,0))</f>
        <v>0</v>
      </c>
      <c r="R123">
        <f>IF(SUM('Actual species'!U123)&gt;0,1,IF(SUM('Actual species'!U123="X"),1,0))</f>
        <v>0</v>
      </c>
      <c r="S123">
        <f>IF(SUM('Actual species'!V123)&gt;0,1,IF(SUM('Actual species'!V123="X"),1,0))</f>
        <v>0</v>
      </c>
      <c r="T123">
        <f>IF(SUM('Actual species'!W123)&gt;0,1,IF(SUM('Actual species'!W123="X"),1,0))</f>
        <v>0</v>
      </c>
      <c r="U123">
        <f>IF(SUM('Actual species'!X123)&gt;0,1,IF(SUM('Actual species'!X123="X"),1,0))</f>
        <v>0</v>
      </c>
      <c r="V123">
        <f>IF(SUM('Actual species'!Y123)&gt;0,1,IF(SUM('Actual species'!Y123="X"),1,0))</f>
        <v>1</v>
      </c>
    </row>
    <row r="124" spans="1:22" x14ac:dyDescent="0.3">
      <c r="A124" t="str">
        <f>'Actual species'!A124</f>
        <v>Trissemus antennatus serricornis</v>
      </c>
      <c r="B124">
        <f>IF(SUM('Actual species'!B124:E124)&gt;0,1,IF(SUM('Actual species'!B124:E124="X"),1,0))</f>
        <v>0</v>
      </c>
      <c r="C124">
        <f>IF(SUM('Actual species'!F124)&gt;0,1,IF(SUM('Actual species'!F124="X"),1,0))</f>
        <v>0</v>
      </c>
      <c r="D124">
        <f>IF(SUM('Actual species'!G124)&gt;0,1,IF(SUM('Actual species'!G124="X"),1,0))</f>
        <v>0</v>
      </c>
      <c r="E124">
        <f>IF(SUM('Actual species'!H124)&gt;0,1,IF(SUM('Actual species'!H124="X"),1,0))</f>
        <v>0</v>
      </c>
      <c r="F124">
        <f>IF(SUM('Actual species'!I124)&gt;0,1,IF(SUM('Actual species'!I124="X"),1,0))</f>
        <v>0</v>
      </c>
      <c r="G124">
        <f>IF(SUM('Actual species'!J124)&gt;0,1,IF(SUM('Actual species'!J124="X"),1,0))</f>
        <v>0</v>
      </c>
      <c r="H124">
        <f>IF(SUM('Actual species'!K124)&gt;0,1,IF(SUM('Actual species'!K124="X"),1,0))</f>
        <v>0</v>
      </c>
      <c r="I124">
        <f>IF(SUM('Actual species'!L124)&gt;0,1,IF(SUM('Actual species'!L124="X"),1,0))</f>
        <v>0</v>
      </c>
      <c r="J124">
        <f>IF(SUM('Actual species'!M124)&gt;0,1,IF(SUM('Actual species'!M124="X"),1,0))</f>
        <v>1</v>
      </c>
      <c r="K124">
        <f>IF(SUM('Actual species'!N124)&gt;0,1,IF(SUM('Actual species'!N124="X"),1,0))</f>
        <v>0</v>
      </c>
      <c r="L124">
        <f>IF(SUM('Actual species'!O124)&gt;0,1,IF(SUM('Actual species'!O124="X"),1,0))</f>
        <v>0</v>
      </c>
      <c r="M124">
        <f>IF(SUM('Actual species'!P124)&gt;0,1,IF(SUM('Actual species'!P124="X"),1,0))</f>
        <v>0</v>
      </c>
      <c r="N124">
        <f>IF(SUM('Actual species'!Q124)&gt;0,1,IF(SUM('Actual species'!Q124="X"),1,0))</f>
        <v>0</v>
      </c>
      <c r="O124">
        <f>IF(SUM('Actual species'!R124)&gt;0,1,IF(SUM('Actual species'!R124="X"),1,0))</f>
        <v>0</v>
      </c>
      <c r="P124">
        <f>IF(SUM('Actual species'!S124)&gt;0,1,IF(SUM('Actual species'!S124="X"),1,0))</f>
        <v>0</v>
      </c>
      <c r="Q124">
        <f>IF(SUM('Actual species'!T124)&gt;0,1,IF(SUM('Actual species'!T124="X"),1,0))</f>
        <v>0</v>
      </c>
      <c r="R124">
        <f>IF(SUM('Actual species'!U124)&gt;0,1,IF(SUM('Actual species'!U124="X"),1,0))</f>
        <v>0</v>
      </c>
      <c r="S124">
        <f>IF(SUM('Actual species'!V124)&gt;0,1,IF(SUM('Actual species'!V124="X"),1,0))</f>
        <v>0</v>
      </c>
      <c r="T124">
        <f>IF(SUM('Actual species'!W124)&gt;0,1,IF(SUM('Actual species'!W124="X"),1,0))</f>
        <v>0</v>
      </c>
      <c r="U124">
        <f>IF(SUM('Actual species'!X124)&gt;0,1,IF(SUM('Actual species'!X124="X"),1,0))</f>
        <v>1</v>
      </c>
      <c r="V124">
        <f>IF(SUM('Actual species'!Y124)&gt;0,1,IF(SUM('Actual species'!Y124="X"),1,0))</f>
        <v>1</v>
      </c>
    </row>
    <row r="125" spans="1:22" x14ac:dyDescent="0.3">
      <c r="A125" t="str">
        <f>'Actual species'!A125</f>
        <v>*Tychobythinus assingi (E)</v>
      </c>
      <c r="B125">
        <f>IF(SUM('Actual species'!B125:E125)&gt;0,1,IF(SUM('Actual species'!B125:E125="X"),1,0))</f>
        <v>0</v>
      </c>
      <c r="C125">
        <f>IF(SUM('Actual species'!F125)&gt;0,1,IF(SUM('Actual species'!F125="X"),1,0))</f>
        <v>0</v>
      </c>
      <c r="D125">
        <f>IF(SUM('Actual species'!G125)&gt;0,1,IF(SUM('Actual species'!G125="X"),1,0))</f>
        <v>0</v>
      </c>
      <c r="E125">
        <f>IF(SUM('Actual species'!H125)&gt;0,1,IF(SUM('Actual species'!H125="X"),1,0))</f>
        <v>0</v>
      </c>
      <c r="F125">
        <f>IF(SUM('Actual species'!I125)&gt;0,1,IF(SUM('Actual species'!I125="X"),1,0))</f>
        <v>0</v>
      </c>
      <c r="G125">
        <f>IF(SUM('Actual species'!J125)&gt;0,1,IF(SUM('Actual species'!J125="X"),1,0))</f>
        <v>0</v>
      </c>
      <c r="H125">
        <f>IF(SUM('Actual species'!K125)&gt;0,1,IF(SUM('Actual species'!K125="X"),1,0))</f>
        <v>0</v>
      </c>
      <c r="I125">
        <f>IF(SUM('Actual species'!L125)&gt;0,1,IF(SUM('Actual species'!L125="X"),1,0))</f>
        <v>0</v>
      </c>
      <c r="J125">
        <f>IF(SUM('Actual species'!M125)&gt;0,1,IF(SUM('Actual species'!M125="X"),1,0))</f>
        <v>0</v>
      </c>
      <c r="K125">
        <f>IF(SUM('Actual species'!N125)&gt;0,1,IF(SUM('Actual species'!N125="X"),1,0))</f>
        <v>0</v>
      </c>
      <c r="L125">
        <f>IF(SUM('Actual species'!O125)&gt;0,1,IF(SUM('Actual species'!O125="X"),1,0))</f>
        <v>0</v>
      </c>
      <c r="M125">
        <f>IF(SUM('Actual species'!P125)&gt;0,1,IF(SUM('Actual species'!P125="X"),1,0))</f>
        <v>1</v>
      </c>
      <c r="N125">
        <f>IF(SUM('Actual species'!Q125)&gt;0,1,IF(SUM('Actual species'!Q125="X"),1,0))</f>
        <v>0</v>
      </c>
      <c r="O125">
        <f>IF(SUM('Actual species'!R125)&gt;0,1,IF(SUM('Actual species'!R125="X"),1,0))</f>
        <v>0</v>
      </c>
      <c r="P125">
        <f>IF(SUM('Actual species'!S125)&gt;0,1,IF(SUM('Actual species'!S125="X"),1,0))</f>
        <v>0</v>
      </c>
      <c r="Q125">
        <f>IF(SUM('Actual species'!T125)&gt;0,1,IF(SUM('Actual species'!T125="X"),1,0))</f>
        <v>0</v>
      </c>
      <c r="R125">
        <f>IF(SUM('Actual species'!U125)&gt;0,1,IF(SUM('Actual species'!U125="X"),1,0))</f>
        <v>0</v>
      </c>
      <c r="S125">
        <f>IF(SUM('Actual species'!V125)&gt;0,1,IF(SUM('Actual species'!V125="X"),1,0))</f>
        <v>0</v>
      </c>
      <c r="T125">
        <f>IF(SUM('Actual species'!W125)&gt;0,1,IF(SUM('Actual species'!W125="X"),1,0))</f>
        <v>1</v>
      </c>
      <c r="U125">
        <f>IF(SUM('Actual species'!X125)&gt;0,1,IF(SUM('Actual species'!X125="X"),1,0))</f>
        <v>0</v>
      </c>
      <c r="V125">
        <f>IF(SUM('Actual species'!Y125)&gt;0,1,IF(SUM('Actual species'!Y125="X"),1,0))</f>
        <v>0</v>
      </c>
    </row>
    <row r="126" spans="1:22" x14ac:dyDescent="0.3">
      <c r="A126" t="str">
        <f>'Actual species'!A126</f>
        <v xml:space="preserve">*Tychobythinus brachati (E) </v>
      </c>
      <c r="B126">
        <f>IF(SUM('Actual species'!B126:E126)&gt;0,1,IF(SUM('Actual species'!B126:E126="X"),1,0))</f>
        <v>0</v>
      </c>
      <c r="C126">
        <f>IF(SUM('Actual species'!F126)&gt;0,1,IF(SUM('Actual species'!F126="X"),1,0))</f>
        <v>0</v>
      </c>
      <c r="D126">
        <f>IF(SUM('Actual species'!G126)&gt;0,1,IF(SUM('Actual species'!G126="X"),1,0))</f>
        <v>0</v>
      </c>
      <c r="E126">
        <f>IF(SUM('Actual species'!H126)&gt;0,1,IF(SUM('Actual species'!H126="X"),1,0))</f>
        <v>1</v>
      </c>
      <c r="F126">
        <f>IF(SUM('Actual species'!I126)&gt;0,1,IF(SUM('Actual species'!I126="X"),1,0))</f>
        <v>0</v>
      </c>
      <c r="G126">
        <f>IF(SUM('Actual species'!J126)&gt;0,1,IF(SUM('Actual species'!J126="X"),1,0))</f>
        <v>0</v>
      </c>
      <c r="H126">
        <f>IF(SUM('Actual species'!K126)&gt;0,1,IF(SUM('Actual species'!K126="X"),1,0))</f>
        <v>0</v>
      </c>
      <c r="I126">
        <f>IF(SUM('Actual species'!L126)&gt;0,1,IF(SUM('Actual species'!L126="X"),1,0))</f>
        <v>0</v>
      </c>
      <c r="J126">
        <f>IF(SUM('Actual species'!M126)&gt;0,1,IF(SUM('Actual species'!M126="X"),1,0))</f>
        <v>0</v>
      </c>
      <c r="K126">
        <f>IF(SUM('Actual species'!N126)&gt;0,1,IF(SUM('Actual species'!N126="X"),1,0))</f>
        <v>0</v>
      </c>
      <c r="L126">
        <f>IF(SUM('Actual species'!O126)&gt;0,1,IF(SUM('Actual species'!O126="X"),1,0))</f>
        <v>0</v>
      </c>
      <c r="M126">
        <f>IF(SUM('Actual species'!P126)&gt;0,1,IF(SUM('Actual species'!P126="X"),1,0))</f>
        <v>0</v>
      </c>
      <c r="N126">
        <f>IF(SUM('Actual species'!Q126)&gt;0,1,IF(SUM('Actual species'!Q126="X"),1,0))</f>
        <v>0</v>
      </c>
      <c r="O126">
        <f>IF(SUM('Actual species'!R126)&gt;0,1,IF(SUM('Actual species'!R126="X"),1,0))</f>
        <v>0</v>
      </c>
      <c r="P126">
        <f>IF(SUM('Actual species'!S126)&gt;0,1,IF(SUM('Actual species'!S126="X"),1,0))</f>
        <v>0</v>
      </c>
      <c r="Q126">
        <f>IF(SUM('Actual species'!T126)&gt;0,1,IF(SUM('Actual species'!T126="X"),1,0))</f>
        <v>0</v>
      </c>
      <c r="R126">
        <f>IF(SUM('Actual species'!U126)&gt;0,1,IF(SUM('Actual species'!U126="X"),1,0))</f>
        <v>0</v>
      </c>
      <c r="S126">
        <f>IF(SUM('Actual species'!V126)&gt;0,1,IF(SUM('Actual species'!V126="X"),1,0))</f>
        <v>0</v>
      </c>
      <c r="T126">
        <f>IF(SUM('Actual species'!W126)&gt;0,1,IF(SUM('Actual species'!W126="X"),1,0))</f>
        <v>1</v>
      </c>
      <c r="U126">
        <f>IF(SUM('Actual species'!X126)&gt;0,1,IF(SUM('Actual species'!X126="X"),1,0))</f>
        <v>0</v>
      </c>
      <c r="V126">
        <f>IF(SUM('Actual species'!Y126)&gt;0,1,IF(SUM('Actual species'!Y126="X"),1,0))</f>
        <v>0</v>
      </c>
    </row>
    <row r="127" spans="1:22" x14ac:dyDescent="0.3">
      <c r="A127" t="str">
        <f>'Actual species'!A127</f>
        <v>Tychobythinus cavifrons</v>
      </c>
      <c r="B127">
        <f>IF(SUM('Actual species'!B127:E127)&gt;0,1,IF(SUM('Actual species'!B127:E127="X"),1,0))</f>
        <v>0</v>
      </c>
      <c r="C127">
        <f>IF(SUM('Actual species'!F127)&gt;0,1,IF(SUM('Actual species'!F127="X"),1,0))</f>
        <v>0</v>
      </c>
      <c r="D127">
        <f>IF(SUM('Actual species'!G127)&gt;0,1,IF(SUM('Actual species'!G127="X"),1,0))</f>
        <v>0</v>
      </c>
      <c r="E127">
        <f>IF(SUM('Actual species'!H127)&gt;0,1,IF(SUM('Actual species'!H127="X"),1,0))</f>
        <v>0</v>
      </c>
      <c r="F127">
        <f>IF(SUM('Actual species'!I127)&gt;0,1,IF(SUM('Actual species'!I127="X"),1,0))</f>
        <v>0</v>
      </c>
      <c r="G127">
        <f>IF(SUM('Actual species'!J127)&gt;0,1,IF(SUM('Actual species'!J127="X"),1,0))</f>
        <v>0</v>
      </c>
      <c r="H127">
        <f>IF(SUM('Actual species'!K127)&gt;0,1,IF(SUM('Actual species'!K127="X"),1,0))</f>
        <v>0</v>
      </c>
      <c r="I127">
        <f>IF(SUM('Actual species'!L127)&gt;0,1,IF(SUM('Actual species'!L127="X"),1,0))</f>
        <v>0</v>
      </c>
      <c r="J127">
        <f>IF(SUM('Actual species'!M127)&gt;0,1,IF(SUM('Actual species'!M127="X"),1,0))</f>
        <v>1</v>
      </c>
      <c r="K127">
        <f>IF(SUM('Actual species'!N127)&gt;0,1,IF(SUM('Actual species'!N127="X"),1,0))</f>
        <v>0</v>
      </c>
      <c r="L127">
        <f>IF(SUM('Actual species'!O127)&gt;0,1,IF(SUM('Actual species'!O127="X"),1,0))</f>
        <v>0</v>
      </c>
      <c r="M127">
        <f>IF(SUM('Actual species'!P127)&gt;0,1,IF(SUM('Actual species'!P127="X"),1,0))</f>
        <v>0</v>
      </c>
      <c r="N127">
        <f>IF(SUM('Actual species'!Q127)&gt;0,1,IF(SUM('Actual species'!Q127="X"),1,0))</f>
        <v>0</v>
      </c>
      <c r="O127">
        <f>IF(SUM('Actual species'!R127)&gt;0,1,IF(SUM('Actual species'!R127="X"),1,0))</f>
        <v>0</v>
      </c>
      <c r="P127">
        <f>IF(SUM('Actual species'!S127)&gt;0,1,IF(SUM('Actual species'!S127="X"),1,0))</f>
        <v>0</v>
      </c>
      <c r="Q127">
        <f>IF(SUM('Actual species'!T127)&gt;0,1,IF(SUM('Actual species'!T127="X"),1,0))</f>
        <v>0</v>
      </c>
      <c r="R127">
        <f>IF(SUM('Actual species'!U127)&gt;0,1,IF(SUM('Actual species'!U127="X"),1,0))</f>
        <v>0</v>
      </c>
      <c r="S127">
        <f>IF(SUM('Actual species'!V127)&gt;0,1,IF(SUM('Actual species'!V127="X"),1,0))</f>
        <v>0</v>
      </c>
      <c r="T127">
        <f>IF(SUM('Actual species'!W127)&gt;0,1,IF(SUM('Actual species'!W127="X"),1,0))</f>
        <v>0</v>
      </c>
      <c r="U127">
        <f>IF(SUM('Actual species'!X127)&gt;0,1,IF(SUM('Actual species'!X127="X"),1,0))</f>
        <v>1</v>
      </c>
      <c r="V127">
        <f>IF(SUM('Actual species'!Y127)&gt;0,1,IF(SUM('Actual species'!Y127="X"),1,0))</f>
        <v>0</v>
      </c>
    </row>
    <row r="128" spans="1:22" x14ac:dyDescent="0.3">
      <c r="A128" t="str">
        <f>'Actual species'!A128</f>
        <v>Tychobythinus pauper</v>
      </c>
      <c r="B128">
        <f>IF(SUM('Actual species'!B128:E128)&gt;0,1,IF(SUM('Actual species'!B128:E128="X"),1,0))</f>
        <v>0</v>
      </c>
      <c r="C128">
        <f>IF(SUM('Actual species'!F128)&gt;0,1,IF(SUM('Actual species'!F128="X"),1,0))</f>
        <v>0</v>
      </c>
      <c r="D128">
        <f>IF(SUM('Actual species'!G128)&gt;0,1,IF(SUM('Actual species'!G128="X"),1,0))</f>
        <v>0</v>
      </c>
      <c r="E128">
        <f>IF(SUM('Actual species'!H128)&gt;0,1,IF(SUM('Actual species'!H128="X"),1,0))</f>
        <v>0</v>
      </c>
      <c r="F128">
        <f>IF(SUM('Actual species'!I128)&gt;0,1,IF(SUM('Actual species'!I128="X"),1,0))</f>
        <v>0</v>
      </c>
      <c r="G128">
        <f>IF(SUM('Actual species'!J128)&gt;0,1,IF(SUM('Actual species'!J128="X"),1,0))</f>
        <v>0</v>
      </c>
      <c r="H128">
        <f>IF(SUM('Actual species'!K128)&gt;0,1,IF(SUM('Actual species'!K128="X"),1,0))</f>
        <v>0</v>
      </c>
      <c r="I128">
        <f>IF(SUM('Actual species'!L128)&gt;0,1,IF(SUM('Actual species'!L128="X"),1,0))</f>
        <v>0</v>
      </c>
      <c r="J128">
        <f>IF(SUM('Actual species'!M128)&gt;0,1,IF(SUM('Actual species'!M128="X"),1,0))</f>
        <v>1</v>
      </c>
      <c r="K128">
        <f>IF(SUM('Actual species'!N128)&gt;0,1,IF(SUM('Actual species'!N128="X"),1,0))</f>
        <v>0</v>
      </c>
      <c r="L128">
        <f>IF(SUM('Actual species'!O128)&gt;0,1,IF(SUM('Actual species'!O128="X"),1,0))</f>
        <v>0</v>
      </c>
      <c r="M128">
        <f>IF(SUM('Actual species'!P128)&gt;0,1,IF(SUM('Actual species'!P128="X"),1,0))</f>
        <v>0</v>
      </c>
      <c r="N128">
        <f>IF(SUM('Actual species'!Q128)&gt;0,1,IF(SUM('Actual species'!Q128="X"),1,0))</f>
        <v>0</v>
      </c>
      <c r="O128">
        <f>IF(SUM('Actual species'!R128)&gt;0,1,IF(SUM('Actual species'!R128="X"),1,0))</f>
        <v>0</v>
      </c>
      <c r="P128">
        <f>IF(SUM('Actual species'!S128)&gt;0,1,IF(SUM('Actual species'!S128="X"),1,0))</f>
        <v>0</v>
      </c>
      <c r="Q128">
        <f>IF(SUM('Actual species'!T128)&gt;0,1,IF(SUM('Actual species'!T128="X"),1,0))</f>
        <v>0</v>
      </c>
      <c r="R128">
        <f>IF(SUM('Actual species'!U128)&gt;0,1,IF(SUM('Actual species'!U128="X"),1,0))</f>
        <v>0</v>
      </c>
      <c r="S128">
        <f>IF(SUM('Actual species'!V128)&gt;0,1,IF(SUM('Actual species'!V128="X"),1,0))</f>
        <v>0</v>
      </c>
      <c r="T128">
        <f>IF(SUM('Actual species'!W128)&gt;0,1,IF(SUM('Actual species'!W128="X"),1,0))</f>
        <v>0</v>
      </c>
      <c r="U128">
        <f>IF(SUM('Actual species'!X128)&gt;0,1,IF(SUM('Actual species'!X128="X"),1,0))</f>
        <v>1</v>
      </c>
      <c r="V128">
        <f>IF(SUM('Actual species'!Y128)&gt;0,1,IF(SUM('Actual species'!Y128="X"),1,0))</f>
        <v>0</v>
      </c>
    </row>
    <row r="129" spans="1:22" x14ac:dyDescent="0.3">
      <c r="A129" t="str">
        <f>'Actual species'!A129</f>
        <v>Tychus anatolicus</v>
      </c>
      <c r="B129">
        <f>IF(SUM('Actual species'!B129:E129)&gt;0,1,IF(SUM('Actual species'!B129:E129="X"),1,0))</f>
        <v>0</v>
      </c>
      <c r="C129">
        <f>IF(SUM('Actual species'!F129)&gt;0,1,IF(SUM('Actual species'!F129="X"),1,0))</f>
        <v>0</v>
      </c>
      <c r="D129">
        <f>IF(SUM('Actual species'!G129)&gt;0,1,IF(SUM('Actual species'!G129="X"),1,0))</f>
        <v>0</v>
      </c>
      <c r="E129">
        <f>IF(SUM('Actual species'!H129)&gt;0,1,IF(SUM('Actual species'!H129="X"),1,0))</f>
        <v>1</v>
      </c>
      <c r="F129">
        <f>IF(SUM('Actual species'!I129)&gt;0,1,IF(SUM('Actual species'!I129="X"),1,0))</f>
        <v>0</v>
      </c>
      <c r="G129">
        <f>IF(SUM('Actual species'!J129)&gt;0,1,IF(SUM('Actual species'!J129="X"),1,0))</f>
        <v>0</v>
      </c>
      <c r="H129">
        <f>IF(SUM('Actual species'!K129)&gt;0,1,IF(SUM('Actual species'!K129="X"),1,0))</f>
        <v>0</v>
      </c>
      <c r="I129">
        <f>IF(SUM('Actual species'!L129)&gt;0,1,IF(SUM('Actual species'!L129="X"),1,0))</f>
        <v>0</v>
      </c>
      <c r="J129">
        <f>IF(SUM('Actual species'!M129)&gt;0,1,IF(SUM('Actual species'!M129="X"),1,0))</f>
        <v>0</v>
      </c>
      <c r="K129">
        <f>IF(SUM('Actual species'!N129)&gt;0,1,IF(SUM('Actual species'!N129="X"),1,0))</f>
        <v>0</v>
      </c>
      <c r="L129">
        <f>IF(SUM('Actual species'!O129)&gt;0,1,IF(SUM('Actual species'!O129="X"),1,0))</f>
        <v>0</v>
      </c>
      <c r="M129">
        <f>IF(SUM('Actual species'!P129)&gt;0,1,IF(SUM('Actual species'!P129="X"),1,0))</f>
        <v>0</v>
      </c>
      <c r="N129">
        <f>IF(SUM('Actual species'!Q129)&gt;0,1,IF(SUM('Actual species'!Q129="X"),1,0))</f>
        <v>0</v>
      </c>
      <c r="O129">
        <f>IF(SUM('Actual species'!R129)&gt;0,1,IF(SUM('Actual species'!R129="X"),1,0))</f>
        <v>0</v>
      </c>
      <c r="P129">
        <f>IF(SUM('Actual species'!S129)&gt;0,1,IF(SUM('Actual species'!S129="X"),1,0))</f>
        <v>0</v>
      </c>
      <c r="Q129">
        <f>IF(SUM('Actual species'!T129)&gt;0,1,IF(SUM('Actual species'!T129="X"),1,0))</f>
        <v>0</v>
      </c>
      <c r="R129">
        <f>IF(SUM('Actual species'!U129)&gt;0,1,IF(SUM('Actual species'!U129="X"),1,0))</f>
        <v>0</v>
      </c>
      <c r="S129">
        <f>IF(SUM('Actual species'!V129)&gt;0,1,IF(SUM('Actual species'!V129="X"),1,0))</f>
        <v>0</v>
      </c>
      <c r="T129">
        <f>IF(SUM('Actual species'!W129)&gt;0,1,IF(SUM('Actual species'!W129="X"),1,0))</f>
        <v>0</v>
      </c>
      <c r="U129">
        <f>IF(SUM('Actual species'!X129)&gt;0,1,IF(SUM('Actual species'!X129="X"),1,0))</f>
        <v>1</v>
      </c>
      <c r="V129">
        <f>IF(SUM('Actual species'!Y129)&gt;0,1,IF(SUM('Actual species'!Y129="X"),1,0))</f>
        <v>1</v>
      </c>
    </row>
    <row r="130" spans="1:22" x14ac:dyDescent="0.3">
      <c r="A130" t="str">
        <f>'Actual species'!A130</f>
        <v>Tychus apfelbecki</v>
      </c>
      <c r="B130">
        <f>IF(SUM('Actual species'!B130:E130)&gt;0,1,IF(SUM('Actual species'!B130:E130="X"),1,0))</f>
        <v>0</v>
      </c>
      <c r="C130">
        <f>IF(SUM('Actual species'!F130)&gt;0,1,IF(SUM('Actual species'!F130="X"),1,0))</f>
        <v>0</v>
      </c>
      <c r="D130">
        <f>IF(SUM('Actual species'!G130)&gt;0,1,IF(SUM('Actual species'!G130="X"),1,0))</f>
        <v>0</v>
      </c>
      <c r="E130">
        <f>IF(SUM('Actual species'!H130)&gt;0,1,IF(SUM('Actual species'!H130="X"),1,0))</f>
        <v>0</v>
      </c>
      <c r="F130">
        <f>IF(SUM('Actual species'!I130)&gt;0,1,IF(SUM('Actual species'!I130="X"),1,0))</f>
        <v>1</v>
      </c>
      <c r="G130">
        <f>IF(SUM('Actual species'!J130)&gt;0,1,IF(SUM('Actual species'!J130="X"),1,0))</f>
        <v>0</v>
      </c>
      <c r="H130">
        <f>IF(SUM('Actual species'!K130)&gt;0,1,IF(SUM('Actual species'!K130="X"),1,0))</f>
        <v>0</v>
      </c>
      <c r="I130">
        <f>IF(SUM('Actual species'!L130)&gt;0,1,IF(SUM('Actual species'!L130="X"),1,0))</f>
        <v>0</v>
      </c>
      <c r="J130">
        <f>IF(SUM('Actual species'!M130)&gt;0,1,IF(SUM('Actual species'!M130="X"),1,0))</f>
        <v>0</v>
      </c>
      <c r="K130">
        <f>IF(SUM('Actual species'!N130)&gt;0,1,IF(SUM('Actual species'!N130="X"),1,0))</f>
        <v>0</v>
      </c>
      <c r="L130">
        <f>IF(SUM('Actual species'!O130)&gt;0,1,IF(SUM('Actual species'!O130="X"),1,0))</f>
        <v>0</v>
      </c>
      <c r="M130">
        <f>IF(SUM('Actual species'!P130)&gt;0,1,IF(SUM('Actual species'!P130="X"),1,0))</f>
        <v>0</v>
      </c>
      <c r="N130">
        <f>IF(SUM('Actual species'!Q130)&gt;0,1,IF(SUM('Actual species'!Q130="X"),1,0))</f>
        <v>0</v>
      </c>
      <c r="O130">
        <f>IF(SUM('Actual species'!R130)&gt;0,1,IF(SUM('Actual species'!R130="X"),1,0))</f>
        <v>0</v>
      </c>
      <c r="P130">
        <f>IF(SUM('Actual species'!S130)&gt;0,1,IF(SUM('Actual species'!S130="X"),1,0))</f>
        <v>0</v>
      </c>
      <c r="Q130">
        <f>IF(SUM('Actual species'!T130)&gt;0,1,IF(SUM('Actual species'!T130="X"),1,0))</f>
        <v>0</v>
      </c>
      <c r="R130">
        <f>IF(SUM('Actual species'!U130)&gt;0,1,IF(SUM('Actual species'!U130="X"),1,0))</f>
        <v>0</v>
      </c>
      <c r="S130">
        <f>IF(SUM('Actual species'!V130)&gt;0,1,IF(SUM('Actual species'!V130="X"),1,0))</f>
        <v>0</v>
      </c>
      <c r="T130">
        <f>IF(SUM('Actual species'!W130)&gt;0,1,IF(SUM('Actual species'!W130="X"),1,0))</f>
        <v>0</v>
      </c>
      <c r="U130">
        <f>IF(SUM('Actual species'!X130)&gt;0,1,IF(SUM('Actual species'!X130="X"),1,0))</f>
        <v>1</v>
      </c>
      <c r="V130">
        <f>IF(SUM('Actual species'!Y130)&gt;0,1,IF(SUM('Actual species'!Y130="X"),1,0))</f>
        <v>1</v>
      </c>
    </row>
    <row r="131" spans="1:22" x14ac:dyDescent="0.3">
      <c r="A131" t="str">
        <f>'Actual species'!A131</f>
        <v>Tychus caudatus</v>
      </c>
      <c r="B131">
        <f>IF(SUM('Actual species'!B131:E131)&gt;0,1,IF(SUM('Actual species'!B131:E131="X"),1,0))</f>
        <v>0</v>
      </c>
      <c r="C131">
        <f>IF(SUM('Actual species'!F131)&gt;0,1,IF(SUM('Actual species'!F131="X"),1,0))</f>
        <v>0</v>
      </c>
      <c r="D131">
        <f>IF(SUM('Actual species'!G131)&gt;0,1,IF(SUM('Actual species'!G131="X"),1,0))</f>
        <v>0</v>
      </c>
      <c r="E131">
        <f>IF(SUM('Actual species'!H131)&gt;0,1,IF(SUM('Actual species'!H131="X"),1,0))</f>
        <v>0</v>
      </c>
      <c r="F131">
        <f>IF(SUM('Actual species'!I131)&gt;0,1,IF(SUM('Actual species'!I131="X"),1,0))</f>
        <v>0</v>
      </c>
      <c r="G131">
        <f>IF(SUM('Actual species'!J131)&gt;0,1,IF(SUM('Actual species'!J131="X"),1,0))</f>
        <v>0</v>
      </c>
      <c r="H131">
        <f>IF(SUM('Actual species'!K131)&gt;0,1,IF(SUM('Actual species'!K131="X"),1,0))</f>
        <v>0</v>
      </c>
      <c r="I131">
        <f>IF(SUM('Actual species'!L131)&gt;0,1,IF(SUM('Actual species'!L131="X"),1,0))</f>
        <v>0</v>
      </c>
      <c r="J131">
        <f>IF(SUM('Actual species'!M131)&gt;0,1,IF(SUM('Actual species'!M131="X"),1,0))</f>
        <v>1</v>
      </c>
      <c r="K131">
        <f>IF(SUM('Actual species'!N131)&gt;0,1,IF(SUM('Actual species'!N131="X"),1,0))</f>
        <v>0</v>
      </c>
      <c r="L131">
        <f>IF(SUM('Actual species'!O131)&gt;0,1,IF(SUM('Actual species'!O131="X"),1,0))</f>
        <v>0</v>
      </c>
      <c r="M131">
        <f>IF(SUM('Actual species'!P131)&gt;0,1,IF(SUM('Actual species'!P131="X"),1,0))</f>
        <v>0</v>
      </c>
      <c r="N131">
        <f>IF(SUM('Actual species'!Q131)&gt;0,1,IF(SUM('Actual species'!Q131="X"),1,0))</f>
        <v>0</v>
      </c>
      <c r="O131">
        <f>IF(SUM('Actual species'!R131)&gt;0,1,IF(SUM('Actual species'!R131="X"),1,0))</f>
        <v>0</v>
      </c>
      <c r="P131">
        <f>IF(SUM('Actual species'!S131)&gt;0,1,IF(SUM('Actual species'!S131="X"),1,0))</f>
        <v>0</v>
      </c>
      <c r="Q131">
        <f>IF(SUM('Actual species'!T131)&gt;0,1,IF(SUM('Actual species'!T131="X"),1,0))</f>
        <v>0</v>
      </c>
      <c r="R131">
        <f>IF(SUM('Actual species'!U131)&gt;0,1,IF(SUM('Actual species'!U131="X"),1,0))</f>
        <v>0</v>
      </c>
      <c r="S131">
        <f>IF(SUM('Actual species'!V131)&gt;0,1,IF(SUM('Actual species'!V131="X"),1,0))</f>
        <v>0</v>
      </c>
      <c r="T131">
        <f>IF(SUM('Actual species'!W131)&gt;0,1,IF(SUM('Actual species'!W131="X"),1,0))</f>
        <v>0</v>
      </c>
      <c r="U131">
        <f>IF(SUM('Actual species'!X131)&gt;0,1,IF(SUM('Actual species'!X131="X"),1,0))</f>
        <v>1</v>
      </c>
      <c r="V131">
        <f>IF(SUM('Actual species'!Y131)&gt;0,1,IF(SUM('Actual species'!Y131="X"),1,0))</f>
        <v>0</v>
      </c>
    </row>
    <row r="132" spans="1:22" x14ac:dyDescent="0.3">
      <c r="A132" t="str">
        <f>'Actual species'!A132</f>
        <v xml:space="preserve">Tychus carpathius (E) </v>
      </c>
      <c r="B132">
        <f>IF(SUM('Actual species'!B132:E132)&gt;0,1,IF(SUM('Actual species'!B132:E132="X"),1,0))</f>
        <v>0</v>
      </c>
      <c r="C132">
        <f>IF(SUM('Actual species'!F132)&gt;0,1,IF(SUM('Actual species'!F132="X"),1,0))</f>
        <v>0</v>
      </c>
      <c r="D132">
        <f>IF(SUM('Actual species'!G132)&gt;0,1,IF(SUM('Actual species'!G132="X"),1,0))</f>
        <v>0</v>
      </c>
      <c r="E132">
        <f>IF(SUM('Actual species'!H132)&gt;0,1,IF(SUM('Actual species'!H132="X"),1,0))</f>
        <v>0</v>
      </c>
      <c r="F132">
        <f>IF(SUM('Actual species'!I132)&gt;0,1,IF(SUM('Actual species'!I132="X"),1,0))</f>
        <v>0</v>
      </c>
      <c r="G132">
        <f>IF(SUM('Actual species'!J132)&gt;0,1,IF(SUM('Actual species'!J132="X"),1,0))</f>
        <v>0</v>
      </c>
      <c r="H132">
        <f>IF(SUM('Actual species'!K132)&gt;0,1,IF(SUM('Actual species'!K132="X"),1,0))</f>
        <v>0</v>
      </c>
      <c r="I132">
        <f>IF(SUM('Actual species'!L132)&gt;0,1,IF(SUM('Actual species'!L132="X"),1,0))</f>
        <v>0</v>
      </c>
      <c r="J132">
        <f>IF(SUM('Actual species'!M132)&gt;0,1,IF(SUM('Actual species'!M132="X"),1,0))</f>
        <v>0</v>
      </c>
      <c r="K132">
        <f>IF(SUM('Actual species'!N132)&gt;0,1,IF(SUM('Actual species'!N132="X"),1,0))</f>
        <v>0</v>
      </c>
      <c r="L132">
        <f>IF(SUM('Actual species'!O132)&gt;0,1,IF(SUM('Actual species'!O132="X"),1,0))</f>
        <v>1</v>
      </c>
      <c r="M132">
        <f>IF(SUM('Actual species'!P132)&gt;0,1,IF(SUM('Actual species'!P132="X"),1,0))</f>
        <v>0</v>
      </c>
      <c r="N132">
        <f>IF(SUM('Actual species'!Q132)&gt;0,1,IF(SUM('Actual species'!Q132="X"),1,0))</f>
        <v>0</v>
      </c>
      <c r="O132">
        <f>IF(SUM('Actual species'!R132)&gt;0,1,IF(SUM('Actual species'!R132="X"),1,0))</f>
        <v>0</v>
      </c>
      <c r="P132">
        <f>IF(SUM('Actual species'!S132)&gt;0,1,IF(SUM('Actual species'!S132="X"),1,0))</f>
        <v>0</v>
      </c>
      <c r="Q132">
        <f>IF(SUM('Actual species'!T132)&gt;0,1,IF(SUM('Actual species'!T132="X"),1,0))</f>
        <v>0</v>
      </c>
      <c r="R132">
        <f>IF(SUM('Actual species'!U132)&gt;0,1,IF(SUM('Actual species'!U132="X"),1,0))</f>
        <v>0</v>
      </c>
      <c r="S132">
        <f>IF(SUM('Actual species'!V132)&gt;0,1,IF(SUM('Actual species'!V132="X"),1,0))</f>
        <v>0</v>
      </c>
      <c r="T132">
        <f>IF(SUM('Actual species'!W132)&gt;0,1,IF(SUM('Actual species'!W132="X"),1,0))</f>
        <v>1</v>
      </c>
      <c r="U132">
        <f>IF(SUM('Actual species'!X132)&gt;0,1,IF(SUM('Actual species'!X132="X"),1,0))</f>
        <v>0</v>
      </c>
      <c r="V132">
        <f>IF(SUM('Actual species'!Y132)&gt;0,1,IF(SUM('Actual species'!Y132="X"),1,0))</f>
        <v>0</v>
      </c>
    </row>
    <row r="133" spans="1:22" x14ac:dyDescent="0.3">
      <c r="A133" t="str">
        <f>'Actual species'!A133</f>
        <v>Tychus cordiger</v>
      </c>
      <c r="B133">
        <f>IF(SUM('Actual species'!B133:E133)&gt;0,1,IF(SUM('Actual species'!B133:E133="X"),1,0))</f>
        <v>0</v>
      </c>
      <c r="C133">
        <f>IF(SUM('Actual species'!F133)&gt;0,1,IF(SUM('Actual species'!F133="X"),1,0))</f>
        <v>0</v>
      </c>
      <c r="D133">
        <f>IF(SUM('Actual species'!G133)&gt;0,1,IF(SUM('Actual species'!G133="X"),1,0))</f>
        <v>0</v>
      </c>
      <c r="E133">
        <f>IF(SUM('Actual species'!H133)&gt;0,1,IF(SUM('Actual species'!H133="X"),1,0))</f>
        <v>0</v>
      </c>
      <c r="F133">
        <f>IF(SUM('Actual species'!I133)&gt;0,1,IF(SUM('Actual species'!I133="X"),1,0))</f>
        <v>0</v>
      </c>
      <c r="G133">
        <f>IF(SUM('Actual species'!J133)&gt;0,1,IF(SUM('Actual species'!J133="X"),1,0))</f>
        <v>0</v>
      </c>
      <c r="H133">
        <f>IF(SUM('Actual species'!K133)&gt;0,1,IF(SUM('Actual species'!K133="X"),1,0))</f>
        <v>0</v>
      </c>
      <c r="I133">
        <f>IF(SUM('Actual species'!L133)&gt;0,1,IF(SUM('Actual species'!L133="X"),1,0))</f>
        <v>0</v>
      </c>
      <c r="J133">
        <f>IF(SUM('Actual species'!M133)&gt;0,1,IF(SUM('Actual species'!M133="X"),1,0))</f>
        <v>1</v>
      </c>
      <c r="K133">
        <f>IF(SUM('Actual species'!N133)&gt;0,1,IF(SUM('Actual species'!N133="X"),1,0))</f>
        <v>0</v>
      </c>
      <c r="L133">
        <f>IF(SUM('Actual species'!O133)&gt;0,1,IF(SUM('Actual species'!O133="X"),1,0))</f>
        <v>0</v>
      </c>
      <c r="M133">
        <f>IF(SUM('Actual species'!P133)&gt;0,1,IF(SUM('Actual species'!P133="X"),1,0))</f>
        <v>0</v>
      </c>
      <c r="N133">
        <f>IF(SUM('Actual species'!Q133)&gt;0,1,IF(SUM('Actual species'!Q133="X"),1,0))</f>
        <v>0</v>
      </c>
      <c r="O133">
        <f>IF(SUM('Actual species'!R133)&gt;0,1,IF(SUM('Actual species'!R133="X"),1,0))</f>
        <v>0</v>
      </c>
      <c r="P133">
        <f>IF(SUM('Actual species'!S133)&gt;0,1,IF(SUM('Actual species'!S133="X"),1,0))</f>
        <v>0</v>
      </c>
      <c r="Q133">
        <f>IF(SUM('Actual species'!T133)&gt;0,1,IF(SUM('Actual species'!T133="X"),1,0))</f>
        <v>0</v>
      </c>
      <c r="R133">
        <f>IF(SUM('Actual species'!U133)&gt;0,1,IF(SUM('Actual species'!U133="X"),1,0))</f>
        <v>0</v>
      </c>
      <c r="S133">
        <f>IF(SUM('Actual species'!V133)&gt;0,1,IF(SUM('Actual species'!V133="X"),1,0))</f>
        <v>0</v>
      </c>
      <c r="T133">
        <f>IF(SUM('Actual species'!W133)&gt;0,1,IF(SUM('Actual species'!W133="X"),1,0))</f>
        <v>0</v>
      </c>
      <c r="U133">
        <f>IF(SUM('Actual species'!X133)&gt;0,1,IF(SUM('Actual species'!X133="X"),1,0))</f>
        <v>1</v>
      </c>
      <c r="V133">
        <f>IF(SUM('Actual species'!Y133)&gt;0,1,IF(SUM('Actual species'!Y133="X"),1,0))</f>
        <v>1</v>
      </c>
    </row>
    <row r="134" spans="1:22" x14ac:dyDescent="0.3">
      <c r="A134" t="str">
        <f>'Actual species'!A134</f>
        <v xml:space="preserve">Tychus creticus (E) </v>
      </c>
      <c r="B134">
        <f>IF(SUM('Actual species'!B134:E134)&gt;0,1,IF(SUM('Actual species'!B134:E134="X"),1,0))</f>
        <v>0</v>
      </c>
      <c r="C134">
        <f>IF(SUM('Actual species'!F134)&gt;0,1,IF(SUM('Actual species'!F134="X"),1,0))</f>
        <v>0</v>
      </c>
      <c r="D134">
        <f>IF(SUM('Actual species'!G134)&gt;0,1,IF(SUM('Actual species'!G134="X"),1,0))</f>
        <v>0</v>
      </c>
      <c r="E134">
        <f>IF(SUM('Actual species'!H134)&gt;0,1,IF(SUM('Actual species'!H134="X"),1,0))</f>
        <v>0</v>
      </c>
      <c r="F134">
        <f>IF(SUM('Actual species'!I134)&gt;0,1,IF(SUM('Actual species'!I134="X"),1,0))</f>
        <v>0</v>
      </c>
      <c r="G134">
        <f>IF(SUM('Actual species'!J134)&gt;0,1,IF(SUM('Actual species'!J134="X"),1,0))</f>
        <v>1</v>
      </c>
      <c r="H134">
        <f>IF(SUM('Actual species'!K134)&gt;0,1,IF(SUM('Actual species'!K134="X"),1,0))</f>
        <v>0</v>
      </c>
      <c r="I134">
        <f>IF(SUM('Actual species'!L134)&gt;0,1,IF(SUM('Actual species'!L134="X"),1,0))</f>
        <v>0</v>
      </c>
      <c r="J134">
        <f>IF(SUM('Actual species'!M134)&gt;0,1,IF(SUM('Actual species'!M134="X"),1,0))</f>
        <v>0</v>
      </c>
      <c r="K134">
        <f>IF(SUM('Actual species'!N134)&gt;0,1,IF(SUM('Actual species'!N134="X"),1,0))</f>
        <v>0</v>
      </c>
      <c r="L134">
        <f>IF(SUM('Actual species'!O134)&gt;0,1,IF(SUM('Actual species'!O134="X"),1,0))</f>
        <v>0</v>
      </c>
      <c r="M134">
        <f>IF(SUM('Actual species'!P134)&gt;0,1,IF(SUM('Actual species'!P134="X"),1,0))</f>
        <v>0</v>
      </c>
      <c r="N134">
        <f>IF(SUM('Actual species'!Q134)&gt;0,1,IF(SUM('Actual species'!Q134="X"),1,0))</f>
        <v>0</v>
      </c>
      <c r="O134">
        <f>IF(SUM('Actual species'!R134)&gt;0,1,IF(SUM('Actual species'!R134="X"),1,0))</f>
        <v>0</v>
      </c>
      <c r="P134">
        <f>IF(SUM('Actual species'!S134)&gt;0,1,IF(SUM('Actual species'!S134="X"),1,0))</f>
        <v>0</v>
      </c>
      <c r="Q134">
        <f>IF(SUM('Actual species'!T134)&gt;0,1,IF(SUM('Actual species'!T134="X"),1,0))</f>
        <v>0</v>
      </c>
      <c r="R134">
        <f>IF(SUM('Actual species'!U134)&gt;0,1,IF(SUM('Actual species'!U134="X"),1,0))</f>
        <v>0</v>
      </c>
      <c r="S134">
        <f>IF(SUM('Actual species'!V134)&gt;0,1,IF(SUM('Actual species'!V134="X"),1,0))</f>
        <v>0</v>
      </c>
      <c r="T134">
        <f>IF(SUM('Actual species'!W134)&gt;0,1,IF(SUM('Actual species'!W134="X"),1,0))</f>
        <v>1</v>
      </c>
      <c r="U134">
        <f>IF(SUM('Actual species'!X134)&gt;0,1,IF(SUM('Actual species'!X134="X"),1,0))</f>
        <v>0</v>
      </c>
      <c r="V134">
        <f>IF(SUM('Actual species'!Y134)&gt;0,1,IF(SUM('Actual species'!Y134="X"),1,0))</f>
        <v>0</v>
      </c>
    </row>
    <row r="135" spans="1:22" x14ac:dyDescent="0.3">
      <c r="A135" t="str">
        <f>'Actual species'!A135</f>
        <v>Tychus dalmatinus</v>
      </c>
      <c r="B135">
        <f>IF(SUM('Actual species'!B135:E135)&gt;0,1,IF(SUM('Actual species'!B135:E135="X"),1,0))</f>
        <v>0</v>
      </c>
      <c r="C135">
        <f>IF(SUM('Actual species'!F135)&gt;0,1,IF(SUM('Actual species'!F135="X"),1,0))</f>
        <v>0</v>
      </c>
      <c r="D135">
        <f>IF(SUM('Actual species'!G135)&gt;0,1,IF(SUM('Actual species'!G135="X"),1,0))</f>
        <v>0</v>
      </c>
      <c r="E135">
        <f>IF(SUM('Actual species'!H135)&gt;0,1,IF(SUM('Actual species'!H135="X"),1,0))</f>
        <v>0</v>
      </c>
      <c r="F135">
        <f>IF(SUM('Actual species'!I135)&gt;0,1,IF(SUM('Actual species'!I135="X"),1,0))</f>
        <v>0</v>
      </c>
      <c r="G135">
        <f>IF(SUM('Actual species'!J135)&gt;0,1,IF(SUM('Actual species'!J135="X"),1,0))</f>
        <v>1</v>
      </c>
      <c r="H135">
        <f>IF(SUM('Actual species'!K135)&gt;0,1,IF(SUM('Actual species'!K135="X"),1,0))</f>
        <v>0</v>
      </c>
      <c r="I135">
        <f>IF(SUM('Actual species'!L135)&gt;0,1,IF(SUM('Actual species'!L135="X"),1,0))</f>
        <v>0</v>
      </c>
      <c r="J135">
        <f>IF(SUM('Actual species'!M135)&gt;0,1,IF(SUM('Actual species'!M135="X"),1,0))</f>
        <v>1</v>
      </c>
      <c r="K135">
        <f>IF(SUM('Actual species'!N135)&gt;0,1,IF(SUM('Actual species'!N135="X"),1,0))</f>
        <v>0</v>
      </c>
      <c r="L135">
        <f>IF(SUM('Actual species'!O135)&gt;0,1,IF(SUM('Actual species'!O135="X"),1,0))</f>
        <v>0</v>
      </c>
      <c r="M135">
        <f>IF(SUM('Actual species'!P135)&gt;0,1,IF(SUM('Actual species'!P135="X"),1,0))</f>
        <v>0</v>
      </c>
      <c r="N135">
        <f>IF(SUM('Actual species'!Q135)&gt;0,1,IF(SUM('Actual species'!Q135="X"),1,0))</f>
        <v>0</v>
      </c>
      <c r="O135">
        <f>IF(SUM('Actual species'!R135)&gt;0,1,IF(SUM('Actual species'!R135="X"),1,0))</f>
        <v>0</v>
      </c>
      <c r="P135">
        <f>IF(SUM('Actual species'!S135)&gt;0,1,IF(SUM('Actual species'!S135="X"),1,0))</f>
        <v>0</v>
      </c>
      <c r="Q135">
        <f>IF(SUM('Actual species'!T135)&gt;0,1,IF(SUM('Actual species'!T135="X"),1,0))</f>
        <v>0</v>
      </c>
      <c r="R135">
        <f>IF(SUM('Actual species'!U135)&gt;0,1,IF(SUM('Actual species'!U135="X"),1,0))</f>
        <v>0</v>
      </c>
      <c r="S135">
        <f>IF(SUM('Actual species'!V135)&gt;0,1,IF(SUM('Actual species'!V135="X"),1,0))</f>
        <v>0</v>
      </c>
      <c r="T135">
        <f>IF(SUM('Actual species'!W135)&gt;0,1,IF(SUM('Actual species'!W135="X"),1,0))</f>
        <v>0</v>
      </c>
      <c r="U135">
        <f>IF(SUM('Actual species'!X135)&gt;0,1,IF(SUM('Actual species'!X135="X"),1,0))</f>
        <v>1</v>
      </c>
      <c r="V135">
        <f>IF(SUM('Actual species'!Y135)&gt;0,1,IF(SUM('Actual species'!Y135="X"),1,0))</f>
        <v>1</v>
      </c>
    </row>
    <row r="136" spans="1:22" x14ac:dyDescent="0.3">
      <c r="A136" t="str">
        <f>'Actual species'!A136</f>
        <v xml:space="preserve">*Tychus icariensis (E) </v>
      </c>
      <c r="B136">
        <f>IF(SUM('Actual species'!B136:E136)&gt;0,1,IF(SUM('Actual species'!B136:E136="X"),1,0))</f>
        <v>0</v>
      </c>
      <c r="C136">
        <f>IF(SUM('Actual species'!F136)&gt;0,1,IF(SUM('Actual species'!F136="X"),1,0))</f>
        <v>0</v>
      </c>
      <c r="D136">
        <f>IF(SUM('Actual species'!G136)&gt;0,1,IF(SUM('Actual species'!G136="X"),1,0))</f>
        <v>1</v>
      </c>
      <c r="E136">
        <f>IF(SUM('Actual species'!H136)&gt;0,1,IF(SUM('Actual species'!H136="X"),1,0))</f>
        <v>0</v>
      </c>
      <c r="F136">
        <f>IF(SUM('Actual species'!I136)&gt;0,1,IF(SUM('Actual species'!I136="X"),1,0))</f>
        <v>0</v>
      </c>
      <c r="G136">
        <f>IF(SUM('Actual species'!J136)&gt;0,1,IF(SUM('Actual species'!J136="X"),1,0))</f>
        <v>0</v>
      </c>
      <c r="H136">
        <f>IF(SUM('Actual species'!K136)&gt;0,1,IF(SUM('Actual species'!K136="X"),1,0))</f>
        <v>0</v>
      </c>
      <c r="I136">
        <f>IF(SUM('Actual species'!L136)&gt;0,1,IF(SUM('Actual species'!L136="X"),1,0))</f>
        <v>0</v>
      </c>
      <c r="J136">
        <f>IF(SUM('Actual species'!M136)&gt;0,1,IF(SUM('Actual species'!M136="X"),1,0))</f>
        <v>0</v>
      </c>
      <c r="K136">
        <f>IF(SUM('Actual species'!N136)&gt;0,1,IF(SUM('Actual species'!N136="X"),1,0))</f>
        <v>0</v>
      </c>
      <c r="L136">
        <f>IF(SUM('Actual species'!O136)&gt;0,1,IF(SUM('Actual species'!O136="X"),1,0))</f>
        <v>0</v>
      </c>
      <c r="M136">
        <f>IF(SUM('Actual species'!P136)&gt;0,1,IF(SUM('Actual species'!P136="X"),1,0))</f>
        <v>0</v>
      </c>
      <c r="N136">
        <f>IF(SUM('Actual species'!Q136)&gt;0,1,IF(SUM('Actual species'!Q136="X"),1,0))</f>
        <v>0</v>
      </c>
      <c r="O136">
        <f>IF(SUM('Actual species'!R136)&gt;0,1,IF(SUM('Actual species'!R136="X"),1,0))</f>
        <v>0</v>
      </c>
      <c r="P136">
        <f>IF(SUM('Actual species'!S136)&gt;0,1,IF(SUM('Actual species'!S136="X"),1,0))</f>
        <v>0</v>
      </c>
      <c r="Q136">
        <f>IF(SUM('Actual species'!T136)&gt;0,1,IF(SUM('Actual species'!T136="X"),1,0))</f>
        <v>0</v>
      </c>
      <c r="R136">
        <f>IF(SUM('Actual species'!U136)&gt;0,1,IF(SUM('Actual species'!U136="X"),1,0))</f>
        <v>0</v>
      </c>
      <c r="S136">
        <f>IF(SUM('Actual species'!V136)&gt;0,1,IF(SUM('Actual species'!V136="X"),1,0))</f>
        <v>0</v>
      </c>
      <c r="T136">
        <f>IF(SUM('Actual species'!W136)&gt;0,1,IF(SUM('Actual species'!W136="X"),1,0))</f>
        <v>1</v>
      </c>
      <c r="U136">
        <f>IF(SUM('Actual species'!X136)&gt;0,1,IF(SUM('Actual species'!X136="X"),1,0))</f>
        <v>0</v>
      </c>
      <c r="V136">
        <f>IF(SUM('Actual species'!Y136)&gt;0,1,IF(SUM('Actual species'!Y136="X"),1,0))</f>
        <v>0</v>
      </c>
    </row>
    <row r="137" spans="1:22" x14ac:dyDescent="0.3">
      <c r="A137" t="str">
        <f>'Actual species'!A137</f>
        <v xml:space="preserve">*Tychus jonicus (E) </v>
      </c>
      <c r="B137">
        <f>IF(SUM('Actual species'!B137:E137)&gt;0,1,IF(SUM('Actual species'!B137:E137="X"),1,0))</f>
        <v>0</v>
      </c>
      <c r="C137">
        <f>IF(SUM('Actual species'!F137)&gt;0,1,IF(SUM('Actual species'!F137="X"),1,0))</f>
        <v>0</v>
      </c>
      <c r="D137">
        <f>IF(SUM('Actual species'!G137)&gt;0,1,IF(SUM('Actual species'!G137="X"),1,0))</f>
        <v>0</v>
      </c>
      <c r="E137">
        <f>IF(SUM('Actual species'!H137)&gt;0,1,IF(SUM('Actual species'!H137="X"),1,0))</f>
        <v>0</v>
      </c>
      <c r="F137">
        <f>IF(SUM('Actual species'!I137)&gt;0,1,IF(SUM('Actual species'!I137="X"),1,0))</f>
        <v>0</v>
      </c>
      <c r="G137">
        <f>IF(SUM('Actual species'!J137)&gt;0,1,IF(SUM('Actual species'!J137="X"),1,0))</f>
        <v>0</v>
      </c>
      <c r="H137">
        <f>IF(SUM('Actual species'!K137)&gt;0,1,IF(SUM('Actual species'!K137="X"),1,0))</f>
        <v>0</v>
      </c>
      <c r="I137">
        <f>IF(SUM('Actual species'!L137)&gt;0,1,IF(SUM('Actual species'!L137="X"),1,0))</f>
        <v>0</v>
      </c>
      <c r="J137">
        <f>IF(SUM('Actual species'!M137)&gt;0,1,IF(SUM('Actual species'!M137="X"),1,0))</f>
        <v>1</v>
      </c>
      <c r="K137">
        <f>IF(SUM('Actual species'!N137)&gt;0,1,IF(SUM('Actual species'!N137="X"),1,0))</f>
        <v>0</v>
      </c>
      <c r="L137">
        <f>IF(SUM('Actual species'!O137)&gt;0,1,IF(SUM('Actual species'!O137="X"),1,0))</f>
        <v>0</v>
      </c>
      <c r="M137">
        <f>IF(SUM('Actual species'!P137)&gt;0,1,IF(SUM('Actual species'!P137="X"),1,0))</f>
        <v>0</v>
      </c>
      <c r="N137">
        <f>IF(SUM('Actual species'!Q137)&gt;0,1,IF(SUM('Actual species'!Q137="X"),1,0))</f>
        <v>0</v>
      </c>
      <c r="O137">
        <f>IF(SUM('Actual species'!R137)&gt;0,1,IF(SUM('Actual species'!R137="X"),1,0))</f>
        <v>0</v>
      </c>
      <c r="P137">
        <f>IF(SUM('Actual species'!S137)&gt;0,1,IF(SUM('Actual species'!S137="X"),1,0))</f>
        <v>0</v>
      </c>
      <c r="Q137">
        <f>IF(SUM('Actual species'!T137)&gt;0,1,IF(SUM('Actual species'!T137="X"),1,0))</f>
        <v>0</v>
      </c>
      <c r="R137">
        <f>IF(SUM('Actual species'!U137)&gt;0,1,IF(SUM('Actual species'!U137="X"),1,0))</f>
        <v>0</v>
      </c>
      <c r="S137">
        <f>IF(SUM('Actual species'!V137)&gt;0,1,IF(SUM('Actual species'!V137="X"),1,0))</f>
        <v>0</v>
      </c>
      <c r="T137">
        <f>IF(SUM('Actual species'!W137)&gt;0,1,IF(SUM('Actual species'!W137="X"),1,0))</f>
        <v>1</v>
      </c>
      <c r="U137">
        <f>IF(SUM('Actual species'!X137)&gt;0,1,IF(SUM('Actual species'!X137="X"),1,0))</f>
        <v>0</v>
      </c>
      <c r="V137">
        <f>IF(SUM('Actual species'!Y137)&gt;0,1,IF(SUM('Actual species'!Y137="X"),1,0))</f>
        <v>0</v>
      </c>
    </row>
    <row r="138" spans="1:22" x14ac:dyDescent="0.3">
      <c r="A138" t="str">
        <f>'Actual species'!A138</f>
        <v xml:space="preserve">Tychus lagrecai (E) </v>
      </c>
      <c r="B138">
        <f>IF(SUM('Actual species'!B138:E138)&gt;0,1,IF(SUM('Actual species'!B138:E138="X"),1,0))</f>
        <v>0</v>
      </c>
      <c r="C138">
        <f>IF(SUM('Actual species'!F138)&gt;0,1,IF(SUM('Actual species'!F138="X"),1,0))</f>
        <v>0</v>
      </c>
      <c r="D138">
        <f>IF(SUM('Actual species'!G138)&gt;0,1,IF(SUM('Actual species'!G138="X"),1,0))</f>
        <v>0</v>
      </c>
      <c r="E138">
        <f>IF(SUM('Actual species'!H138)&gt;0,1,IF(SUM('Actual species'!H138="X"),1,0))</f>
        <v>0</v>
      </c>
      <c r="F138">
        <f>IF(SUM('Actual species'!I138)&gt;0,1,IF(SUM('Actual species'!I138="X"),1,0))</f>
        <v>0</v>
      </c>
      <c r="G138">
        <f>IF(SUM('Actual species'!J138)&gt;0,1,IF(SUM('Actual species'!J138="X"),1,0))</f>
        <v>1</v>
      </c>
      <c r="H138">
        <f>IF(SUM('Actual species'!K138)&gt;0,1,IF(SUM('Actual species'!K138="X"),1,0))</f>
        <v>0</v>
      </c>
      <c r="I138">
        <f>IF(SUM('Actual species'!L138)&gt;0,1,IF(SUM('Actual species'!L138="X"),1,0))</f>
        <v>0</v>
      </c>
      <c r="J138">
        <f>IF(SUM('Actual species'!M138)&gt;0,1,IF(SUM('Actual species'!M138="X"),1,0))</f>
        <v>0</v>
      </c>
      <c r="K138">
        <f>IF(SUM('Actual species'!N138)&gt;0,1,IF(SUM('Actual species'!N138="X"),1,0))</f>
        <v>0</v>
      </c>
      <c r="L138">
        <f>IF(SUM('Actual species'!O138)&gt;0,1,IF(SUM('Actual species'!O138="X"),1,0))</f>
        <v>0</v>
      </c>
      <c r="M138">
        <f>IF(SUM('Actual species'!P138)&gt;0,1,IF(SUM('Actual species'!P138="X"),1,0))</f>
        <v>0</v>
      </c>
      <c r="N138">
        <f>IF(SUM('Actual species'!Q138)&gt;0,1,IF(SUM('Actual species'!Q138="X"),1,0))</f>
        <v>0</v>
      </c>
      <c r="O138">
        <f>IF(SUM('Actual species'!R138)&gt;0,1,IF(SUM('Actual species'!R138="X"),1,0))</f>
        <v>0</v>
      </c>
      <c r="P138">
        <f>IF(SUM('Actual species'!S138)&gt;0,1,IF(SUM('Actual species'!S138="X"),1,0))</f>
        <v>0</v>
      </c>
      <c r="Q138">
        <f>IF(SUM('Actual species'!T138)&gt;0,1,IF(SUM('Actual species'!T138="X"),1,0))</f>
        <v>0</v>
      </c>
      <c r="R138">
        <f>IF(SUM('Actual species'!U138)&gt;0,1,IF(SUM('Actual species'!U138="X"),1,0))</f>
        <v>0</v>
      </c>
      <c r="S138">
        <f>IF(SUM('Actual species'!V138)&gt;0,1,IF(SUM('Actual species'!V138="X"),1,0))</f>
        <v>0</v>
      </c>
      <c r="T138">
        <f>IF(SUM('Actual species'!W138)&gt;0,1,IF(SUM('Actual species'!W138="X"),1,0))</f>
        <v>1</v>
      </c>
      <c r="U138">
        <f>IF(SUM('Actual species'!X138)&gt;0,1,IF(SUM('Actual species'!X138="X"),1,0))</f>
        <v>0</v>
      </c>
      <c r="V138">
        <f>IF(SUM('Actual species'!Y138)&gt;0,1,IF(SUM('Actual species'!Y138="X"),1,0))</f>
        <v>0</v>
      </c>
    </row>
    <row r="139" spans="1:22" x14ac:dyDescent="0.3">
      <c r="A139" t="str">
        <f>'Actual species'!A139</f>
        <v>Tychus laminiger</v>
      </c>
      <c r="B139">
        <f>IF(SUM('Actual species'!B139:E139)&gt;0,1,IF(SUM('Actual species'!B139:E139="X"),1,0))</f>
        <v>0</v>
      </c>
      <c r="C139">
        <f>IF(SUM('Actual species'!F139)&gt;0,1,IF(SUM('Actual species'!F139="X"),1,0))</f>
        <v>0</v>
      </c>
      <c r="D139">
        <f>IF(SUM('Actual species'!G139)&gt;0,1,IF(SUM('Actual species'!G139="X"),1,0))</f>
        <v>0</v>
      </c>
      <c r="E139">
        <f>IF(SUM('Actual species'!H139)&gt;0,1,IF(SUM('Actual species'!H139="X"),1,0))</f>
        <v>0</v>
      </c>
      <c r="F139">
        <f>IF(SUM('Actual species'!I139)&gt;0,1,IF(SUM('Actual species'!I139="X"),1,0))</f>
        <v>1</v>
      </c>
      <c r="G139">
        <f>IF(SUM('Actual species'!J139)&gt;0,1,IF(SUM('Actual species'!J139="X"),1,0))</f>
        <v>0</v>
      </c>
      <c r="H139">
        <f>IF(SUM('Actual species'!K139)&gt;0,1,IF(SUM('Actual species'!K139="X"),1,0))</f>
        <v>0</v>
      </c>
      <c r="I139">
        <f>IF(SUM('Actual species'!L139)&gt;0,1,IF(SUM('Actual species'!L139="X"),1,0))</f>
        <v>0</v>
      </c>
      <c r="J139">
        <f>IF(SUM('Actual species'!M139)&gt;0,1,IF(SUM('Actual species'!M139="X"),1,0))</f>
        <v>0</v>
      </c>
      <c r="K139">
        <f>IF(SUM('Actual species'!N139)&gt;0,1,IF(SUM('Actual species'!N139="X"),1,0))</f>
        <v>0</v>
      </c>
      <c r="L139">
        <f>IF(SUM('Actual species'!O139)&gt;0,1,IF(SUM('Actual species'!O139="X"),1,0))</f>
        <v>0</v>
      </c>
      <c r="M139">
        <f>IF(SUM('Actual species'!P139)&gt;0,1,IF(SUM('Actual species'!P139="X"),1,0))</f>
        <v>0</v>
      </c>
      <c r="N139">
        <f>IF(SUM('Actual species'!Q139)&gt;0,1,IF(SUM('Actual species'!Q139="X"),1,0))</f>
        <v>0</v>
      </c>
      <c r="O139">
        <f>IF(SUM('Actual species'!R139)&gt;0,1,IF(SUM('Actual species'!R139="X"),1,0))</f>
        <v>0</v>
      </c>
      <c r="P139">
        <f>IF(SUM('Actual species'!S139)&gt;0,1,IF(SUM('Actual species'!S139="X"),1,0))</f>
        <v>0</v>
      </c>
      <c r="Q139">
        <f>IF(SUM('Actual species'!T139)&gt;0,1,IF(SUM('Actual species'!T139="X"),1,0))</f>
        <v>0</v>
      </c>
      <c r="R139">
        <f>IF(SUM('Actual species'!U139)&gt;0,1,IF(SUM('Actual species'!U139="X"),1,0))</f>
        <v>0</v>
      </c>
      <c r="S139">
        <f>IF(SUM('Actual species'!V139)&gt;0,1,IF(SUM('Actual species'!V139="X"),1,0))</f>
        <v>0</v>
      </c>
      <c r="T139">
        <f>IF(SUM('Actual species'!W139)&gt;0,1,IF(SUM('Actual species'!W139="X"),1,0))</f>
        <v>0</v>
      </c>
      <c r="U139">
        <f>IF(SUM('Actual species'!X139)&gt;0,1,IF(SUM('Actual species'!X139="X"),1,0))</f>
        <v>1</v>
      </c>
      <c r="V139">
        <f>IF(SUM('Actual species'!Y139)&gt;0,1,IF(SUM('Actual species'!Y139="X"),1,0))</f>
        <v>1</v>
      </c>
    </row>
    <row r="140" spans="1:22" x14ac:dyDescent="0.3">
      <c r="A140" t="str">
        <f>'Actual species'!A140</f>
        <v xml:space="preserve">*Tychus lesbius (E) </v>
      </c>
      <c r="B140">
        <f>IF(SUM('Actual species'!B140:E140)&gt;0,1,IF(SUM('Actual species'!B140:E140="X"),1,0))</f>
        <v>0</v>
      </c>
      <c r="C140">
        <f>IF(SUM('Actual species'!F140)&gt;0,1,IF(SUM('Actual species'!F140="X"),1,0))</f>
        <v>0</v>
      </c>
      <c r="D140">
        <f>IF(SUM('Actual species'!G140)&gt;0,1,IF(SUM('Actual species'!G140="X"),1,0))</f>
        <v>0</v>
      </c>
      <c r="E140">
        <f>IF(SUM('Actual species'!H140)&gt;0,1,IF(SUM('Actual species'!H140="X"),1,0))</f>
        <v>0</v>
      </c>
      <c r="F140">
        <f>IF(SUM('Actual species'!I140)&gt;0,1,IF(SUM('Actual species'!I140="X"),1,0))</f>
        <v>1</v>
      </c>
      <c r="G140">
        <f>IF(SUM('Actual species'!J140)&gt;0,1,IF(SUM('Actual species'!J140="X"),1,0))</f>
        <v>0</v>
      </c>
      <c r="H140">
        <f>IF(SUM('Actual species'!K140)&gt;0,1,IF(SUM('Actual species'!K140="X"),1,0))</f>
        <v>0</v>
      </c>
      <c r="I140">
        <f>IF(SUM('Actual species'!L140)&gt;0,1,IF(SUM('Actual species'!L140="X"),1,0))</f>
        <v>0</v>
      </c>
      <c r="J140">
        <f>IF(SUM('Actual species'!M140)&gt;0,1,IF(SUM('Actual species'!M140="X"),1,0))</f>
        <v>0</v>
      </c>
      <c r="K140">
        <f>IF(SUM('Actual species'!N140)&gt;0,1,IF(SUM('Actual species'!N140="X"),1,0))</f>
        <v>0</v>
      </c>
      <c r="L140">
        <f>IF(SUM('Actual species'!O140)&gt;0,1,IF(SUM('Actual species'!O140="X"),1,0))</f>
        <v>0</v>
      </c>
      <c r="M140">
        <f>IF(SUM('Actual species'!P140)&gt;0,1,IF(SUM('Actual species'!P140="X"),1,0))</f>
        <v>0</v>
      </c>
      <c r="N140">
        <f>IF(SUM('Actual species'!Q140)&gt;0,1,IF(SUM('Actual species'!Q140="X"),1,0))</f>
        <v>0</v>
      </c>
      <c r="O140">
        <f>IF(SUM('Actual species'!R140)&gt;0,1,IF(SUM('Actual species'!R140="X"),1,0))</f>
        <v>0</v>
      </c>
      <c r="P140">
        <f>IF(SUM('Actual species'!S140)&gt;0,1,IF(SUM('Actual species'!S140="X"),1,0))</f>
        <v>0</v>
      </c>
      <c r="Q140">
        <f>IF(SUM('Actual species'!T140)&gt;0,1,IF(SUM('Actual species'!T140="X"),1,0))</f>
        <v>0</v>
      </c>
      <c r="R140">
        <f>IF(SUM('Actual species'!U140)&gt;0,1,IF(SUM('Actual species'!U140="X"),1,0))</f>
        <v>0</v>
      </c>
      <c r="S140">
        <f>IF(SUM('Actual species'!V140)&gt;0,1,IF(SUM('Actual species'!V140="X"),1,0))</f>
        <v>0</v>
      </c>
      <c r="T140">
        <f>IF(SUM('Actual species'!W140)&gt;0,1,IF(SUM('Actual species'!W140="X"),1,0))</f>
        <v>1</v>
      </c>
      <c r="U140">
        <f>IF(SUM('Actual species'!X140)&gt;0,1,IF(SUM('Actual species'!X140="X"),1,0))</f>
        <v>0</v>
      </c>
      <c r="V140">
        <f>IF(SUM('Actual species'!Y140)&gt;0,1,IF(SUM('Actual species'!Y140="X"),1,0))</f>
        <v>0</v>
      </c>
    </row>
    <row r="141" spans="1:22" x14ac:dyDescent="0.3">
      <c r="A141" t="str">
        <f>'Actual species'!A141</f>
        <v xml:space="preserve">*Tychus moecha (E) </v>
      </c>
      <c r="B141">
        <f>IF(SUM('Actual species'!B141:E141)&gt;0,1,IF(SUM('Actual species'!B141:E141="X"),1,0))</f>
        <v>0</v>
      </c>
      <c r="C141">
        <f>IF(SUM('Actual species'!F141)&gt;0,1,IF(SUM('Actual species'!F141="X"),1,0))</f>
        <v>0</v>
      </c>
      <c r="D141">
        <f>IF(SUM('Actual species'!G141)&gt;0,1,IF(SUM('Actual species'!G141="X"),1,0))</f>
        <v>0</v>
      </c>
      <c r="E141">
        <f>IF(SUM('Actual species'!H141)&gt;0,1,IF(SUM('Actual species'!H141="X"),1,0))</f>
        <v>0</v>
      </c>
      <c r="F141">
        <f>IF(SUM('Actual species'!I141)&gt;0,1,IF(SUM('Actual species'!I141="X"),1,0))</f>
        <v>1</v>
      </c>
      <c r="G141">
        <f>IF(SUM('Actual species'!J141)&gt;0,1,IF(SUM('Actual species'!J141="X"),1,0))</f>
        <v>0</v>
      </c>
      <c r="H141">
        <f>IF(SUM('Actual species'!K141)&gt;0,1,IF(SUM('Actual species'!K141="X"),1,0))</f>
        <v>0</v>
      </c>
      <c r="I141">
        <f>IF(SUM('Actual species'!L141)&gt;0,1,IF(SUM('Actual species'!L141="X"),1,0))</f>
        <v>0</v>
      </c>
      <c r="J141">
        <f>IF(SUM('Actual species'!M141)&gt;0,1,IF(SUM('Actual species'!M141="X"),1,0))</f>
        <v>0</v>
      </c>
      <c r="K141">
        <f>IF(SUM('Actual species'!N141)&gt;0,1,IF(SUM('Actual species'!N141="X"),1,0))</f>
        <v>0</v>
      </c>
      <c r="L141">
        <f>IF(SUM('Actual species'!O141)&gt;0,1,IF(SUM('Actual species'!O141="X"),1,0))</f>
        <v>0</v>
      </c>
      <c r="M141">
        <f>IF(SUM('Actual species'!P141)&gt;0,1,IF(SUM('Actual species'!P141="X"),1,0))</f>
        <v>0</v>
      </c>
      <c r="N141">
        <f>IF(SUM('Actual species'!Q141)&gt;0,1,IF(SUM('Actual species'!Q141="X"),1,0))</f>
        <v>0</v>
      </c>
      <c r="O141">
        <f>IF(SUM('Actual species'!R141)&gt;0,1,IF(SUM('Actual species'!R141="X"),1,0))</f>
        <v>0</v>
      </c>
      <c r="P141">
        <f>IF(SUM('Actual species'!S141)&gt;0,1,IF(SUM('Actual species'!S141="X"),1,0))</f>
        <v>0</v>
      </c>
      <c r="Q141">
        <f>IF(SUM('Actual species'!T141)&gt;0,1,IF(SUM('Actual species'!T141="X"),1,0))</f>
        <v>0</v>
      </c>
      <c r="R141">
        <f>IF(SUM('Actual species'!U141)&gt;0,1,IF(SUM('Actual species'!U141="X"),1,0))</f>
        <v>0</v>
      </c>
      <c r="S141">
        <f>IF(SUM('Actual species'!V141)&gt;0,1,IF(SUM('Actual species'!V141="X"),1,0))</f>
        <v>0</v>
      </c>
      <c r="T141">
        <f>IF(SUM('Actual species'!W141)&gt;0,1,IF(SUM('Actual species'!W141="X"),1,0))</f>
        <v>1</v>
      </c>
      <c r="U141">
        <f>IF(SUM('Actual species'!X141)&gt;0,1,IF(SUM('Actual species'!X141="X"),1,0))</f>
        <v>0</v>
      </c>
      <c r="V141">
        <f>IF(SUM('Actual species'!Y141)&gt;0,1,IF(SUM('Actual species'!Y141="X"),1,0))</f>
        <v>0</v>
      </c>
    </row>
    <row r="142" spans="1:22" x14ac:dyDescent="0.3">
      <c r="A142" t="str">
        <f>'Actual species'!A142</f>
        <v>Tychus pullus</v>
      </c>
      <c r="B142">
        <f>IF(SUM('Actual species'!B142:E142)&gt;0,1,IF(SUM('Actual species'!B142:E142="X"),1,0))</f>
        <v>0</v>
      </c>
      <c r="C142">
        <f>IF(SUM('Actual species'!F142)&gt;0,1,IF(SUM('Actual species'!F142="X"),1,0))</f>
        <v>0</v>
      </c>
      <c r="D142">
        <f>IF(SUM('Actual species'!G142)&gt;0,1,IF(SUM('Actual species'!G142="X"),1,0))</f>
        <v>0</v>
      </c>
      <c r="E142">
        <f>IF(SUM('Actual species'!H142)&gt;0,1,IF(SUM('Actual species'!H142="X"),1,0))</f>
        <v>0</v>
      </c>
      <c r="F142">
        <f>IF(SUM('Actual species'!I142)&gt;0,1,IF(SUM('Actual species'!I142="X"),1,0))</f>
        <v>0</v>
      </c>
      <c r="G142">
        <f>IF(SUM('Actual species'!J142)&gt;0,1,IF(SUM('Actual species'!J142="X"),1,0))</f>
        <v>0</v>
      </c>
      <c r="H142">
        <f>IF(SUM('Actual species'!K142)&gt;0,1,IF(SUM('Actual species'!K142="X"),1,0))</f>
        <v>0</v>
      </c>
      <c r="I142">
        <f>IF(SUM('Actual species'!L142)&gt;0,1,IF(SUM('Actual species'!L142="X"),1,0))</f>
        <v>0</v>
      </c>
      <c r="J142">
        <f>IF(SUM('Actual species'!M142)&gt;0,1,IF(SUM('Actual species'!M142="X"),1,0))</f>
        <v>1</v>
      </c>
      <c r="K142">
        <f>IF(SUM('Actual species'!N142)&gt;0,1,IF(SUM('Actual species'!N142="X"),1,0))</f>
        <v>0</v>
      </c>
      <c r="L142">
        <f>IF(SUM('Actual species'!O142)&gt;0,1,IF(SUM('Actual species'!O142="X"),1,0))</f>
        <v>0</v>
      </c>
      <c r="M142">
        <f>IF(SUM('Actual species'!P142)&gt;0,1,IF(SUM('Actual species'!P142="X"),1,0))</f>
        <v>0</v>
      </c>
      <c r="N142">
        <f>IF(SUM('Actual species'!Q142)&gt;0,1,IF(SUM('Actual species'!Q142="X"),1,0))</f>
        <v>0</v>
      </c>
      <c r="O142">
        <f>IF(SUM('Actual species'!R142)&gt;0,1,IF(SUM('Actual species'!R142="X"),1,0))</f>
        <v>0</v>
      </c>
      <c r="P142">
        <f>IF(SUM('Actual species'!S142)&gt;0,1,IF(SUM('Actual species'!S142="X"),1,0))</f>
        <v>0</v>
      </c>
      <c r="Q142">
        <f>IF(SUM('Actual species'!T142)&gt;0,1,IF(SUM('Actual species'!T142="X"),1,0))</f>
        <v>0</v>
      </c>
      <c r="R142">
        <f>IF(SUM('Actual species'!U142)&gt;0,1,IF(SUM('Actual species'!U142="X"),1,0))</f>
        <v>0</v>
      </c>
      <c r="S142">
        <f>IF(SUM('Actual species'!V142)&gt;0,1,IF(SUM('Actual species'!V142="X"),1,0))</f>
        <v>0</v>
      </c>
      <c r="T142">
        <f>IF(SUM('Actual species'!W142)&gt;0,1,IF(SUM('Actual species'!W142="X"),1,0))</f>
        <v>0</v>
      </c>
      <c r="U142">
        <f>IF(SUM('Actual species'!X142)&gt;0,1,IF(SUM('Actual species'!X142="X"),1,0))</f>
        <v>1</v>
      </c>
      <c r="V142">
        <f>IF(SUM('Actual species'!Y142)&gt;0,1,IF(SUM('Actual species'!Y142="X"),1,0))</f>
        <v>1</v>
      </c>
    </row>
    <row r="143" spans="1:22" x14ac:dyDescent="0.3">
      <c r="A143" t="str">
        <f>'Actual species'!A143</f>
        <v xml:space="preserve">Tychus reitteranus (E) </v>
      </c>
      <c r="B143">
        <f>IF(SUM('Actual species'!B143:E143)&gt;0,1,IF(SUM('Actual species'!B143:E143="X"),1,0))</f>
        <v>0</v>
      </c>
      <c r="C143">
        <f>IF(SUM('Actual species'!F143)&gt;0,1,IF(SUM('Actual species'!F143="X"),1,0))</f>
        <v>0</v>
      </c>
      <c r="D143">
        <f>IF(SUM('Actual species'!G143)&gt;0,1,IF(SUM('Actual species'!G143="X"),1,0))</f>
        <v>0</v>
      </c>
      <c r="E143">
        <f>IF(SUM('Actual species'!H143)&gt;0,1,IF(SUM('Actual species'!H143="X"),1,0))</f>
        <v>0</v>
      </c>
      <c r="F143">
        <f>IF(SUM('Actual species'!I143)&gt;0,1,IF(SUM('Actual species'!I143="X"),1,0))</f>
        <v>0</v>
      </c>
      <c r="G143">
        <f>IF(SUM('Actual species'!J143)&gt;0,1,IF(SUM('Actual species'!J143="X"),1,0))</f>
        <v>1</v>
      </c>
      <c r="H143">
        <f>IF(SUM('Actual species'!K143)&gt;0,1,IF(SUM('Actual species'!K143="X"),1,0))</f>
        <v>0</v>
      </c>
      <c r="I143">
        <f>IF(SUM('Actual species'!L143)&gt;0,1,IF(SUM('Actual species'!L143="X"),1,0))</f>
        <v>0</v>
      </c>
      <c r="J143">
        <f>IF(SUM('Actual species'!M143)&gt;0,1,IF(SUM('Actual species'!M143="X"),1,0))</f>
        <v>0</v>
      </c>
      <c r="K143">
        <f>IF(SUM('Actual species'!N143)&gt;0,1,IF(SUM('Actual species'!N143="X"),1,0))</f>
        <v>0</v>
      </c>
      <c r="L143">
        <f>IF(SUM('Actual species'!O143)&gt;0,1,IF(SUM('Actual species'!O143="X"),1,0))</f>
        <v>0</v>
      </c>
      <c r="M143">
        <f>IF(SUM('Actual species'!P143)&gt;0,1,IF(SUM('Actual species'!P143="X"),1,0))</f>
        <v>0</v>
      </c>
      <c r="N143">
        <f>IF(SUM('Actual species'!Q143)&gt;0,1,IF(SUM('Actual species'!Q143="X"),1,0))</f>
        <v>0</v>
      </c>
      <c r="O143">
        <f>IF(SUM('Actual species'!R143)&gt;0,1,IF(SUM('Actual species'!R143="X"),1,0))</f>
        <v>0</v>
      </c>
      <c r="P143">
        <f>IF(SUM('Actual species'!S143)&gt;0,1,IF(SUM('Actual species'!S143="X"),1,0))</f>
        <v>0</v>
      </c>
      <c r="Q143">
        <f>IF(SUM('Actual species'!T143)&gt;0,1,IF(SUM('Actual species'!T143="X"),1,0))</f>
        <v>0</v>
      </c>
      <c r="R143">
        <f>IF(SUM('Actual species'!U143)&gt;0,1,IF(SUM('Actual species'!U143="X"),1,0))</f>
        <v>0</v>
      </c>
      <c r="S143">
        <f>IF(SUM('Actual species'!V143)&gt;0,1,IF(SUM('Actual species'!V143="X"),1,0))</f>
        <v>0</v>
      </c>
      <c r="T143">
        <f>IF(SUM('Actual species'!W143)&gt;0,1,IF(SUM('Actual species'!W143="X"),1,0))</f>
        <v>1</v>
      </c>
      <c r="U143">
        <f>IF(SUM('Actual species'!X143)&gt;0,1,IF(SUM('Actual species'!X143="X"),1,0))</f>
        <v>0</v>
      </c>
      <c r="V143">
        <f>IF(SUM('Actual species'!Y143)&gt;0,1,IF(SUM('Actual species'!Y143="X"),1,0))</f>
        <v>0</v>
      </c>
    </row>
    <row r="144" spans="1:22" x14ac:dyDescent="0.3">
      <c r="A144" t="str">
        <f>'Actual species'!A144</f>
        <v>Tychus rhodensis</v>
      </c>
      <c r="B144">
        <f>IF(SUM('Actual species'!B144:E144)&gt;0,1,IF(SUM('Actual species'!B144:E144="X"),1,0))</f>
        <v>0</v>
      </c>
      <c r="C144">
        <f>IF(SUM('Actual species'!F144)&gt;0,1,IF(SUM('Actual species'!F144="X"),1,0))</f>
        <v>0</v>
      </c>
      <c r="D144">
        <f>IF(SUM('Actual species'!G144)&gt;0,1,IF(SUM('Actual species'!G144="X"),1,0))</f>
        <v>0</v>
      </c>
      <c r="E144">
        <f>IF(SUM('Actual species'!H144)&gt;0,1,IF(SUM('Actual species'!H144="X"),1,0))</f>
        <v>0</v>
      </c>
      <c r="F144">
        <f>IF(SUM('Actual species'!I144)&gt;0,1,IF(SUM('Actual species'!I144="X"),1,0))</f>
        <v>0</v>
      </c>
      <c r="G144">
        <f>IF(SUM('Actual species'!J144)&gt;0,1,IF(SUM('Actual species'!J144="X"),1,0))</f>
        <v>0</v>
      </c>
      <c r="H144">
        <f>IF(SUM('Actual species'!K144)&gt;0,1,IF(SUM('Actual species'!K144="X"),1,0))</f>
        <v>1</v>
      </c>
      <c r="I144">
        <f>IF(SUM('Actual species'!L144)&gt;0,1,IF(SUM('Actual species'!L144="X"),1,0))</f>
        <v>1</v>
      </c>
      <c r="J144">
        <f>IF(SUM('Actual species'!M144)&gt;0,1,IF(SUM('Actual species'!M144="X"),1,0))</f>
        <v>0</v>
      </c>
      <c r="K144">
        <f>IF(SUM('Actual species'!N144)&gt;0,1,IF(SUM('Actual species'!N144="X"),1,0))</f>
        <v>0</v>
      </c>
      <c r="L144">
        <f>IF(SUM('Actual species'!O144)&gt;0,1,IF(SUM('Actual species'!O144="X"),1,0))</f>
        <v>0</v>
      </c>
      <c r="M144">
        <f>IF(SUM('Actual species'!P144)&gt;0,1,IF(SUM('Actual species'!P144="X"),1,0))</f>
        <v>0</v>
      </c>
      <c r="N144">
        <f>IF(SUM('Actual species'!Q144)&gt;0,1,IF(SUM('Actual species'!Q144="X"),1,0))</f>
        <v>0</v>
      </c>
      <c r="O144">
        <f>IF(SUM('Actual species'!R144)&gt;0,1,IF(SUM('Actual species'!R144="X"),1,0))</f>
        <v>0</v>
      </c>
      <c r="P144">
        <f>IF(SUM('Actual species'!S144)&gt;0,1,IF(SUM('Actual species'!S144="X"),1,0))</f>
        <v>0</v>
      </c>
      <c r="Q144">
        <f>IF(SUM('Actual species'!T144)&gt;0,1,IF(SUM('Actual species'!T144="X"),1,0))</f>
        <v>0</v>
      </c>
      <c r="R144">
        <f>IF(SUM('Actual species'!U144)&gt;0,1,IF(SUM('Actual species'!U144="X"),1,0))</f>
        <v>0</v>
      </c>
      <c r="S144">
        <f>IF(SUM('Actual species'!V144)&gt;0,1,IF(SUM('Actual species'!V144="X"),1,0))</f>
        <v>0</v>
      </c>
      <c r="T144">
        <f>IF(SUM('Actual species'!W144)&gt;0,1,IF(SUM('Actual species'!W144="X"),1,0))</f>
        <v>0</v>
      </c>
      <c r="U144">
        <f>IF(SUM('Actual species'!X144)&gt;0,1,IF(SUM('Actual species'!X144="X"),1,0))</f>
        <v>0</v>
      </c>
      <c r="V144">
        <f>IF(SUM('Actual species'!Y144)&gt;0,1,IF(SUM('Actual species'!Y144="X"),1,0))</f>
        <v>1</v>
      </c>
    </row>
    <row r="145" spans="1:22" x14ac:dyDescent="0.3">
      <c r="A145" t="str">
        <f>'Actual species'!A145</f>
        <v>Tychus rufus</v>
      </c>
      <c r="B145">
        <f>IF(SUM('Actual species'!B145:E145)&gt;0,1,IF(SUM('Actual species'!B145:E145="X"),1,0))</f>
        <v>0</v>
      </c>
      <c r="C145">
        <f>IF(SUM('Actual species'!F145)&gt;0,1,IF(SUM('Actual species'!F145="X"),1,0))</f>
        <v>0</v>
      </c>
      <c r="D145">
        <f>IF(SUM('Actual species'!G145)&gt;0,1,IF(SUM('Actual species'!G145="X"),1,0))</f>
        <v>0</v>
      </c>
      <c r="E145">
        <f>IF(SUM('Actual species'!H145)&gt;0,1,IF(SUM('Actual species'!H145="X"),1,0))</f>
        <v>0</v>
      </c>
      <c r="F145">
        <f>IF(SUM('Actual species'!I145)&gt;0,1,IF(SUM('Actual species'!I145="X"),1,0))</f>
        <v>0</v>
      </c>
      <c r="G145">
        <f>IF(SUM('Actual species'!J145)&gt;0,1,IF(SUM('Actual species'!J145="X"),1,0))</f>
        <v>0</v>
      </c>
      <c r="H145">
        <f>IF(SUM('Actual species'!K145)&gt;0,1,IF(SUM('Actual species'!K145="X"),1,0))</f>
        <v>0</v>
      </c>
      <c r="I145">
        <f>IF(SUM('Actual species'!L145)&gt;0,1,IF(SUM('Actual species'!L145="X"),1,0))</f>
        <v>0</v>
      </c>
      <c r="J145">
        <f>IF(SUM('Actual species'!M145)&gt;0,1,IF(SUM('Actual species'!M145="X"),1,0))</f>
        <v>1</v>
      </c>
      <c r="K145">
        <f>IF(SUM('Actual species'!N145)&gt;0,1,IF(SUM('Actual species'!N145="X"),1,0))</f>
        <v>0</v>
      </c>
      <c r="L145">
        <f>IF(SUM('Actual species'!O145)&gt;0,1,IF(SUM('Actual species'!O145="X"),1,0))</f>
        <v>0</v>
      </c>
      <c r="M145">
        <f>IF(SUM('Actual species'!P145)&gt;0,1,IF(SUM('Actual species'!P145="X"),1,0))</f>
        <v>0</v>
      </c>
      <c r="N145">
        <f>IF(SUM('Actual species'!Q145)&gt;0,1,IF(SUM('Actual species'!Q145="X"),1,0))</f>
        <v>0</v>
      </c>
      <c r="O145">
        <f>IF(SUM('Actual species'!R145)&gt;0,1,IF(SUM('Actual species'!R145="X"),1,0))</f>
        <v>0</v>
      </c>
      <c r="P145">
        <f>IF(SUM('Actual species'!S145)&gt;0,1,IF(SUM('Actual species'!S145="X"),1,0))</f>
        <v>0</v>
      </c>
      <c r="Q145">
        <f>IF(SUM('Actual species'!T145)&gt;0,1,IF(SUM('Actual species'!T145="X"),1,0))</f>
        <v>0</v>
      </c>
      <c r="R145">
        <f>IF(SUM('Actual species'!U145)&gt;0,1,IF(SUM('Actual species'!U145="X"),1,0))</f>
        <v>0</v>
      </c>
      <c r="S145">
        <f>IF(SUM('Actual species'!V145)&gt;0,1,IF(SUM('Actual species'!V145="X"),1,0))</f>
        <v>0</v>
      </c>
      <c r="T145">
        <f>IF(SUM('Actual species'!W145)&gt;0,1,IF(SUM('Actual species'!W145="X"),1,0))</f>
        <v>0</v>
      </c>
      <c r="U145">
        <f>IF(SUM('Actual species'!X145)&gt;0,1,IF(SUM('Actual species'!X145="X"),1,0))</f>
        <v>1</v>
      </c>
      <c r="V145">
        <f>IF(SUM('Actual species'!Y145)&gt;0,1,IF(SUM('Actual species'!Y145="X"),1,0))</f>
        <v>0</v>
      </c>
    </row>
    <row r="146" spans="1:22" x14ac:dyDescent="0.3">
      <c r="A146" t="str">
        <f>'Actual species'!A146</f>
        <v xml:space="preserve">*Tychus torticornis (E) </v>
      </c>
      <c r="B146">
        <f>IF(SUM('Actual species'!B146:E146)&gt;0,1,IF(SUM('Actual species'!B146:E146="X"),1,0))</f>
        <v>0</v>
      </c>
      <c r="C146">
        <f>IF(SUM('Actual species'!F146)&gt;0,1,IF(SUM('Actual species'!F146="X"),1,0))</f>
        <v>0</v>
      </c>
      <c r="D146">
        <f>IF(SUM('Actual species'!G146)&gt;0,1,IF(SUM('Actual species'!G146="X"),1,0))</f>
        <v>0</v>
      </c>
      <c r="E146">
        <f>IF(SUM('Actual species'!H146)&gt;0,1,IF(SUM('Actual species'!H146="X"),1,0))</f>
        <v>0</v>
      </c>
      <c r="F146">
        <f>IF(SUM('Actual species'!I146)&gt;0,1,IF(SUM('Actual species'!I146="X"),1,0))</f>
        <v>1</v>
      </c>
      <c r="G146">
        <f>IF(SUM('Actual species'!J146)&gt;0,1,IF(SUM('Actual species'!J146="X"),1,0))</f>
        <v>0</v>
      </c>
      <c r="H146">
        <f>IF(SUM('Actual species'!K146)&gt;0,1,IF(SUM('Actual species'!K146="X"),1,0))</f>
        <v>0</v>
      </c>
      <c r="I146">
        <f>IF(SUM('Actual species'!L146)&gt;0,1,IF(SUM('Actual species'!L146="X"),1,0))</f>
        <v>0</v>
      </c>
      <c r="J146">
        <f>IF(SUM('Actual species'!M146)&gt;0,1,IF(SUM('Actual species'!M146="X"),1,0))</f>
        <v>0</v>
      </c>
      <c r="K146">
        <f>IF(SUM('Actual species'!N146)&gt;0,1,IF(SUM('Actual species'!N146="X"),1,0))</f>
        <v>0</v>
      </c>
      <c r="L146">
        <f>IF(SUM('Actual species'!O146)&gt;0,1,IF(SUM('Actual species'!O146="X"),1,0))</f>
        <v>0</v>
      </c>
      <c r="M146">
        <f>IF(SUM('Actual species'!P146)&gt;0,1,IF(SUM('Actual species'!P146="X"),1,0))</f>
        <v>0</v>
      </c>
      <c r="N146">
        <f>IF(SUM('Actual species'!Q146)&gt;0,1,IF(SUM('Actual species'!Q146="X"),1,0))</f>
        <v>0</v>
      </c>
      <c r="O146">
        <f>IF(SUM('Actual species'!R146)&gt;0,1,IF(SUM('Actual species'!R146="X"),1,0))</f>
        <v>0</v>
      </c>
      <c r="P146">
        <f>IF(SUM('Actual species'!S146)&gt;0,1,IF(SUM('Actual species'!S146="X"),1,0))</f>
        <v>0</v>
      </c>
      <c r="Q146">
        <f>IF(SUM('Actual species'!T146)&gt;0,1,IF(SUM('Actual species'!T146="X"),1,0))</f>
        <v>0</v>
      </c>
      <c r="R146">
        <f>IF(SUM('Actual species'!U146)&gt;0,1,IF(SUM('Actual species'!U146="X"),1,0))</f>
        <v>0</v>
      </c>
      <c r="S146">
        <f>IF(SUM('Actual species'!V146)&gt;0,1,IF(SUM('Actual species'!V146="X"),1,0))</f>
        <v>0</v>
      </c>
      <c r="T146">
        <f>IF(SUM('Actual species'!W146)&gt;0,1,IF(SUM('Actual species'!W146="X"),1,0))</f>
        <v>1</v>
      </c>
      <c r="U146">
        <f>IF(SUM('Actual species'!X146)&gt;0,1,IF(SUM('Actual species'!X146="X"),1,0))</f>
        <v>0</v>
      </c>
      <c r="V146">
        <f>IF(SUM('Actual species'!Y146)&gt;0,1,IF(SUM('Actual species'!Y146="X"),1,0))</f>
        <v>0</v>
      </c>
    </row>
    <row r="147" spans="1:22" x14ac:dyDescent="0.3">
      <c r="A147" t="str">
        <f>'Actual species'!A147</f>
        <v xml:space="preserve">*Tychus triumphator (E) </v>
      </c>
      <c r="B147">
        <f>IF(SUM('Actual species'!B147:E147)&gt;0,1,IF(SUM('Actual species'!B147:E147="X"),1,0))</f>
        <v>0</v>
      </c>
      <c r="C147">
        <f>IF(SUM('Actual species'!F147)&gt;0,1,IF(SUM('Actual species'!F147="X"),1,0))</f>
        <v>0</v>
      </c>
      <c r="D147">
        <f>IF(SUM('Actual species'!G147)&gt;0,1,IF(SUM('Actual species'!G147="X"),1,0))</f>
        <v>0</v>
      </c>
      <c r="E147">
        <f>IF(SUM('Actual species'!H147)&gt;0,1,IF(SUM('Actual species'!H147="X"),1,0))</f>
        <v>0</v>
      </c>
      <c r="F147">
        <f>IF(SUM('Actual species'!I147)&gt;0,1,IF(SUM('Actual species'!I147="X"),1,0))</f>
        <v>1</v>
      </c>
      <c r="G147">
        <f>IF(SUM('Actual species'!J147)&gt;0,1,IF(SUM('Actual species'!J147="X"),1,0))</f>
        <v>0</v>
      </c>
      <c r="H147">
        <f>IF(SUM('Actual species'!K147)&gt;0,1,IF(SUM('Actual species'!K147="X"),1,0))</f>
        <v>0</v>
      </c>
      <c r="I147">
        <f>IF(SUM('Actual species'!L147)&gt;0,1,IF(SUM('Actual species'!L147="X"),1,0))</f>
        <v>0</v>
      </c>
      <c r="J147">
        <f>IF(SUM('Actual species'!M147)&gt;0,1,IF(SUM('Actual species'!M147="X"),1,0))</f>
        <v>0</v>
      </c>
      <c r="K147">
        <f>IF(SUM('Actual species'!N147)&gt;0,1,IF(SUM('Actual species'!N147="X"),1,0))</f>
        <v>0</v>
      </c>
      <c r="L147">
        <f>IF(SUM('Actual species'!O147)&gt;0,1,IF(SUM('Actual species'!O147="X"),1,0))</f>
        <v>0</v>
      </c>
      <c r="M147">
        <f>IF(SUM('Actual species'!P147)&gt;0,1,IF(SUM('Actual species'!P147="X"),1,0))</f>
        <v>0</v>
      </c>
      <c r="N147">
        <f>IF(SUM('Actual species'!Q147)&gt;0,1,IF(SUM('Actual species'!Q147="X"),1,0))</f>
        <v>0</v>
      </c>
      <c r="O147">
        <f>IF(SUM('Actual species'!R147)&gt;0,1,IF(SUM('Actual species'!R147="X"),1,0))</f>
        <v>0</v>
      </c>
      <c r="P147">
        <f>IF(SUM('Actual species'!S147)&gt;0,1,IF(SUM('Actual species'!S147="X"),1,0))</f>
        <v>0</v>
      </c>
      <c r="Q147">
        <f>IF(SUM('Actual species'!T147)&gt;0,1,IF(SUM('Actual species'!T147="X"),1,0))</f>
        <v>0</v>
      </c>
      <c r="R147">
        <f>IF(SUM('Actual species'!U147)&gt;0,1,IF(SUM('Actual species'!U147="X"),1,0))</f>
        <v>0</v>
      </c>
      <c r="S147">
        <f>IF(SUM('Actual species'!V147)&gt;0,1,IF(SUM('Actual species'!V147="X"),1,0))</f>
        <v>0</v>
      </c>
      <c r="T147">
        <f>IF(SUM('Actual species'!W147)&gt;0,1,IF(SUM('Actual species'!W147="X"),1,0))</f>
        <v>1</v>
      </c>
      <c r="U147">
        <f>IF(SUM('Actual species'!X147)&gt;0,1,IF(SUM('Actual species'!X147="X"),1,0))</f>
        <v>0</v>
      </c>
      <c r="V147">
        <f>IF(SUM('Actual species'!Y147)&gt;0,1,IF(SUM('Actual species'!Y147="X"),1,0))</f>
        <v>0</v>
      </c>
    </row>
    <row r="148" spans="1:22" x14ac:dyDescent="0.3">
      <c r="A148" t="str">
        <f>'Actual species'!A148</f>
        <v xml:space="preserve">*Zoufalia corcyrea (E) </v>
      </c>
      <c r="B148">
        <f>IF(SUM('Actual species'!B148:E148)&gt;0,1,IF(SUM('Actual species'!B148:E148="X"),1,0))</f>
        <v>0</v>
      </c>
      <c r="C148">
        <f>IF(SUM('Actual species'!F148)&gt;0,1,IF(SUM('Actual species'!F148="X"),1,0))</f>
        <v>0</v>
      </c>
      <c r="D148">
        <f>IF(SUM('Actual species'!G148)&gt;0,1,IF(SUM('Actual species'!G148="X"),1,0))</f>
        <v>0</v>
      </c>
      <c r="E148">
        <f>IF(SUM('Actual species'!H148)&gt;0,1,IF(SUM('Actual species'!H148="X"),1,0))</f>
        <v>0</v>
      </c>
      <c r="F148">
        <f>IF(SUM('Actual species'!I148)&gt;0,1,IF(SUM('Actual species'!I148="X"),1,0))</f>
        <v>0</v>
      </c>
      <c r="G148">
        <f>IF(SUM('Actual species'!J148)&gt;0,1,IF(SUM('Actual species'!J148="X"),1,0))</f>
        <v>0</v>
      </c>
      <c r="H148">
        <f>IF(SUM('Actual species'!K148)&gt;0,1,IF(SUM('Actual species'!K148="X"),1,0))</f>
        <v>0</v>
      </c>
      <c r="I148">
        <f>IF(SUM('Actual species'!L148)&gt;0,1,IF(SUM('Actual species'!L148="X"),1,0))</f>
        <v>0</v>
      </c>
      <c r="J148">
        <f>IF(SUM('Actual species'!M148)&gt;0,1,IF(SUM('Actual species'!M148="X"),1,0))</f>
        <v>1</v>
      </c>
      <c r="K148">
        <f>IF(SUM('Actual species'!N148)&gt;0,1,IF(SUM('Actual species'!N148="X"),1,0))</f>
        <v>0</v>
      </c>
      <c r="L148">
        <f>IF(SUM('Actual species'!O148)&gt;0,1,IF(SUM('Actual species'!O148="X"),1,0))</f>
        <v>0</v>
      </c>
      <c r="M148">
        <f>IF(SUM('Actual species'!P148)&gt;0,1,IF(SUM('Actual species'!P148="X"),1,0))</f>
        <v>0</v>
      </c>
      <c r="N148">
        <f>IF(SUM('Actual species'!Q148)&gt;0,1,IF(SUM('Actual species'!Q148="X"),1,0))</f>
        <v>0</v>
      </c>
      <c r="O148">
        <f>IF(SUM('Actual species'!R148)&gt;0,1,IF(SUM('Actual species'!R148="X"),1,0))</f>
        <v>0</v>
      </c>
      <c r="P148">
        <f>IF(SUM('Actual species'!S148)&gt;0,1,IF(SUM('Actual species'!S148="X"),1,0))</f>
        <v>0</v>
      </c>
      <c r="Q148">
        <f>IF(SUM('Actual species'!T148)&gt;0,1,IF(SUM('Actual species'!T148="X"),1,0))</f>
        <v>0</v>
      </c>
      <c r="R148">
        <f>IF(SUM('Actual species'!U148)&gt;0,1,IF(SUM('Actual species'!U148="X"),1,0))</f>
        <v>0</v>
      </c>
      <c r="S148">
        <f>IF(SUM('Actual species'!V148)&gt;0,1,IF(SUM('Actual species'!V148="X"),1,0))</f>
        <v>0</v>
      </c>
      <c r="T148">
        <f>IF(SUM('Actual species'!W148)&gt;0,1,IF(SUM('Actual species'!W148="X"),1,0))</f>
        <v>1</v>
      </c>
      <c r="U148">
        <f>IF(SUM('Actual species'!X148)&gt;0,1,IF(SUM('Actual species'!X148="X"),1,0))</f>
        <v>0</v>
      </c>
      <c r="V148">
        <f>IF(SUM('Actual species'!Y148)&gt;0,1,IF(SUM('Actual species'!Y148="X"),1,0))</f>
        <v>0</v>
      </c>
    </row>
    <row r="149" spans="1:22" x14ac:dyDescent="0.3">
      <c r="A149" t="str">
        <f>'Actual species'!A149</f>
        <v xml:space="preserve">*Zoufalia nobilis (E) </v>
      </c>
      <c r="B149">
        <f>IF(SUM('Actual species'!B149:E149)&gt;0,1,IF(SUM('Actual species'!B149:E149="X"),1,0))</f>
        <v>0</v>
      </c>
      <c r="C149">
        <f>IF(SUM('Actual species'!F149)&gt;0,1,IF(SUM('Actual species'!F149="X"),1,0))</f>
        <v>0</v>
      </c>
      <c r="D149">
        <f>IF(SUM('Actual species'!G149)&gt;0,1,IF(SUM('Actual species'!G149="X"),1,0))</f>
        <v>0</v>
      </c>
      <c r="E149">
        <f>IF(SUM('Actual species'!H149)&gt;0,1,IF(SUM('Actual species'!H149="X"),1,0))</f>
        <v>0</v>
      </c>
      <c r="F149">
        <f>IF(SUM('Actual species'!I149)&gt;0,1,IF(SUM('Actual species'!I149="X"),1,0))</f>
        <v>0</v>
      </c>
      <c r="G149">
        <f>IF(SUM('Actual species'!J149)&gt;0,1,IF(SUM('Actual species'!J149="X"),1,0))</f>
        <v>0</v>
      </c>
      <c r="H149">
        <f>IF(SUM('Actual species'!K149)&gt;0,1,IF(SUM('Actual species'!K149="X"),1,0))</f>
        <v>0</v>
      </c>
      <c r="I149">
        <f>IF(SUM('Actual species'!L149)&gt;0,1,IF(SUM('Actual species'!L149="X"),1,0))</f>
        <v>0</v>
      </c>
      <c r="J149">
        <f>IF(SUM('Actual species'!M149)&gt;0,1,IF(SUM('Actual species'!M149="X"),1,0))</f>
        <v>1</v>
      </c>
      <c r="K149">
        <f>IF(SUM('Actual species'!N149)&gt;0,1,IF(SUM('Actual species'!N149="X"),1,0))</f>
        <v>0</v>
      </c>
      <c r="L149">
        <f>IF(SUM('Actual species'!O149)&gt;0,1,IF(SUM('Actual species'!O149="X"),1,0))</f>
        <v>0</v>
      </c>
      <c r="M149">
        <f>IF(SUM('Actual species'!P149)&gt;0,1,IF(SUM('Actual species'!P149="X"),1,0))</f>
        <v>0</v>
      </c>
      <c r="N149">
        <f>IF(SUM('Actual species'!Q149)&gt;0,1,IF(SUM('Actual species'!Q149="X"),1,0))</f>
        <v>0</v>
      </c>
      <c r="O149">
        <f>IF(SUM('Actual species'!R149)&gt;0,1,IF(SUM('Actual species'!R149="X"),1,0))</f>
        <v>0</v>
      </c>
      <c r="P149">
        <f>IF(SUM('Actual species'!S149)&gt;0,1,IF(SUM('Actual species'!S149="X"),1,0))</f>
        <v>0</v>
      </c>
      <c r="Q149">
        <f>IF(SUM('Actual species'!T149)&gt;0,1,IF(SUM('Actual species'!T149="X"),1,0))</f>
        <v>0</v>
      </c>
      <c r="R149">
        <f>IF(SUM('Actual species'!U149)&gt;0,1,IF(SUM('Actual species'!U149="X"),1,0))</f>
        <v>0</v>
      </c>
      <c r="S149">
        <f>IF(SUM('Actual species'!V149)&gt;0,1,IF(SUM('Actual species'!V149="X"),1,0))</f>
        <v>0</v>
      </c>
      <c r="T149">
        <f>IF(SUM('Actual species'!W149)&gt;0,1,IF(SUM('Actual species'!W149="X"),1,0))</f>
        <v>1</v>
      </c>
      <c r="U149">
        <f>IF(SUM('Actual species'!X149)&gt;0,1,IF(SUM('Actual species'!X149="X"),1,0))</f>
        <v>0</v>
      </c>
      <c r="V149">
        <f>IF(SUM('Actual species'!Y149)&gt;0,1,IF(SUM('Actual species'!Y149="X"),1,0))</f>
        <v>0</v>
      </c>
    </row>
    <row r="150" spans="1:22" x14ac:dyDescent="0.3">
      <c r="A150" t="str">
        <f>'Actual species'!A150</f>
        <v>Phloeocharinae</v>
      </c>
      <c r="B150">
        <f>IF(SUM('Actual species'!B150:E150)&gt;0,1,IF(SUM('Actual species'!B150:E150="X"),1,0))</f>
        <v>0</v>
      </c>
      <c r="C150">
        <f>IF(SUM('Actual species'!F150)&gt;0,1,IF(SUM('Actual species'!F150="X"),1,0))</f>
        <v>0</v>
      </c>
      <c r="D150">
        <f>IF(SUM('Actual species'!G150)&gt;0,1,IF(SUM('Actual species'!G150="X"),1,0))</f>
        <v>0</v>
      </c>
      <c r="E150">
        <f>IF(SUM('Actual species'!H150)&gt;0,1,IF(SUM('Actual species'!H150="X"),1,0))</f>
        <v>0</v>
      </c>
      <c r="F150">
        <f>IF(SUM('Actual species'!I150)&gt;0,1,IF(SUM('Actual species'!I150="X"),1,0))</f>
        <v>0</v>
      </c>
      <c r="G150">
        <f>IF(SUM('Actual species'!J150)&gt;0,1,IF(SUM('Actual species'!J150="X"),1,0))</f>
        <v>0</v>
      </c>
      <c r="H150">
        <f>IF(SUM('Actual species'!K150)&gt;0,1,IF(SUM('Actual species'!K150="X"),1,0))</f>
        <v>0</v>
      </c>
      <c r="I150">
        <f>IF(SUM('Actual species'!L150)&gt;0,1,IF(SUM('Actual species'!L150="X"),1,0))</f>
        <v>0</v>
      </c>
      <c r="J150">
        <f>IF(SUM('Actual species'!M150)&gt;0,1,IF(SUM('Actual species'!M150="X"),1,0))</f>
        <v>0</v>
      </c>
      <c r="K150">
        <f>IF(SUM('Actual species'!N150)&gt;0,1,IF(SUM('Actual species'!N150="X"),1,0))</f>
        <v>0</v>
      </c>
      <c r="L150">
        <f>IF(SUM('Actual species'!O150)&gt;0,1,IF(SUM('Actual species'!O150="X"),1,0))</f>
        <v>0</v>
      </c>
      <c r="M150">
        <f>IF(SUM('Actual species'!P150)&gt;0,1,IF(SUM('Actual species'!P150="X"),1,0))</f>
        <v>0</v>
      </c>
      <c r="N150">
        <f>IF(SUM('Actual species'!Q150)&gt;0,1,IF(SUM('Actual species'!Q150="X"),1,0))</f>
        <v>0</v>
      </c>
      <c r="O150">
        <f>IF(SUM('Actual species'!R150)&gt;0,1,IF(SUM('Actual species'!R150="X"),1,0))</f>
        <v>0</v>
      </c>
      <c r="P150">
        <f>IF(SUM('Actual species'!S150)&gt;0,1,IF(SUM('Actual species'!S150="X"),1,0))</f>
        <v>0</v>
      </c>
      <c r="Q150">
        <f>IF(SUM('Actual species'!T150)&gt;0,1,IF(SUM('Actual species'!T150="X"),1,0))</f>
        <v>0</v>
      </c>
      <c r="R150">
        <f>IF(SUM('Actual species'!U150)&gt;0,1,IF(SUM('Actual species'!U150="X"),1,0))</f>
        <v>0</v>
      </c>
      <c r="S150">
        <f>IF(SUM('Actual species'!V150)&gt;0,1,IF(SUM('Actual species'!V150="X"),1,0))</f>
        <v>0</v>
      </c>
      <c r="T150">
        <f>IF(SUM('Actual species'!W150)&gt;0,1,IF(SUM('Actual species'!W150="X"),1,0))</f>
        <v>0</v>
      </c>
      <c r="U150">
        <f>IF(SUM('Actual species'!X150)&gt;0,1,IF(SUM('Actual species'!X150="X"),1,0))</f>
        <v>0</v>
      </c>
      <c r="V150">
        <f>IF(SUM('Actual species'!Y150)&gt;0,1,IF(SUM('Actual species'!Y150="X"),1,0))</f>
        <v>0</v>
      </c>
    </row>
    <row r="151" spans="1:22" x14ac:dyDescent="0.3">
      <c r="A151" t="str">
        <f>'Actual species'!A151</f>
        <v>Phloeocharis longipennis</v>
      </c>
      <c r="B151">
        <f>IF(SUM('Actual species'!B151:E151)&gt;0,1,IF(SUM('Actual species'!B151:E151="X"),1,0))</f>
        <v>0</v>
      </c>
      <c r="C151">
        <f>IF(SUM('Actual species'!F151)&gt;0,1,IF(SUM('Actual species'!F151="X"),1,0))</f>
        <v>0</v>
      </c>
      <c r="D151">
        <f>IF(SUM('Actual species'!G151)&gt;0,1,IF(SUM('Actual species'!G151="X"),1,0))</f>
        <v>0</v>
      </c>
      <c r="E151">
        <f>IF(SUM('Actual species'!H151)&gt;0,1,IF(SUM('Actual species'!H151="X"),1,0))</f>
        <v>1</v>
      </c>
      <c r="F151">
        <f>IF(SUM('Actual species'!I151)&gt;0,1,IF(SUM('Actual species'!I151="X"),1,0))</f>
        <v>1</v>
      </c>
      <c r="G151">
        <f>IF(SUM('Actual species'!J151)&gt;0,1,IF(SUM('Actual species'!J151="X"),1,0))</f>
        <v>0</v>
      </c>
      <c r="H151">
        <f>IF(SUM('Actual species'!K151)&gt;0,1,IF(SUM('Actual species'!K151="X"),1,0))</f>
        <v>0</v>
      </c>
      <c r="I151">
        <f>IF(SUM('Actual species'!L151)&gt;0,1,IF(SUM('Actual species'!L151="X"),1,0))</f>
        <v>0</v>
      </c>
      <c r="J151">
        <f>IF(SUM('Actual species'!M151)&gt;0,1,IF(SUM('Actual species'!M151="X"),1,0))</f>
        <v>0</v>
      </c>
      <c r="K151">
        <f>IF(SUM('Actual species'!N151)&gt;0,1,IF(SUM('Actual species'!N151="X"),1,0))</f>
        <v>0</v>
      </c>
      <c r="L151">
        <f>IF(SUM('Actual species'!O151)&gt;0,1,IF(SUM('Actual species'!O151="X"),1,0))</f>
        <v>0</v>
      </c>
      <c r="M151">
        <f>IF(SUM('Actual species'!P151)&gt;0,1,IF(SUM('Actual species'!P151="X"),1,0))</f>
        <v>0</v>
      </c>
      <c r="N151">
        <f>IF(SUM('Actual species'!Q151)&gt;0,1,IF(SUM('Actual species'!Q151="X"),1,0))</f>
        <v>0</v>
      </c>
      <c r="O151">
        <f>IF(SUM('Actual species'!R151)&gt;0,1,IF(SUM('Actual species'!R151="X"),1,0))</f>
        <v>0</v>
      </c>
      <c r="P151">
        <f>IF(SUM('Actual species'!S151)&gt;0,1,IF(SUM('Actual species'!S151="X"),1,0))</f>
        <v>0</v>
      </c>
      <c r="Q151">
        <f>IF(SUM('Actual species'!T151)&gt;0,1,IF(SUM('Actual species'!T151="X"),1,0))</f>
        <v>0</v>
      </c>
      <c r="R151">
        <f>IF(SUM('Actual species'!U151)&gt;0,1,IF(SUM('Actual species'!U151="X"),1,0))</f>
        <v>0</v>
      </c>
      <c r="S151">
        <f>IF(SUM('Actual species'!V151)&gt;0,1,IF(SUM('Actual species'!V151="X"),1,0))</f>
        <v>0</v>
      </c>
      <c r="T151">
        <f>IF(SUM('Actual species'!W151)&gt;0,1,IF(SUM('Actual species'!W151="X"),1,0))</f>
        <v>0</v>
      </c>
      <c r="U151">
        <f>IF(SUM('Actual species'!X151)&gt;0,1,IF(SUM('Actual species'!X151="X"),1,0))</f>
        <v>0</v>
      </c>
      <c r="V151">
        <f>IF(SUM('Actual species'!Y151)&gt;0,1,IF(SUM('Actual species'!Y151="X"),1,0))</f>
        <v>0</v>
      </c>
    </row>
    <row r="152" spans="1:22" x14ac:dyDescent="0.3">
      <c r="A152" t="str">
        <f>'Actual species'!A152</f>
        <v>Phloeocharis subtilissima</v>
      </c>
      <c r="B152">
        <f>IF(SUM('Actual species'!B152:E152)&gt;0,1,IF(SUM('Actual species'!B152:E152="X"),1,0))</f>
        <v>0</v>
      </c>
      <c r="C152">
        <f>IF(SUM('Actual species'!F152)&gt;0,1,IF(SUM('Actual species'!F152="X"),1,0))</f>
        <v>0</v>
      </c>
      <c r="D152">
        <f>IF(SUM('Actual species'!G152)&gt;0,1,IF(SUM('Actual species'!G152="X"),1,0))</f>
        <v>0</v>
      </c>
      <c r="E152">
        <f>IF(SUM('Actual species'!H152)&gt;0,1,IF(SUM('Actual species'!H152="X"),1,0))</f>
        <v>0</v>
      </c>
      <c r="F152">
        <f>IF(SUM('Actual species'!I152)&gt;0,1,IF(SUM('Actual species'!I152="X"),1,0))</f>
        <v>0</v>
      </c>
      <c r="G152">
        <f>IF(SUM('Actual species'!J152)&gt;0,1,IF(SUM('Actual species'!J152="X"),1,0))</f>
        <v>0</v>
      </c>
      <c r="H152">
        <f>IF(SUM('Actual species'!K152)&gt;0,1,IF(SUM('Actual species'!K152="X"),1,0))</f>
        <v>0</v>
      </c>
      <c r="I152">
        <f>IF(SUM('Actual species'!L152)&gt;0,1,IF(SUM('Actual species'!L152="X"),1,0))</f>
        <v>0</v>
      </c>
      <c r="J152">
        <f>IF(SUM('Actual species'!M152)&gt;0,1,IF(SUM('Actual species'!M152="X"),1,0))</f>
        <v>1</v>
      </c>
      <c r="K152">
        <f>IF(SUM('Actual species'!N152)&gt;0,1,IF(SUM('Actual species'!N152="X"),1,0))</f>
        <v>0</v>
      </c>
      <c r="L152">
        <f>IF(SUM('Actual species'!O152)&gt;0,1,IF(SUM('Actual species'!O152="X"),1,0))</f>
        <v>0</v>
      </c>
      <c r="M152">
        <f>IF(SUM('Actual species'!P152)&gt;0,1,IF(SUM('Actual species'!P152="X"),1,0))</f>
        <v>0</v>
      </c>
      <c r="N152">
        <f>IF(SUM('Actual species'!Q152)&gt;0,1,IF(SUM('Actual species'!Q152="X"),1,0))</f>
        <v>0</v>
      </c>
      <c r="O152">
        <f>IF(SUM('Actual species'!R152)&gt;0,1,IF(SUM('Actual species'!R152="X"),1,0))</f>
        <v>0</v>
      </c>
      <c r="P152">
        <f>IF(SUM('Actual species'!S152)&gt;0,1,IF(SUM('Actual species'!S152="X"),1,0))</f>
        <v>0</v>
      </c>
      <c r="Q152">
        <f>IF(SUM('Actual species'!T152)&gt;0,1,IF(SUM('Actual species'!T152="X"),1,0))</f>
        <v>0</v>
      </c>
      <c r="R152">
        <f>IF(SUM('Actual species'!U152)&gt;0,1,IF(SUM('Actual species'!U152="X"),1,0))</f>
        <v>0</v>
      </c>
      <c r="S152">
        <f>IF(SUM('Actual species'!V152)&gt;0,1,IF(SUM('Actual species'!V152="X"),1,0))</f>
        <v>0</v>
      </c>
      <c r="T152">
        <f>IF(SUM('Actual species'!W152)&gt;0,1,IF(SUM('Actual species'!W152="X"),1,0))</f>
        <v>0</v>
      </c>
      <c r="U152">
        <f>IF(SUM('Actual species'!X152)&gt;0,1,IF(SUM('Actual species'!X152="X"),1,0))</f>
        <v>1</v>
      </c>
      <c r="V152">
        <f>IF(SUM('Actual species'!Y152)&gt;0,1,IF(SUM('Actual species'!Y152="X"),1,0))</f>
        <v>0</v>
      </c>
    </row>
    <row r="153" spans="1:22" x14ac:dyDescent="0.3">
      <c r="A153" t="str">
        <f>'Actual species'!A153</f>
        <v>Tachyporinae</v>
      </c>
      <c r="B153">
        <f>IF(SUM('Actual species'!B153:E153)&gt;0,1,IF(SUM('Actual species'!B153:E153="X"),1,0))</f>
        <v>0</v>
      </c>
      <c r="C153">
        <f>IF(SUM('Actual species'!F153)&gt;0,1,IF(SUM('Actual species'!F153="X"),1,0))</f>
        <v>0</v>
      </c>
      <c r="D153">
        <f>IF(SUM('Actual species'!G153)&gt;0,1,IF(SUM('Actual species'!G153="X"),1,0))</f>
        <v>0</v>
      </c>
      <c r="E153">
        <f>IF(SUM('Actual species'!H153)&gt;0,1,IF(SUM('Actual species'!H153="X"),1,0))</f>
        <v>0</v>
      </c>
      <c r="F153">
        <f>IF(SUM('Actual species'!I153)&gt;0,1,IF(SUM('Actual species'!I153="X"),1,0))</f>
        <v>0</v>
      </c>
      <c r="G153">
        <f>IF(SUM('Actual species'!J153)&gt;0,1,IF(SUM('Actual species'!J153="X"),1,0))</f>
        <v>0</v>
      </c>
      <c r="H153">
        <f>IF(SUM('Actual species'!K153)&gt;0,1,IF(SUM('Actual species'!K153="X"),1,0))</f>
        <v>0</v>
      </c>
      <c r="I153">
        <f>IF(SUM('Actual species'!L153)&gt;0,1,IF(SUM('Actual species'!L153="X"),1,0))</f>
        <v>0</v>
      </c>
      <c r="J153">
        <f>IF(SUM('Actual species'!M153)&gt;0,1,IF(SUM('Actual species'!M153="X"),1,0))</f>
        <v>0</v>
      </c>
      <c r="K153">
        <f>IF(SUM('Actual species'!N153)&gt;0,1,IF(SUM('Actual species'!N153="X"),1,0))</f>
        <v>0</v>
      </c>
      <c r="L153">
        <f>IF(SUM('Actual species'!O153)&gt;0,1,IF(SUM('Actual species'!O153="X"),1,0))</f>
        <v>0</v>
      </c>
      <c r="M153">
        <f>IF(SUM('Actual species'!P153)&gt;0,1,IF(SUM('Actual species'!P153="X"),1,0))</f>
        <v>0</v>
      </c>
      <c r="N153">
        <f>IF(SUM('Actual species'!Q153)&gt;0,1,IF(SUM('Actual species'!Q153="X"),1,0))</f>
        <v>0</v>
      </c>
      <c r="O153">
        <f>IF(SUM('Actual species'!R153)&gt;0,1,IF(SUM('Actual species'!R153="X"),1,0))</f>
        <v>0</v>
      </c>
      <c r="P153">
        <f>IF(SUM('Actual species'!S153)&gt;0,1,IF(SUM('Actual species'!S153="X"),1,0))</f>
        <v>0</v>
      </c>
      <c r="Q153">
        <f>IF(SUM('Actual species'!T153)&gt;0,1,IF(SUM('Actual species'!T153="X"),1,0))</f>
        <v>0</v>
      </c>
      <c r="R153">
        <f>IF(SUM('Actual species'!U153)&gt;0,1,IF(SUM('Actual species'!U153="X"),1,0))</f>
        <v>0</v>
      </c>
      <c r="S153">
        <f>IF(SUM('Actual species'!V153)&gt;0,1,IF(SUM('Actual species'!V153="X"),1,0))</f>
        <v>0</v>
      </c>
      <c r="T153">
        <f>IF(SUM('Actual species'!W153)&gt;0,1,IF(SUM('Actual species'!W153="X"),1,0))</f>
        <v>0</v>
      </c>
      <c r="U153">
        <f>IF(SUM('Actual species'!X153)&gt;0,1,IF(SUM('Actual species'!X153="X"),1,0))</f>
        <v>0</v>
      </c>
      <c r="V153">
        <f>IF(SUM('Actual species'!Y153)&gt;0,1,IF(SUM('Actual species'!Y153="X"),1,0))</f>
        <v>0</v>
      </c>
    </row>
    <row r="154" spans="1:22" x14ac:dyDescent="0.3">
      <c r="A154" t="str">
        <f>'Actual species'!A154</f>
        <v>Bolitobius castaneus castaneus</v>
      </c>
      <c r="B154">
        <f>IF(SUM('Actual species'!B154:E154)&gt;0,1,IF(SUM('Actual species'!B154:E154="X"),1,0))</f>
        <v>0</v>
      </c>
      <c r="C154">
        <f>IF(SUM('Actual species'!F154)&gt;0,1,IF(SUM('Actual species'!F154="X"),1,0))</f>
        <v>0</v>
      </c>
      <c r="D154">
        <f>IF(SUM('Actual species'!G154)&gt;0,1,IF(SUM('Actual species'!G154="X"),1,0))</f>
        <v>0</v>
      </c>
      <c r="E154">
        <f>IF(SUM('Actual species'!H154)&gt;0,1,IF(SUM('Actual species'!H154="X"),1,0))</f>
        <v>0</v>
      </c>
      <c r="F154">
        <f>IF(SUM('Actual species'!I154)&gt;0,1,IF(SUM('Actual species'!I154="X"),1,0))</f>
        <v>0</v>
      </c>
      <c r="G154">
        <f>IF(SUM('Actual species'!J154)&gt;0,1,IF(SUM('Actual species'!J154="X"),1,0))</f>
        <v>0</v>
      </c>
      <c r="H154">
        <f>IF(SUM('Actual species'!K154)&gt;0,1,IF(SUM('Actual species'!K154="X"),1,0))</f>
        <v>0</v>
      </c>
      <c r="I154">
        <f>IF(SUM('Actual species'!L154)&gt;0,1,IF(SUM('Actual species'!L154="X"),1,0))</f>
        <v>0</v>
      </c>
      <c r="J154">
        <f>IF(SUM('Actual species'!M154)&gt;0,1,IF(SUM('Actual species'!M154="X"),1,0))</f>
        <v>1</v>
      </c>
      <c r="K154">
        <f>IF(SUM('Actual species'!N154)&gt;0,1,IF(SUM('Actual species'!N154="X"),1,0))</f>
        <v>0</v>
      </c>
      <c r="L154">
        <f>IF(SUM('Actual species'!O154)&gt;0,1,IF(SUM('Actual species'!O154="X"),1,0))</f>
        <v>0</v>
      </c>
      <c r="M154">
        <f>IF(SUM('Actual species'!P154)&gt;0,1,IF(SUM('Actual species'!P154="X"),1,0))</f>
        <v>0</v>
      </c>
      <c r="N154">
        <f>IF(SUM('Actual species'!Q154)&gt;0,1,IF(SUM('Actual species'!Q154="X"),1,0))</f>
        <v>0</v>
      </c>
      <c r="O154">
        <f>IF(SUM('Actual species'!R154)&gt;0,1,IF(SUM('Actual species'!R154="X"),1,0))</f>
        <v>0</v>
      </c>
      <c r="P154">
        <f>IF(SUM('Actual species'!S154)&gt;0,1,IF(SUM('Actual species'!S154="X"),1,0))</f>
        <v>0</v>
      </c>
      <c r="Q154">
        <f>IF(SUM('Actual species'!T154)&gt;0,1,IF(SUM('Actual species'!T154="X"),1,0))</f>
        <v>0</v>
      </c>
      <c r="R154">
        <f>IF(SUM('Actual species'!U154)&gt;0,1,IF(SUM('Actual species'!U154="X"),1,0))</f>
        <v>0</v>
      </c>
      <c r="S154">
        <f>IF(SUM('Actual species'!V154)&gt;0,1,IF(SUM('Actual species'!V154="X"),1,0))</f>
        <v>0</v>
      </c>
      <c r="T154">
        <f>IF(SUM('Actual species'!W154)&gt;0,1,IF(SUM('Actual species'!W154="X"),1,0))</f>
        <v>0</v>
      </c>
      <c r="U154">
        <f>IF(SUM('Actual species'!X154)&gt;0,1,IF(SUM('Actual species'!X154="X"),1,0))</f>
        <v>1</v>
      </c>
      <c r="V154">
        <f>IF(SUM('Actual species'!Y154)&gt;0,1,IF(SUM('Actual species'!Y154="X"),1,0))</f>
        <v>1</v>
      </c>
    </row>
    <row r="155" spans="1:22" x14ac:dyDescent="0.3">
      <c r="A155" t="str">
        <f>'Actual species'!A155</f>
        <v>Bolitobius inclinans</v>
      </c>
      <c r="B155">
        <f>IF(SUM('Actual species'!B155:E155)&gt;0,1,IF(SUM('Actual species'!B155:E155="X"),1,0))</f>
        <v>1</v>
      </c>
      <c r="C155">
        <f>IF(SUM('Actual species'!F155)&gt;0,1,IF(SUM('Actual species'!F155="X"),1,0))</f>
        <v>0</v>
      </c>
      <c r="D155">
        <f>IF(SUM('Actual species'!G155)&gt;0,1,IF(SUM('Actual species'!G155="X"),1,0))</f>
        <v>0</v>
      </c>
      <c r="E155">
        <f>IF(SUM('Actual species'!H155)&gt;0,1,IF(SUM('Actual species'!H155="X"),1,0))</f>
        <v>0</v>
      </c>
      <c r="F155">
        <f>IF(SUM('Actual species'!I155)&gt;0,1,IF(SUM('Actual species'!I155="X"),1,0))</f>
        <v>0</v>
      </c>
      <c r="G155">
        <f>IF(SUM('Actual species'!J155)&gt;0,1,IF(SUM('Actual species'!J155="X"),1,0))</f>
        <v>0</v>
      </c>
      <c r="H155">
        <f>IF(SUM('Actual species'!K155)&gt;0,1,IF(SUM('Actual species'!K155="X"),1,0))</f>
        <v>0</v>
      </c>
      <c r="I155">
        <f>IF(SUM('Actual species'!L155)&gt;0,1,IF(SUM('Actual species'!L155="X"),1,0))</f>
        <v>0</v>
      </c>
      <c r="J155">
        <f>IF(SUM('Actual species'!M155)&gt;0,1,IF(SUM('Actual species'!M155="X"),1,0))</f>
        <v>0</v>
      </c>
      <c r="K155">
        <f>IF(SUM('Actual species'!N155)&gt;0,1,IF(SUM('Actual species'!N155="X"),1,0))</f>
        <v>0</v>
      </c>
      <c r="L155">
        <f>IF(SUM('Actual species'!O155)&gt;0,1,IF(SUM('Actual species'!O155="X"),1,0))</f>
        <v>0</v>
      </c>
      <c r="M155">
        <f>IF(SUM('Actual species'!P155)&gt;0,1,IF(SUM('Actual species'!P155="X"),1,0))</f>
        <v>0</v>
      </c>
      <c r="N155">
        <f>IF(SUM('Actual species'!Q155)&gt;0,1,IF(SUM('Actual species'!Q155="X"),1,0))</f>
        <v>0</v>
      </c>
      <c r="O155">
        <f>IF(SUM('Actual species'!R155)&gt;0,1,IF(SUM('Actual species'!R155="X"),1,0))</f>
        <v>0</v>
      </c>
      <c r="P155">
        <f>IF(SUM('Actual species'!S155)&gt;0,1,IF(SUM('Actual species'!S155="X"),1,0))</f>
        <v>0</v>
      </c>
      <c r="Q155">
        <f>IF(SUM('Actual species'!T155)&gt;0,1,IF(SUM('Actual species'!T155="X"),1,0))</f>
        <v>0</v>
      </c>
      <c r="R155">
        <f>IF(SUM('Actual species'!U155)&gt;0,1,IF(SUM('Actual species'!U155="X"),1,0))</f>
        <v>0</v>
      </c>
      <c r="S155">
        <f>IF(SUM('Actual species'!V155)&gt;0,1,IF(SUM('Actual species'!V155="X"),1,0))</f>
        <v>0</v>
      </c>
      <c r="T155">
        <f>IF(SUM('Actual species'!W155)&gt;0,1,IF(SUM('Actual species'!W155="X"),1,0))</f>
        <v>0</v>
      </c>
      <c r="U155">
        <f>IF(SUM('Actual species'!X155)&gt;0,1,IF(SUM('Actual species'!X155="X"),1,0))</f>
        <v>1</v>
      </c>
      <c r="V155">
        <f>IF(SUM('Actual species'!Y155)&gt;0,1,IF(SUM('Actual species'!Y155="X"),1,0))</f>
        <v>1</v>
      </c>
    </row>
    <row r="156" spans="1:22" x14ac:dyDescent="0.3">
      <c r="A156" t="str">
        <f>'Actual species'!A156</f>
        <v>Bryoporus multipunctus</v>
      </c>
      <c r="B156">
        <f>IF(SUM('Actual species'!B156:E156)&gt;0,1,IF(SUM('Actual species'!B156:E156="X"),1,0))</f>
        <v>0</v>
      </c>
      <c r="C156">
        <f>IF(SUM('Actual species'!F156)&gt;0,1,IF(SUM('Actual species'!F156="X"),1,0))</f>
        <v>0</v>
      </c>
      <c r="D156">
        <f>IF(SUM('Actual species'!G156)&gt;0,1,IF(SUM('Actual species'!G156="X"),1,0))</f>
        <v>0</v>
      </c>
      <c r="E156">
        <f>IF(SUM('Actual species'!H156)&gt;0,1,IF(SUM('Actual species'!H156="X"),1,0))</f>
        <v>1</v>
      </c>
      <c r="F156">
        <f>IF(SUM('Actual species'!I156)&gt;0,1,IF(SUM('Actual species'!I156="X"),1,0))</f>
        <v>0</v>
      </c>
      <c r="G156">
        <f>IF(SUM('Actual species'!J156)&gt;0,1,IF(SUM('Actual species'!J156="X"),1,0))</f>
        <v>0</v>
      </c>
      <c r="H156">
        <f>IF(SUM('Actual species'!K156)&gt;0,1,IF(SUM('Actual species'!K156="X"),1,0))</f>
        <v>0</v>
      </c>
      <c r="I156">
        <f>IF(SUM('Actual species'!L156)&gt;0,1,IF(SUM('Actual species'!L156="X"),1,0))</f>
        <v>0</v>
      </c>
      <c r="J156">
        <f>IF(SUM('Actual species'!M156)&gt;0,1,IF(SUM('Actual species'!M156="X"),1,0))</f>
        <v>0</v>
      </c>
      <c r="K156">
        <f>IF(SUM('Actual species'!N156)&gt;0,1,IF(SUM('Actual species'!N156="X"),1,0))</f>
        <v>0</v>
      </c>
      <c r="L156">
        <f>IF(SUM('Actual species'!O156)&gt;0,1,IF(SUM('Actual species'!O156="X"),1,0))</f>
        <v>0</v>
      </c>
      <c r="M156">
        <f>IF(SUM('Actual species'!P156)&gt;0,1,IF(SUM('Actual species'!P156="X"),1,0))</f>
        <v>0</v>
      </c>
      <c r="N156">
        <f>IF(SUM('Actual species'!Q156)&gt;0,1,IF(SUM('Actual species'!Q156="X"),1,0))</f>
        <v>0</v>
      </c>
      <c r="O156">
        <f>IF(SUM('Actual species'!R156)&gt;0,1,IF(SUM('Actual species'!R156="X"),1,0))</f>
        <v>0</v>
      </c>
      <c r="P156">
        <f>IF(SUM('Actual species'!S156)&gt;0,1,IF(SUM('Actual species'!S156="X"),1,0))</f>
        <v>0</v>
      </c>
      <c r="Q156">
        <f>IF(SUM('Actual species'!T156)&gt;0,1,IF(SUM('Actual species'!T156="X"),1,0))</f>
        <v>0</v>
      </c>
      <c r="R156">
        <f>IF(SUM('Actual species'!U156)&gt;0,1,IF(SUM('Actual species'!U156="X"),1,0))</f>
        <v>0</v>
      </c>
      <c r="S156">
        <f>IF(SUM('Actual species'!V156)&gt;0,1,IF(SUM('Actual species'!V156="X"),1,0))</f>
        <v>0</v>
      </c>
      <c r="T156">
        <f>IF(SUM('Actual species'!W156)&gt;0,1,IF(SUM('Actual species'!W156="X"),1,0))</f>
        <v>0</v>
      </c>
      <c r="U156">
        <f>IF(SUM('Actual species'!X156)&gt;0,1,IF(SUM('Actual species'!X156="X"),1,0))</f>
        <v>1</v>
      </c>
      <c r="V156">
        <f>IF(SUM('Actual species'!Y156)&gt;0,1,IF(SUM('Actual species'!Y156="X"),1,0))</f>
        <v>1</v>
      </c>
    </row>
    <row r="157" spans="1:22" x14ac:dyDescent="0.3">
      <c r="A157" t="str">
        <f>'Actual species'!A157</f>
        <v>Cilea silphoides</v>
      </c>
      <c r="B157">
        <f>IF(SUM('Actual species'!B157:E157)&gt;0,1,IF(SUM('Actual species'!B157:E157="X"),1,0))</f>
        <v>0</v>
      </c>
      <c r="C157">
        <f>IF(SUM('Actual species'!F157)&gt;0,1,IF(SUM('Actual species'!F157="X"),1,0))</f>
        <v>0</v>
      </c>
      <c r="D157">
        <f>IF(SUM('Actual species'!G157)&gt;0,1,IF(SUM('Actual species'!G157="X"),1,0))</f>
        <v>0</v>
      </c>
      <c r="E157">
        <f>IF(SUM('Actual species'!H157)&gt;0,1,IF(SUM('Actual species'!H157="X"),1,0))</f>
        <v>0</v>
      </c>
      <c r="F157">
        <f>IF(SUM('Actual species'!I157)&gt;0,1,IF(SUM('Actual species'!I157="X"),1,0))</f>
        <v>0</v>
      </c>
      <c r="G157">
        <f>IF(SUM('Actual species'!J157)&gt;0,1,IF(SUM('Actual species'!J157="X"),1,0))</f>
        <v>0</v>
      </c>
      <c r="H157">
        <f>IF(SUM('Actual species'!K157)&gt;0,1,IF(SUM('Actual species'!K157="X"),1,0))</f>
        <v>0</v>
      </c>
      <c r="I157">
        <f>IF(SUM('Actual species'!L157)&gt;0,1,IF(SUM('Actual species'!L157="X"),1,0))</f>
        <v>0</v>
      </c>
      <c r="J157">
        <f>IF(SUM('Actual species'!M157)&gt;0,1,IF(SUM('Actual species'!M157="X"),1,0))</f>
        <v>1</v>
      </c>
      <c r="K157">
        <f>IF(SUM('Actual species'!N157)&gt;0,1,IF(SUM('Actual species'!N157="X"),1,0))</f>
        <v>0</v>
      </c>
      <c r="L157">
        <f>IF(SUM('Actual species'!O157)&gt;0,1,IF(SUM('Actual species'!O157="X"),1,0))</f>
        <v>0</v>
      </c>
      <c r="M157">
        <f>IF(SUM('Actual species'!P157)&gt;0,1,IF(SUM('Actual species'!P157="X"),1,0))</f>
        <v>0</v>
      </c>
      <c r="N157">
        <f>IF(SUM('Actual species'!Q157)&gt;0,1,IF(SUM('Actual species'!Q157="X"),1,0))</f>
        <v>0</v>
      </c>
      <c r="O157">
        <f>IF(SUM('Actual species'!R157)&gt;0,1,IF(SUM('Actual species'!R157="X"),1,0))</f>
        <v>0</v>
      </c>
      <c r="P157">
        <f>IF(SUM('Actual species'!S157)&gt;0,1,IF(SUM('Actual species'!S157="X"),1,0))</f>
        <v>0</v>
      </c>
      <c r="Q157">
        <f>IF(SUM('Actual species'!T157)&gt;0,1,IF(SUM('Actual species'!T157="X"),1,0))</f>
        <v>0</v>
      </c>
      <c r="R157">
        <f>IF(SUM('Actual species'!U157)&gt;0,1,IF(SUM('Actual species'!U157="X"),1,0))</f>
        <v>0</v>
      </c>
      <c r="S157">
        <f>IF(SUM('Actual species'!V157)&gt;0,1,IF(SUM('Actual species'!V157="X"),1,0))</f>
        <v>0</v>
      </c>
      <c r="T157">
        <f>IF(SUM('Actual species'!W157)&gt;0,1,IF(SUM('Actual species'!W157="X"),1,0))</f>
        <v>0</v>
      </c>
      <c r="U157">
        <f>IF(SUM('Actual species'!X157)&gt;0,1,IF(SUM('Actual species'!X157="X"),1,0))</f>
        <v>1</v>
      </c>
      <c r="V157">
        <f>IF(SUM('Actual species'!Y157)&gt;0,1,IF(SUM('Actual species'!Y157="X"),1,0))</f>
        <v>1</v>
      </c>
    </row>
    <row r="158" spans="1:22" x14ac:dyDescent="0.3">
      <c r="A158" t="str">
        <f>'Actual species'!A158</f>
        <v>Ischnosoma loebli</v>
      </c>
      <c r="B158">
        <f>IF(SUM('Actual species'!B158:E158)&gt;0,1,IF(SUM('Actual species'!B158:E158="X"),1,0))</f>
        <v>1</v>
      </c>
      <c r="C158">
        <f>IF(SUM('Actual species'!F158)&gt;0,1,IF(SUM('Actual species'!F158="X"),1,0))</f>
        <v>0</v>
      </c>
      <c r="D158">
        <f>IF(SUM('Actual species'!G158)&gt;0,1,IF(SUM('Actual species'!G158="X"),1,0))</f>
        <v>0</v>
      </c>
      <c r="E158">
        <f>IF(SUM('Actual species'!H158)&gt;0,1,IF(SUM('Actual species'!H158="X"),1,0))</f>
        <v>0</v>
      </c>
      <c r="F158">
        <f>IF(SUM('Actual species'!I158)&gt;0,1,IF(SUM('Actual species'!I158="X"),1,0))</f>
        <v>0</v>
      </c>
      <c r="G158">
        <f>IF(SUM('Actual species'!J158)&gt;0,1,IF(SUM('Actual species'!J158="X"),1,0))</f>
        <v>0</v>
      </c>
      <c r="H158">
        <f>IF(SUM('Actual species'!K158)&gt;0,1,IF(SUM('Actual species'!K158="X"),1,0))</f>
        <v>0</v>
      </c>
      <c r="I158">
        <f>IF(SUM('Actual species'!L158)&gt;0,1,IF(SUM('Actual species'!L158="X"),1,0))</f>
        <v>0</v>
      </c>
      <c r="J158">
        <f>IF(SUM('Actual species'!M158)&gt;0,1,IF(SUM('Actual species'!M158="X"),1,0))</f>
        <v>0</v>
      </c>
      <c r="K158">
        <f>IF(SUM('Actual species'!N158)&gt;0,1,IF(SUM('Actual species'!N158="X"),1,0))</f>
        <v>0</v>
      </c>
      <c r="L158">
        <f>IF(SUM('Actual species'!O158)&gt;0,1,IF(SUM('Actual species'!O158="X"),1,0))</f>
        <v>0</v>
      </c>
      <c r="M158">
        <f>IF(SUM('Actual species'!P158)&gt;0,1,IF(SUM('Actual species'!P158="X"),1,0))</f>
        <v>0</v>
      </c>
      <c r="N158">
        <f>IF(SUM('Actual species'!Q158)&gt;0,1,IF(SUM('Actual species'!Q158="X"),1,0))</f>
        <v>0</v>
      </c>
      <c r="O158">
        <f>IF(SUM('Actual species'!R158)&gt;0,1,IF(SUM('Actual species'!R158="X"),1,0))</f>
        <v>0</v>
      </c>
      <c r="P158">
        <f>IF(SUM('Actual species'!S158)&gt;0,1,IF(SUM('Actual species'!S158="X"),1,0))</f>
        <v>0</v>
      </c>
      <c r="Q158">
        <f>IF(SUM('Actual species'!T158)&gt;0,1,IF(SUM('Actual species'!T158="X"),1,0))</f>
        <v>0</v>
      </c>
      <c r="R158">
        <f>IF(SUM('Actual species'!U158)&gt;0,1,IF(SUM('Actual species'!U158="X"),1,0))</f>
        <v>0</v>
      </c>
      <c r="S158">
        <f>IF(SUM('Actual species'!V158)&gt;0,1,IF(SUM('Actual species'!V158="X"),1,0))</f>
        <v>0</v>
      </c>
      <c r="T158">
        <f>IF(SUM('Actual species'!W158)&gt;0,1,IF(SUM('Actual species'!W158="X"),1,0))</f>
        <v>0</v>
      </c>
      <c r="U158">
        <f>IF(SUM('Actual species'!X158)&gt;0,1,IF(SUM('Actual species'!X158="X"),1,0))</f>
        <v>0</v>
      </c>
      <c r="V158">
        <f>IF(SUM('Actual species'!Y158)&gt;0,1,IF(SUM('Actual species'!Y158="X"),1,0))</f>
        <v>1</v>
      </c>
    </row>
    <row r="159" spans="1:22" x14ac:dyDescent="0.3">
      <c r="A159" t="str">
        <f>'Actual species'!A159</f>
        <v>Ischnosoma longicorne</v>
      </c>
      <c r="B159">
        <f>IF(SUM('Actual species'!B159:E159)&gt;0,1,IF(SUM('Actual species'!B159:E159="X"),1,0))</f>
        <v>0</v>
      </c>
      <c r="C159">
        <f>IF(SUM('Actual species'!F159)&gt;0,1,IF(SUM('Actual species'!F159="X"),1,0))</f>
        <v>0</v>
      </c>
      <c r="D159">
        <f>IF(SUM('Actual species'!G159)&gt;0,1,IF(SUM('Actual species'!G159="X"),1,0))</f>
        <v>0</v>
      </c>
      <c r="E159">
        <f>IF(SUM('Actual species'!H159)&gt;0,1,IF(SUM('Actual species'!H159="X"),1,0))</f>
        <v>0</v>
      </c>
      <c r="F159">
        <f>IF(SUM('Actual species'!I159)&gt;0,1,IF(SUM('Actual species'!I159="X"),1,0))</f>
        <v>0</v>
      </c>
      <c r="G159">
        <f>IF(SUM('Actual species'!J159)&gt;0,1,IF(SUM('Actual species'!J159="X"),1,0))</f>
        <v>0</v>
      </c>
      <c r="H159">
        <f>IF(SUM('Actual species'!K159)&gt;0,1,IF(SUM('Actual species'!K159="X"),1,0))</f>
        <v>0</v>
      </c>
      <c r="I159">
        <f>IF(SUM('Actual species'!L159)&gt;0,1,IF(SUM('Actual species'!L159="X"),1,0))</f>
        <v>0</v>
      </c>
      <c r="J159">
        <f>IF(SUM('Actual species'!M159)&gt;0,1,IF(SUM('Actual species'!M159="X"),1,0))</f>
        <v>1</v>
      </c>
      <c r="K159">
        <f>IF(SUM('Actual species'!N159)&gt;0,1,IF(SUM('Actual species'!N159="X"),1,0))</f>
        <v>0</v>
      </c>
      <c r="L159">
        <f>IF(SUM('Actual species'!O159)&gt;0,1,IF(SUM('Actual species'!O159="X"),1,0))</f>
        <v>0</v>
      </c>
      <c r="M159">
        <f>IF(SUM('Actual species'!P159)&gt;0,1,IF(SUM('Actual species'!P159="X"),1,0))</f>
        <v>0</v>
      </c>
      <c r="N159">
        <f>IF(SUM('Actual species'!Q159)&gt;0,1,IF(SUM('Actual species'!Q159="X"),1,0))</f>
        <v>1</v>
      </c>
      <c r="O159">
        <f>IF(SUM('Actual species'!R159)&gt;0,1,IF(SUM('Actual species'!R159="X"),1,0))</f>
        <v>1</v>
      </c>
      <c r="P159">
        <f>IF(SUM('Actual species'!S159)&gt;0,1,IF(SUM('Actual species'!S159="X"),1,0))</f>
        <v>0</v>
      </c>
      <c r="Q159">
        <f>IF(SUM('Actual species'!T159)&gt;0,1,IF(SUM('Actual species'!T159="X"),1,0))</f>
        <v>1</v>
      </c>
      <c r="R159">
        <f>IF(SUM('Actual species'!U159)&gt;0,1,IF(SUM('Actual species'!U159="X"),1,0))</f>
        <v>0</v>
      </c>
      <c r="S159">
        <f>IF(SUM('Actual species'!V159)&gt;0,1,IF(SUM('Actual species'!V159="X"),1,0))</f>
        <v>0</v>
      </c>
      <c r="T159">
        <f>IF(SUM('Actual species'!W159)&gt;0,1,IF(SUM('Actual species'!W159="X"),1,0))</f>
        <v>0</v>
      </c>
      <c r="U159">
        <f>IF(SUM('Actual species'!X159)&gt;0,1,IF(SUM('Actual species'!X159="X"),1,0))</f>
        <v>1</v>
      </c>
      <c r="V159">
        <f>IF(SUM('Actual species'!Y159)&gt;0,1,IF(SUM('Actual species'!Y159="X"),1,0))</f>
        <v>1</v>
      </c>
    </row>
    <row r="160" spans="1:22" x14ac:dyDescent="0.3">
      <c r="A160" t="str">
        <f>'Actual species'!A160</f>
        <v>Ischnosoma splendidum</v>
      </c>
      <c r="B160">
        <f>IF(SUM('Actual species'!B160:E160)&gt;0,1,IF(SUM('Actual species'!B160:E160="X"),1,0))</f>
        <v>0</v>
      </c>
      <c r="C160">
        <f>IF(SUM('Actual species'!F160)&gt;0,1,IF(SUM('Actual species'!F160="X"),1,0))</f>
        <v>0</v>
      </c>
      <c r="D160">
        <f>IF(SUM('Actual species'!G160)&gt;0,1,IF(SUM('Actual species'!G160="X"),1,0))</f>
        <v>0</v>
      </c>
      <c r="E160">
        <f>IF(SUM('Actual species'!H160)&gt;0,1,IF(SUM('Actual species'!H160="X"),1,0))</f>
        <v>0</v>
      </c>
      <c r="F160">
        <f>IF(SUM('Actual species'!I160)&gt;0,1,IF(SUM('Actual species'!I160="X"),1,0))</f>
        <v>0</v>
      </c>
      <c r="G160">
        <f>IF(SUM('Actual species'!J160)&gt;0,1,IF(SUM('Actual species'!J160="X"),1,0))</f>
        <v>0</v>
      </c>
      <c r="H160">
        <f>IF(SUM('Actual species'!K160)&gt;0,1,IF(SUM('Actual species'!K160="X"),1,0))</f>
        <v>0</v>
      </c>
      <c r="I160">
        <f>IF(SUM('Actual species'!L160)&gt;0,1,IF(SUM('Actual species'!L160="X"),1,0))</f>
        <v>0</v>
      </c>
      <c r="J160">
        <f>IF(SUM('Actual species'!M160)&gt;0,1,IF(SUM('Actual species'!M160="X"),1,0))</f>
        <v>0</v>
      </c>
      <c r="K160">
        <f>IF(SUM('Actual species'!N160)&gt;0,1,IF(SUM('Actual species'!N160="X"),1,0))</f>
        <v>0</v>
      </c>
      <c r="L160">
        <f>IF(SUM('Actual species'!O160)&gt;0,1,IF(SUM('Actual species'!O160="X"),1,0))</f>
        <v>0</v>
      </c>
      <c r="M160">
        <f>IF(SUM('Actual species'!P160)&gt;0,1,IF(SUM('Actual species'!P160="X"),1,0))</f>
        <v>0</v>
      </c>
      <c r="N160">
        <f>IF(SUM('Actual species'!Q160)&gt;0,1,IF(SUM('Actual species'!Q160="X"),1,0))</f>
        <v>0</v>
      </c>
      <c r="O160">
        <f>IF(SUM('Actual species'!R160)&gt;0,1,IF(SUM('Actual species'!R160="X"),1,0))</f>
        <v>0</v>
      </c>
      <c r="P160">
        <f>IF(SUM('Actual species'!S160)&gt;0,1,IF(SUM('Actual species'!S160="X"),1,0))</f>
        <v>0</v>
      </c>
      <c r="Q160">
        <f>IF(SUM('Actual species'!T160)&gt;0,1,IF(SUM('Actual species'!T160="X"),1,0))</f>
        <v>1</v>
      </c>
      <c r="R160">
        <f>IF(SUM('Actual species'!U160)&gt;0,1,IF(SUM('Actual species'!U160="X"),1,0))</f>
        <v>0</v>
      </c>
      <c r="S160">
        <f>IF(SUM('Actual species'!V160)&gt;0,1,IF(SUM('Actual species'!V160="X"),1,0))</f>
        <v>0</v>
      </c>
      <c r="T160">
        <f>IF(SUM('Actual species'!W160)&gt;0,1,IF(SUM('Actual species'!W160="X"),1,0))</f>
        <v>0</v>
      </c>
      <c r="U160">
        <f>IF(SUM('Actual species'!X160)&gt;0,1,IF(SUM('Actual species'!X160="X"),1,0))</f>
        <v>1</v>
      </c>
      <c r="V160">
        <f>IF(SUM('Actual species'!Y160)&gt;0,1,IF(SUM('Actual species'!Y160="X"),1,0))</f>
        <v>1</v>
      </c>
    </row>
    <row r="161" spans="1:22" x14ac:dyDescent="0.3">
      <c r="A161" t="str">
        <f>'Actual species'!A161</f>
        <v>Lamprinodes pictus</v>
      </c>
      <c r="B161">
        <f>IF(SUM('Actual species'!B161:E161)&gt;0,1,IF(SUM('Actual species'!B161:E161="X"),1,0))</f>
        <v>1</v>
      </c>
      <c r="C161">
        <f>IF(SUM('Actual species'!F161)&gt;0,1,IF(SUM('Actual species'!F161="X"),1,0))</f>
        <v>0</v>
      </c>
      <c r="D161">
        <f>IF(SUM('Actual species'!G161)&gt;0,1,IF(SUM('Actual species'!G161="X"),1,0))</f>
        <v>0</v>
      </c>
      <c r="E161">
        <f>IF(SUM('Actual species'!H161)&gt;0,1,IF(SUM('Actual species'!H161="X"),1,0))</f>
        <v>0</v>
      </c>
      <c r="F161">
        <f>IF(SUM('Actual species'!I161)&gt;0,1,IF(SUM('Actual species'!I161="X"),1,0))</f>
        <v>0</v>
      </c>
      <c r="G161">
        <f>IF(SUM('Actual species'!J161)&gt;0,1,IF(SUM('Actual species'!J161="X"),1,0))</f>
        <v>0</v>
      </c>
      <c r="H161">
        <f>IF(SUM('Actual species'!K161)&gt;0,1,IF(SUM('Actual species'!K161="X"),1,0))</f>
        <v>0</v>
      </c>
      <c r="I161">
        <f>IF(SUM('Actual species'!L161)&gt;0,1,IF(SUM('Actual species'!L161="X"),1,0))</f>
        <v>0</v>
      </c>
      <c r="J161">
        <f>IF(SUM('Actual species'!M161)&gt;0,1,IF(SUM('Actual species'!M161="X"),1,0))</f>
        <v>0</v>
      </c>
      <c r="K161">
        <f>IF(SUM('Actual species'!N161)&gt;0,1,IF(SUM('Actual species'!N161="X"),1,0))</f>
        <v>0</v>
      </c>
      <c r="L161">
        <f>IF(SUM('Actual species'!O161)&gt;0,1,IF(SUM('Actual species'!O161="X"),1,0))</f>
        <v>0</v>
      </c>
      <c r="M161">
        <f>IF(SUM('Actual species'!P161)&gt;0,1,IF(SUM('Actual species'!P161="X"),1,0))</f>
        <v>0</v>
      </c>
      <c r="N161">
        <f>IF(SUM('Actual species'!Q161)&gt;0,1,IF(SUM('Actual species'!Q161="X"),1,0))</f>
        <v>0</v>
      </c>
      <c r="O161">
        <f>IF(SUM('Actual species'!R161)&gt;0,1,IF(SUM('Actual species'!R161="X"),1,0))</f>
        <v>0</v>
      </c>
      <c r="P161">
        <f>IF(SUM('Actual species'!S161)&gt;0,1,IF(SUM('Actual species'!S161="X"),1,0))</f>
        <v>0</v>
      </c>
      <c r="Q161">
        <f>IF(SUM('Actual species'!T161)&gt;0,1,IF(SUM('Actual species'!T161="X"),1,0))</f>
        <v>0</v>
      </c>
      <c r="R161">
        <f>IF(SUM('Actual species'!U161)&gt;0,1,IF(SUM('Actual species'!U161="X"),1,0))</f>
        <v>0</v>
      </c>
      <c r="S161">
        <f>IF(SUM('Actual species'!V161)&gt;0,1,IF(SUM('Actual species'!V161="X"),1,0))</f>
        <v>0</v>
      </c>
      <c r="T161">
        <f>IF(SUM('Actual species'!W161)&gt;0,1,IF(SUM('Actual species'!W161="X"),1,0))</f>
        <v>0</v>
      </c>
      <c r="U161">
        <f>IF(SUM('Actual species'!X161)&gt;0,1,IF(SUM('Actual species'!X161="X"),1,0))</f>
        <v>0</v>
      </c>
      <c r="V161">
        <f>IF(SUM('Actual species'!Y161)&gt;0,1,IF(SUM('Actual species'!Y161="X"),1,0))</f>
        <v>1</v>
      </c>
    </row>
    <row r="162" spans="1:22" x14ac:dyDescent="0.3">
      <c r="A162" t="str">
        <f>'Actual species'!A162</f>
        <v>Lamprinus erythropterus</v>
      </c>
      <c r="B162">
        <f>IF(SUM('Actual species'!B162:E162)&gt;0,1,IF(SUM('Actual species'!B162:E162="X"),1,0))</f>
        <v>0</v>
      </c>
      <c r="C162">
        <f>IF(SUM('Actual species'!F162)&gt;0,1,IF(SUM('Actual species'!F162="X"),1,0))</f>
        <v>0</v>
      </c>
      <c r="D162">
        <f>IF(SUM('Actual species'!G162)&gt;0,1,IF(SUM('Actual species'!G162="X"),1,0))</f>
        <v>0</v>
      </c>
      <c r="E162">
        <f>IF(SUM('Actual species'!H162)&gt;0,1,IF(SUM('Actual species'!H162="X"),1,0))</f>
        <v>0</v>
      </c>
      <c r="F162">
        <f>IF(SUM('Actual species'!I162)&gt;0,1,IF(SUM('Actual species'!I162="X"),1,0))</f>
        <v>0</v>
      </c>
      <c r="G162">
        <f>IF(SUM('Actual species'!J162)&gt;0,1,IF(SUM('Actual species'!J162="X"),1,0))</f>
        <v>0</v>
      </c>
      <c r="H162">
        <f>IF(SUM('Actual species'!K162)&gt;0,1,IF(SUM('Actual species'!K162="X"),1,0))</f>
        <v>0</v>
      </c>
      <c r="I162">
        <f>IF(SUM('Actual species'!L162)&gt;0,1,IF(SUM('Actual species'!L162="X"),1,0))</f>
        <v>0</v>
      </c>
      <c r="J162">
        <f>IF(SUM('Actual species'!M162)&gt;0,1,IF(SUM('Actual species'!M162="X"),1,0))</f>
        <v>1</v>
      </c>
      <c r="K162">
        <f>IF(SUM('Actual species'!N162)&gt;0,1,IF(SUM('Actual species'!N162="X"),1,0))</f>
        <v>0</v>
      </c>
      <c r="L162">
        <f>IF(SUM('Actual species'!O162)&gt;0,1,IF(SUM('Actual species'!O162="X"),1,0))</f>
        <v>0</v>
      </c>
      <c r="M162">
        <f>IF(SUM('Actual species'!P162)&gt;0,1,IF(SUM('Actual species'!P162="X"),1,0))</f>
        <v>0</v>
      </c>
      <c r="N162">
        <f>IF(SUM('Actual species'!Q162)&gt;0,1,IF(SUM('Actual species'!Q162="X"),1,0))</f>
        <v>0</v>
      </c>
      <c r="O162">
        <f>IF(SUM('Actual species'!R162)&gt;0,1,IF(SUM('Actual species'!R162="X"),1,0))</f>
        <v>0</v>
      </c>
      <c r="P162">
        <f>IF(SUM('Actual species'!S162)&gt;0,1,IF(SUM('Actual species'!S162="X"),1,0))</f>
        <v>0</v>
      </c>
      <c r="Q162">
        <f>IF(SUM('Actual species'!T162)&gt;0,1,IF(SUM('Actual species'!T162="X"),1,0))</f>
        <v>0</v>
      </c>
      <c r="R162">
        <f>IF(SUM('Actual species'!U162)&gt;0,1,IF(SUM('Actual species'!U162="X"),1,0))</f>
        <v>0</v>
      </c>
      <c r="S162">
        <f>IF(SUM('Actual species'!V162)&gt;0,1,IF(SUM('Actual species'!V162="X"),1,0))</f>
        <v>0</v>
      </c>
      <c r="T162">
        <f>IF(SUM('Actual species'!W162)&gt;0,1,IF(SUM('Actual species'!W162="X"),1,0))</f>
        <v>0</v>
      </c>
      <c r="U162">
        <f>IF(SUM('Actual species'!X162)&gt;0,1,IF(SUM('Actual species'!X162="X"),1,0))</f>
        <v>1</v>
      </c>
      <c r="V162">
        <f>IF(SUM('Actual species'!Y162)&gt;0,1,IF(SUM('Actual species'!Y162="X"),1,0))</f>
        <v>0</v>
      </c>
    </row>
    <row r="163" spans="1:22" x14ac:dyDescent="0.3">
      <c r="A163" t="str">
        <f>'Actual species'!A163</f>
        <v>Lordithon bimaculatus</v>
      </c>
      <c r="B163">
        <f>IF(SUM('Actual species'!B163:E163)&gt;0,1,IF(SUM('Actual species'!B163:E163="X"),1,0))</f>
        <v>0</v>
      </c>
      <c r="C163">
        <f>IF(SUM('Actual species'!F163)&gt;0,1,IF(SUM('Actual species'!F163="X"),1,0))</f>
        <v>0</v>
      </c>
      <c r="D163">
        <f>IF(SUM('Actual species'!G163)&gt;0,1,IF(SUM('Actual species'!G163="X"),1,0))</f>
        <v>0</v>
      </c>
      <c r="E163">
        <f>IF(SUM('Actual species'!H163)&gt;0,1,IF(SUM('Actual species'!H163="X"),1,0))</f>
        <v>1</v>
      </c>
      <c r="F163">
        <f>IF(SUM('Actual species'!I163)&gt;0,1,IF(SUM('Actual species'!I163="X"),1,0))</f>
        <v>0</v>
      </c>
      <c r="G163">
        <f>IF(SUM('Actual species'!J163)&gt;0,1,IF(SUM('Actual species'!J163="X"),1,0))</f>
        <v>0</v>
      </c>
      <c r="H163">
        <f>IF(SUM('Actual species'!K163)&gt;0,1,IF(SUM('Actual species'!K163="X"),1,0))</f>
        <v>0</v>
      </c>
      <c r="I163">
        <f>IF(SUM('Actual species'!L163)&gt;0,1,IF(SUM('Actual species'!L163="X"),1,0))</f>
        <v>0</v>
      </c>
      <c r="J163">
        <f>IF(SUM('Actual species'!M163)&gt;0,1,IF(SUM('Actual species'!M163="X"),1,0))</f>
        <v>0</v>
      </c>
      <c r="K163">
        <f>IF(SUM('Actual species'!N163)&gt;0,1,IF(SUM('Actual species'!N163="X"),1,0))</f>
        <v>0</v>
      </c>
      <c r="L163">
        <f>IF(SUM('Actual species'!O163)&gt;0,1,IF(SUM('Actual species'!O163="X"),1,0))</f>
        <v>0</v>
      </c>
      <c r="M163">
        <f>IF(SUM('Actual species'!P163)&gt;0,1,IF(SUM('Actual species'!P163="X"),1,0))</f>
        <v>0</v>
      </c>
      <c r="N163">
        <f>IF(SUM('Actual species'!Q163)&gt;0,1,IF(SUM('Actual species'!Q163="X"),1,0))</f>
        <v>0</v>
      </c>
      <c r="O163">
        <f>IF(SUM('Actual species'!R163)&gt;0,1,IF(SUM('Actual species'!R163="X"),1,0))</f>
        <v>0</v>
      </c>
      <c r="P163">
        <f>IF(SUM('Actual species'!S163)&gt;0,1,IF(SUM('Actual species'!S163="X"),1,0))</f>
        <v>0</v>
      </c>
      <c r="Q163">
        <f>IF(SUM('Actual species'!T163)&gt;0,1,IF(SUM('Actual species'!T163="X"),1,0))</f>
        <v>0</v>
      </c>
      <c r="R163">
        <f>IF(SUM('Actual species'!U163)&gt;0,1,IF(SUM('Actual species'!U163="X"),1,0))</f>
        <v>0</v>
      </c>
      <c r="S163">
        <f>IF(SUM('Actual species'!V163)&gt;0,1,IF(SUM('Actual species'!V163="X"),1,0))</f>
        <v>0</v>
      </c>
      <c r="T163">
        <f>IF(SUM('Actual species'!W163)&gt;0,1,IF(SUM('Actual species'!W163="X"),1,0))</f>
        <v>0</v>
      </c>
      <c r="U163">
        <f>IF(SUM('Actual species'!X163)&gt;0,1,IF(SUM('Actual species'!X163="X"),1,0))</f>
        <v>1</v>
      </c>
      <c r="V163">
        <f>IF(SUM('Actual species'!Y163)&gt;0,1,IF(SUM('Actual species'!Y163="X"),1,0))</f>
        <v>0</v>
      </c>
    </row>
    <row r="164" spans="1:22" x14ac:dyDescent="0.3">
      <c r="A164" t="str">
        <f>'Actual species'!A164</f>
        <v>Lordithon exoletus</v>
      </c>
      <c r="B164">
        <f>IF(SUM('Actual species'!B164:E164)&gt;0,1,IF(SUM('Actual species'!B164:E164="X"),1,0))</f>
        <v>0</v>
      </c>
      <c r="C164">
        <f>IF(SUM('Actual species'!F164)&gt;0,1,IF(SUM('Actual species'!F164="X"),1,0))</f>
        <v>0</v>
      </c>
      <c r="D164">
        <f>IF(SUM('Actual species'!G164)&gt;0,1,IF(SUM('Actual species'!G164="X"),1,0))</f>
        <v>0</v>
      </c>
      <c r="E164">
        <f>IF(SUM('Actual species'!H164)&gt;0,1,IF(SUM('Actual species'!H164="X"),1,0))</f>
        <v>0</v>
      </c>
      <c r="F164">
        <f>IF(SUM('Actual species'!I164)&gt;0,1,IF(SUM('Actual species'!I164="X"),1,0))</f>
        <v>1</v>
      </c>
      <c r="G164">
        <f>IF(SUM('Actual species'!J164)&gt;0,1,IF(SUM('Actual species'!J164="X"),1,0))</f>
        <v>0</v>
      </c>
      <c r="H164">
        <f>IF(SUM('Actual species'!K164)&gt;0,1,IF(SUM('Actual species'!K164="X"),1,0))</f>
        <v>0</v>
      </c>
      <c r="I164">
        <f>IF(SUM('Actual species'!L164)&gt;0,1,IF(SUM('Actual species'!L164="X"),1,0))</f>
        <v>0</v>
      </c>
      <c r="J164">
        <f>IF(SUM('Actual species'!M164)&gt;0,1,IF(SUM('Actual species'!M164="X"),1,0))</f>
        <v>1</v>
      </c>
      <c r="K164">
        <f>IF(SUM('Actual species'!N164)&gt;0,1,IF(SUM('Actual species'!N164="X"),1,0))</f>
        <v>0</v>
      </c>
      <c r="L164">
        <f>IF(SUM('Actual species'!O164)&gt;0,1,IF(SUM('Actual species'!O164="X"),1,0))</f>
        <v>0</v>
      </c>
      <c r="M164">
        <f>IF(SUM('Actual species'!P164)&gt;0,1,IF(SUM('Actual species'!P164="X"),1,0))</f>
        <v>0</v>
      </c>
      <c r="N164">
        <f>IF(SUM('Actual species'!Q164)&gt;0,1,IF(SUM('Actual species'!Q164="X"),1,0))</f>
        <v>0</v>
      </c>
      <c r="O164">
        <f>IF(SUM('Actual species'!R164)&gt;0,1,IF(SUM('Actual species'!R164="X"),1,0))</f>
        <v>0</v>
      </c>
      <c r="P164">
        <f>IF(SUM('Actual species'!S164)&gt;0,1,IF(SUM('Actual species'!S164="X"),1,0))</f>
        <v>0</v>
      </c>
      <c r="Q164">
        <f>IF(SUM('Actual species'!T164)&gt;0,1,IF(SUM('Actual species'!T164="X"),1,0))</f>
        <v>0</v>
      </c>
      <c r="R164">
        <f>IF(SUM('Actual species'!U164)&gt;0,1,IF(SUM('Actual species'!U164="X"),1,0))</f>
        <v>0</v>
      </c>
      <c r="S164">
        <f>IF(SUM('Actual species'!V164)&gt;0,1,IF(SUM('Actual species'!V164="X"),1,0))</f>
        <v>0</v>
      </c>
      <c r="T164">
        <f>IF(SUM('Actual species'!W164)&gt;0,1,IF(SUM('Actual species'!W164="X"),1,0))</f>
        <v>0</v>
      </c>
      <c r="U164">
        <f>IF(SUM('Actual species'!X164)&gt;0,1,IF(SUM('Actual species'!X164="X"),1,0))</f>
        <v>1</v>
      </c>
      <c r="V164">
        <f>IF(SUM('Actual species'!Y164)&gt;0,1,IF(SUM('Actual species'!Y164="X"),1,0))</f>
        <v>1</v>
      </c>
    </row>
    <row r="165" spans="1:22" x14ac:dyDescent="0.3">
      <c r="A165" t="str">
        <f>'Actual species'!A165</f>
        <v>Lordithon lunulatus</v>
      </c>
      <c r="B165">
        <f>IF(SUM('Actual species'!B165:E165)&gt;0,1,IF(SUM('Actual species'!B165:E165="X"),1,0))</f>
        <v>0</v>
      </c>
      <c r="C165">
        <f>IF(SUM('Actual species'!F165)&gt;0,1,IF(SUM('Actual species'!F165="X"),1,0))</f>
        <v>0</v>
      </c>
      <c r="D165">
        <f>IF(SUM('Actual species'!G165)&gt;0,1,IF(SUM('Actual species'!G165="X"),1,0))</f>
        <v>0</v>
      </c>
      <c r="E165">
        <f>IF(SUM('Actual species'!H165)&gt;0,1,IF(SUM('Actual species'!H165="X"),1,0))</f>
        <v>0</v>
      </c>
      <c r="F165">
        <f>IF(SUM('Actual species'!I165)&gt;0,1,IF(SUM('Actual species'!I165="X"),1,0))</f>
        <v>0</v>
      </c>
      <c r="G165">
        <f>IF(SUM('Actual species'!J165)&gt;0,1,IF(SUM('Actual species'!J165="X"),1,0))</f>
        <v>0</v>
      </c>
      <c r="H165">
        <f>IF(SUM('Actual species'!K165)&gt;0,1,IF(SUM('Actual species'!K165="X"),1,0))</f>
        <v>0</v>
      </c>
      <c r="I165">
        <f>IF(SUM('Actual species'!L165)&gt;0,1,IF(SUM('Actual species'!L165="X"),1,0))</f>
        <v>0</v>
      </c>
      <c r="J165">
        <f>IF(SUM('Actual species'!M165)&gt;0,1,IF(SUM('Actual species'!M165="X"),1,0))</f>
        <v>0</v>
      </c>
      <c r="K165">
        <f>IF(SUM('Actual species'!N165)&gt;0,1,IF(SUM('Actual species'!N165="X"),1,0))</f>
        <v>0</v>
      </c>
      <c r="L165">
        <f>IF(SUM('Actual species'!O165)&gt;0,1,IF(SUM('Actual species'!O165="X"),1,0))</f>
        <v>0</v>
      </c>
      <c r="M165">
        <f>IF(SUM('Actual species'!P165)&gt;0,1,IF(SUM('Actual species'!P165="X"),1,0))</f>
        <v>0</v>
      </c>
      <c r="N165">
        <f>IF(SUM('Actual species'!Q165)&gt;0,1,IF(SUM('Actual species'!Q165="X"),1,0))</f>
        <v>0</v>
      </c>
      <c r="O165">
        <f>IF(SUM('Actual species'!R165)&gt;0,1,IF(SUM('Actual species'!R165="X"),1,0))</f>
        <v>0</v>
      </c>
      <c r="P165">
        <f>IF(SUM('Actual species'!S165)&gt;0,1,IF(SUM('Actual species'!S165="X"),1,0))</f>
        <v>0</v>
      </c>
      <c r="Q165">
        <f>IF(SUM('Actual species'!T165)&gt;0,1,IF(SUM('Actual species'!T165="X"),1,0))</f>
        <v>1</v>
      </c>
      <c r="R165">
        <f>IF(SUM('Actual species'!U165)&gt;0,1,IF(SUM('Actual species'!U165="X"),1,0))</f>
        <v>0</v>
      </c>
      <c r="S165">
        <f>IF(SUM('Actual species'!V165)&gt;0,1,IF(SUM('Actual species'!V165="X"),1,0))</f>
        <v>0</v>
      </c>
      <c r="T165">
        <f>IF(SUM('Actual species'!W165)&gt;0,1,IF(SUM('Actual species'!W165="X"),1,0))</f>
        <v>0</v>
      </c>
      <c r="U165">
        <f>IF(SUM('Actual species'!X165)&gt;0,1,IF(SUM('Actual species'!X165="X"),1,0))</f>
        <v>1</v>
      </c>
      <c r="V165">
        <f>IF(SUM('Actual species'!Y165)&gt;0,1,IF(SUM('Actual species'!Y165="X"),1,0))</f>
        <v>0</v>
      </c>
    </row>
    <row r="166" spans="1:22" x14ac:dyDescent="0.3">
      <c r="A166" t="str">
        <f>'Actual species'!A166</f>
        <v>Lordithon thoracicus</v>
      </c>
      <c r="B166">
        <f>IF(SUM('Actual species'!B166:E166)&gt;0,1,IF(SUM('Actual species'!B166:E166="X"),1,0))</f>
        <v>1</v>
      </c>
      <c r="C166">
        <f>IF(SUM('Actual species'!F166)&gt;0,1,IF(SUM('Actual species'!F166="X"),1,0))</f>
        <v>1</v>
      </c>
      <c r="D166">
        <f>IF(SUM('Actual species'!G166)&gt;0,1,IF(SUM('Actual species'!G166="X"),1,0))</f>
        <v>0</v>
      </c>
      <c r="E166">
        <f>IF(SUM('Actual species'!H166)&gt;0,1,IF(SUM('Actual species'!H166="X"),1,0))</f>
        <v>0</v>
      </c>
      <c r="F166">
        <f>IF(SUM('Actual species'!I166)&gt;0,1,IF(SUM('Actual species'!I166="X"),1,0))</f>
        <v>1</v>
      </c>
      <c r="G166">
        <f>IF(SUM('Actual species'!J166)&gt;0,1,IF(SUM('Actual species'!J166="X"),1,0))</f>
        <v>0</v>
      </c>
      <c r="H166">
        <f>IF(SUM('Actual species'!K166)&gt;0,1,IF(SUM('Actual species'!K166="X"),1,0))</f>
        <v>1</v>
      </c>
      <c r="I166">
        <f>IF(SUM('Actual species'!L166)&gt;0,1,IF(SUM('Actual species'!L166="X"),1,0))</f>
        <v>0</v>
      </c>
      <c r="J166">
        <f>IF(SUM('Actual species'!M166)&gt;0,1,IF(SUM('Actual species'!M166="X"),1,0))</f>
        <v>1</v>
      </c>
      <c r="K166">
        <f>IF(SUM('Actual species'!N166)&gt;0,1,IF(SUM('Actual species'!N166="X"),1,0))</f>
        <v>0</v>
      </c>
      <c r="L166">
        <f>IF(SUM('Actual species'!O166)&gt;0,1,IF(SUM('Actual species'!O166="X"),1,0))</f>
        <v>1</v>
      </c>
      <c r="M166">
        <f>IF(SUM('Actual species'!P166)&gt;0,1,IF(SUM('Actual species'!P166="X"),1,0))</f>
        <v>0</v>
      </c>
      <c r="N166">
        <f>IF(SUM('Actual species'!Q166)&gt;0,1,IF(SUM('Actual species'!Q166="X"),1,0))</f>
        <v>0</v>
      </c>
      <c r="O166">
        <f>IF(SUM('Actual species'!R166)&gt;0,1,IF(SUM('Actual species'!R166="X"),1,0))</f>
        <v>0</v>
      </c>
      <c r="P166">
        <f>IF(SUM('Actual species'!S166)&gt;0,1,IF(SUM('Actual species'!S166="X"),1,0))</f>
        <v>0</v>
      </c>
      <c r="Q166">
        <f>IF(SUM('Actual species'!T166)&gt;0,1,IF(SUM('Actual species'!T166="X"),1,0))</f>
        <v>1</v>
      </c>
      <c r="R166">
        <f>IF(SUM('Actual species'!U166)&gt;0,1,IF(SUM('Actual species'!U166="X"),1,0))</f>
        <v>0</v>
      </c>
      <c r="S166">
        <f>IF(SUM('Actual species'!V166)&gt;0,1,IF(SUM('Actual species'!V166="X"),1,0))</f>
        <v>0</v>
      </c>
      <c r="T166">
        <f>IF(SUM('Actual species'!W166)&gt;0,1,IF(SUM('Actual species'!W166="X"),1,0))</f>
        <v>0</v>
      </c>
      <c r="U166">
        <f>IF(SUM('Actual species'!X166)&gt;0,1,IF(SUM('Actual species'!X166="X"),1,0))</f>
        <v>1</v>
      </c>
      <c r="V166">
        <f>IF(SUM('Actual species'!Y166)&gt;0,1,IF(SUM('Actual species'!Y166="X"),1,0))</f>
        <v>1</v>
      </c>
    </row>
    <row r="167" spans="1:22" x14ac:dyDescent="0.3">
      <c r="A167" t="str">
        <f>'Actual species'!A167</f>
        <v>Lordithon trinotatus</v>
      </c>
      <c r="B167">
        <f>IF(SUM('Actual species'!B167:E167)&gt;0,1,IF(SUM('Actual species'!B167:E167="X"),1,0))</f>
        <v>1</v>
      </c>
      <c r="C167">
        <f>IF(SUM('Actual species'!F167)&gt;0,1,IF(SUM('Actual species'!F167="X"),1,0))</f>
        <v>0</v>
      </c>
      <c r="D167">
        <f>IF(SUM('Actual species'!G167)&gt;0,1,IF(SUM('Actual species'!G167="X"),1,0))</f>
        <v>0</v>
      </c>
      <c r="E167">
        <f>IF(SUM('Actual species'!H167)&gt;0,1,IF(SUM('Actual species'!H167="X"),1,0))</f>
        <v>0</v>
      </c>
      <c r="F167">
        <f>IF(SUM('Actual species'!I167)&gt;0,1,IF(SUM('Actual species'!I167="X"),1,0))</f>
        <v>1</v>
      </c>
      <c r="G167">
        <f>IF(SUM('Actual species'!J167)&gt;0,1,IF(SUM('Actual species'!J167="X"),1,0))</f>
        <v>0</v>
      </c>
      <c r="H167">
        <f>IF(SUM('Actual species'!K167)&gt;0,1,IF(SUM('Actual species'!K167="X"),1,0))</f>
        <v>0</v>
      </c>
      <c r="I167">
        <f>IF(SUM('Actual species'!L167)&gt;0,1,IF(SUM('Actual species'!L167="X"),1,0))</f>
        <v>0</v>
      </c>
      <c r="J167">
        <f>IF(SUM('Actual species'!M167)&gt;0,1,IF(SUM('Actual species'!M167="X"),1,0))</f>
        <v>0</v>
      </c>
      <c r="K167">
        <f>IF(SUM('Actual species'!N167)&gt;0,1,IF(SUM('Actual species'!N167="X"),1,0))</f>
        <v>0</v>
      </c>
      <c r="L167">
        <f>IF(SUM('Actual species'!O167)&gt;0,1,IF(SUM('Actual species'!O167="X"),1,0))</f>
        <v>0</v>
      </c>
      <c r="M167">
        <f>IF(SUM('Actual species'!P167)&gt;0,1,IF(SUM('Actual species'!P167="X"),1,0))</f>
        <v>0</v>
      </c>
      <c r="N167">
        <f>IF(SUM('Actual species'!Q167)&gt;0,1,IF(SUM('Actual species'!Q167="X"),1,0))</f>
        <v>1</v>
      </c>
      <c r="O167">
        <f>IF(SUM('Actual species'!R167)&gt;0,1,IF(SUM('Actual species'!R167="X"),1,0))</f>
        <v>1</v>
      </c>
      <c r="P167">
        <f>IF(SUM('Actual species'!S167)&gt;0,1,IF(SUM('Actual species'!S167="X"),1,0))</f>
        <v>1</v>
      </c>
      <c r="Q167">
        <f>IF(SUM('Actual species'!T167)&gt;0,1,IF(SUM('Actual species'!T167="X"),1,0))</f>
        <v>1</v>
      </c>
      <c r="R167">
        <f>IF(SUM('Actual species'!U167)&gt;0,1,IF(SUM('Actual species'!U167="X"),1,0))</f>
        <v>0</v>
      </c>
      <c r="S167">
        <f>IF(SUM('Actual species'!V167)&gt;0,1,IF(SUM('Actual species'!V167="X"),1,0))</f>
        <v>0</v>
      </c>
      <c r="T167">
        <f>IF(SUM('Actual species'!W167)&gt;0,1,IF(SUM('Actual species'!W167="X"),1,0))</f>
        <v>0</v>
      </c>
      <c r="U167">
        <f>IF(SUM('Actual species'!X167)&gt;0,1,IF(SUM('Actual species'!X167="X"),1,0))</f>
        <v>1</v>
      </c>
      <c r="V167">
        <f>IF(SUM('Actual species'!Y167)&gt;0,1,IF(SUM('Actual species'!Y167="X"),1,0))</f>
        <v>1</v>
      </c>
    </row>
    <row r="168" spans="1:22" x14ac:dyDescent="0.3">
      <c r="A168" t="str">
        <f>'Actual species'!A168</f>
        <v>Mycetoporus ambiguus</v>
      </c>
      <c r="B168">
        <f>IF(SUM('Actual species'!B168:E168)&gt;0,1,IF(SUM('Actual species'!B168:E168="X"),1,0))</f>
        <v>0</v>
      </c>
      <c r="C168">
        <f>IF(SUM('Actual species'!F168)&gt;0,1,IF(SUM('Actual species'!F168="X"),1,0))</f>
        <v>0</v>
      </c>
      <c r="D168">
        <f>IF(SUM('Actual species'!G168)&gt;0,1,IF(SUM('Actual species'!G168="X"),1,0))</f>
        <v>0</v>
      </c>
      <c r="E168">
        <f>IF(SUM('Actual species'!H168)&gt;0,1,IF(SUM('Actual species'!H168="X"),1,0))</f>
        <v>0</v>
      </c>
      <c r="F168">
        <f>IF(SUM('Actual species'!I168)&gt;0,1,IF(SUM('Actual species'!I168="X"),1,0))</f>
        <v>0</v>
      </c>
      <c r="G168">
        <f>IF(SUM('Actual species'!J168)&gt;0,1,IF(SUM('Actual species'!J168="X"),1,0))</f>
        <v>0</v>
      </c>
      <c r="H168">
        <f>IF(SUM('Actual species'!K168)&gt;0,1,IF(SUM('Actual species'!K168="X"),1,0))</f>
        <v>0</v>
      </c>
      <c r="I168">
        <f>IF(SUM('Actual species'!L168)&gt;0,1,IF(SUM('Actual species'!L168="X"),1,0))</f>
        <v>0</v>
      </c>
      <c r="J168">
        <f>IF(SUM('Actual species'!M168)&gt;0,1,IF(SUM('Actual species'!M168="X"),1,0))</f>
        <v>1</v>
      </c>
      <c r="K168">
        <f>IF(SUM('Actual species'!N168)&gt;0,1,IF(SUM('Actual species'!N168="X"),1,0))</f>
        <v>0</v>
      </c>
      <c r="L168">
        <f>IF(SUM('Actual species'!O168)&gt;0,1,IF(SUM('Actual species'!O168="X"),1,0))</f>
        <v>0</v>
      </c>
      <c r="M168">
        <f>IF(SUM('Actual species'!P168)&gt;0,1,IF(SUM('Actual species'!P168="X"),1,0))</f>
        <v>0</v>
      </c>
      <c r="N168">
        <f>IF(SUM('Actual species'!Q168)&gt;0,1,IF(SUM('Actual species'!Q168="X"),1,0))</f>
        <v>0</v>
      </c>
      <c r="O168">
        <f>IF(SUM('Actual species'!R168)&gt;0,1,IF(SUM('Actual species'!R168="X"),1,0))</f>
        <v>0</v>
      </c>
      <c r="P168">
        <f>IF(SUM('Actual species'!S168)&gt;0,1,IF(SUM('Actual species'!S168="X"),1,0))</f>
        <v>0</v>
      </c>
      <c r="Q168">
        <f>IF(SUM('Actual species'!T168)&gt;0,1,IF(SUM('Actual species'!T168="X"),1,0))</f>
        <v>0</v>
      </c>
      <c r="R168">
        <f>IF(SUM('Actual species'!U168)&gt;0,1,IF(SUM('Actual species'!U168="X"),1,0))</f>
        <v>0</v>
      </c>
      <c r="S168">
        <f>IF(SUM('Actual species'!V168)&gt;0,1,IF(SUM('Actual species'!V168="X"),1,0))</f>
        <v>0</v>
      </c>
      <c r="T168">
        <f>IF(SUM('Actual species'!W168)&gt;0,1,IF(SUM('Actual species'!W168="X"),1,0))</f>
        <v>0</v>
      </c>
      <c r="U168">
        <f>IF(SUM('Actual species'!X168)&gt;0,1,IF(SUM('Actual species'!X168="X"),1,0))</f>
        <v>1</v>
      </c>
      <c r="V168">
        <f>IF(SUM('Actual species'!Y168)&gt;0,1,IF(SUM('Actual species'!Y168="X"),1,0))</f>
        <v>0</v>
      </c>
    </row>
    <row r="169" spans="1:22" x14ac:dyDescent="0.3">
      <c r="A169" t="str">
        <f>'Actual species'!A169</f>
        <v>Mycetoporus baudueri</v>
      </c>
      <c r="B169">
        <f>IF(SUM('Actual species'!B169:E169)&gt;0,1,IF(SUM('Actual species'!B169:E169="X"),1,0))</f>
        <v>0</v>
      </c>
      <c r="C169">
        <f>IF(SUM('Actual species'!F169)&gt;0,1,IF(SUM('Actual species'!F169="X"),1,0))</f>
        <v>0</v>
      </c>
      <c r="D169">
        <f>IF(SUM('Actual species'!G169)&gt;0,1,IF(SUM('Actual species'!G169="X"),1,0))</f>
        <v>0</v>
      </c>
      <c r="E169">
        <f>IF(SUM('Actual species'!H169)&gt;0,1,IF(SUM('Actual species'!H169="X"),1,0))</f>
        <v>0</v>
      </c>
      <c r="F169">
        <f>IF(SUM('Actual species'!I169)&gt;0,1,IF(SUM('Actual species'!I169="X"),1,0))</f>
        <v>0</v>
      </c>
      <c r="G169">
        <f>IF(SUM('Actual species'!J169)&gt;0,1,IF(SUM('Actual species'!J169="X"),1,0))</f>
        <v>1</v>
      </c>
      <c r="H169">
        <f>IF(SUM('Actual species'!K169)&gt;0,1,IF(SUM('Actual species'!K169="X"),1,0))</f>
        <v>0</v>
      </c>
      <c r="I169">
        <f>IF(SUM('Actual species'!L169)&gt;0,1,IF(SUM('Actual species'!L169="X"),1,0))</f>
        <v>0</v>
      </c>
      <c r="J169">
        <f>IF(SUM('Actual species'!M169)&gt;0,1,IF(SUM('Actual species'!M169="X"),1,0))</f>
        <v>0</v>
      </c>
      <c r="K169">
        <f>IF(SUM('Actual species'!N169)&gt;0,1,IF(SUM('Actual species'!N169="X"),1,0))</f>
        <v>0</v>
      </c>
      <c r="L169">
        <f>IF(SUM('Actual species'!O169)&gt;0,1,IF(SUM('Actual species'!O169="X"),1,0))</f>
        <v>0</v>
      </c>
      <c r="M169">
        <f>IF(SUM('Actual species'!P169)&gt;0,1,IF(SUM('Actual species'!P169="X"),1,0))</f>
        <v>0</v>
      </c>
      <c r="N169">
        <f>IF(SUM('Actual species'!Q169)&gt;0,1,IF(SUM('Actual species'!Q169="X"),1,0))</f>
        <v>1</v>
      </c>
      <c r="O169">
        <f>IF(SUM('Actual species'!R169)&gt;0,1,IF(SUM('Actual species'!R169="X"),1,0))</f>
        <v>0</v>
      </c>
      <c r="P169">
        <f>IF(SUM('Actual species'!S169)&gt;0,1,IF(SUM('Actual species'!S169="X"),1,0))</f>
        <v>0</v>
      </c>
      <c r="Q169">
        <f>IF(SUM('Actual species'!T169)&gt;0,1,IF(SUM('Actual species'!T169="X"),1,0))</f>
        <v>1</v>
      </c>
      <c r="R169">
        <f>IF(SUM('Actual species'!U169)&gt;0,1,IF(SUM('Actual species'!U169="X"),1,0))</f>
        <v>0</v>
      </c>
      <c r="S169">
        <f>IF(SUM('Actual species'!V169)&gt;0,1,IF(SUM('Actual species'!V169="X"),1,0))</f>
        <v>0</v>
      </c>
      <c r="T169">
        <f>IF(SUM('Actual species'!W169)&gt;0,1,IF(SUM('Actual species'!W169="X"),1,0))</f>
        <v>0</v>
      </c>
      <c r="U169">
        <f>IF(SUM('Actual species'!X169)&gt;0,1,IF(SUM('Actual species'!X169="X"),1,0))</f>
        <v>1</v>
      </c>
      <c r="V169">
        <f>IF(SUM('Actual species'!Y169)&gt;0,1,IF(SUM('Actual species'!Y169="X"),1,0))</f>
        <v>0</v>
      </c>
    </row>
    <row r="170" spans="1:22" x14ac:dyDescent="0.3">
      <c r="A170" t="str">
        <f>'Actual species'!A170</f>
        <v>Mycetoporus bimaculatus</v>
      </c>
      <c r="B170">
        <f>IF(SUM('Actual species'!B170:E170)&gt;0,1,IF(SUM('Actual species'!B170:E170="X"),1,0))</f>
        <v>0</v>
      </c>
      <c r="C170">
        <f>IF(SUM('Actual species'!F170)&gt;0,1,IF(SUM('Actual species'!F170="X"),1,0))</f>
        <v>0</v>
      </c>
      <c r="D170">
        <f>IF(SUM('Actual species'!G170)&gt;0,1,IF(SUM('Actual species'!G170="X"),1,0))</f>
        <v>0</v>
      </c>
      <c r="E170">
        <f>IF(SUM('Actual species'!H170)&gt;0,1,IF(SUM('Actual species'!H170="X"),1,0))</f>
        <v>0</v>
      </c>
      <c r="F170">
        <f>IF(SUM('Actual species'!I170)&gt;0,1,IF(SUM('Actual species'!I170="X"),1,0))</f>
        <v>0</v>
      </c>
      <c r="G170">
        <f>IF(SUM('Actual species'!J170)&gt;0,1,IF(SUM('Actual species'!J170="X"),1,0))</f>
        <v>0</v>
      </c>
      <c r="H170">
        <f>IF(SUM('Actual species'!K170)&gt;0,1,IF(SUM('Actual species'!K170="X"),1,0))</f>
        <v>0</v>
      </c>
      <c r="I170">
        <f>IF(SUM('Actual species'!L170)&gt;0,1,IF(SUM('Actual species'!L170="X"),1,0))</f>
        <v>0</v>
      </c>
      <c r="J170">
        <f>IF(SUM('Actual species'!M170)&gt;0,1,IF(SUM('Actual species'!M170="X"),1,0))</f>
        <v>0</v>
      </c>
      <c r="K170">
        <f>IF(SUM('Actual species'!N170)&gt;0,1,IF(SUM('Actual species'!N170="X"),1,0))</f>
        <v>0</v>
      </c>
      <c r="L170">
        <f>IF(SUM('Actual species'!O170)&gt;0,1,IF(SUM('Actual species'!O170="X"),1,0))</f>
        <v>0</v>
      </c>
      <c r="M170">
        <f>IF(SUM('Actual species'!P170)&gt;0,1,IF(SUM('Actual species'!P170="X"),1,0))</f>
        <v>0</v>
      </c>
      <c r="N170">
        <f>IF(SUM('Actual species'!Q170)&gt;0,1,IF(SUM('Actual species'!Q170="X"),1,0))</f>
        <v>0</v>
      </c>
      <c r="O170">
        <f>IF(SUM('Actual species'!R170)&gt;0,1,IF(SUM('Actual species'!R170="X"),1,0))</f>
        <v>0</v>
      </c>
      <c r="P170">
        <f>IF(SUM('Actual species'!S170)&gt;0,1,IF(SUM('Actual species'!S170="X"),1,0))</f>
        <v>0</v>
      </c>
      <c r="Q170">
        <f>IF(SUM('Actual species'!T170)&gt;0,1,IF(SUM('Actual species'!T170="X"),1,0))</f>
        <v>1</v>
      </c>
      <c r="R170">
        <f>IF(SUM('Actual species'!U170)&gt;0,1,IF(SUM('Actual species'!U170="X"),1,0))</f>
        <v>0</v>
      </c>
      <c r="S170">
        <f>IF(SUM('Actual species'!V170)&gt;0,1,IF(SUM('Actual species'!V170="X"),1,0))</f>
        <v>0</v>
      </c>
      <c r="T170">
        <f>IF(SUM('Actual species'!W170)&gt;0,1,IF(SUM('Actual species'!W170="X"),1,0))</f>
        <v>0</v>
      </c>
      <c r="U170">
        <f>IF(SUM('Actual species'!X170)&gt;0,1,IF(SUM('Actual species'!X170="X"),1,0))</f>
        <v>1</v>
      </c>
      <c r="V170">
        <f>IF(SUM('Actual species'!Y170)&gt;0,1,IF(SUM('Actual species'!Y170="X"),1,0))</f>
        <v>0</v>
      </c>
    </row>
    <row r="171" spans="1:22" x14ac:dyDescent="0.3">
      <c r="A171" t="str">
        <f>'Actual species'!A171</f>
        <v>Mycetoporus bosnicus</v>
      </c>
      <c r="B171">
        <f>IF(SUM('Actual species'!B171:E171)&gt;0,1,IF(SUM('Actual species'!B171:E171="X"),1,0))</f>
        <v>0</v>
      </c>
      <c r="C171">
        <f>IF(SUM('Actual species'!F171)&gt;0,1,IF(SUM('Actual species'!F171="X"),1,0))</f>
        <v>0</v>
      </c>
      <c r="D171">
        <f>IF(SUM('Actual species'!G171)&gt;0,1,IF(SUM('Actual species'!G171="X"),1,0))</f>
        <v>0</v>
      </c>
      <c r="E171">
        <f>IF(SUM('Actual species'!H171)&gt;0,1,IF(SUM('Actual species'!H171="X"),1,0))</f>
        <v>0</v>
      </c>
      <c r="F171">
        <f>IF(SUM('Actual species'!I171)&gt;0,1,IF(SUM('Actual species'!I171="X"),1,0))</f>
        <v>0</v>
      </c>
      <c r="G171">
        <f>IF(SUM('Actual species'!J171)&gt;0,1,IF(SUM('Actual species'!J171="X"),1,0))</f>
        <v>0</v>
      </c>
      <c r="H171">
        <f>IF(SUM('Actual species'!K171)&gt;0,1,IF(SUM('Actual species'!K171="X"),1,0))</f>
        <v>0</v>
      </c>
      <c r="I171">
        <f>IF(SUM('Actual species'!L171)&gt;0,1,IF(SUM('Actual species'!L171="X"),1,0))</f>
        <v>0</v>
      </c>
      <c r="J171">
        <f>IF(SUM('Actual species'!M171)&gt;0,1,IF(SUM('Actual species'!M171="X"),1,0))</f>
        <v>0</v>
      </c>
      <c r="K171">
        <f>IF(SUM('Actual species'!N171)&gt;0,1,IF(SUM('Actual species'!N171="X"),1,0))</f>
        <v>0</v>
      </c>
      <c r="L171">
        <f>IF(SUM('Actual species'!O171)&gt;0,1,IF(SUM('Actual species'!O171="X"),1,0))</f>
        <v>0</v>
      </c>
      <c r="M171">
        <f>IF(SUM('Actual species'!P171)&gt;0,1,IF(SUM('Actual species'!P171="X"),1,0))</f>
        <v>0</v>
      </c>
      <c r="N171">
        <f>IF(SUM('Actual species'!Q171)&gt;0,1,IF(SUM('Actual species'!Q171="X"),1,0))</f>
        <v>0</v>
      </c>
      <c r="O171">
        <f>IF(SUM('Actual species'!R171)&gt;0,1,IF(SUM('Actual species'!R171="X"),1,0))</f>
        <v>1</v>
      </c>
      <c r="P171">
        <f>IF(SUM('Actual species'!S171)&gt;0,1,IF(SUM('Actual species'!S171="X"),1,0))</f>
        <v>0</v>
      </c>
      <c r="Q171">
        <f>IF(SUM('Actual species'!T171)&gt;0,1,IF(SUM('Actual species'!T171="X"),1,0))</f>
        <v>1</v>
      </c>
      <c r="R171">
        <f>IF(SUM('Actual species'!U171)&gt;0,1,IF(SUM('Actual species'!U171="X"),1,0))</f>
        <v>0</v>
      </c>
      <c r="S171">
        <f>IF(SUM('Actual species'!V171)&gt;0,1,IF(SUM('Actual species'!V171="X"),1,0))</f>
        <v>0</v>
      </c>
      <c r="T171">
        <f>IF(SUM('Actual species'!W171)&gt;0,1,IF(SUM('Actual species'!W171="X"),1,0))</f>
        <v>0</v>
      </c>
      <c r="U171">
        <f>IF(SUM('Actual species'!X171)&gt;0,1,IF(SUM('Actual species'!X171="X"),1,0))</f>
        <v>1</v>
      </c>
      <c r="V171">
        <f>IF(SUM('Actual species'!Y171)&gt;0,1,IF(SUM('Actual species'!Y171="X"),1,0))</f>
        <v>0</v>
      </c>
    </row>
    <row r="172" spans="1:22" x14ac:dyDescent="0.3">
      <c r="A172" t="str">
        <f>'Actual species'!A172</f>
        <v>Mycetoporus brucki</v>
      </c>
      <c r="B172">
        <f>IF(SUM('Actual species'!B172:E172)&gt;0,1,IF(SUM('Actual species'!B172:E172="X"),1,0))</f>
        <v>0</v>
      </c>
      <c r="C172">
        <f>IF(SUM('Actual species'!F172)&gt;0,1,IF(SUM('Actual species'!F172="X"),1,0))</f>
        <v>0</v>
      </c>
      <c r="D172">
        <f>IF(SUM('Actual species'!G172)&gt;0,1,IF(SUM('Actual species'!G172="X"),1,0))</f>
        <v>0</v>
      </c>
      <c r="E172">
        <f>IF(SUM('Actual species'!H172)&gt;0,1,IF(SUM('Actual species'!H172="X"),1,0))</f>
        <v>0</v>
      </c>
      <c r="F172">
        <f>IF(SUM('Actual species'!I172)&gt;0,1,IF(SUM('Actual species'!I172="X"),1,0))</f>
        <v>0</v>
      </c>
      <c r="G172">
        <f>IF(SUM('Actual species'!J172)&gt;0,1,IF(SUM('Actual species'!J172="X"),1,0))</f>
        <v>0</v>
      </c>
      <c r="H172">
        <f>IF(SUM('Actual species'!K172)&gt;0,1,IF(SUM('Actual species'!K172="X"),1,0))</f>
        <v>0</v>
      </c>
      <c r="I172">
        <f>IF(SUM('Actual species'!L172)&gt;0,1,IF(SUM('Actual species'!L172="X"),1,0))</f>
        <v>0</v>
      </c>
      <c r="J172">
        <f>IF(SUM('Actual species'!M172)&gt;0,1,IF(SUM('Actual species'!M172="X"),1,0))</f>
        <v>0</v>
      </c>
      <c r="K172">
        <f>IF(SUM('Actual species'!N172)&gt;0,1,IF(SUM('Actual species'!N172="X"),1,0))</f>
        <v>0</v>
      </c>
      <c r="L172">
        <f>IF(SUM('Actual species'!O172)&gt;0,1,IF(SUM('Actual species'!O172="X"),1,0))</f>
        <v>0</v>
      </c>
      <c r="M172">
        <f>IF(SUM('Actual species'!P172)&gt;0,1,IF(SUM('Actual species'!P172="X"),1,0))</f>
        <v>0</v>
      </c>
      <c r="N172">
        <f>IF(SUM('Actual species'!Q172)&gt;0,1,IF(SUM('Actual species'!Q172="X"),1,0))</f>
        <v>0</v>
      </c>
      <c r="O172">
        <f>IF(SUM('Actual species'!R172)&gt;0,1,IF(SUM('Actual species'!R172="X"),1,0))</f>
        <v>1</v>
      </c>
      <c r="P172">
        <f>IF(SUM('Actual species'!S172)&gt;0,1,IF(SUM('Actual species'!S172="X"),1,0))</f>
        <v>0</v>
      </c>
      <c r="Q172">
        <f>IF(SUM('Actual species'!T172)&gt;0,1,IF(SUM('Actual species'!T172="X"),1,0))</f>
        <v>1</v>
      </c>
      <c r="R172">
        <f>IF(SUM('Actual species'!U172)&gt;0,1,IF(SUM('Actual species'!U172="X"),1,0))</f>
        <v>0</v>
      </c>
      <c r="S172">
        <f>IF(SUM('Actual species'!V172)&gt;0,1,IF(SUM('Actual species'!V172="X"),1,0))</f>
        <v>0</v>
      </c>
      <c r="T172">
        <f>IF(SUM('Actual species'!W172)&gt;0,1,IF(SUM('Actual species'!W172="X"),1,0))</f>
        <v>0</v>
      </c>
      <c r="U172">
        <f>IF(SUM('Actual species'!X172)&gt;0,1,IF(SUM('Actual species'!X172="X"),1,0))</f>
        <v>1</v>
      </c>
      <c r="V172">
        <f>IF(SUM('Actual species'!Y172)&gt;0,1,IF(SUM('Actual species'!Y172="X"),1,0))</f>
        <v>1</v>
      </c>
    </row>
    <row r="173" spans="1:22" x14ac:dyDescent="0.3">
      <c r="A173" t="str">
        <f>'Actual species'!A173</f>
        <v>Mycetoporus clavicornis</v>
      </c>
      <c r="B173">
        <f>IF(SUM('Actual species'!B173:E173)&gt;0,1,IF(SUM('Actual species'!B173:E173="X"),1,0))</f>
        <v>0</v>
      </c>
      <c r="C173">
        <f>IF(SUM('Actual species'!F173)&gt;0,1,IF(SUM('Actual species'!F173="X"),1,0))</f>
        <v>0</v>
      </c>
      <c r="D173">
        <f>IF(SUM('Actual species'!G173)&gt;0,1,IF(SUM('Actual species'!G173="X"),1,0))</f>
        <v>0</v>
      </c>
      <c r="E173">
        <f>IF(SUM('Actual species'!H173)&gt;0,1,IF(SUM('Actual species'!H173="X"),1,0))</f>
        <v>0</v>
      </c>
      <c r="F173">
        <f>IF(SUM('Actual species'!I173)&gt;0,1,IF(SUM('Actual species'!I173="X"),1,0))</f>
        <v>0</v>
      </c>
      <c r="G173">
        <f>IF(SUM('Actual species'!J173)&gt;0,1,IF(SUM('Actual species'!J173="X"),1,0))</f>
        <v>0</v>
      </c>
      <c r="H173">
        <f>IF(SUM('Actual species'!K173)&gt;0,1,IF(SUM('Actual species'!K173="X"),1,0))</f>
        <v>0</v>
      </c>
      <c r="I173">
        <f>IF(SUM('Actual species'!L173)&gt;0,1,IF(SUM('Actual species'!L173="X"),1,0))</f>
        <v>0</v>
      </c>
      <c r="J173">
        <f>IF(SUM('Actual species'!M173)&gt;0,1,IF(SUM('Actual species'!M173="X"),1,0))</f>
        <v>1</v>
      </c>
      <c r="K173">
        <f>IF(SUM('Actual species'!N173)&gt;0,1,IF(SUM('Actual species'!N173="X"),1,0))</f>
        <v>0</v>
      </c>
      <c r="L173">
        <f>IF(SUM('Actual species'!O173)&gt;0,1,IF(SUM('Actual species'!O173="X"),1,0))</f>
        <v>0</v>
      </c>
      <c r="M173">
        <f>IF(SUM('Actual species'!P173)&gt;0,1,IF(SUM('Actual species'!P173="X"),1,0))</f>
        <v>0</v>
      </c>
      <c r="N173">
        <f>IF(SUM('Actual species'!Q173)&gt;0,1,IF(SUM('Actual species'!Q173="X"),1,0))</f>
        <v>0</v>
      </c>
      <c r="O173">
        <f>IF(SUM('Actual species'!R173)&gt;0,1,IF(SUM('Actual species'!R173="X"),1,0))</f>
        <v>0</v>
      </c>
      <c r="P173">
        <f>IF(SUM('Actual species'!S173)&gt;0,1,IF(SUM('Actual species'!S173="X"),1,0))</f>
        <v>0</v>
      </c>
      <c r="Q173">
        <f>IF(SUM('Actual species'!T173)&gt;0,1,IF(SUM('Actual species'!T173="X"),1,0))</f>
        <v>0</v>
      </c>
      <c r="R173">
        <f>IF(SUM('Actual species'!U173)&gt;0,1,IF(SUM('Actual species'!U173="X"),1,0))</f>
        <v>0</v>
      </c>
      <c r="S173">
        <f>IF(SUM('Actual species'!V173)&gt;0,1,IF(SUM('Actual species'!V173="X"),1,0))</f>
        <v>0</v>
      </c>
      <c r="T173">
        <f>IF(SUM('Actual species'!W173)&gt;0,1,IF(SUM('Actual species'!W173="X"),1,0))</f>
        <v>0</v>
      </c>
      <c r="U173">
        <f>IF(SUM('Actual species'!X173)&gt;0,1,IF(SUM('Actual species'!X173="X"),1,0))</f>
        <v>1</v>
      </c>
      <c r="V173">
        <f>IF(SUM('Actual species'!Y173)&gt;0,1,IF(SUM('Actual species'!Y173="X"),1,0))</f>
        <v>0</v>
      </c>
    </row>
    <row r="174" spans="1:22" x14ac:dyDescent="0.3">
      <c r="A174" t="str">
        <f>'Actual species'!A174</f>
        <v>Mycetoporus confinis</v>
      </c>
      <c r="B174">
        <f>IF(SUM('Actual species'!B174:E174)&gt;0,1,IF(SUM('Actual species'!B174:E174="X"),1,0))</f>
        <v>0</v>
      </c>
      <c r="C174">
        <f>IF(SUM('Actual species'!F174)&gt;0,1,IF(SUM('Actual species'!F174="X"),1,0))</f>
        <v>0</v>
      </c>
      <c r="D174">
        <f>IF(SUM('Actual species'!G174)&gt;0,1,IF(SUM('Actual species'!G174="X"),1,0))</f>
        <v>0</v>
      </c>
      <c r="E174">
        <f>IF(SUM('Actual species'!H174)&gt;0,1,IF(SUM('Actual species'!H174="X"),1,0))</f>
        <v>1</v>
      </c>
      <c r="F174">
        <f>IF(SUM('Actual species'!I174)&gt;0,1,IF(SUM('Actual species'!I174="X"),1,0))</f>
        <v>0</v>
      </c>
      <c r="G174">
        <f>IF(SUM('Actual species'!J174)&gt;0,1,IF(SUM('Actual species'!J174="X"),1,0))</f>
        <v>0</v>
      </c>
      <c r="H174">
        <f>IF(SUM('Actual species'!K174)&gt;0,1,IF(SUM('Actual species'!K174="X"),1,0))</f>
        <v>0</v>
      </c>
      <c r="I174">
        <f>IF(SUM('Actual species'!L174)&gt;0,1,IF(SUM('Actual species'!L174="X"),1,0))</f>
        <v>1</v>
      </c>
      <c r="J174">
        <f>IF(SUM('Actual species'!M174)&gt;0,1,IF(SUM('Actual species'!M174="X"),1,0))</f>
        <v>0</v>
      </c>
      <c r="K174">
        <f>IF(SUM('Actual species'!N174)&gt;0,1,IF(SUM('Actual species'!N174="X"),1,0))</f>
        <v>0</v>
      </c>
      <c r="L174">
        <f>IF(SUM('Actual species'!O174)&gt;0,1,IF(SUM('Actual species'!O174="X"),1,0))</f>
        <v>0</v>
      </c>
      <c r="M174">
        <f>IF(SUM('Actual species'!P174)&gt;0,1,IF(SUM('Actual species'!P174="X"),1,0))</f>
        <v>0</v>
      </c>
      <c r="N174">
        <f>IF(SUM('Actual species'!Q174)&gt;0,1,IF(SUM('Actual species'!Q174="X"),1,0))</f>
        <v>0</v>
      </c>
      <c r="O174">
        <f>IF(SUM('Actual species'!R174)&gt;0,1,IF(SUM('Actual species'!R174="X"),1,0))</f>
        <v>0</v>
      </c>
      <c r="P174">
        <f>IF(SUM('Actual species'!S174)&gt;0,1,IF(SUM('Actual species'!S174="X"),1,0))</f>
        <v>0</v>
      </c>
      <c r="Q174">
        <f>IF(SUM('Actual species'!T174)&gt;0,1,IF(SUM('Actual species'!T174="X"),1,0))</f>
        <v>0</v>
      </c>
      <c r="R174">
        <f>IF(SUM('Actual species'!U174)&gt;0,1,IF(SUM('Actual species'!U174="X"),1,0))</f>
        <v>0</v>
      </c>
      <c r="S174">
        <f>IF(SUM('Actual species'!V174)&gt;0,1,IF(SUM('Actual species'!V174="X"),1,0))</f>
        <v>0</v>
      </c>
      <c r="T174">
        <f>IF(SUM('Actual species'!W174)&gt;0,1,IF(SUM('Actual species'!W174="X"),1,0))</f>
        <v>0</v>
      </c>
      <c r="U174">
        <f>IF(SUM('Actual species'!X174)&gt;0,1,IF(SUM('Actual species'!X174="X"),1,0))</f>
        <v>1</v>
      </c>
      <c r="V174">
        <f>IF(SUM('Actual species'!Y174)&gt;0,1,IF(SUM('Actual species'!Y174="X"),1,0))</f>
        <v>0</v>
      </c>
    </row>
    <row r="175" spans="1:22" x14ac:dyDescent="0.3">
      <c r="A175" t="str">
        <f>'Actual species'!A175</f>
        <v>Mycetoporus dispersus</v>
      </c>
      <c r="B175">
        <f>IF(SUM('Actual species'!B175:E175)&gt;0,1,IF(SUM('Actual species'!B175:E175="X"),1,0))</f>
        <v>0</v>
      </c>
      <c r="C175">
        <f>IF(SUM('Actual species'!F175)&gt;0,1,IF(SUM('Actual species'!F175="X"),1,0))</f>
        <v>0</v>
      </c>
      <c r="D175">
        <f>IF(SUM('Actual species'!G175)&gt;0,1,IF(SUM('Actual species'!G175="X"),1,0))</f>
        <v>0</v>
      </c>
      <c r="E175">
        <f>IF(SUM('Actual species'!H175)&gt;0,1,IF(SUM('Actual species'!H175="X"),1,0))</f>
        <v>0</v>
      </c>
      <c r="F175">
        <f>IF(SUM('Actual species'!I175)&gt;0,1,IF(SUM('Actual species'!I175="X"),1,0))</f>
        <v>0</v>
      </c>
      <c r="G175">
        <f>IF(SUM('Actual species'!J175)&gt;0,1,IF(SUM('Actual species'!J175="X"),1,0))</f>
        <v>1</v>
      </c>
      <c r="H175">
        <f>IF(SUM('Actual species'!K175)&gt;0,1,IF(SUM('Actual species'!K175="X"),1,0))</f>
        <v>0</v>
      </c>
      <c r="I175">
        <f>IF(SUM('Actual species'!L175)&gt;0,1,IF(SUM('Actual species'!L175="X"),1,0))</f>
        <v>0</v>
      </c>
      <c r="J175">
        <f>IF(SUM('Actual species'!M175)&gt;0,1,IF(SUM('Actual species'!M175="X"),1,0))</f>
        <v>0</v>
      </c>
      <c r="K175">
        <f>IF(SUM('Actual species'!N175)&gt;0,1,IF(SUM('Actual species'!N175="X"),1,0))</f>
        <v>0</v>
      </c>
      <c r="L175">
        <f>IF(SUM('Actual species'!O175)&gt;0,1,IF(SUM('Actual species'!O175="X"),1,0))</f>
        <v>0</v>
      </c>
      <c r="M175">
        <f>IF(SUM('Actual species'!P175)&gt;0,1,IF(SUM('Actual species'!P175="X"),1,0))</f>
        <v>0</v>
      </c>
      <c r="N175">
        <f>IF(SUM('Actual species'!Q175)&gt;0,1,IF(SUM('Actual species'!Q175="X"),1,0))</f>
        <v>0</v>
      </c>
      <c r="O175">
        <f>IF(SUM('Actual species'!R175)&gt;0,1,IF(SUM('Actual species'!R175="X"),1,0))</f>
        <v>0</v>
      </c>
      <c r="P175">
        <f>IF(SUM('Actual species'!S175)&gt;0,1,IF(SUM('Actual species'!S175="X"),1,0))</f>
        <v>0</v>
      </c>
      <c r="Q175">
        <f>IF(SUM('Actual species'!T175)&gt;0,1,IF(SUM('Actual species'!T175="X"),1,0))</f>
        <v>0</v>
      </c>
      <c r="R175">
        <f>IF(SUM('Actual species'!U175)&gt;0,1,IF(SUM('Actual species'!U175="X"),1,0))</f>
        <v>0</v>
      </c>
      <c r="S175">
        <f>IF(SUM('Actual species'!V175)&gt;0,1,IF(SUM('Actual species'!V175="X"),1,0))</f>
        <v>1</v>
      </c>
      <c r="T175">
        <f>IF(SUM('Actual species'!W175)&gt;0,1,IF(SUM('Actual species'!W175="X"),1,0))</f>
        <v>0</v>
      </c>
      <c r="U175">
        <f>IF(SUM('Actual species'!X175)&gt;0,1,IF(SUM('Actual species'!X175="X"),1,0))</f>
        <v>1</v>
      </c>
      <c r="V175">
        <f>IF(SUM('Actual species'!Y175)&gt;0,1,IF(SUM('Actual species'!Y175="X"),1,0))</f>
        <v>1</v>
      </c>
    </row>
    <row r="176" spans="1:22" x14ac:dyDescent="0.3">
      <c r="A176" t="str">
        <f>'Actual species'!A176</f>
        <v>Mycetoporus erichsonanus</v>
      </c>
      <c r="B176">
        <f>IF(SUM('Actual species'!B176:E176)&gt;0,1,IF(SUM('Actual species'!B176:E176="X"),1,0))</f>
        <v>0</v>
      </c>
      <c r="C176">
        <f>IF(SUM('Actual species'!F176)&gt;0,1,IF(SUM('Actual species'!F176="X"),1,0))</f>
        <v>0</v>
      </c>
      <c r="D176">
        <f>IF(SUM('Actual species'!G176)&gt;0,1,IF(SUM('Actual species'!G176="X"),1,0))</f>
        <v>0</v>
      </c>
      <c r="E176">
        <f>IF(SUM('Actual species'!H176)&gt;0,1,IF(SUM('Actual species'!H176="X"),1,0))</f>
        <v>0</v>
      </c>
      <c r="F176">
        <f>IF(SUM('Actual species'!I176)&gt;0,1,IF(SUM('Actual species'!I176="X"),1,0))</f>
        <v>0</v>
      </c>
      <c r="G176">
        <f>IF(SUM('Actual species'!J176)&gt;0,1,IF(SUM('Actual species'!J176="X"),1,0))</f>
        <v>0</v>
      </c>
      <c r="H176">
        <f>IF(SUM('Actual species'!K176)&gt;0,1,IF(SUM('Actual species'!K176="X"),1,0))</f>
        <v>0</v>
      </c>
      <c r="I176">
        <f>IF(SUM('Actual species'!L176)&gt;0,1,IF(SUM('Actual species'!L176="X"),1,0))</f>
        <v>0</v>
      </c>
      <c r="J176">
        <f>IF(SUM('Actual species'!M176)&gt;0,1,IF(SUM('Actual species'!M176="X"),1,0))</f>
        <v>0</v>
      </c>
      <c r="K176">
        <f>IF(SUM('Actual species'!N176)&gt;0,1,IF(SUM('Actual species'!N176="X"),1,0))</f>
        <v>0</v>
      </c>
      <c r="L176">
        <f>IF(SUM('Actual species'!O176)&gt;0,1,IF(SUM('Actual species'!O176="X"),1,0))</f>
        <v>0</v>
      </c>
      <c r="M176">
        <f>IF(SUM('Actual species'!P176)&gt;0,1,IF(SUM('Actual species'!P176="X"),1,0))</f>
        <v>0</v>
      </c>
      <c r="N176">
        <f>IF(SUM('Actual species'!Q176)&gt;0,1,IF(SUM('Actual species'!Q176="X"),1,0))</f>
        <v>0</v>
      </c>
      <c r="O176">
        <f>IF(SUM('Actual species'!R176)&gt;0,1,IF(SUM('Actual species'!R176="X"),1,0))</f>
        <v>0</v>
      </c>
      <c r="P176">
        <f>IF(SUM('Actual species'!S176)&gt;0,1,IF(SUM('Actual species'!S176="X"),1,0))</f>
        <v>0</v>
      </c>
      <c r="Q176">
        <f>IF(SUM('Actual species'!T176)&gt;0,1,IF(SUM('Actual species'!T176="X"),1,0))</f>
        <v>1</v>
      </c>
      <c r="R176">
        <f>IF(SUM('Actual species'!U176)&gt;0,1,IF(SUM('Actual species'!U176="X"),1,0))</f>
        <v>0</v>
      </c>
      <c r="S176">
        <f>IF(SUM('Actual species'!V176)&gt;0,1,IF(SUM('Actual species'!V176="X"),1,0))</f>
        <v>1</v>
      </c>
      <c r="T176">
        <f>IF(SUM('Actual species'!W176)&gt;0,1,IF(SUM('Actual species'!W176="X"),1,0))</f>
        <v>0</v>
      </c>
      <c r="U176">
        <f>IF(SUM('Actual species'!X176)&gt;0,1,IF(SUM('Actual species'!X176="X"),1,0))</f>
        <v>1</v>
      </c>
      <c r="V176">
        <f>IF(SUM('Actual species'!Y176)&gt;0,1,IF(SUM('Actual species'!Y176="X"),1,0))</f>
        <v>0</v>
      </c>
    </row>
    <row r="177" spans="1:22" x14ac:dyDescent="0.3">
      <c r="A177" t="str">
        <f>'Actual species'!A177</f>
        <v>Mycetoporus forticornis</v>
      </c>
      <c r="B177">
        <f>IF(SUM('Actual species'!B177:E177)&gt;0,1,IF(SUM('Actual species'!B177:E177="X"),1,0))</f>
        <v>0</v>
      </c>
      <c r="C177">
        <f>IF(SUM('Actual species'!F177)&gt;0,1,IF(SUM('Actual species'!F177="X"),1,0))</f>
        <v>0</v>
      </c>
      <c r="D177">
        <f>IF(SUM('Actual species'!G177)&gt;0,1,IF(SUM('Actual species'!G177="X"),1,0))</f>
        <v>0</v>
      </c>
      <c r="E177">
        <f>IF(SUM('Actual species'!H177)&gt;0,1,IF(SUM('Actual species'!H177="X"),1,0))</f>
        <v>0</v>
      </c>
      <c r="F177">
        <f>IF(SUM('Actual species'!I177)&gt;0,1,IF(SUM('Actual species'!I177="X"),1,0))</f>
        <v>0</v>
      </c>
      <c r="G177">
        <f>IF(SUM('Actual species'!J177)&gt;0,1,IF(SUM('Actual species'!J177="X"),1,0))</f>
        <v>0</v>
      </c>
      <c r="H177">
        <f>IF(SUM('Actual species'!K177)&gt;0,1,IF(SUM('Actual species'!K177="X"),1,0))</f>
        <v>0</v>
      </c>
      <c r="I177">
        <f>IF(SUM('Actual species'!L177)&gt;0,1,IF(SUM('Actual species'!L177="X"),1,0))</f>
        <v>0</v>
      </c>
      <c r="J177">
        <f>IF(SUM('Actual species'!M177)&gt;0,1,IF(SUM('Actual species'!M177="X"),1,0))</f>
        <v>0</v>
      </c>
      <c r="K177">
        <f>IF(SUM('Actual species'!N177)&gt;0,1,IF(SUM('Actual species'!N177="X"),1,0))</f>
        <v>0</v>
      </c>
      <c r="L177">
        <f>IF(SUM('Actual species'!O177)&gt;0,1,IF(SUM('Actual species'!O177="X"),1,0))</f>
        <v>0</v>
      </c>
      <c r="M177">
        <f>IF(SUM('Actual species'!P177)&gt;0,1,IF(SUM('Actual species'!P177="X"),1,0))</f>
        <v>0</v>
      </c>
      <c r="N177">
        <f>IF(SUM('Actual species'!Q177)&gt;0,1,IF(SUM('Actual species'!Q177="X"),1,0))</f>
        <v>0</v>
      </c>
      <c r="O177">
        <f>IF(SUM('Actual species'!R177)&gt;0,1,IF(SUM('Actual species'!R177="X"),1,0))</f>
        <v>0</v>
      </c>
      <c r="P177">
        <f>IF(SUM('Actual species'!S177)&gt;0,1,IF(SUM('Actual species'!S177="X"),1,0))</f>
        <v>1</v>
      </c>
      <c r="Q177">
        <f>IF(SUM('Actual species'!T177)&gt;0,1,IF(SUM('Actual species'!T177="X"),1,0))</f>
        <v>0</v>
      </c>
      <c r="R177">
        <f>IF(SUM('Actual species'!U177)&gt;0,1,IF(SUM('Actual species'!U177="X"),1,0))</f>
        <v>0</v>
      </c>
      <c r="S177">
        <f>IF(SUM('Actual species'!V177)&gt;0,1,IF(SUM('Actual species'!V177="X"),1,0))</f>
        <v>0</v>
      </c>
      <c r="T177">
        <f>IF(SUM('Actual species'!W177)&gt;0,1,IF(SUM('Actual species'!W177="X"),1,0))</f>
        <v>0</v>
      </c>
      <c r="U177">
        <f>IF(SUM('Actual species'!X177)&gt;0,1,IF(SUM('Actual species'!X177="X"),1,0))</f>
        <v>1</v>
      </c>
      <c r="V177">
        <f>IF(SUM('Actual species'!Y177)&gt;0,1,IF(SUM('Actual species'!Y177="X"),1,0))</f>
        <v>0</v>
      </c>
    </row>
    <row r="178" spans="1:22" x14ac:dyDescent="0.3">
      <c r="A178" t="str">
        <f>'Actual species'!A178</f>
        <v>Mycetoporus glaber glaber</v>
      </c>
      <c r="B178">
        <f>IF(SUM('Actual species'!B178:E178)&gt;0,1,IF(SUM('Actual species'!B178:E178="X"),1,0))</f>
        <v>0</v>
      </c>
      <c r="C178">
        <f>IF(SUM('Actual species'!F178)&gt;0,1,IF(SUM('Actual species'!F178="X"),1,0))</f>
        <v>0</v>
      </c>
      <c r="D178">
        <f>IF(SUM('Actual species'!G178)&gt;0,1,IF(SUM('Actual species'!G178="X"),1,0))</f>
        <v>0</v>
      </c>
      <c r="E178">
        <f>IF(SUM('Actual species'!H178)&gt;0,1,IF(SUM('Actual species'!H178="X"),1,0))</f>
        <v>0</v>
      </c>
      <c r="F178">
        <f>IF(SUM('Actual species'!I178)&gt;0,1,IF(SUM('Actual species'!I178="X"),1,0))</f>
        <v>0</v>
      </c>
      <c r="G178">
        <f>IF(SUM('Actual species'!J178)&gt;0,1,IF(SUM('Actual species'!J178="X"),1,0))</f>
        <v>0</v>
      </c>
      <c r="H178">
        <f>IF(SUM('Actual species'!K178)&gt;0,1,IF(SUM('Actual species'!K178="X"),1,0))</f>
        <v>0</v>
      </c>
      <c r="I178">
        <f>IF(SUM('Actual species'!L178)&gt;0,1,IF(SUM('Actual species'!L178="X"),1,0))</f>
        <v>0</v>
      </c>
      <c r="J178">
        <f>IF(SUM('Actual species'!M178)&gt;0,1,IF(SUM('Actual species'!M178="X"),1,0))</f>
        <v>1</v>
      </c>
      <c r="K178">
        <f>IF(SUM('Actual species'!N178)&gt;0,1,IF(SUM('Actual species'!N178="X"),1,0))</f>
        <v>1</v>
      </c>
      <c r="L178">
        <f>IF(SUM('Actual species'!O178)&gt;0,1,IF(SUM('Actual species'!O178="X"),1,0))</f>
        <v>1</v>
      </c>
      <c r="M178">
        <f>IF(SUM('Actual species'!P178)&gt;0,1,IF(SUM('Actual species'!P178="X"),1,0))</f>
        <v>0</v>
      </c>
      <c r="N178">
        <f>IF(SUM('Actual species'!Q178)&gt;0,1,IF(SUM('Actual species'!Q178="X"),1,0))</f>
        <v>0</v>
      </c>
      <c r="O178">
        <f>IF(SUM('Actual species'!R178)&gt;0,1,IF(SUM('Actual species'!R178="X"),1,0))</f>
        <v>0</v>
      </c>
      <c r="P178">
        <f>IF(SUM('Actual species'!S178)&gt;0,1,IF(SUM('Actual species'!S178="X"),1,0))</f>
        <v>0</v>
      </c>
      <c r="Q178">
        <f>IF(SUM('Actual species'!T178)&gt;0,1,IF(SUM('Actual species'!T178="X"),1,0))</f>
        <v>0</v>
      </c>
      <c r="R178">
        <f>IF(SUM('Actual species'!U178)&gt;0,1,IF(SUM('Actual species'!U178="X"),1,0))</f>
        <v>0</v>
      </c>
      <c r="S178">
        <f>IF(SUM('Actual species'!V178)&gt;0,1,IF(SUM('Actual species'!V178="X"),1,0))</f>
        <v>0</v>
      </c>
      <c r="T178">
        <f>IF(SUM('Actual species'!W178)&gt;0,1,IF(SUM('Actual species'!W178="X"),1,0))</f>
        <v>0</v>
      </c>
      <c r="U178">
        <f>IF(SUM('Actual species'!X178)&gt;0,1,IF(SUM('Actual species'!X178="X"),1,0))</f>
        <v>1</v>
      </c>
      <c r="V178">
        <f>IF(SUM('Actual species'!Y178)&gt;0,1,IF(SUM('Actual species'!Y178="X"),1,0))</f>
        <v>1</v>
      </c>
    </row>
    <row r="179" spans="1:22" x14ac:dyDescent="0.3">
      <c r="A179" t="str">
        <f>'Actual species'!A179</f>
        <v>Mycetoporus ignidorsum</v>
      </c>
      <c r="B179">
        <f>IF(SUM('Actual species'!B179:E179)&gt;0,1,IF(SUM('Actual species'!B179:E179="X"),1,0))</f>
        <v>0</v>
      </c>
      <c r="C179">
        <f>IF(SUM('Actual species'!F179)&gt;0,1,IF(SUM('Actual species'!F179="X"),1,0))</f>
        <v>1</v>
      </c>
      <c r="D179">
        <f>IF(SUM('Actual species'!G179)&gt;0,1,IF(SUM('Actual species'!G179="X"),1,0))</f>
        <v>0</v>
      </c>
      <c r="E179">
        <f>IF(SUM('Actual species'!H179)&gt;0,1,IF(SUM('Actual species'!H179="X"),1,0))</f>
        <v>1</v>
      </c>
      <c r="F179">
        <f>IF(SUM('Actual species'!I179)&gt;0,1,IF(SUM('Actual species'!I179="X"),1,0))</f>
        <v>1</v>
      </c>
      <c r="G179">
        <f>IF(SUM('Actual species'!J179)&gt;0,1,IF(SUM('Actual species'!J179="X"),1,0))</f>
        <v>1</v>
      </c>
      <c r="H179">
        <f>IF(SUM('Actual species'!K179)&gt;0,1,IF(SUM('Actual species'!K179="X"),1,0))</f>
        <v>1</v>
      </c>
      <c r="I179">
        <f>IF(SUM('Actual species'!L179)&gt;0,1,IF(SUM('Actual species'!L179="X"),1,0))</f>
        <v>1</v>
      </c>
      <c r="J179">
        <f>IF(SUM('Actual species'!M179)&gt;0,1,IF(SUM('Actual species'!M179="X"),1,0))</f>
        <v>1</v>
      </c>
      <c r="K179">
        <f>IF(SUM('Actual species'!N179)&gt;0,1,IF(SUM('Actual species'!N179="X"),1,0))</f>
        <v>0</v>
      </c>
      <c r="L179">
        <f>IF(SUM('Actual species'!O179)&gt;0,1,IF(SUM('Actual species'!O179="X"),1,0))</f>
        <v>1</v>
      </c>
      <c r="M179">
        <f>IF(SUM('Actual species'!P179)&gt;0,1,IF(SUM('Actual species'!P179="X"),1,0))</f>
        <v>1</v>
      </c>
      <c r="N179">
        <f>IF(SUM('Actual species'!Q179)&gt;0,1,IF(SUM('Actual species'!Q179="X"),1,0))</f>
        <v>0</v>
      </c>
      <c r="O179">
        <f>IF(SUM('Actual species'!R179)&gt;0,1,IF(SUM('Actual species'!R179="X"),1,0))</f>
        <v>0</v>
      </c>
      <c r="P179">
        <f>IF(SUM('Actual species'!S179)&gt;0,1,IF(SUM('Actual species'!S179="X"),1,0))</f>
        <v>0</v>
      </c>
      <c r="Q179">
        <f>IF(SUM('Actual species'!T179)&gt;0,1,IF(SUM('Actual species'!T179="X"),1,0))</f>
        <v>0</v>
      </c>
      <c r="R179">
        <f>IF(SUM('Actual species'!U179)&gt;0,1,IF(SUM('Actual species'!U179="X"),1,0))</f>
        <v>0</v>
      </c>
      <c r="S179">
        <f>IF(SUM('Actual species'!V179)&gt;0,1,IF(SUM('Actual species'!V179="X"),1,0))</f>
        <v>0</v>
      </c>
      <c r="T179">
        <f>IF(SUM('Actual species'!W179)&gt;0,1,IF(SUM('Actual species'!W179="X"),1,0))</f>
        <v>0</v>
      </c>
      <c r="U179">
        <f>IF(SUM('Actual species'!X179)&gt;0,1,IF(SUM('Actual species'!X179="X"),1,0))</f>
        <v>1</v>
      </c>
      <c r="V179">
        <f>IF(SUM('Actual species'!Y179)&gt;0,1,IF(SUM('Actual species'!Y179="X"),1,0))</f>
        <v>0</v>
      </c>
    </row>
    <row r="180" spans="1:22" x14ac:dyDescent="0.3">
      <c r="A180" t="str">
        <f>'Actual species'!A180</f>
        <v>Mycetoporus imperialis</v>
      </c>
      <c r="B180">
        <f>IF(SUM('Actual species'!B180:E180)&gt;0,1,IF(SUM('Actual species'!B180:E180="X"),1,0))</f>
        <v>0</v>
      </c>
      <c r="C180">
        <f>IF(SUM('Actual species'!F180)&gt;0,1,IF(SUM('Actual species'!F180="X"),1,0))</f>
        <v>0</v>
      </c>
      <c r="D180">
        <f>IF(SUM('Actual species'!G180)&gt;0,1,IF(SUM('Actual species'!G180="X"),1,0))</f>
        <v>1</v>
      </c>
      <c r="E180">
        <f>IF(SUM('Actual species'!H180)&gt;0,1,IF(SUM('Actual species'!H180="X"),1,0))</f>
        <v>1</v>
      </c>
      <c r="F180">
        <f>IF(SUM('Actual species'!I180)&gt;0,1,IF(SUM('Actual species'!I180="X"),1,0))</f>
        <v>1</v>
      </c>
      <c r="G180">
        <f>IF(SUM('Actual species'!J180)&gt;0,1,IF(SUM('Actual species'!J180="X"),1,0))</f>
        <v>0</v>
      </c>
      <c r="H180">
        <f>IF(SUM('Actual species'!K180)&gt;0,1,IF(SUM('Actual species'!K180="X"),1,0))</f>
        <v>0</v>
      </c>
      <c r="I180">
        <f>IF(SUM('Actual species'!L180)&gt;0,1,IF(SUM('Actual species'!L180="X"),1,0))</f>
        <v>0</v>
      </c>
      <c r="J180">
        <f>IF(SUM('Actual species'!M180)&gt;0,1,IF(SUM('Actual species'!M180="X"),1,0))</f>
        <v>1</v>
      </c>
      <c r="K180">
        <f>IF(SUM('Actual species'!N180)&gt;0,1,IF(SUM('Actual species'!N180="X"),1,0))</f>
        <v>0</v>
      </c>
      <c r="L180">
        <f>IF(SUM('Actual species'!O180)&gt;0,1,IF(SUM('Actual species'!O180="X"),1,0))</f>
        <v>0</v>
      </c>
      <c r="M180">
        <f>IF(SUM('Actual species'!P180)&gt;0,1,IF(SUM('Actual species'!P180="X"),1,0))</f>
        <v>0</v>
      </c>
      <c r="N180">
        <f>IF(SUM('Actual species'!Q180)&gt;0,1,IF(SUM('Actual species'!Q180="X"),1,0))</f>
        <v>0</v>
      </c>
      <c r="O180">
        <f>IF(SUM('Actual species'!R180)&gt;0,1,IF(SUM('Actual species'!R180="X"),1,0))</f>
        <v>0</v>
      </c>
      <c r="P180">
        <f>IF(SUM('Actual species'!S180)&gt;0,1,IF(SUM('Actual species'!S180="X"),1,0))</f>
        <v>0</v>
      </c>
      <c r="Q180">
        <f>IF(SUM('Actual species'!T180)&gt;0,1,IF(SUM('Actual species'!T180="X"),1,0))</f>
        <v>0</v>
      </c>
      <c r="R180">
        <f>IF(SUM('Actual species'!U180)&gt;0,1,IF(SUM('Actual species'!U180="X"),1,0))</f>
        <v>0</v>
      </c>
      <c r="S180">
        <f>IF(SUM('Actual species'!V180)&gt;0,1,IF(SUM('Actual species'!V180="X"),1,0))</f>
        <v>0</v>
      </c>
      <c r="T180">
        <f>IF(SUM('Actual species'!W180)&gt;0,1,IF(SUM('Actual species'!W180="X"),1,0))</f>
        <v>0</v>
      </c>
      <c r="U180">
        <f>IF(SUM('Actual species'!X180)&gt;0,1,IF(SUM('Actual species'!X180="X"),1,0))</f>
        <v>0</v>
      </c>
      <c r="V180">
        <f>IF(SUM('Actual species'!Y180)&gt;0,1,IF(SUM('Actual species'!Y180="X"),1,0))</f>
        <v>0</v>
      </c>
    </row>
    <row r="181" spans="1:22" x14ac:dyDescent="0.3">
      <c r="A181" t="str">
        <f>'Actual species'!A181</f>
        <v>Mycetoporus jonicus</v>
      </c>
      <c r="B181">
        <f>IF(SUM('Actual species'!B181:E181)&gt;0,1,IF(SUM('Actual species'!B181:E181="X"),1,0))</f>
        <v>0</v>
      </c>
      <c r="C181">
        <f>IF(SUM('Actual species'!F181)&gt;0,1,IF(SUM('Actual species'!F181="X"),1,0))</f>
        <v>0</v>
      </c>
      <c r="D181">
        <f>IF(SUM('Actual species'!G181)&gt;0,1,IF(SUM('Actual species'!G181="X"),1,0))</f>
        <v>0</v>
      </c>
      <c r="E181">
        <f>IF(SUM('Actual species'!H181)&gt;0,1,IF(SUM('Actual species'!H181="X"),1,0))</f>
        <v>0</v>
      </c>
      <c r="F181">
        <f>IF(SUM('Actual species'!I181)&gt;0,1,IF(SUM('Actual species'!I181="X"),1,0))</f>
        <v>0</v>
      </c>
      <c r="G181">
        <f>IF(SUM('Actual species'!J181)&gt;0,1,IF(SUM('Actual species'!J181="X"),1,0))</f>
        <v>0</v>
      </c>
      <c r="H181">
        <f>IF(SUM('Actual species'!K181)&gt;0,1,IF(SUM('Actual species'!K181="X"),1,0))</f>
        <v>0</v>
      </c>
      <c r="I181">
        <f>IF(SUM('Actual species'!L181)&gt;0,1,IF(SUM('Actual species'!L181="X"),1,0))</f>
        <v>1</v>
      </c>
      <c r="J181">
        <f>IF(SUM('Actual species'!M181)&gt;0,1,IF(SUM('Actual species'!M181="X"),1,0))</f>
        <v>1</v>
      </c>
      <c r="K181">
        <f>IF(SUM('Actual species'!N181)&gt;0,1,IF(SUM('Actual species'!N181="X"),1,0))</f>
        <v>0</v>
      </c>
      <c r="L181">
        <f>IF(SUM('Actual species'!O181)&gt;0,1,IF(SUM('Actual species'!O181="X"),1,0))</f>
        <v>0</v>
      </c>
      <c r="M181">
        <f>IF(SUM('Actual species'!P181)&gt;0,1,IF(SUM('Actual species'!P181="X"),1,0))</f>
        <v>0</v>
      </c>
      <c r="N181">
        <f>IF(SUM('Actual species'!Q181)&gt;0,1,IF(SUM('Actual species'!Q181="X"),1,0))</f>
        <v>0</v>
      </c>
      <c r="O181">
        <f>IF(SUM('Actual species'!R181)&gt;0,1,IF(SUM('Actual species'!R181="X"),1,0))</f>
        <v>0</v>
      </c>
      <c r="P181">
        <f>IF(SUM('Actual species'!S181)&gt;0,1,IF(SUM('Actual species'!S181="X"),1,0))</f>
        <v>0</v>
      </c>
      <c r="Q181">
        <f>IF(SUM('Actual species'!T181)&gt;0,1,IF(SUM('Actual species'!T181="X"),1,0))</f>
        <v>0</v>
      </c>
      <c r="R181">
        <f>IF(SUM('Actual species'!U181)&gt;0,1,IF(SUM('Actual species'!U181="X"),1,0))</f>
        <v>0</v>
      </c>
      <c r="S181">
        <f>IF(SUM('Actual species'!V181)&gt;0,1,IF(SUM('Actual species'!V181="X"),1,0))</f>
        <v>0</v>
      </c>
      <c r="T181">
        <f>IF(SUM('Actual species'!W181)&gt;0,1,IF(SUM('Actual species'!W181="X"),1,0))</f>
        <v>0</v>
      </c>
      <c r="U181">
        <f>IF(SUM('Actual species'!X181)&gt;0,1,IF(SUM('Actual species'!X181="X"),1,0))</f>
        <v>1</v>
      </c>
      <c r="V181">
        <f>IF(SUM('Actual species'!Y181)&gt;0,1,IF(SUM('Actual species'!Y181="X"),1,0))</f>
        <v>0</v>
      </c>
    </row>
    <row r="182" spans="1:22" x14ac:dyDescent="0.3">
      <c r="A182" t="str">
        <f>'Actual species'!A182</f>
        <v>Mycetoporus longulus</v>
      </c>
      <c r="B182">
        <f>IF(SUM('Actual species'!B182:E182)&gt;0,1,IF(SUM('Actual species'!B182:E182="X"),1,0))</f>
        <v>0</v>
      </c>
      <c r="C182">
        <f>IF(SUM('Actual species'!F182)&gt;0,1,IF(SUM('Actual species'!F182="X"),1,0))</f>
        <v>0</v>
      </c>
      <c r="D182">
        <f>IF(SUM('Actual species'!G182)&gt;0,1,IF(SUM('Actual species'!G182="X"),1,0))</f>
        <v>0</v>
      </c>
      <c r="E182">
        <f>IF(SUM('Actual species'!H182)&gt;0,1,IF(SUM('Actual species'!H182="X"),1,0))</f>
        <v>0</v>
      </c>
      <c r="F182">
        <f>IF(SUM('Actual species'!I182)&gt;0,1,IF(SUM('Actual species'!I182="X"),1,0))</f>
        <v>0</v>
      </c>
      <c r="G182">
        <f>IF(SUM('Actual species'!J182)&gt;0,1,IF(SUM('Actual species'!J182="X"),1,0))</f>
        <v>0</v>
      </c>
      <c r="H182">
        <f>IF(SUM('Actual species'!K182)&gt;0,1,IF(SUM('Actual species'!K182="X"),1,0))</f>
        <v>0</v>
      </c>
      <c r="I182">
        <f>IF(SUM('Actual species'!L182)&gt;0,1,IF(SUM('Actual species'!L182="X"),1,0))</f>
        <v>0</v>
      </c>
      <c r="J182">
        <f>IF(SUM('Actual species'!M182)&gt;0,1,IF(SUM('Actual species'!M182="X"),1,0))</f>
        <v>1</v>
      </c>
      <c r="K182">
        <f>IF(SUM('Actual species'!N182)&gt;0,1,IF(SUM('Actual species'!N182="X"),1,0))</f>
        <v>0</v>
      </c>
      <c r="L182">
        <f>IF(SUM('Actual species'!O182)&gt;0,1,IF(SUM('Actual species'!O182="X"),1,0))</f>
        <v>0</v>
      </c>
      <c r="M182">
        <f>IF(SUM('Actual species'!P182)&gt;0,1,IF(SUM('Actual species'!P182="X"),1,0))</f>
        <v>0</v>
      </c>
      <c r="N182">
        <f>IF(SUM('Actual species'!Q182)&gt;0,1,IF(SUM('Actual species'!Q182="X"),1,0))</f>
        <v>0</v>
      </c>
      <c r="O182">
        <f>IF(SUM('Actual species'!R182)&gt;0,1,IF(SUM('Actual species'!R182="X"),1,0))</f>
        <v>0</v>
      </c>
      <c r="P182">
        <f>IF(SUM('Actual species'!S182)&gt;0,1,IF(SUM('Actual species'!S182="X"),1,0))</f>
        <v>0</v>
      </c>
      <c r="Q182">
        <f>IF(SUM('Actual species'!T182)&gt;0,1,IF(SUM('Actual species'!T182="X"),1,0))</f>
        <v>0</v>
      </c>
      <c r="R182">
        <f>IF(SUM('Actual species'!U182)&gt;0,1,IF(SUM('Actual species'!U182="X"),1,0))</f>
        <v>0</v>
      </c>
      <c r="S182">
        <f>IF(SUM('Actual species'!V182)&gt;0,1,IF(SUM('Actual species'!V182="X"),1,0))</f>
        <v>0</v>
      </c>
      <c r="T182">
        <f>IF(SUM('Actual species'!W182)&gt;0,1,IF(SUM('Actual species'!W182="X"),1,0))</f>
        <v>0</v>
      </c>
      <c r="U182">
        <f>IF(SUM('Actual species'!X182)&gt;0,1,IF(SUM('Actual species'!X182="X"),1,0))</f>
        <v>0</v>
      </c>
      <c r="V182">
        <f>IF(SUM('Actual species'!Y182)&gt;0,1,IF(SUM('Actual species'!Y182="X"),1,0))</f>
        <v>1</v>
      </c>
    </row>
    <row r="183" spans="1:22" x14ac:dyDescent="0.3">
      <c r="A183" t="str">
        <f>'Actual species'!A183</f>
        <v>Mycetoporus macrocephalus</v>
      </c>
      <c r="B183">
        <f>IF(SUM('Actual species'!B183:E183)&gt;0,1,IF(SUM('Actual species'!B183:E183="X"),1,0))</f>
        <v>0</v>
      </c>
      <c r="C183">
        <f>IF(SUM('Actual species'!F183)&gt;0,1,IF(SUM('Actual species'!F183="X"),1,0))</f>
        <v>0</v>
      </c>
      <c r="D183">
        <f>IF(SUM('Actual species'!G183)&gt;0,1,IF(SUM('Actual species'!G183="X"),1,0))</f>
        <v>0</v>
      </c>
      <c r="E183">
        <f>IF(SUM('Actual species'!H183)&gt;0,1,IF(SUM('Actual species'!H183="X"),1,0))</f>
        <v>1</v>
      </c>
      <c r="F183">
        <f>IF(SUM('Actual species'!I183)&gt;0,1,IF(SUM('Actual species'!I183="X"),1,0))</f>
        <v>0</v>
      </c>
      <c r="G183">
        <f>IF(SUM('Actual species'!J183)&gt;0,1,IF(SUM('Actual species'!J183="X"),1,0))</f>
        <v>0</v>
      </c>
      <c r="H183">
        <f>IF(SUM('Actual species'!K183)&gt;0,1,IF(SUM('Actual species'!K183="X"),1,0))</f>
        <v>0</v>
      </c>
      <c r="I183">
        <f>IF(SUM('Actual species'!L183)&gt;0,1,IF(SUM('Actual species'!L183="X"),1,0))</f>
        <v>0</v>
      </c>
      <c r="J183">
        <f>IF(SUM('Actual species'!M183)&gt;0,1,IF(SUM('Actual species'!M183="X"),1,0))</f>
        <v>1</v>
      </c>
      <c r="K183">
        <f>IF(SUM('Actual species'!N183)&gt;0,1,IF(SUM('Actual species'!N183="X"),1,0))</f>
        <v>0</v>
      </c>
      <c r="L183">
        <f>IF(SUM('Actual species'!O183)&gt;0,1,IF(SUM('Actual species'!O183="X"),1,0))</f>
        <v>0</v>
      </c>
      <c r="M183">
        <f>IF(SUM('Actual species'!P183)&gt;0,1,IF(SUM('Actual species'!P183="X"),1,0))</f>
        <v>0</v>
      </c>
      <c r="N183">
        <f>IF(SUM('Actual species'!Q183)&gt;0,1,IF(SUM('Actual species'!Q183="X"),1,0))</f>
        <v>0</v>
      </c>
      <c r="O183">
        <f>IF(SUM('Actual species'!R183)&gt;0,1,IF(SUM('Actual species'!R183="X"),1,0))</f>
        <v>0</v>
      </c>
      <c r="P183">
        <f>IF(SUM('Actual species'!S183)&gt;0,1,IF(SUM('Actual species'!S183="X"),1,0))</f>
        <v>0</v>
      </c>
      <c r="Q183">
        <f>IF(SUM('Actual species'!T183)&gt;0,1,IF(SUM('Actual species'!T183="X"),1,0))</f>
        <v>0</v>
      </c>
      <c r="R183">
        <f>IF(SUM('Actual species'!U183)&gt;0,1,IF(SUM('Actual species'!U183="X"),1,0))</f>
        <v>0</v>
      </c>
      <c r="S183">
        <f>IF(SUM('Actual species'!V183)&gt;0,1,IF(SUM('Actual species'!V183="X"),1,0))</f>
        <v>0</v>
      </c>
      <c r="T183">
        <f>IF(SUM('Actual species'!W183)&gt;0,1,IF(SUM('Actual species'!W183="X"),1,0))</f>
        <v>0</v>
      </c>
      <c r="U183">
        <f>IF(SUM('Actual species'!X183)&gt;0,1,IF(SUM('Actual species'!X183="X"),1,0))</f>
        <v>0</v>
      </c>
      <c r="V183">
        <f>IF(SUM('Actual species'!Y183)&gt;0,1,IF(SUM('Actual species'!Y183="X"),1,0))</f>
        <v>0</v>
      </c>
    </row>
    <row r="184" spans="1:22" x14ac:dyDescent="0.3">
      <c r="A184" t="str">
        <f>'Actual species'!A184</f>
        <v>Mycetoporus monticola</v>
      </c>
      <c r="B184">
        <f>IF(SUM('Actual species'!B184:E184)&gt;0,1,IF(SUM('Actual species'!B184:E184="X"),1,0))</f>
        <v>0</v>
      </c>
      <c r="C184">
        <f>IF(SUM('Actual species'!F184)&gt;0,1,IF(SUM('Actual species'!F184="X"),1,0))</f>
        <v>0</v>
      </c>
      <c r="D184">
        <f>IF(SUM('Actual species'!G184)&gt;0,1,IF(SUM('Actual species'!G184="X"),1,0))</f>
        <v>0</v>
      </c>
      <c r="E184">
        <f>IF(SUM('Actual species'!H184)&gt;0,1,IF(SUM('Actual species'!H184="X"),1,0))</f>
        <v>1</v>
      </c>
      <c r="F184">
        <f>IF(SUM('Actual species'!I184)&gt;0,1,IF(SUM('Actual species'!I184="X"),1,0))</f>
        <v>0</v>
      </c>
      <c r="G184">
        <f>IF(SUM('Actual species'!J184)&gt;0,1,IF(SUM('Actual species'!J184="X"),1,0))</f>
        <v>0</v>
      </c>
      <c r="H184">
        <f>IF(SUM('Actual species'!K184)&gt;0,1,IF(SUM('Actual species'!K184="X"),1,0))</f>
        <v>0</v>
      </c>
      <c r="I184">
        <f>IF(SUM('Actual species'!L184)&gt;0,1,IF(SUM('Actual species'!L184="X"),1,0))</f>
        <v>0</v>
      </c>
      <c r="J184">
        <f>IF(SUM('Actual species'!M184)&gt;0,1,IF(SUM('Actual species'!M184="X"),1,0))</f>
        <v>0</v>
      </c>
      <c r="K184">
        <f>IF(SUM('Actual species'!N184)&gt;0,1,IF(SUM('Actual species'!N184="X"),1,0))</f>
        <v>0</v>
      </c>
      <c r="L184">
        <f>IF(SUM('Actual species'!O184)&gt;0,1,IF(SUM('Actual species'!O184="X"),1,0))</f>
        <v>0</v>
      </c>
      <c r="M184">
        <f>IF(SUM('Actual species'!P184)&gt;0,1,IF(SUM('Actual species'!P184="X"),1,0))</f>
        <v>0</v>
      </c>
      <c r="N184">
        <f>IF(SUM('Actual species'!Q184)&gt;0,1,IF(SUM('Actual species'!Q184="X"),1,0))</f>
        <v>0</v>
      </c>
      <c r="O184">
        <f>IF(SUM('Actual species'!R184)&gt;0,1,IF(SUM('Actual species'!R184="X"),1,0))</f>
        <v>0</v>
      </c>
      <c r="P184">
        <f>IF(SUM('Actual species'!S184)&gt;0,1,IF(SUM('Actual species'!S184="X"),1,0))</f>
        <v>0</v>
      </c>
      <c r="Q184">
        <f>IF(SUM('Actual species'!T184)&gt;0,1,IF(SUM('Actual species'!T184="X"),1,0))</f>
        <v>0</v>
      </c>
      <c r="R184">
        <f>IF(SUM('Actual species'!U184)&gt;0,1,IF(SUM('Actual species'!U184="X"),1,0))</f>
        <v>0</v>
      </c>
      <c r="S184">
        <f>IF(SUM('Actual species'!V184)&gt;0,1,IF(SUM('Actual species'!V184="X"),1,0))</f>
        <v>0</v>
      </c>
      <c r="T184">
        <f>IF(SUM('Actual species'!W184)&gt;0,1,IF(SUM('Actual species'!W184="X"),1,0))</f>
        <v>0</v>
      </c>
      <c r="U184">
        <f>IF(SUM('Actual species'!X184)&gt;0,1,IF(SUM('Actual species'!X184="X"),1,0))</f>
        <v>0</v>
      </c>
      <c r="V184">
        <f>IF(SUM('Actual species'!Y184)&gt;0,1,IF(SUM('Actual species'!Y184="X"),1,0))</f>
        <v>0</v>
      </c>
    </row>
    <row r="185" spans="1:22" x14ac:dyDescent="0.3">
      <c r="A185" t="str">
        <f>'Actual species'!A185</f>
        <v>Mycetoporus mulsanti</v>
      </c>
      <c r="B185">
        <f>IF(SUM('Actual species'!B185:E185)&gt;0,1,IF(SUM('Actual species'!B185:E185="X"),1,0))</f>
        <v>0</v>
      </c>
      <c r="C185">
        <f>IF(SUM('Actual species'!F185)&gt;0,1,IF(SUM('Actual species'!F185="X"),1,0))</f>
        <v>1</v>
      </c>
      <c r="D185">
        <f>IF(SUM('Actual species'!G185)&gt;0,1,IF(SUM('Actual species'!G185="X"),1,0))</f>
        <v>0</v>
      </c>
      <c r="E185">
        <f>IF(SUM('Actual species'!H185)&gt;0,1,IF(SUM('Actual species'!H185="X"),1,0))</f>
        <v>0</v>
      </c>
      <c r="F185">
        <f>IF(SUM('Actual species'!I185)&gt;0,1,IF(SUM('Actual species'!I185="X"),1,0))</f>
        <v>0</v>
      </c>
      <c r="G185">
        <f>IF(SUM('Actual species'!J185)&gt;0,1,IF(SUM('Actual species'!J185="X"),1,0))</f>
        <v>0</v>
      </c>
      <c r="H185">
        <f>IF(SUM('Actual species'!K185)&gt;0,1,IF(SUM('Actual species'!K185="X"),1,0))</f>
        <v>0</v>
      </c>
      <c r="I185">
        <f>IF(SUM('Actual species'!L185)&gt;0,1,IF(SUM('Actual species'!L185="X"),1,0))</f>
        <v>0</v>
      </c>
      <c r="J185">
        <f>IF(SUM('Actual species'!M185)&gt;0,1,IF(SUM('Actual species'!M185="X"),1,0))</f>
        <v>0</v>
      </c>
      <c r="K185">
        <f>IF(SUM('Actual species'!N185)&gt;0,1,IF(SUM('Actual species'!N185="X"),1,0))</f>
        <v>0</v>
      </c>
      <c r="L185">
        <f>IF(SUM('Actual species'!O185)&gt;0,1,IF(SUM('Actual species'!O185="X"),1,0))</f>
        <v>0</v>
      </c>
      <c r="M185">
        <f>IF(SUM('Actual species'!P185)&gt;0,1,IF(SUM('Actual species'!P185="X"),1,0))</f>
        <v>0</v>
      </c>
      <c r="N185">
        <f>IF(SUM('Actual species'!Q185)&gt;0,1,IF(SUM('Actual species'!Q185="X"),1,0))</f>
        <v>0</v>
      </c>
      <c r="O185">
        <f>IF(SUM('Actual species'!R185)&gt;0,1,IF(SUM('Actual species'!R185="X"),1,0))</f>
        <v>0</v>
      </c>
      <c r="P185">
        <f>IF(SUM('Actual species'!S185)&gt;0,1,IF(SUM('Actual species'!S185="X"),1,0))</f>
        <v>0</v>
      </c>
      <c r="Q185">
        <f>IF(SUM('Actual species'!T185)&gt;0,1,IF(SUM('Actual species'!T185="X"),1,0))</f>
        <v>0</v>
      </c>
      <c r="R185">
        <f>IF(SUM('Actual species'!U185)&gt;0,1,IF(SUM('Actual species'!U185="X"),1,0))</f>
        <v>0</v>
      </c>
      <c r="S185">
        <f>IF(SUM('Actual species'!V185)&gt;0,1,IF(SUM('Actual species'!V185="X"),1,0))</f>
        <v>0</v>
      </c>
      <c r="T185">
        <f>IF(SUM('Actual species'!W185)&gt;0,1,IF(SUM('Actual species'!W185="X"),1,0))</f>
        <v>0</v>
      </c>
      <c r="U185">
        <f>IF(SUM('Actual species'!X185)&gt;0,1,IF(SUM('Actual species'!X185="X"),1,0))</f>
        <v>1</v>
      </c>
      <c r="V185">
        <f>IF(SUM('Actual species'!Y185)&gt;0,1,IF(SUM('Actual species'!Y185="X"),1,0))</f>
        <v>0</v>
      </c>
    </row>
    <row r="186" spans="1:22" x14ac:dyDescent="0.3">
      <c r="A186" t="str">
        <f>'Actual species'!A186</f>
        <v>Mycetoporus punctipennis</v>
      </c>
      <c r="B186">
        <f>IF(SUM('Actual species'!B186:E186)&gt;0,1,IF(SUM('Actual species'!B186:E186="X"),1,0))</f>
        <v>0</v>
      </c>
      <c r="C186">
        <f>IF(SUM('Actual species'!F186)&gt;0,1,IF(SUM('Actual species'!F186="X"),1,0))</f>
        <v>0</v>
      </c>
      <c r="D186">
        <f>IF(SUM('Actual species'!G186)&gt;0,1,IF(SUM('Actual species'!G186="X"),1,0))</f>
        <v>0</v>
      </c>
      <c r="E186">
        <f>IF(SUM('Actual species'!H186)&gt;0,1,IF(SUM('Actual species'!H186="X"),1,0))</f>
        <v>0</v>
      </c>
      <c r="F186">
        <f>IF(SUM('Actual species'!I186)&gt;0,1,IF(SUM('Actual species'!I186="X"),1,0))</f>
        <v>0</v>
      </c>
      <c r="G186">
        <f>IF(SUM('Actual species'!J186)&gt;0,1,IF(SUM('Actual species'!J186="X"),1,0))</f>
        <v>0</v>
      </c>
      <c r="H186">
        <f>IF(SUM('Actual species'!K186)&gt;0,1,IF(SUM('Actual species'!K186="X"),1,0))</f>
        <v>0</v>
      </c>
      <c r="I186">
        <f>IF(SUM('Actual species'!L186)&gt;0,1,IF(SUM('Actual species'!L186="X"),1,0))</f>
        <v>0</v>
      </c>
      <c r="J186">
        <f>IF(SUM('Actual species'!M186)&gt;0,1,IF(SUM('Actual species'!M186="X"),1,0))</f>
        <v>1</v>
      </c>
      <c r="K186">
        <f>IF(SUM('Actual species'!N186)&gt;0,1,IF(SUM('Actual species'!N186="X"),1,0))</f>
        <v>0</v>
      </c>
      <c r="L186">
        <f>IF(SUM('Actual species'!O186)&gt;0,1,IF(SUM('Actual species'!O186="X"),1,0))</f>
        <v>0</v>
      </c>
      <c r="M186">
        <f>IF(SUM('Actual species'!P186)&gt;0,1,IF(SUM('Actual species'!P186="X"),1,0))</f>
        <v>0</v>
      </c>
      <c r="N186">
        <f>IF(SUM('Actual species'!Q186)&gt;0,1,IF(SUM('Actual species'!Q186="X"),1,0))</f>
        <v>0</v>
      </c>
      <c r="O186">
        <f>IF(SUM('Actual species'!R186)&gt;0,1,IF(SUM('Actual species'!R186="X"),1,0))</f>
        <v>0</v>
      </c>
      <c r="P186">
        <f>IF(SUM('Actual species'!S186)&gt;0,1,IF(SUM('Actual species'!S186="X"),1,0))</f>
        <v>0</v>
      </c>
      <c r="Q186">
        <f>IF(SUM('Actual species'!T186)&gt;0,1,IF(SUM('Actual species'!T186="X"),1,0))</f>
        <v>1</v>
      </c>
      <c r="R186">
        <f>IF(SUM('Actual species'!U186)&gt;0,1,IF(SUM('Actual species'!U186="X"),1,0))</f>
        <v>0</v>
      </c>
      <c r="S186">
        <f>IF(SUM('Actual species'!V186)&gt;0,1,IF(SUM('Actual species'!V186="X"),1,0))</f>
        <v>1</v>
      </c>
      <c r="T186">
        <f>IF(SUM('Actual species'!W186)&gt;0,1,IF(SUM('Actual species'!W186="X"),1,0))</f>
        <v>0</v>
      </c>
      <c r="U186">
        <f>IF(SUM('Actual species'!X186)&gt;0,1,IF(SUM('Actual species'!X186="X"),1,0))</f>
        <v>1</v>
      </c>
      <c r="V186">
        <f>IF(SUM('Actual species'!Y186)&gt;0,1,IF(SUM('Actual species'!Y186="X"),1,0))</f>
        <v>1</v>
      </c>
    </row>
    <row r="187" spans="1:22" x14ac:dyDescent="0.3">
      <c r="A187" t="str">
        <f>'Actual species'!A187</f>
        <v>Mycetoporus punctus</v>
      </c>
      <c r="B187">
        <f>IF(SUM('Actual species'!B187:E187)&gt;0,1,IF(SUM('Actual species'!B187:E187="X"),1,0))</f>
        <v>0</v>
      </c>
      <c r="C187">
        <f>IF(SUM('Actual species'!F187)&gt;0,1,IF(SUM('Actual species'!F187="X"),1,0))</f>
        <v>0</v>
      </c>
      <c r="D187">
        <f>IF(SUM('Actual species'!G187)&gt;0,1,IF(SUM('Actual species'!G187="X"),1,0))</f>
        <v>0</v>
      </c>
      <c r="E187">
        <f>IF(SUM('Actual species'!H187)&gt;0,1,IF(SUM('Actual species'!H187="X"),1,0))</f>
        <v>0</v>
      </c>
      <c r="F187">
        <f>IF(SUM('Actual species'!I187)&gt;0,1,IF(SUM('Actual species'!I187="X"),1,0))</f>
        <v>0</v>
      </c>
      <c r="G187">
        <f>IF(SUM('Actual species'!J187)&gt;0,1,IF(SUM('Actual species'!J187="X"),1,0))</f>
        <v>0</v>
      </c>
      <c r="H187">
        <f>IF(SUM('Actual species'!K187)&gt;0,1,IF(SUM('Actual species'!K187="X"),1,0))</f>
        <v>0</v>
      </c>
      <c r="I187">
        <f>IF(SUM('Actual species'!L187)&gt;0,1,IF(SUM('Actual species'!L187="X"),1,0))</f>
        <v>0</v>
      </c>
      <c r="J187">
        <f>IF(SUM('Actual species'!M187)&gt;0,1,IF(SUM('Actual species'!M187="X"),1,0))</f>
        <v>0</v>
      </c>
      <c r="K187">
        <f>IF(SUM('Actual species'!N187)&gt;0,1,IF(SUM('Actual species'!N187="X"),1,0))</f>
        <v>0</v>
      </c>
      <c r="L187">
        <f>IF(SUM('Actual species'!O187)&gt;0,1,IF(SUM('Actual species'!O187="X"),1,0))</f>
        <v>0</v>
      </c>
      <c r="M187">
        <f>IF(SUM('Actual species'!P187)&gt;0,1,IF(SUM('Actual species'!P187="X"),1,0))</f>
        <v>0</v>
      </c>
      <c r="N187">
        <f>IF(SUM('Actual species'!Q187)&gt;0,1,IF(SUM('Actual species'!Q187="X"),1,0))</f>
        <v>0</v>
      </c>
      <c r="O187">
        <f>IF(SUM('Actual species'!R187)&gt;0,1,IF(SUM('Actual species'!R187="X"),1,0))</f>
        <v>0</v>
      </c>
      <c r="P187">
        <f>IF(SUM('Actual species'!S187)&gt;0,1,IF(SUM('Actual species'!S187="X"),1,0))</f>
        <v>0</v>
      </c>
      <c r="Q187">
        <f>IF(SUM('Actual species'!T187)&gt;0,1,IF(SUM('Actual species'!T187="X"),1,0))</f>
        <v>1</v>
      </c>
      <c r="R187">
        <f>IF(SUM('Actual species'!U187)&gt;0,1,IF(SUM('Actual species'!U187="X"),1,0))</f>
        <v>0</v>
      </c>
      <c r="S187">
        <f>IF(SUM('Actual species'!V187)&gt;0,1,IF(SUM('Actual species'!V187="X"),1,0))</f>
        <v>0</v>
      </c>
      <c r="T187">
        <f>IF(SUM('Actual species'!W187)&gt;0,1,IF(SUM('Actual species'!W187="X"),1,0))</f>
        <v>0</v>
      </c>
      <c r="U187">
        <f>IF(SUM('Actual species'!X187)&gt;0,1,IF(SUM('Actual species'!X187="X"),1,0))</f>
        <v>1</v>
      </c>
      <c r="V187">
        <f>IF(SUM('Actual species'!Y187)&gt;0,1,IF(SUM('Actual species'!Y187="X"),1,0))</f>
        <v>0</v>
      </c>
    </row>
    <row r="188" spans="1:22" x14ac:dyDescent="0.3">
      <c r="A188" t="str">
        <f>'Actual species'!A188</f>
        <v>Mycetoporus reichei</v>
      </c>
      <c r="B188">
        <f>IF(SUM('Actual species'!B188:E188)&gt;0,1,IF(SUM('Actual species'!B188:E188="X"),1,0))</f>
        <v>0</v>
      </c>
      <c r="C188">
        <f>IF(SUM('Actual species'!F188)&gt;0,1,IF(SUM('Actual species'!F188="X"),1,0))</f>
        <v>0</v>
      </c>
      <c r="D188">
        <f>IF(SUM('Actual species'!G188)&gt;0,1,IF(SUM('Actual species'!G188="X"),1,0))</f>
        <v>1</v>
      </c>
      <c r="E188">
        <f>IF(SUM('Actual species'!H188)&gt;0,1,IF(SUM('Actual species'!H188="X"),1,0))</f>
        <v>1</v>
      </c>
      <c r="F188">
        <f>IF(SUM('Actual species'!I188)&gt;0,1,IF(SUM('Actual species'!I188="X"),1,0))</f>
        <v>1</v>
      </c>
      <c r="G188">
        <f>IF(SUM('Actual species'!J188)&gt;0,1,IF(SUM('Actual species'!J188="X"),1,0))</f>
        <v>1</v>
      </c>
      <c r="H188">
        <f>IF(SUM('Actual species'!K188)&gt;0,1,IF(SUM('Actual species'!K188="X"),1,0))</f>
        <v>1</v>
      </c>
      <c r="I188">
        <f>IF(SUM('Actual species'!L188)&gt;0,1,IF(SUM('Actual species'!L188="X"),1,0))</f>
        <v>1</v>
      </c>
      <c r="J188">
        <f>IF(SUM('Actual species'!M188)&gt;0,1,IF(SUM('Actual species'!M188="X"),1,0))</f>
        <v>1</v>
      </c>
      <c r="K188">
        <f>IF(SUM('Actual species'!N188)&gt;0,1,IF(SUM('Actual species'!N188="X"),1,0))</f>
        <v>1</v>
      </c>
      <c r="L188">
        <f>IF(SUM('Actual species'!O188)&gt;0,1,IF(SUM('Actual species'!O188="X"),1,0))</f>
        <v>0</v>
      </c>
      <c r="M188">
        <f>IF(SUM('Actual species'!P188)&gt;0,1,IF(SUM('Actual species'!P188="X"),1,0))</f>
        <v>0</v>
      </c>
      <c r="N188">
        <f>IF(SUM('Actual species'!Q188)&gt;0,1,IF(SUM('Actual species'!Q188="X"),1,0))</f>
        <v>0</v>
      </c>
      <c r="O188">
        <f>IF(SUM('Actual species'!R188)&gt;0,1,IF(SUM('Actual species'!R188="X"),1,0))</f>
        <v>0</v>
      </c>
      <c r="P188">
        <f>IF(SUM('Actual species'!S188)&gt;0,1,IF(SUM('Actual species'!S188="X"),1,0))</f>
        <v>0</v>
      </c>
      <c r="Q188">
        <f>IF(SUM('Actual species'!T188)&gt;0,1,IF(SUM('Actual species'!T188="X"),1,0))</f>
        <v>0</v>
      </c>
      <c r="R188">
        <f>IF(SUM('Actual species'!U188)&gt;0,1,IF(SUM('Actual species'!U188="X"),1,0))</f>
        <v>0</v>
      </c>
      <c r="S188">
        <f>IF(SUM('Actual species'!V188)&gt;0,1,IF(SUM('Actual species'!V188="X"),1,0))</f>
        <v>0</v>
      </c>
      <c r="T188">
        <f>IF(SUM('Actual species'!W188)&gt;0,1,IF(SUM('Actual species'!W188="X"),1,0))</f>
        <v>0</v>
      </c>
      <c r="U188">
        <f>IF(SUM('Actual species'!X188)&gt;0,1,IF(SUM('Actual species'!X188="X"),1,0))</f>
        <v>1</v>
      </c>
      <c r="V188">
        <f>IF(SUM('Actual species'!Y188)&gt;0,1,IF(SUM('Actual species'!Y188="X"),1,0))</f>
        <v>1</v>
      </c>
    </row>
    <row r="189" spans="1:22" x14ac:dyDescent="0.3">
      <c r="A189" t="str">
        <f>'Actual species'!A189</f>
        <v>Mycetoporus rufescens</v>
      </c>
      <c r="B189">
        <f>IF(SUM('Actual species'!B189:E189)&gt;0,1,IF(SUM('Actual species'!B189:E189="X"),1,0))</f>
        <v>1</v>
      </c>
      <c r="C189">
        <f>IF(SUM('Actual species'!F189)&gt;0,1,IF(SUM('Actual species'!F189="X"),1,0))</f>
        <v>0</v>
      </c>
      <c r="D189">
        <f>IF(SUM('Actual species'!G189)&gt;0,1,IF(SUM('Actual species'!G189="X"),1,0))</f>
        <v>0</v>
      </c>
      <c r="E189">
        <f>IF(SUM('Actual species'!H189)&gt;0,1,IF(SUM('Actual species'!H189="X"),1,0))</f>
        <v>0</v>
      </c>
      <c r="F189">
        <f>IF(SUM('Actual species'!I189)&gt;0,1,IF(SUM('Actual species'!I189="X"),1,0))</f>
        <v>0</v>
      </c>
      <c r="G189">
        <f>IF(SUM('Actual species'!J189)&gt;0,1,IF(SUM('Actual species'!J189="X"),1,0))</f>
        <v>0</v>
      </c>
      <c r="H189">
        <f>IF(SUM('Actual species'!K189)&gt;0,1,IF(SUM('Actual species'!K189="X"),1,0))</f>
        <v>0</v>
      </c>
      <c r="I189">
        <f>IF(SUM('Actual species'!L189)&gt;0,1,IF(SUM('Actual species'!L189="X"),1,0))</f>
        <v>0</v>
      </c>
      <c r="J189">
        <f>IF(SUM('Actual species'!M189)&gt;0,1,IF(SUM('Actual species'!M189="X"),1,0))</f>
        <v>0</v>
      </c>
      <c r="K189">
        <f>IF(SUM('Actual species'!N189)&gt;0,1,IF(SUM('Actual species'!N189="X"),1,0))</f>
        <v>0</v>
      </c>
      <c r="L189">
        <f>IF(SUM('Actual species'!O189)&gt;0,1,IF(SUM('Actual species'!O189="X"),1,0))</f>
        <v>0</v>
      </c>
      <c r="M189">
        <f>IF(SUM('Actual species'!P189)&gt;0,1,IF(SUM('Actual species'!P189="X"),1,0))</f>
        <v>0</v>
      </c>
      <c r="N189">
        <f>IF(SUM('Actual species'!Q189)&gt;0,1,IF(SUM('Actual species'!Q189="X"),1,0))</f>
        <v>0</v>
      </c>
      <c r="O189">
        <f>IF(SUM('Actual species'!R189)&gt;0,1,IF(SUM('Actual species'!R189="X"),1,0))</f>
        <v>0</v>
      </c>
      <c r="P189">
        <f>IF(SUM('Actual species'!S189)&gt;0,1,IF(SUM('Actual species'!S189="X"),1,0))</f>
        <v>0</v>
      </c>
      <c r="Q189">
        <f>IF(SUM('Actual species'!T189)&gt;0,1,IF(SUM('Actual species'!T189="X"),1,0))</f>
        <v>1</v>
      </c>
      <c r="R189">
        <f>IF(SUM('Actual species'!U189)&gt;0,1,IF(SUM('Actual species'!U189="X"),1,0))</f>
        <v>0</v>
      </c>
      <c r="S189">
        <f>IF(SUM('Actual species'!V189)&gt;0,1,IF(SUM('Actual species'!V189="X"),1,0))</f>
        <v>1</v>
      </c>
      <c r="T189">
        <f>IF(SUM('Actual species'!W189)&gt;0,1,IF(SUM('Actual species'!W189="X"),1,0))</f>
        <v>0</v>
      </c>
      <c r="U189">
        <f>IF(SUM('Actual species'!X189)&gt;0,1,IF(SUM('Actual species'!X189="X"),1,0))</f>
        <v>1</v>
      </c>
      <c r="V189">
        <f>IF(SUM('Actual species'!Y189)&gt;0,1,IF(SUM('Actual species'!Y189="X"),1,0))</f>
        <v>0</v>
      </c>
    </row>
    <row r="190" spans="1:22" x14ac:dyDescent="0.3">
      <c r="A190" t="str">
        <f>'Actual species'!A190</f>
        <v>Mycetoporus simillimus</v>
      </c>
      <c r="B190">
        <f>IF(SUM('Actual species'!B190:E190)&gt;0,1,IF(SUM('Actual species'!B190:E190="X"),1,0))</f>
        <v>0</v>
      </c>
      <c r="C190">
        <f>IF(SUM('Actual species'!F190)&gt;0,1,IF(SUM('Actual species'!F190="X"),1,0))</f>
        <v>0</v>
      </c>
      <c r="D190">
        <f>IF(SUM('Actual species'!G190)&gt;0,1,IF(SUM('Actual species'!G190="X"),1,0))</f>
        <v>1</v>
      </c>
      <c r="E190">
        <f>IF(SUM('Actual species'!H190)&gt;0,1,IF(SUM('Actual species'!H190="X"),1,0))</f>
        <v>1</v>
      </c>
      <c r="F190">
        <f>IF(SUM('Actual species'!I190)&gt;0,1,IF(SUM('Actual species'!I190="X"),1,0))</f>
        <v>1</v>
      </c>
      <c r="G190">
        <f>IF(SUM('Actual species'!J190)&gt;0,1,IF(SUM('Actual species'!J190="X"),1,0))</f>
        <v>0</v>
      </c>
      <c r="H190">
        <f>IF(SUM('Actual species'!K190)&gt;0,1,IF(SUM('Actual species'!K190="X"),1,0))</f>
        <v>0</v>
      </c>
      <c r="I190">
        <f>IF(SUM('Actual species'!L190)&gt;0,1,IF(SUM('Actual species'!L190="X"),1,0))</f>
        <v>0</v>
      </c>
      <c r="J190">
        <f>IF(SUM('Actual species'!M190)&gt;0,1,IF(SUM('Actual species'!M190="X"),1,0))</f>
        <v>1</v>
      </c>
      <c r="K190">
        <f>IF(SUM('Actual species'!N190)&gt;0,1,IF(SUM('Actual species'!N190="X"),1,0))</f>
        <v>1</v>
      </c>
      <c r="L190">
        <f>IF(SUM('Actual species'!O190)&gt;0,1,IF(SUM('Actual species'!O190="X"),1,0))</f>
        <v>1</v>
      </c>
      <c r="M190">
        <f>IF(SUM('Actual species'!P190)&gt;0,1,IF(SUM('Actual species'!P190="X"),1,0))</f>
        <v>1</v>
      </c>
      <c r="N190">
        <f>IF(SUM('Actual species'!Q190)&gt;0,1,IF(SUM('Actual species'!Q190="X"),1,0))</f>
        <v>0</v>
      </c>
      <c r="O190">
        <f>IF(SUM('Actual species'!R190)&gt;0,1,IF(SUM('Actual species'!R190="X"),1,0))</f>
        <v>0</v>
      </c>
      <c r="P190">
        <f>IF(SUM('Actual species'!S190)&gt;0,1,IF(SUM('Actual species'!S190="X"),1,0))</f>
        <v>0</v>
      </c>
      <c r="Q190">
        <f>IF(SUM('Actual species'!T190)&gt;0,1,IF(SUM('Actual species'!T190="X"),1,0))</f>
        <v>0</v>
      </c>
      <c r="R190">
        <f>IF(SUM('Actual species'!U190)&gt;0,1,IF(SUM('Actual species'!U190="X"),1,0))</f>
        <v>0</v>
      </c>
      <c r="S190">
        <f>IF(SUM('Actual species'!V190)&gt;0,1,IF(SUM('Actual species'!V190="X"),1,0))</f>
        <v>0</v>
      </c>
      <c r="T190">
        <f>IF(SUM('Actual species'!W190)&gt;0,1,IF(SUM('Actual species'!W190="X"),1,0))</f>
        <v>0</v>
      </c>
      <c r="U190">
        <f>IF(SUM('Actual species'!X190)&gt;0,1,IF(SUM('Actual species'!X190="X"),1,0))</f>
        <v>0</v>
      </c>
      <c r="V190">
        <f>IF(SUM('Actual species'!Y190)&gt;0,1,IF(SUM('Actual species'!Y190="X"),1,0))</f>
        <v>0</v>
      </c>
    </row>
    <row r="191" spans="1:22" x14ac:dyDescent="0.3">
      <c r="A191" t="str">
        <f>'Actual species'!A191</f>
        <v>Parabolitobius inclinans</v>
      </c>
      <c r="B191">
        <f>IF(SUM('Actual species'!B191:E191)&gt;0,1,IF(SUM('Actual species'!B191:E191="X"),1,0))</f>
        <v>0</v>
      </c>
      <c r="C191">
        <f>IF(SUM('Actual species'!F191)&gt;0,1,IF(SUM('Actual species'!F191="X"),1,0))</f>
        <v>0</v>
      </c>
      <c r="D191">
        <f>IF(SUM('Actual species'!G191)&gt;0,1,IF(SUM('Actual species'!G191="X"),1,0))</f>
        <v>0</v>
      </c>
      <c r="E191">
        <f>IF(SUM('Actual species'!H191)&gt;0,1,IF(SUM('Actual species'!H191="X"),1,0))</f>
        <v>0</v>
      </c>
      <c r="F191">
        <f>IF(SUM('Actual species'!I191)&gt;0,1,IF(SUM('Actual species'!I191="X"),1,0))</f>
        <v>0</v>
      </c>
      <c r="G191">
        <f>IF(SUM('Actual species'!J191)&gt;0,1,IF(SUM('Actual species'!J191="X"),1,0))</f>
        <v>0</v>
      </c>
      <c r="H191">
        <f>IF(SUM('Actual species'!K191)&gt;0,1,IF(SUM('Actual species'!K191="X"),1,0))</f>
        <v>1</v>
      </c>
      <c r="I191">
        <f>IF(SUM('Actual species'!L191)&gt;0,1,IF(SUM('Actual species'!L191="X"),1,0))</f>
        <v>0</v>
      </c>
      <c r="J191">
        <f>IF(SUM('Actual species'!M191)&gt;0,1,IF(SUM('Actual species'!M191="X"),1,0))</f>
        <v>1</v>
      </c>
      <c r="K191">
        <f>IF(SUM('Actual species'!N191)&gt;0,1,IF(SUM('Actual species'!N191="X"),1,0))</f>
        <v>0</v>
      </c>
      <c r="L191">
        <f>IF(SUM('Actual species'!O191)&gt;0,1,IF(SUM('Actual species'!O191="X"),1,0))</f>
        <v>1</v>
      </c>
      <c r="M191">
        <f>IF(SUM('Actual species'!P191)&gt;0,1,IF(SUM('Actual species'!P191="X"),1,0))</f>
        <v>0</v>
      </c>
      <c r="N191">
        <f>IF(SUM('Actual species'!Q191)&gt;0,1,IF(SUM('Actual species'!Q191="X"),1,0))</f>
        <v>0</v>
      </c>
      <c r="O191">
        <f>IF(SUM('Actual species'!R191)&gt;0,1,IF(SUM('Actual species'!R191="X"),1,0))</f>
        <v>0</v>
      </c>
      <c r="P191">
        <f>IF(SUM('Actual species'!S191)&gt;0,1,IF(SUM('Actual species'!S191="X"),1,0))</f>
        <v>0</v>
      </c>
      <c r="Q191">
        <f>IF(SUM('Actual species'!T191)&gt;0,1,IF(SUM('Actual species'!T191="X"),1,0))</f>
        <v>0</v>
      </c>
      <c r="R191">
        <f>IF(SUM('Actual species'!U191)&gt;0,1,IF(SUM('Actual species'!U191="X"),1,0))</f>
        <v>0</v>
      </c>
      <c r="S191">
        <f>IF(SUM('Actual species'!V191)&gt;0,1,IF(SUM('Actual species'!V191="X"),1,0))</f>
        <v>0</v>
      </c>
      <c r="T191">
        <f>IF(SUM('Actual species'!W191)&gt;0,1,IF(SUM('Actual species'!W191="X"),1,0))</f>
        <v>0</v>
      </c>
      <c r="U191">
        <f>IF(SUM('Actual species'!X191)&gt;0,1,IF(SUM('Actual species'!X191="X"),1,0))</f>
        <v>1</v>
      </c>
      <c r="V191">
        <f>IF(SUM('Actual species'!Y191)&gt;0,1,IF(SUM('Actual species'!Y191="X"),1,0))</f>
        <v>1</v>
      </c>
    </row>
    <row r="192" spans="1:22" x14ac:dyDescent="0.3">
      <c r="A192" t="str">
        <f>'Actual species'!A192</f>
        <v>Sepedophilus apfelbecki</v>
      </c>
      <c r="B192">
        <f>IF(SUM('Actual species'!B192:E192)&gt;0,1,IF(SUM('Actual species'!B192:E192="X"),1,0))</f>
        <v>0</v>
      </c>
      <c r="C192">
        <f>IF(SUM('Actual species'!F192)&gt;0,1,IF(SUM('Actual species'!F192="X"),1,0))</f>
        <v>0</v>
      </c>
      <c r="D192">
        <f>IF(SUM('Actual species'!G192)&gt;0,1,IF(SUM('Actual species'!G192="X"),1,0))</f>
        <v>0</v>
      </c>
      <c r="E192">
        <f>IF(SUM('Actual species'!H192)&gt;0,1,IF(SUM('Actual species'!H192="X"),1,0))</f>
        <v>0</v>
      </c>
      <c r="F192">
        <f>IF(SUM('Actual species'!I192)&gt;0,1,IF(SUM('Actual species'!I192="X"),1,0))</f>
        <v>0</v>
      </c>
      <c r="G192">
        <f>IF(SUM('Actual species'!J192)&gt;0,1,IF(SUM('Actual species'!J192="X"),1,0))</f>
        <v>0</v>
      </c>
      <c r="H192">
        <f>IF(SUM('Actual species'!K192)&gt;0,1,IF(SUM('Actual species'!K192="X"),1,0))</f>
        <v>0</v>
      </c>
      <c r="I192">
        <f>IF(SUM('Actual species'!L192)&gt;0,1,IF(SUM('Actual species'!L192="X"),1,0))</f>
        <v>0</v>
      </c>
      <c r="J192">
        <f>IF(SUM('Actual species'!M192)&gt;0,1,IF(SUM('Actual species'!M192="X"),1,0))</f>
        <v>1</v>
      </c>
      <c r="K192">
        <f>IF(SUM('Actual species'!N192)&gt;0,1,IF(SUM('Actual species'!N192="X"),1,0))</f>
        <v>0</v>
      </c>
      <c r="L192">
        <f>IF(SUM('Actual species'!O192)&gt;0,1,IF(SUM('Actual species'!O192="X"),1,0))</f>
        <v>0</v>
      </c>
      <c r="M192">
        <f>IF(SUM('Actual species'!P192)&gt;0,1,IF(SUM('Actual species'!P192="X"),1,0))</f>
        <v>0</v>
      </c>
      <c r="N192">
        <f>IF(SUM('Actual species'!Q192)&gt;0,1,IF(SUM('Actual species'!Q192="X"),1,0))</f>
        <v>0</v>
      </c>
      <c r="O192">
        <f>IF(SUM('Actual species'!R192)&gt;0,1,IF(SUM('Actual species'!R192="X"),1,0))</f>
        <v>0</v>
      </c>
      <c r="P192">
        <f>IF(SUM('Actual species'!S192)&gt;0,1,IF(SUM('Actual species'!S192="X"),1,0))</f>
        <v>0</v>
      </c>
      <c r="Q192">
        <f>IF(SUM('Actual species'!T192)&gt;0,1,IF(SUM('Actual species'!T192="X"),1,0))</f>
        <v>0</v>
      </c>
      <c r="R192">
        <f>IF(SUM('Actual species'!U192)&gt;0,1,IF(SUM('Actual species'!U192="X"),1,0))</f>
        <v>0</v>
      </c>
      <c r="S192">
        <f>IF(SUM('Actual species'!V192)&gt;0,1,IF(SUM('Actual species'!V192="X"),1,0))</f>
        <v>0</v>
      </c>
      <c r="T192">
        <f>IF(SUM('Actual species'!W192)&gt;0,1,IF(SUM('Actual species'!W192="X"),1,0))</f>
        <v>0</v>
      </c>
      <c r="U192">
        <f>IF(SUM('Actual species'!X192)&gt;0,1,IF(SUM('Actual species'!X192="X"),1,0))</f>
        <v>0</v>
      </c>
      <c r="V192">
        <f>IF(SUM('Actual species'!Y192)&gt;0,1,IF(SUM('Actual species'!Y192="X"),1,0))</f>
        <v>0</v>
      </c>
    </row>
    <row r="193" spans="1:22" x14ac:dyDescent="0.3">
      <c r="A193" t="str">
        <f>'Actual species'!A193</f>
        <v>Sepedophilus binotatus</v>
      </c>
      <c r="B193">
        <f>IF(SUM('Actual species'!B193:E193)&gt;0,1,IF(SUM('Actual species'!B193:E193="X"),1,0))</f>
        <v>0</v>
      </c>
      <c r="C193">
        <f>IF(SUM('Actual species'!F193)&gt;0,1,IF(SUM('Actual species'!F193="X"),1,0))</f>
        <v>0</v>
      </c>
      <c r="D193">
        <f>IF(SUM('Actual species'!G193)&gt;0,1,IF(SUM('Actual species'!G193="X"),1,0))</f>
        <v>0</v>
      </c>
      <c r="E193">
        <f>IF(SUM('Actual species'!H193)&gt;0,1,IF(SUM('Actual species'!H193="X"),1,0))</f>
        <v>0</v>
      </c>
      <c r="F193">
        <f>IF(SUM('Actual species'!I193)&gt;0,1,IF(SUM('Actual species'!I193="X"),1,0))</f>
        <v>0</v>
      </c>
      <c r="G193">
        <f>IF(SUM('Actual species'!J193)&gt;0,1,IF(SUM('Actual species'!J193="X"),1,0))</f>
        <v>0</v>
      </c>
      <c r="H193">
        <f>IF(SUM('Actual species'!K193)&gt;0,1,IF(SUM('Actual species'!K193="X"),1,0))</f>
        <v>0</v>
      </c>
      <c r="I193">
        <f>IF(SUM('Actual species'!L193)&gt;0,1,IF(SUM('Actual species'!L193="X"),1,0))</f>
        <v>0</v>
      </c>
      <c r="J193">
        <f>IF(SUM('Actual species'!M193)&gt;0,1,IF(SUM('Actual species'!M193="X"),1,0))</f>
        <v>0</v>
      </c>
      <c r="K193">
        <f>IF(SUM('Actual species'!N193)&gt;0,1,IF(SUM('Actual species'!N193="X"),1,0))</f>
        <v>0</v>
      </c>
      <c r="L193">
        <f>IF(SUM('Actual species'!O193)&gt;0,1,IF(SUM('Actual species'!O193="X"),1,0))</f>
        <v>0</v>
      </c>
      <c r="M193">
        <f>IF(SUM('Actual species'!P193)&gt;0,1,IF(SUM('Actual species'!P193="X"),1,0))</f>
        <v>0</v>
      </c>
      <c r="N193">
        <f>IF(SUM('Actual species'!Q193)&gt;0,1,IF(SUM('Actual species'!Q193="X"),1,0))</f>
        <v>0</v>
      </c>
      <c r="O193">
        <f>IF(SUM('Actual species'!R193)&gt;0,1,IF(SUM('Actual species'!R193="X"),1,0))</f>
        <v>0</v>
      </c>
      <c r="P193">
        <f>IF(SUM('Actual species'!S193)&gt;0,1,IF(SUM('Actual species'!S193="X"),1,0))</f>
        <v>0</v>
      </c>
      <c r="Q193">
        <f>IF(SUM('Actual species'!T193)&gt;0,1,IF(SUM('Actual species'!T193="X"),1,0))</f>
        <v>1</v>
      </c>
      <c r="R193">
        <f>IF(SUM('Actual species'!U193)&gt;0,1,IF(SUM('Actual species'!U193="X"),1,0))</f>
        <v>0</v>
      </c>
      <c r="S193">
        <f>IF(SUM('Actual species'!V193)&gt;0,1,IF(SUM('Actual species'!V193="X"),1,0))</f>
        <v>0</v>
      </c>
      <c r="T193">
        <f>IF(SUM('Actual species'!W193)&gt;0,1,IF(SUM('Actual species'!W193="X"),1,0))</f>
        <v>0</v>
      </c>
      <c r="U193">
        <f>IF(SUM('Actual species'!X193)&gt;0,1,IF(SUM('Actual species'!X193="X"),1,0))</f>
        <v>1</v>
      </c>
      <c r="V193">
        <f>IF(SUM('Actual species'!Y193)&gt;0,1,IF(SUM('Actual species'!Y193="X"),1,0))</f>
        <v>1</v>
      </c>
    </row>
    <row r="194" spans="1:22" x14ac:dyDescent="0.3">
      <c r="A194" t="str">
        <f>'Actual species'!A194</f>
        <v>Sepedophilus immaculatus</v>
      </c>
      <c r="B194">
        <f>IF(SUM('Actual species'!B194:E194)&gt;0,1,IF(SUM('Actual species'!B194:E194="X"),1,0))</f>
        <v>1</v>
      </c>
      <c r="C194">
        <f>IF(SUM('Actual species'!F194)&gt;0,1,IF(SUM('Actual species'!F194="X"),1,0))</f>
        <v>0</v>
      </c>
      <c r="D194">
        <f>IF(SUM('Actual species'!G194)&gt;0,1,IF(SUM('Actual species'!G194="X"),1,0))</f>
        <v>0</v>
      </c>
      <c r="E194">
        <f>IF(SUM('Actual species'!H194)&gt;0,1,IF(SUM('Actual species'!H194="X"),1,0))</f>
        <v>1</v>
      </c>
      <c r="F194">
        <f>IF(SUM('Actual species'!I194)&gt;0,1,IF(SUM('Actual species'!I194="X"),1,0))</f>
        <v>1</v>
      </c>
      <c r="G194">
        <f>IF(SUM('Actual species'!J194)&gt;0,1,IF(SUM('Actual species'!J194="X"),1,0))</f>
        <v>0</v>
      </c>
      <c r="H194">
        <f>IF(SUM('Actual species'!K194)&gt;0,1,IF(SUM('Actual species'!K194="X"),1,0))</f>
        <v>1</v>
      </c>
      <c r="I194">
        <f>IF(SUM('Actual species'!L194)&gt;0,1,IF(SUM('Actual species'!L194="X"),1,0))</f>
        <v>0</v>
      </c>
      <c r="J194">
        <f>IF(SUM('Actual species'!M194)&gt;0,1,IF(SUM('Actual species'!M194="X"),1,0))</f>
        <v>1</v>
      </c>
      <c r="K194">
        <f>IF(SUM('Actual species'!N194)&gt;0,1,IF(SUM('Actual species'!N194="X"),1,0))</f>
        <v>1</v>
      </c>
      <c r="L194">
        <f>IF(SUM('Actual species'!O194)&gt;0,1,IF(SUM('Actual species'!O194="X"),1,0))</f>
        <v>0</v>
      </c>
      <c r="M194">
        <f>IF(SUM('Actual species'!P194)&gt;0,1,IF(SUM('Actual species'!P194="X"),1,0))</f>
        <v>0</v>
      </c>
      <c r="N194">
        <f>IF(SUM('Actual species'!Q194)&gt;0,1,IF(SUM('Actual species'!Q194="X"),1,0))</f>
        <v>0</v>
      </c>
      <c r="O194">
        <f>IF(SUM('Actual species'!R194)&gt;0,1,IF(SUM('Actual species'!R194="X"),1,0))</f>
        <v>1</v>
      </c>
      <c r="P194">
        <f>IF(SUM('Actual species'!S194)&gt;0,1,IF(SUM('Actual species'!S194="X"),1,0))</f>
        <v>0</v>
      </c>
      <c r="Q194">
        <f>IF(SUM('Actual species'!T194)&gt;0,1,IF(SUM('Actual species'!T194="X"),1,0))</f>
        <v>1</v>
      </c>
      <c r="R194">
        <f>IF(SUM('Actual species'!U194)&gt;0,1,IF(SUM('Actual species'!U194="X"),1,0))</f>
        <v>1</v>
      </c>
      <c r="S194">
        <f>IF(SUM('Actual species'!V194)&gt;0,1,IF(SUM('Actual species'!V194="X"),1,0))</f>
        <v>1</v>
      </c>
      <c r="T194">
        <f>IF(SUM('Actual species'!W194)&gt;0,1,IF(SUM('Actual species'!W194="X"),1,0))</f>
        <v>0</v>
      </c>
      <c r="U194">
        <f>IF(SUM('Actual species'!X194)&gt;0,1,IF(SUM('Actual species'!X194="X"),1,0))</f>
        <v>1</v>
      </c>
      <c r="V194">
        <f>IF(SUM('Actual species'!Y194)&gt;0,1,IF(SUM('Actual species'!Y194="X"),1,0))</f>
        <v>1</v>
      </c>
    </row>
    <row r="195" spans="1:22" x14ac:dyDescent="0.3">
      <c r="A195" t="str">
        <f>'Actual species'!A195</f>
        <v>Sepedophilus obtusus</v>
      </c>
      <c r="B195">
        <f>IF(SUM('Actual species'!B195:E195)&gt;0,1,IF(SUM('Actual species'!B195:E195="X"),1,0))</f>
        <v>0</v>
      </c>
      <c r="C195">
        <f>IF(SUM('Actual species'!F195)&gt;0,1,IF(SUM('Actual species'!F195="X"),1,0))</f>
        <v>0</v>
      </c>
      <c r="D195">
        <f>IF(SUM('Actual species'!G195)&gt;0,1,IF(SUM('Actual species'!G195="X"),1,0))</f>
        <v>0</v>
      </c>
      <c r="E195">
        <f>IF(SUM('Actual species'!H195)&gt;0,1,IF(SUM('Actual species'!H195="X"),1,0))</f>
        <v>1</v>
      </c>
      <c r="F195">
        <f>IF(SUM('Actual species'!I195)&gt;0,1,IF(SUM('Actual species'!I195="X"),1,0))</f>
        <v>1</v>
      </c>
      <c r="G195">
        <f>IF(SUM('Actual species'!J195)&gt;0,1,IF(SUM('Actual species'!J195="X"),1,0))</f>
        <v>0</v>
      </c>
      <c r="H195">
        <f>IF(SUM('Actual species'!K195)&gt;0,1,IF(SUM('Actual species'!K195="X"),1,0))</f>
        <v>0</v>
      </c>
      <c r="I195">
        <f>IF(SUM('Actual species'!L195)&gt;0,1,IF(SUM('Actual species'!L195="X"),1,0))</f>
        <v>0</v>
      </c>
      <c r="J195">
        <f>IF(SUM('Actual species'!M195)&gt;0,1,IF(SUM('Actual species'!M195="X"),1,0))</f>
        <v>1</v>
      </c>
      <c r="K195">
        <f>IF(SUM('Actual species'!N195)&gt;0,1,IF(SUM('Actual species'!N195="X"),1,0))</f>
        <v>1</v>
      </c>
      <c r="L195">
        <f>IF(SUM('Actual species'!O195)&gt;0,1,IF(SUM('Actual species'!O195="X"),1,0))</f>
        <v>0</v>
      </c>
      <c r="M195">
        <f>IF(SUM('Actual species'!P195)&gt;0,1,IF(SUM('Actual species'!P195="X"),1,0))</f>
        <v>0</v>
      </c>
      <c r="N195">
        <f>IF(SUM('Actual species'!Q195)&gt;0,1,IF(SUM('Actual species'!Q195="X"),1,0))</f>
        <v>0</v>
      </c>
      <c r="O195">
        <f>IF(SUM('Actual species'!R195)&gt;0,1,IF(SUM('Actual species'!R195="X"),1,0))</f>
        <v>0</v>
      </c>
      <c r="P195">
        <f>IF(SUM('Actual species'!S195)&gt;0,1,IF(SUM('Actual species'!S195="X"),1,0))</f>
        <v>0</v>
      </c>
      <c r="Q195">
        <f>IF(SUM('Actual species'!T195)&gt;0,1,IF(SUM('Actual species'!T195="X"),1,0))</f>
        <v>0</v>
      </c>
      <c r="R195">
        <f>IF(SUM('Actual species'!U195)&gt;0,1,IF(SUM('Actual species'!U195="X"),1,0))</f>
        <v>0</v>
      </c>
      <c r="S195">
        <f>IF(SUM('Actual species'!V195)&gt;0,1,IF(SUM('Actual species'!V195="X"),1,0))</f>
        <v>0</v>
      </c>
      <c r="T195">
        <f>IF(SUM('Actual species'!W195)&gt;0,1,IF(SUM('Actual species'!W195="X"),1,0))</f>
        <v>0</v>
      </c>
      <c r="U195">
        <f>IF(SUM('Actual species'!X195)&gt;0,1,IF(SUM('Actual species'!X195="X"),1,0))</f>
        <v>1</v>
      </c>
      <c r="V195">
        <f>IF(SUM('Actual species'!Y195)&gt;0,1,IF(SUM('Actual species'!Y195="X"),1,0))</f>
        <v>1</v>
      </c>
    </row>
    <row r="196" spans="1:22" x14ac:dyDescent="0.3">
      <c r="A196" t="str">
        <f>'Actual species'!A196</f>
        <v>Sepedophilus testaceus</v>
      </c>
      <c r="B196">
        <f>IF(SUM('Actual species'!B196:E196)&gt;0,1,IF(SUM('Actual species'!B196:E196="X"),1,0))</f>
        <v>1</v>
      </c>
      <c r="C196">
        <f>IF(SUM('Actual species'!F196)&gt;0,1,IF(SUM('Actual species'!F196="X"),1,0))</f>
        <v>0</v>
      </c>
      <c r="D196">
        <f>IF(SUM('Actual species'!G196)&gt;0,1,IF(SUM('Actual species'!G196="X"),1,0))</f>
        <v>0</v>
      </c>
      <c r="E196">
        <f>IF(SUM('Actual species'!H196)&gt;0,1,IF(SUM('Actual species'!H196="X"),1,0))</f>
        <v>1</v>
      </c>
      <c r="F196">
        <f>IF(SUM('Actual species'!I196)&gt;0,1,IF(SUM('Actual species'!I196="X"),1,0))</f>
        <v>1</v>
      </c>
      <c r="G196">
        <f>IF(SUM('Actual species'!J196)&gt;0,1,IF(SUM('Actual species'!J196="X"),1,0))</f>
        <v>0</v>
      </c>
      <c r="H196">
        <f>IF(SUM('Actual species'!K196)&gt;0,1,IF(SUM('Actual species'!K196="X"),1,0))</f>
        <v>0</v>
      </c>
      <c r="I196">
        <f>IF(SUM('Actual species'!L196)&gt;0,1,IF(SUM('Actual species'!L196="X"),1,0))</f>
        <v>0</v>
      </c>
      <c r="J196">
        <f>IF(SUM('Actual species'!M196)&gt;0,1,IF(SUM('Actual species'!M196="X"),1,0))</f>
        <v>1</v>
      </c>
      <c r="K196">
        <f>IF(SUM('Actual species'!N196)&gt;0,1,IF(SUM('Actual species'!N196="X"),1,0))</f>
        <v>0</v>
      </c>
      <c r="L196">
        <f>IF(SUM('Actual species'!O196)&gt;0,1,IF(SUM('Actual species'!O196="X"),1,0))</f>
        <v>0</v>
      </c>
      <c r="M196">
        <f>IF(SUM('Actual species'!P196)&gt;0,1,IF(SUM('Actual species'!P196="X"),1,0))</f>
        <v>1</v>
      </c>
      <c r="N196">
        <f>IF(SUM('Actual species'!Q196)&gt;0,1,IF(SUM('Actual species'!Q196="X"),1,0))</f>
        <v>0</v>
      </c>
      <c r="O196">
        <f>IF(SUM('Actual species'!R196)&gt;0,1,IF(SUM('Actual species'!R196="X"),1,0))</f>
        <v>1</v>
      </c>
      <c r="P196">
        <f>IF(SUM('Actual species'!S196)&gt;0,1,IF(SUM('Actual species'!S196="X"),1,0))</f>
        <v>1</v>
      </c>
      <c r="Q196">
        <f>IF(SUM('Actual species'!T196)&gt;0,1,IF(SUM('Actual species'!T196="X"),1,0))</f>
        <v>1</v>
      </c>
      <c r="R196">
        <f>IF(SUM('Actual species'!U196)&gt;0,1,IF(SUM('Actual species'!U196="X"),1,0))</f>
        <v>0</v>
      </c>
      <c r="S196">
        <f>IF(SUM('Actual species'!V196)&gt;0,1,IF(SUM('Actual species'!V196="X"),1,0))</f>
        <v>0</v>
      </c>
      <c r="T196">
        <f>IF(SUM('Actual species'!W196)&gt;0,1,IF(SUM('Actual species'!W196="X"),1,0))</f>
        <v>0</v>
      </c>
      <c r="U196">
        <f>IF(SUM('Actual species'!X196)&gt;0,1,IF(SUM('Actual species'!X196="X"),1,0))</f>
        <v>1</v>
      </c>
      <c r="V196">
        <f>IF(SUM('Actual species'!Y196)&gt;0,1,IF(SUM('Actual species'!Y196="X"),1,0))</f>
        <v>1</v>
      </c>
    </row>
    <row r="197" spans="1:22" x14ac:dyDescent="0.3">
      <c r="A197" t="str">
        <f>'Actual species'!A197</f>
        <v>Tachinus bonvouloiri</v>
      </c>
      <c r="B197">
        <f>IF(SUM('Actual species'!B197:E197)&gt;0,1,IF(SUM('Actual species'!B197:E197="X"),1,0))</f>
        <v>1</v>
      </c>
      <c r="C197">
        <f>IF(SUM('Actual species'!F197)&gt;0,1,IF(SUM('Actual species'!F197="X"),1,0))</f>
        <v>0</v>
      </c>
      <c r="D197">
        <f>IF(SUM('Actual species'!G197)&gt;0,1,IF(SUM('Actual species'!G197="X"),1,0))</f>
        <v>0</v>
      </c>
      <c r="E197">
        <f>IF(SUM('Actual species'!H197)&gt;0,1,IF(SUM('Actual species'!H197="X"),1,0))</f>
        <v>0</v>
      </c>
      <c r="F197">
        <f>IF(SUM('Actual species'!I197)&gt;0,1,IF(SUM('Actual species'!I197="X"),1,0))</f>
        <v>0</v>
      </c>
      <c r="G197">
        <f>IF(SUM('Actual species'!J197)&gt;0,1,IF(SUM('Actual species'!J197="X"),1,0))</f>
        <v>1</v>
      </c>
      <c r="H197">
        <f>IF(SUM('Actual species'!K197)&gt;0,1,IF(SUM('Actual species'!K197="X"),1,0))</f>
        <v>0</v>
      </c>
      <c r="I197">
        <f>IF(SUM('Actual species'!L197)&gt;0,1,IF(SUM('Actual species'!L197="X"),1,0))</f>
        <v>0</v>
      </c>
      <c r="J197">
        <f>IF(SUM('Actual species'!M197)&gt;0,1,IF(SUM('Actual species'!M197="X"),1,0))</f>
        <v>0</v>
      </c>
      <c r="K197">
        <f>IF(SUM('Actual species'!N197)&gt;0,1,IF(SUM('Actual species'!N197="X"),1,0))</f>
        <v>0</v>
      </c>
      <c r="L197">
        <f>IF(SUM('Actual species'!O197)&gt;0,1,IF(SUM('Actual species'!O197="X"),1,0))</f>
        <v>0</v>
      </c>
      <c r="M197">
        <f>IF(SUM('Actual species'!P197)&gt;0,1,IF(SUM('Actual species'!P197="X"),1,0))</f>
        <v>0</v>
      </c>
      <c r="N197">
        <f>IF(SUM('Actual species'!Q197)&gt;0,1,IF(SUM('Actual species'!Q197="X"),1,0))</f>
        <v>1</v>
      </c>
      <c r="O197">
        <f>IF(SUM('Actual species'!R197)&gt;0,1,IF(SUM('Actual species'!R197="X"),1,0))</f>
        <v>0</v>
      </c>
      <c r="P197">
        <f>IF(SUM('Actual species'!S197)&gt;0,1,IF(SUM('Actual species'!S197="X"),1,0))</f>
        <v>1</v>
      </c>
      <c r="Q197">
        <f>IF(SUM('Actual species'!T197)&gt;0,1,IF(SUM('Actual species'!T197="X"),1,0))</f>
        <v>1</v>
      </c>
      <c r="R197">
        <f>IF(SUM('Actual species'!U197)&gt;0,1,IF(SUM('Actual species'!U197="X"),1,0))</f>
        <v>0</v>
      </c>
      <c r="S197">
        <f>IF(SUM('Actual species'!V197)&gt;0,1,IF(SUM('Actual species'!V197="X"),1,0))</f>
        <v>1</v>
      </c>
      <c r="T197">
        <f>IF(SUM('Actual species'!W197)&gt;0,1,IF(SUM('Actual species'!W197="X"),1,0))</f>
        <v>0</v>
      </c>
      <c r="U197">
        <f>IF(SUM('Actual species'!X197)&gt;0,1,IF(SUM('Actual species'!X197="X"),1,0))</f>
        <v>1</v>
      </c>
      <c r="V197">
        <f>IF(SUM('Actual species'!Y197)&gt;0,1,IF(SUM('Actual species'!Y197="X"),1,0))</f>
        <v>0</v>
      </c>
    </row>
    <row r="198" spans="1:22" x14ac:dyDescent="0.3">
      <c r="A198" t="str">
        <f>'Actual species'!A198</f>
        <v>Tachnius corticinus</v>
      </c>
      <c r="B198">
        <f>IF(SUM('Actual species'!B198:E198)&gt;0,1,IF(SUM('Actual species'!B198:E198="X"),1,0))</f>
        <v>0</v>
      </c>
      <c r="C198">
        <f>IF(SUM('Actual species'!F198)&gt;0,1,IF(SUM('Actual species'!F198="X"),1,0))</f>
        <v>0</v>
      </c>
      <c r="D198">
        <f>IF(SUM('Actual species'!G198)&gt;0,1,IF(SUM('Actual species'!G198="X"),1,0))</f>
        <v>0</v>
      </c>
      <c r="E198">
        <f>IF(SUM('Actual species'!H198)&gt;0,1,IF(SUM('Actual species'!H198="X"),1,0))</f>
        <v>0</v>
      </c>
      <c r="F198">
        <f>IF(SUM('Actual species'!I198)&gt;0,1,IF(SUM('Actual species'!I198="X"),1,0))</f>
        <v>1</v>
      </c>
      <c r="G198">
        <f>IF(SUM('Actual species'!J198)&gt;0,1,IF(SUM('Actual species'!J198="X"),1,0))</f>
        <v>0</v>
      </c>
      <c r="H198">
        <f>IF(SUM('Actual species'!K198)&gt;0,1,IF(SUM('Actual species'!K198="X"),1,0))</f>
        <v>0</v>
      </c>
      <c r="I198">
        <f>IF(SUM('Actual species'!L198)&gt;0,1,IF(SUM('Actual species'!L198="X"),1,0))</f>
        <v>0</v>
      </c>
      <c r="J198">
        <f>IF(SUM('Actual species'!M198)&gt;0,1,IF(SUM('Actual species'!M198="X"),1,0))</f>
        <v>0</v>
      </c>
      <c r="K198">
        <f>IF(SUM('Actual species'!N198)&gt;0,1,IF(SUM('Actual species'!N198="X"),1,0))</f>
        <v>0</v>
      </c>
      <c r="L198">
        <f>IF(SUM('Actual species'!O198)&gt;0,1,IF(SUM('Actual species'!O198="X"),1,0))</f>
        <v>0</v>
      </c>
      <c r="M198">
        <f>IF(SUM('Actual species'!P198)&gt;0,1,IF(SUM('Actual species'!P198="X"),1,0))</f>
        <v>1</v>
      </c>
      <c r="N198">
        <f>IF(SUM('Actual species'!Q198)&gt;0,1,IF(SUM('Actual species'!Q198="X"),1,0))</f>
        <v>0</v>
      </c>
      <c r="O198">
        <f>IF(SUM('Actual species'!R198)&gt;0,1,IF(SUM('Actual species'!R198="X"),1,0))</f>
        <v>0</v>
      </c>
      <c r="P198">
        <f>IF(SUM('Actual species'!S198)&gt;0,1,IF(SUM('Actual species'!S198="X"),1,0))</f>
        <v>0</v>
      </c>
      <c r="Q198">
        <f>IF(SUM('Actual species'!T198)&gt;0,1,IF(SUM('Actual species'!T198="X"),1,0))</f>
        <v>1</v>
      </c>
      <c r="R198">
        <f>IF(SUM('Actual species'!U198)&gt;0,1,IF(SUM('Actual species'!U198="X"),1,0))</f>
        <v>0</v>
      </c>
      <c r="S198">
        <f>IF(SUM('Actual species'!V198)&gt;0,1,IF(SUM('Actual species'!V198="X"),1,0))</f>
        <v>0</v>
      </c>
      <c r="T198">
        <f>IF(SUM('Actual species'!W198)&gt;0,1,IF(SUM('Actual species'!W198="X"),1,0))</f>
        <v>0</v>
      </c>
      <c r="U198">
        <f>IF(SUM('Actual species'!X198)&gt;0,1,IF(SUM('Actual species'!X198="X"),1,0))</f>
        <v>1</v>
      </c>
      <c r="V198">
        <f>IF(SUM('Actual species'!Y198)&gt;0,1,IF(SUM('Actual species'!Y198="X"),1,0))</f>
        <v>0</v>
      </c>
    </row>
    <row r="199" spans="1:22" x14ac:dyDescent="0.3">
      <c r="A199" t="str">
        <f>'Actual species'!A199</f>
        <v>Tachinus discoideus</v>
      </c>
      <c r="B199">
        <f>IF(SUM('Actual species'!B199:E199)&gt;0,1,IF(SUM('Actual species'!B199:E199="X"),1,0))</f>
        <v>0</v>
      </c>
      <c r="C199">
        <f>IF(SUM('Actual species'!F199)&gt;0,1,IF(SUM('Actual species'!F199="X"),1,0))</f>
        <v>0</v>
      </c>
      <c r="D199">
        <f>IF(SUM('Actual species'!G199)&gt;0,1,IF(SUM('Actual species'!G199="X"),1,0))</f>
        <v>0</v>
      </c>
      <c r="E199">
        <f>IF(SUM('Actual species'!H199)&gt;0,1,IF(SUM('Actual species'!H199="X"),1,0))</f>
        <v>0</v>
      </c>
      <c r="F199">
        <f>IF(SUM('Actual species'!I199)&gt;0,1,IF(SUM('Actual species'!I199="X"),1,0))</f>
        <v>0</v>
      </c>
      <c r="G199">
        <f>IF(SUM('Actual species'!J199)&gt;0,1,IF(SUM('Actual species'!J199="X"),1,0))</f>
        <v>0</v>
      </c>
      <c r="H199">
        <f>IF(SUM('Actual species'!K199)&gt;0,1,IF(SUM('Actual species'!K199="X"),1,0))</f>
        <v>0</v>
      </c>
      <c r="I199">
        <f>IF(SUM('Actual species'!L199)&gt;0,1,IF(SUM('Actual species'!L199="X"),1,0))</f>
        <v>0</v>
      </c>
      <c r="J199">
        <f>IF(SUM('Actual species'!M199)&gt;0,1,IF(SUM('Actual species'!M199="X"),1,0))</f>
        <v>0</v>
      </c>
      <c r="K199">
        <f>IF(SUM('Actual species'!N199)&gt;0,1,IF(SUM('Actual species'!N199="X"),1,0))</f>
        <v>0</v>
      </c>
      <c r="L199">
        <f>IF(SUM('Actual species'!O199)&gt;0,1,IF(SUM('Actual species'!O199="X"),1,0))</f>
        <v>0</v>
      </c>
      <c r="M199">
        <f>IF(SUM('Actual species'!P199)&gt;0,1,IF(SUM('Actual species'!P199="X"),1,0))</f>
        <v>0</v>
      </c>
      <c r="N199">
        <f>IF(SUM('Actual species'!Q199)&gt;0,1,IF(SUM('Actual species'!Q199="X"),1,0))</f>
        <v>0</v>
      </c>
      <c r="O199">
        <f>IF(SUM('Actual species'!R199)&gt;0,1,IF(SUM('Actual species'!R199="X"),1,0))</f>
        <v>0</v>
      </c>
      <c r="P199">
        <f>IF(SUM('Actual species'!S199)&gt;0,1,IF(SUM('Actual species'!S199="X"),1,0))</f>
        <v>1</v>
      </c>
      <c r="Q199">
        <f>IF(SUM('Actual species'!T199)&gt;0,1,IF(SUM('Actual species'!T199="X"),1,0))</f>
        <v>0</v>
      </c>
      <c r="R199">
        <f>IF(SUM('Actual species'!U199)&gt;0,1,IF(SUM('Actual species'!U199="X"),1,0))</f>
        <v>0</v>
      </c>
      <c r="S199">
        <f>IF(SUM('Actual species'!V199)&gt;0,1,IF(SUM('Actual species'!V199="X"),1,0))</f>
        <v>0</v>
      </c>
      <c r="T199">
        <f>IF(SUM('Actual species'!W199)&gt;0,1,IF(SUM('Actual species'!W199="X"),1,0))</f>
        <v>0</v>
      </c>
      <c r="U199">
        <f>IF(SUM('Actual species'!X199)&gt;0,1,IF(SUM('Actual species'!X199="X"),1,0))</f>
        <v>1</v>
      </c>
      <c r="V199">
        <f>IF(SUM('Actual species'!Y199)&gt;0,1,IF(SUM('Actual species'!Y199="X"),1,0))</f>
        <v>1</v>
      </c>
    </row>
    <row r="200" spans="1:22" x14ac:dyDescent="0.3">
      <c r="A200" t="str">
        <f>'Actual species'!A200</f>
        <v>Tachinus laticollis</v>
      </c>
      <c r="B200">
        <f>IF(SUM('Actual species'!B200:E200)&gt;0,1,IF(SUM('Actual species'!B200:E200="X"),1,0))</f>
        <v>0</v>
      </c>
      <c r="C200">
        <f>IF(SUM('Actual species'!F200)&gt;0,1,IF(SUM('Actual species'!F200="X"),1,0))</f>
        <v>0</v>
      </c>
      <c r="D200">
        <f>IF(SUM('Actual species'!G200)&gt;0,1,IF(SUM('Actual species'!G200="X"),1,0))</f>
        <v>0</v>
      </c>
      <c r="E200">
        <f>IF(SUM('Actual species'!H200)&gt;0,1,IF(SUM('Actual species'!H200="X"),1,0))</f>
        <v>0</v>
      </c>
      <c r="F200">
        <f>IF(SUM('Actual species'!I200)&gt;0,1,IF(SUM('Actual species'!I200="X"),1,0))</f>
        <v>0</v>
      </c>
      <c r="G200">
        <f>IF(SUM('Actual species'!J200)&gt;0,1,IF(SUM('Actual species'!J200="X"),1,0))</f>
        <v>0</v>
      </c>
      <c r="H200">
        <f>IF(SUM('Actual species'!K200)&gt;0,1,IF(SUM('Actual species'!K200="X"),1,0))</f>
        <v>0</v>
      </c>
      <c r="I200">
        <f>IF(SUM('Actual species'!L200)&gt;0,1,IF(SUM('Actual species'!L200="X"),1,0))</f>
        <v>0</v>
      </c>
      <c r="J200">
        <f>IF(SUM('Actual species'!M200)&gt;0,1,IF(SUM('Actual species'!M200="X"),1,0))</f>
        <v>0</v>
      </c>
      <c r="K200">
        <f>IF(SUM('Actual species'!N200)&gt;0,1,IF(SUM('Actual species'!N200="X"),1,0))</f>
        <v>0</v>
      </c>
      <c r="L200">
        <f>IF(SUM('Actual species'!O200)&gt;0,1,IF(SUM('Actual species'!O200="X"),1,0))</f>
        <v>0</v>
      </c>
      <c r="M200">
        <f>IF(SUM('Actual species'!P200)&gt;0,1,IF(SUM('Actual species'!P200="X"),1,0))</f>
        <v>0</v>
      </c>
      <c r="N200">
        <f>IF(SUM('Actual species'!Q200)&gt;0,1,IF(SUM('Actual species'!Q200="X"),1,0))</f>
        <v>0</v>
      </c>
      <c r="O200">
        <f>IF(SUM('Actual species'!R200)&gt;0,1,IF(SUM('Actual species'!R200="X"),1,0))</f>
        <v>0</v>
      </c>
      <c r="P200">
        <f>IF(SUM('Actual species'!S200)&gt;0,1,IF(SUM('Actual species'!S200="X"),1,0))</f>
        <v>0</v>
      </c>
      <c r="Q200">
        <f>IF(SUM('Actual species'!T200)&gt;0,1,IF(SUM('Actual species'!T200="X"),1,0))</f>
        <v>1</v>
      </c>
      <c r="R200">
        <f>IF(SUM('Actual species'!U200)&gt;0,1,IF(SUM('Actual species'!U200="X"),1,0))</f>
        <v>0</v>
      </c>
      <c r="S200">
        <f>IF(SUM('Actual species'!V200)&gt;0,1,IF(SUM('Actual species'!V200="X"),1,0))</f>
        <v>0</v>
      </c>
      <c r="T200">
        <f>IF(SUM('Actual species'!W200)&gt;0,1,IF(SUM('Actual species'!W200="X"),1,0))</f>
        <v>0</v>
      </c>
      <c r="U200">
        <f>IF(SUM('Actual species'!X200)&gt;0,1,IF(SUM('Actual species'!X200="X"),1,0))</f>
        <v>1</v>
      </c>
      <c r="V200">
        <f>IF(SUM('Actual species'!Y200)&gt;0,1,IF(SUM('Actual species'!Y200="X"),1,0))</f>
        <v>1</v>
      </c>
    </row>
    <row r="201" spans="1:22" x14ac:dyDescent="0.3">
      <c r="A201" t="str">
        <f>'Actual species'!A201</f>
        <v>Tachinus rufipes</v>
      </c>
      <c r="B201">
        <f>IF(SUM('Actual species'!B201:E201)&gt;0,1,IF(SUM('Actual species'!B201:E201="X"),1,0))</f>
        <v>0</v>
      </c>
      <c r="C201">
        <f>IF(SUM('Actual species'!F201)&gt;0,1,IF(SUM('Actual species'!F201="X"),1,0))</f>
        <v>0</v>
      </c>
      <c r="D201">
        <f>IF(SUM('Actual species'!G201)&gt;0,1,IF(SUM('Actual species'!G201="X"),1,0))</f>
        <v>0</v>
      </c>
      <c r="E201">
        <f>IF(SUM('Actual species'!H201)&gt;0,1,IF(SUM('Actual species'!H201="X"),1,0))</f>
        <v>0</v>
      </c>
      <c r="F201">
        <f>IF(SUM('Actual species'!I201)&gt;0,1,IF(SUM('Actual species'!I201="X"),1,0))</f>
        <v>0</v>
      </c>
      <c r="G201">
        <f>IF(SUM('Actual species'!J201)&gt;0,1,IF(SUM('Actual species'!J201="X"),1,0))</f>
        <v>0</v>
      </c>
      <c r="H201">
        <f>IF(SUM('Actual species'!K201)&gt;0,1,IF(SUM('Actual species'!K201="X"),1,0))</f>
        <v>0</v>
      </c>
      <c r="I201">
        <f>IF(SUM('Actual species'!L201)&gt;0,1,IF(SUM('Actual species'!L201="X"),1,0))</f>
        <v>0</v>
      </c>
      <c r="J201">
        <f>IF(SUM('Actual species'!M201)&gt;0,1,IF(SUM('Actual species'!M201="X"),1,0))</f>
        <v>1</v>
      </c>
      <c r="K201">
        <f>IF(SUM('Actual species'!N201)&gt;0,1,IF(SUM('Actual species'!N201="X"),1,0))</f>
        <v>0</v>
      </c>
      <c r="L201">
        <f>IF(SUM('Actual species'!O201)&gt;0,1,IF(SUM('Actual species'!O201="X"),1,0))</f>
        <v>0</v>
      </c>
      <c r="M201">
        <f>IF(SUM('Actual species'!P201)&gt;0,1,IF(SUM('Actual species'!P201="X"),1,0))</f>
        <v>0</v>
      </c>
      <c r="N201">
        <f>IF(SUM('Actual species'!Q201)&gt;0,1,IF(SUM('Actual species'!Q201="X"),1,0))</f>
        <v>0</v>
      </c>
      <c r="O201">
        <f>IF(SUM('Actual species'!R201)&gt;0,1,IF(SUM('Actual species'!R201="X"),1,0))</f>
        <v>0</v>
      </c>
      <c r="P201">
        <f>IF(SUM('Actual species'!S201)&gt;0,1,IF(SUM('Actual species'!S201="X"),1,0))</f>
        <v>0</v>
      </c>
      <c r="Q201">
        <f>IF(SUM('Actual species'!T201)&gt;0,1,IF(SUM('Actual species'!T201="X"),1,0))</f>
        <v>0</v>
      </c>
      <c r="R201">
        <f>IF(SUM('Actual species'!U201)&gt;0,1,IF(SUM('Actual species'!U201="X"),1,0))</f>
        <v>0</v>
      </c>
      <c r="S201">
        <f>IF(SUM('Actual species'!V201)&gt;0,1,IF(SUM('Actual species'!V201="X"),1,0))</f>
        <v>0</v>
      </c>
      <c r="T201">
        <f>IF(SUM('Actual species'!W201)&gt;0,1,IF(SUM('Actual species'!W201="X"),1,0))</f>
        <v>0</v>
      </c>
      <c r="U201">
        <f>IF(SUM('Actual species'!X201)&gt;0,1,IF(SUM('Actual species'!X201="X"),1,0))</f>
        <v>1</v>
      </c>
      <c r="V201">
        <f>IF(SUM('Actual species'!Y201)&gt;0,1,IF(SUM('Actual species'!Y201="X"),1,0))</f>
        <v>1</v>
      </c>
    </row>
    <row r="202" spans="1:22" x14ac:dyDescent="0.3">
      <c r="A202" t="str">
        <f>'Actual species'!A202</f>
        <v>Tachinus scapularis</v>
      </c>
      <c r="B202">
        <f>IF(SUM('Actual species'!B202:E202)&gt;0,1,IF(SUM('Actual species'!B202:E202="X"),1,0))</f>
        <v>0</v>
      </c>
      <c r="C202">
        <f>IF(SUM('Actual species'!F202)&gt;0,1,IF(SUM('Actual species'!F202="X"),1,0))</f>
        <v>0</v>
      </c>
      <c r="D202">
        <f>IF(SUM('Actual species'!G202)&gt;0,1,IF(SUM('Actual species'!G202="X"),1,0))</f>
        <v>0</v>
      </c>
      <c r="E202">
        <f>IF(SUM('Actual species'!H202)&gt;0,1,IF(SUM('Actual species'!H202="X"),1,0))</f>
        <v>0</v>
      </c>
      <c r="F202">
        <f>IF(SUM('Actual species'!I202)&gt;0,1,IF(SUM('Actual species'!I202="X"),1,0))</f>
        <v>0</v>
      </c>
      <c r="G202">
        <f>IF(SUM('Actual species'!J202)&gt;0,1,IF(SUM('Actual species'!J202="X"),1,0))</f>
        <v>0</v>
      </c>
      <c r="H202">
        <f>IF(SUM('Actual species'!K202)&gt;0,1,IF(SUM('Actual species'!K202="X"),1,0))</f>
        <v>0</v>
      </c>
      <c r="I202">
        <f>IF(SUM('Actual species'!L202)&gt;0,1,IF(SUM('Actual species'!L202="X"),1,0))</f>
        <v>0</v>
      </c>
      <c r="J202">
        <f>IF(SUM('Actual species'!M202)&gt;0,1,IF(SUM('Actual species'!M202="X"),1,0))</f>
        <v>1</v>
      </c>
      <c r="K202">
        <f>IF(SUM('Actual species'!N202)&gt;0,1,IF(SUM('Actual species'!N202="X"),1,0))</f>
        <v>0</v>
      </c>
      <c r="L202">
        <f>IF(SUM('Actual species'!O202)&gt;0,1,IF(SUM('Actual species'!O202="X"),1,0))</f>
        <v>0</v>
      </c>
      <c r="M202">
        <f>IF(SUM('Actual species'!P202)&gt;0,1,IF(SUM('Actual species'!P202="X"),1,0))</f>
        <v>0</v>
      </c>
      <c r="N202">
        <f>IF(SUM('Actual species'!Q202)&gt;0,1,IF(SUM('Actual species'!Q202="X"),1,0))</f>
        <v>0</v>
      </c>
      <c r="O202">
        <f>IF(SUM('Actual species'!R202)&gt;0,1,IF(SUM('Actual species'!R202="X"),1,0))</f>
        <v>0</v>
      </c>
      <c r="P202">
        <f>IF(SUM('Actual species'!S202)&gt;0,1,IF(SUM('Actual species'!S202="X"),1,0))</f>
        <v>0</v>
      </c>
      <c r="Q202">
        <f>IF(SUM('Actual species'!T202)&gt;0,1,IF(SUM('Actual species'!T202="X"),1,0))</f>
        <v>0</v>
      </c>
      <c r="R202">
        <f>IF(SUM('Actual species'!U202)&gt;0,1,IF(SUM('Actual species'!U202="X"),1,0))</f>
        <v>0</v>
      </c>
      <c r="S202">
        <f>IF(SUM('Actual species'!V202)&gt;0,1,IF(SUM('Actual species'!V202="X"),1,0))</f>
        <v>0</v>
      </c>
      <c r="T202">
        <f>IF(SUM('Actual species'!W202)&gt;0,1,IF(SUM('Actual species'!W202="X"),1,0))</f>
        <v>0</v>
      </c>
      <c r="U202">
        <f>IF(SUM('Actual species'!X202)&gt;0,1,IF(SUM('Actual species'!X202="X"),1,0))</f>
        <v>1</v>
      </c>
      <c r="V202">
        <f>IF(SUM('Actual species'!Y202)&gt;0,1,IF(SUM('Actual species'!Y202="X"),1,0))</f>
        <v>1</v>
      </c>
    </row>
    <row r="203" spans="1:22" x14ac:dyDescent="0.3">
      <c r="A203" t="str">
        <f>'Actual species'!A203</f>
        <v>Tachyporus abner</v>
      </c>
      <c r="B203">
        <f>IF(SUM('Actual species'!B203:E203)&gt;0,1,IF(SUM('Actual species'!B203:E203="X"),1,0))</f>
        <v>1</v>
      </c>
      <c r="C203">
        <f>IF(SUM('Actual species'!F203)&gt;0,1,IF(SUM('Actual species'!F203="X"),1,0))</f>
        <v>0</v>
      </c>
      <c r="D203">
        <f>IF(SUM('Actual species'!G203)&gt;0,1,IF(SUM('Actual species'!G203="X"),1,0))</f>
        <v>0</v>
      </c>
      <c r="E203">
        <f>IF(SUM('Actual species'!H203)&gt;0,1,IF(SUM('Actual species'!H203="X"),1,0))</f>
        <v>1</v>
      </c>
      <c r="F203">
        <f>IF(SUM('Actual species'!I203)&gt;0,1,IF(SUM('Actual species'!I203="X"),1,0))</f>
        <v>1</v>
      </c>
      <c r="G203">
        <f>IF(SUM('Actual species'!J203)&gt;0,1,IF(SUM('Actual species'!J203="X"),1,0))</f>
        <v>1</v>
      </c>
      <c r="H203">
        <f>IF(SUM('Actual species'!K203)&gt;0,1,IF(SUM('Actual species'!K203="X"),1,0))</f>
        <v>1</v>
      </c>
      <c r="I203">
        <f>IF(SUM('Actual species'!L203)&gt;0,1,IF(SUM('Actual species'!L203="X"),1,0))</f>
        <v>1</v>
      </c>
      <c r="J203">
        <f>IF(SUM('Actual species'!M203)&gt;0,1,IF(SUM('Actual species'!M203="X"),1,0))</f>
        <v>1</v>
      </c>
      <c r="K203">
        <f>IF(SUM('Actual species'!N203)&gt;0,1,IF(SUM('Actual species'!N203="X"),1,0))</f>
        <v>0</v>
      </c>
      <c r="L203">
        <f>IF(SUM('Actual species'!O203)&gt;0,1,IF(SUM('Actual species'!O203="X"),1,0))</f>
        <v>0</v>
      </c>
      <c r="M203">
        <f>IF(SUM('Actual species'!P203)&gt;0,1,IF(SUM('Actual species'!P203="X"),1,0))</f>
        <v>0</v>
      </c>
      <c r="N203">
        <f>IF(SUM('Actual species'!Q203)&gt;0,1,IF(SUM('Actual species'!Q203="X"),1,0))</f>
        <v>0</v>
      </c>
      <c r="O203">
        <f>IF(SUM('Actual species'!R203)&gt;0,1,IF(SUM('Actual species'!R203="X"),1,0))</f>
        <v>0</v>
      </c>
      <c r="P203">
        <f>IF(SUM('Actual species'!S203)&gt;0,1,IF(SUM('Actual species'!S203="X"),1,0))</f>
        <v>0</v>
      </c>
      <c r="Q203">
        <f>IF(SUM('Actual species'!T203)&gt;0,1,IF(SUM('Actual species'!T203="X"),1,0))</f>
        <v>0</v>
      </c>
      <c r="R203">
        <f>IF(SUM('Actual species'!U203)&gt;0,1,IF(SUM('Actual species'!U203="X"),1,0))</f>
        <v>0</v>
      </c>
      <c r="S203">
        <f>IF(SUM('Actual species'!V203)&gt;0,1,IF(SUM('Actual species'!V203="X"),1,0))</f>
        <v>0</v>
      </c>
      <c r="T203">
        <f>IF(SUM('Actual species'!W203)&gt;0,1,IF(SUM('Actual species'!W203="X"),1,0))</f>
        <v>0</v>
      </c>
      <c r="U203">
        <f>IF(SUM('Actual species'!X203)&gt;0,1,IF(SUM('Actual species'!X203="X"),1,0))</f>
        <v>1</v>
      </c>
      <c r="V203">
        <f>IF(SUM('Actual species'!Y203)&gt;0,1,IF(SUM('Actual species'!Y203="X"),1,0))</f>
        <v>1</v>
      </c>
    </row>
    <row r="204" spans="1:22" x14ac:dyDescent="0.3">
      <c r="A204" t="str">
        <f>'Actual species'!A204</f>
        <v>Tachyporus assingi</v>
      </c>
      <c r="B204">
        <f>IF(SUM('Actual species'!B204:E204)&gt;0,1,IF(SUM('Actual species'!B204:E204="X"),1,0))</f>
        <v>0</v>
      </c>
      <c r="C204">
        <f>IF(SUM('Actual species'!F204)&gt;0,1,IF(SUM('Actual species'!F204="X"),1,0))</f>
        <v>0</v>
      </c>
      <c r="D204">
        <f>IF(SUM('Actual species'!G204)&gt;0,1,IF(SUM('Actual species'!G204="X"),1,0))</f>
        <v>0</v>
      </c>
      <c r="E204">
        <f>IF(SUM('Actual species'!H204)&gt;0,1,IF(SUM('Actual species'!H204="X"),1,0))</f>
        <v>0</v>
      </c>
      <c r="F204">
        <f>IF(SUM('Actual species'!I204)&gt;0,1,IF(SUM('Actual species'!I204="X"),1,0))</f>
        <v>0</v>
      </c>
      <c r="G204">
        <f>IF(SUM('Actual species'!J204)&gt;0,1,IF(SUM('Actual species'!J204="X"),1,0))</f>
        <v>0</v>
      </c>
      <c r="H204">
        <f>IF(SUM('Actual species'!K204)&gt;0,1,IF(SUM('Actual species'!K204="X"),1,0))</f>
        <v>0</v>
      </c>
      <c r="I204">
        <f>IF(SUM('Actual species'!L204)&gt;0,1,IF(SUM('Actual species'!L204="X"),1,0))</f>
        <v>0</v>
      </c>
      <c r="J204">
        <f>IF(SUM('Actual species'!M204)&gt;0,1,IF(SUM('Actual species'!M204="X"),1,0))</f>
        <v>1</v>
      </c>
      <c r="K204">
        <f>IF(SUM('Actual species'!N204)&gt;0,1,IF(SUM('Actual species'!N204="X"),1,0))</f>
        <v>0</v>
      </c>
      <c r="L204">
        <f>IF(SUM('Actual species'!O204)&gt;0,1,IF(SUM('Actual species'!O204="X"),1,0))</f>
        <v>0</v>
      </c>
      <c r="M204">
        <f>IF(SUM('Actual species'!P204)&gt;0,1,IF(SUM('Actual species'!P204="X"),1,0))</f>
        <v>0</v>
      </c>
      <c r="N204">
        <f>IF(SUM('Actual species'!Q204)&gt;0,1,IF(SUM('Actual species'!Q204="X"),1,0))</f>
        <v>0</v>
      </c>
      <c r="O204">
        <f>IF(SUM('Actual species'!R204)&gt;0,1,IF(SUM('Actual species'!R204="X"),1,0))</f>
        <v>0</v>
      </c>
      <c r="P204">
        <f>IF(SUM('Actual species'!S204)&gt;0,1,IF(SUM('Actual species'!S204="X"),1,0))</f>
        <v>0</v>
      </c>
      <c r="Q204">
        <f>IF(SUM('Actual species'!T204)&gt;0,1,IF(SUM('Actual species'!T204="X"),1,0))</f>
        <v>0</v>
      </c>
      <c r="R204">
        <f>IF(SUM('Actual species'!U204)&gt;0,1,IF(SUM('Actual species'!U204="X"),1,0))</f>
        <v>0</v>
      </c>
      <c r="S204">
        <f>IF(SUM('Actual species'!V204)&gt;0,1,IF(SUM('Actual species'!V204="X"),1,0))</f>
        <v>0</v>
      </c>
      <c r="T204">
        <f>IF(SUM('Actual species'!W204)&gt;0,1,IF(SUM('Actual species'!W204="X"),1,0))</f>
        <v>0</v>
      </c>
      <c r="U204">
        <f>IF(SUM('Actual species'!X204)&gt;0,1,IF(SUM('Actual species'!X204="X"),1,0))</f>
        <v>1</v>
      </c>
      <c r="V204">
        <f>IF(SUM('Actual species'!Y204)&gt;0,1,IF(SUM('Actual species'!Y204="X"),1,0))</f>
        <v>0</v>
      </c>
    </row>
    <row r="205" spans="1:22" x14ac:dyDescent="0.3">
      <c r="A205" t="str">
        <f>'Actual species'!A205</f>
        <v>Tachyporus atriceps</v>
      </c>
      <c r="B205">
        <f>IF(SUM('Actual species'!B205:E205)&gt;0,1,IF(SUM('Actual species'!B205:E205="X"),1,0))</f>
        <v>0</v>
      </c>
      <c r="C205">
        <f>IF(SUM('Actual species'!F205)&gt;0,1,IF(SUM('Actual species'!F205="X"),1,0))</f>
        <v>0</v>
      </c>
      <c r="D205">
        <f>IF(SUM('Actual species'!G205)&gt;0,1,IF(SUM('Actual species'!G205="X"),1,0))</f>
        <v>0</v>
      </c>
      <c r="E205">
        <f>IF(SUM('Actual species'!H205)&gt;0,1,IF(SUM('Actual species'!H205="X"),1,0))</f>
        <v>0</v>
      </c>
      <c r="F205">
        <f>IF(SUM('Actual species'!I205)&gt;0,1,IF(SUM('Actual species'!I205="X"),1,0))</f>
        <v>0</v>
      </c>
      <c r="G205">
        <f>IF(SUM('Actual species'!J205)&gt;0,1,IF(SUM('Actual species'!J205="X"),1,0))</f>
        <v>0</v>
      </c>
      <c r="H205">
        <f>IF(SUM('Actual species'!K205)&gt;0,1,IF(SUM('Actual species'!K205="X"),1,0))</f>
        <v>0</v>
      </c>
      <c r="I205">
        <f>IF(SUM('Actual species'!L205)&gt;0,1,IF(SUM('Actual species'!L205="X"),1,0))</f>
        <v>0</v>
      </c>
      <c r="J205">
        <f>IF(SUM('Actual species'!M205)&gt;0,1,IF(SUM('Actual species'!M205="X"),1,0))</f>
        <v>1</v>
      </c>
      <c r="K205">
        <f>IF(SUM('Actual species'!N205)&gt;0,1,IF(SUM('Actual species'!N205="X"),1,0))</f>
        <v>0</v>
      </c>
      <c r="L205">
        <f>IF(SUM('Actual species'!O205)&gt;0,1,IF(SUM('Actual species'!O205="X"),1,0))</f>
        <v>0</v>
      </c>
      <c r="M205">
        <f>IF(SUM('Actual species'!P205)&gt;0,1,IF(SUM('Actual species'!P205="X"),1,0))</f>
        <v>0</v>
      </c>
      <c r="N205">
        <f>IF(SUM('Actual species'!Q205)&gt;0,1,IF(SUM('Actual species'!Q205="X"),1,0))</f>
        <v>0</v>
      </c>
      <c r="O205">
        <f>IF(SUM('Actual species'!R205)&gt;0,1,IF(SUM('Actual species'!R205="X"),1,0))</f>
        <v>0</v>
      </c>
      <c r="P205">
        <f>IF(SUM('Actual species'!S205)&gt;0,1,IF(SUM('Actual species'!S205="X"),1,0))</f>
        <v>0</v>
      </c>
      <c r="Q205">
        <f>IF(SUM('Actual species'!T205)&gt;0,1,IF(SUM('Actual species'!T205="X"),1,0))</f>
        <v>0</v>
      </c>
      <c r="R205">
        <f>IF(SUM('Actual species'!U205)&gt;0,1,IF(SUM('Actual species'!U205="X"),1,0))</f>
        <v>0</v>
      </c>
      <c r="S205">
        <f>IF(SUM('Actual species'!V205)&gt;0,1,IF(SUM('Actual species'!V205="X"),1,0))</f>
        <v>0</v>
      </c>
      <c r="T205">
        <f>IF(SUM('Actual species'!W205)&gt;0,1,IF(SUM('Actual species'!W205="X"),1,0))</f>
        <v>0</v>
      </c>
      <c r="U205">
        <f>IF(SUM('Actual species'!X205)&gt;0,1,IF(SUM('Actual species'!X205="X"),1,0))</f>
        <v>1</v>
      </c>
      <c r="V205">
        <f>IF(SUM('Actual species'!Y205)&gt;0,1,IF(SUM('Actual species'!Y205="X"),1,0))</f>
        <v>1</v>
      </c>
    </row>
    <row r="206" spans="1:22" x14ac:dyDescent="0.3">
      <c r="A206" t="str">
        <f>'Actual species'!A206</f>
        <v>Tachyporus caucasicus</v>
      </c>
      <c r="B206">
        <f>IF(SUM('Actual species'!B206:E206)&gt;0,1,IF(SUM('Actual species'!B206:E206="X"),1,0))</f>
        <v>0</v>
      </c>
      <c r="C206">
        <f>IF(SUM('Actual species'!F206)&gt;0,1,IF(SUM('Actual species'!F206="X"),1,0))</f>
        <v>0</v>
      </c>
      <c r="D206">
        <f>IF(SUM('Actual species'!G206)&gt;0,1,IF(SUM('Actual species'!G206="X"),1,0))</f>
        <v>0</v>
      </c>
      <c r="E206">
        <f>IF(SUM('Actual species'!H206)&gt;0,1,IF(SUM('Actual species'!H206="X"),1,0))</f>
        <v>1</v>
      </c>
      <c r="F206">
        <f>IF(SUM('Actual species'!I206)&gt;0,1,IF(SUM('Actual species'!I206="X"),1,0))</f>
        <v>1</v>
      </c>
      <c r="G206">
        <f>IF(SUM('Actual species'!J206)&gt;0,1,IF(SUM('Actual species'!J206="X"),1,0))</f>
        <v>1</v>
      </c>
      <c r="H206">
        <f>IF(SUM('Actual species'!K206)&gt;0,1,IF(SUM('Actual species'!K206="X"),1,0))</f>
        <v>1</v>
      </c>
      <c r="I206">
        <f>IF(SUM('Actual species'!L206)&gt;0,1,IF(SUM('Actual species'!L206="X"),1,0))</f>
        <v>0</v>
      </c>
      <c r="J206">
        <f>IF(SUM('Actual species'!M206)&gt;0,1,IF(SUM('Actual species'!M206="X"),1,0))</f>
        <v>1</v>
      </c>
      <c r="K206">
        <f>IF(SUM('Actual species'!N206)&gt;0,1,IF(SUM('Actual species'!N206="X"),1,0))</f>
        <v>1</v>
      </c>
      <c r="L206">
        <f>IF(SUM('Actual species'!O206)&gt;0,1,IF(SUM('Actual species'!O206="X"),1,0))</f>
        <v>0</v>
      </c>
      <c r="M206">
        <f>IF(SUM('Actual species'!P206)&gt;0,1,IF(SUM('Actual species'!P206="X"),1,0))</f>
        <v>0</v>
      </c>
      <c r="N206">
        <f>IF(SUM('Actual species'!Q206)&gt;0,1,IF(SUM('Actual species'!Q206="X"),1,0))</f>
        <v>0</v>
      </c>
      <c r="O206">
        <f>IF(SUM('Actual species'!R206)&gt;0,1,IF(SUM('Actual species'!R206="X"),1,0))</f>
        <v>0</v>
      </c>
      <c r="P206">
        <f>IF(SUM('Actual species'!S206)&gt;0,1,IF(SUM('Actual species'!S206="X"),1,0))</f>
        <v>0</v>
      </c>
      <c r="Q206">
        <f>IF(SUM('Actual species'!T206)&gt;0,1,IF(SUM('Actual species'!T206="X"),1,0))</f>
        <v>0</v>
      </c>
      <c r="R206">
        <f>IF(SUM('Actual species'!U206)&gt;0,1,IF(SUM('Actual species'!U206="X"),1,0))</f>
        <v>0</v>
      </c>
      <c r="S206">
        <f>IF(SUM('Actual species'!V206)&gt;0,1,IF(SUM('Actual species'!V206="X"),1,0))</f>
        <v>0</v>
      </c>
      <c r="T206">
        <f>IF(SUM('Actual species'!W206)&gt;0,1,IF(SUM('Actual species'!W206="X"),1,0))</f>
        <v>0</v>
      </c>
      <c r="U206">
        <f>IF(SUM('Actual species'!X206)&gt;0,1,IF(SUM('Actual species'!X206="X"),1,0))</f>
        <v>1</v>
      </c>
      <c r="V206">
        <f>IF(SUM('Actual species'!Y206)&gt;0,1,IF(SUM('Actual species'!Y206="X"),1,0))</f>
        <v>1</v>
      </c>
    </row>
    <row r="207" spans="1:22" x14ac:dyDescent="0.3">
      <c r="A207" t="str">
        <f>'Actual species'!A207</f>
        <v>Tachyporus chrysomelinus</v>
      </c>
      <c r="B207">
        <f>IF(SUM('Actual species'!B207:E207)&gt;0,1,IF(SUM('Actual species'!B207:E207="X"),1,0))</f>
        <v>0</v>
      </c>
      <c r="C207">
        <f>IF(SUM('Actual species'!F207)&gt;0,1,IF(SUM('Actual species'!F207="X"),1,0))</f>
        <v>0</v>
      </c>
      <c r="D207">
        <f>IF(SUM('Actual species'!G207)&gt;0,1,IF(SUM('Actual species'!G207="X"),1,0))</f>
        <v>0</v>
      </c>
      <c r="E207">
        <f>IF(SUM('Actual species'!H207)&gt;0,1,IF(SUM('Actual species'!H207="X"),1,0))</f>
        <v>0</v>
      </c>
      <c r="F207">
        <f>IF(SUM('Actual species'!I207)&gt;0,1,IF(SUM('Actual species'!I207="X"),1,0))</f>
        <v>0</v>
      </c>
      <c r="G207">
        <f>IF(SUM('Actual species'!J207)&gt;0,1,IF(SUM('Actual species'!J207="X"),1,0))</f>
        <v>0</v>
      </c>
      <c r="H207">
        <f>IF(SUM('Actual species'!K207)&gt;0,1,IF(SUM('Actual species'!K207="X"),1,0))</f>
        <v>0</v>
      </c>
      <c r="I207">
        <f>IF(SUM('Actual species'!L207)&gt;0,1,IF(SUM('Actual species'!L207="X"),1,0))</f>
        <v>0</v>
      </c>
      <c r="J207">
        <f>IF(SUM('Actual species'!M207)&gt;0,1,IF(SUM('Actual species'!M207="X"),1,0))</f>
        <v>1</v>
      </c>
      <c r="K207">
        <f>IF(SUM('Actual species'!N207)&gt;0,1,IF(SUM('Actual species'!N207="X"),1,0))</f>
        <v>0</v>
      </c>
      <c r="L207">
        <f>IF(SUM('Actual species'!O207)&gt;0,1,IF(SUM('Actual species'!O207="X"),1,0))</f>
        <v>0</v>
      </c>
      <c r="M207">
        <f>IF(SUM('Actual species'!P207)&gt;0,1,IF(SUM('Actual species'!P207="X"),1,0))</f>
        <v>0</v>
      </c>
      <c r="N207">
        <f>IF(SUM('Actual species'!Q207)&gt;0,1,IF(SUM('Actual species'!Q207="X"),1,0))</f>
        <v>0</v>
      </c>
      <c r="O207">
        <f>IF(SUM('Actual species'!R207)&gt;0,1,IF(SUM('Actual species'!R207="X"),1,0))</f>
        <v>0</v>
      </c>
      <c r="P207">
        <f>IF(SUM('Actual species'!S207)&gt;0,1,IF(SUM('Actual species'!S207="X"),1,0))</f>
        <v>0</v>
      </c>
      <c r="Q207">
        <f>IF(SUM('Actual species'!T207)&gt;0,1,IF(SUM('Actual species'!T207="X"),1,0))</f>
        <v>0</v>
      </c>
      <c r="R207">
        <f>IF(SUM('Actual species'!U207)&gt;0,1,IF(SUM('Actual species'!U207="X"),1,0))</f>
        <v>0</v>
      </c>
      <c r="S207">
        <f>IF(SUM('Actual species'!V207)&gt;0,1,IF(SUM('Actual species'!V207="X"),1,0))</f>
        <v>0</v>
      </c>
      <c r="T207">
        <f>IF(SUM('Actual species'!W207)&gt;0,1,IF(SUM('Actual species'!W207="X"),1,0))</f>
        <v>0</v>
      </c>
      <c r="U207">
        <f>IF(SUM('Actual species'!X207)&gt;0,1,IF(SUM('Actual species'!X207="X"),1,0))</f>
        <v>1</v>
      </c>
      <c r="V207">
        <f>IF(SUM('Actual species'!Y207)&gt;0,1,IF(SUM('Actual species'!Y207="X"),1,0))</f>
        <v>1</v>
      </c>
    </row>
    <row r="208" spans="1:22" x14ac:dyDescent="0.3">
      <c r="A208" t="str">
        <f>'Actual species'!A208</f>
        <v xml:space="preserve">Tachyporus hypnorum </v>
      </c>
      <c r="B208">
        <f>IF(SUM('Actual species'!B208:E208)&gt;0,1,IF(SUM('Actual species'!B208:E208="X"),1,0))</f>
        <v>1</v>
      </c>
      <c r="C208">
        <f>IF(SUM('Actual species'!F208)&gt;0,1,IF(SUM('Actual species'!F208="X"),1,0))</f>
        <v>0</v>
      </c>
      <c r="D208">
        <f>IF(SUM('Actual species'!G208)&gt;0,1,IF(SUM('Actual species'!G208="X"),1,0))</f>
        <v>0</v>
      </c>
      <c r="E208">
        <f>IF(SUM('Actual species'!H208)&gt;0,1,IF(SUM('Actual species'!H208="X"),1,0))</f>
        <v>0</v>
      </c>
      <c r="F208">
        <f>IF(SUM('Actual species'!I208)&gt;0,1,IF(SUM('Actual species'!I208="X"),1,0))</f>
        <v>0</v>
      </c>
      <c r="G208">
        <f>IF(SUM('Actual species'!J208)&gt;0,1,IF(SUM('Actual species'!J208="X"),1,0))</f>
        <v>1</v>
      </c>
      <c r="H208">
        <f>IF(SUM('Actual species'!K208)&gt;0,1,IF(SUM('Actual species'!K208="X"),1,0))</f>
        <v>1</v>
      </c>
      <c r="I208">
        <f>IF(SUM('Actual species'!L208)&gt;0,1,IF(SUM('Actual species'!L208="X"),1,0))</f>
        <v>0</v>
      </c>
      <c r="J208">
        <f>IF(SUM('Actual species'!M208)&gt;0,1,IF(SUM('Actual species'!M208="X"),1,0))</f>
        <v>1</v>
      </c>
      <c r="K208">
        <f>IF(SUM('Actual species'!N208)&gt;0,1,IF(SUM('Actual species'!N208="X"),1,0))</f>
        <v>0</v>
      </c>
      <c r="L208">
        <f>IF(SUM('Actual species'!O208)&gt;0,1,IF(SUM('Actual species'!O208="X"),1,0))</f>
        <v>0</v>
      </c>
      <c r="M208">
        <f>IF(SUM('Actual species'!P208)&gt;0,1,IF(SUM('Actual species'!P208="X"),1,0))</f>
        <v>0</v>
      </c>
      <c r="N208">
        <f>IF(SUM('Actual species'!Q208)&gt;0,1,IF(SUM('Actual species'!Q208="X"),1,0))</f>
        <v>0</v>
      </c>
      <c r="O208">
        <f>IF(SUM('Actual species'!R208)&gt;0,1,IF(SUM('Actual species'!R208="X"),1,0))</f>
        <v>0</v>
      </c>
      <c r="P208">
        <f>IF(SUM('Actual species'!S208)&gt;0,1,IF(SUM('Actual species'!S208="X"),1,0))</f>
        <v>0</v>
      </c>
      <c r="Q208">
        <f>IF(SUM('Actual species'!T208)&gt;0,1,IF(SUM('Actual species'!T208="X"),1,0))</f>
        <v>0</v>
      </c>
      <c r="R208">
        <f>IF(SUM('Actual species'!U208)&gt;0,1,IF(SUM('Actual species'!U208="X"),1,0))</f>
        <v>0</v>
      </c>
      <c r="S208">
        <f>IF(SUM('Actual species'!V208)&gt;0,1,IF(SUM('Actual species'!V208="X"),1,0))</f>
        <v>0</v>
      </c>
      <c r="T208">
        <f>IF(SUM('Actual species'!W208)&gt;0,1,IF(SUM('Actual species'!W208="X"),1,0))</f>
        <v>0</v>
      </c>
      <c r="U208">
        <f>IF(SUM('Actual species'!X208)&gt;0,1,IF(SUM('Actual species'!X208="X"),1,0))</f>
        <v>1</v>
      </c>
      <c r="V208">
        <f>IF(SUM('Actual species'!Y208)&gt;0,1,IF(SUM('Actual species'!Y208="X"),1,0))</f>
        <v>1</v>
      </c>
    </row>
    <row r="209" spans="1:22" x14ac:dyDescent="0.3">
      <c r="A209" t="str">
        <f>'Actual species'!A209</f>
        <v>Tachyporus nitidulus</v>
      </c>
      <c r="B209">
        <f>IF(SUM('Actual species'!B209:E209)&gt;0,1,IF(SUM('Actual species'!B209:E209="X"),1,0))</f>
        <v>1</v>
      </c>
      <c r="C209">
        <f>IF(SUM('Actual species'!F209)&gt;0,1,IF(SUM('Actual species'!F209="X"),1,0))</f>
        <v>0</v>
      </c>
      <c r="D209">
        <f>IF(SUM('Actual species'!G209)&gt;0,1,IF(SUM('Actual species'!G209="X"),1,0))</f>
        <v>1</v>
      </c>
      <c r="E209">
        <f>IF(SUM('Actual species'!H209)&gt;0,1,IF(SUM('Actual species'!H209="X"),1,0))</f>
        <v>1</v>
      </c>
      <c r="F209">
        <f>IF(SUM('Actual species'!I209)&gt;0,1,IF(SUM('Actual species'!I209="X"),1,0))</f>
        <v>1</v>
      </c>
      <c r="G209">
        <f>IF(SUM('Actual species'!J209)&gt;0,1,IF(SUM('Actual species'!J209="X"),1,0))</f>
        <v>1</v>
      </c>
      <c r="H209">
        <f>IF(SUM('Actual species'!K209)&gt;0,1,IF(SUM('Actual species'!K209="X"),1,0))</f>
        <v>1</v>
      </c>
      <c r="I209">
        <f>IF(SUM('Actual species'!L209)&gt;0,1,IF(SUM('Actual species'!L209="X"),1,0))</f>
        <v>1</v>
      </c>
      <c r="J209">
        <f>IF(SUM('Actual species'!M209)&gt;0,1,IF(SUM('Actual species'!M209="X"),1,0))</f>
        <v>1</v>
      </c>
      <c r="K209">
        <f>IF(SUM('Actual species'!N209)&gt;0,1,IF(SUM('Actual species'!N209="X"),1,0))</f>
        <v>1</v>
      </c>
      <c r="L209">
        <f>IF(SUM('Actual species'!O209)&gt;0,1,IF(SUM('Actual species'!O209="X"),1,0))</f>
        <v>1</v>
      </c>
      <c r="M209">
        <f>IF(SUM('Actual species'!P209)&gt;0,1,IF(SUM('Actual species'!P209="X"),1,0))</f>
        <v>0</v>
      </c>
      <c r="N209">
        <f>IF(SUM('Actual species'!Q209)&gt;0,1,IF(SUM('Actual species'!Q209="X"),1,0))</f>
        <v>0</v>
      </c>
      <c r="O209">
        <f>IF(SUM('Actual species'!R209)&gt;0,1,IF(SUM('Actual species'!R209="X"),1,0))</f>
        <v>1</v>
      </c>
      <c r="P209">
        <f>IF(SUM('Actual species'!S209)&gt;0,1,IF(SUM('Actual species'!S209="X"),1,0))</f>
        <v>1</v>
      </c>
      <c r="Q209">
        <f>IF(SUM('Actual species'!T209)&gt;0,1,IF(SUM('Actual species'!T209="X"),1,0))</f>
        <v>0</v>
      </c>
      <c r="R209">
        <f>IF(SUM('Actual species'!U209)&gt;0,1,IF(SUM('Actual species'!U209="X"),1,0))</f>
        <v>0</v>
      </c>
      <c r="S209">
        <f>IF(SUM('Actual species'!V209)&gt;0,1,IF(SUM('Actual species'!V209="X"),1,0))</f>
        <v>1</v>
      </c>
      <c r="T209">
        <f>IF(SUM('Actual species'!W209)&gt;0,1,IF(SUM('Actual species'!W209="X"),1,0))</f>
        <v>0</v>
      </c>
      <c r="U209">
        <f>IF(SUM('Actual species'!X209)&gt;0,1,IF(SUM('Actual species'!X209="X"),1,0))</f>
        <v>1</v>
      </c>
      <c r="V209">
        <f>IF(SUM('Actual species'!Y209)&gt;0,1,IF(SUM('Actual species'!Y209="X"),1,0))</f>
        <v>1</v>
      </c>
    </row>
    <row r="210" spans="1:22" x14ac:dyDescent="0.3">
      <c r="A210" t="str">
        <f>'Actual species'!A210</f>
        <v>Tachyporus pusillus</v>
      </c>
      <c r="B210">
        <f>IF(SUM('Actual species'!B210:E210)&gt;0,1,IF(SUM('Actual species'!B210:E210="X"),1,0))</f>
        <v>0</v>
      </c>
      <c r="C210">
        <f>IF(SUM('Actual species'!F210)&gt;0,1,IF(SUM('Actual species'!F210="X"),1,0))</f>
        <v>0</v>
      </c>
      <c r="D210">
        <f>IF(SUM('Actual species'!G210)&gt;0,1,IF(SUM('Actual species'!G210="X"),1,0))</f>
        <v>0</v>
      </c>
      <c r="E210">
        <f>IF(SUM('Actual species'!H210)&gt;0,1,IF(SUM('Actual species'!H210="X"),1,0))</f>
        <v>0</v>
      </c>
      <c r="F210">
        <f>IF(SUM('Actual species'!I210)&gt;0,1,IF(SUM('Actual species'!I210="X"),1,0))</f>
        <v>1</v>
      </c>
      <c r="G210">
        <f>IF(SUM('Actual species'!J210)&gt;0,1,IF(SUM('Actual species'!J210="X"),1,0))</f>
        <v>0</v>
      </c>
      <c r="H210">
        <f>IF(SUM('Actual species'!K210)&gt;0,1,IF(SUM('Actual species'!K210="X"),1,0))</f>
        <v>0</v>
      </c>
      <c r="I210">
        <f>IF(SUM('Actual species'!L210)&gt;0,1,IF(SUM('Actual species'!L210="X"),1,0))</f>
        <v>0</v>
      </c>
      <c r="J210">
        <f>IF(SUM('Actual species'!M210)&gt;0,1,IF(SUM('Actual species'!M210="X"),1,0))</f>
        <v>0</v>
      </c>
      <c r="K210">
        <f>IF(SUM('Actual species'!N210)&gt;0,1,IF(SUM('Actual species'!N210="X"),1,0))</f>
        <v>0</v>
      </c>
      <c r="L210">
        <f>IF(SUM('Actual species'!O210)&gt;0,1,IF(SUM('Actual species'!O210="X"),1,0))</f>
        <v>0</v>
      </c>
      <c r="M210">
        <f>IF(SUM('Actual species'!P210)&gt;0,1,IF(SUM('Actual species'!P210="X"),1,0))</f>
        <v>1</v>
      </c>
      <c r="N210">
        <f>IF(SUM('Actual species'!Q210)&gt;0,1,IF(SUM('Actual species'!Q210="X"),1,0))</f>
        <v>0</v>
      </c>
      <c r="O210">
        <f>IF(SUM('Actual species'!R210)&gt;0,1,IF(SUM('Actual species'!R210="X"),1,0))</f>
        <v>0</v>
      </c>
      <c r="P210">
        <f>IF(SUM('Actual species'!S210)&gt;0,1,IF(SUM('Actual species'!S210="X"),1,0))</f>
        <v>0</v>
      </c>
      <c r="Q210">
        <f>IF(SUM('Actual species'!T210)&gt;0,1,IF(SUM('Actual species'!T210="X"),1,0))</f>
        <v>0</v>
      </c>
      <c r="R210">
        <f>IF(SUM('Actual species'!U210)&gt;0,1,IF(SUM('Actual species'!U210="X"),1,0))</f>
        <v>0</v>
      </c>
      <c r="S210">
        <f>IF(SUM('Actual species'!V210)&gt;0,1,IF(SUM('Actual species'!V210="X"),1,0))</f>
        <v>0</v>
      </c>
      <c r="T210">
        <f>IF(SUM('Actual species'!W210)&gt;0,1,IF(SUM('Actual species'!W210="X"),1,0))</f>
        <v>0</v>
      </c>
      <c r="U210">
        <f>IF(SUM('Actual species'!X210)&gt;0,1,IF(SUM('Actual species'!X210="X"),1,0))</f>
        <v>1</v>
      </c>
      <c r="V210">
        <f>IF(SUM('Actual species'!Y210)&gt;0,1,IF(SUM('Actual species'!Y210="X"),1,0))</f>
        <v>1</v>
      </c>
    </row>
    <row r="211" spans="1:22" x14ac:dyDescent="0.3">
      <c r="A211" t="str">
        <f>'Actual species'!A211</f>
        <v>Tachyporus scitulus</v>
      </c>
      <c r="B211">
        <f>IF(SUM('Actual species'!B211:E211)&gt;0,1,IF(SUM('Actual species'!B211:E211="X"),1,0))</f>
        <v>0</v>
      </c>
      <c r="C211">
        <f>IF(SUM('Actual species'!F211)&gt;0,1,IF(SUM('Actual species'!F211="X"),1,0))</f>
        <v>1</v>
      </c>
      <c r="D211">
        <f>IF(SUM('Actual species'!G211)&gt;0,1,IF(SUM('Actual species'!G211="X"),1,0))</f>
        <v>0</v>
      </c>
      <c r="E211">
        <f>IF(SUM('Actual species'!H211)&gt;0,1,IF(SUM('Actual species'!H211="X"),1,0))</f>
        <v>0</v>
      </c>
      <c r="F211">
        <f>IF(SUM('Actual species'!I211)&gt;0,1,IF(SUM('Actual species'!I211="X"),1,0))</f>
        <v>0</v>
      </c>
      <c r="G211">
        <f>IF(SUM('Actual species'!J211)&gt;0,1,IF(SUM('Actual species'!J211="X"),1,0))</f>
        <v>0</v>
      </c>
      <c r="H211">
        <f>IF(SUM('Actual species'!K211)&gt;0,1,IF(SUM('Actual species'!K211="X"),1,0))</f>
        <v>0</v>
      </c>
      <c r="I211">
        <f>IF(SUM('Actual species'!L211)&gt;0,1,IF(SUM('Actual species'!L211="X"),1,0))</f>
        <v>0</v>
      </c>
      <c r="J211">
        <f>IF(SUM('Actual species'!M211)&gt;0,1,IF(SUM('Actual species'!M211="X"),1,0))</f>
        <v>0</v>
      </c>
      <c r="K211">
        <f>IF(SUM('Actual species'!N211)&gt;0,1,IF(SUM('Actual species'!N211="X"),1,0))</f>
        <v>0</v>
      </c>
      <c r="L211">
        <f>IF(SUM('Actual species'!O211)&gt;0,1,IF(SUM('Actual species'!O211="X"),1,0))</f>
        <v>0</v>
      </c>
      <c r="M211">
        <f>IF(SUM('Actual species'!P211)&gt;0,1,IF(SUM('Actual species'!P211="X"),1,0))</f>
        <v>0</v>
      </c>
      <c r="N211">
        <f>IF(SUM('Actual species'!Q211)&gt;0,1,IF(SUM('Actual species'!Q211="X"),1,0))</f>
        <v>0</v>
      </c>
      <c r="O211">
        <f>IF(SUM('Actual species'!R211)&gt;0,1,IF(SUM('Actual species'!R211="X"),1,0))</f>
        <v>0</v>
      </c>
      <c r="P211">
        <f>IF(SUM('Actual species'!S211)&gt;0,1,IF(SUM('Actual species'!S211="X"),1,0))</f>
        <v>0</v>
      </c>
      <c r="Q211">
        <f>IF(SUM('Actual species'!T211)&gt;0,1,IF(SUM('Actual species'!T211="X"),1,0))</f>
        <v>1</v>
      </c>
      <c r="R211">
        <f>IF(SUM('Actual species'!U211)&gt;0,1,IF(SUM('Actual species'!U211="X"),1,0))</f>
        <v>0</v>
      </c>
      <c r="S211">
        <f>IF(SUM('Actual species'!V211)&gt;0,1,IF(SUM('Actual species'!V211="X"),1,0))</f>
        <v>0</v>
      </c>
      <c r="T211">
        <f>IF(SUM('Actual species'!W211)&gt;0,1,IF(SUM('Actual species'!W211="X"),1,0))</f>
        <v>0</v>
      </c>
      <c r="U211">
        <f>IF(SUM('Actual species'!X211)&gt;0,1,IF(SUM('Actual species'!X211="X"),1,0))</f>
        <v>1</v>
      </c>
      <c r="V211">
        <f>IF(SUM('Actual species'!Y211)&gt;0,1,IF(SUM('Actual species'!Y211="X"),1,0))</f>
        <v>1</v>
      </c>
    </row>
    <row r="212" spans="1:22" x14ac:dyDescent="0.3">
      <c r="A212" t="str">
        <f>'Actual species'!A212</f>
        <v>Tachyporus solutus</v>
      </c>
      <c r="B212">
        <f>IF(SUM('Actual species'!B212:E212)&gt;0,1,IF(SUM('Actual species'!B212:E212="X"),1,0))</f>
        <v>0</v>
      </c>
      <c r="C212">
        <f>IF(SUM('Actual species'!F212)&gt;0,1,IF(SUM('Actual species'!F212="X"),1,0))</f>
        <v>1</v>
      </c>
      <c r="D212">
        <f>IF(SUM('Actual species'!G212)&gt;0,1,IF(SUM('Actual species'!G212="X"),1,0))</f>
        <v>0</v>
      </c>
      <c r="E212">
        <f>IF(SUM('Actual species'!H212)&gt;0,1,IF(SUM('Actual species'!H212="X"),1,0))</f>
        <v>0</v>
      </c>
      <c r="F212">
        <f>IF(SUM('Actual species'!I212)&gt;0,1,IF(SUM('Actual species'!I212="X"),1,0))</f>
        <v>0</v>
      </c>
      <c r="G212">
        <f>IF(SUM('Actual species'!J212)&gt;0,1,IF(SUM('Actual species'!J212="X"),1,0))</f>
        <v>0</v>
      </c>
      <c r="H212">
        <f>IF(SUM('Actual species'!K212)&gt;0,1,IF(SUM('Actual species'!K212="X"),1,0))</f>
        <v>0</v>
      </c>
      <c r="I212">
        <f>IF(SUM('Actual species'!L212)&gt;0,1,IF(SUM('Actual species'!L212="X"),1,0))</f>
        <v>0</v>
      </c>
      <c r="J212">
        <f>IF(SUM('Actual species'!M212)&gt;0,1,IF(SUM('Actual species'!M212="X"),1,0))</f>
        <v>1</v>
      </c>
      <c r="K212">
        <f>IF(SUM('Actual species'!N212)&gt;0,1,IF(SUM('Actual species'!N212="X"),1,0))</f>
        <v>0</v>
      </c>
      <c r="L212">
        <f>IF(SUM('Actual species'!O212)&gt;0,1,IF(SUM('Actual species'!O212="X"),1,0))</f>
        <v>0</v>
      </c>
      <c r="M212">
        <f>IF(SUM('Actual species'!P212)&gt;0,1,IF(SUM('Actual species'!P212="X"),1,0))</f>
        <v>0</v>
      </c>
      <c r="N212">
        <f>IF(SUM('Actual species'!Q212)&gt;0,1,IF(SUM('Actual species'!Q212="X"),1,0))</f>
        <v>0</v>
      </c>
      <c r="O212">
        <f>IF(SUM('Actual species'!R212)&gt;0,1,IF(SUM('Actual species'!R212="X"),1,0))</f>
        <v>0</v>
      </c>
      <c r="P212">
        <f>IF(SUM('Actual species'!S212)&gt;0,1,IF(SUM('Actual species'!S212="X"),1,0))</f>
        <v>0</v>
      </c>
      <c r="Q212">
        <f>IF(SUM('Actual species'!T212)&gt;0,1,IF(SUM('Actual species'!T212="X"),1,0))</f>
        <v>0</v>
      </c>
      <c r="R212">
        <f>IF(SUM('Actual species'!U212)&gt;0,1,IF(SUM('Actual species'!U212="X"),1,0))</f>
        <v>0</v>
      </c>
      <c r="S212">
        <f>IF(SUM('Actual species'!V212)&gt;0,1,IF(SUM('Actual species'!V212="X"),1,0))</f>
        <v>0</v>
      </c>
      <c r="T212">
        <f>IF(SUM('Actual species'!W212)&gt;0,1,IF(SUM('Actual species'!W212="X"),1,0))</f>
        <v>0</v>
      </c>
      <c r="U212">
        <f>IF(SUM('Actual species'!X212)&gt;0,1,IF(SUM('Actual species'!X212="X"),1,0))</f>
        <v>1</v>
      </c>
      <c r="V212">
        <f>IF(SUM('Actual species'!Y212)&gt;0,1,IF(SUM('Actual species'!Y212="X"),1,0))</f>
        <v>1</v>
      </c>
    </row>
    <row r="213" spans="1:22" x14ac:dyDescent="0.3">
      <c r="A213" t="str">
        <f>'Actual species'!A213</f>
        <v>Trichophyinae</v>
      </c>
      <c r="B213">
        <f>IF(SUM('Actual species'!B213:E213)&gt;0,1,IF(SUM('Actual species'!B213:E213="X"),1,0))</f>
        <v>0</v>
      </c>
      <c r="C213">
        <f>IF(SUM('Actual species'!F213)&gt;0,1,IF(SUM('Actual species'!F213="X"),1,0))</f>
        <v>0</v>
      </c>
      <c r="D213">
        <f>IF(SUM('Actual species'!G213)&gt;0,1,IF(SUM('Actual species'!G213="X"),1,0))</f>
        <v>0</v>
      </c>
      <c r="E213">
        <f>IF(SUM('Actual species'!H213)&gt;0,1,IF(SUM('Actual species'!H213="X"),1,0))</f>
        <v>0</v>
      </c>
      <c r="F213">
        <f>IF(SUM('Actual species'!I213)&gt;0,1,IF(SUM('Actual species'!I213="X"),1,0))</f>
        <v>0</v>
      </c>
      <c r="G213">
        <f>IF(SUM('Actual species'!J213)&gt;0,1,IF(SUM('Actual species'!J213="X"),1,0))</f>
        <v>0</v>
      </c>
      <c r="H213">
        <f>IF(SUM('Actual species'!K213)&gt;0,1,IF(SUM('Actual species'!K213="X"),1,0))</f>
        <v>0</v>
      </c>
      <c r="I213">
        <f>IF(SUM('Actual species'!L213)&gt;0,1,IF(SUM('Actual species'!L213="X"),1,0))</f>
        <v>0</v>
      </c>
      <c r="J213">
        <f>IF(SUM('Actual species'!M213)&gt;0,1,IF(SUM('Actual species'!M213="X"),1,0))</f>
        <v>0</v>
      </c>
      <c r="K213">
        <f>IF(SUM('Actual species'!N213)&gt;0,1,IF(SUM('Actual species'!N213="X"),1,0))</f>
        <v>0</v>
      </c>
      <c r="L213">
        <f>IF(SUM('Actual species'!O213)&gt;0,1,IF(SUM('Actual species'!O213="X"),1,0))</f>
        <v>0</v>
      </c>
      <c r="M213">
        <f>IF(SUM('Actual species'!P213)&gt;0,1,IF(SUM('Actual species'!P213="X"),1,0))</f>
        <v>0</v>
      </c>
      <c r="N213">
        <f>IF(SUM('Actual species'!Q213)&gt;0,1,IF(SUM('Actual species'!Q213="X"),1,0))</f>
        <v>0</v>
      </c>
      <c r="O213">
        <f>IF(SUM('Actual species'!R213)&gt;0,1,IF(SUM('Actual species'!R213="X"),1,0))</f>
        <v>0</v>
      </c>
      <c r="P213">
        <f>IF(SUM('Actual species'!S213)&gt;0,1,IF(SUM('Actual species'!S213="X"),1,0))</f>
        <v>0</v>
      </c>
      <c r="Q213">
        <f>IF(SUM('Actual species'!T213)&gt;0,1,IF(SUM('Actual species'!T213="X"),1,0))</f>
        <v>0</v>
      </c>
      <c r="R213">
        <f>IF(SUM('Actual species'!U213)&gt;0,1,IF(SUM('Actual species'!U213="X"),1,0))</f>
        <v>0</v>
      </c>
      <c r="S213">
        <f>IF(SUM('Actual species'!V213)&gt;0,1,IF(SUM('Actual species'!V213="X"),1,0))</f>
        <v>0</v>
      </c>
      <c r="T213">
        <f>IF(SUM('Actual species'!W213)&gt;0,1,IF(SUM('Actual species'!W213="X"),1,0))</f>
        <v>0</v>
      </c>
      <c r="U213">
        <f>IF(SUM('Actual species'!X213)&gt;0,1,IF(SUM('Actual species'!X213="X"),1,0))</f>
        <v>0</v>
      </c>
      <c r="V213">
        <f>IF(SUM('Actual species'!Y213)&gt;0,1,IF(SUM('Actual species'!Y213="X"),1,0))</f>
        <v>0</v>
      </c>
    </row>
    <row r="214" spans="1:22" x14ac:dyDescent="0.3">
      <c r="A214" t="str">
        <f>'Actual species'!A214</f>
        <v>Trichophya pilicornis</v>
      </c>
      <c r="B214">
        <f>IF(SUM('Actual species'!B214:E214)&gt;0,1,IF(SUM('Actual species'!B214:E214="X"),1,0))</f>
        <v>1</v>
      </c>
      <c r="C214">
        <f>IF(SUM('Actual species'!F214)&gt;0,1,IF(SUM('Actual species'!F214="X"),1,0))</f>
        <v>0</v>
      </c>
      <c r="D214">
        <f>IF(SUM('Actual species'!G214)&gt;0,1,IF(SUM('Actual species'!G214="X"),1,0))</f>
        <v>0</v>
      </c>
      <c r="E214">
        <f>IF(SUM('Actual species'!H214)&gt;0,1,IF(SUM('Actual species'!H214="X"),1,0))</f>
        <v>0</v>
      </c>
      <c r="F214">
        <f>IF(SUM('Actual species'!I214)&gt;0,1,IF(SUM('Actual species'!I214="X"),1,0))</f>
        <v>0</v>
      </c>
      <c r="G214">
        <f>IF(SUM('Actual species'!J214)&gt;0,1,IF(SUM('Actual species'!J214="X"),1,0))</f>
        <v>0</v>
      </c>
      <c r="H214">
        <f>IF(SUM('Actual species'!K214)&gt;0,1,IF(SUM('Actual species'!K214="X"),1,0))</f>
        <v>0</v>
      </c>
      <c r="I214">
        <f>IF(SUM('Actual species'!L214)&gt;0,1,IF(SUM('Actual species'!L214="X"),1,0))</f>
        <v>0</v>
      </c>
      <c r="J214">
        <f>IF(SUM('Actual species'!M214)&gt;0,1,IF(SUM('Actual species'!M214="X"),1,0))</f>
        <v>0</v>
      </c>
      <c r="K214">
        <f>IF(SUM('Actual species'!N214)&gt;0,1,IF(SUM('Actual species'!N214="X"),1,0))</f>
        <v>0</v>
      </c>
      <c r="L214">
        <f>IF(SUM('Actual species'!O214)&gt;0,1,IF(SUM('Actual species'!O214="X"),1,0))</f>
        <v>0</v>
      </c>
      <c r="M214">
        <f>IF(SUM('Actual species'!P214)&gt;0,1,IF(SUM('Actual species'!P214="X"),1,0))</f>
        <v>0</v>
      </c>
      <c r="N214">
        <f>IF(SUM('Actual species'!Q214)&gt;0,1,IF(SUM('Actual species'!Q214="X"),1,0))</f>
        <v>0</v>
      </c>
      <c r="O214">
        <f>IF(SUM('Actual species'!R214)&gt;0,1,IF(SUM('Actual species'!R214="X"),1,0))</f>
        <v>0</v>
      </c>
      <c r="P214">
        <f>IF(SUM('Actual species'!S214)&gt;0,1,IF(SUM('Actual species'!S214="X"),1,0))</f>
        <v>0</v>
      </c>
      <c r="Q214">
        <f>IF(SUM('Actual species'!T214)&gt;0,1,IF(SUM('Actual species'!T214="X"),1,0))</f>
        <v>0</v>
      </c>
      <c r="R214">
        <f>IF(SUM('Actual species'!U214)&gt;0,1,IF(SUM('Actual species'!U214="X"),1,0))</f>
        <v>0</v>
      </c>
      <c r="S214">
        <f>IF(SUM('Actual species'!V214)&gt;0,1,IF(SUM('Actual species'!V214="X"),1,0))</f>
        <v>0</v>
      </c>
      <c r="T214">
        <f>IF(SUM('Actual species'!W214)&gt;0,1,IF(SUM('Actual species'!W214="X"),1,0))</f>
        <v>0</v>
      </c>
      <c r="U214">
        <f>IF(SUM('Actual species'!X214)&gt;0,1,IF(SUM('Actual species'!X214="X"),1,0))</f>
        <v>0</v>
      </c>
      <c r="V214">
        <f>IF(SUM('Actual species'!Y214)&gt;0,1,IF(SUM('Actual species'!Y214="X"),1,0))</f>
        <v>1</v>
      </c>
    </row>
    <row r="215" spans="1:22" x14ac:dyDescent="0.3">
      <c r="A215" t="str">
        <f>'Actual species'!A215</f>
        <v>Habrocerinae</v>
      </c>
      <c r="B215">
        <f>IF(SUM('Actual species'!B215:E215)&gt;0,1,IF(SUM('Actual species'!B215:E215="X"),1,0))</f>
        <v>0</v>
      </c>
      <c r="C215">
        <f>IF(SUM('Actual species'!F215)&gt;0,1,IF(SUM('Actual species'!F215="X"),1,0))</f>
        <v>0</v>
      </c>
      <c r="D215">
        <f>IF(SUM('Actual species'!G215)&gt;0,1,IF(SUM('Actual species'!G215="X"),1,0))</f>
        <v>0</v>
      </c>
      <c r="E215">
        <f>IF(SUM('Actual species'!H215)&gt;0,1,IF(SUM('Actual species'!H215="X"),1,0))</f>
        <v>0</v>
      </c>
      <c r="F215">
        <f>IF(SUM('Actual species'!I215)&gt;0,1,IF(SUM('Actual species'!I215="X"),1,0))</f>
        <v>0</v>
      </c>
      <c r="G215">
        <f>IF(SUM('Actual species'!J215)&gt;0,1,IF(SUM('Actual species'!J215="X"),1,0))</f>
        <v>0</v>
      </c>
      <c r="H215">
        <f>IF(SUM('Actual species'!K215)&gt;0,1,IF(SUM('Actual species'!K215="X"),1,0))</f>
        <v>0</v>
      </c>
      <c r="I215">
        <f>IF(SUM('Actual species'!L215)&gt;0,1,IF(SUM('Actual species'!L215="X"),1,0))</f>
        <v>0</v>
      </c>
      <c r="J215">
        <f>IF(SUM('Actual species'!M215)&gt;0,1,IF(SUM('Actual species'!M215="X"),1,0))</f>
        <v>0</v>
      </c>
      <c r="K215">
        <f>IF(SUM('Actual species'!N215)&gt;0,1,IF(SUM('Actual species'!N215="X"),1,0))</f>
        <v>0</v>
      </c>
      <c r="L215">
        <f>IF(SUM('Actual species'!O215)&gt;0,1,IF(SUM('Actual species'!O215="X"),1,0))</f>
        <v>0</v>
      </c>
      <c r="M215">
        <f>IF(SUM('Actual species'!P215)&gt;0,1,IF(SUM('Actual species'!P215="X"),1,0))</f>
        <v>0</v>
      </c>
      <c r="N215">
        <f>IF(SUM('Actual species'!Q215)&gt;0,1,IF(SUM('Actual species'!Q215="X"),1,0))</f>
        <v>0</v>
      </c>
      <c r="O215">
        <f>IF(SUM('Actual species'!R215)&gt;0,1,IF(SUM('Actual species'!R215="X"),1,0))</f>
        <v>0</v>
      </c>
      <c r="P215">
        <f>IF(SUM('Actual species'!S215)&gt;0,1,IF(SUM('Actual species'!S215="X"),1,0))</f>
        <v>0</v>
      </c>
      <c r="Q215">
        <f>IF(SUM('Actual species'!T215)&gt;0,1,IF(SUM('Actual species'!T215="X"),1,0))</f>
        <v>0</v>
      </c>
      <c r="R215">
        <f>IF(SUM('Actual species'!U215)&gt;0,1,IF(SUM('Actual species'!U215="X"),1,0))</f>
        <v>0</v>
      </c>
      <c r="S215">
        <f>IF(SUM('Actual species'!V215)&gt;0,1,IF(SUM('Actual species'!V215="X"),1,0))</f>
        <v>0</v>
      </c>
      <c r="T215">
        <f>IF(SUM('Actual species'!W215)&gt;0,1,IF(SUM('Actual species'!W215="X"),1,0))</f>
        <v>0</v>
      </c>
      <c r="U215">
        <f>IF(SUM('Actual species'!X215)&gt;0,1,IF(SUM('Actual species'!X215="X"),1,0))</f>
        <v>0</v>
      </c>
      <c r="V215">
        <f>IF(SUM('Actual species'!Y215)&gt;0,1,IF(SUM('Actual species'!Y215="X"),1,0))</f>
        <v>0</v>
      </c>
    </row>
    <row r="216" spans="1:22" x14ac:dyDescent="0.3">
      <c r="A216" t="str">
        <f>'Actual species'!A216</f>
        <v>Habrocerus capillaricornis</v>
      </c>
      <c r="B216">
        <f>IF(SUM('Actual species'!B216:E216)&gt;0,1,IF(SUM('Actual species'!B216:E216="X"),1,0))</f>
        <v>0</v>
      </c>
      <c r="C216">
        <f>IF(SUM('Actual species'!F216)&gt;0,1,IF(SUM('Actual species'!F216="X"),1,0))</f>
        <v>0</v>
      </c>
      <c r="D216">
        <f>IF(SUM('Actual species'!G216)&gt;0,1,IF(SUM('Actual species'!G216="X"),1,0))</f>
        <v>0</v>
      </c>
      <c r="E216">
        <f>IF(SUM('Actual species'!H216)&gt;0,1,IF(SUM('Actual species'!H216="X"),1,0))</f>
        <v>0</v>
      </c>
      <c r="F216">
        <f>IF(SUM('Actual species'!I216)&gt;0,1,IF(SUM('Actual species'!I216="X"),1,0))</f>
        <v>0</v>
      </c>
      <c r="G216">
        <f>IF(SUM('Actual species'!J216)&gt;0,1,IF(SUM('Actual species'!J216="X"),1,0))</f>
        <v>0</v>
      </c>
      <c r="H216">
        <f>IF(SUM('Actual species'!K216)&gt;0,1,IF(SUM('Actual species'!K216="X"),1,0))</f>
        <v>0</v>
      </c>
      <c r="I216">
        <f>IF(SUM('Actual species'!L216)&gt;0,1,IF(SUM('Actual species'!L216="X"),1,0))</f>
        <v>0</v>
      </c>
      <c r="J216">
        <f>IF(SUM('Actual species'!M216)&gt;0,1,IF(SUM('Actual species'!M216="X"),1,0))</f>
        <v>1</v>
      </c>
      <c r="K216">
        <f>IF(SUM('Actual species'!N216)&gt;0,1,IF(SUM('Actual species'!N216="X"),1,0))</f>
        <v>0</v>
      </c>
      <c r="L216">
        <f>IF(SUM('Actual species'!O216)&gt;0,1,IF(SUM('Actual species'!O216="X"),1,0))</f>
        <v>0</v>
      </c>
      <c r="M216">
        <f>IF(SUM('Actual species'!P216)&gt;0,1,IF(SUM('Actual species'!P216="X"),1,0))</f>
        <v>1</v>
      </c>
      <c r="N216">
        <f>IF(SUM('Actual species'!Q216)&gt;0,1,IF(SUM('Actual species'!Q216="X"),1,0))</f>
        <v>0</v>
      </c>
      <c r="O216">
        <f>IF(SUM('Actual species'!R216)&gt;0,1,IF(SUM('Actual species'!R216="X"),1,0))</f>
        <v>1</v>
      </c>
      <c r="P216">
        <f>IF(SUM('Actual species'!S216)&gt;0,1,IF(SUM('Actual species'!S216="X"),1,0))</f>
        <v>0</v>
      </c>
      <c r="Q216">
        <f>IF(SUM('Actual species'!T216)&gt;0,1,IF(SUM('Actual species'!T216="X"),1,0))</f>
        <v>1</v>
      </c>
      <c r="R216">
        <f>IF(SUM('Actual species'!U216)&gt;0,1,IF(SUM('Actual species'!U216="X"),1,0))</f>
        <v>0</v>
      </c>
      <c r="S216">
        <f>IF(SUM('Actual species'!V216)&gt;0,1,IF(SUM('Actual species'!V216="X"),1,0))</f>
        <v>0</v>
      </c>
      <c r="T216">
        <f>IF(SUM('Actual species'!W216)&gt;0,1,IF(SUM('Actual species'!W216="X"),1,0))</f>
        <v>0</v>
      </c>
      <c r="U216">
        <f>IF(SUM('Actual species'!X216)&gt;0,1,IF(SUM('Actual species'!X216="X"),1,0))</f>
        <v>1</v>
      </c>
      <c r="V216">
        <f>IF(SUM('Actual species'!Y216)&gt;0,1,IF(SUM('Actual species'!Y216="X"),1,0))</f>
        <v>1</v>
      </c>
    </row>
    <row r="217" spans="1:22" x14ac:dyDescent="0.3">
      <c r="A217" t="str">
        <f>'Actual species'!A217</f>
        <v>Habrocerus cyprensis</v>
      </c>
      <c r="B217">
        <f>IF(SUM('Actual species'!B217:E217)&gt;0,1,IF(SUM('Actual species'!B217:E217="X"),1,0))</f>
        <v>1</v>
      </c>
      <c r="C217">
        <f>IF(SUM('Actual species'!F217)&gt;0,1,IF(SUM('Actual species'!F217="X"),1,0))</f>
        <v>0</v>
      </c>
      <c r="D217">
        <f>IF(SUM('Actual species'!G217)&gt;0,1,IF(SUM('Actual species'!G217="X"),1,0))</f>
        <v>0</v>
      </c>
      <c r="E217">
        <f>IF(SUM('Actual species'!H217)&gt;0,1,IF(SUM('Actual species'!H217="X"),1,0))</f>
        <v>0</v>
      </c>
      <c r="F217">
        <f>IF(SUM('Actual species'!I217)&gt;0,1,IF(SUM('Actual species'!I217="X"),1,0))</f>
        <v>0</v>
      </c>
      <c r="G217">
        <f>IF(SUM('Actual species'!J217)&gt;0,1,IF(SUM('Actual species'!J217="X"),1,0))</f>
        <v>0</v>
      </c>
      <c r="H217">
        <f>IF(SUM('Actual species'!K217)&gt;0,1,IF(SUM('Actual species'!K217="X"),1,0))</f>
        <v>1</v>
      </c>
      <c r="I217">
        <f>IF(SUM('Actual species'!L217)&gt;0,1,IF(SUM('Actual species'!L217="X"),1,0))</f>
        <v>0</v>
      </c>
      <c r="J217">
        <f>IF(SUM('Actual species'!M217)&gt;0,1,IF(SUM('Actual species'!M217="X"),1,0))</f>
        <v>0</v>
      </c>
      <c r="K217">
        <f>IF(SUM('Actual species'!N217)&gt;0,1,IF(SUM('Actual species'!N217="X"),1,0))</f>
        <v>0</v>
      </c>
      <c r="L217">
        <f>IF(SUM('Actual species'!O217)&gt;0,1,IF(SUM('Actual species'!O217="X"),1,0))</f>
        <v>1</v>
      </c>
      <c r="M217">
        <f>IF(SUM('Actual species'!P217)&gt;0,1,IF(SUM('Actual species'!P217="X"),1,0))</f>
        <v>0</v>
      </c>
      <c r="N217">
        <f>IF(SUM('Actual species'!Q217)&gt;0,1,IF(SUM('Actual species'!Q217="X"),1,0))</f>
        <v>0</v>
      </c>
      <c r="O217">
        <f>IF(SUM('Actual species'!R217)&gt;0,1,IF(SUM('Actual species'!R217="X"),1,0))</f>
        <v>0</v>
      </c>
      <c r="P217">
        <f>IF(SUM('Actual species'!S217)&gt;0,1,IF(SUM('Actual species'!S217="X"),1,0))</f>
        <v>0</v>
      </c>
      <c r="Q217">
        <f>IF(SUM('Actual species'!T217)&gt;0,1,IF(SUM('Actual species'!T217="X"),1,0))</f>
        <v>0</v>
      </c>
      <c r="R217">
        <f>IF(SUM('Actual species'!U217)&gt;0,1,IF(SUM('Actual species'!U217="X"),1,0))</f>
        <v>0</v>
      </c>
      <c r="S217">
        <f>IF(SUM('Actual species'!V217)&gt;0,1,IF(SUM('Actual species'!V217="X"),1,0))</f>
        <v>0</v>
      </c>
      <c r="T217">
        <f>IF(SUM('Actual species'!W217)&gt;0,1,IF(SUM('Actual species'!W217="X"),1,0))</f>
        <v>0</v>
      </c>
      <c r="U217">
        <f>IF(SUM('Actual species'!X217)&gt;0,1,IF(SUM('Actual species'!X217="X"),1,0))</f>
        <v>1</v>
      </c>
      <c r="V217">
        <f>IF(SUM('Actual species'!Y217)&gt;0,1,IF(SUM('Actual species'!Y217="X"),1,0))</f>
        <v>0</v>
      </c>
    </row>
    <row r="218" spans="1:22" x14ac:dyDescent="0.3">
      <c r="A218" t="str">
        <f>'Actual species'!A218</f>
        <v>Habrocerus pisidicus</v>
      </c>
      <c r="B218">
        <f>IF(SUM('Actual species'!B218:E218)&gt;0,1,IF(SUM('Actual species'!B218:E218="X"),1,0))</f>
        <v>1</v>
      </c>
      <c r="C218">
        <f>IF(SUM('Actual species'!F218)&gt;0,1,IF(SUM('Actual species'!F218="X"),1,0))</f>
        <v>1</v>
      </c>
      <c r="D218">
        <f>IF(SUM('Actual species'!G218)&gt;0,1,IF(SUM('Actual species'!G218="X"),1,0))</f>
        <v>1</v>
      </c>
      <c r="E218">
        <f>IF(SUM('Actual species'!H218)&gt;0,1,IF(SUM('Actual species'!H218="X"),1,0))</f>
        <v>1</v>
      </c>
      <c r="F218">
        <f>IF(SUM('Actual species'!I218)&gt;0,1,IF(SUM('Actual species'!I218="X"),1,0))</f>
        <v>1</v>
      </c>
      <c r="G218">
        <f>IF(SUM('Actual species'!J218)&gt;0,1,IF(SUM('Actual species'!J218="X"),1,0))</f>
        <v>1</v>
      </c>
      <c r="H218">
        <f>IF(SUM('Actual species'!K218)&gt;0,1,IF(SUM('Actual species'!K218="X"),1,0))</f>
        <v>1</v>
      </c>
      <c r="I218">
        <f>IF(SUM('Actual species'!L218)&gt;0,1,IF(SUM('Actual species'!L218="X"),1,0))</f>
        <v>0</v>
      </c>
      <c r="J218">
        <f>IF(SUM('Actual species'!M218)&gt;0,1,IF(SUM('Actual species'!M218="X"),1,0))</f>
        <v>1</v>
      </c>
      <c r="K218">
        <f>IF(SUM('Actual species'!N218)&gt;0,1,IF(SUM('Actual species'!N218="X"),1,0))</f>
        <v>0</v>
      </c>
      <c r="L218">
        <f>IF(SUM('Actual species'!O218)&gt;0,1,IF(SUM('Actual species'!O218="X"),1,0))</f>
        <v>1</v>
      </c>
      <c r="M218">
        <f>IF(SUM('Actual species'!P218)&gt;0,1,IF(SUM('Actual species'!P218="X"),1,0))</f>
        <v>1</v>
      </c>
      <c r="N218">
        <f>IF(SUM('Actual species'!Q218)&gt;0,1,IF(SUM('Actual species'!Q218="X"),1,0))</f>
        <v>0</v>
      </c>
      <c r="O218">
        <f>IF(SUM('Actual species'!R218)&gt;0,1,IF(SUM('Actual species'!R218="X"),1,0))</f>
        <v>1</v>
      </c>
      <c r="P218">
        <f>IF(SUM('Actual species'!S218)&gt;0,1,IF(SUM('Actual species'!S218="X"),1,0))</f>
        <v>0</v>
      </c>
      <c r="Q218">
        <f>IF(SUM('Actual species'!T218)&gt;0,1,IF(SUM('Actual species'!T218="X"),1,0))</f>
        <v>1</v>
      </c>
      <c r="R218">
        <f>IF(SUM('Actual species'!U218)&gt;0,1,IF(SUM('Actual species'!U218="X"),1,0))</f>
        <v>1</v>
      </c>
      <c r="S218">
        <f>IF(SUM('Actual species'!V218)&gt;0,1,IF(SUM('Actual species'!V218="X"),1,0))</f>
        <v>1</v>
      </c>
      <c r="T218">
        <f>IF(SUM('Actual species'!W218)&gt;0,1,IF(SUM('Actual species'!W218="X"),1,0))</f>
        <v>0</v>
      </c>
      <c r="U218">
        <f>IF(SUM('Actual species'!X218)&gt;0,1,IF(SUM('Actual species'!X218="X"),1,0))</f>
        <v>1</v>
      </c>
      <c r="V218">
        <f>IF(SUM('Actual species'!Y218)&gt;0,1,IF(SUM('Actual species'!Y218="X"),1,0))</f>
        <v>1</v>
      </c>
    </row>
    <row r="219" spans="1:22" x14ac:dyDescent="0.3">
      <c r="A219" t="str">
        <f>'Actual species'!A219</f>
        <v>Aleocharinae</v>
      </c>
      <c r="B219">
        <f>IF(SUM('Actual species'!B219:E219)&gt;0,1,IF(SUM('Actual species'!B219:E219="X"),1,0))</f>
        <v>0</v>
      </c>
      <c r="C219">
        <f>IF(SUM('Actual species'!F219)&gt;0,1,IF(SUM('Actual species'!F219="X"),1,0))</f>
        <v>0</v>
      </c>
      <c r="D219">
        <f>IF(SUM('Actual species'!G219)&gt;0,1,IF(SUM('Actual species'!G219="X"),1,0))</f>
        <v>0</v>
      </c>
      <c r="E219">
        <f>IF(SUM('Actual species'!H219)&gt;0,1,IF(SUM('Actual species'!H219="X"),1,0))</f>
        <v>0</v>
      </c>
      <c r="F219">
        <f>IF(SUM('Actual species'!I219)&gt;0,1,IF(SUM('Actual species'!I219="X"),1,0))</f>
        <v>0</v>
      </c>
      <c r="G219">
        <f>IF(SUM('Actual species'!J219)&gt;0,1,IF(SUM('Actual species'!J219="X"),1,0))</f>
        <v>0</v>
      </c>
      <c r="H219">
        <f>IF(SUM('Actual species'!K219)&gt;0,1,IF(SUM('Actual species'!K219="X"),1,0))</f>
        <v>0</v>
      </c>
      <c r="I219">
        <f>IF(SUM('Actual species'!L219)&gt;0,1,IF(SUM('Actual species'!L219="X"),1,0))</f>
        <v>0</v>
      </c>
      <c r="J219">
        <f>IF(SUM('Actual species'!M219)&gt;0,1,IF(SUM('Actual species'!M219="X"),1,0))</f>
        <v>0</v>
      </c>
      <c r="K219">
        <f>IF(SUM('Actual species'!N219)&gt;0,1,IF(SUM('Actual species'!N219="X"),1,0))</f>
        <v>0</v>
      </c>
      <c r="L219">
        <f>IF(SUM('Actual species'!O219)&gt;0,1,IF(SUM('Actual species'!O219="X"),1,0))</f>
        <v>0</v>
      </c>
      <c r="M219">
        <f>IF(SUM('Actual species'!P219)&gt;0,1,IF(SUM('Actual species'!P219="X"),1,0))</f>
        <v>0</v>
      </c>
      <c r="N219">
        <f>IF(SUM('Actual species'!Q219)&gt;0,1,IF(SUM('Actual species'!Q219="X"),1,0))</f>
        <v>0</v>
      </c>
      <c r="O219">
        <f>IF(SUM('Actual species'!R219)&gt;0,1,IF(SUM('Actual species'!R219="X"),1,0))</f>
        <v>0</v>
      </c>
      <c r="P219">
        <f>IF(SUM('Actual species'!S219)&gt;0,1,IF(SUM('Actual species'!S219="X"),1,0))</f>
        <v>0</v>
      </c>
      <c r="Q219">
        <f>IF(SUM('Actual species'!T219)&gt;0,1,IF(SUM('Actual species'!T219="X"),1,0))</f>
        <v>0</v>
      </c>
      <c r="R219">
        <f>IF(SUM('Actual species'!U219)&gt;0,1,IF(SUM('Actual species'!U219="X"),1,0))</f>
        <v>0</v>
      </c>
      <c r="S219">
        <f>IF(SUM('Actual species'!V219)&gt;0,1,IF(SUM('Actual species'!V219="X"),1,0))</f>
        <v>0</v>
      </c>
      <c r="T219">
        <f>IF(SUM('Actual species'!W219)&gt;0,1,IF(SUM('Actual species'!W219="X"),1,0))</f>
        <v>0</v>
      </c>
      <c r="U219">
        <f>IF(SUM('Actual species'!X219)&gt;0,1,IF(SUM('Actual species'!X219="X"),1,0))</f>
        <v>0</v>
      </c>
      <c r="V219">
        <f>IF(SUM('Actual species'!Y219)&gt;0,1,IF(SUM('Actual species'!Y219="X"),1,0))</f>
        <v>0</v>
      </c>
    </row>
    <row r="220" spans="1:22" x14ac:dyDescent="0.3">
      <c r="A220" t="str">
        <f>'Actual species'!A220</f>
        <v>Acrotona muscorum</v>
      </c>
      <c r="B220">
        <f>IF(SUM('Actual species'!B220:E220)&gt;0,1,IF(SUM('Actual species'!B220:E220="X"),1,0))</f>
        <v>0</v>
      </c>
      <c r="C220">
        <f>IF(SUM('Actual species'!F220)&gt;0,1,IF(SUM('Actual species'!F220="X"),1,0))</f>
        <v>0</v>
      </c>
      <c r="D220">
        <f>IF(SUM('Actual species'!G220)&gt;0,1,IF(SUM('Actual species'!G220="X"),1,0))</f>
        <v>0</v>
      </c>
      <c r="E220">
        <f>IF(SUM('Actual species'!H220)&gt;0,1,IF(SUM('Actual species'!H220="X"),1,0))</f>
        <v>1</v>
      </c>
      <c r="F220">
        <f>IF(SUM('Actual species'!I220)&gt;0,1,IF(SUM('Actual species'!I220="X"),1,0))</f>
        <v>1</v>
      </c>
      <c r="G220">
        <f>IF(SUM('Actual species'!J220)&gt;0,1,IF(SUM('Actual species'!J220="X"),1,0))</f>
        <v>0</v>
      </c>
      <c r="H220">
        <f>IF(SUM('Actual species'!K220)&gt;0,1,IF(SUM('Actual species'!K220="X"),1,0))</f>
        <v>0</v>
      </c>
      <c r="I220">
        <f>IF(SUM('Actual species'!L220)&gt;0,1,IF(SUM('Actual species'!L220="X"),1,0))</f>
        <v>0</v>
      </c>
      <c r="J220">
        <f>IF(SUM('Actual species'!M220)&gt;0,1,IF(SUM('Actual species'!M220="X"),1,0))</f>
        <v>1</v>
      </c>
      <c r="K220">
        <f>IF(SUM('Actual species'!N220)&gt;0,1,IF(SUM('Actual species'!N220="X"),1,0))</f>
        <v>0</v>
      </c>
      <c r="L220">
        <f>IF(SUM('Actual species'!O220)&gt;0,1,IF(SUM('Actual species'!O220="X"),1,0))</f>
        <v>0</v>
      </c>
      <c r="M220">
        <f>IF(SUM('Actual species'!P220)&gt;0,1,IF(SUM('Actual species'!P220="X"),1,0))</f>
        <v>1</v>
      </c>
      <c r="N220">
        <f>IF(SUM('Actual species'!Q220)&gt;0,1,IF(SUM('Actual species'!Q220="X"),1,0))</f>
        <v>0</v>
      </c>
      <c r="O220">
        <f>IF(SUM('Actual species'!R220)&gt;0,1,IF(SUM('Actual species'!R220="X"),1,0))</f>
        <v>0</v>
      </c>
      <c r="P220">
        <f>IF(SUM('Actual species'!S220)&gt;0,1,IF(SUM('Actual species'!S220="X"),1,0))</f>
        <v>1</v>
      </c>
      <c r="Q220">
        <f>IF(SUM('Actual species'!T220)&gt;0,1,IF(SUM('Actual species'!T220="X"),1,0))</f>
        <v>0</v>
      </c>
      <c r="R220">
        <f>IF(SUM('Actual species'!U220)&gt;0,1,IF(SUM('Actual species'!U220="X"),1,0))</f>
        <v>0</v>
      </c>
      <c r="S220">
        <f>IF(SUM('Actual species'!V220)&gt;0,1,IF(SUM('Actual species'!V220="X"),1,0))</f>
        <v>0</v>
      </c>
      <c r="T220">
        <f>IF(SUM('Actual species'!W220)&gt;0,1,IF(SUM('Actual species'!W220="X"),1,0))</f>
        <v>0</v>
      </c>
      <c r="U220">
        <f>IF(SUM('Actual species'!X220)&gt;0,1,IF(SUM('Actual species'!X220="X"),1,0))</f>
        <v>1</v>
      </c>
      <c r="V220">
        <f>IF(SUM('Actual species'!Y220)&gt;0,1,IF(SUM('Actual species'!Y220="X"),1,0))</f>
        <v>0</v>
      </c>
    </row>
    <row r="221" spans="1:22" x14ac:dyDescent="0.3">
      <c r="A221" t="str">
        <f>'Actual species'!A221</f>
        <v>Acrotona nigerrima</v>
      </c>
      <c r="B221">
        <f>IF(SUM('Actual species'!B221:E221)&gt;0,1,IF(SUM('Actual species'!B221:E221="X"),1,0))</f>
        <v>0</v>
      </c>
      <c r="C221">
        <f>IF(SUM('Actual species'!F221)&gt;0,1,IF(SUM('Actual species'!F221="X"),1,0))</f>
        <v>0</v>
      </c>
      <c r="D221">
        <f>IF(SUM('Actual species'!G221)&gt;0,1,IF(SUM('Actual species'!G221="X"),1,0))</f>
        <v>0</v>
      </c>
      <c r="E221">
        <f>IF(SUM('Actual species'!H221)&gt;0,1,IF(SUM('Actual species'!H221="X"),1,0))</f>
        <v>0</v>
      </c>
      <c r="F221">
        <f>IF(SUM('Actual species'!I221)&gt;0,1,IF(SUM('Actual species'!I221="X"),1,0))</f>
        <v>0</v>
      </c>
      <c r="G221">
        <f>IF(SUM('Actual species'!J221)&gt;0,1,IF(SUM('Actual species'!J221="X"),1,0))</f>
        <v>0</v>
      </c>
      <c r="H221">
        <f>IF(SUM('Actual species'!K221)&gt;0,1,IF(SUM('Actual species'!K221="X"),1,0))</f>
        <v>0</v>
      </c>
      <c r="I221">
        <f>IF(SUM('Actual species'!L221)&gt;0,1,IF(SUM('Actual species'!L221="X"),1,0))</f>
        <v>0</v>
      </c>
      <c r="J221">
        <f>IF(SUM('Actual species'!M221)&gt;0,1,IF(SUM('Actual species'!M221="X"),1,0))</f>
        <v>0</v>
      </c>
      <c r="K221">
        <f>IF(SUM('Actual species'!N221)&gt;0,1,IF(SUM('Actual species'!N221="X"),1,0))</f>
        <v>0</v>
      </c>
      <c r="L221">
        <f>IF(SUM('Actual species'!O221)&gt;0,1,IF(SUM('Actual species'!O221="X"),1,0))</f>
        <v>0</v>
      </c>
      <c r="M221">
        <f>IF(SUM('Actual species'!P221)&gt;0,1,IF(SUM('Actual species'!P221="X"),1,0))</f>
        <v>0</v>
      </c>
      <c r="N221">
        <f>IF(SUM('Actual species'!Q221)&gt;0,1,IF(SUM('Actual species'!Q221="X"),1,0))</f>
        <v>0</v>
      </c>
      <c r="O221">
        <f>IF(SUM('Actual species'!R221)&gt;0,1,IF(SUM('Actual species'!R221="X"),1,0))</f>
        <v>0</v>
      </c>
      <c r="P221">
        <f>IF(SUM('Actual species'!S221)&gt;0,1,IF(SUM('Actual species'!S221="X"),1,0))</f>
        <v>0</v>
      </c>
      <c r="Q221">
        <f>IF(SUM('Actual species'!T221)&gt;0,1,IF(SUM('Actual species'!T221="X"),1,0))</f>
        <v>1</v>
      </c>
      <c r="R221">
        <f>IF(SUM('Actual species'!U221)&gt;0,1,IF(SUM('Actual species'!U221="X"),1,0))</f>
        <v>0</v>
      </c>
      <c r="S221">
        <f>IF(SUM('Actual species'!V221)&gt;0,1,IF(SUM('Actual species'!V221="X"),1,0))</f>
        <v>0</v>
      </c>
      <c r="T221">
        <f>IF(SUM('Actual species'!W221)&gt;0,1,IF(SUM('Actual species'!W221="X"),1,0))</f>
        <v>0</v>
      </c>
      <c r="U221">
        <f>IF(SUM('Actual species'!X221)&gt;0,1,IF(SUM('Actual species'!X221="X"),1,0))</f>
        <v>1</v>
      </c>
      <c r="V221">
        <f>IF(SUM('Actual species'!Y221)&gt;0,1,IF(SUM('Actual species'!Y221="X"),1,0))</f>
        <v>0</v>
      </c>
    </row>
    <row r="222" spans="1:22" x14ac:dyDescent="0.3">
      <c r="A222" t="str">
        <f>'Actual species'!A222</f>
        <v>Acrotona parens</v>
      </c>
      <c r="B222">
        <f>IF(SUM('Actual species'!B222:E222)&gt;0,1,IF(SUM('Actual species'!B222:E222="X"),1,0))</f>
        <v>0</v>
      </c>
      <c r="C222">
        <f>IF(SUM('Actual species'!F222)&gt;0,1,IF(SUM('Actual species'!F222="X"),1,0))</f>
        <v>0</v>
      </c>
      <c r="D222">
        <f>IF(SUM('Actual species'!G222)&gt;0,1,IF(SUM('Actual species'!G222="X"),1,0))</f>
        <v>0</v>
      </c>
      <c r="E222">
        <f>IF(SUM('Actual species'!H222)&gt;0,1,IF(SUM('Actual species'!H222="X"),1,0))</f>
        <v>0</v>
      </c>
      <c r="F222">
        <f>IF(SUM('Actual species'!I222)&gt;0,1,IF(SUM('Actual species'!I222="X"),1,0))</f>
        <v>0</v>
      </c>
      <c r="G222">
        <f>IF(SUM('Actual species'!J222)&gt;0,1,IF(SUM('Actual species'!J222="X"),1,0))</f>
        <v>0</v>
      </c>
      <c r="H222">
        <f>IF(SUM('Actual species'!K222)&gt;0,1,IF(SUM('Actual species'!K222="X"),1,0))</f>
        <v>0</v>
      </c>
      <c r="I222">
        <f>IF(SUM('Actual species'!L222)&gt;0,1,IF(SUM('Actual species'!L222="X"),1,0))</f>
        <v>0</v>
      </c>
      <c r="J222">
        <f>IF(SUM('Actual species'!M222)&gt;0,1,IF(SUM('Actual species'!M222="X"),1,0))</f>
        <v>1</v>
      </c>
      <c r="K222">
        <f>IF(SUM('Actual species'!N222)&gt;0,1,IF(SUM('Actual species'!N222="X"),1,0))</f>
        <v>0</v>
      </c>
      <c r="L222">
        <f>IF(SUM('Actual species'!O222)&gt;0,1,IF(SUM('Actual species'!O222="X"),1,0))</f>
        <v>0</v>
      </c>
      <c r="M222">
        <f>IF(SUM('Actual species'!P222)&gt;0,1,IF(SUM('Actual species'!P222="X"),1,0))</f>
        <v>0</v>
      </c>
      <c r="N222">
        <f>IF(SUM('Actual species'!Q222)&gt;0,1,IF(SUM('Actual species'!Q222="X"),1,0))</f>
        <v>0</v>
      </c>
      <c r="O222">
        <f>IF(SUM('Actual species'!R222)&gt;0,1,IF(SUM('Actual species'!R222="X"),1,0))</f>
        <v>0</v>
      </c>
      <c r="P222">
        <f>IF(SUM('Actual species'!S222)&gt;0,1,IF(SUM('Actual species'!S222="X"),1,0))</f>
        <v>0</v>
      </c>
      <c r="Q222">
        <f>IF(SUM('Actual species'!T222)&gt;0,1,IF(SUM('Actual species'!T222="X"),1,0))</f>
        <v>1</v>
      </c>
      <c r="R222">
        <f>IF(SUM('Actual species'!U222)&gt;0,1,IF(SUM('Actual species'!U222="X"),1,0))</f>
        <v>0</v>
      </c>
      <c r="S222">
        <f>IF(SUM('Actual species'!V222)&gt;0,1,IF(SUM('Actual species'!V222="X"),1,0))</f>
        <v>0</v>
      </c>
      <c r="T222">
        <f>IF(SUM('Actual species'!W222)&gt;0,1,IF(SUM('Actual species'!W222="X"),1,0))</f>
        <v>0</v>
      </c>
      <c r="U222">
        <f>IF(SUM('Actual species'!X222)&gt;0,1,IF(SUM('Actual species'!X222="X"),1,0))</f>
        <v>1</v>
      </c>
      <c r="V222">
        <f>IF(SUM('Actual species'!Y222)&gt;0,1,IF(SUM('Actual species'!Y222="X"),1,0))</f>
        <v>0</v>
      </c>
    </row>
    <row r="223" spans="1:22" x14ac:dyDescent="0.3">
      <c r="A223" t="str">
        <f>'Actual species'!A223</f>
        <v>Acrotona parvula</v>
      </c>
      <c r="B223">
        <f>IF(SUM('Actual species'!B223:E223)&gt;0,1,IF(SUM('Actual species'!B223:E223="X"),1,0))</f>
        <v>0</v>
      </c>
      <c r="C223">
        <f>IF(SUM('Actual species'!F223)&gt;0,1,IF(SUM('Actual species'!F223="X"),1,0))</f>
        <v>0</v>
      </c>
      <c r="D223">
        <f>IF(SUM('Actual species'!G223)&gt;0,1,IF(SUM('Actual species'!G223="X"),1,0))</f>
        <v>0</v>
      </c>
      <c r="E223">
        <f>IF(SUM('Actual species'!H223)&gt;0,1,IF(SUM('Actual species'!H223="X"),1,0))</f>
        <v>0</v>
      </c>
      <c r="F223">
        <f>IF(SUM('Actual species'!I223)&gt;0,1,IF(SUM('Actual species'!I223="X"),1,0))</f>
        <v>0</v>
      </c>
      <c r="G223">
        <f>IF(SUM('Actual species'!J223)&gt;0,1,IF(SUM('Actual species'!J223="X"),1,0))</f>
        <v>0</v>
      </c>
      <c r="H223">
        <f>IF(SUM('Actual species'!K223)&gt;0,1,IF(SUM('Actual species'!K223="X"),1,0))</f>
        <v>0</v>
      </c>
      <c r="I223">
        <f>IF(SUM('Actual species'!L223)&gt;0,1,IF(SUM('Actual species'!L223="X"),1,0))</f>
        <v>0</v>
      </c>
      <c r="J223">
        <f>IF(SUM('Actual species'!M223)&gt;0,1,IF(SUM('Actual species'!M223="X"),1,0))</f>
        <v>1</v>
      </c>
      <c r="K223">
        <f>IF(SUM('Actual species'!N223)&gt;0,1,IF(SUM('Actual species'!N223="X"),1,0))</f>
        <v>0</v>
      </c>
      <c r="L223">
        <f>IF(SUM('Actual species'!O223)&gt;0,1,IF(SUM('Actual species'!O223="X"),1,0))</f>
        <v>0</v>
      </c>
      <c r="M223">
        <f>IF(SUM('Actual species'!P223)&gt;0,1,IF(SUM('Actual species'!P223="X"),1,0))</f>
        <v>1</v>
      </c>
      <c r="N223">
        <f>IF(SUM('Actual species'!Q223)&gt;0,1,IF(SUM('Actual species'!Q223="X"),1,0))</f>
        <v>0</v>
      </c>
      <c r="O223">
        <f>IF(SUM('Actual species'!R223)&gt;0,1,IF(SUM('Actual species'!R223="X"),1,0))</f>
        <v>0</v>
      </c>
      <c r="P223">
        <f>IF(SUM('Actual species'!S223)&gt;0,1,IF(SUM('Actual species'!S223="X"),1,0))</f>
        <v>0</v>
      </c>
      <c r="Q223">
        <f>IF(SUM('Actual species'!T223)&gt;0,1,IF(SUM('Actual species'!T223="X"),1,0))</f>
        <v>0</v>
      </c>
      <c r="R223">
        <f>IF(SUM('Actual species'!U223)&gt;0,1,IF(SUM('Actual species'!U223="X"),1,0))</f>
        <v>0</v>
      </c>
      <c r="S223">
        <f>IF(SUM('Actual species'!V223)&gt;0,1,IF(SUM('Actual species'!V223="X"),1,0))</f>
        <v>0</v>
      </c>
      <c r="T223">
        <f>IF(SUM('Actual species'!W223)&gt;0,1,IF(SUM('Actual species'!W223="X"),1,0))</f>
        <v>0</v>
      </c>
      <c r="U223">
        <f>IF(SUM('Actual species'!X223)&gt;0,1,IF(SUM('Actual species'!X223="X"),1,0))</f>
        <v>1</v>
      </c>
      <c r="V223">
        <f>IF(SUM('Actual species'!Y223)&gt;0,1,IF(SUM('Actual species'!Y223="X"),1,0))</f>
        <v>1</v>
      </c>
    </row>
    <row r="224" spans="1:22" x14ac:dyDescent="0.3">
      <c r="A224" t="str">
        <f>'Actual species'!A224</f>
        <v>Acrotona troglodytes</v>
      </c>
      <c r="B224">
        <f>IF(SUM('Actual species'!B224:E224)&gt;0,1,IF(SUM('Actual species'!B224:E224="X"),1,0))</f>
        <v>0</v>
      </c>
      <c r="C224">
        <f>IF(SUM('Actual species'!F224)&gt;0,1,IF(SUM('Actual species'!F224="X"),1,0))</f>
        <v>0</v>
      </c>
      <c r="D224">
        <f>IF(SUM('Actual species'!G224)&gt;0,1,IF(SUM('Actual species'!G224="X"),1,0))</f>
        <v>0</v>
      </c>
      <c r="E224">
        <f>IF(SUM('Actual species'!H224)&gt;0,1,IF(SUM('Actual species'!H224="X"),1,0))</f>
        <v>0</v>
      </c>
      <c r="F224">
        <f>IF(SUM('Actual species'!I224)&gt;0,1,IF(SUM('Actual species'!I224="X"),1,0))</f>
        <v>0</v>
      </c>
      <c r="G224">
        <f>IF(SUM('Actual species'!J224)&gt;0,1,IF(SUM('Actual species'!J224="X"),1,0))</f>
        <v>0</v>
      </c>
      <c r="H224">
        <f>IF(SUM('Actual species'!K224)&gt;0,1,IF(SUM('Actual species'!K224="X"),1,0))</f>
        <v>0</v>
      </c>
      <c r="I224">
        <f>IF(SUM('Actual species'!L224)&gt;0,1,IF(SUM('Actual species'!L224="X"),1,0))</f>
        <v>0</v>
      </c>
      <c r="J224">
        <f>IF(SUM('Actual species'!M224)&gt;0,1,IF(SUM('Actual species'!M224="X"),1,0))</f>
        <v>0</v>
      </c>
      <c r="K224">
        <f>IF(SUM('Actual species'!N224)&gt;0,1,IF(SUM('Actual species'!N224="X"),1,0))</f>
        <v>0</v>
      </c>
      <c r="L224">
        <f>IF(SUM('Actual species'!O224)&gt;0,1,IF(SUM('Actual species'!O224="X"),1,0))</f>
        <v>0</v>
      </c>
      <c r="M224">
        <f>IF(SUM('Actual species'!P224)&gt;0,1,IF(SUM('Actual species'!P224="X"),1,0))</f>
        <v>0</v>
      </c>
      <c r="N224">
        <f>IF(SUM('Actual species'!Q224)&gt;0,1,IF(SUM('Actual species'!Q224="X"),1,0))</f>
        <v>1</v>
      </c>
      <c r="O224">
        <f>IF(SUM('Actual species'!R224)&gt;0,1,IF(SUM('Actual species'!R224="X"),1,0))</f>
        <v>0</v>
      </c>
      <c r="P224">
        <f>IF(SUM('Actual species'!S224)&gt;0,1,IF(SUM('Actual species'!S224="X"),1,0))</f>
        <v>1</v>
      </c>
      <c r="Q224">
        <f>IF(SUM('Actual species'!T224)&gt;0,1,IF(SUM('Actual species'!T224="X"),1,0))</f>
        <v>0</v>
      </c>
      <c r="R224">
        <f>IF(SUM('Actual species'!U224)&gt;0,1,IF(SUM('Actual species'!U224="X"),1,0))</f>
        <v>0</v>
      </c>
      <c r="S224">
        <f>IF(SUM('Actual species'!V224)&gt;0,1,IF(SUM('Actual species'!V224="X"),1,0))</f>
        <v>1</v>
      </c>
      <c r="T224">
        <f>IF(SUM('Actual species'!W224)&gt;0,1,IF(SUM('Actual species'!W224="X"),1,0))</f>
        <v>0</v>
      </c>
      <c r="U224">
        <f>IF(SUM('Actual species'!X224)&gt;0,1,IF(SUM('Actual species'!X224="X"),1,0))</f>
        <v>1</v>
      </c>
      <c r="V224">
        <f>IF(SUM('Actual species'!Y224)&gt;0,1,IF(SUM('Actual species'!Y224="X"),1,0))</f>
        <v>0</v>
      </c>
    </row>
    <row r="225" spans="1:22" x14ac:dyDescent="0.3">
      <c r="A225" t="str">
        <f>'Actual species'!A225</f>
        <v>Alaobia scapularis</v>
      </c>
      <c r="B225">
        <f>IF(SUM('Actual species'!B225:E225)&gt;0,1,IF(SUM('Actual species'!B225:E225="X"),1,0))</f>
        <v>0</v>
      </c>
      <c r="C225">
        <f>IF(SUM('Actual species'!F225)&gt;0,1,IF(SUM('Actual species'!F225="X"),1,0))</f>
        <v>0</v>
      </c>
      <c r="D225">
        <f>IF(SUM('Actual species'!G225)&gt;0,1,IF(SUM('Actual species'!G225="X"),1,0))</f>
        <v>0</v>
      </c>
      <c r="E225">
        <f>IF(SUM('Actual species'!H225)&gt;0,1,IF(SUM('Actual species'!H225="X"),1,0))</f>
        <v>0</v>
      </c>
      <c r="F225">
        <f>IF(SUM('Actual species'!I225)&gt;0,1,IF(SUM('Actual species'!I225="X"),1,0))</f>
        <v>0</v>
      </c>
      <c r="G225">
        <f>IF(SUM('Actual species'!J225)&gt;0,1,IF(SUM('Actual species'!J225="X"),1,0))</f>
        <v>0</v>
      </c>
      <c r="H225">
        <f>IF(SUM('Actual species'!K225)&gt;0,1,IF(SUM('Actual species'!K225="X"),1,0))</f>
        <v>0</v>
      </c>
      <c r="I225">
        <f>IF(SUM('Actual species'!L225)&gt;0,1,IF(SUM('Actual species'!L225="X"),1,0))</f>
        <v>0</v>
      </c>
      <c r="J225">
        <f>IF(SUM('Actual species'!M225)&gt;0,1,IF(SUM('Actual species'!M225="X"),1,0))</f>
        <v>1</v>
      </c>
      <c r="K225">
        <f>IF(SUM('Actual species'!N225)&gt;0,1,IF(SUM('Actual species'!N225="X"),1,0))</f>
        <v>0</v>
      </c>
      <c r="L225">
        <f>IF(SUM('Actual species'!O225)&gt;0,1,IF(SUM('Actual species'!O225="X"),1,0))</f>
        <v>0</v>
      </c>
      <c r="M225">
        <f>IF(SUM('Actual species'!P225)&gt;0,1,IF(SUM('Actual species'!P225="X"),1,0))</f>
        <v>0</v>
      </c>
      <c r="N225">
        <f>IF(SUM('Actual species'!Q225)&gt;0,1,IF(SUM('Actual species'!Q225="X"),1,0))</f>
        <v>0</v>
      </c>
      <c r="O225">
        <f>IF(SUM('Actual species'!R225)&gt;0,1,IF(SUM('Actual species'!R225="X"),1,0))</f>
        <v>0</v>
      </c>
      <c r="P225">
        <f>IF(SUM('Actual species'!S225)&gt;0,1,IF(SUM('Actual species'!S225="X"),1,0))</f>
        <v>0</v>
      </c>
      <c r="Q225">
        <f>IF(SUM('Actual species'!T225)&gt;0,1,IF(SUM('Actual species'!T225="X"),1,0))</f>
        <v>0</v>
      </c>
      <c r="R225">
        <f>IF(SUM('Actual species'!U225)&gt;0,1,IF(SUM('Actual species'!U225="X"),1,0))</f>
        <v>0</v>
      </c>
      <c r="S225">
        <f>IF(SUM('Actual species'!V225)&gt;0,1,IF(SUM('Actual species'!V225="X"),1,0))</f>
        <v>0</v>
      </c>
      <c r="T225">
        <f>IF(SUM('Actual species'!W225)&gt;0,1,IF(SUM('Actual species'!W225="X"),1,0))</f>
        <v>0</v>
      </c>
      <c r="U225">
        <f>IF(SUM('Actual species'!X225)&gt;0,1,IF(SUM('Actual species'!X225="X"),1,0))</f>
        <v>1</v>
      </c>
      <c r="V225">
        <f>IF(SUM('Actual species'!Y225)&gt;0,1,IF(SUM('Actual species'!Y225="X"),1,0))</f>
        <v>0</v>
      </c>
    </row>
    <row r="226" spans="1:22" x14ac:dyDescent="0.3">
      <c r="A226" t="str">
        <f>'Actual species'!A226</f>
        <v>Aleochara albopila</v>
      </c>
      <c r="B226">
        <f>IF(SUM('Actual species'!B226:E226)&gt;0,1,IF(SUM('Actual species'!B226:E226="X"),1,0))</f>
        <v>1</v>
      </c>
      <c r="C226">
        <f>IF(SUM('Actual species'!F226)&gt;0,1,IF(SUM('Actual species'!F226="X"),1,0))</f>
        <v>0</v>
      </c>
      <c r="D226">
        <f>IF(SUM('Actual species'!G226)&gt;0,1,IF(SUM('Actual species'!G226="X"),1,0))</f>
        <v>0</v>
      </c>
      <c r="E226">
        <f>IF(SUM('Actual species'!H226)&gt;0,1,IF(SUM('Actual species'!H226="X"),1,0))</f>
        <v>0</v>
      </c>
      <c r="F226">
        <f>IF(SUM('Actual species'!I226)&gt;0,1,IF(SUM('Actual species'!I226="X"),1,0))</f>
        <v>0</v>
      </c>
      <c r="G226">
        <f>IF(SUM('Actual species'!J226)&gt;0,1,IF(SUM('Actual species'!J226="X"),1,0))</f>
        <v>0</v>
      </c>
      <c r="H226">
        <f>IF(SUM('Actual species'!K226)&gt;0,1,IF(SUM('Actual species'!K226="X"),1,0))</f>
        <v>0</v>
      </c>
      <c r="I226">
        <f>IF(SUM('Actual species'!L226)&gt;0,1,IF(SUM('Actual species'!L226="X"),1,0))</f>
        <v>0</v>
      </c>
      <c r="J226">
        <f>IF(SUM('Actual species'!M226)&gt;0,1,IF(SUM('Actual species'!M226="X"),1,0))</f>
        <v>1</v>
      </c>
      <c r="K226">
        <f>IF(SUM('Actual species'!N226)&gt;0,1,IF(SUM('Actual species'!N226="X"),1,0))</f>
        <v>0</v>
      </c>
      <c r="L226">
        <f>IF(SUM('Actual species'!O226)&gt;0,1,IF(SUM('Actual species'!O226="X"),1,0))</f>
        <v>0</v>
      </c>
      <c r="M226">
        <f>IF(SUM('Actual species'!P226)&gt;0,1,IF(SUM('Actual species'!P226="X"),1,0))</f>
        <v>1</v>
      </c>
      <c r="N226">
        <f>IF(SUM('Actual species'!Q226)&gt;0,1,IF(SUM('Actual species'!Q226="X"),1,0))</f>
        <v>0</v>
      </c>
      <c r="O226">
        <f>IF(SUM('Actual species'!R226)&gt;0,1,IF(SUM('Actual species'!R226="X"),1,0))</f>
        <v>0</v>
      </c>
      <c r="P226">
        <f>IF(SUM('Actual species'!S226)&gt;0,1,IF(SUM('Actual species'!S226="X"),1,0))</f>
        <v>0</v>
      </c>
      <c r="Q226">
        <f>IF(SUM('Actual species'!T226)&gt;0,1,IF(SUM('Actual species'!T226="X"),1,0))</f>
        <v>0</v>
      </c>
      <c r="R226">
        <f>IF(SUM('Actual species'!U226)&gt;0,1,IF(SUM('Actual species'!U226="X"),1,0))</f>
        <v>0</v>
      </c>
      <c r="S226">
        <f>IF(SUM('Actual species'!V226)&gt;0,1,IF(SUM('Actual species'!V226="X"),1,0))</f>
        <v>0</v>
      </c>
      <c r="T226">
        <f>IF(SUM('Actual species'!W226)&gt;0,1,IF(SUM('Actual species'!W226="X"),1,0))</f>
        <v>0</v>
      </c>
      <c r="U226">
        <f>IF(SUM('Actual species'!X226)&gt;0,1,IF(SUM('Actual species'!X226="X"),1,0))</f>
        <v>1</v>
      </c>
      <c r="V226">
        <f>IF(SUM('Actual species'!Y226)&gt;0,1,IF(SUM('Actual species'!Y226="X"),1,0))</f>
        <v>0</v>
      </c>
    </row>
    <row r="227" spans="1:22" x14ac:dyDescent="0.3">
      <c r="A227" t="str">
        <f>'Actual species'!A227</f>
        <v>Aleochara bipustulata</v>
      </c>
      <c r="B227">
        <f>IF(SUM('Actual species'!B227:E227)&gt;0,1,IF(SUM('Actual species'!B227:E227="X"),1,0))</f>
        <v>0</v>
      </c>
      <c r="C227">
        <f>IF(SUM('Actual species'!F227)&gt;0,1,IF(SUM('Actual species'!F227="X"),1,0))</f>
        <v>0</v>
      </c>
      <c r="D227">
        <f>IF(SUM('Actual species'!G227)&gt;0,1,IF(SUM('Actual species'!G227="X"),1,0))</f>
        <v>0</v>
      </c>
      <c r="E227">
        <f>IF(SUM('Actual species'!H227)&gt;0,1,IF(SUM('Actual species'!H227="X"),1,0))</f>
        <v>0</v>
      </c>
      <c r="F227">
        <f>IF(SUM('Actual species'!I227)&gt;0,1,IF(SUM('Actual species'!I227="X"),1,0))</f>
        <v>0</v>
      </c>
      <c r="G227">
        <f>IF(SUM('Actual species'!J227)&gt;0,1,IF(SUM('Actual species'!J227="X"),1,0))</f>
        <v>1</v>
      </c>
      <c r="H227">
        <f>IF(SUM('Actual species'!K227)&gt;0,1,IF(SUM('Actual species'!K227="X"),1,0))</f>
        <v>1</v>
      </c>
      <c r="I227">
        <f>IF(SUM('Actual species'!L227)&gt;0,1,IF(SUM('Actual species'!L227="X"),1,0))</f>
        <v>0</v>
      </c>
      <c r="J227">
        <f>IF(SUM('Actual species'!M227)&gt;0,1,IF(SUM('Actual species'!M227="X"),1,0))</f>
        <v>1</v>
      </c>
      <c r="K227">
        <f>IF(SUM('Actual species'!N227)&gt;0,1,IF(SUM('Actual species'!N227="X"),1,0))</f>
        <v>0</v>
      </c>
      <c r="L227">
        <f>IF(SUM('Actual species'!O227)&gt;0,1,IF(SUM('Actual species'!O227="X"),1,0))</f>
        <v>0</v>
      </c>
      <c r="M227">
        <f>IF(SUM('Actual species'!P227)&gt;0,1,IF(SUM('Actual species'!P227="X"),1,0))</f>
        <v>0</v>
      </c>
      <c r="N227">
        <f>IF(SUM('Actual species'!Q227)&gt;0,1,IF(SUM('Actual species'!Q227="X"),1,0))</f>
        <v>0</v>
      </c>
      <c r="O227">
        <f>IF(SUM('Actual species'!R227)&gt;0,1,IF(SUM('Actual species'!R227="X"),1,0))</f>
        <v>0</v>
      </c>
      <c r="P227">
        <f>IF(SUM('Actual species'!S227)&gt;0,1,IF(SUM('Actual species'!S227="X"),1,0))</f>
        <v>0</v>
      </c>
      <c r="Q227">
        <f>IF(SUM('Actual species'!T227)&gt;0,1,IF(SUM('Actual species'!T227="X"),1,0))</f>
        <v>1</v>
      </c>
      <c r="R227">
        <f>IF(SUM('Actual species'!U227)&gt;0,1,IF(SUM('Actual species'!U227="X"),1,0))</f>
        <v>0</v>
      </c>
      <c r="S227">
        <f>IF(SUM('Actual species'!V227)&gt;0,1,IF(SUM('Actual species'!V227="X"),1,0))</f>
        <v>1</v>
      </c>
      <c r="T227">
        <f>IF(SUM('Actual species'!W227)&gt;0,1,IF(SUM('Actual species'!W227="X"),1,0))</f>
        <v>0</v>
      </c>
      <c r="U227">
        <f>IF(SUM('Actual species'!X227)&gt;0,1,IF(SUM('Actual species'!X227="X"),1,0))</f>
        <v>1</v>
      </c>
      <c r="V227">
        <f>IF(SUM('Actual species'!Y227)&gt;0,1,IF(SUM('Actual species'!Y227="X"),1,0))</f>
        <v>1</v>
      </c>
    </row>
    <row r="228" spans="1:22" x14ac:dyDescent="0.3">
      <c r="A228" t="str">
        <f>'Actual species'!A228</f>
        <v>Aleochara clavicornis</v>
      </c>
      <c r="B228">
        <f>IF(SUM('Actual species'!B228:E228)&gt;0,1,IF(SUM('Actual species'!B228:E228="X"),1,0))</f>
        <v>0</v>
      </c>
      <c r="C228">
        <f>IF(SUM('Actual species'!F228)&gt;0,1,IF(SUM('Actual species'!F228="X"),1,0))</f>
        <v>0</v>
      </c>
      <c r="D228">
        <f>IF(SUM('Actual species'!G228)&gt;0,1,IF(SUM('Actual species'!G228="X"),1,0))</f>
        <v>0</v>
      </c>
      <c r="E228">
        <f>IF(SUM('Actual species'!H228)&gt;0,1,IF(SUM('Actual species'!H228="X"),1,0))</f>
        <v>0</v>
      </c>
      <c r="F228">
        <f>IF(SUM('Actual species'!I228)&gt;0,1,IF(SUM('Actual species'!I228="X"),1,0))</f>
        <v>0</v>
      </c>
      <c r="G228">
        <f>IF(SUM('Actual species'!J228)&gt;0,1,IF(SUM('Actual species'!J228="X"),1,0))</f>
        <v>0</v>
      </c>
      <c r="H228">
        <f>IF(SUM('Actual species'!K228)&gt;0,1,IF(SUM('Actual species'!K228="X"),1,0))</f>
        <v>0</v>
      </c>
      <c r="I228">
        <f>IF(SUM('Actual species'!L228)&gt;0,1,IF(SUM('Actual species'!L228="X"),1,0))</f>
        <v>0</v>
      </c>
      <c r="J228">
        <f>IF(SUM('Actual species'!M228)&gt;0,1,IF(SUM('Actual species'!M228="X"),1,0))</f>
        <v>1</v>
      </c>
      <c r="K228">
        <f>IF(SUM('Actual species'!N228)&gt;0,1,IF(SUM('Actual species'!N228="X"),1,0))</f>
        <v>0</v>
      </c>
      <c r="L228">
        <f>IF(SUM('Actual species'!O228)&gt;0,1,IF(SUM('Actual species'!O228="X"),1,0))</f>
        <v>0</v>
      </c>
      <c r="M228">
        <f>IF(SUM('Actual species'!P228)&gt;0,1,IF(SUM('Actual species'!P228="X"),1,0))</f>
        <v>0</v>
      </c>
      <c r="N228">
        <f>IF(SUM('Actual species'!Q228)&gt;0,1,IF(SUM('Actual species'!Q228="X"),1,0))</f>
        <v>0</v>
      </c>
      <c r="O228">
        <f>IF(SUM('Actual species'!R228)&gt;0,1,IF(SUM('Actual species'!R228="X"),1,0))</f>
        <v>0</v>
      </c>
      <c r="P228">
        <f>IF(SUM('Actual species'!S228)&gt;0,1,IF(SUM('Actual species'!S228="X"),1,0))</f>
        <v>0</v>
      </c>
      <c r="Q228">
        <f>IF(SUM('Actual species'!T228)&gt;0,1,IF(SUM('Actual species'!T228="X"),1,0))</f>
        <v>0</v>
      </c>
      <c r="R228">
        <f>IF(SUM('Actual species'!U228)&gt;0,1,IF(SUM('Actual species'!U228="X"),1,0))</f>
        <v>0</v>
      </c>
      <c r="S228">
        <f>IF(SUM('Actual species'!V228)&gt;0,1,IF(SUM('Actual species'!V228="X"),1,0))</f>
        <v>0</v>
      </c>
      <c r="T228">
        <f>IF(SUM('Actual species'!W228)&gt;0,1,IF(SUM('Actual species'!W228="X"),1,0))</f>
        <v>0</v>
      </c>
      <c r="U228">
        <f>IF(SUM('Actual species'!X228)&gt;0,1,IF(SUM('Actual species'!X228="X"),1,0))</f>
        <v>1</v>
      </c>
      <c r="V228">
        <f>IF(SUM('Actual species'!Y228)&gt;0,1,IF(SUM('Actual species'!Y228="X"),1,0))</f>
        <v>0</v>
      </c>
    </row>
    <row r="229" spans="1:22" x14ac:dyDescent="0.3">
      <c r="A229" t="str">
        <f>'Actual species'!A229</f>
        <v>Aleochara erythroptera</v>
      </c>
      <c r="B229">
        <f>IF(SUM('Actual species'!B229:E229)&gt;0,1,IF(SUM('Actual species'!B229:E229="X"),1,0))</f>
        <v>0</v>
      </c>
      <c r="C229">
        <f>IF(SUM('Actual species'!F229)&gt;0,1,IF(SUM('Actual species'!F229="X"),1,0))</f>
        <v>0</v>
      </c>
      <c r="D229">
        <f>IF(SUM('Actual species'!G229)&gt;0,1,IF(SUM('Actual species'!G229="X"),1,0))</f>
        <v>0</v>
      </c>
      <c r="E229">
        <f>IF(SUM('Actual species'!H229)&gt;0,1,IF(SUM('Actual species'!H229="X"),1,0))</f>
        <v>0</v>
      </c>
      <c r="F229">
        <f>IF(SUM('Actual species'!I229)&gt;0,1,IF(SUM('Actual species'!I229="X"),1,0))</f>
        <v>0</v>
      </c>
      <c r="G229">
        <f>IF(SUM('Actual species'!J229)&gt;0,1,IF(SUM('Actual species'!J229="X"),1,0))</f>
        <v>0</v>
      </c>
      <c r="H229">
        <f>IF(SUM('Actual species'!K229)&gt;0,1,IF(SUM('Actual species'!K229="X"),1,0))</f>
        <v>0</v>
      </c>
      <c r="I229">
        <f>IF(SUM('Actual species'!L229)&gt;0,1,IF(SUM('Actual species'!L229="X"),1,0))</f>
        <v>0</v>
      </c>
      <c r="J229">
        <f>IF(SUM('Actual species'!M229)&gt;0,1,IF(SUM('Actual species'!M229="X"),1,0))</f>
        <v>1</v>
      </c>
      <c r="K229">
        <f>IF(SUM('Actual species'!N229)&gt;0,1,IF(SUM('Actual species'!N229="X"),1,0))</f>
        <v>0</v>
      </c>
      <c r="L229">
        <f>IF(SUM('Actual species'!O229)&gt;0,1,IF(SUM('Actual species'!O229="X"),1,0))</f>
        <v>0</v>
      </c>
      <c r="M229">
        <f>IF(SUM('Actual species'!P229)&gt;0,1,IF(SUM('Actual species'!P229="X"),1,0))</f>
        <v>0</v>
      </c>
      <c r="N229">
        <f>IF(SUM('Actual species'!Q229)&gt;0,1,IF(SUM('Actual species'!Q229="X"),1,0))</f>
        <v>0</v>
      </c>
      <c r="O229">
        <f>IF(SUM('Actual species'!R229)&gt;0,1,IF(SUM('Actual species'!R229="X"),1,0))</f>
        <v>1</v>
      </c>
      <c r="P229">
        <f>IF(SUM('Actual species'!S229)&gt;0,1,IF(SUM('Actual species'!S229="X"),1,0))</f>
        <v>0</v>
      </c>
      <c r="Q229">
        <f>IF(SUM('Actual species'!T229)&gt;0,1,IF(SUM('Actual species'!T229="X"),1,0))</f>
        <v>0</v>
      </c>
      <c r="R229">
        <f>IF(SUM('Actual species'!U229)&gt;0,1,IF(SUM('Actual species'!U229="X"),1,0))</f>
        <v>0</v>
      </c>
      <c r="S229">
        <f>IF(SUM('Actual species'!V229)&gt;0,1,IF(SUM('Actual species'!V229="X"),1,0))</f>
        <v>0</v>
      </c>
      <c r="T229">
        <f>IF(SUM('Actual species'!W229)&gt;0,1,IF(SUM('Actual species'!W229="X"),1,0))</f>
        <v>0</v>
      </c>
      <c r="U229">
        <f>IF(SUM('Actual species'!X229)&gt;0,1,IF(SUM('Actual species'!X229="X"),1,0))</f>
        <v>1</v>
      </c>
      <c r="V229">
        <f>IF(SUM('Actual species'!Y229)&gt;0,1,IF(SUM('Actual species'!Y229="X"),1,0))</f>
        <v>1</v>
      </c>
    </row>
    <row r="230" spans="1:22" x14ac:dyDescent="0.3">
      <c r="A230" t="str">
        <f>'Actual species'!A230</f>
        <v>Aleochara gridellii</v>
      </c>
      <c r="B230">
        <f>IF(SUM('Actual species'!B230:E230)&gt;0,1,IF(SUM('Actual species'!B230:E230="X"),1,0))</f>
        <v>0</v>
      </c>
      <c r="C230">
        <f>IF(SUM('Actual species'!F230)&gt;0,1,IF(SUM('Actual species'!F230="X"),1,0))</f>
        <v>0</v>
      </c>
      <c r="D230">
        <f>IF(SUM('Actual species'!G230)&gt;0,1,IF(SUM('Actual species'!G230="X"),1,0))</f>
        <v>0</v>
      </c>
      <c r="E230">
        <f>IF(SUM('Actual species'!H230)&gt;0,1,IF(SUM('Actual species'!H230="X"),1,0))</f>
        <v>0</v>
      </c>
      <c r="F230">
        <f>IF(SUM('Actual species'!I230)&gt;0,1,IF(SUM('Actual species'!I230="X"),1,0))</f>
        <v>0</v>
      </c>
      <c r="G230">
        <f>IF(SUM('Actual species'!J230)&gt;0,1,IF(SUM('Actual species'!J230="X"),1,0))</f>
        <v>0</v>
      </c>
      <c r="H230">
        <f>IF(SUM('Actual species'!K230)&gt;0,1,IF(SUM('Actual species'!K230="X"),1,0))</f>
        <v>0</v>
      </c>
      <c r="I230">
        <f>IF(SUM('Actual species'!L230)&gt;0,1,IF(SUM('Actual species'!L230="X"),1,0))</f>
        <v>0</v>
      </c>
      <c r="J230">
        <f>IF(SUM('Actual species'!M230)&gt;0,1,IF(SUM('Actual species'!M230="X"),1,0))</f>
        <v>0</v>
      </c>
      <c r="K230">
        <f>IF(SUM('Actual species'!N230)&gt;0,1,IF(SUM('Actual species'!N230="X"),1,0))</f>
        <v>0</v>
      </c>
      <c r="L230">
        <f>IF(SUM('Actual species'!O230)&gt;0,1,IF(SUM('Actual species'!O230="X"),1,0))</f>
        <v>0</v>
      </c>
      <c r="M230">
        <f>IF(SUM('Actual species'!P230)&gt;0,1,IF(SUM('Actual species'!P230="X"),1,0))</f>
        <v>0</v>
      </c>
      <c r="N230">
        <f>IF(SUM('Actual species'!Q230)&gt;0,1,IF(SUM('Actual species'!Q230="X"),1,0))</f>
        <v>0</v>
      </c>
      <c r="O230">
        <f>IF(SUM('Actual species'!R230)&gt;0,1,IF(SUM('Actual species'!R230="X"),1,0))</f>
        <v>0</v>
      </c>
      <c r="P230">
        <f>IF(SUM('Actual species'!S230)&gt;0,1,IF(SUM('Actual species'!S230="X"),1,0))</f>
        <v>0</v>
      </c>
      <c r="Q230">
        <f>IF(SUM('Actual species'!T230)&gt;0,1,IF(SUM('Actual species'!T230="X"),1,0))</f>
        <v>0</v>
      </c>
      <c r="R230">
        <f>IF(SUM('Actual species'!U230)&gt;0,1,IF(SUM('Actual species'!U230="X"),1,0))</f>
        <v>0</v>
      </c>
      <c r="S230">
        <f>IF(SUM('Actual species'!V230)&gt;0,1,IF(SUM('Actual species'!V230="X"),1,0))</f>
        <v>1</v>
      </c>
      <c r="T230">
        <f>IF(SUM('Actual species'!W230)&gt;0,1,IF(SUM('Actual species'!W230="X"),1,0))</f>
        <v>0</v>
      </c>
      <c r="U230">
        <f>IF(SUM('Actual species'!X230)&gt;0,1,IF(SUM('Actual species'!X230="X"),1,0))</f>
        <v>1</v>
      </c>
      <c r="V230">
        <f>IF(SUM('Actual species'!Y230)&gt;0,1,IF(SUM('Actual species'!Y230="X"),1,0))</f>
        <v>0</v>
      </c>
    </row>
    <row r="231" spans="1:22" x14ac:dyDescent="0.3">
      <c r="A231" t="str">
        <f>'Actual species'!A231</f>
        <v>Aleochara haematoptera</v>
      </c>
      <c r="B231">
        <f>IF(SUM('Actual species'!B231:E231)&gt;0,1,IF(SUM('Actual species'!B231:E231="X"),1,0))</f>
        <v>0</v>
      </c>
      <c r="C231">
        <f>IF(SUM('Actual species'!F231)&gt;0,1,IF(SUM('Actual species'!F231="X"),1,0))</f>
        <v>0</v>
      </c>
      <c r="D231">
        <f>IF(SUM('Actual species'!G231)&gt;0,1,IF(SUM('Actual species'!G231="X"),1,0))</f>
        <v>0</v>
      </c>
      <c r="E231">
        <f>IF(SUM('Actual species'!H231)&gt;0,1,IF(SUM('Actual species'!H231="X"),1,0))</f>
        <v>1</v>
      </c>
      <c r="F231">
        <f>IF(SUM('Actual species'!I231)&gt;0,1,IF(SUM('Actual species'!I231="X"),1,0))</f>
        <v>1</v>
      </c>
      <c r="G231">
        <f>IF(SUM('Actual species'!J231)&gt;0,1,IF(SUM('Actual species'!J231="X"),1,0))</f>
        <v>0</v>
      </c>
      <c r="H231">
        <f>IF(SUM('Actual species'!K231)&gt;0,1,IF(SUM('Actual species'!K231="X"),1,0))</f>
        <v>0</v>
      </c>
      <c r="I231">
        <f>IF(SUM('Actual species'!L231)&gt;0,1,IF(SUM('Actual species'!L231="X"),1,0))</f>
        <v>0</v>
      </c>
      <c r="J231">
        <f>IF(SUM('Actual species'!M231)&gt;0,1,IF(SUM('Actual species'!M231="X"),1,0))</f>
        <v>0</v>
      </c>
      <c r="K231">
        <f>IF(SUM('Actual species'!N231)&gt;0,1,IF(SUM('Actual species'!N231="X"),1,0))</f>
        <v>0</v>
      </c>
      <c r="L231">
        <f>IF(SUM('Actual species'!O231)&gt;0,1,IF(SUM('Actual species'!O231="X"),1,0))</f>
        <v>0</v>
      </c>
      <c r="M231">
        <f>IF(SUM('Actual species'!P231)&gt;0,1,IF(SUM('Actual species'!P231="X"),1,0))</f>
        <v>0</v>
      </c>
      <c r="N231">
        <f>IF(SUM('Actual species'!Q231)&gt;0,1,IF(SUM('Actual species'!Q231="X"),1,0))</f>
        <v>0</v>
      </c>
      <c r="O231">
        <f>IF(SUM('Actual species'!R231)&gt;0,1,IF(SUM('Actual species'!R231="X"),1,0))</f>
        <v>0</v>
      </c>
      <c r="P231">
        <f>IF(SUM('Actual species'!S231)&gt;0,1,IF(SUM('Actual species'!S231="X"),1,0))</f>
        <v>0</v>
      </c>
      <c r="Q231">
        <f>IF(SUM('Actual species'!T231)&gt;0,1,IF(SUM('Actual species'!T231="X"),1,0))</f>
        <v>0</v>
      </c>
      <c r="R231">
        <f>IF(SUM('Actual species'!U231)&gt;0,1,IF(SUM('Actual species'!U231="X"),1,0))</f>
        <v>0</v>
      </c>
      <c r="S231">
        <f>IF(SUM('Actual species'!V231)&gt;0,1,IF(SUM('Actual species'!V231="X"),1,0))</f>
        <v>0</v>
      </c>
      <c r="T231">
        <f>IF(SUM('Actual species'!W231)&gt;0,1,IF(SUM('Actual species'!W231="X"),1,0))</f>
        <v>0</v>
      </c>
      <c r="U231">
        <f>IF(SUM('Actual species'!X231)&gt;0,1,IF(SUM('Actual species'!X231="X"),1,0))</f>
        <v>1</v>
      </c>
      <c r="V231">
        <f>IF(SUM('Actual species'!Y231)&gt;0,1,IF(SUM('Actual species'!Y231="X"),1,0))</f>
        <v>1</v>
      </c>
    </row>
    <row r="232" spans="1:22" x14ac:dyDescent="0.3">
      <c r="A232" t="str">
        <f>'Actual species'!A232</f>
        <v>Aleochara laevigata</v>
      </c>
      <c r="B232">
        <f>IF(SUM('Actual species'!B232:E232)&gt;0,1,IF(SUM('Actual species'!B232:E232="X"),1,0))</f>
        <v>0</v>
      </c>
      <c r="C232">
        <f>IF(SUM('Actual species'!F232)&gt;0,1,IF(SUM('Actual species'!F232="X"),1,0))</f>
        <v>0</v>
      </c>
      <c r="D232">
        <f>IF(SUM('Actual species'!G232)&gt;0,1,IF(SUM('Actual species'!G232="X"),1,0))</f>
        <v>0</v>
      </c>
      <c r="E232">
        <f>IF(SUM('Actual species'!H232)&gt;0,1,IF(SUM('Actual species'!H232="X"),1,0))</f>
        <v>0</v>
      </c>
      <c r="F232">
        <f>IF(SUM('Actual species'!I232)&gt;0,1,IF(SUM('Actual species'!I232="X"),1,0))</f>
        <v>0</v>
      </c>
      <c r="G232">
        <f>IF(SUM('Actual species'!J232)&gt;0,1,IF(SUM('Actual species'!J232="X"),1,0))</f>
        <v>0</v>
      </c>
      <c r="H232">
        <f>IF(SUM('Actual species'!K232)&gt;0,1,IF(SUM('Actual species'!K232="X"),1,0))</f>
        <v>0</v>
      </c>
      <c r="I232">
        <f>IF(SUM('Actual species'!L232)&gt;0,1,IF(SUM('Actual species'!L232="X"),1,0))</f>
        <v>0</v>
      </c>
      <c r="J232">
        <f>IF(SUM('Actual species'!M232)&gt;0,1,IF(SUM('Actual species'!M232="X"),1,0))</f>
        <v>1</v>
      </c>
      <c r="K232">
        <f>IF(SUM('Actual species'!N232)&gt;0,1,IF(SUM('Actual species'!N232="X"),1,0))</f>
        <v>0</v>
      </c>
      <c r="L232">
        <f>IF(SUM('Actual species'!O232)&gt;0,1,IF(SUM('Actual species'!O232="X"),1,0))</f>
        <v>0</v>
      </c>
      <c r="M232">
        <f>IF(SUM('Actual species'!P232)&gt;0,1,IF(SUM('Actual species'!P232="X"),1,0))</f>
        <v>0</v>
      </c>
      <c r="N232">
        <f>IF(SUM('Actual species'!Q232)&gt;0,1,IF(SUM('Actual species'!Q232="X"),1,0))</f>
        <v>0</v>
      </c>
      <c r="O232">
        <f>IF(SUM('Actual species'!R232)&gt;0,1,IF(SUM('Actual species'!R232="X"),1,0))</f>
        <v>0</v>
      </c>
      <c r="P232">
        <f>IF(SUM('Actual species'!S232)&gt;0,1,IF(SUM('Actual species'!S232="X"),1,0))</f>
        <v>0</v>
      </c>
      <c r="Q232">
        <f>IF(SUM('Actual species'!T232)&gt;0,1,IF(SUM('Actual species'!T232="X"),1,0))</f>
        <v>0</v>
      </c>
      <c r="R232">
        <f>IF(SUM('Actual species'!U232)&gt;0,1,IF(SUM('Actual species'!U232="X"),1,0))</f>
        <v>0</v>
      </c>
      <c r="S232">
        <f>IF(SUM('Actual species'!V232)&gt;0,1,IF(SUM('Actual species'!V232="X"),1,0))</f>
        <v>1</v>
      </c>
      <c r="T232">
        <f>IF(SUM('Actual species'!W232)&gt;0,1,IF(SUM('Actual species'!W232="X"),1,0))</f>
        <v>0</v>
      </c>
      <c r="U232">
        <f>IF(SUM('Actual species'!X232)&gt;0,1,IF(SUM('Actual species'!X232="X"),1,0))</f>
        <v>1</v>
      </c>
      <c r="V232">
        <f>IF(SUM('Actual species'!Y232)&gt;0,1,IF(SUM('Actual species'!Y232="X"),1,0))</f>
        <v>1</v>
      </c>
    </row>
    <row r="233" spans="1:22" x14ac:dyDescent="0.3">
      <c r="A233" t="str">
        <f>'Actual species'!A233</f>
        <v>Aleochara lanuginosa</v>
      </c>
      <c r="B233">
        <f>IF(SUM('Actual species'!B233:E233)&gt;0,1,IF(SUM('Actual species'!B233:E233="X"),1,0))</f>
        <v>1</v>
      </c>
      <c r="C233">
        <f>IF(SUM('Actual species'!F233)&gt;0,1,IF(SUM('Actual species'!F233="X"),1,0))</f>
        <v>0</v>
      </c>
      <c r="D233">
        <f>IF(SUM('Actual species'!G233)&gt;0,1,IF(SUM('Actual species'!G233="X"),1,0))</f>
        <v>0</v>
      </c>
      <c r="E233">
        <f>IF(SUM('Actual species'!H233)&gt;0,1,IF(SUM('Actual species'!H233="X"),1,0))</f>
        <v>0</v>
      </c>
      <c r="F233">
        <f>IF(SUM('Actual species'!I233)&gt;0,1,IF(SUM('Actual species'!I233="X"),1,0))</f>
        <v>0</v>
      </c>
      <c r="G233">
        <f>IF(SUM('Actual species'!J233)&gt;0,1,IF(SUM('Actual species'!J233="X"),1,0))</f>
        <v>0</v>
      </c>
      <c r="H233">
        <f>IF(SUM('Actual species'!K233)&gt;0,1,IF(SUM('Actual species'!K233="X"),1,0))</f>
        <v>0</v>
      </c>
      <c r="I233">
        <f>IF(SUM('Actual species'!L233)&gt;0,1,IF(SUM('Actual species'!L233="X"),1,0))</f>
        <v>0</v>
      </c>
      <c r="J233">
        <f>IF(SUM('Actual species'!M233)&gt;0,1,IF(SUM('Actual species'!M233="X"),1,0))</f>
        <v>0</v>
      </c>
      <c r="K233">
        <f>IF(SUM('Actual species'!N233)&gt;0,1,IF(SUM('Actual species'!N233="X"),1,0))</f>
        <v>0</v>
      </c>
      <c r="L233">
        <f>IF(SUM('Actual species'!O233)&gt;0,1,IF(SUM('Actual species'!O233="X"),1,0))</f>
        <v>0</v>
      </c>
      <c r="M233">
        <f>IF(SUM('Actual species'!P233)&gt;0,1,IF(SUM('Actual species'!P233="X"),1,0))</f>
        <v>0</v>
      </c>
      <c r="N233">
        <f>IF(SUM('Actual species'!Q233)&gt;0,1,IF(SUM('Actual species'!Q233="X"),1,0))</f>
        <v>0</v>
      </c>
      <c r="O233">
        <f>IF(SUM('Actual species'!R233)&gt;0,1,IF(SUM('Actual species'!R233="X"),1,0))</f>
        <v>0</v>
      </c>
      <c r="P233">
        <f>IF(SUM('Actual species'!S233)&gt;0,1,IF(SUM('Actual species'!S233="X"),1,0))</f>
        <v>0</v>
      </c>
      <c r="Q233">
        <f>IF(SUM('Actual species'!T233)&gt;0,1,IF(SUM('Actual species'!T233="X"),1,0))</f>
        <v>0</v>
      </c>
      <c r="R233">
        <f>IF(SUM('Actual species'!U233)&gt;0,1,IF(SUM('Actual species'!U233="X"),1,0))</f>
        <v>0</v>
      </c>
      <c r="S233">
        <f>IF(SUM('Actual species'!V233)&gt;0,1,IF(SUM('Actual species'!V233="X"),1,0))</f>
        <v>0</v>
      </c>
      <c r="T233">
        <f>IF(SUM('Actual species'!W233)&gt;0,1,IF(SUM('Actual species'!W233="X"),1,0))</f>
        <v>0</v>
      </c>
      <c r="U233">
        <f>IF(SUM('Actual species'!X233)&gt;0,1,IF(SUM('Actual species'!X233="X"),1,0))</f>
        <v>1</v>
      </c>
      <c r="V233">
        <f>IF(SUM('Actual species'!Y233)&gt;0,1,IF(SUM('Actual species'!Y233="X"),1,0))</f>
        <v>1</v>
      </c>
    </row>
    <row r="234" spans="1:22" x14ac:dyDescent="0.3">
      <c r="A234" t="str">
        <f>'Actual species'!A234</f>
        <v>Aleochara lata</v>
      </c>
      <c r="B234">
        <f>IF(SUM('Actual species'!B234:E234)&gt;0,1,IF(SUM('Actual species'!B234:E234="X"),1,0))</f>
        <v>1</v>
      </c>
      <c r="C234">
        <f>IF(SUM('Actual species'!F234)&gt;0,1,IF(SUM('Actual species'!F234="X"),1,0))</f>
        <v>0</v>
      </c>
      <c r="D234">
        <f>IF(SUM('Actual species'!G234)&gt;0,1,IF(SUM('Actual species'!G234="X"),1,0))</f>
        <v>0</v>
      </c>
      <c r="E234">
        <f>IF(SUM('Actual species'!H234)&gt;0,1,IF(SUM('Actual species'!H234="X"),1,0))</f>
        <v>0</v>
      </c>
      <c r="F234">
        <f>IF(SUM('Actual species'!I234)&gt;0,1,IF(SUM('Actual species'!I234="X"),1,0))</f>
        <v>1</v>
      </c>
      <c r="G234">
        <f>IF(SUM('Actual species'!J234)&gt;0,1,IF(SUM('Actual species'!J234="X"),1,0))</f>
        <v>0</v>
      </c>
      <c r="H234">
        <f>IF(SUM('Actual species'!K234)&gt;0,1,IF(SUM('Actual species'!K234="X"),1,0))</f>
        <v>0</v>
      </c>
      <c r="I234">
        <f>IF(SUM('Actual species'!L234)&gt;0,1,IF(SUM('Actual species'!L234="X"),1,0))</f>
        <v>0</v>
      </c>
      <c r="J234">
        <f>IF(SUM('Actual species'!M234)&gt;0,1,IF(SUM('Actual species'!M234="X"),1,0))</f>
        <v>0</v>
      </c>
      <c r="K234">
        <f>IF(SUM('Actual species'!N234)&gt;0,1,IF(SUM('Actual species'!N234="X"),1,0))</f>
        <v>0</v>
      </c>
      <c r="L234">
        <f>IF(SUM('Actual species'!O234)&gt;0,1,IF(SUM('Actual species'!O234="X"),1,0))</f>
        <v>0</v>
      </c>
      <c r="M234">
        <f>IF(SUM('Actual species'!P234)&gt;0,1,IF(SUM('Actual species'!P234="X"),1,0))</f>
        <v>0</v>
      </c>
      <c r="N234">
        <f>IF(SUM('Actual species'!Q234)&gt;0,1,IF(SUM('Actual species'!Q234="X"),1,0))</f>
        <v>0</v>
      </c>
      <c r="O234">
        <f>IF(SUM('Actual species'!R234)&gt;0,1,IF(SUM('Actual species'!R234="X"),1,0))</f>
        <v>0</v>
      </c>
      <c r="P234">
        <f>IF(SUM('Actual species'!S234)&gt;0,1,IF(SUM('Actual species'!S234="X"),1,0))</f>
        <v>0</v>
      </c>
      <c r="Q234">
        <f>IF(SUM('Actual species'!T234)&gt;0,1,IF(SUM('Actual species'!T234="X"),1,0))</f>
        <v>0</v>
      </c>
      <c r="R234">
        <f>IF(SUM('Actual species'!U234)&gt;0,1,IF(SUM('Actual species'!U234="X"),1,0))</f>
        <v>0</v>
      </c>
      <c r="S234">
        <f>IF(SUM('Actual species'!V234)&gt;0,1,IF(SUM('Actual species'!V234="X"),1,0))</f>
        <v>0</v>
      </c>
      <c r="T234">
        <f>IF(SUM('Actual species'!W234)&gt;0,1,IF(SUM('Actual species'!W234="X"),1,0))</f>
        <v>0</v>
      </c>
      <c r="U234">
        <f>IF(SUM('Actual species'!X234)&gt;0,1,IF(SUM('Actual species'!X234="X"),1,0))</f>
        <v>1</v>
      </c>
      <c r="V234">
        <f>IF(SUM('Actual species'!Y234)&gt;0,1,IF(SUM('Actual species'!Y234="X"),1,0))</f>
        <v>1</v>
      </c>
    </row>
    <row r="235" spans="1:22" x14ac:dyDescent="0.3">
      <c r="A235" t="str">
        <f>'Actual species'!A235</f>
        <v>Aleochara laticornis</v>
      </c>
      <c r="B235">
        <f>IF(SUM('Actual species'!B235:E235)&gt;0,1,IF(SUM('Actual species'!B235:E235="X"),1,0))</f>
        <v>0</v>
      </c>
      <c r="C235">
        <f>IF(SUM('Actual species'!F235)&gt;0,1,IF(SUM('Actual species'!F235="X"),1,0))</f>
        <v>0</v>
      </c>
      <c r="D235">
        <f>IF(SUM('Actual species'!G235)&gt;0,1,IF(SUM('Actual species'!G235="X"),1,0))</f>
        <v>0</v>
      </c>
      <c r="E235">
        <f>IF(SUM('Actual species'!H235)&gt;0,1,IF(SUM('Actual species'!H235="X"),1,0))</f>
        <v>0</v>
      </c>
      <c r="F235">
        <f>IF(SUM('Actual species'!I235)&gt;0,1,IF(SUM('Actual species'!I235="X"),1,0))</f>
        <v>1</v>
      </c>
      <c r="G235">
        <f>IF(SUM('Actual species'!J235)&gt;0,1,IF(SUM('Actual species'!J235="X"),1,0))</f>
        <v>0</v>
      </c>
      <c r="H235">
        <f>IF(SUM('Actual species'!K235)&gt;0,1,IF(SUM('Actual species'!K235="X"),1,0))</f>
        <v>1</v>
      </c>
      <c r="I235">
        <f>IF(SUM('Actual species'!L235)&gt;0,1,IF(SUM('Actual species'!L235="X"),1,0))</f>
        <v>1</v>
      </c>
      <c r="J235">
        <f>IF(SUM('Actual species'!M235)&gt;0,1,IF(SUM('Actual species'!M235="X"),1,0))</f>
        <v>0</v>
      </c>
      <c r="K235">
        <f>IF(SUM('Actual species'!N235)&gt;0,1,IF(SUM('Actual species'!N235="X"),1,0))</f>
        <v>0</v>
      </c>
      <c r="L235">
        <f>IF(SUM('Actual species'!O235)&gt;0,1,IF(SUM('Actual species'!O235="X"),1,0))</f>
        <v>0</v>
      </c>
      <c r="M235">
        <f>IF(SUM('Actual species'!P235)&gt;0,1,IF(SUM('Actual species'!P235="X"),1,0))</f>
        <v>0</v>
      </c>
      <c r="N235">
        <f>IF(SUM('Actual species'!Q235)&gt;0,1,IF(SUM('Actual species'!Q235="X"),1,0))</f>
        <v>0</v>
      </c>
      <c r="O235">
        <f>IF(SUM('Actual species'!R235)&gt;0,1,IF(SUM('Actual species'!R235="X"),1,0))</f>
        <v>0</v>
      </c>
      <c r="P235">
        <f>IF(SUM('Actual species'!S235)&gt;0,1,IF(SUM('Actual species'!S235="X"),1,0))</f>
        <v>0</v>
      </c>
      <c r="Q235">
        <f>IF(SUM('Actual species'!T235)&gt;0,1,IF(SUM('Actual species'!T235="X"),1,0))</f>
        <v>0</v>
      </c>
      <c r="R235">
        <f>IF(SUM('Actual species'!U235)&gt;0,1,IF(SUM('Actual species'!U235="X"),1,0))</f>
        <v>0</v>
      </c>
      <c r="S235">
        <f>IF(SUM('Actual species'!V235)&gt;0,1,IF(SUM('Actual species'!V235="X"),1,0))</f>
        <v>0</v>
      </c>
      <c r="T235">
        <f>IF(SUM('Actual species'!W235)&gt;0,1,IF(SUM('Actual species'!W235="X"),1,0))</f>
        <v>0</v>
      </c>
      <c r="U235">
        <f>IF(SUM('Actual species'!X235)&gt;0,1,IF(SUM('Actual species'!X235="X"),1,0))</f>
        <v>1</v>
      </c>
      <c r="V235">
        <f>IF(SUM('Actual species'!Y235)&gt;0,1,IF(SUM('Actual species'!Y235="X"),1,0))</f>
        <v>1</v>
      </c>
    </row>
    <row r="236" spans="1:22" x14ac:dyDescent="0.3">
      <c r="A236" t="str">
        <f>'Actual species'!A236</f>
        <v>Aleochara maculata</v>
      </c>
      <c r="B236">
        <f>IF(SUM('Actual species'!B236:E236)&gt;0,1,IF(SUM('Actual species'!B236:E236="X"),1,0))</f>
        <v>0</v>
      </c>
      <c r="C236">
        <f>IF(SUM('Actual species'!F236)&gt;0,1,IF(SUM('Actual species'!F236="X"),1,0))</f>
        <v>0</v>
      </c>
      <c r="D236">
        <f>IF(SUM('Actual species'!G236)&gt;0,1,IF(SUM('Actual species'!G236="X"),1,0))</f>
        <v>0</v>
      </c>
      <c r="E236">
        <f>IF(SUM('Actual species'!H236)&gt;0,1,IF(SUM('Actual species'!H236="X"),1,0))</f>
        <v>0</v>
      </c>
      <c r="F236">
        <f>IF(SUM('Actual species'!I236)&gt;0,1,IF(SUM('Actual species'!I236="X"),1,0))</f>
        <v>0</v>
      </c>
      <c r="G236">
        <f>IF(SUM('Actual species'!J236)&gt;0,1,IF(SUM('Actual species'!J236="X"),1,0))</f>
        <v>0</v>
      </c>
      <c r="H236">
        <f>IF(SUM('Actual species'!K236)&gt;0,1,IF(SUM('Actual species'!K236="X"),1,0))</f>
        <v>0</v>
      </c>
      <c r="I236">
        <f>IF(SUM('Actual species'!L236)&gt;0,1,IF(SUM('Actual species'!L236="X"),1,0))</f>
        <v>0</v>
      </c>
      <c r="J236">
        <f>IF(SUM('Actual species'!M236)&gt;0,1,IF(SUM('Actual species'!M236="X"),1,0))</f>
        <v>0</v>
      </c>
      <c r="K236">
        <f>IF(SUM('Actual species'!N236)&gt;0,1,IF(SUM('Actual species'!N236="X"),1,0))</f>
        <v>0</v>
      </c>
      <c r="L236">
        <f>IF(SUM('Actual species'!O236)&gt;0,1,IF(SUM('Actual species'!O236="X"),1,0))</f>
        <v>0</v>
      </c>
      <c r="M236">
        <f>IF(SUM('Actual species'!P236)&gt;0,1,IF(SUM('Actual species'!P236="X"),1,0))</f>
        <v>0</v>
      </c>
      <c r="N236">
        <f>IF(SUM('Actual species'!Q236)&gt;0,1,IF(SUM('Actual species'!Q236="X"),1,0))</f>
        <v>0</v>
      </c>
      <c r="O236">
        <f>IF(SUM('Actual species'!R236)&gt;0,1,IF(SUM('Actual species'!R236="X"),1,0))</f>
        <v>0</v>
      </c>
      <c r="P236">
        <f>IF(SUM('Actual species'!S236)&gt;0,1,IF(SUM('Actual species'!S236="X"),1,0))</f>
        <v>0</v>
      </c>
      <c r="Q236">
        <f>IF(SUM('Actual species'!T236)&gt;0,1,IF(SUM('Actual species'!T236="X"),1,0))</f>
        <v>1</v>
      </c>
      <c r="R236">
        <f>IF(SUM('Actual species'!U236)&gt;0,1,IF(SUM('Actual species'!U236="X"),1,0))</f>
        <v>0</v>
      </c>
      <c r="S236">
        <f>IF(SUM('Actual species'!V236)&gt;0,1,IF(SUM('Actual species'!V236="X"),1,0))</f>
        <v>0</v>
      </c>
      <c r="T236">
        <f>IF(SUM('Actual species'!W236)&gt;0,1,IF(SUM('Actual species'!W236="X"),1,0))</f>
        <v>0</v>
      </c>
      <c r="U236">
        <f>IF(SUM('Actual species'!X236)&gt;0,1,IF(SUM('Actual species'!X236="X"),1,0))</f>
        <v>1</v>
      </c>
      <c r="V236">
        <f>IF(SUM('Actual species'!Y236)&gt;0,1,IF(SUM('Actual species'!Y236="X"),1,0))</f>
        <v>0</v>
      </c>
    </row>
    <row r="237" spans="1:22" x14ac:dyDescent="0.3">
      <c r="A237" t="str">
        <f>'Actual species'!A237</f>
        <v>Aleochara maculipennis</v>
      </c>
      <c r="B237">
        <f>IF(SUM('Actual species'!B237:E237)&gt;0,1,IF(SUM('Actual species'!B237:E237="X"),1,0))</f>
        <v>0</v>
      </c>
      <c r="C237">
        <f>IF(SUM('Actual species'!F237)&gt;0,1,IF(SUM('Actual species'!F237="X"),1,0))</f>
        <v>0</v>
      </c>
      <c r="D237">
        <f>IF(SUM('Actual species'!G237)&gt;0,1,IF(SUM('Actual species'!G237="X"),1,0))</f>
        <v>0</v>
      </c>
      <c r="E237">
        <f>IF(SUM('Actual species'!H237)&gt;0,1,IF(SUM('Actual species'!H237="X"),1,0))</f>
        <v>0</v>
      </c>
      <c r="F237">
        <f>IF(SUM('Actual species'!I237)&gt;0,1,IF(SUM('Actual species'!I237="X"),1,0))</f>
        <v>0</v>
      </c>
      <c r="G237">
        <f>IF(SUM('Actual species'!J237)&gt;0,1,IF(SUM('Actual species'!J237="X"),1,0))</f>
        <v>0</v>
      </c>
      <c r="H237">
        <f>IF(SUM('Actual species'!K237)&gt;0,1,IF(SUM('Actual species'!K237="X"),1,0))</f>
        <v>1</v>
      </c>
      <c r="I237">
        <f>IF(SUM('Actual species'!L237)&gt;0,1,IF(SUM('Actual species'!L237="X"),1,0))</f>
        <v>0</v>
      </c>
      <c r="J237">
        <f>IF(SUM('Actual species'!M237)&gt;0,1,IF(SUM('Actual species'!M237="X"),1,0))</f>
        <v>0</v>
      </c>
      <c r="K237">
        <f>IF(SUM('Actual species'!N237)&gt;0,1,IF(SUM('Actual species'!N237="X"),1,0))</f>
        <v>0</v>
      </c>
      <c r="L237">
        <f>IF(SUM('Actual species'!O237)&gt;0,1,IF(SUM('Actual species'!O237="X"),1,0))</f>
        <v>0</v>
      </c>
      <c r="M237">
        <f>IF(SUM('Actual species'!P237)&gt;0,1,IF(SUM('Actual species'!P237="X"),1,0))</f>
        <v>0</v>
      </c>
      <c r="N237">
        <f>IF(SUM('Actual species'!Q237)&gt;0,1,IF(SUM('Actual species'!Q237="X"),1,0))</f>
        <v>0</v>
      </c>
      <c r="O237">
        <f>IF(SUM('Actual species'!R237)&gt;0,1,IF(SUM('Actual species'!R237="X"),1,0))</f>
        <v>0</v>
      </c>
      <c r="P237">
        <f>IF(SUM('Actual species'!S237)&gt;0,1,IF(SUM('Actual species'!S237="X"),1,0))</f>
        <v>0</v>
      </c>
      <c r="Q237">
        <f>IF(SUM('Actual species'!T237)&gt;0,1,IF(SUM('Actual species'!T237="X"),1,0))</f>
        <v>0</v>
      </c>
      <c r="R237">
        <f>IF(SUM('Actual species'!U237)&gt;0,1,IF(SUM('Actual species'!U237="X"),1,0))</f>
        <v>0</v>
      </c>
      <c r="S237">
        <f>IF(SUM('Actual species'!V237)&gt;0,1,IF(SUM('Actual species'!V237="X"),1,0))</f>
        <v>0</v>
      </c>
      <c r="T237">
        <f>IF(SUM('Actual species'!W237)&gt;0,1,IF(SUM('Actual species'!W237="X"),1,0))</f>
        <v>0</v>
      </c>
      <c r="U237">
        <f>IF(SUM('Actual species'!X237)&gt;0,1,IF(SUM('Actual species'!X237="X"),1,0))</f>
        <v>0</v>
      </c>
      <c r="V237">
        <f>IF(SUM('Actual species'!Y237)&gt;0,1,IF(SUM('Actual species'!Y237="X"),1,0))</f>
        <v>0</v>
      </c>
    </row>
    <row r="238" spans="1:22" x14ac:dyDescent="0.3">
      <c r="A238" t="str">
        <f>'Actual species'!A238</f>
        <v>Aleochara rambouseki (hamulata)</v>
      </c>
      <c r="B238">
        <f>IF(SUM('Actual species'!B238:E238)&gt;0,1,IF(SUM('Actual species'!B238:E238="X"),1,0))</f>
        <v>0</v>
      </c>
      <c r="C238">
        <f>IF(SUM('Actual species'!F238)&gt;0,1,IF(SUM('Actual species'!F238="X"),1,0))</f>
        <v>0</v>
      </c>
      <c r="D238">
        <f>IF(SUM('Actual species'!G238)&gt;0,1,IF(SUM('Actual species'!G238="X"),1,0))</f>
        <v>0</v>
      </c>
      <c r="E238">
        <f>IF(SUM('Actual species'!H238)&gt;0,1,IF(SUM('Actual species'!H238="X"),1,0))</f>
        <v>1</v>
      </c>
      <c r="F238">
        <f>IF(SUM('Actual species'!I238)&gt;0,1,IF(SUM('Actual species'!I238="X"),1,0))</f>
        <v>1</v>
      </c>
      <c r="G238">
        <f>IF(SUM('Actual species'!J238)&gt;0,1,IF(SUM('Actual species'!J238="X"),1,0))</f>
        <v>0</v>
      </c>
      <c r="H238">
        <f>IF(SUM('Actual species'!K238)&gt;0,1,IF(SUM('Actual species'!K238="X"),1,0))</f>
        <v>0</v>
      </c>
      <c r="I238">
        <f>IF(SUM('Actual species'!L238)&gt;0,1,IF(SUM('Actual species'!L238="X"),1,0))</f>
        <v>0</v>
      </c>
      <c r="J238">
        <f>IF(SUM('Actual species'!M238)&gt;0,1,IF(SUM('Actual species'!M238="X"),1,0))</f>
        <v>0</v>
      </c>
      <c r="K238">
        <f>IF(SUM('Actual species'!N238)&gt;0,1,IF(SUM('Actual species'!N238="X"),1,0))</f>
        <v>0</v>
      </c>
      <c r="L238">
        <f>IF(SUM('Actual species'!O238)&gt;0,1,IF(SUM('Actual species'!O238="X"),1,0))</f>
        <v>0</v>
      </c>
      <c r="M238">
        <f>IF(SUM('Actual species'!P238)&gt;0,1,IF(SUM('Actual species'!P238="X"),1,0))</f>
        <v>0</v>
      </c>
      <c r="N238">
        <f>IF(SUM('Actual species'!Q238)&gt;0,1,IF(SUM('Actual species'!Q238="X"),1,0))</f>
        <v>0</v>
      </c>
      <c r="O238">
        <f>IF(SUM('Actual species'!R238)&gt;0,1,IF(SUM('Actual species'!R238="X"),1,0))</f>
        <v>0</v>
      </c>
      <c r="P238">
        <f>IF(SUM('Actual species'!S238)&gt;0,1,IF(SUM('Actual species'!S238="X"),1,0))</f>
        <v>0</v>
      </c>
      <c r="Q238">
        <f>IF(SUM('Actual species'!T238)&gt;0,1,IF(SUM('Actual species'!T238="X"),1,0))</f>
        <v>0</v>
      </c>
      <c r="R238">
        <f>IF(SUM('Actual species'!U238)&gt;0,1,IF(SUM('Actual species'!U238="X"),1,0))</f>
        <v>0</v>
      </c>
      <c r="S238">
        <f>IF(SUM('Actual species'!V238)&gt;0,1,IF(SUM('Actual species'!V238="X"),1,0))</f>
        <v>0</v>
      </c>
      <c r="T238">
        <f>IF(SUM('Actual species'!W238)&gt;0,1,IF(SUM('Actual species'!W238="X"),1,0))</f>
        <v>0</v>
      </c>
      <c r="U238">
        <f>IF(SUM('Actual species'!X238)&gt;0,1,IF(SUM('Actual species'!X238="X"),1,0))</f>
        <v>1</v>
      </c>
      <c r="V238">
        <f>IF(SUM('Actual species'!Y238)&gt;0,1,IF(SUM('Actual species'!Y238="X"),1,0))</f>
        <v>0</v>
      </c>
    </row>
    <row r="239" spans="1:22" x14ac:dyDescent="0.3">
      <c r="A239" t="str">
        <f>'Actual species'!A239</f>
        <v>Aleochara tristis</v>
      </c>
      <c r="B239">
        <f>IF(SUM('Actual species'!B239:E239)&gt;0,1,IF(SUM('Actual species'!B239:E239="X"),1,0))</f>
        <v>0</v>
      </c>
      <c r="C239">
        <f>IF(SUM('Actual species'!F239)&gt;0,1,IF(SUM('Actual species'!F239="X"),1,0))</f>
        <v>0</v>
      </c>
      <c r="D239">
        <f>IF(SUM('Actual species'!G239)&gt;0,1,IF(SUM('Actual species'!G239="X"),1,0))</f>
        <v>0</v>
      </c>
      <c r="E239">
        <f>IF(SUM('Actual species'!H239)&gt;0,1,IF(SUM('Actual species'!H239="X"),1,0))</f>
        <v>0</v>
      </c>
      <c r="F239">
        <f>IF(SUM('Actual species'!I239)&gt;0,1,IF(SUM('Actual species'!I239="X"),1,0))</f>
        <v>0</v>
      </c>
      <c r="G239">
        <f>IF(SUM('Actual species'!J239)&gt;0,1,IF(SUM('Actual species'!J239="X"),1,0))</f>
        <v>0</v>
      </c>
      <c r="H239">
        <f>IF(SUM('Actual species'!K239)&gt;0,1,IF(SUM('Actual species'!K239="X"),1,0))</f>
        <v>1</v>
      </c>
      <c r="I239">
        <f>IF(SUM('Actual species'!L239)&gt;0,1,IF(SUM('Actual species'!L239="X"),1,0))</f>
        <v>0</v>
      </c>
      <c r="J239">
        <f>IF(SUM('Actual species'!M239)&gt;0,1,IF(SUM('Actual species'!M239="X"),1,0))</f>
        <v>0</v>
      </c>
      <c r="K239">
        <f>IF(SUM('Actual species'!N239)&gt;0,1,IF(SUM('Actual species'!N239="X"),1,0))</f>
        <v>0</v>
      </c>
      <c r="L239">
        <f>IF(SUM('Actual species'!O239)&gt;0,1,IF(SUM('Actual species'!O239="X"),1,0))</f>
        <v>0</v>
      </c>
      <c r="M239">
        <f>IF(SUM('Actual species'!P239)&gt;0,1,IF(SUM('Actual species'!P239="X"),1,0))</f>
        <v>0</v>
      </c>
      <c r="N239">
        <f>IF(SUM('Actual species'!Q239)&gt;0,1,IF(SUM('Actual species'!Q239="X"),1,0))</f>
        <v>0</v>
      </c>
      <c r="O239">
        <f>IF(SUM('Actual species'!R239)&gt;0,1,IF(SUM('Actual species'!R239="X"),1,0))</f>
        <v>0</v>
      </c>
      <c r="P239">
        <f>IF(SUM('Actual species'!S239)&gt;0,1,IF(SUM('Actual species'!S239="X"),1,0))</f>
        <v>0</v>
      </c>
      <c r="Q239">
        <f>IF(SUM('Actual species'!T239)&gt;0,1,IF(SUM('Actual species'!T239="X"),1,0))</f>
        <v>0</v>
      </c>
      <c r="R239">
        <f>IF(SUM('Actual species'!U239)&gt;0,1,IF(SUM('Actual species'!U239="X"),1,0))</f>
        <v>0</v>
      </c>
      <c r="S239">
        <f>IF(SUM('Actual species'!V239)&gt;0,1,IF(SUM('Actual species'!V239="X"),1,0))</f>
        <v>0</v>
      </c>
      <c r="T239">
        <f>IF(SUM('Actual species'!W239)&gt;0,1,IF(SUM('Actual species'!W239="X"),1,0))</f>
        <v>0</v>
      </c>
      <c r="U239">
        <f>IF(SUM('Actual species'!X239)&gt;0,1,IF(SUM('Actual species'!X239="X"),1,0))</f>
        <v>1</v>
      </c>
      <c r="V239">
        <f>IF(SUM('Actual species'!Y239)&gt;0,1,IF(SUM('Actual species'!Y239="X"),1,0))</f>
        <v>1</v>
      </c>
    </row>
    <row r="240" spans="1:22" x14ac:dyDescent="0.3">
      <c r="A240" t="str">
        <f>'Actual species'!A240</f>
        <v>Aleochara verna</v>
      </c>
      <c r="B240">
        <f>IF(SUM('Actual species'!B240:E240)&gt;0,1,IF(SUM('Actual species'!B240:E240="X"),1,0))</f>
        <v>0</v>
      </c>
      <c r="C240">
        <f>IF(SUM('Actual species'!F240)&gt;0,1,IF(SUM('Actual species'!F240="X"),1,0))</f>
        <v>0</v>
      </c>
      <c r="D240">
        <f>IF(SUM('Actual species'!G240)&gt;0,1,IF(SUM('Actual species'!G240="X"),1,0))</f>
        <v>0</v>
      </c>
      <c r="E240">
        <f>IF(SUM('Actual species'!H240)&gt;0,1,IF(SUM('Actual species'!H240="X"),1,0))</f>
        <v>0</v>
      </c>
      <c r="F240">
        <f>IF(SUM('Actual species'!I240)&gt;0,1,IF(SUM('Actual species'!I240="X"),1,0))</f>
        <v>1</v>
      </c>
      <c r="G240">
        <f>IF(SUM('Actual species'!J240)&gt;0,1,IF(SUM('Actual species'!J240="X"),1,0))</f>
        <v>0</v>
      </c>
      <c r="H240">
        <f>IF(SUM('Actual species'!K240)&gt;0,1,IF(SUM('Actual species'!K240="X"),1,0))</f>
        <v>0</v>
      </c>
      <c r="I240">
        <f>IF(SUM('Actual species'!L240)&gt;0,1,IF(SUM('Actual species'!L240="X"),1,0))</f>
        <v>0</v>
      </c>
      <c r="J240">
        <f>IF(SUM('Actual species'!M240)&gt;0,1,IF(SUM('Actual species'!M240="X"),1,0))</f>
        <v>0</v>
      </c>
      <c r="K240">
        <f>IF(SUM('Actual species'!N240)&gt;0,1,IF(SUM('Actual species'!N240="X"),1,0))</f>
        <v>0</v>
      </c>
      <c r="L240">
        <f>IF(SUM('Actual species'!O240)&gt;0,1,IF(SUM('Actual species'!O240="X"),1,0))</f>
        <v>0</v>
      </c>
      <c r="M240">
        <f>IF(SUM('Actual species'!P240)&gt;0,1,IF(SUM('Actual species'!P240="X"),1,0))</f>
        <v>0</v>
      </c>
      <c r="N240">
        <f>IF(SUM('Actual species'!Q240)&gt;0,1,IF(SUM('Actual species'!Q240="X"),1,0))</f>
        <v>0</v>
      </c>
      <c r="O240">
        <f>IF(SUM('Actual species'!R240)&gt;0,1,IF(SUM('Actual species'!R240="X"),1,0))</f>
        <v>0</v>
      </c>
      <c r="P240">
        <f>IF(SUM('Actual species'!S240)&gt;0,1,IF(SUM('Actual species'!S240="X"),1,0))</f>
        <v>0</v>
      </c>
      <c r="Q240">
        <f>IF(SUM('Actual species'!T240)&gt;0,1,IF(SUM('Actual species'!T240="X"),1,0))</f>
        <v>1</v>
      </c>
      <c r="R240">
        <f>IF(SUM('Actual species'!U240)&gt;0,1,IF(SUM('Actual species'!U240="X"),1,0))</f>
        <v>0</v>
      </c>
      <c r="S240">
        <f>IF(SUM('Actual species'!V240)&gt;0,1,IF(SUM('Actual species'!V240="X"),1,0))</f>
        <v>0</v>
      </c>
      <c r="T240">
        <f>IF(SUM('Actual species'!W240)&gt;0,1,IF(SUM('Actual species'!W240="X"),1,0))</f>
        <v>0</v>
      </c>
      <c r="U240">
        <f>IF(SUM('Actual species'!X240)&gt;0,1,IF(SUM('Actual species'!X240="X"),1,0))</f>
        <v>1</v>
      </c>
      <c r="V240">
        <f>IF(SUM('Actual species'!Y240)&gt;0,1,IF(SUM('Actual species'!Y240="X"),1,0))</f>
        <v>1</v>
      </c>
    </row>
    <row r="241" spans="1:22" x14ac:dyDescent="0.3">
      <c r="A241" t="str">
        <f>'Actual species'!A241</f>
        <v xml:space="preserve">Alevonota cretica (E) </v>
      </c>
      <c r="B241">
        <f>IF(SUM('Actual species'!B241:E241)&gt;0,1,IF(SUM('Actual species'!B241:E241="X"),1,0))</f>
        <v>0</v>
      </c>
      <c r="C241">
        <f>IF(SUM('Actual species'!F241)&gt;0,1,IF(SUM('Actual species'!F241="X"),1,0))</f>
        <v>0</v>
      </c>
      <c r="D241">
        <f>IF(SUM('Actual species'!G241)&gt;0,1,IF(SUM('Actual species'!G241="X"),1,0))</f>
        <v>0</v>
      </c>
      <c r="E241">
        <f>IF(SUM('Actual species'!H241)&gt;0,1,IF(SUM('Actual species'!H241="X"),1,0))</f>
        <v>0</v>
      </c>
      <c r="F241">
        <f>IF(SUM('Actual species'!I241)&gt;0,1,IF(SUM('Actual species'!I241="X"),1,0))</f>
        <v>0</v>
      </c>
      <c r="G241">
        <f>IF(SUM('Actual species'!J241)&gt;0,1,IF(SUM('Actual species'!J241="X"),1,0))</f>
        <v>1</v>
      </c>
      <c r="H241">
        <f>IF(SUM('Actual species'!K241)&gt;0,1,IF(SUM('Actual species'!K241="X"),1,0))</f>
        <v>0</v>
      </c>
      <c r="I241">
        <f>IF(SUM('Actual species'!L241)&gt;0,1,IF(SUM('Actual species'!L241="X"),1,0))</f>
        <v>0</v>
      </c>
      <c r="J241">
        <f>IF(SUM('Actual species'!M241)&gt;0,1,IF(SUM('Actual species'!M241="X"),1,0))</f>
        <v>0</v>
      </c>
      <c r="K241">
        <f>IF(SUM('Actual species'!N241)&gt;0,1,IF(SUM('Actual species'!N241="X"),1,0))</f>
        <v>0</v>
      </c>
      <c r="L241">
        <f>IF(SUM('Actual species'!O241)&gt;0,1,IF(SUM('Actual species'!O241="X"),1,0))</f>
        <v>0</v>
      </c>
      <c r="M241">
        <f>IF(SUM('Actual species'!P241)&gt;0,1,IF(SUM('Actual species'!P241="X"),1,0))</f>
        <v>0</v>
      </c>
      <c r="N241">
        <f>IF(SUM('Actual species'!Q241)&gt;0,1,IF(SUM('Actual species'!Q241="X"),1,0))</f>
        <v>0</v>
      </c>
      <c r="O241">
        <f>IF(SUM('Actual species'!R241)&gt;0,1,IF(SUM('Actual species'!R241="X"),1,0))</f>
        <v>0</v>
      </c>
      <c r="P241">
        <f>IF(SUM('Actual species'!S241)&gt;0,1,IF(SUM('Actual species'!S241="X"),1,0))</f>
        <v>0</v>
      </c>
      <c r="Q241">
        <f>IF(SUM('Actual species'!T241)&gt;0,1,IF(SUM('Actual species'!T241="X"),1,0))</f>
        <v>0</v>
      </c>
      <c r="R241">
        <f>IF(SUM('Actual species'!U241)&gt;0,1,IF(SUM('Actual species'!U241="X"),1,0))</f>
        <v>0</v>
      </c>
      <c r="S241">
        <f>IF(SUM('Actual species'!V241)&gt;0,1,IF(SUM('Actual species'!V241="X"),1,0))</f>
        <v>0</v>
      </c>
      <c r="T241">
        <f>IF(SUM('Actual species'!W241)&gt;0,1,IF(SUM('Actual species'!W241="X"),1,0))</f>
        <v>1</v>
      </c>
      <c r="U241">
        <f>IF(SUM('Actual species'!X241)&gt;0,1,IF(SUM('Actual species'!X241="X"),1,0))</f>
        <v>0</v>
      </c>
      <c r="V241">
        <f>IF(SUM('Actual species'!Y241)&gt;0,1,IF(SUM('Actual species'!Y241="X"),1,0))</f>
        <v>0</v>
      </c>
    </row>
    <row r="242" spans="1:22" x14ac:dyDescent="0.3">
      <c r="A242" t="str">
        <f>'Actual species'!A242</f>
        <v>Alevonota egregia</v>
      </c>
      <c r="B242">
        <f>IF(SUM('Actual species'!B242:E242)&gt;0,1,IF(SUM('Actual species'!B242:E242="X"),1,0))</f>
        <v>0</v>
      </c>
      <c r="C242">
        <f>IF(SUM('Actual species'!F242)&gt;0,1,IF(SUM('Actual species'!F242="X"),1,0))</f>
        <v>0</v>
      </c>
      <c r="D242">
        <f>IF(SUM('Actual species'!G242)&gt;0,1,IF(SUM('Actual species'!G242="X"),1,0))</f>
        <v>0</v>
      </c>
      <c r="E242">
        <f>IF(SUM('Actual species'!H242)&gt;0,1,IF(SUM('Actual species'!H242="X"),1,0))</f>
        <v>0</v>
      </c>
      <c r="F242">
        <f>IF(SUM('Actual species'!I242)&gt;0,1,IF(SUM('Actual species'!I242="X"),1,0))</f>
        <v>0</v>
      </c>
      <c r="G242">
        <f>IF(SUM('Actual species'!J242)&gt;0,1,IF(SUM('Actual species'!J242="X"),1,0))</f>
        <v>0</v>
      </c>
      <c r="H242">
        <f>IF(SUM('Actual species'!K242)&gt;0,1,IF(SUM('Actual species'!K242="X"),1,0))</f>
        <v>0</v>
      </c>
      <c r="I242">
        <f>IF(SUM('Actual species'!L242)&gt;0,1,IF(SUM('Actual species'!L242="X"),1,0))</f>
        <v>0</v>
      </c>
      <c r="J242">
        <f>IF(SUM('Actual species'!M242)&gt;0,1,IF(SUM('Actual species'!M242="X"),1,0))</f>
        <v>0</v>
      </c>
      <c r="K242">
        <f>IF(SUM('Actual species'!N242)&gt;0,1,IF(SUM('Actual species'!N242="X"),1,0))</f>
        <v>0</v>
      </c>
      <c r="L242">
        <f>IF(SUM('Actual species'!O242)&gt;0,1,IF(SUM('Actual species'!O242="X"),1,0))</f>
        <v>0</v>
      </c>
      <c r="M242">
        <f>IF(SUM('Actual species'!P242)&gt;0,1,IF(SUM('Actual species'!P242="X"),1,0))</f>
        <v>0</v>
      </c>
      <c r="N242">
        <f>IF(SUM('Actual species'!Q242)&gt;0,1,IF(SUM('Actual species'!Q242="X"),1,0))</f>
        <v>0</v>
      </c>
      <c r="O242">
        <f>IF(SUM('Actual species'!R242)&gt;0,1,IF(SUM('Actual species'!R242="X"),1,0))</f>
        <v>0</v>
      </c>
      <c r="P242">
        <f>IF(SUM('Actual species'!S242)&gt;0,1,IF(SUM('Actual species'!S242="X"),1,0))</f>
        <v>0</v>
      </c>
      <c r="Q242">
        <f>IF(SUM('Actual species'!T242)&gt;0,1,IF(SUM('Actual species'!T242="X"),1,0))</f>
        <v>1</v>
      </c>
      <c r="R242">
        <f>IF(SUM('Actual species'!U242)&gt;0,1,IF(SUM('Actual species'!U242="X"),1,0))</f>
        <v>0</v>
      </c>
      <c r="S242">
        <f>IF(SUM('Actual species'!V242)&gt;0,1,IF(SUM('Actual species'!V242="X"),1,0))</f>
        <v>0</v>
      </c>
      <c r="T242">
        <f>IF(SUM('Actual species'!W242)&gt;0,1,IF(SUM('Actual species'!W242="X"),1,0))</f>
        <v>0</v>
      </c>
      <c r="U242">
        <f>IF(SUM('Actual species'!X242)&gt;0,1,IF(SUM('Actual species'!X242="X"),1,0))</f>
        <v>1</v>
      </c>
      <c r="V242">
        <f>IF(SUM('Actual species'!Y242)&gt;0,1,IF(SUM('Actual species'!Y242="X"),1,0))</f>
        <v>0</v>
      </c>
    </row>
    <row r="243" spans="1:22" x14ac:dyDescent="0.3">
      <c r="A243" t="str">
        <f>'Actual species'!A243</f>
        <v>Alevonota gracilenta</v>
      </c>
      <c r="B243">
        <f>IF(SUM('Actual species'!B243:E243)&gt;0,1,IF(SUM('Actual species'!B243:E243="X"),1,0))</f>
        <v>0</v>
      </c>
      <c r="C243">
        <f>IF(SUM('Actual species'!F243)&gt;0,1,IF(SUM('Actual species'!F243="X"),1,0))</f>
        <v>0</v>
      </c>
      <c r="D243">
        <f>IF(SUM('Actual species'!G243)&gt;0,1,IF(SUM('Actual species'!G243="X"),1,0))</f>
        <v>1</v>
      </c>
      <c r="E243">
        <f>IF(SUM('Actual species'!H243)&gt;0,1,IF(SUM('Actual species'!H243="X"),1,0))</f>
        <v>0</v>
      </c>
      <c r="F243">
        <f>IF(SUM('Actual species'!I243)&gt;0,1,IF(SUM('Actual species'!I243="X"),1,0))</f>
        <v>0</v>
      </c>
      <c r="G243">
        <f>IF(SUM('Actual species'!J243)&gt;0,1,IF(SUM('Actual species'!J243="X"),1,0))</f>
        <v>0</v>
      </c>
      <c r="H243">
        <f>IF(SUM('Actual species'!K243)&gt;0,1,IF(SUM('Actual species'!K243="X"),1,0))</f>
        <v>0</v>
      </c>
      <c r="I243">
        <f>IF(SUM('Actual species'!L243)&gt;0,1,IF(SUM('Actual species'!L243="X"),1,0))</f>
        <v>0</v>
      </c>
      <c r="J243">
        <f>IF(SUM('Actual species'!M243)&gt;0,1,IF(SUM('Actual species'!M243="X"),1,0))</f>
        <v>0</v>
      </c>
      <c r="K243">
        <f>IF(SUM('Actual species'!N243)&gt;0,1,IF(SUM('Actual species'!N243="X"),1,0))</f>
        <v>0</v>
      </c>
      <c r="L243">
        <f>IF(SUM('Actual species'!O243)&gt;0,1,IF(SUM('Actual species'!O243="X"),1,0))</f>
        <v>0</v>
      </c>
      <c r="M243">
        <f>IF(SUM('Actual species'!P243)&gt;0,1,IF(SUM('Actual species'!P243="X"),1,0))</f>
        <v>0</v>
      </c>
      <c r="N243">
        <f>IF(SUM('Actual species'!Q243)&gt;0,1,IF(SUM('Actual species'!Q243="X"),1,0))</f>
        <v>0</v>
      </c>
      <c r="O243">
        <f>IF(SUM('Actual species'!R243)&gt;0,1,IF(SUM('Actual species'!R243="X"),1,0))</f>
        <v>0</v>
      </c>
      <c r="P243">
        <f>IF(SUM('Actual species'!S243)&gt;0,1,IF(SUM('Actual species'!S243="X"),1,0))</f>
        <v>0</v>
      </c>
      <c r="Q243">
        <f>IF(SUM('Actual species'!T243)&gt;0,1,IF(SUM('Actual species'!T243="X"),1,0))</f>
        <v>1</v>
      </c>
      <c r="R243">
        <f>IF(SUM('Actual species'!U243)&gt;0,1,IF(SUM('Actual species'!U243="X"),1,0))</f>
        <v>0</v>
      </c>
      <c r="S243">
        <f>IF(SUM('Actual species'!V243)&gt;0,1,IF(SUM('Actual species'!V243="X"),1,0))</f>
        <v>0</v>
      </c>
      <c r="T243">
        <f>IF(SUM('Actual species'!W243)&gt;0,1,IF(SUM('Actual species'!W243="X"),1,0))</f>
        <v>0</v>
      </c>
      <c r="U243">
        <f>IF(SUM('Actual species'!X243)&gt;0,1,IF(SUM('Actual species'!X243="X"),1,0))</f>
        <v>1</v>
      </c>
      <c r="V243">
        <f>IF(SUM('Actual species'!Y243)&gt;0,1,IF(SUM('Actual species'!Y243="X"),1,0))</f>
        <v>0</v>
      </c>
    </row>
    <row r="244" spans="1:22" x14ac:dyDescent="0.3">
      <c r="A244" t="str">
        <f>'Actual species'!A244</f>
        <v>Alevonota libanotica</v>
      </c>
      <c r="B244">
        <f>IF(SUM('Actual species'!B244:E244)&gt;0,1,IF(SUM('Actual species'!B244:E244="X"),1,0))</f>
        <v>0</v>
      </c>
      <c r="C244">
        <f>IF(SUM('Actual species'!F244)&gt;0,1,IF(SUM('Actual species'!F244="X"),1,0))</f>
        <v>0</v>
      </c>
      <c r="D244">
        <f>IF(SUM('Actual species'!G244)&gt;0,1,IF(SUM('Actual species'!G244="X"),1,0))</f>
        <v>0</v>
      </c>
      <c r="E244">
        <f>IF(SUM('Actual species'!H244)&gt;0,1,IF(SUM('Actual species'!H244="X"),1,0))</f>
        <v>0</v>
      </c>
      <c r="F244">
        <f>IF(SUM('Actual species'!I244)&gt;0,1,IF(SUM('Actual species'!I244="X"),1,0))</f>
        <v>1</v>
      </c>
      <c r="G244">
        <f>IF(SUM('Actual species'!J244)&gt;0,1,IF(SUM('Actual species'!J244="X"),1,0))</f>
        <v>0</v>
      </c>
      <c r="H244">
        <f>IF(SUM('Actual species'!K244)&gt;0,1,IF(SUM('Actual species'!K244="X"),1,0))</f>
        <v>1</v>
      </c>
      <c r="I244">
        <f>IF(SUM('Actual species'!L244)&gt;0,1,IF(SUM('Actual species'!L244="X"),1,0))</f>
        <v>0</v>
      </c>
      <c r="J244">
        <f>IF(SUM('Actual species'!M244)&gt;0,1,IF(SUM('Actual species'!M244="X"),1,0))</f>
        <v>0</v>
      </c>
      <c r="K244">
        <f>IF(SUM('Actual species'!N244)&gt;0,1,IF(SUM('Actual species'!N244="X"),1,0))</f>
        <v>0</v>
      </c>
      <c r="L244">
        <f>IF(SUM('Actual species'!O244)&gt;0,1,IF(SUM('Actual species'!O244="X"),1,0))</f>
        <v>0</v>
      </c>
      <c r="M244">
        <f>IF(SUM('Actual species'!P244)&gt;0,1,IF(SUM('Actual species'!P244="X"),1,0))</f>
        <v>0</v>
      </c>
      <c r="N244">
        <f>IF(SUM('Actual species'!Q244)&gt;0,1,IF(SUM('Actual species'!Q244="X"),1,0))</f>
        <v>0</v>
      </c>
      <c r="O244">
        <f>IF(SUM('Actual species'!R244)&gt;0,1,IF(SUM('Actual species'!R244="X"),1,0))</f>
        <v>0</v>
      </c>
      <c r="P244">
        <f>IF(SUM('Actual species'!S244)&gt;0,1,IF(SUM('Actual species'!S244="X"),1,0))</f>
        <v>0</v>
      </c>
      <c r="Q244">
        <f>IF(SUM('Actual species'!T244)&gt;0,1,IF(SUM('Actual species'!T244="X"),1,0))</f>
        <v>0</v>
      </c>
      <c r="R244">
        <f>IF(SUM('Actual species'!U244)&gt;0,1,IF(SUM('Actual species'!U244="X"),1,0))</f>
        <v>0</v>
      </c>
      <c r="S244">
        <f>IF(SUM('Actual species'!V244)&gt;0,1,IF(SUM('Actual species'!V244="X"),1,0))</f>
        <v>0</v>
      </c>
      <c r="T244">
        <f>IF(SUM('Actual species'!W244)&gt;0,1,IF(SUM('Actual species'!W244="X"),1,0))</f>
        <v>0</v>
      </c>
      <c r="U244">
        <f>IF(SUM('Actual species'!X244)&gt;0,1,IF(SUM('Actual species'!X244="X"),1,0))</f>
        <v>0</v>
      </c>
      <c r="V244">
        <f>IF(SUM('Actual species'!Y244)&gt;0,1,IF(SUM('Actual species'!Y244="X"),1,0))</f>
        <v>0</v>
      </c>
    </row>
    <row r="245" spans="1:22" x14ac:dyDescent="0.3">
      <c r="A245" t="str">
        <f>'Actual species'!A245</f>
        <v>Alevonota rufotestacea</v>
      </c>
      <c r="B245">
        <f>IF(SUM('Actual species'!B245:E245)&gt;0,1,IF(SUM('Actual species'!B245:E245="X"),1,0))</f>
        <v>0</v>
      </c>
      <c r="C245">
        <f>IF(SUM('Actual species'!F245)&gt;0,1,IF(SUM('Actual species'!F245="X"),1,0))</f>
        <v>1</v>
      </c>
      <c r="D245">
        <f>IF(SUM('Actual species'!G245)&gt;0,1,IF(SUM('Actual species'!G245="X"),1,0))</f>
        <v>1</v>
      </c>
      <c r="E245">
        <f>IF(SUM('Actual species'!H245)&gt;0,1,IF(SUM('Actual species'!H245="X"),1,0))</f>
        <v>1</v>
      </c>
      <c r="F245">
        <f>IF(SUM('Actual species'!I245)&gt;0,1,IF(SUM('Actual species'!I245="X"),1,0))</f>
        <v>0</v>
      </c>
      <c r="G245">
        <f>IF(SUM('Actual species'!J245)&gt;0,1,IF(SUM('Actual species'!J245="X"),1,0))</f>
        <v>0</v>
      </c>
      <c r="H245">
        <f>IF(SUM('Actual species'!K245)&gt;0,1,IF(SUM('Actual species'!K245="X"),1,0))</f>
        <v>0</v>
      </c>
      <c r="I245">
        <f>IF(SUM('Actual species'!L245)&gt;0,1,IF(SUM('Actual species'!L245="X"),1,0))</f>
        <v>0</v>
      </c>
      <c r="J245">
        <f>IF(SUM('Actual species'!M245)&gt;0,1,IF(SUM('Actual species'!M245="X"),1,0))</f>
        <v>1</v>
      </c>
      <c r="K245">
        <f>IF(SUM('Actual species'!N245)&gt;0,1,IF(SUM('Actual species'!N245="X"),1,0))</f>
        <v>0</v>
      </c>
      <c r="L245">
        <f>IF(SUM('Actual species'!O245)&gt;0,1,IF(SUM('Actual species'!O245="X"),1,0))</f>
        <v>0</v>
      </c>
      <c r="M245">
        <f>IF(SUM('Actual species'!P245)&gt;0,1,IF(SUM('Actual species'!P245="X"),1,0))</f>
        <v>1</v>
      </c>
      <c r="N245">
        <f>IF(SUM('Actual species'!Q245)&gt;0,1,IF(SUM('Actual species'!Q245="X"),1,0))</f>
        <v>0</v>
      </c>
      <c r="O245">
        <f>IF(SUM('Actual species'!R245)&gt;0,1,IF(SUM('Actual species'!R245="X"),1,0))</f>
        <v>0</v>
      </c>
      <c r="P245">
        <f>IF(SUM('Actual species'!S245)&gt;0,1,IF(SUM('Actual species'!S245="X"),1,0))</f>
        <v>0</v>
      </c>
      <c r="Q245">
        <f>IF(SUM('Actual species'!T245)&gt;0,1,IF(SUM('Actual species'!T245="X"),1,0))</f>
        <v>0</v>
      </c>
      <c r="R245">
        <f>IF(SUM('Actual species'!U245)&gt;0,1,IF(SUM('Actual species'!U245="X"),1,0))</f>
        <v>0</v>
      </c>
      <c r="S245">
        <f>IF(SUM('Actual species'!V245)&gt;0,1,IF(SUM('Actual species'!V245="X"),1,0))</f>
        <v>0</v>
      </c>
      <c r="T245">
        <f>IF(SUM('Actual species'!W245)&gt;0,1,IF(SUM('Actual species'!W245="X"),1,0))</f>
        <v>0</v>
      </c>
      <c r="U245">
        <f>IF(SUM('Actual species'!X245)&gt;0,1,IF(SUM('Actual species'!X245="X"),1,0))</f>
        <v>0</v>
      </c>
      <c r="V245">
        <f>IF(SUM('Actual species'!Y245)&gt;0,1,IF(SUM('Actual species'!Y245="X"),1,0))</f>
        <v>0</v>
      </c>
    </row>
    <row r="246" spans="1:22" x14ac:dyDescent="0.3">
      <c r="A246" t="str">
        <f>'Actual species'!A246</f>
        <v>Aloconota aegea</v>
      </c>
      <c r="B246">
        <f>IF(SUM('Actual species'!B246:E246)&gt;0,1,IF(SUM('Actual species'!B246:E246="X"),1,0))</f>
        <v>0</v>
      </c>
      <c r="C246">
        <f>IF(SUM('Actual species'!F246)&gt;0,1,IF(SUM('Actual species'!F246="X"),1,0))</f>
        <v>0</v>
      </c>
      <c r="D246">
        <f>IF(SUM('Actual species'!G246)&gt;0,1,IF(SUM('Actual species'!G246="X"),1,0))</f>
        <v>0</v>
      </c>
      <c r="E246">
        <f>IF(SUM('Actual species'!H246)&gt;0,1,IF(SUM('Actual species'!H246="X"),1,0))</f>
        <v>1</v>
      </c>
      <c r="F246">
        <f>IF(SUM('Actual species'!I246)&gt;0,1,IF(SUM('Actual species'!I246="X"),1,0))</f>
        <v>1</v>
      </c>
      <c r="G246">
        <f>IF(SUM('Actual species'!J246)&gt;0,1,IF(SUM('Actual species'!J246="X"),1,0))</f>
        <v>0</v>
      </c>
      <c r="H246">
        <f>IF(SUM('Actual species'!K246)&gt;0,1,IF(SUM('Actual species'!K246="X"),1,0))</f>
        <v>0</v>
      </c>
      <c r="I246">
        <f>IF(SUM('Actual species'!L246)&gt;0,1,IF(SUM('Actual species'!L246="X"),1,0))</f>
        <v>0</v>
      </c>
      <c r="J246">
        <f>IF(SUM('Actual species'!M246)&gt;0,1,IF(SUM('Actual species'!M246="X"),1,0))</f>
        <v>0</v>
      </c>
      <c r="K246">
        <f>IF(SUM('Actual species'!N246)&gt;0,1,IF(SUM('Actual species'!N246="X"),1,0))</f>
        <v>0</v>
      </c>
      <c r="L246">
        <f>IF(SUM('Actual species'!O246)&gt;0,1,IF(SUM('Actual species'!O246="X"),1,0))</f>
        <v>0</v>
      </c>
      <c r="M246">
        <f>IF(SUM('Actual species'!P246)&gt;0,1,IF(SUM('Actual species'!P246="X"),1,0))</f>
        <v>1</v>
      </c>
      <c r="N246">
        <f>IF(SUM('Actual species'!Q246)&gt;0,1,IF(SUM('Actual species'!Q246="X"),1,0))</f>
        <v>0</v>
      </c>
      <c r="O246">
        <f>IF(SUM('Actual species'!R246)&gt;0,1,IF(SUM('Actual species'!R246="X"),1,0))</f>
        <v>0</v>
      </c>
      <c r="P246">
        <f>IF(SUM('Actual species'!S246)&gt;0,1,IF(SUM('Actual species'!S246="X"),1,0))</f>
        <v>0</v>
      </c>
      <c r="Q246">
        <f>IF(SUM('Actual species'!T246)&gt;0,1,IF(SUM('Actual species'!T246="X"),1,0))</f>
        <v>0</v>
      </c>
      <c r="R246">
        <f>IF(SUM('Actual species'!U246)&gt;0,1,IF(SUM('Actual species'!U246="X"),1,0))</f>
        <v>0</v>
      </c>
      <c r="S246">
        <f>IF(SUM('Actual species'!V246)&gt;0,1,IF(SUM('Actual species'!V246="X"),1,0))</f>
        <v>0</v>
      </c>
      <c r="T246">
        <f>IF(SUM('Actual species'!W246)&gt;0,1,IF(SUM('Actual species'!W246="X"),1,0))</f>
        <v>0</v>
      </c>
      <c r="U246">
        <f>IF(SUM('Actual species'!X246)&gt;0,1,IF(SUM('Actual species'!X246="X"),1,0))</f>
        <v>0</v>
      </c>
      <c r="V246">
        <f>IF(SUM('Actual species'!Y246)&gt;0,1,IF(SUM('Actual species'!Y246="X"),1,0))</f>
        <v>0</v>
      </c>
    </row>
    <row r="247" spans="1:22" x14ac:dyDescent="0.3">
      <c r="A247" t="str">
        <f>'Actual species'!A247</f>
        <v xml:space="preserve">Aloconota brachyptera (E) </v>
      </c>
      <c r="B247">
        <f>IF(SUM('Actual species'!B247:E247)&gt;0,1,IF(SUM('Actual species'!B247:E247="X"),1,0))</f>
        <v>0</v>
      </c>
      <c r="C247">
        <f>IF(SUM('Actual species'!F247)&gt;0,1,IF(SUM('Actual species'!F247="X"),1,0))</f>
        <v>0</v>
      </c>
      <c r="D247">
        <f>IF(SUM('Actual species'!G247)&gt;0,1,IF(SUM('Actual species'!G247="X"),1,0))</f>
        <v>0</v>
      </c>
      <c r="E247">
        <f>IF(SUM('Actual species'!H247)&gt;0,1,IF(SUM('Actual species'!H247="X"),1,0))</f>
        <v>0</v>
      </c>
      <c r="F247">
        <f>IF(SUM('Actual species'!I247)&gt;0,1,IF(SUM('Actual species'!I247="X"),1,0))</f>
        <v>0</v>
      </c>
      <c r="G247">
        <f>IF(SUM('Actual species'!J247)&gt;0,1,IF(SUM('Actual species'!J247="X"),1,0))</f>
        <v>1</v>
      </c>
      <c r="H247">
        <f>IF(SUM('Actual species'!K247)&gt;0,1,IF(SUM('Actual species'!K247="X"),1,0))</f>
        <v>0</v>
      </c>
      <c r="I247">
        <f>IF(SUM('Actual species'!L247)&gt;0,1,IF(SUM('Actual species'!L247="X"),1,0))</f>
        <v>0</v>
      </c>
      <c r="J247">
        <f>IF(SUM('Actual species'!M247)&gt;0,1,IF(SUM('Actual species'!M247="X"),1,0))</f>
        <v>0</v>
      </c>
      <c r="K247">
        <f>IF(SUM('Actual species'!N247)&gt;0,1,IF(SUM('Actual species'!N247="X"),1,0))</f>
        <v>0</v>
      </c>
      <c r="L247">
        <f>IF(SUM('Actual species'!O247)&gt;0,1,IF(SUM('Actual species'!O247="X"),1,0))</f>
        <v>0</v>
      </c>
      <c r="M247">
        <f>IF(SUM('Actual species'!P247)&gt;0,1,IF(SUM('Actual species'!P247="X"),1,0))</f>
        <v>0</v>
      </c>
      <c r="N247">
        <f>IF(SUM('Actual species'!Q247)&gt;0,1,IF(SUM('Actual species'!Q247="X"),1,0))</f>
        <v>0</v>
      </c>
      <c r="O247">
        <f>IF(SUM('Actual species'!R247)&gt;0,1,IF(SUM('Actual species'!R247="X"),1,0))</f>
        <v>0</v>
      </c>
      <c r="P247">
        <f>IF(SUM('Actual species'!S247)&gt;0,1,IF(SUM('Actual species'!S247="X"),1,0))</f>
        <v>0</v>
      </c>
      <c r="Q247">
        <f>IF(SUM('Actual species'!T247)&gt;0,1,IF(SUM('Actual species'!T247="X"),1,0))</f>
        <v>0</v>
      </c>
      <c r="R247">
        <f>IF(SUM('Actual species'!U247)&gt;0,1,IF(SUM('Actual species'!U247="X"),1,0))</f>
        <v>0</v>
      </c>
      <c r="S247">
        <f>IF(SUM('Actual species'!V247)&gt;0,1,IF(SUM('Actual species'!V247="X"),1,0))</f>
        <v>0</v>
      </c>
      <c r="T247">
        <f>IF(SUM('Actual species'!W247)&gt;0,1,IF(SUM('Actual species'!W247="X"),1,0))</f>
        <v>1</v>
      </c>
      <c r="U247">
        <f>IF(SUM('Actual species'!X247)&gt;0,1,IF(SUM('Actual species'!X247="X"),1,0))</f>
        <v>0</v>
      </c>
      <c r="V247">
        <f>IF(SUM('Actual species'!Y247)&gt;0,1,IF(SUM('Actual species'!Y247="X"),1,0))</f>
        <v>0</v>
      </c>
    </row>
    <row r="248" spans="1:22" x14ac:dyDescent="0.3">
      <c r="A248" t="str">
        <f>'Actual species'!A248</f>
        <v>Aloconota cambrica</v>
      </c>
      <c r="B248">
        <f>IF(SUM('Actual species'!B248:E248)&gt;0,1,IF(SUM('Actual species'!B248:E248="X"),1,0))</f>
        <v>0</v>
      </c>
      <c r="C248">
        <f>IF(SUM('Actual species'!F248)&gt;0,1,IF(SUM('Actual species'!F248="X"),1,0))</f>
        <v>0</v>
      </c>
      <c r="D248">
        <f>IF(SUM('Actual species'!G248)&gt;0,1,IF(SUM('Actual species'!G248="X"),1,0))</f>
        <v>0</v>
      </c>
      <c r="E248">
        <f>IF(SUM('Actual species'!H248)&gt;0,1,IF(SUM('Actual species'!H248="X"),1,0))</f>
        <v>0</v>
      </c>
      <c r="F248">
        <f>IF(SUM('Actual species'!I248)&gt;0,1,IF(SUM('Actual species'!I248="X"),1,0))</f>
        <v>1</v>
      </c>
      <c r="G248">
        <f>IF(SUM('Actual species'!J248)&gt;0,1,IF(SUM('Actual species'!J248="X"),1,0))</f>
        <v>0</v>
      </c>
      <c r="H248">
        <f>IF(SUM('Actual species'!K248)&gt;0,1,IF(SUM('Actual species'!K248="X"),1,0))</f>
        <v>0</v>
      </c>
      <c r="I248">
        <f>IF(SUM('Actual species'!L248)&gt;0,1,IF(SUM('Actual species'!L248="X"),1,0))</f>
        <v>0</v>
      </c>
      <c r="J248">
        <f>IF(SUM('Actual species'!M248)&gt;0,1,IF(SUM('Actual species'!M248="X"),1,0))</f>
        <v>1</v>
      </c>
      <c r="K248">
        <f>IF(SUM('Actual species'!N248)&gt;0,1,IF(SUM('Actual species'!N248="X"),1,0))</f>
        <v>0</v>
      </c>
      <c r="L248">
        <f>IF(SUM('Actual species'!O248)&gt;0,1,IF(SUM('Actual species'!O248="X"),1,0))</f>
        <v>0</v>
      </c>
      <c r="M248">
        <f>IF(SUM('Actual species'!P248)&gt;0,1,IF(SUM('Actual species'!P248="X"),1,0))</f>
        <v>1</v>
      </c>
      <c r="N248">
        <f>IF(SUM('Actual species'!Q248)&gt;0,1,IF(SUM('Actual species'!Q248="X"),1,0))</f>
        <v>0</v>
      </c>
      <c r="O248">
        <f>IF(SUM('Actual species'!R248)&gt;0,1,IF(SUM('Actual species'!R248="X"),1,0))</f>
        <v>0</v>
      </c>
      <c r="P248">
        <f>IF(SUM('Actual species'!S248)&gt;0,1,IF(SUM('Actual species'!S248="X"),1,0))</f>
        <v>0</v>
      </c>
      <c r="Q248">
        <f>IF(SUM('Actual species'!T248)&gt;0,1,IF(SUM('Actual species'!T248="X"),1,0))</f>
        <v>0</v>
      </c>
      <c r="R248">
        <f>IF(SUM('Actual species'!U248)&gt;0,1,IF(SUM('Actual species'!U248="X"),1,0))</f>
        <v>0</v>
      </c>
      <c r="S248">
        <f>IF(SUM('Actual species'!V248)&gt;0,1,IF(SUM('Actual species'!V248="X"),1,0))</f>
        <v>0</v>
      </c>
      <c r="T248">
        <f>IF(SUM('Actual species'!W248)&gt;0,1,IF(SUM('Actual species'!W248="X"),1,0))</f>
        <v>0</v>
      </c>
      <c r="U248">
        <f>IF(SUM('Actual species'!X248)&gt;0,1,IF(SUM('Actual species'!X248="X"),1,0))</f>
        <v>1</v>
      </c>
      <c r="V248">
        <f>IF(SUM('Actual species'!Y248)&gt;0,1,IF(SUM('Actual species'!Y248="X"),1,0))</f>
        <v>1</v>
      </c>
    </row>
    <row r="249" spans="1:22" x14ac:dyDescent="0.3">
      <c r="A249" t="str">
        <f>'Actual species'!A249</f>
        <v>Aloconota coulsoni</v>
      </c>
      <c r="B249">
        <f>IF(SUM('Actual species'!B249:E249)&gt;0,1,IF(SUM('Actual species'!B249:E249="X"),1,0))</f>
        <v>0</v>
      </c>
      <c r="C249">
        <f>IF(SUM('Actual species'!F249)&gt;0,1,IF(SUM('Actual species'!F249="X"),1,0))</f>
        <v>0</v>
      </c>
      <c r="D249">
        <f>IF(SUM('Actual species'!G249)&gt;0,1,IF(SUM('Actual species'!G249="X"),1,0))</f>
        <v>0</v>
      </c>
      <c r="E249">
        <f>IF(SUM('Actual species'!H249)&gt;0,1,IF(SUM('Actual species'!H249="X"),1,0))</f>
        <v>0</v>
      </c>
      <c r="F249">
        <f>IF(SUM('Actual species'!I249)&gt;0,1,IF(SUM('Actual species'!I249="X"),1,0))</f>
        <v>0</v>
      </c>
      <c r="G249">
        <f>IF(SUM('Actual species'!J249)&gt;0,1,IF(SUM('Actual species'!J249="X"),1,0))</f>
        <v>0</v>
      </c>
      <c r="H249">
        <f>IF(SUM('Actual species'!K249)&gt;0,1,IF(SUM('Actual species'!K249="X"),1,0))</f>
        <v>0</v>
      </c>
      <c r="I249">
        <f>IF(SUM('Actual species'!L249)&gt;0,1,IF(SUM('Actual species'!L249="X"),1,0))</f>
        <v>0</v>
      </c>
      <c r="J249">
        <f>IF(SUM('Actual species'!M249)&gt;0,1,IF(SUM('Actual species'!M249="X"),1,0))</f>
        <v>1</v>
      </c>
      <c r="K249">
        <f>IF(SUM('Actual species'!N249)&gt;0,1,IF(SUM('Actual species'!N249="X"),1,0))</f>
        <v>0</v>
      </c>
      <c r="L249">
        <f>IF(SUM('Actual species'!O249)&gt;0,1,IF(SUM('Actual species'!O249="X"),1,0))</f>
        <v>0</v>
      </c>
      <c r="M249">
        <f>IF(SUM('Actual species'!P249)&gt;0,1,IF(SUM('Actual species'!P249="X"),1,0))</f>
        <v>0</v>
      </c>
      <c r="N249">
        <f>IF(SUM('Actual species'!Q249)&gt;0,1,IF(SUM('Actual species'!Q249="X"),1,0))</f>
        <v>0</v>
      </c>
      <c r="O249">
        <f>IF(SUM('Actual species'!R249)&gt;0,1,IF(SUM('Actual species'!R249="X"),1,0))</f>
        <v>0</v>
      </c>
      <c r="P249">
        <f>IF(SUM('Actual species'!S249)&gt;0,1,IF(SUM('Actual species'!S249="X"),1,0))</f>
        <v>0</v>
      </c>
      <c r="Q249">
        <f>IF(SUM('Actual species'!T249)&gt;0,1,IF(SUM('Actual species'!T249="X"),1,0))</f>
        <v>0</v>
      </c>
      <c r="R249">
        <f>IF(SUM('Actual species'!U249)&gt;0,1,IF(SUM('Actual species'!U249="X"),1,0))</f>
        <v>0</v>
      </c>
      <c r="S249">
        <f>IF(SUM('Actual species'!V249)&gt;0,1,IF(SUM('Actual species'!V249="X"),1,0))</f>
        <v>0</v>
      </c>
      <c r="T249">
        <f>IF(SUM('Actual species'!W249)&gt;0,1,IF(SUM('Actual species'!W249="X"),1,0))</f>
        <v>0</v>
      </c>
      <c r="U249">
        <f>IF(SUM('Actual species'!X249)&gt;0,1,IF(SUM('Actual species'!X249="X"),1,0))</f>
        <v>0</v>
      </c>
      <c r="V249">
        <f>IF(SUM('Actual species'!Y249)&gt;0,1,IF(SUM('Actual species'!Y249="X"),1,0))</f>
        <v>0</v>
      </c>
    </row>
    <row r="250" spans="1:22" x14ac:dyDescent="0.3">
      <c r="A250" t="str">
        <f>'Actual species'!A250</f>
        <v>Aloconota greagaria</v>
      </c>
      <c r="B250">
        <f>IF(SUM('Actual species'!B250:E250)&gt;0,1,IF(SUM('Actual species'!B250:E250="X"),1,0))</f>
        <v>1</v>
      </c>
      <c r="C250">
        <f>IF(SUM('Actual species'!F250)&gt;0,1,IF(SUM('Actual species'!F250="X"),1,0))</f>
        <v>1</v>
      </c>
      <c r="D250">
        <f>IF(SUM('Actual species'!G250)&gt;0,1,IF(SUM('Actual species'!G250="X"),1,0))</f>
        <v>0</v>
      </c>
      <c r="E250">
        <f>IF(SUM('Actual species'!H250)&gt;0,1,IF(SUM('Actual species'!H250="X"),1,0))</f>
        <v>0</v>
      </c>
      <c r="F250">
        <f>IF(SUM('Actual species'!I250)&gt;0,1,IF(SUM('Actual species'!I250="X"),1,0))</f>
        <v>1</v>
      </c>
      <c r="G250">
        <f>IF(SUM('Actual species'!J250)&gt;0,1,IF(SUM('Actual species'!J250="X"),1,0))</f>
        <v>0</v>
      </c>
      <c r="H250">
        <f>IF(SUM('Actual species'!K250)&gt;0,1,IF(SUM('Actual species'!K250="X"),1,0))</f>
        <v>0</v>
      </c>
      <c r="I250">
        <f>IF(SUM('Actual species'!L250)&gt;0,1,IF(SUM('Actual species'!L250="X"),1,0))</f>
        <v>0</v>
      </c>
      <c r="J250">
        <f>IF(SUM('Actual species'!M250)&gt;0,1,IF(SUM('Actual species'!M250="X"),1,0))</f>
        <v>1</v>
      </c>
      <c r="K250">
        <f>IF(SUM('Actual species'!N250)&gt;0,1,IF(SUM('Actual species'!N250="X"),1,0))</f>
        <v>0</v>
      </c>
      <c r="L250">
        <f>IF(SUM('Actual species'!O250)&gt;0,1,IF(SUM('Actual species'!O250="X"),1,0))</f>
        <v>0</v>
      </c>
      <c r="M250">
        <f>IF(SUM('Actual species'!P250)&gt;0,1,IF(SUM('Actual species'!P250="X"),1,0))</f>
        <v>1</v>
      </c>
      <c r="N250">
        <f>IF(SUM('Actual species'!Q250)&gt;0,1,IF(SUM('Actual species'!Q250="X"),1,0))</f>
        <v>0</v>
      </c>
      <c r="O250">
        <f>IF(SUM('Actual species'!R250)&gt;0,1,IF(SUM('Actual species'!R250="X"),1,0))</f>
        <v>0</v>
      </c>
      <c r="P250">
        <f>IF(SUM('Actual species'!S250)&gt;0,1,IF(SUM('Actual species'!S250="X"),1,0))</f>
        <v>0</v>
      </c>
      <c r="Q250">
        <f>IF(SUM('Actual species'!T250)&gt;0,1,IF(SUM('Actual species'!T250="X"),1,0))</f>
        <v>1</v>
      </c>
      <c r="R250">
        <f>IF(SUM('Actual species'!U250)&gt;0,1,IF(SUM('Actual species'!U250="X"),1,0))</f>
        <v>0</v>
      </c>
      <c r="S250">
        <f>IF(SUM('Actual species'!V250)&gt;0,1,IF(SUM('Actual species'!V250="X"),1,0))</f>
        <v>0</v>
      </c>
      <c r="T250">
        <f>IF(SUM('Actual species'!W250)&gt;0,1,IF(SUM('Actual species'!W250="X"),1,0))</f>
        <v>0</v>
      </c>
      <c r="U250">
        <f>IF(SUM('Actual species'!X250)&gt;0,1,IF(SUM('Actual species'!X250="X"),1,0))</f>
        <v>1</v>
      </c>
      <c r="V250">
        <f>IF(SUM('Actual species'!Y250)&gt;0,1,IF(SUM('Actual species'!Y250="X"),1,0))</f>
        <v>0</v>
      </c>
    </row>
    <row r="251" spans="1:22" x14ac:dyDescent="0.3">
      <c r="A251" t="str">
        <f>'Actual species'!A251</f>
        <v>Aloconota insecta</v>
      </c>
      <c r="B251">
        <f>IF(SUM('Actual species'!B251:E251)&gt;0,1,IF(SUM('Actual species'!B251:E251="X"),1,0))</f>
        <v>0</v>
      </c>
      <c r="C251">
        <f>IF(SUM('Actual species'!F251)&gt;0,1,IF(SUM('Actual species'!F251="X"),1,0))</f>
        <v>0</v>
      </c>
      <c r="D251">
        <f>IF(SUM('Actual species'!G251)&gt;0,1,IF(SUM('Actual species'!G251="X"),1,0))</f>
        <v>0</v>
      </c>
      <c r="E251">
        <f>IF(SUM('Actual species'!H251)&gt;0,1,IF(SUM('Actual species'!H251="X"),1,0))</f>
        <v>0</v>
      </c>
      <c r="F251">
        <f>IF(SUM('Actual species'!I251)&gt;0,1,IF(SUM('Actual species'!I251="X"),1,0))</f>
        <v>0</v>
      </c>
      <c r="G251">
        <f>IF(SUM('Actual species'!J251)&gt;0,1,IF(SUM('Actual species'!J251="X"),1,0))</f>
        <v>0</v>
      </c>
      <c r="H251">
        <f>IF(SUM('Actual species'!K251)&gt;0,1,IF(SUM('Actual species'!K251="X"),1,0))</f>
        <v>0</v>
      </c>
      <c r="I251">
        <f>IF(SUM('Actual species'!L251)&gt;0,1,IF(SUM('Actual species'!L251="X"),1,0))</f>
        <v>0</v>
      </c>
      <c r="J251">
        <f>IF(SUM('Actual species'!M251)&gt;0,1,IF(SUM('Actual species'!M251="X"),1,0))</f>
        <v>0</v>
      </c>
      <c r="K251">
        <f>IF(SUM('Actual species'!N251)&gt;0,1,IF(SUM('Actual species'!N251="X"),1,0))</f>
        <v>0</v>
      </c>
      <c r="L251">
        <f>IF(SUM('Actual species'!O251)&gt;0,1,IF(SUM('Actual species'!O251="X"),1,0))</f>
        <v>0</v>
      </c>
      <c r="M251">
        <f>IF(SUM('Actual species'!P251)&gt;0,1,IF(SUM('Actual species'!P251="X"),1,0))</f>
        <v>1</v>
      </c>
      <c r="N251">
        <f>IF(SUM('Actual species'!Q251)&gt;0,1,IF(SUM('Actual species'!Q251="X"),1,0))</f>
        <v>0</v>
      </c>
      <c r="O251">
        <f>IF(SUM('Actual species'!R251)&gt;0,1,IF(SUM('Actual species'!R251="X"),1,0))</f>
        <v>0</v>
      </c>
      <c r="P251">
        <f>IF(SUM('Actual species'!S251)&gt;0,1,IF(SUM('Actual species'!S251="X"),1,0))</f>
        <v>0</v>
      </c>
      <c r="Q251">
        <f>IF(SUM('Actual species'!T251)&gt;0,1,IF(SUM('Actual species'!T251="X"),1,0))</f>
        <v>0</v>
      </c>
      <c r="R251">
        <f>IF(SUM('Actual species'!U251)&gt;0,1,IF(SUM('Actual species'!U251="X"),1,0))</f>
        <v>0</v>
      </c>
      <c r="S251">
        <f>IF(SUM('Actual species'!V251)&gt;0,1,IF(SUM('Actual species'!V251="X"),1,0))</f>
        <v>0</v>
      </c>
      <c r="T251">
        <f>IF(SUM('Actual species'!W251)&gt;0,1,IF(SUM('Actual species'!W251="X"),1,0))</f>
        <v>0</v>
      </c>
      <c r="U251">
        <f>IF(SUM('Actual species'!X251)&gt;0,1,IF(SUM('Actual species'!X251="X"),1,0))</f>
        <v>0</v>
      </c>
      <c r="V251">
        <f>IF(SUM('Actual species'!Y251)&gt;0,1,IF(SUM('Actual species'!Y251="X"),1,0))</f>
        <v>0</v>
      </c>
    </row>
    <row r="252" spans="1:22" x14ac:dyDescent="0.3">
      <c r="A252" t="str">
        <f>'Actual species'!A252</f>
        <v>Aloconota languida</v>
      </c>
      <c r="B252">
        <f>IF(SUM('Actual species'!B252:E252)&gt;0,1,IF(SUM('Actual species'!B252:E252="X"),1,0))</f>
        <v>0</v>
      </c>
      <c r="C252">
        <f>IF(SUM('Actual species'!F252)&gt;0,1,IF(SUM('Actual species'!F252="X"),1,0))</f>
        <v>0</v>
      </c>
      <c r="D252">
        <f>IF(SUM('Actual species'!G252)&gt;0,1,IF(SUM('Actual species'!G252="X"),1,0))</f>
        <v>0</v>
      </c>
      <c r="E252">
        <f>IF(SUM('Actual species'!H252)&gt;0,1,IF(SUM('Actual species'!H252="X"),1,0))</f>
        <v>0</v>
      </c>
      <c r="F252">
        <f>IF(SUM('Actual species'!I252)&gt;0,1,IF(SUM('Actual species'!I252="X"),1,0))</f>
        <v>0</v>
      </c>
      <c r="G252">
        <f>IF(SUM('Actual species'!J252)&gt;0,1,IF(SUM('Actual species'!J252="X"),1,0))</f>
        <v>0</v>
      </c>
      <c r="H252">
        <f>IF(SUM('Actual species'!K252)&gt;0,1,IF(SUM('Actual species'!K252="X"),1,0))</f>
        <v>0</v>
      </c>
      <c r="I252">
        <f>IF(SUM('Actual species'!L252)&gt;0,1,IF(SUM('Actual species'!L252="X"),1,0))</f>
        <v>0</v>
      </c>
      <c r="J252">
        <f>IF(SUM('Actual species'!M252)&gt;0,1,IF(SUM('Actual species'!M252="X"),1,0))</f>
        <v>1</v>
      </c>
      <c r="K252">
        <f>IF(SUM('Actual species'!N252)&gt;0,1,IF(SUM('Actual species'!N252="X"),1,0))</f>
        <v>0</v>
      </c>
      <c r="L252">
        <f>IF(SUM('Actual species'!O252)&gt;0,1,IF(SUM('Actual species'!O252="X"),1,0))</f>
        <v>0</v>
      </c>
      <c r="M252">
        <f>IF(SUM('Actual species'!P252)&gt;0,1,IF(SUM('Actual species'!P252="X"),1,0))</f>
        <v>0</v>
      </c>
      <c r="N252">
        <f>IF(SUM('Actual species'!Q252)&gt;0,1,IF(SUM('Actual species'!Q252="X"),1,0))</f>
        <v>0</v>
      </c>
      <c r="O252">
        <f>IF(SUM('Actual species'!R252)&gt;0,1,IF(SUM('Actual species'!R252="X"),1,0))</f>
        <v>0</v>
      </c>
      <c r="P252">
        <f>IF(SUM('Actual species'!S252)&gt;0,1,IF(SUM('Actual species'!S252="X"),1,0))</f>
        <v>0</v>
      </c>
      <c r="Q252">
        <f>IF(SUM('Actual species'!T252)&gt;0,1,IF(SUM('Actual species'!T252="X"),1,0))</f>
        <v>0</v>
      </c>
      <c r="R252">
        <f>IF(SUM('Actual species'!U252)&gt;0,1,IF(SUM('Actual species'!U252="X"),1,0))</f>
        <v>0</v>
      </c>
      <c r="S252">
        <f>IF(SUM('Actual species'!V252)&gt;0,1,IF(SUM('Actual species'!V252="X"),1,0))</f>
        <v>0</v>
      </c>
      <c r="T252">
        <f>IF(SUM('Actual species'!W252)&gt;0,1,IF(SUM('Actual species'!W252="X"),1,0))</f>
        <v>0</v>
      </c>
      <c r="U252">
        <f>IF(SUM('Actual species'!X252)&gt;0,1,IF(SUM('Actual species'!X252="X"),1,0))</f>
        <v>1</v>
      </c>
      <c r="V252">
        <f>IF(SUM('Actual species'!Y252)&gt;0,1,IF(SUM('Actual species'!Y252="X"),1,0))</f>
        <v>0</v>
      </c>
    </row>
    <row r="253" spans="1:22" x14ac:dyDescent="0.3">
      <c r="A253" t="str">
        <f>'Actual species'!A253</f>
        <v>Aloconota lesbia</v>
      </c>
      <c r="B253">
        <f>IF(SUM('Actual species'!B253:E253)&gt;0,1,IF(SUM('Actual species'!B253:E253="X"),1,0))</f>
        <v>0</v>
      </c>
      <c r="C253">
        <f>IF(SUM('Actual species'!F253)&gt;0,1,IF(SUM('Actual species'!F253="X"),1,0))</f>
        <v>0</v>
      </c>
      <c r="D253">
        <f>IF(SUM('Actual species'!G253)&gt;0,1,IF(SUM('Actual species'!G253="X"),1,0))</f>
        <v>0</v>
      </c>
      <c r="E253">
        <f>IF(SUM('Actual species'!H253)&gt;0,1,IF(SUM('Actual species'!H253="X"),1,0))</f>
        <v>0</v>
      </c>
      <c r="F253">
        <f>IF(SUM('Actual species'!I253)&gt;0,1,IF(SUM('Actual species'!I253="X"),1,0))</f>
        <v>1</v>
      </c>
      <c r="G253">
        <f>IF(SUM('Actual species'!J253)&gt;0,1,IF(SUM('Actual species'!J253="X"),1,0))</f>
        <v>0</v>
      </c>
      <c r="H253">
        <f>IF(SUM('Actual species'!K253)&gt;0,1,IF(SUM('Actual species'!K253="X"),1,0))</f>
        <v>0</v>
      </c>
      <c r="I253">
        <f>IF(SUM('Actual species'!L253)&gt;0,1,IF(SUM('Actual species'!L253="X"),1,0))</f>
        <v>0</v>
      </c>
      <c r="J253">
        <f>IF(SUM('Actual species'!M253)&gt;0,1,IF(SUM('Actual species'!M253="X"),1,0))</f>
        <v>0</v>
      </c>
      <c r="K253">
        <f>IF(SUM('Actual species'!N253)&gt;0,1,IF(SUM('Actual species'!N253="X"),1,0))</f>
        <v>0</v>
      </c>
      <c r="L253">
        <f>IF(SUM('Actual species'!O253)&gt;0,1,IF(SUM('Actual species'!O253="X"),1,0))</f>
        <v>0</v>
      </c>
      <c r="M253">
        <f>IF(SUM('Actual species'!P253)&gt;0,1,IF(SUM('Actual species'!P253="X"),1,0))</f>
        <v>0</v>
      </c>
      <c r="N253">
        <f>IF(SUM('Actual species'!Q253)&gt;0,1,IF(SUM('Actual species'!Q253="X"),1,0))</f>
        <v>0</v>
      </c>
      <c r="O253">
        <f>IF(SUM('Actual species'!R253)&gt;0,1,IF(SUM('Actual species'!R253="X"),1,0))</f>
        <v>0</v>
      </c>
      <c r="P253">
        <f>IF(SUM('Actual species'!S253)&gt;0,1,IF(SUM('Actual species'!S253="X"),1,0))</f>
        <v>0</v>
      </c>
      <c r="Q253">
        <f>IF(SUM('Actual species'!T253)&gt;0,1,IF(SUM('Actual species'!T253="X"),1,0))</f>
        <v>0</v>
      </c>
      <c r="R253">
        <f>IF(SUM('Actual species'!U253)&gt;0,1,IF(SUM('Actual species'!U253="X"),1,0))</f>
        <v>0</v>
      </c>
      <c r="S253">
        <f>IF(SUM('Actual species'!V253)&gt;0,1,IF(SUM('Actual species'!V253="X"),1,0))</f>
        <v>0</v>
      </c>
      <c r="T253">
        <f>IF(SUM('Actual species'!W253)&gt;0,1,IF(SUM('Actual species'!W253="X"),1,0))</f>
        <v>0</v>
      </c>
      <c r="U253">
        <f>IF(SUM('Actual species'!X253)&gt;0,1,IF(SUM('Actual species'!X253="X"),1,0))</f>
        <v>0</v>
      </c>
      <c r="V253">
        <f>IF(SUM('Actual species'!Y253)&gt;0,1,IF(SUM('Actual species'!Y253="X"),1,0))</f>
        <v>0</v>
      </c>
    </row>
    <row r="254" spans="1:22" x14ac:dyDescent="0.3">
      <c r="A254" t="str">
        <f>'Actual species'!A254</f>
        <v>Aloconota longicollis</v>
      </c>
      <c r="B254">
        <f>IF(SUM('Actual species'!B254:E254)&gt;0,1,IF(SUM('Actual species'!B254:E254="X"),1,0))</f>
        <v>0</v>
      </c>
      <c r="C254">
        <f>IF(SUM('Actual species'!F254)&gt;0,1,IF(SUM('Actual species'!F254="X"),1,0))</f>
        <v>0</v>
      </c>
      <c r="D254">
        <f>IF(SUM('Actual species'!G254)&gt;0,1,IF(SUM('Actual species'!G254="X"),1,0))</f>
        <v>0</v>
      </c>
      <c r="E254">
        <f>IF(SUM('Actual species'!H254)&gt;0,1,IF(SUM('Actual species'!H254="X"),1,0))</f>
        <v>0</v>
      </c>
      <c r="F254">
        <f>IF(SUM('Actual species'!I254)&gt;0,1,IF(SUM('Actual species'!I254="X"),1,0))</f>
        <v>0</v>
      </c>
      <c r="G254">
        <f>IF(SUM('Actual species'!J254)&gt;0,1,IF(SUM('Actual species'!J254="X"),1,0))</f>
        <v>0</v>
      </c>
      <c r="H254">
        <f>IF(SUM('Actual species'!K254)&gt;0,1,IF(SUM('Actual species'!K254="X"),1,0))</f>
        <v>0</v>
      </c>
      <c r="I254">
        <f>IF(SUM('Actual species'!L254)&gt;0,1,IF(SUM('Actual species'!L254="X"),1,0))</f>
        <v>0</v>
      </c>
      <c r="J254">
        <f>IF(SUM('Actual species'!M254)&gt;0,1,IF(SUM('Actual species'!M254="X"),1,0))</f>
        <v>1</v>
      </c>
      <c r="K254">
        <f>IF(SUM('Actual species'!N254)&gt;0,1,IF(SUM('Actual species'!N254="X"),1,0))</f>
        <v>0</v>
      </c>
      <c r="L254">
        <f>IF(SUM('Actual species'!O254)&gt;0,1,IF(SUM('Actual species'!O254="X"),1,0))</f>
        <v>0</v>
      </c>
      <c r="M254">
        <f>IF(SUM('Actual species'!P254)&gt;0,1,IF(SUM('Actual species'!P254="X"),1,0))</f>
        <v>0</v>
      </c>
      <c r="N254">
        <f>IF(SUM('Actual species'!Q254)&gt;0,1,IF(SUM('Actual species'!Q254="X"),1,0))</f>
        <v>0</v>
      </c>
      <c r="O254">
        <f>IF(SUM('Actual species'!R254)&gt;0,1,IF(SUM('Actual species'!R254="X"),1,0))</f>
        <v>0</v>
      </c>
      <c r="P254">
        <f>IF(SUM('Actual species'!S254)&gt;0,1,IF(SUM('Actual species'!S254="X"),1,0))</f>
        <v>0</v>
      </c>
      <c r="Q254">
        <f>IF(SUM('Actual species'!T254)&gt;0,1,IF(SUM('Actual species'!T254="X"),1,0))</f>
        <v>0</v>
      </c>
      <c r="R254">
        <f>IF(SUM('Actual species'!U254)&gt;0,1,IF(SUM('Actual species'!U254="X"),1,0))</f>
        <v>0</v>
      </c>
      <c r="S254">
        <f>IF(SUM('Actual species'!V254)&gt;0,1,IF(SUM('Actual species'!V254="X"),1,0))</f>
        <v>0</v>
      </c>
      <c r="T254">
        <f>IF(SUM('Actual species'!W254)&gt;0,1,IF(SUM('Actual species'!W254="X"),1,0))</f>
        <v>0</v>
      </c>
      <c r="U254">
        <f>IF(SUM('Actual species'!X254)&gt;0,1,IF(SUM('Actual species'!X254="X"),1,0))</f>
        <v>1</v>
      </c>
      <c r="V254">
        <f>IF(SUM('Actual species'!Y254)&gt;0,1,IF(SUM('Actual species'!Y254="X"),1,0))</f>
        <v>0</v>
      </c>
    </row>
    <row r="255" spans="1:22" x14ac:dyDescent="0.3">
      <c r="A255" t="str">
        <f>'Actual species'!A255</f>
        <v>Aloconota mediterranea</v>
      </c>
      <c r="B255">
        <f>IF(SUM('Actual species'!B255:E255)&gt;0,1,IF(SUM('Actual species'!B255:E255="X"),1,0))</f>
        <v>0</v>
      </c>
      <c r="C255">
        <f>IF(SUM('Actual species'!F255)&gt;0,1,IF(SUM('Actual species'!F255="X"),1,0))</f>
        <v>0</v>
      </c>
      <c r="D255">
        <f>IF(SUM('Actual species'!G255)&gt;0,1,IF(SUM('Actual species'!G255="X"),1,0))</f>
        <v>0</v>
      </c>
      <c r="E255">
        <f>IF(SUM('Actual species'!H255)&gt;0,1,IF(SUM('Actual species'!H255="X"),1,0))</f>
        <v>0</v>
      </c>
      <c r="F255">
        <f>IF(SUM('Actual species'!I255)&gt;0,1,IF(SUM('Actual species'!I255="X"),1,0))</f>
        <v>0</v>
      </c>
      <c r="G255">
        <f>IF(SUM('Actual species'!J255)&gt;0,1,IF(SUM('Actual species'!J255="X"),1,0))</f>
        <v>0</v>
      </c>
      <c r="H255">
        <f>IF(SUM('Actual species'!K255)&gt;0,1,IF(SUM('Actual species'!K255="X"),1,0))</f>
        <v>0</v>
      </c>
      <c r="I255">
        <f>IF(SUM('Actual species'!L255)&gt;0,1,IF(SUM('Actual species'!L255="X"),1,0))</f>
        <v>0</v>
      </c>
      <c r="J255">
        <f>IF(SUM('Actual species'!M255)&gt;0,1,IF(SUM('Actual species'!M255="X"),1,0))</f>
        <v>0</v>
      </c>
      <c r="K255">
        <f>IF(SUM('Actual species'!N255)&gt;0,1,IF(SUM('Actual species'!N255="X"),1,0))</f>
        <v>0</v>
      </c>
      <c r="L255">
        <f>IF(SUM('Actual species'!O255)&gt;0,1,IF(SUM('Actual species'!O255="X"),1,0))</f>
        <v>0</v>
      </c>
      <c r="M255">
        <f>IF(SUM('Actual species'!P255)&gt;0,1,IF(SUM('Actual species'!P255="X"),1,0))</f>
        <v>0</v>
      </c>
      <c r="N255">
        <f>IF(SUM('Actual species'!Q255)&gt;0,1,IF(SUM('Actual species'!Q255="X"),1,0))</f>
        <v>0</v>
      </c>
      <c r="O255">
        <f>IF(SUM('Actual species'!R255)&gt;0,1,IF(SUM('Actual species'!R255="X"),1,0))</f>
        <v>0</v>
      </c>
      <c r="P255">
        <f>IF(SUM('Actual species'!S255)&gt;0,1,IF(SUM('Actual species'!S255="X"),1,0))</f>
        <v>0</v>
      </c>
      <c r="Q255">
        <f>IF(SUM('Actual species'!T255)&gt;0,1,IF(SUM('Actual species'!T255="X"),1,0))</f>
        <v>1</v>
      </c>
      <c r="R255">
        <f>IF(SUM('Actual species'!U255)&gt;0,1,IF(SUM('Actual species'!U255="X"),1,0))</f>
        <v>0</v>
      </c>
      <c r="S255">
        <f>IF(SUM('Actual species'!V255)&gt;0,1,IF(SUM('Actual species'!V255="X"),1,0))</f>
        <v>0</v>
      </c>
      <c r="T255">
        <f>IF(SUM('Actual species'!W255)&gt;0,1,IF(SUM('Actual species'!W255="X"),1,0))</f>
        <v>0</v>
      </c>
      <c r="U255">
        <f>IF(SUM('Actual species'!X255)&gt;0,1,IF(SUM('Actual species'!X255="X"),1,0))</f>
        <v>1</v>
      </c>
      <c r="V255">
        <f>IF(SUM('Actual species'!Y255)&gt;0,1,IF(SUM('Actual species'!Y255="X"),1,0))</f>
        <v>1</v>
      </c>
    </row>
    <row r="256" spans="1:22" x14ac:dyDescent="0.3">
      <c r="A256" t="str">
        <f>'Actual species'!A256</f>
        <v xml:space="preserve">Aloconota minoica (E) </v>
      </c>
      <c r="B256">
        <f>IF(SUM('Actual species'!B256:E256)&gt;0,1,IF(SUM('Actual species'!B256:E256="X"),1,0))</f>
        <v>0</v>
      </c>
      <c r="C256">
        <f>IF(SUM('Actual species'!F256)&gt;0,1,IF(SUM('Actual species'!F256="X"),1,0))</f>
        <v>0</v>
      </c>
      <c r="D256">
        <f>IF(SUM('Actual species'!G256)&gt;0,1,IF(SUM('Actual species'!G256="X"),1,0))</f>
        <v>0</v>
      </c>
      <c r="E256">
        <f>IF(SUM('Actual species'!H256)&gt;0,1,IF(SUM('Actual species'!H256="X"),1,0))</f>
        <v>0</v>
      </c>
      <c r="F256">
        <f>IF(SUM('Actual species'!I256)&gt;0,1,IF(SUM('Actual species'!I256="X"),1,0))</f>
        <v>0</v>
      </c>
      <c r="G256">
        <f>IF(SUM('Actual species'!J256)&gt;0,1,IF(SUM('Actual species'!J256="X"),1,0))</f>
        <v>1</v>
      </c>
      <c r="H256">
        <f>IF(SUM('Actual species'!K256)&gt;0,1,IF(SUM('Actual species'!K256="X"),1,0))</f>
        <v>0</v>
      </c>
      <c r="I256">
        <f>IF(SUM('Actual species'!L256)&gt;0,1,IF(SUM('Actual species'!L256="X"),1,0))</f>
        <v>0</v>
      </c>
      <c r="J256">
        <f>IF(SUM('Actual species'!M256)&gt;0,1,IF(SUM('Actual species'!M256="X"),1,0))</f>
        <v>0</v>
      </c>
      <c r="K256">
        <f>IF(SUM('Actual species'!N256)&gt;0,1,IF(SUM('Actual species'!N256="X"),1,0))</f>
        <v>0</v>
      </c>
      <c r="L256">
        <f>IF(SUM('Actual species'!O256)&gt;0,1,IF(SUM('Actual species'!O256="X"),1,0))</f>
        <v>0</v>
      </c>
      <c r="M256">
        <f>IF(SUM('Actual species'!P256)&gt;0,1,IF(SUM('Actual species'!P256="X"),1,0))</f>
        <v>0</v>
      </c>
      <c r="N256">
        <f>IF(SUM('Actual species'!Q256)&gt;0,1,IF(SUM('Actual species'!Q256="X"),1,0))</f>
        <v>0</v>
      </c>
      <c r="O256">
        <f>IF(SUM('Actual species'!R256)&gt;0,1,IF(SUM('Actual species'!R256="X"),1,0))</f>
        <v>0</v>
      </c>
      <c r="P256">
        <f>IF(SUM('Actual species'!S256)&gt;0,1,IF(SUM('Actual species'!S256="X"),1,0))</f>
        <v>0</v>
      </c>
      <c r="Q256">
        <f>IF(SUM('Actual species'!T256)&gt;0,1,IF(SUM('Actual species'!T256="X"),1,0))</f>
        <v>0</v>
      </c>
      <c r="R256">
        <f>IF(SUM('Actual species'!U256)&gt;0,1,IF(SUM('Actual species'!U256="X"),1,0))</f>
        <v>0</v>
      </c>
      <c r="S256">
        <f>IF(SUM('Actual species'!V256)&gt;0,1,IF(SUM('Actual species'!V256="X"),1,0))</f>
        <v>0</v>
      </c>
      <c r="T256">
        <f>IF(SUM('Actual species'!W256)&gt;0,1,IF(SUM('Actual species'!W256="X"),1,0))</f>
        <v>1</v>
      </c>
      <c r="U256">
        <f>IF(SUM('Actual species'!X256)&gt;0,1,IF(SUM('Actual species'!X256="X"),1,0))</f>
        <v>0</v>
      </c>
      <c r="V256">
        <f>IF(SUM('Actual species'!Y256)&gt;0,1,IF(SUM('Actual species'!Y256="X"),1,0))</f>
        <v>0</v>
      </c>
    </row>
    <row r="257" spans="1:22" x14ac:dyDescent="0.3">
      <c r="A257" t="str">
        <f>'Actual species'!A257</f>
        <v>Aloconota montenegrina</v>
      </c>
      <c r="B257">
        <f>IF(SUM('Actual species'!B257:E257)&gt;0,1,IF(SUM('Actual species'!B257:E257="X"),1,0))</f>
        <v>0</v>
      </c>
      <c r="C257">
        <f>IF(SUM('Actual species'!F257)&gt;0,1,IF(SUM('Actual species'!F257="X"),1,0))</f>
        <v>0</v>
      </c>
      <c r="D257">
        <f>IF(SUM('Actual species'!G257)&gt;0,1,IF(SUM('Actual species'!G257="X"),1,0))</f>
        <v>0</v>
      </c>
      <c r="E257">
        <f>IF(SUM('Actual species'!H257)&gt;0,1,IF(SUM('Actual species'!H257="X"),1,0))</f>
        <v>0</v>
      </c>
      <c r="F257">
        <f>IF(SUM('Actual species'!I257)&gt;0,1,IF(SUM('Actual species'!I257="X"),1,0))</f>
        <v>0</v>
      </c>
      <c r="G257">
        <f>IF(SUM('Actual species'!J257)&gt;0,1,IF(SUM('Actual species'!J257="X"),1,0))</f>
        <v>0</v>
      </c>
      <c r="H257">
        <f>IF(SUM('Actual species'!K257)&gt;0,1,IF(SUM('Actual species'!K257="X"),1,0))</f>
        <v>0</v>
      </c>
      <c r="I257">
        <f>IF(SUM('Actual species'!L257)&gt;0,1,IF(SUM('Actual species'!L257="X"),1,0))</f>
        <v>0</v>
      </c>
      <c r="J257">
        <f>IF(SUM('Actual species'!M257)&gt;0,1,IF(SUM('Actual species'!M257="X"),1,0))</f>
        <v>1</v>
      </c>
      <c r="K257">
        <f>IF(SUM('Actual species'!N257)&gt;0,1,IF(SUM('Actual species'!N257="X"),1,0))</f>
        <v>0</v>
      </c>
      <c r="L257">
        <f>IF(SUM('Actual species'!O257)&gt;0,1,IF(SUM('Actual species'!O257="X"),1,0))</f>
        <v>0</v>
      </c>
      <c r="M257">
        <f>IF(SUM('Actual species'!P257)&gt;0,1,IF(SUM('Actual species'!P257="X"),1,0))</f>
        <v>0</v>
      </c>
      <c r="N257">
        <f>IF(SUM('Actual species'!Q257)&gt;0,1,IF(SUM('Actual species'!Q257="X"),1,0))</f>
        <v>0</v>
      </c>
      <c r="O257">
        <f>IF(SUM('Actual species'!R257)&gt;0,1,IF(SUM('Actual species'!R257="X"),1,0))</f>
        <v>0</v>
      </c>
      <c r="P257">
        <f>IF(SUM('Actual species'!S257)&gt;0,1,IF(SUM('Actual species'!S257="X"),1,0))</f>
        <v>0</v>
      </c>
      <c r="Q257">
        <f>IF(SUM('Actual species'!T257)&gt;0,1,IF(SUM('Actual species'!T257="X"),1,0))</f>
        <v>0</v>
      </c>
      <c r="R257">
        <f>IF(SUM('Actual species'!U257)&gt;0,1,IF(SUM('Actual species'!U257="X"),1,0))</f>
        <v>0</v>
      </c>
      <c r="S257">
        <f>IF(SUM('Actual species'!V257)&gt;0,1,IF(SUM('Actual species'!V257="X"),1,0))</f>
        <v>0</v>
      </c>
      <c r="T257">
        <f>IF(SUM('Actual species'!W257)&gt;0,1,IF(SUM('Actual species'!W257="X"),1,0))</f>
        <v>0</v>
      </c>
      <c r="U257">
        <f>IF(SUM('Actual species'!X257)&gt;0,1,IF(SUM('Actual species'!X257="X"),1,0))</f>
        <v>1</v>
      </c>
      <c r="V257">
        <f>IF(SUM('Actual species'!Y257)&gt;0,1,IF(SUM('Actual species'!Y257="X"),1,0))</f>
        <v>0</v>
      </c>
    </row>
    <row r="258" spans="1:22" x14ac:dyDescent="0.3">
      <c r="A258" t="str">
        <f>'Actual species'!A258</f>
        <v>Aloconota myrmicaria</v>
      </c>
      <c r="B258">
        <f>IF(SUM('Actual species'!B258:E258)&gt;0,1,IF(SUM('Actual species'!B258:E258="X"),1,0))</f>
        <v>0</v>
      </c>
      <c r="C258">
        <f>IF(SUM('Actual species'!F258)&gt;0,1,IF(SUM('Actual species'!F258="X"),1,0))</f>
        <v>0</v>
      </c>
      <c r="D258">
        <f>IF(SUM('Actual species'!G258)&gt;0,1,IF(SUM('Actual species'!G258="X"),1,0))</f>
        <v>0</v>
      </c>
      <c r="E258">
        <f>IF(SUM('Actual species'!H258)&gt;0,1,IF(SUM('Actual species'!H258="X"),1,0))</f>
        <v>0</v>
      </c>
      <c r="F258">
        <f>IF(SUM('Actual species'!I258)&gt;0,1,IF(SUM('Actual species'!I258="X"),1,0))</f>
        <v>0</v>
      </c>
      <c r="G258">
        <f>IF(SUM('Actual species'!J258)&gt;0,1,IF(SUM('Actual species'!J258="X"),1,0))</f>
        <v>0</v>
      </c>
      <c r="H258">
        <f>IF(SUM('Actual species'!K258)&gt;0,1,IF(SUM('Actual species'!K258="X"),1,0))</f>
        <v>0</v>
      </c>
      <c r="I258">
        <f>IF(SUM('Actual species'!L258)&gt;0,1,IF(SUM('Actual species'!L258="X"),1,0))</f>
        <v>0</v>
      </c>
      <c r="J258">
        <f>IF(SUM('Actual species'!M258)&gt;0,1,IF(SUM('Actual species'!M258="X"),1,0))</f>
        <v>1</v>
      </c>
      <c r="K258">
        <f>IF(SUM('Actual species'!N258)&gt;0,1,IF(SUM('Actual species'!N258="X"),1,0))</f>
        <v>0</v>
      </c>
      <c r="L258">
        <f>IF(SUM('Actual species'!O258)&gt;0,1,IF(SUM('Actual species'!O258="X"),1,0))</f>
        <v>0</v>
      </c>
      <c r="M258">
        <f>IF(SUM('Actual species'!P258)&gt;0,1,IF(SUM('Actual species'!P258="X"),1,0))</f>
        <v>0</v>
      </c>
      <c r="N258">
        <f>IF(SUM('Actual species'!Q258)&gt;0,1,IF(SUM('Actual species'!Q258="X"),1,0))</f>
        <v>0</v>
      </c>
      <c r="O258">
        <f>IF(SUM('Actual species'!R258)&gt;0,1,IF(SUM('Actual species'!R258="X"),1,0))</f>
        <v>0</v>
      </c>
      <c r="P258">
        <f>IF(SUM('Actual species'!S258)&gt;0,1,IF(SUM('Actual species'!S258="X"),1,0))</f>
        <v>0</v>
      </c>
      <c r="Q258">
        <f>IF(SUM('Actual species'!T258)&gt;0,1,IF(SUM('Actual species'!T258="X"),1,0))</f>
        <v>0</v>
      </c>
      <c r="R258">
        <f>IF(SUM('Actual species'!U258)&gt;0,1,IF(SUM('Actual species'!U258="X"),1,0))</f>
        <v>0</v>
      </c>
      <c r="S258">
        <f>IF(SUM('Actual species'!V258)&gt;0,1,IF(SUM('Actual species'!V258="X"),1,0))</f>
        <v>0</v>
      </c>
      <c r="T258">
        <f>IF(SUM('Actual species'!W258)&gt;0,1,IF(SUM('Actual species'!W258="X"),1,0))</f>
        <v>0</v>
      </c>
      <c r="U258">
        <f>IF(SUM('Actual species'!X258)&gt;0,1,IF(SUM('Actual species'!X258="X"),1,0))</f>
        <v>1</v>
      </c>
      <c r="V258">
        <f>IF(SUM('Actual species'!Y258)&gt;0,1,IF(SUM('Actual species'!Y258="X"),1,0))</f>
        <v>0</v>
      </c>
    </row>
    <row r="259" spans="1:22" x14ac:dyDescent="0.3">
      <c r="A259" t="str">
        <f>'Actual species'!A259</f>
        <v>Aloconota planifrons</v>
      </c>
      <c r="B259">
        <f>IF(SUM('Actual species'!B259:E259)&gt;0,1,IF(SUM('Actual species'!B259:E259="X"),1,0))</f>
        <v>0</v>
      </c>
      <c r="C259">
        <f>IF(SUM('Actual species'!F259)&gt;0,1,IF(SUM('Actual species'!F259="X"),1,0))</f>
        <v>0</v>
      </c>
      <c r="D259">
        <f>IF(SUM('Actual species'!G259)&gt;0,1,IF(SUM('Actual species'!G259="X"),1,0))</f>
        <v>0</v>
      </c>
      <c r="E259">
        <f>IF(SUM('Actual species'!H259)&gt;0,1,IF(SUM('Actual species'!H259="X"),1,0))</f>
        <v>0</v>
      </c>
      <c r="F259">
        <f>IF(SUM('Actual species'!I259)&gt;0,1,IF(SUM('Actual species'!I259="X"),1,0))</f>
        <v>0</v>
      </c>
      <c r="G259">
        <f>IF(SUM('Actual species'!J259)&gt;0,1,IF(SUM('Actual species'!J259="X"),1,0))</f>
        <v>0</v>
      </c>
      <c r="H259">
        <f>IF(SUM('Actual species'!K259)&gt;0,1,IF(SUM('Actual species'!K259="X"),1,0))</f>
        <v>0</v>
      </c>
      <c r="I259">
        <f>IF(SUM('Actual species'!L259)&gt;0,1,IF(SUM('Actual species'!L259="X"),1,0))</f>
        <v>0</v>
      </c>
      <c r="J259">
        <f>IF(SUM('Actual species'!M259)&gt;0,1,IF(SUM('Actual species'!M259="X"),1,0))</f>
        <v>1</v>
      </c>
      <c r="K259">
        <f>IF(SUM('Actual species'!N259)&gt;0,1,IF(SUM('Actual species'!N259="X"),1,0))</f>
        <v>0</v>
      </c>
      <c r="L259">
        <f>IF(SUM('Actual species'!O259)&gt;0,1,IF(SUM('Actual species'!O259="X"),1,0))</f>
        <v>0</v>
      </c>
      <c r="M259">
        <f>IF(SUM('Actual species'!P259)&gt;0,1,IF(SUM('Actual species'!P259="X"),1,0))</f>
        <v>0</v>
      </c>
      <c r="N259">
        <f>IF(SUM('Actual species'!Q259)&gt;0,1,IF(SUM('Actual species'!Q259="X"),1,0))</f>
        <v>0</v>
      </c>
      <c r="O259">
        <f>IF(SUM('Actual species'!R259)&gt;0,1,IF(SUM('Actual species'!R259="X"),1,0))</f>
        <v>0</v>
      </c>
      <c r="P259">
        <f>IF(SUM('Actual species'!S259)&gt;0,1,IF(SUM('Actual species'!S259="X"),1,0))</f>
        <v>0</v>
      </c>
      <c r="Q259">
        <f>IF(SUM('Actual species'!T259)&gt;0,1,IF(SUM('Actual species'!T259="X"),1,0))</f>
        <v>0</v>
      </c>
      <c r="R259">
        <f>IF(SUM('Actual species'!U259)&gt;0,1,IF(SUM('Actual species'!U259="X"),1,0))</f>
        <v>0</v>
      </c>
      <c r="S259">
        <f>IF(SUM('Actual species'!V259)&gt;0,1,IF(SUM('Actual species'!V259="X"),1,0))</f>
        <v>0</v>
      </c>
      <c r="T259">
        <f>IF(SUM('Actual species'!W259)&gt;0,1,IF(SUM('Actual species'!W259="X"),1,0))</f>
        <v>0</v>
      </c>
      <c r="U259">
        <f>IF(SUM('Actual species'!X259)&gt;0,1,IF(SUM('Actual species'!X259="X"),1,0))</f>
        <v>0</v>
      </c>
      <c r="V259">
        <f>IF(SUM('Actual species'!Y259)&gt;0,1,IF(SUM('Actual species'!Y259="X"),1,0))</f>
        <v>0</v>
      </c>
    </row>
    <row r="260" spans="1:22" x14ac:dyDescent="0.3">
      <c r="A260" t="str">
        <f>'Actual species'!A260</f>
        <v>Aloconota samia</v>
      </c>
      <c r="B260">
        <f>IF(SUM('Actual species'!B260:E260)&gt;0,1,IF(SUM('Actual species'!B260:E260="X"),1,0))</f>
        <v>0</v>
      </c>
      <c r="C260">
        <f>IF(SUM('Actual species'!F260)&gt;0,1,IF(SUM('Actual species'!F260="X"),1,0))</f>
        <v>0</v>
      </c>
      <c r="D260">
        <f>IF(SUM('Actual species'!G260)&gt;0,1,IF(SUM('Actual species'!G260="X"),1,0))</f>
        <v>0</v>
      </c>
      <c r="E260">
        <f>IF(SUM('Actual species'!H260)&gt;0,1,IF(SUM('Actual species'!H260="X"),1,0))</f>
        <v>1</v>
      </c>
      <c r="F260">
        <f>IF(SUM('Actual species'!I260)&gt;0,1,IF(SUM('Actual species'!I260="X"),1,0))</f>
        <v>0</v>
      </c>
      <c r="G260">
        <f>IF(SUM('Actual species'!J260)&gt;0,1,IF(SUM('Actual species'!J260="X"),1,0))</f>
        <v>0</v>
      </c>
      <c r="H260">
        <f>IF(SUM('Actual species'!K260)&gt;0,1,IF(SUM('Actual species'!K260="X"),1,0))</f>
        <v>0</v>
      </c>
      <c r="I260">
        <f>IF(SUM('Actual species'!L260)&gt;0,1,IF(SUM('Actual species'!L260="X"),1,0))</f>
        <v>0</v>
      </c>
      <c r="J260">
        <f>IF(SUM('Actual species'!M260)&gt;0,1,IF(SUM('Actual species'!M260="X"),1,0))</f>
        <v>0</v>
      </c>
      <c r="K260">
        <f>IF(SUM('Actual species'!N260)&gt;0,1,IF(SUM('Actual species'!N260="X"),1,0))</f>
        <v>0</v>
      </c>
      <c r="L260">
        <f>IF(SUM('Actual species'!O260)&gt;0,1,IF(SUM('Actual species'!O260="X"),1,0))</f>
        <v>0</v>
      </c>
      <c r="M260">
        <f>IF(SUM('Actual species'!P260)&gt;0,1,IF(SUM('Actual species'!P260="X"),1,0))</f>
        <v>0</v>
      </c>
      <c r="N260">
        <f>IF(SUM('Actual species'!Q260)&gt;0,1,IF(SUM('Actual species'!Q260="X"),1,0))</f>
        <v>0</v>
      </c>
      <c r="O260">
        <f>IF(SUM('Actual species'!R260)&gt;0,1,IF(SUM('Actual species'!R260="X"),1,0))</f>
        <v>0</v>
      </c>
      <c r="P260">
        <f>IF(SUM('Actual species'!S260)&gt;0,1,IF(SUM('Actual species'!S260="X"),1,0))</f>
        <v>0</v>
      </c>
      <c r="Q260">
        <f>IF(SUM('Actual species'!T260)&gt;0,1,IF(SUM('Actual species'!T260="X"),1,0))</f>
        <v>0</v>
      </c>
      <c r="R260">
        <f>IF(SUM('Actual species'!U260)&gt;0,1,IF(SUM('Actual species'!U260="X"),1,0))</f>
        <v>0</v>
      </c>
      <c r="S260">
        <f>IF(SUM('Actual species'!V260)&gt;0,1,IF(SUM('Actual species'!V260="X"),1,0))</f>
        <v>0</v>
      </c>
      <c r="T260">
        <f>IF(SUM('Actual species'!W260)&gt;0,1,IF(SUM('Actual species'!W260="X"),1,0))</f>
        <v>0</v>
      </c>
      <c r="U260">
        <f>IF(SUM('Actual species'!X260)&gt;0,1,IF(SUM('Actual species'!X260="X"),1,0))</f>
        <v>0</v>
      </c>
      <c r="V260">
        <f>IF(SUM('Actual species'!Y260)&gt;0,1,IF(SUM('Actual species'!Y260="X"),1,0))</f>
        <v>0</v>
      </c>
    </row>
    <row r="261" spans="1:22" x14ac:dyDescent="0.3">
      <c r="A261" t="str">
        <f>'Actual species'!A261</f>
        <v>Aloconota subgrandis</v>
      </c>
      <c r="B261">
        <f>IF(SUM('Actual species'!B261:E261)&gt;0,1,IF(SUM('Actual species'!B261:E261="X"),1,0))</f>
        <v>0</v>
      </c>
      <c r="C261">
        <f>IF(SUM('Actual species'!F261)&gt;0,1,IF(SUM('Actual species'!F261="X"),1,0))</f>
        <v>0</v>
      </c>
      <c r="D261">
        <f>IF(SUM('Actual species'!G261)&gt;0,1,IF(SUM('Actual species'!G261="X"),1,0))</f>
        <v>0</v>
      </c>
      <c r="E261">
        <f>IF(SUM('Actual species'!H261)&gt;0,1,IF(SUM('Actual species'!H261="X"),1,0))</f>
        <v>0</v>
      </c>
      <c r="F261">
        <f>IF(SUM('Actual species'!I261)&gt;0,1,IF(SUM('Actual species'!I261="X"),1,0))</f>
        <v>0</v>
      </c>
      <c r="G261">
        <f>IF(SUM('Actual species'!J261)&gt;0,1,IF(SUM('Actual species'!J261="X"),1,0))</f>
        <v>0</v>
      </c>
      <c r="H261">
        <f>IF(SUM('Actual species'!K261)&gt;0,1,IF(SUM('Actual species'!K261="X"),1,0))</f>
        <v>0</v>
      </c>
      <c r="I261">
        <f>IF(SUM('Actual species'!L261)&gt;0,1,IF(SUM('Actual species'!L261="X"),1,0))</f>
        <v>0</v>
      </c>
      <c r="J261">
        <f>IF(SUM('Actual species'!M261)&gt;0,1,IF(SUM('Actual species'!M261="X"),1,0))</f>
        <v>0</v>
      </c>
      <c r="K261">
        <f>IF(SUM('Actual species'!N261)&gt;0,1,IF(SUM('Actual species'!N261="X"),1,0))</f>
        <v>0</v>
      </c>
      <c r="L261">
        <f>IF(SUM('Actual species'!O261)&gt;0,1,IF(SUM('Actual species'!O261="X"),1,0))</f>
        <v>1</v>
      </c>
      <c r="M261">
        <f>IF(SUM('Actual species'!P261)&gt;0,1,IF(SUM('Actual species'!P261="X"),1,0))</f>
        <v>0</v>
      </c>
      <c r="N261">
        <f>IF(SUM('Actual species'!Q261)&gt;0,1,IF(SUM('Actual species'!Q261="X"),1,0))</f>
        <v>0</v>
      </c>
      <c r="O261">
        <f>IF(SUM('Actual species'!R261)&gt;0,1,IF(SUM('Actual species'!R261="X"),1,0))</f>
        <v>0</v>
      </c>
      <c r="P261">
        <f>IF(SUM('Actual species'!S261)&gt;0,1,IF(SUM('Actual species'!S261="X"),1,0))</f>
        <v>0</v>
      </c>
      <c r="Q261">
        <f>IF(SUM('Actual species'!T261)&gt;0,1,IF(SUM('Actual species'!T261="X"),1,0))</f>
        <v>0</v>
      </c>
      <c r="R261">
        <f>IF(SUM('Actual species'!U261)&gt;0,1,IF(SUM('Actual species'!U261="X"),1,0))</f>
        <v>0</v>
      </c>
      <c r="S261">
        <f>IF(SUM('Actual species'!V261)&gt;0,1,IF(SUM('Actual species'!V261="X"),1,0))</f>
        <v>0</v>
      </c>
      <c r="T261">
        <f>IF(SUM('Actual species'!W261)&gt;0,1,IF(SUM('Actual species'!W261="X"),1,0))</f>
        <v>0</v>
      </c>
      <c r="U261">
        <f>IF(SUM('Actual species'!X261)&gt;0,1,IF(SUM('Actual species'!X261="X"),1,0))</f>
        <v>0</v>
      </c>
      <c r="V261">
        <f>IF(SUM('Actual species'!Y261)&gt;0,1,IF(SUM('Actual species'!Y261="X"),1,0))</f>
        <v>0</v>
      </c>
    </row>
    <row r="262" spans="1:22" x14ac:dyDescent="0.3">
      <c r="A262" t="str">
        <f>'Actual species'!A262</f>
        <v>Aloconota sulcifrons</v>
      </c>
      <c r="B262">
        <f>IF(SUM('Actual species'!B262:E262)&gt;0,1,IF(SUM('Actual species'!B262:E262="X"),1,0))</f>
        <v>0</v>
      </c>
      <c r="C262">
        <f>IF(SUM('Actual species'!F262)&gt;0,1,IF(SUM('Actual species'!F262="X"),1,0))</f>
        <v>0</v>
      </c>
      <c r="D262">
        <f>IF(SUM('Actual species'!G262)&gt;0,1,IF(SUM('Actual species'!G262="X"),1,0))</f>
        <v>0</v>
      </c>
      <c r="E262">
        <f>IF(SUM('Actual species'!H262)&gt;0,1,IF(SUM('Actual species'!H262="X"),1,0))</f>
        <v>0</v>
      </c>
      <c r="F262">
        <f>IF(SUM('Actual species'!I262)&gt;0,1,IF(SUM('Actual species'!I262="X"),1,0))</f>
        <v>0</v>
      </c>
      <c r="G262">
        <f>IF(SUM('Actual species'!J262)&gt;0,1,IF(SUM('Actual species'!J262="X"),1,0))</f>
        <v>0</v>
      </c>
      <c r="H262">
        <f>IF(SUM('Actual species'!K262)&gt;0,1,IF(SUM('Actual species'!K262="X"),1,0))</f>
        <v>1</v>
      </c>
      <c r="I262">
        <f>IF(SUM('Actual species'!L262)&gt;0,1,IF(SUM('Actual species'!L262="X"),1,0))</f>
        <v>0</v>
      </c>
      <c r="J262">
        <f>IF(SUM('Actual species'!M262)&gt;0,1,IF(SUM('Actual species'!M262="X"),1,0))</f>
        <v>1</v>
      </c>
      <c r="K262">
        <f>IF(SUM('Actual species'!N262)&gt;0,1,IF(SUM('Actual species'!N262="X"),1,0))</f>
        <v>0</v>
      </c>
      <c r="L262">
        <f>IF(SUM('Actual species'!O262)&gt;0,1,IF(SUM('Actual species'!O262="X"),1,0))</f>
        <v>0</v>
      </c>
      <c r="M262">
        <f>IF(SUM('Actual species'!P262)&gt;0,1,IF(SUM('Actual species'!P262="X"),1,0))</f>
        <v>0</v>
      </c>
      <c r="N262">
        <f>IF(SUM('Actual species'!Q262)&gt;0,1,IF(SUM('Actual species'!Q262="X"),1,0))</f>
        <v>0</v>
      </c>
      <c r="O262">
        <f>IF(SUM('Actual species'!R262)&gt;0,1,IF(SUM('Actual species'!R262="X"),1,0))</f>
        <v>0</v>
      </c>
      <c r="P262">
        <f>IF(SUM('Actual species'!S262)&gt;0,1,IF(SUM('Actual species'!S262="X"),1,0))</f>
        <v>0</v>
      </c>
      <c r="Q262">
        <f>IF(SUM('Actual species'!T262)&gt;0,1,IF(SUM('Actual species'!T262="X"),1,0))</f>
        <v>0</v>
      </c>
      <c r="R262">
        <f>IF(SUM('Actual species'!U262)&gt;0,1,IF(SUM('Actual species'!U262="X"),1,0))</f>
        <v>1</v>
      </c>
      <c r="S262">
        <f>IF(SUM('Actual species'!V262)&gt;0,1,IF(SUM('Actual species'!V262="X"),1,0))</f>
        <v>0</v>
      </c>
      <c r="T262">
        <f>IF(SUM('Actual species'!W262)&gt;0,1,IF(SUM('Actual species'!W262="X"),1,0))</f>
        <v>0</v>
      </c>
      <c r="U262">
        <f>IF(SUM('Actual species'!X262)&gt;0,1,IF(SUM('Actual species'!X262="X"),1,0))</f>
        <v>1</v>
      </c>
      <c r="V262">
        <f>IF(SUM('Actual species'!Y262)&gt;0,1,IF(SUM('Actual species'!Y262="X"),1,0))</f>
        <v>0</v>
      </c>
    </row>
    <row r="263" spans="1:22" x14ac:dyDescent="0.3">
      <c r="A263" t="str">
        <f>'Actual species'!A263</f>
        <v>Amarochara forticornis</v>
      </c>
      <c r="B263">
        <f>IF(SUM('Actual species'!B263:E263)&gt;0,1,IF(SUM('Actual species'!B263:E263="X"),1,0))</f>
        <v>0</v>
      </c>
      <c r="C263">
        <f>IF(SUM('Actual species'!F263)&gt;0,1,IF(SUM('Actual species'!F263="X"),1,0))</f>
        <v>0</v>
      </c>
      <c r="D263">
        <f>IF(SUM('Actual species'!G263)&gt;0,1,IF(SUM('Actual species'!G263="X"),1,0))</f>
        <v>0</v>
      </c>
      <c r="E263">
        <f>IF(SUM('Actual species'!H263)&gt;0,1,IF(SUM('Actual species'!H263="X"),1,0))</f>
        <v>0</v>
      </c>
      <c r="F263">
        <f>IF(SUM('Actual species'!I263)&gt;0,1,IF(SUM('Actual species'!I263="X"),1,0))</f>
        <v>0</v>
      </c>
      <c r="G263">
        <f>IF(SUM('Actual species'!J263)&gt;0,1,IF(SUM('Actual species'!J263="X"),1,0))</f>
        <v>0</v>
      </c>
      <c r="H263">
        <f>IF(SUM('Actual species'!K263)&gt;0,1,IF(SUM('Actual species'!K263="X"),1,0))</f>
        <v>0</v>
      </c>
      <c r="I263">
        <f>IF(SUM('Actual species'!L263)&gt;0,1,IF(SUM('Actual species'!L263="X"),1,0))</f>
        <v>0</v>
      </c>
      <c r="J263">
        <f>IF(SUM('Actual species'!M263)&gt;0,1,IF(SUM('Actual species'!M263="X"),1,0))</f>
        <v>1</v>
      </c>
      <c r="K263">
        <f>IF(SUM('Actual species'!N263)&gt;0,1,IF(SUM('Actual species'!N263="X"),1,0))</f>
        <v>0</v>
      </c>
      <c r="L263">
        <f>IF(SUM('Actual species'!O263)&gt;0,1,IF(SUM('Actual species'!O263="X"),1,0))</f>
        <v>0</v>
      </c>
      <c r="M263">
        <f>IF(SUM('Actual species'!P263)&gt;0,1,IF(SUM('Actual species'!P263="X"),1,0))</f>
        <v>0</v>
      </c>
      <c r="N263">
        <f>IF(SUM('Actual species'!Q263)&gt;0,1,IF(SUM('Actual species'!Q263="X"),1,0))</f>
        <v>0</v>
      </c>
      <c r="O263">
        <f>IF(SUM('Actual species'!R263)&gt;0,1,IF(SUM('Actual species'!R263="X"),1,0))</f>
        <v>1</v>
      </c>
      <c r="P263">
        <f>IF(SUM('Actual species'!S263)&gt;0,1,IF(SUM('Actual species'!S263="X"),1,0))</f>
        <v>0</v>
      </c>
      <c r="Q263">
        <f>IF(SUM('Actual species'!T263)&gt;0,1,IF(SUM('Actual species'!T263="X"),1,0))</f>
        <v>0</v>
      </c>
      <c r="R263">
        <f>IF(SUM('Actual species'!U263)&gt;0,1,IF(SUM('Actual species'!U263="X"),1,0))</f>
        <v>0</v>
      </c>
      <c r="S263">
        <f>IF(SUM('Actual species'!V263)&gt;0,1,IF(SUM('Actual species'!V263="X"),1,0))</f>
        <v>0</v>
      </c>
      <c r="T263">
        <f>IF(SUM('Actual species'!W263)&gt;0,1,IF(SUM('Actual species'!W263="X"),1,0))</f>
        <v>0</v>
      </c>
      <c r="U263">
        <f>IF(SUM('Actual species'!X263)&gt;0,1,IF(SUM('Actual species'!X263="X"),1,0))</f>
        <v>1</v>
      </c>
      <c r="V263">
        <f>IF(SUM('Actual species'!Y263)&gt;0,1,IF(SUM('Actual species'!Y263="X"),1,0))</f>
        <v>0</v>
      </c>
    </row>
    <row r="264" spans="1:22" x14ac:dyDescent="0.3">
      <c r="A264" t="str">
        <f>'Actual species'!A264</f>
        <v>Amarochara wunderlei</v>
      </c>
      <c r="B264">
        <f>IF(SUM('Actual species'!B264:E264)&gt;0,1,IF(SUM('Actual species'!B264:E264="X"),1,0))</f>
        <v>0</v>
      </c>
      <c r="C264">
        <f>IF(SUM('Actual species'!F264)&gt;0,1,IF(SUM('Actual species'!F264="X"),1,0))</f>
        <v>0</v>
      </c>
      <c r="D264">
        <f>IF(SUM('Actual species'!G264)&gt;0,1,IF(SUM('Actual species'!G264="X"),1,0))</f>
        <v>0</v>
      </c>
      <c r="E264">
        <f>IF(SUM('Actual species'!H264)&gt;0,1,IF(SUM('Actual species'!H264="X"),1,0))</f>
        <v>0</v>
      </c>
      <c r="F264">
        <f>IF(SUM('Actual species'!I264)&gt;0,1,IF(SUM('Actual species'!I264="X"),1,0))</f>
        <v>0</v>
      </c>
      <c r="G264">
        <f>IF(SUM('Actual species'!J264)&gt;0,1,IF(SUM('Actual species'!J264="X"),1,0))</f>
        <v>0</v>
      </c>
      <c r="H264">
        <f>IF(SUM('Actual species'!K264)&gt;0,1,IF(SUM('Actual species'!K264="X"),1,0))</f>
        <v>0</v>
      </c>
      <c r="I264">
        <f>IF(SUM('Actual species'!L264)&gt;0,1,IF(SUM('Actual species'!L264="X"),1,0))</f>
        <v>0</v>
      </c>
      <c r="J264">
        <f>IF(SUM('Actual species'!M264)&gt;0,1,IF(SUM('Actual species'!M264="X"),1,0))</f>
        <v>0</v>
      </c>
      <c r="K264">
        <f>IF(SUM('Actual species'!N264)&gt;0,1,IF(SUM('Actual species'!N264="X"),1,0))</f>
        <v>1</v>
      </c>
      <c r="L264">
        <f>IF(SUM('Actual species'!O264)&gt;0,1,IF(SUM('Actual species'!O264="X"),1,0))</f>
        <v>0</v>
      </c>
      <c r="M264">
        <f>IF(SUM('Actual species'!P264)&gt;0,1,IF(SUM('Actual species'!P264="X"),1,0))</f>
        <v>0</v>
      </c>
      <c r="N264">
        <f>IF(SUM('Actual species'!Q264)&gt;0,1,IF(SUM('Actual species'!Q264="X"),1,0))</f>
        <v>0</v>
      </c>
      <c r="O264">
        <f>IF(SUM('Actual species'!R264)&gt;0,1,IF(SUM('Actual species'!R264="X"),1,0))</f>
        <v>0</v>
      </c>
      <c r="P264">
        <f>IF(SUM('Actual species'!S264)&gt;0,1,IF(SUM('Actual species'!S264="X"),1,0))</f>
        <v>0</v>
      </c>
      <c r="Q264">
        <f>IF(SUM('Actual species'!T264)&gt;0,1,IF(SUM('Actual species'!T264="X"),1,0))</f>
        <v>0</v>
      </c>
      <c r="R264">
        <f>IF(SUM('Actual species'!U264)&gt;0,1,IF(SUM('Actual species'!U264="X"),1,0))</f>
        <v>0</v>
      </c>
      <c r="S264">
        <f>IF(SUM('Actual species'!V264)&gt;0,1,IF(SUM('Actual species'!V264="X"),1,0))</f>
        <v>0</v>
      </c>
      <c r="T264">
        <f>IF(SUM('Actual species'!W264)&gt;0,1,IF(SUM('Actual species'!W264="X"),1,0))</f>
        <v>0</v>
      </c>
      <c r="U264">
        <f>IF(SUM('Actual species'!X264)&gt;0,1,IF(SUM('Actual species'!X264="X"),1,0))</f>
        <v>0</v>
      </c>
      <c r="V264">
        <f>IF(SUM('Actual species'!Y264)&gt;0,1,IF(SUM('Actual species'!Y264="X"),1,0))</f>
        <v>1</v>
      </c>
    </row>
    <row r="265" spans="1:22" x14ac:dyDescent="0.3">
      <c r="A265" t="str">
        <f>'Actual species'!A265</f>
        <v>Amischa analis</v>
      </c>
      <c r="B265">
        <f>IF(SUM('Actual species'!B265:E265)&gt;0,1,IF(SUM('Actual species'!B265:E265="X"),1,0))</f>
        <v>0</v>
      </c>
      <c r="C265">
        <f>IF(SUM('Actual species'!F265)&gt;0,1,IF(SUM('Actual species'!F265="X"),1,0))</f>
        <v>0</v>
      </c>
      <c r="D265">
        <f>IF(SUM('Actual species'!G265)&gt;0,1,IF(SUM('Actual species'!G265="X"),1,0))</f>
        <v>0</v>
      </c>
      <c r="E265">
        <f>IF(SUM('Actual species'!H265)&gt;0,1,IF(SUM('Actual species'!H265="X"),1,0))</f>
        <v>0</v>
      </c>
      <c r="F265">
        <f>IF(SUM('Actual species'!I265)&gt;0,1,IF(SUM('Actual species'!I265="X"),1,0))</f>
        <v>0</v>
      </c>
      <c r="G265">
        <f>IF(SUM('Actual species'!J265)&gt;0,1,IF(SUM('Actual species'!J265="X"),1,0))</f>
        <v>0</v>
      </c>
      <c r="H265">
        <f>IF(SUM('Actual species'!K265)&gt;0,1,IF(SUM('Actual species'!K265="X"),1,0))</f>
        <v>0</v>
      </c>
      <c r="I265">
        <f>IF(SUM('Actual species'!L265)&gt;0,1,IF(SUM('Actual species'!L265="X"),1,0))</f>
        <v>0</v>
      </c>
      <c r="J265">
        <f>IF(SUM('Actual species'!M265)&gt;0,1,IF(SUM('Actual species'!M265="X"),1,0))</f>
        <v>0</v>
      </c>
      <c r="K265">
        <f>IF(SUM('Actual species'!N265)&gt;0,1,IF(SUM('Actual species'!N265="X"),1,0))</f>
        <v>0</v>
      </c>
      <c r="L265">
        <f>IF(SUM('Actual species'!O265)&gt;0,1,IF(SUM('Actual species'!O265="X"),1,0))</f>
        <v>0</v>
      </c>
      <c r="M265">
        <f>IF(SUM('Actual species'!P265)&gt;0,1,IF(SUM('Actual species'!P265="X"),1,0))</f>
        <v>0</v>
      </c>
      <c r="N265">
        <f>IF(SUM('Actual species'!Q265)&gt;0,1,IF(SUM('Actual species'!Q265="X"),1,0))</f>
        <v>0</v>
      </c>
      <c r="O265">
        <f>IF(SUM('Actual species'!R265)&gt;0,1,IF(SUM('Actual species'!R265="X"),1,0))</f>
        <v>0</v>
      </c>
      <c r="P265">
        <f>IF(SUM('Actual species'!S265)&gt;0,1,IF(SUM('Actual species'!S265="X"),1,0))</f>
        <v>0</v>
      </c>
      <c r="Q265">
        <f>IF(SUM('Actual species'!T265)&gt;0,1,IF(SUM('Actual species'!T265="X"),1,0))</f>
        <v>1</v>
      </c>
      <c r="R265">
        <f>IF(SUM('Actual species'!U265)&gt;0,1,IF(SUM('Actual species'!U265="X"),1,0))</f>
        <v>0</v>
      </c>
      <c r="S265">
        <f>IF(SUM('Actual species'!V265)&gt;0,1,IF(SUM('Actual species'!V265="X"),1,0))</f>
        <v>0</v>
      </c>
      <c r="T265">
        <f>IF(SUM('Actual species'!W265)&gt;0,1,IF(SUM('Actual species'!W265="X"),1,0))</f>
        <v>0</v>
      </c>
      <c r="U265">
        <f>IF(SUM('Actual species'!X265)&gt;0,1,IF(SUM('Actual species'!X265="X"),1,0))</f>
        <v>1</v>
      </c>
      <c r="V265">
        <f>IF(SUM('Actual species'!Y265)&gt;0,1,IF(SUM('Actual species'!Y265="X"),1,0))</f>
        <v>1</v>
      </c>
    </row>
    <row r="266" spans="1:22" x14ac:dyDescent="0.3">
      <c r="A266" t="str">
        <f>'Actual species'!A266</f>
        <v>Amischa bifoveolata</v>
      </c>
      <c r="B266">
        <f>IF(SUM('Actual species'!B266:E266)&gt;0,1,IF(SUM('Actual species'!B266:E266="X"),1,0))</f>
        <v>0</v>
      </c>
      <c r="C266">
        <f>IF(SUM('Actual species'!F266)&gt;0,1,IF(SUM('Actual species'!F266="X"),1,0))</f>
        <v>0</v>
      </c>
      <c r="D266">
        <f>IF(SUM('Actual species'!G266)&gt;0,1,IF(SUM('Actual species'!G266="X"),1,0))</f>
        <v>0</v>
      </c>
      <c r="E266">
        <f>IF(SUM('Actual species'!H266)&gt;0,1,IF(SUM('Actual species'!H266="X"),1,0))</f>
        <v>0</v>
      </c>
      <c r="F266">
        <f>IF(SUM('Actual species'!I266)&gt;0,1,IF(SUM('Actual species'!I266="X"),1,0))</f>
        <v>0</v>
      </c>
      <c r="G266">
        <f>IF(SUM('Actual species'!J266)&gt;0,1,IF(SUM('Actual species'!J266="X"),1,0))</f>
        <v>0</v>
      </c>
      <c r="H266">
        <f>IF(SUM('Actual species'!K266)&gt;0,1,IF(SUM('Actual species'!K266="X"),1,0))</f>
        <v>0</v>
      </c>
      <c r="I266">
        <f>IF(SUM('Actual species'!L266)&gt;0,1,IF(SUM('Actual species'!L266="X"),1,0))</f>
        <v>0</v>
      </c>
      <c r="J266">
        <f>IF(SUM('Actual species'!M266)&gt;0,1,IF(SUM('Actual species'!M266="X"),1,0))</f>
        <v>0</v>
      </c>
      <c r="K266">
        <f>IF(SUM('Actual species'!N266)&gt;0,1,IF(SUM('Actual species'!N266="X"),1,0))</f>
        <v>0</v>
      </c>
      <c r="L266">
        <f>IF(SUM('Actual species'!O266)&gt;0,1,IF(SUM('Actual species'!O266="X"),1,0))</f>
        <v>0</v>
      </c>
      <c r="M266">
        <f>IF(SUM('Actual species'!P266)&gt;0,1,IF(SUM('Actual species'!P266="X"),1,0))</f>
        <v>0</v>
      </c>
      <c r="N266">
        <f>IF(SUM('Actual species'!Q266)&gt;0,1,IF(SUM('Actual species'!Q266="X"),1,0))</f>
        <v>0</v>
      </c>
      <c r="O266">
        <f>IF(SUM('Actual species'!R266)&gt;0,1,IF(SUM('Actual species'!R266="X"),1,0))</f>
        <v>0</v>
      </c>
      <c r="P266">
        <f>IF(SUM('Actual species'!S266)&gt;0,1,IF(SUM('Actual species'!S266="X"),1,0))</f>
        <v>0</v>
      </c>
      <c r="Q266">
        <f>IF(SUM('Actual species'!T266)&gt;0,1,IF(SUM('Actual species'!T266="X"),1,0))</f>
        <v>1</v>
      </c>
      <c r="R266">
        <f>IF(SUM('Actual species'!U266)&gt;0,1,IF(SUM('Actual species'!U266="X"),1,0))</f>
        <v>0</v>
      </c>
      <c r="S266">
        <f>IF(SUM('Actual species'!V266)&gt;0,1,IF(SUM('Actual species'!V266="X"),1,0))</f>
        <v>0</v>
      </c>
      <c r="T266">
        <f>IF(SUM('Actual species'!W266)&gt;0,1,IF(SUM('Actual species'!W266="X"),1,0))</f>
        <v>0</v>
      </c>
      <c r="U266">
        <f>IF(SUM('Actual species'!X266)&gt;0,1,IF(SUM('Actual species'!X266="X"),1,0))</f>
        <v>1</v>
      </c>
      <c r="V266">
        <f>IF(SUM('Actual species'!Y266)&gt;0,1,IF(SUM('Actual species'!Y266="X"),1,0))</f>
        <v>0</v>
      </c>
    </row>
    <row r="267" spans="1:22" x14ac:dyDescent="0.3">
      <c r="A267" t="str">
        <f>'Actual species'!A267</f>
        <v>Amischa filum</v>
      </c>
      <c r="B267">
        <f>IF(SUM('Actual species'!B267:E267)&gt;0,1,IF(SUM('Actual species'!B267:E267="X"),1,0))</f>
        <v>0</v>
      </c>
      <c r="C267">
        <f>IF(SUM('Actual species'!F267)&gt;0,1,IF(SUM('Actual species'!F267="X"),1,0))</f>
        <v>0</v>
      </c>
      <c r="D267">
        <f>IF(SUM('Actual species'!G267)&gt;0,1,IF(SUM('Actual species'!G267="X"),1,0))</f>
        <v>0</v>
      </c>
      <c r="E267">
        <f>IF(SUM('Actual species'!H267)&gt;0,1,IF(SUM('Actual species'!H267="X"),1,0))</f>
        <v>0</v>
      </c>
      <c r="F267">
        <f>IF(SUM('Actual species'!I267)&gt;0,1,IF(SUM('Actual species'!I267="X"),1,0))</f>
        <v>1</v>
      </c>
      <c r="G267">
        <f>IF(SUM('Actual species'!J267)&gt;0,1,IF(SUM('Actual species'!J267="X"),1,0))</f>
        <v>0</v>
      </c>
      <c r="H267">
        <f>IF(SUM('Actual species'!K267)&gt;0,1,IF(SUM('Actual species'!K267="X"),1,0))</f>
        <v>0</v>
      </c>
      <c r="I267">
        <f>IF(SUM('Actual species'!L267)&gt;0,1,IF(SUM('Actual species'!L267="X"),1,0))</f>
        <v>0</v>
      </c>
      <c r="J267">
        <f>IF(SUM('Actual species'!M267)&gt;0,1,IF(SUM('Actual species'!M267="X"),1,0))</f>
        <v>0</v>
      </c>
      <c r="K267">
        <f>IF(SUM('Actual species'!N267)&gt;0,1,IF(SUM('Actual species'!N267="X"),1,0))</f>
        <v>0</v>
      </c>
      <c r="L267">
        <f>IF(SUM('Actual species'!O267)&gt;0,1,IF(SUM('Actual species'!O267="X"),1,0))</f>
        <v>0</v>
      </c>
      <c r="M267">
        <f>IF(SUM('Actual species'!P267)&gt;0,1,IF(SUM('Actual species'!P267="X"),1,0))</f>
        <v>0</v>
      </c>
      <c r="N267">
        <f>IF(SUM('Actual species'!Q267)&gt;0,1,IF(SUM('Actual species'!Q267="X"),1,0))</f>
        <v>0</v>
      </c>
      <c r="O267">
        <f>IF(SUM('Actual species'!R267)&gt;0,1,IF(SUM('Actual species'!R267="X"),1,0))</f>
        <v>0</v>
      </c>
      <c r="P267">
        <f>IF(SUM('Actual species'!S267)&gt;0,1,IF(SUM('Actual species'!S267="X"),1,0))</f>
        <v>0</v>
      </c>
      <c r="Q267">
        <f>IF(SUM('Actual species'!T267)&gt;0,1,IF(SUM('Actual species'!T267="X"),1,0))</f>
        <v>0</v>
      </c>
      <c r="R267">
        <f>IF(SUM('Actual species'!U267)&gt;0,1,IF(SUM('Actual species'!U267="X"),1,0))</f>
        <v>0</v>
      </c>
      <c r="S267">
        <f>IF(SUM('Actual species'!V267)&gt;0,1,IF(SUM('Actual species'!V267="X"),1,0))</f>
        <v>0</v>
      </c>
      <c r="T267">
        <f>IF(SUM('Actual species'!W267)&gt;0,1,IF(SUM('Actual species'!W267="X"),1,0))</f>
        <v>0</v>
      </c>
      <c r="U267">
        <f>IF(SUM('Actual species'!X267)&gt;0,1,IF(SUM('Actual species'!X267="X"),1,0))</f>
        <v>0</v>
      </c>
      <c r="V267">
        <f>IF(SUM('Actual species'!Y267)&gt;0,1,IF(SUM('Actual species'!Y267="X"),1,0))</f>
        <v>0</v>
      </c>
    </row>
    <row r="268" spans="1:22" x14ac:dyDescent="0.3">
      <c r="A268" t="str">
        <f>'Actual species'!A268</f>
        <v>Amischa forcipata</v>
      </c>
      <c r="B268">
        <f>IF(SUM('Actual species'!B268:E268)&gt;0,1,IF(SUM('Actual species'!B268:E268="X"),1,0))</f>
        <v>0</v>
      </c>
      <c r="C268">
        <f>IF(SUM('Actual species'!F268)&gt;0,1,IF(SUM('Actual species'!F268="X"),1,0))</f>
        <v>0</v>
      </c>
      <c r="D268">
        <f>IF(SUM('Actual species'!G268)&gt;0,1,IF(SUM('Actual species'!G268="X"),1,0))</f>
        <v>0</v>
      </c>
      <c r="E268">
        <f>IF(SUM('Actual species'!H268)&gt;0,1,IF(SUM('Actual species'!H268="X"),1,0))</f>
        <v>0</v>
      </c>
      <c r="F268">
        <f>IF(SUM('Actual species'!I268)&gt;0,1,IF(SUM('Actual species'!I268="X"),1,0))</f>
        <v>0</v>
      </c>
      <c r="G268">
        <f>IF(SUM('Actual species'!J268)&gt;0,1,IF(SUM('Actual species'!J268="X"),1,0))</f>
        <v>0</v>
      </c>
      <c r="H268">
        <f>IF(SUM('Actual species'!K268)&gt;0,1,IF(SUM('Actual species'!K268="X"),1,0))</f>
        <v>0</v>
      </c>
      <c r="I268">
        <f>IF(SUM('Actual species'!L268)&gt;0,1,IF(SUM('Actual species'!L268="X"),1,0))</f>
        <v>0</v>
      </c>
      <c r="J268">
        <f>IF(SUM('Actual species'!M268)&gt;0,1,IF(SUM('Actual species'!M268="X"),1,0))</f>
        <v>1</v>
      </c>
      <c r="K268">
        <f>IF(SUM('Actual species'!N268)&gt;0,1,IF(SUM('Actual species'!N268="X"),1,0))</f>
        <v>0</v>
      </c>
      <c r="L268">
        <f>IF(SUM('Actual species'!O268)&gt;0,1,IF(SUM('Actual species'!O268="X"),1,0))</f>
        <v>0</v>
      </c>
      <c r="M268">
        <f>IF(SUM('Actual species'!P268)&gt;0,1,IF(SUM('Actual species'!P268="X"),1,0))</f>
        <v>0</v>
      </c>
      <c r="N268">
        <f>IF(SUM('Actual species'!Q268)&gt;0,1,IF(SUM('Actual species'!Q268="X"),1,0))</f>
        <v>0</v>
      </c>
      <c r="O268">
        <f>IF(SUM('Actual species'!R268)&gt;0,1,IF(SUM('Actual species'!R268="X"),1,0))</f>
        <v>0</v>
      </c>
      <c r="P268">
        <f>IF(SUM('Actual species'!S268)&gt;0,1,IF(SUM('Actual species'!S268="X"),1,0))</f>
        <v>0</v>
      </c>
      <c r="Q268">
        <f>IF(SUM('Actual species'!T268)&gt;0,1,IF(SUM('Actual species'!T268="X"),1,0))</f>
        <v>0</v>
      </c>
      <c r="R268">
        <f>IF(SUM('Actual species'!U268)&gt;0,1,IF(SUM('Actual species'!U268="X"),1,0))</f>
        <v>0</v>
      </c>
      <c r="S268">
        <f>IF(SUM('Actual species'!V268)&gt;0,1,IF(SUM('Actual species'!V268="X"),1,0))</f>
        <v>0</v>
      </c>
      <c r="T268">
        <f>IF(SUM('Actual species'!W268)&gt;0,1,IF(SUM('Actual species'!W268="X"),1,0))</f>
        <v>0</v>
      </c>
      <c r="U268">
        <f>IF(SUM('Actual species'!X268)&gt;0,1,IF(SUM('Actual species'!X268="X"),1,0))</f>
        <v>0</v>
      </c>
      <c r="V268">
        <f>IF(SUM('Actual species'!Y268)&gt;0,1,IF(SUM('Actual species'!Y268="X"),1,0))</f>
        <v>0</v>
      </c>
    </row>
    <row r="269" spans="1:22" x14ac:dyDescent="0.3">
      <c r="A269" t="str">
        <f>'Actual species'!A269</f>
        <v>Amischa strupii</v>
      </c>
      <c r="B269">
        <f>IF(SUM('Actual species'!B269:E269)&gt;0,1,IF(SUM('Actual species'!B269:E269="X"),1,0))</f>
        <v>0</v>
      </c>
      <c r="C269">
        <f>IF(SUM('Actual species'!F269)&gt;0,1,IF(SUM('Actual species'!F269="X"),1,0))</f>
        <v>0</v>
      </c>
      <c r="D269">
        <f>IF(SUM('Actual species'!G269)&gt;0,1,IF(SUM('Actual species'!G269="X"),1,0))</f>
        <v>0</v>
      </c>
      <c r="E269">
        <f>IF(SUM('Actual species'!H269)&gt;0,1,IF(SUM('Actual species'!H269="X"),1,0))</f>
        <v>0</v>
      </c>
      <c r="F269">
        <f>IF(SUM('Actual species'!I269)&gt;0,1,IF(SUM('Actual species'!I269="X"),1,0))</f>
        <v>0</v>
      </c>
      <c r="G269">
        <f>IF(SUM('Actual species'!J269)&gt;0,1,IF(SUM('Actual species'!J269="X"),1,0))</f>
        <v>0</v>
      </c>
      <c r="H269">
        <f>IF(SUM('Actual species'!K269)&gt;0,1,IF(SUM('Actual species'!K269="X"),1,0))</f>
        <v>0</v>
      </c>
      <c r="I269">
        <f>IF(SUM('Actual species'!L269)&gt;0,1,IF(SUM('Actual species'!L269="X"),1,0))</f>
        <v>0</v>
      </c>
      <c r="J269">
        <f>IF(SUM('Actual species'!M269)&gt;0,1,IF(SUM('Actual species'!M269="X"),1,0))</f>
        <v>0</v>
      </c>
      <c r="K269">
        <f>IF(SUM('Actual species'!N269)&gt;0,1,IF(SUM('Actual species'!N269="X"),1,0))</f>
        <v>0</v>
      </c>
      <c r="L269">
        <f>IF(SUM('Actual species'!O269)&gt;0,1,IF(SUM('Actual species'!O269="X"),1,0))</f>
        <v>0</v>
      </c>
      <c r="M269">
        <f>IF(SUM('Actual species'!P269)&gt;0,1,IF(SUM('Actual species'!P269="X"),1,0))</f>
        <v>0</v>
      </c>
      <c r="N269">
        <f>IF(SUM('Actual species'!Q269)&gt;0,1,IF(SUM('Actual species'!Q269="X"),1,0))</f>
        <v>0</v>
      </c>
      <c r="O269">
        <f>IF(SUM('Actual species'!R269)&gt;0,1,IF(SUM('Actual species'!R269="X"),1,0))</f>
        <v>0</v>
      </c>
      <c r="P269">
        <f>IF(SUM('Actual species'!S269)&gt;0,1,IF(SUM('Actual species'!S269="X"),1,0))</f>
        <v>0</v>
      </c>
      <c r="Q269">
        <f>IF(SUM('Actual species'!T269)&gt;0,1,IF(SUM('Actual species'!T269="X"),1,0))</f>
        <v>1</v>
      </c>
      <c r="R269">
        <f>IF(SUM('Actual species'!U269)&gt;0,1,IF(SUM('Actual species'!U269="X"),1,0))</f>
        <v>0</v>
      </c>
      <c r="S269">
        <f>IF(SUM('Actual species'!V269)&gt;0,1,IF(SUM('Actual species'!V269="X"),1,0))</f>
        <v>0</v>
      </c>
      <c r="T269">
        <f>IF(SUM('Actual species'!W269)&gt;0,1,IF(SUM('Actual species'!W269="X"),1,0))</f>
        <v>0</v>
      </c>
      <c r="U269">
        <f>IF(SUM('Actual species'!X269)&gt;0,1,IF(SUM('Actual species'!X269="X"),1,0))</f>
        <v>1</v>
      </c>
      <c r="V269">
        <f>IF(SUM('Actual species'!Y269)&gt;0,1,IF(SUM('Actual species'!Y269="X"),1,0))</f>
        <v>0</v>
      </c>
    </row>
    <row r="270" spans="1:22" x14ac:dyDescent="0.3">
      <c r="A270" t="str">
        <f>'Actual species'!A270</f>
        <v>Anaulacaspis laevigata</v>
      </c>
      <c r="B270">
        <f>IF(SUM('Actual species'!B270:E270)&gt;0,1,IF(SUM('Actual species'!B270:E270="X"),1,0))</f>
        <v>0</v>
      </c>
      <c r="C270">
        <f>IF(SUM('Actual species'!F270)&gt;0,1,IF(SUM('Actual species'!F270="X"),1,0))</f>
        <v>0</v>
      </c>
      <c r="D270">
        <f>IF(SUM('Actual species'!G270)&gt;0,1,IF(SUM('Actual species'!G270="X"),1,0))</f>
        <v>0</v>
      </c>
      <c r="E270">
        <f>IF(SUM('Actual species'!H270)&gt;0,1,IF(SUM('Actual species'!H270="X"),1,0))</f>
        <v>0</v>
      </c>
      <c r="F270">
        <f>IF(SUM('Actual species'!I270)&gt;0,1,IF(SUM('Actual species'!I270="X"),1,0))</f>
        <v>1</v>
      </c>
      <c r="G270">
        <f>IF(SUM('Actual species'!J270)&gt;0,1,IF(SUM('Actual species'!J270="X"),1,0))</f>
        <v>0</v>
      </c>
      <c r="H270">
        <f>IF(SUM('Actual species'!K270)&gt;0,1,IF(SUM('Actual species'!K270="X"),1,0))</f>
        <v>0</v>
      </c>
      <c r="I270">
        <f>IF(SUM('Actual species'!L270)&gt;0,1,IF(SUM('Actual species'!L270="X"),1,0))</f>
        <v>0</v>
      </c>
      <c r="J270">
        <f>IF(SUM('Actual species'!M270)&gt;0,1,IF(SUM('Actual species'!M270="X"),1,0))</f>
        <v>1</v>
      </c>
      <c r="K270">
        <f>IF(SUM('Actual species'!N270)&gt;0,1,IF(SUM('Actual species'!N270="X"),1,0))</f>
        <v>0</v>
      </c>
      <c r="L270">
        <f>IF(SUM('Actual species'!O270)&gt;0,1,IF(SUM('Actual species'!O270="X"),1,0))</f>
        <v>0</v>
      </c>
      <c r="M270">
        <f>IF(SUM('Actual species'!P270)&gt;0,1,IF(SUM('Actual species'!P270="X"),1,0))</f>
        <v>1</v>
      </c>
      <c r="N270">
        <f>IF(SUM('Actual species'!Q270)&gt;0,1,IF(SUM('Actual species'!Q270="X"),1,0))</f>
        <v>0</v>
      </c>
      <c r="O270">
        <f>IF(SUM('Actual species'!R270)&gt;0,1,IF(SUM('Actual species'!R270="X"),1,0))</f>
        <v>1</v>
      </c>
      <c r="P270">
        <f>IF(SUM('Actual species'!S270)&gt;0,1,IF(SUM('Actual species'!S270="X"),1,0))</f>
        <v>0</v>
      </c>
      <c r="Q270">
        <f>IF(SUM('Actual species'!T270)&gt;0,1,IF(SUM('Actual species'!T270="X"),1,0))</f>
        <v>0</v>
      </c>
      <c r="R270">
        <f>IF(SUM('Actual species'!U270)&gt;0,1,IF(SUM('Actual species'!U270="X"),1,0))</f>
        <v>0</v>
      </c>
      <c r="S270">
        <f>IF(SUM('Actual species'!V270)&gt;0,1,IF(SUM('Actual species'!V270="X"),1,0))</f>
        <v>0</v>
      </c>
      <c r="T270">
        <f>IF(SUM('Actual species'!W270)&gt;0,1,IF(SUM('Actual species'!W270="X"),1,0))</f>
        <v>1</v>
      </c>
      <c r="U270">
        <f>IF(SUM('Actual species'!X270)&gt;0,1,IF(SUM('Actual species'!X270="X"),1,0))</f>
        <v>1</v>
      </c>
      <c r="V270">
        <f>IF(SUM('Actual species'!Y270)&gt;0,1,IF(SUM('Actual species'!Y270="X"),1,0))</f>
        <v>0</v>
      </c>
    </row>
    <row r="271" spans="1:22" x14ac:dyDescent="0.3">
      <c r="A271" t="str">
        <f>'Actual species'!A271</f>
        <v>Anaulacaspis nigra</v>
      </c>
      <c r="B271">
        <f>IF(SUM('Actual species'!B271:E271)&gt;0,1,IF(SUM('Actual species'!B271:E271="X"),1,0))</f>
        <v>0</v>
      </c>
      <c r="C271">
        <f>IF(SUM('Actual species'!F271)&gt;0,1,IF(SUM('Actual species'!F271="X"),1,0))</f>
        <v>0</v>
      </c>
      <c r="D271">
        <f>IF(SUM('Actual species'!G271)&gt;0,1,IF(SUM('Actual species'!G271="X"),1,0))</f>
        <v>1</v>
      </c>
      <c r="E271">
        <f>IF(SUM('Actual species'!H271)&gt;0,1,IF(SUM('Actual species'!H271="X"),1,0))</f>
        <v>0</v>
      </c>
      <c r="F271">
        <f>IF(SUM('Actual species'!I271)&gt;0,1,IF(SUM('Actual species'!I271="X"),1,0))</f>
        <v>0</v>
      </c>
      <c r="G271">
        <f>IF(SUM('Actual species'!J271)&gt;0,1,IF(SUM('Actual species'!J271="X"),1,0))</f>
        <v>0</v>
      </c>
      <c r="H271">
        <f>IF(SUM('Actual species'!K271)&gt;0,1,IF(SUM('Actual species'!K271="X"),1,0))</f>
        <v>0</v>
      </c>
      <c r="I271">
        <f>IF(SUM('Actual species'!L271)&gt;0,1,IF(SUM('Actual species'!L271="X"),1,0))</f>
        <v>0</v>
      </c>
      <c r="J271">
        <f>IF(SUM('Actual species'!M271)&gt;0,1,IF(SUM('Actual species'!M271="X"),1,0))</f>
        <v>1</v>
      </c>
      <c r="K271">
        <f>IF(SUM('Actual species'!N271)&gt;0,1,IF(SUM('Actual species'!N271="X"),1,0))</f>
        <v>0</v>
      </c>
      <c r="L271">
        <f>IF(SUM('Actual species'!O271)&gt;0,1,IF(SUM('Actual species'!O271="X"),1,0))</f>
        <v>0</v>
      </c>
      <c r="M271">
        <f>IF(SUM('Actual species'!P271)&gt;0,1,IF(SUM('Actual species'!P271="X"),1,0))</f>
        <v>0</v>
      </c>
      <c r="N271">
        <f>IF(SUM('Actual species'!Q271)&gt;0,1,IF(SUM('Actual species'!Q271="X"),1,0))</f>
        <v>0</v>
      </c>
      <c r="O271">
        <f>IF(SUM('Actual species'!R271)&gt;0,1,IF(SUM('Actual species'!R271="X"),1,0))</f>
        <v>0</v>
      </c>
      <c r="P271">
        <f>IF(SUM('Actual species'!S271)&gt;0,1,IF(SUM('Actual species'!S271="X"),1,0))</f>
        <v>0</v>
      </c>
      <c r="Q271">
        <f>IF(SUM('Actual species'!T271)&gt;0,1,IF(SUM('Actual species'!T271="X"),1,0))</f>
        <v>0</v>
      </c>
      <c r="R271">
        <f>IF(SUM('Actual species'!U271)&gt;0,1,IF(SUM('Actual species'!U271="X"),1,0))</f>
        <v>0</v>
      </c>
      <c r="S271">
        <f>IF(SUM('Actual species'!V271)&gt;0,1,IF(SUM('Actual species'!V271="X"),1,0))</f>
        <v>0</v>
      </c>
      <c r="T271">
        <f>IF(SUM('Actual species'!W271)&gt;0,1,IF(SUM('Actual species'!W271="X"),1,0))</f>
        <v>1</v>
      </c>
      <c r="U271">
        <f>IF(SUM('Actual species'!X271)&gt;0,1,IF(SUM('Actual species'!X271="X"),1,0))</f>
        <v>1</v>
      </c>
      <c r="V271">
        <f>IF(SUM('Actual species'!Y271)&gt;0,1,IF(SUM('Actual species'!Y271="X"),1,0))</f>
        <v>1</v>
      </c>
    </row>
    <row r="272" spans="1:22" x14ac:dyDescent="0.3">
      <c r="A272" t="str">
        <f>'Actual species'!A272</f>
        <v>Anaulacaspis nigrina</v>
      </c>
      <c r="B272">
        <f>IF(SUM('Actual species'!B272:E272)&gt;0,1,IF(SUM('Actual species'!B272:E272="X"),1,0))</f>
        <v>0</v>
      </c>
      <c r="C272">
        <f>IF(SUM('Actual species'!F272)&gt;0,1,IF(SUM('Actual species'!F272="X"),1,0))</f>
        <v>0</v>
      </c>
      <c r="D272">
        <f>IF(SUM('Actual species'!G272)&gt;0,1,IF(SUM('Actual species'!G272="X"),1,0))</f>
        <v>0</v>
      </c>
      <c r="E272">
        <f>IF(SUM('Actual species'!H272)&gt;0,1,IF(SUM('Actual species'!H272="X"),1,0))</f>
        <v>0</v>
      </c>
      <c r="F272">
        <f>IF(SUM('Actual species'!I272)&gt;0,1,IF(SUM('Actual species'!I272="X"),1,0))</f>
        <v>1</v>
      </c>
      <c r="G272">
        <f>IF(SUM('Actual species'!J272)&gt;0,1,IF(SUM('Actual species'!J272="X"),1,0))</f>
        <v>0</v>
      </c>
      <c r="H272">
        <f>IF(SUM('Actual species'!K272)&gt;0,1,IF(SUM('Actual species'!K272="X"),1,0))</f>
        <v>0</v>
      </c>
      <c r="I272">
        <f>IF(SUM('Actual species'!L272)&gt;0,1,IF(SUM('Actual species'!L272="X"),1,0))</f>
        <v>0</v>
      </c>
      <c r="J272">
        <f>IF(SUM('Actual species'!M272)&gt;0,1,IF(SUM('Actual species'!M272="X"),1,0))</f>
        <v>0</v>
      </c>
      <c r="K272">
        <f>IF(SUM('Actual species'!N272)&gt;0,1,IF(SUM('Actual species'!N272="X"),1,0))</f>
        <v>0</v>
      </c>
      <c r="L272">
        <f>IF(SUM('Actual species'!O272)&gt;0,1,IF(SUM('Actual species'!O272="X"),1,0))</f>
        <v>0</v>
      </c>
      <c r="M272">
        <f>IF(SUM('Actual species'!P272)&gt;0,1,IF(SUM('Actual species'!P272="X"),1,0))</f>
        <v>0</v>
      </c>
      <c r="N272">
        <f>IF(SUM('Actual species'!Q272)&gt;0,1,IF(SUM('Actual species'!Q272="X"),1,0))</f>
        <v>0</v>
      </c>
      <c r="O272">
        <f>IF(SUM('Actual species'!R272)&gt;0,1,IF(SUM('Actual species'!R272="X"),1,0))</f>
        <v>0</v>
      </c>
      <c r="P272">
        <f>IF(SUM('Actual species'!S272)&gt;0,1,IF(SUM('Actual species'!S272="X"),1,0))</f>
        <v>0</v>
      </c>
      <c r="Q272">
        <f>IF(SUM('Actual species'!T272)&gt;0,1,IF(SUM('Actual species'!T272="X"),1,0))</f>
        <v>0</v>
      </c>
      <c r="R272">
        <f>IF(SUM('Actual species'!U272)&gt;0,1,IF(SUM('Actual species'!U272="X"),1,0))</f>
        <v>0</v>
      </c>
      <c r="S272">
        <f>IF(SUM('Actual species'!V272)&gt;0,1,IF(SUM('Actual species'!V272="X"),1,0))</f>
        <v>0</v>
      </c>
      <c r="T272">
        <f>IF(SUM('Actual species'!W272)&gt;0,1,IF(SUM('Actual species'!W272="X"),1,0))</f>
        <v>0</v>
      </c>
      <c r="U272">
        <f>IF(SUM('Actual species'!X272)&gt;0,1,IF(SUM('Actual species'!X272="X"),1,0))</f>
        <v>0</v>
      </c>
      <c r="V272">
        <f>IF(SUM('Actual species'!Y272)&gt;0,1,IF(SUM('Actual species'!Y272="X"),1,0))</f>
        <v>1</v>
      </c>
    </row>
    <row r="273" spans="1:22" x14ac:dyDescent="0.3">
      <c r="A273" t="str">
        <f>'Actual species'!A273</f>
        <v>Apimela procera</v>
      </c>
      <c r="B273">
        <f>IF(SUM('Actual species'!B273:E273)&gt;0,1,IF(SUM('Actual species'!B273:E273="X"),1,0))</f>
        <v>0</v>
      </c>
      <c r="C273">
        <f>IF(SUM('Actual species'!F273)&gt;0,1,IF(SUM('Actual species'!F273="X"),1,0))</f>
        <v>0</v>
      </c>
      <c r="D273">
        <f>IF(SUM('Actual species'!G273)&gt;0,1,IF(SUM('Actual species'!G273="X"),1,0))</f>
        <v>0</v>
      </c>
      <c r="E273">
        <f>IF(SUM('Actual species'!H273)&gt;0,1,IF(SUM('Actual species'!H273="X"),1,0))</f>
        <v>0</v>
      </c>
      <c r="F273">
        <f>IF(SUM('Actual species'!I273)&gt;0,1,IF(SUM('Actual species'!I273="X"),1,0))</f>
        <v>0</v>
      </c>
      <c r="G273">
        <f>IF(SUM('Actual species'!J273)&gt;0,1,IF(SUM('Actual species'!J273="X"),1,0))</f>
        <v>0</v>
      </c>
      <c r="H273">
        <f>IF(SUM('Actual species'!K273)&gt;0,1,IF(SUM('Actual species'!K273="X"),1,0))</f>
        <v>0</v>
      </c>
      <c r="I273">
        <f>IF(SUM('Actual species'!L273)&gt;0,1,IF(SUM('Actual species'!L273="X"),1,0))</f>
        <v>0</v>
      </c>
      <c r="J273">
        <f>IF(SUM('Actual species'!M273)&gt;0,1,IF(SUM('Actual species'!M273="X"),1,0))</f>
        <v>0</v>
      </c>
      <c r="K273">
        <f>IF(SUM('Actual species'!N273)&gt;0,1,IF(SUM('Actual species'!N273="X"),1,0))</f>
        <v>0</v>
      </c>
      <c r="L273">
        <f>IF(SUM('Actual species'!O273)&gt;0,1,IF(SUM('Actual species'!O273="X"),1,0))</f>
        <v>0</v>
      </c>
      <c r="M273">
        <f>IF(SUM('Actual species'!P273)&gt;0,1,IF(SUM('Actual species'!P273="X"),1,0))</f>
        <v>1</v>
      </c>
      <c r="N273">
        <f>IF(SUM('Actual species'!Q273)&gt;0,1,IF(SUM('Actual species'!Q273="X"),1,0))</f>
        <v>0</v>
      </c>
      <c r="O273">
        <f>IF(SUM('Actual species'!R273)&gt;0,1,IF(SUM('Actual species'!R273="X"),1,0))</f>
        <v>0</v>
      </c>
      <c r="P273">
        <f>IF(SUM('Actual species'!S273)&gt;0,1,IF(SUM('Actual species'!S273="X"),1,0))</f>
        <v>0</v>
      </c>
      <c r="Q273">
        <f>IF(SUM('Actual species'!T273)&gt;0,1,IF(SUM('Actual species'!T273="X"),1,0))</f>
        <v>0</v>
      </c>
      <c r="R273">
        <f>IF(SUM('Actual species'!U273)&gt;0,1,IF(SUM('Actual species'!U273="X"),1,0))</f>
        <v>0</v>
      </c>
      <c r="S273">
        <f>IF(SUM('Actual species'!V273)&gt;0,1,IF(SUM('Actual species'!V273="X"),1,0))</f>
        <v>0</v>
      </c>
      <c r="T273">
        <f>IF(SUM('Actual species'!W273)&gt;0,1,IF(SUM('Actual species'!W273="X"),1,0))</f>
        <v>0</v>
      </c>
      <c r="U273">
        <f>IF(SUM('Actual species'!X273)&gt;0,1,IF(SUM('Actual species'!X273="X"),1,0))</f>
        <v>0</v>
      </c>
      <c r="V273">
        <f>IF(SUM('Actual species'!Y273)&gt;0,1,IF(SUM('Actual species'!Y273="X"),1,0))</f>
        <v>0</v>
      </c>
    </row>
    <row r="274" spans="1:22" x14ac:dyDescent="0.3">
      <c r="A274" t="str">
        <f>'Actual species'!A274</f>
        <v>Atheta aegra</v>
      </c>
      <c r="B274">
        <f>IF(SUM('Actual species'!B274:E274)&gt;0,1,IF(SUM('Actual species'!B274:E274="X"),1,0))</f>
        <v>0</v>
      </c>
      <c r="C274">
        <f>IF(SUM('Actual species'!F274)&gt;0,1,IF(SUM('Actual species'!F274="X"),1,0))</f>
        <v>0</v>
      </c>
      <c r="D274">
        <f>IF(SUM('Actual species'!G274)&gt;0,1,IF(SUM('Actual species'!G274="X"),1,0))</f>
        <v>0</v>
      </c>
      <c r="E274">
        <f>IF(SUM('Actual species'!H274)&gt;0,1,IF(SUM('Actual species'!H274="X"),1,0))</f>
        <v>0</v>
      </c>
      <c r="F274">
        <f>IF(SUM('Actual species'!I274)&gt;0,1,IF(SUM('Actual species'!I274="X"),1,0))</f>
        <v>0</v>
      </c>
      <c r="G274">
        <f>IF(SUM('Actual species'!J274)&gt;0,1,IF(SUM('Actual species'!J274="X"),1,0))</f>
        <v>0</v>
      </c>
      <c r="H274">
        <f>IF(SUM('Actual species'!K274)&gt;0,1,IF(SUM('Actual species'!K274="X"),1,0))</f>
        <v>1</v>
      </c>
      <c r="I274">
        <f>IF(SUM('Actual species'!L274)&gt;0,1,IF(SUM('Actual species'!L274="X"),1,0))</f>
        <v>0</v>
      </c>
      <c r="J274">
        <f>IF(SUM('Actual species'!M274)&gt;0,1,IF(SUM('Actual species'!M274="X"),1,0))</f>
        <v>0</v>
      </c>
      <c r="K274">
        <f>IF(SUM('Actual species'!N274)&gt;0,1,IF(SUM('Actual species'!N274="X"),1,0))</f>
        <v>0</v>
      </c>
      <c r="L274">
        <f>IF(SUM('Actual species'!O274)&gt;0,1,IF(SUM('Actual species'!O274="X"),1,0))</f>
        <v>0</v>
      </c>
      <c r="M274">
        <f>IF(SUM('Actual species'!P274)&gt;0,1,IF(SUM('Actual species'!P274="X"),1,0))</f>
        <v>0</v>
      </c>
      <c r="N274">
        <f>IF(SUM('Actual species'!Q274)&gt;0,1,IF(SUM('Actual species'!Q274="X"),1,0))</f>
        <v>0</v>
      </c>
      <c r="O274">
        <f>IF(SUM('Actual species'!R274)&gt;0,1,IF(SUM('Actual species'!R274="X"),1,0))</f>
        <v>0</v>
      </c>
      <c r="P274">
        <f>IF(SUM('Actual species'!S274)&gt;0,1,IF(SUM('Actual species'!S274="X"),1,0))</f>
        <v>0</v>
      </c>
      <c r="Q274">
        <f>IF(SUM('Actual species'!T274)&gt;0,1,IF(SUM('Actual species'!T274="X"),1,0))</f>
        <v>0</v>
      </c>
      <c r="R274">
        <f>IF(SUM('Actual species'!U274)&gt;0,1,IF(SUM('Actual species'!U274="X"),1,0))</f>
        <v>0</v>
      </c>
      <c r="S274">
        <f>IF(SUM('Actual species'!V274)&gt;0,1,IF(SUM('Actual species'!V274="X"),1,0))</f>
        <v>0</v>
      </c>
      <c r="T274">
        <f>IF(SUM('Actual species'!W274)&gt;0,1,IF(SUM('Actual species'!W274="X"),1,0))</f>
        <v>0</v>
      </c>
      <c r="U274">
        <f>IF(SUM('Actual species'!X274)&gt;0,1,IF(SUM('Actual species'!X274="X"),1,0))</f>
        <v>1</v>
      </c>
      <c r="V274">
        <f>IF(SUM('Actual species'!Y274)&gt;0,1,IF(SUM('Actual species'!Y274="X"),1,0))</f>
        <v>1</v>
      </c>
    </row>
    <row r="275" spans="1:22" x14ac:dyDescent="0.3">
      <c r="A275" t="str">
        <f>'Actual species'!A275</f>
        <v>Atheta aeneicollis</v>
      </c>
      <c r="B275">
        <f>IF(SUM('Actual species'!B275:E275)&gt;0,1,IF(SUM('Actual species'!B275:E275="X"),1,0))</f>
        <v>1</v>
      </c>
      <c r="C275">
        <f>IF(SUM('Actual species'!F275)&gt;0,1,IF(SUM('Actual species'!F275="X"),1,0))</f>
        <v>0</v>
      </c>
      <c r="D275">
        <f>IF(SUM('Actual species'!G275)&gt;0,1,IF(SUM('Actual species'!G275="X"),1,0))</f>
        <v>1</v>
      </c>
      <c r="E275">
        <f>IF(SUM('Actual species'!H275)&gt;0,1,IF(SUM('Actual species'!H275="X"),1,0))</f>
        <v>1</v>
      </c>
      <c r="F275">
        <f>IF(SUM('Actual species'!I275)&gt;0,1,IF(SUM('Actual species'!I275="X"),1,0))</f>
        <v>1</v>
      </c>
      <c r="G275">
        <f>IF(SUM('Actual species'!J275)&gt;0,1,IF(SUM('Actual species'!J275="X"),1,0))</f>
        <v>1</v>
      </c>
      <c r="H275">
        <f>IF(SUM('Actual species'!K275)&gt;0,1,IF(SUM('Actual species'!K275="X"),1,0))</f>
        <v>1</v>
      </c>
      <c r="I275">
        <f>IF(SUM('Actual species'!L275)&gt;0,1,IF(SUM('Actual species'!L275="X"),1,0))</f>
        <v>1</v>
      </c>
      <c r="J275">
        <f>IF(SUM('Actual species'!M275)&gt;0,1,IF(SUM('Actual species'!M275="X"),1,0))</f>
        <v>1</v>
      </c>
      <c r="K275">
        <f>IF(SUM('Actual species'!N275)&gt;0,1,IF(SUM('Actual species'!N275="X"),1,0))</f>
        <v>1</v>
      </c>
      <c r="L275">
        <f>IF(SUM('Actual species'!O275)&gt;0,1,IF(SUM('Actual species'!O275="X"),1,0))</f>
        <v>1</v>
      </c>
      <c r="M275">
        <f>IF(SUM('Actual species'!P275)&gt;0,1,IF(SUM('Actual species'!P275="X"),1,0))</f>
        <v>0</v>
      </c>
      <c r="N275">
        <f>IF(SUM('Actual species'!Q275)&gt;0,1,IF(SUM('Actual species'!Q275="X"),1,0))</f>
        <v>0</v>
      </c>
      <c r="O275">
        <f>IF(SUM('Actual species'!R275)&gt;0,1,IF(SUM('Actual species'!R275="X"),1,0))</f>
        <v>0</v>
      </c>
      <c r="P275">
        <f>IF(SUM('Actual species'!S275)&gt;0,1,IF(SUM('Actual species'!S275="X"),1,0))</f>
        <v>0</v>
      </c>
      <c r="Q275">
        <f>IF(SUM('Actual species'!T275)&gt;0,1,IF(SUM('Actual species'!T275="X"),1,0))</f>
        <v>0</v>
      </c>
      <c r="R275">
        <f>IF(SUM('Actual species'!U275)&gt;0,1,IF(SUM('Actual species'!U275="X"),1,0))</f>
        <v>0</v>
      </c>
      <c r="S275">
        <f>IF(SUM('Actual species'!V275)&gt;0,1,IF(SUM('Actual species'!V275="X"),1,0))</f>
        <v>0</v>
      </c>
      <c r="T275">
        <f>IF(SUM('Actual species'!W275)&gt;0,1,IF(SUM('Actual species'!W275="X"),1,0))</f>
        <v>0</v>
      </c>
      <c r="U275">
        <f>IF(SUM('Actual species'!X275)&gt;0,1,IF(SUM('Actual species'!X275="X"),1,0))</f>
        <v>1</v>
      </c>
      <c r="V275">
        <f>IF(SUM('Actual species'!Y275)&gt;0,1,IF(SUM('Actual species'!Y275="X"),1,0))</f>
        <v>1</v>
      </c>
    </row>
    <row r="276" spans="1:22" x14ac:dyDescent="0.3">
      <c r="A276" t="str">
        <f>'Actual species'!A276</f>
        <v>Atheta amicula</v>
      </c>
      <c r="B276">
        <f>IF(SUM('Actual species'!B276:E276)&gt;0,1,IF(SUM('Actual species'!B276:E276="X"),1,0))</f>
        <v>0</v>
      </c>
      <c r="C276">
        <f>IF(SUM('Actual species'!F276)&gt;0,1,IF(SUM('Actual species'!F276="X"),1,0))</f>
        <v>1</v>
      </c>
      <c r="D276">
        <f>IF(SUM('Actual species'!G276)&gt;0,1,IF(SUM('Actual species'!G276="X"),1,0))</f>
        <v>0</v>
      </c>
      <c r="E276">
        <f>IF(SUM('Actual species'!H276)&gt;0,1,IF(SUM('Actual species'!H276="X"),1,0))</f>
        <v>0</v>
      </c>
      <c r="F276">
        <f>IF(SUM('Actual species'!I276)&gt;0,1,IF(SUM('Actual species'!I276="X"),1,0))</f>
        <v>1</v>
      </c>
      <c r="G276">
        <f>IF(SUM('Actual species'!J276)&gt;0,1,IF(SUM('Actual species'!J276="X"),1,0))</f>
        <v>1</v>
      </c>
      <c r="H276">
        <f>IF(SUM('Actual species'!K276)&gt;0,1,IF(SUM('Actual species'!K276="X"),1,0))</f>
        <v>0</v>
      </c>
      <c r="I276">
        <f>IF(SUM('Actual species'!L276)&gt;0,1,IF(SUM('Actual species'!L276="X"),1,0))</f>
        <v>0</v>
      </c>
      <c r="J276">
        <f>IF(SUM('Actual species'!M276)&gt;0,1,IF(SUM('Actual species'!M276="X"),1,0))</f>
        <v>1</v>
      </c>
      <c r="K276">
        <f>IF(SUM('Actual species'!N276)&gt;0,1,IF(SUM('Actual species'!N276="X"),1,0))</f>
        <v>1</v>
      </c>
      <c r="L276">
        <f>IF(SUM('Actual species'!O276)&gt;0,1,IF(SUM('Actual species'!O276="X"),1,0))</f>
        <v>0</v>
      </c>
      <c r="M276">
        <f>IF(SUM('Actual species'!P276)&gt;0,1,IF(SUM('Actual species'!P276="X"),1,0))</f>
        <v>0</v>
      </c>
      <c r="N276">
        <f>IF(SUM('Actual species'!Q276)&gt;0,1,IF(SUM('Actual species'!Q276="X"),1,0))</f>
        <v>0</v>
      </c>
      <c r="O276">
        <f>IF(SUM('Actual species'!R276)&gt;0,1,IF(SUM('Actual species'!R276="X"),1,0))</f>
        <v>0</v>
      </c>
      <c r="P276">
        <f>IF(SUM('Actual species'!S276)&gt;0,1,IF(SUM('Actual species'!S276="X"),1,0))</f>
        <v>0</v>
      </c>
      <c r="Q276">
        <f>IF(SUM('Actual species'!T276)&gt;0,1,IF(SUM('Actual species'!T276="X"),1,0))</f>
        <v>0</v>
      </c>
      <c r="R276">
        <f>IF(SUM('Actual species'!U276)&gt;0,1,IF(SUM('Actual species'!U276="X"),1,0))</f>
        <v>0</v>
      </c>
      <c r="S276">
        <f>IF(SUM('Actual species'!V276)&gt;0,1,IF(SUM('Actual species'!V276="X"),1,0))</f>
        <v>0</v>
      </c>
      <c r="T276">
        <f>IF(SUM('Actual species'!W276)&gt;0,1,IF(SUM('Actual species'!W276="X"),1,0))</f>
        <v>0</v>
      </c>
      <c r="U276">
        <f>IF(SUM('Actual species'!X276)&gt;0,1,IF(SUM('Actual species'!X276="X"),1,0))</f>
        <v>1</v>
      </c>
      <c r="V276">
        <f>IF(SUM('Actual species'!Y276)&gt;0,1,IF(SUM('Actual species'!Y276="X"),1,0))</f>
        <v>0</v>
      </c>
    </row>
    <row r="277" spans="1:22" x14ac:dyDescent="0.3">
      <c r="A277" t="str">
        <f>'Actual species'!A277</f>
        <v>Atheta aquatilis</v>
      </c>
      <c r="B277">
        <f>IF(SUM('Actual species'!B277:E277)&gt;0,1,IF(SUM('Actual species'!B277:E277="X"),1,0))</f>
        <v>0</v>
      </c>
      <c r="C277">
        <f>IF(SUM('Actual species'!F277)&gt;0,1,IF(SUM('Actual species'!F277="X"),1,0))</f>
        <v>1</v>
      </c>
      <c r="D277">
        <f>IF(SUM('Actual species'!G277)&gt;0,1,IF(SUM('Actual species'!G277="X"),1,0))</f>
        <v>0</v>
      </c>
      <c r="E277">
        <f>IF(SUM('Actual species'!H277)&gt;0,1,IF(SUM('Actual species'!H277="X"),1,0))</f>
        <v>0</v>
      </c>
      <c r="F277">
        <f>IF(SUM('Actual species'!I277)&gt;0,1,IF(SUM('Actual species'!I277="X"),1,0))</f>
        <v>0</v>
      </c>
      <c r="G277">
        <f>IF(SUM('Actual species'!J277)&gt;0,1,IF(SUM('Actual species'!J277="X"),1,0))</f>
        <v>0</v>
      </c>
      <c r="H277">
        <f>IF(SUM('Actual species'!K277)&gt;0,1,IF(SUM('Actual species'!K277="X"),1,0))</f>
        <v>0</v>
      </c>
      <c r="I277">
        <f>IF(SUM('Actual species'!L277)&gt;0,1,IF(SUM('Actual species'!L277="X"),1,0))</f>
        <v>0</v>
      </c>
      <c r="J277">
        <f>IF(SUM('Actual species'!M277)&gt;0,1,IF(SUM('Actual species'!M277="X"),1,0))</f>
        <v>0</v>
      </c>
      <c r="K277">
        <f>IF(SUM('Actual species'!N277)&gt;0,1,IF(SUM('Actual species'!N277="X"),1,0))</f>
        <v>0</v>
      </c>
      <c r="L277">
        <f>IF(SUM('Actual species'!O277)&gt;0,1,IF(SUM('Actual species'!O277="X"),1,0))</f>
        <v>0</v>
      </c>
      <c r="M277">
        <f>IF(SUM('Actual species'!P277)&gt;0,1,IF(SUM('Actual species'!P277="X"),1,0))</f>
        <v>0</v>
      </c>
      <c r="N277">
        <f>IF(SUM('Actual species'!Q277)&gt;0,1,IF(SUM('Actual species'!Q277="X"),1,0))</f>
        <v>0</v>
      </c>
      <c r="O277">
        <f>IF(SUM('Actual species'!R277)&gt;0,1,IF(SUM('Actual species'!R277="X"),1,0))</f>
        <v>0</v>
      </c>
      <c r="P277">
        <f>IF(SUM('Actual species'!S277)&gt;0,1,IF(SUM('Actual species'!S277="X"),1,0))</f>
        <v>0</v>
      </c>
      <c r="Q277">
        <f>IF(SUM('Actual species'!T277)&gt;0,1,IF(SUM('Actual species'!T277="X"),1,0))</f>
        <v>0</v>
      </c>
      <c r="R277">
        <f>IF(SUM('Actual species'!U277)&gt;0,1,IF(SUM('Actual species'!U277="X"),1,0))</f>
        <v>0</v>
      </c>
      <c r="S277">
        <f>IF(SUM('Actual species'!V277)&gt;0,1,IF(SUM('Actual species'!V277="X"),1,0))</f>
        <v>0</v>
      </c>
      <c r="T277">
        <f>IF(SUM('Actual species'!W277)&gt;0,1,IF(SUM('Actual species'!W277="X"),1,0))</f>
        <v>0</v>
      </c>
      <c r="U277">
        <f>IF(SUM('Actual species'!X277)&gt;0,1,IF(SUM('Actual species'!X277="X"),1,0))</f>
        <v>0</v>
      </c>
      <c r="V277">
        <f>IF(SUM('Actual species'!Y277)&gt;0,1,IF(SUM('Actual species'!Y277="X"),1,0))</f>
        <v>0</v>
      </c>
    </row>
    <row r="278" spans="1:22" x14ac:dyDescent="0.3">
      <c r="A278" t="str">
        <f>'Actual species'!A278</f>
        <v>Atheta atramentaria</v>
      </c>
      <c r="B278">
        <f>IF(SUM('Actual species'!B278:E278)&gt;0,1,IF(SUM('Actual species'!B278:E278="X"),1,0))</f>
        <v>0</v>
      </c>
      <c r="C278">
        <f>IF(SUM('Actual species'!F278)&gt;0,1,IF(SUM('Actual species'!F278="X"),1,0))</f>
        <v>1</v>
      </c>
      <c r="D278">
        <f>IF(SUM('Actual species'!G278)&gt;0,1,IF(SUM('Actual species'!G278="X"),1,0))</f>
        <v>0</v>
      </c>
      <c r="E278">
        <f>IF(SUM('Actual species'!H278)&gt;0,1,IF(SUM('Actual species'!H278="X"),1,0))</f>
        <v>0</v>
      </c>
      <c r="F278">
        <f>IF(SUM('Actual species'!I278)&gt;0,1,IF(SUM('Actual species'!I278="X"),1,0))</f>
        <v>1</v>
      </c>
      <c r="G278">
        <f>IF(SUM('Actual species'!J278)&gt;0,1,IF(SUM('Actual species'!J278="X"),1,0))</f>
        <v>0</v>
      </c>
      <c r="H278">
        <f>IF(SUM('Actual species'!K278)&gt;0,1,IF(SUM('Actual species'!K278="X"),1,0))</f>
        <v>0</v>
      </c>
      <c r="I278">
        <f>IF(SUM('Actual species'!L278)&gt;0,1,IF(SUM('Actual species'!L278="X"),1,0))</f>
        <v>0</v>
      </c>
      <c r="J278">
        <f>IF(SUM('Actual species'!M278)&gt;0,1,IF(SUM('Actual species'!M278="X"),1,0))</f>
        <v>1</v>
      </c>
      <c r="K278">
        <f>IF(SUM('Actual species'!N278)&gt;0,1,IF(SUM('Actual species'!N278="X"),1,0))</f>
        <v>0</v>
      </c>
      <c r="L278">
        <f>IF(SUM('Actual species'!O278)&gt;0,1,IF(SUM('Actual species'!O278="X"),1,0))</f>
        <v>0</v>
      </c>
      <c r="M278">
        <f>IF(SUM('Actual species'!P278)&gt;0,1,IF(SUM('Actual species'!P278="X"),1,0))</f>
        <v>1</v>
      </c>
      <c r="N278">
        <f>IF(SUM('Actual species'!Q278)&gt;0,1,IF(SUM('Actual species'!Q278="X"),1,0))</f>
        <v>0</v>
      </c>
      <c r="O278">
        <f>IF(SUM('Actual species'!R278)&gt;0,1,IF(SUM('Actual species'!R278="X"),1,0))</f>
        <v>0</v>
      </c>
      <c r="P278">
        <f>IF(SUM('Actual species'!S278)&gt;0,1,IF(SUM('Actual species'!S278="X"),1,0))</f>
        <v>0</v>
      </c>
      <c r="Q278">
        <f>IF(SUM('Actual species'!T278)&gt;0,1,IF(SUM('Actual species'!T278="X"),1,0))</f>
        <v>0</v>
      </c>
      <c r="R278">
        <f>IF(SUM('Actual species'!U278)&gt;0,1,IF(SUM('Actual species'!U278="X"),1,0))</f>
        <v>0</v>
      </c>
      <c r="S278">
        <f>IF(SUM('Actual species'!V278)&gt;0,1,IF(SUM('Actual species'!V278="X"),1,0))</f>
        <v>0</v>
      </c>
      <c r="T278">
        <f>IF(SUM('Actual species'!W278)&gt;0,1,IF(SUM('Actual species'!W278="X"),1,0))</f>
        <v>0</v>
      </c>
      <c r="U278">
        <f>IF(SUM('Actual species'!X278)&gt;0,1,IF(SUM('Actual species'!X278="X"),1,0))</f>
        <v>1</v>
      </c>
      <c r="V278">
        <f>IF(SUM('Actual species'!Y278)&gt;0,1,IF(SUM('Actual species'!Y278="X"),1,0))</f>
        <v>1</v>
      </c>
    </row>
    <row r="279" spans="1:22" x14ac:dyDescent="0.3">
      <c r="A279" t="str">
        <f>'Actual species'!A279</f>
        <v>Atheta balcanicola</v>
      </c>
      <c r="B279">
        <f>IF(SUM('Actual species'!B279:E279)&gt;0,1,IF(SUM('Actual species'!B279:E279="X"),1,0))</f>
        <v>0</v>
      </c>
      <c r="C279">
        <f>IF(SUM('Actual species'!F279)&gt;0,1,IF(SUM('Actual species'!F279="X"),1,0))</f>
        <v>0</v>
      </c>
      <c r="D279">
        <f>IF(SUM('Actual species'!G279)&gt;0,1,IF(SUM('Actual species'!G279="X"),1,0))</f>
        <v>0</v>
      </c>
      <c r="E279">
        <f>IF(SUM('Actual species'!H279)&gt;0,1,IF(SUM('Actual species'!H279="X"),1,0))</f>
        <v>0</v>
      </c>
      <c r="F279">
        <f>IF(SUM('Actual species'!I279)&gt;0,1,IF(SUM('Actual species'!I279="X"),1,0))</f>
        <v>0</v>
      </c>
      <c r="G279">
        <f>IF(SUM('Actual species'!J279)&gt;0,1,IF(SUM('Actual species'!J279="X"),1,0))</f>
        <v>0</v>
      </c>
      <c r="H279">
        <f>IF(SUM('Actual species'!K279)&gt;0,1,IF(SUM('Actual species'!K279="X"),1,0))</f>
        <v>0</v>
      </c>
      <c r="I279">
        <f>IF(SUM('Actual species'!L279)&gt;0,1,IF(SUM('Actual species'!L279="X"),1,0))</f>
        <v>0</v>
      </c>
      <c r="J279">
        <f>IF(SUM('Actual species'!M279)&gt;0,1,IF(SUM('Actual species'!M279="X"),1,0))</f>
        <v>1</v>
      </c>
      <c r="K279">
        <f>IF(SUM('Actual species'!N279)&gt;0,1,IF(SUM('Actual species'!N279="X"),1,0))</f>
        <v>0</v>
      </c>
      <c r="L279">
        <f>IF(SUM('Actual species'!O279)&gt;0,1,IF(SUM('Actual species'!O279="X"),1,0))</f>
        <v>0</v>
      </c>
      <c r="M279">
        <f>IF(SUM('Actual species'!P279)&gt;0,1,IF(SUM('Actual species'!P279="X"),1,0))</f>
        <v>0</v>
      </c>
      <c r="N279">
        <f>IF(SUM('Actual species'!Q279)&gt;0,1,IF(SUM('Actual species'!Q279="X"),1,0))</f>
        <v>0</v>
      </c>
      <c r="O279">
        <f>IF(SUM('Actual species'!R279)&gt;0,1,IF(SUM('Actual species'!R279="X"),1,0))</f>
        <v>0</v>
      </c>
      <c r="P279">
        <f>IF(SUM('Actual species'!S279)&gt;0,1,IF(SUM('Actual species'!S279="X"),1,0))</f>
        <v>0</v>
      </c>
      <c r="Q279">
        <f>IF(SUM('Actual species'!T279)&gt;0,1,IF(SUM('Actual species'!T279="X"),1,0))</f>
        <v>0</v>
      </c>
      <c r="R279">
        <f>IF(SUM('Actual species'!U279)&gt;0,1,IF(SUM('Actual species'!U279="X"),1,0))</f>
        <v>0</v>
      </c>
      <c r="S279">
        <f>IF(SUM('Actual species'!V279)&gt;0,1,IF(SUM('Actual species'!V279="X"),1,0))</f>
        <v>0</v>
      </c>
      <c r="T279">
        <f>IF(SUM('Actual species'!W279)&gt;0,1,IF(SUM('Actual species'!W279="X"),1,0))</f>
        <v>0</v>
      </c>
      <c r="U279">
        <f>IF(SUM('Actual species'!X279)&gt;0,1,IF(SUM('Actual species'!X279="X"),1,0))</f>
        <v>1</v>
      </c>
      <c r="V279">
        <f>IF(SUM('Actual species'!Y279)&gt;0,1,IF(SUM('Actual species'!Y279="X"),1,0))</f>
        <v>1</v>
      </c>
    </row>
    <row r="280" spans="1:22" x14ac:dyDescent="0.3">
      <c r="A280" t="str">
        <f>'Actual species'!A280</f>
        <v>Atheta benickiella</v>
      </c>
      <c r="B280">
        <f>IF(SUM('Actual species'!B280:E280)&gt;0,1,IF(SUM('Actual species'!B280:E280="X"),1,0))</f>
        <v>0</v>
      </c>
      <c r="C280">
        <f>IF(SUM('Actual species'!F280)&gt;0,1,IF(SUM('Actual species'!F280="X"),1,0))</f>
        <v>0</v>
      </c>
      <c r="D280">
        <f>IF(SUM('Actual species'!G280)&gt;0,1,IF(SUM('Actual species'!G280="X"),1,0))</f>
        <v>0</v>
      </c>
      <c r="E280">
        <f>IF(SUM('Actual species'!H280)&gt;0,1,IF(SUM('Actual species'!H280="X"),1,0))</f>
        <v>0</v>
      </c>
      <c r="F280">
        <f>IF(SUM('Actual species'!I280)&gt;0,1,IF(SUM('Actual species'!I280="X"),1,0))</f>
        <v>0</v>
      </c>
      <c r="G280">
        <f>IF(SUM('Actual species'!J280)&gt;0,1,IF(SUM('Actual species'!J280="X"),1,0))</f>
        <v>0</v>
      </c>
      <c r="H280">
        <f>IF(SUM('Actual species'!K280)&gt;0,1,IF(SUM('Actual species'!K280="X"),1,0))</f>
        <v>0</v>
      </c>
      <c r="I280">
        <f>IF(SUM('Actual species'!L280)&gt;0,1,IF(SUM('Actual species'!L280="X"),1,0))</f>
        <v>0</v>
      </c>
      <c r="J280">
        <f>IF(SUM('Actual species'!M280)&gt;0,1,IF(SUM('Actual species'!M280="X"),1,0))</f>
        <v>0</v>
      </c>
      <c r="K280">
        <f>IF(SUM('Actual species'!N280)&gt;0,1,IF(SUM('Actual species'!N280="X"),1,0))</f>
        <v>0</v>
      </c>
      <c r="L280">
        <f>IF(SUM('Actual species'!O280)&gt;0,1,IF(SUM('Actual species'!O280="X"),1,0))</f>
        <v>0</v>
      </c>
      <c r="M280">
        <f>IF(SUM('Actual species'!P280)&gt;0,1,IF(SUM('Actual species'!P280="X"),1,0))</f>
        <v>0</v>
      </c>
      <c r="N280">
        <f>IF(SUM('Actual species'!Q280)&gt;0,1,IF(SUM('Actual species'!Q280="X"),1,0))</f>
        <v>1</v>
      </c>
      <c r="O280">
        <f>IF(SUM('Actual species'!R280)&gt;0,1,IF(SUM('Actual species'!R280="X"),1,0))</f>
        <v>1</v>
      </c>
      <c r="P280">
        <f>IF(SUM('Actual species'!S280)&gt;0,1,IF(SUM('Actual species'!S280="X"),1,0))</f>
        <v>0</v>
      </c>
      <c r="Q280">
        <f>IF(SUM('Actual species'!T280)&gt;0,1,IF(SUM('Actual species'!T280="X"),1,0))</f>
        <v>1</v>
      </c>
      <c r="R280">
        <f>IF(SUM('Actual species'!U280)&gt;0,1,IF(SUM('Actual species'!U280="X"),1,0))</f>
        <v>1</v>
      </c>
      <c r="S280">
        <f>IF(SUM('Actual species'!V280)&gt;0,1,IF(SUM('Actual species'!V280="X"),1,0))</f>
        <v>1</v>
      </c>
      <c r="T280">
        <f>IF(SUM('Actual species'!W280)&gt;0,1,IF(SUM('Actual species'!W280="X"),1,0))</f>
        <v>0</v>
      </c>
      <c r="U280">
        <f>IF(SUM('Actual species'!X280)&gt;0,1,IF(SUM('Actual species'!X280="X"),1,0))</f>
        <v>1</v>
      </c>
      <c r="V280">
        <f>IF(SUM('Actual species'!Y280)&gt;0,1,IF(SUM('Actual species'!Y280="X"),1,0))</f>
        <v>1</v>
      </c>
    </row>
    <row r="281" spans="1:22" x14ac:dyDescent="0.3">
      <c r="A281" t="str">
        <f>'Actual species'!A281</f>
        <v xml:space="preserve">Atheta biroi (E) </v>
      </c>
      <c r="B281">
        <f>IF(SUM('Actual species'!B281:E281)&gt;0,1,IF(SUM('Actual species'!B281:E281="X"),1,0))</f>
        <v>0</v>
      </c>
      <c r="C281">
        <f>IF(SUM('Actual species'!F281)&gt;0,1,IF(SUM('Actual species'!F281="X"),1,0))</f>
        <v>0</v>
      </c>
      <c r="D281">
        <f>IF(SUM('Actual species'!G281)&gt;0,1,IF(SUM('Actual species'!G281="X"),1,0))</f>
        <v>0</v>
      </c>
      <c r="E281">
        <f>IF(SUM('Actual species'!H281)&gt;0,1,IF(SUM('Actual species'!H281="X"),1,0))</f>
        <v>0</v>
      </c>
      <c r="F281">
        <f>IF(SUM('Actual species'!I281)&gt;0,1,IF(SUM('Actual species'!I281="X"),1,0))</f>
        <v>0</v>
      </c>
      <c r="G281">
        <f>IF(SUM('Actual species'!J281)&gt;0,1,IF(SUM('Actual species'!J281="X"),1,0))</f>
        <v>1</v>
      </c>
      <c r="H281">
        <f>IF(SUM('Actual species'!K281)&gt;0,1,IF(SUM('Actual species'!K281="X"),1,0))</f>
        <v>0</v>
      </c>
      <c r="I281">
        <f>IF(SUM('Actual species'!L281)&gt;0,1,IF(SUM('Actual species'!L281="X"),1,0))</f>
        <v>0</v>
      </c>
      <c r="J281">
        <f>IF(SUM('Actual species'!M281)&gt;0,1,IF(SUM('Actual species'!M281="X"),1,0))</f>
        <v>0</v>
      </c>
      <c r="K281">
        <f>IF(SUM('Actual species'!N281)&gt;0,1,IF(SUM('Actual species'!N281="X"),1,0))</f>
        <v>0</v>
      </c>
      <c r="L281">
        <f>IF(SUM('Actual species'!O281)&gt;0,1,IF(SUM('Actual species'!O281="X"),1,0))</f>
        <v>0</v>
      </c>
      <c r="M281">
        <f>IF(SUM('Actual species'!P281)&gt;0,1,IF(SUM('Actual species'!P281="X"),1,0))</f>
        <v>0</v>
      </c>
      <c r="N281">
        <f>IF(SUM('Actual species'!Q281)&gt;0,1,IF(SUM('Actual species'!Q281="X"),1,0))</f>
        <v>0</v>
      </c>
      <c r="O281">
        <f>IF(SUM('Actual species'!R281)&gt;0,1,IF(SUM('Actual species'!R281="X"),1,0))</f>
        <v>0</v>
      </c>
      <c r="P281">
        <f>IF(SUM('Actual species'!S281)&gt;0,1,IF(SUM('Actual species'!S281="X"),1,0))</f>
        <v>0</v>
      </c>
      <c r="Q281">
        <f>IF(SUM('Actual species'!T281)&gt;0,1,IF(SUM('Actual species'!T281="X"),1,0))</f>
        <v>0</v>
      </c>
      <c r="R281">
        <f>IF(SUM('Actual species'!U281)&gt;0,1,IF(SUM('Actual species'!U281="X"),1,0))</f>
        <v>0</v>
      </c>
      <c r="S281">
        <f>IF(SUM('Actual species'!V281)&gt;0,1,IF(SUM('Actual species'!V281="X"),1,0))</f>
        <v>0</v>
      </c>
      <c r="T281">
        <f>IF(SUM('Actual species'!W281)&gt;0,1,IF(SUM('Actual species'!W281="X"),1,0))</f>
        <v>1</v>
      </c>
      <c r="U281">
        <f>IF(SUM('Actual species'!X281)&gt;0,1,IF(SUM('Actual species'!X281="X"),1,0))</f>
        <v>0</v>
      </c>
      <c r="V281">
        <f>IF(SUM('Actual species'!Y281)&gt;0,1,IF(SUM('Actual species'!Y281="X"),1,0))</f>
        <v>0</v>
      </c>
    </row>
    <row r="282" spans="1:22" x14ac:dyDescent="0.3">
      <c r="A282" t="str">
        <f>'Actual species'!A282</f>
        <v>Atheta bosnica</v>
      </c>
      <c r="B282">
        <f>IF(SUM('Actual species'!B282:E282)&gt;0,1,IF(SUM('Actual species'!B282:E282="X"),1,0))</f>
        <v>0</v>
      </c>
      <c r="C282">
        <f>IF(SUM('Actual species'!F282)&gt;0,1,IF(SUM('Actual species'!F282="X"),1,0))</f>
        <v>0</v>
      </c>
      <c r="D282">
        <f>IF(SUM('Actual species'!G282)&gt;0,1,IF(SUM('Actual species'!G282="X"),1,0))</f>
        <v>0</v>
      </c>
      <c r="E282">
        <f>IF(SUM('Actual species'!H282)&gt;0,1,IF(SUM('Actual species'!H282="X"),1,0))</f>
        <v>0</v>
      </c>
      <c r="F282">
        <f>IF(SUM('Actual species'!I282)&gt;0,1,IF(SUM('Actual species'!I282="X"),1,0))</f>
        <v>0</v>
      </c>
      <c r="G282">
        <f>IF(SUM('Actual species'!J282)&gt;0,1,IF(SUM('Actual species'!J282="X"),1,0))</f>
        <v>0</v>
      </c>
      <c r="H282">
        <f>IF(SUM('Actual species'!K282)&gt;0,1,IF(SUM('Actual species'!K282="X"),1,0))</f>
        <v>0</v>
      </c>
      <c r="I282">
        <f>IF(SUM('Actual species'!L282)&gt;0,1,IF(SUM('Actual species'!L282="X"),1,0))</f>
        <v>0</v>
      </c>
      <c r="J282">
        <f>IF(SUM('Actual species'!M282)&gt;0,1,IF(SUM('Actual species'!M282="X"),1,0))</f>
        <v>0</v>
      </c>
      <c r="K282">
        <f>IF(SUM('Actual species'!N282)&gt;0,1,IF(SUM('Actual species'!N282="X"),1,0))</f>
        <v>0</v>
      </c>
      <c r="L282">
        <f>IF(SUM('Actual species'!O282)&gt;0,1,IF(SUM('Actual species'!O282="X"),1,0))</f>
        <v>0</v>
      </c>
      <c r="M282">
        <f>IF(SUM('Actual species'!P282)&gt;0,1,IF(SUM('Actual species'!P282="X"),1,0))</f>
        <v>0</v>
      </c>
      <c r="N282">
        <f>IF(SUM('Actual species'!Q282)&gt;0,1,IF(SUM('Actual species'!Q282="X"),1,0))</f>
        <v>0</v>
      </c>
      <c r="O282">
        <f>IF(SUM('Actual species'!R282)&gt;0,1,IF(SUM('Actual species'!R282="X"),1,0))</f>
        <v>0</v>
      </c>
      <c r="P282">
        <f>IF(SUM('Actual species'!S282)&gt;0,1,IF(SUM('Actual species'!S282="X"),1,0))</f>
        <v>0</v>
      </c>
      <c r="Q282">
        <f>IF(SUM('Actual species'!T282)&gt;0,1,IF(SUM('Actual species'!T282="X"),1,0))</f>
        <v>1</v>
      </c>
      <c r="R282">
        <f>IF(SUM('Actual species'!U282)&gt;0,1,IF(SUM('Actual species'!U282="X"),1,0))</f>
        <v>0</v>
      </c>
      <c r="S282">
        <f>IF(SUM('Actual species'!V282)&gt;0,1,IF(SUM('Actual species'!V282="X"),1,0))</f>
        <v>0</v>
      </c>
      <c r="T282">
        <f>IF(SUM('Actual species'!W282)&gt;0,1,IF(SUM('Actual species'!W282="X"),1,0))</f>
        <v>0</v>
      </c>
      <c r="U282">
        <f>IF(SUM('Actual species'!X282)&gt;0,1,IF(SUM('Actual species'!X282="X"),1,0))</f>
        <v>1</v>
      </c>
      <c r="V282">
        <f>IF(SUM('Actual species'!Y282)&gt;0,1,IF(SUM('Actual species'!Y282="X"),1,0))</f>
        <v>0</v>
      </c>
    </row>
    <row r="283" spans="1:22" x14ac:dyDescent="0.3">
      <c r="A283" t="str">
        <f>'Actual species'!A283</f>
        <v>Atheta brisouti</v>
      </c>
      <c r="B283">
        <f>IF(SUM('Actual species'!B283:E283)&gt;0,1,IF(SUM('Actual species'!B283:E283="X"),1,0))</f>
        <v>0</v>
      </c>
      <c r="C283">
        <f>IF(SUM('Actual species'!F283)&gt;0,1,IF(SUM('Actual species'!F283="X"),1,0))</f>
        <v>0</v>
      </c>
      <c r="D283">
        <f>IF(SUM('Actual species'!G283)&gt;0,1,IF(SUM('Actual species'!G283="X"),1,0))</f>
        <v>0</v>
      </c>
      <c r="E283">
        <f>IF(SUM('Actual species'!H283)&gt;0,1,IF(SUM('Actual species'!H283="X"),1,0))</f>
        <v>0</v>
      </c>
      <c r="F283">
        <f>IF(SUM('Actual species'!I283)&gt;0,1,IF(SUM('Actual species'!I283="X"),1,0))</f>
        <v>0</v>
      </c>
      <c r="G283">
        <f>IF(SUM('Actual species'!J283)&gt;0,1,IF(SUM('Actual species'!J283="X"),1,0))</f>
        <v>0</v>
      </c>
      <c r="H283">
        <f>IF(SUM('Actual species'!K283)&gt;0,1,IF(SUM('Actual species'!K283="X"),1,0))</f>
        <v>0</v>
      </c>
      <c r="I283">
        <f>IF(SUM('Actual species'!L283)&gt;0,1,IF(SUM('Actual species'!L283="X"),1,0))</f>
        <v>0</v>
      </c>
      <c r="J283">
        <f>IF(SUM('Actual species'!M283)&gt;0,1,IF(SUM('Actual species'!M283="X"),1,0))</f>
        <v>0</v>
      </c>
      <c r="K283">
        <f>IF(SUM('Actual species'!N283)&gt;0,1,IF(SUM('Actual species'!N283="X"),1,0))</f>
        <v>0</v>
      </c>
      <c r="L283">
        <f>IF(SUM('Actual species'!O283)&gt;0,1,IF(SUM('Actual species'!O283="X"),1,0))</f>
        <v>0</v>
      </c>
      <c r="M283">
        <f>IF(SUM('Actual species'!P283)&gt;0,1,IF(SUM('Actual species'!P283="X"),1,0))</f>
        <v>0</v>
      </c>
      <c r="N283">
        <f>IF(SUM('Actual species'!Q283)&gt;0,1,IF(SUM('Actual species'!Q283="X"),1,0))</f>
        <v>0</v>
      </c>
      <c r="O283">
        <f>IF(SUM('Actual species'!R283)&gt;0,1,IF(SUM('Actual species'!R283="X"),1,0))</f>
        <v>0</v>
      </c>
      <c r="P283">
        <f>IF(SUM('Actual species'!S283)&gt;0,1,IF(SUM('Actual species'!S283="X"),1,0))</f>
        <v>0</v>
      </c>
      <c r="Q283">
        <f>IF(SUM('Actual species'!T283)&gt;0,1,IF(SUM('Actual species'!T283="X"),1,0))</f>
        <v>1</v>
      </c>
      <c r="R283">
        <f>IF(SUM('Actual species'!U283)&gt;0,1,IF(SUM('Actual species'!U283="X"),1,0))</f>
        <v>0</v>
      </c>
      <c r="S283">
        <f>IF(SUM('Actual species'!V283)&gt;0,1,IF(SUM('Actual species'!V283="X"),1,0))</f>
        <v>0</v>
      </c>
      <c r="T283">
        <f>IF(SUM('Actual species'!W283)&gt;0,1,IF(SUM('Actual species'!W283="X"),1,0))</f>
        <v>0</v>
      </c>
      <c r="U283">
        <f>IF(SUM('Actual species'!X283)&gt;0,1,IF(SUM('Actual species'!X283="X"),1,0))</f>
        <v>1</v>
      </c>
      <c r="V283">
        <f>IF(SUM('Actual species'!Y283)&gt;0,1,IF(SUM('Actual species'!Y283="X"),1,0))</f>
        <v>0</v>
      </c>
    </row>
    <row r="284" spans="1:22" x14ac:dyDescent="0.3">
      <c r="A284" t="str">
        <f>'Actual species'!A284</f>
        <v>Atheta castanoptera</v>
      </c>
      <c r="B284">
        <f>IF(SUM('Actual species'!B284:E284)&gt;0,1,IF(SUM('Actual species'!B284:E284="X"),1,0))</f>
        <v>0</v>
      </c>
      <c r="C284">
        <f>IF(SUM('Actual species'!F284)&gt;0,1,IF(SUM('Actual species'!F284="X"),1,0))</f>
        <v>0</v>
      </c>
      <c r="D284">
        <f>IF(SUM('Actual species'!G284)&gt;0,1,IF(SUM('Actual species'!G284="X"),1,0))</f>
        <v>0</v>
      </c>
      <c r="E284">
        <f>IF(SUM('Actual species'!H284)&gt;0,1,IF(SUM('Actual species'!H284="X"),1,0))</f>
        <v>0</v>
      </c>
      <c r="F284">
        <f>IF(SUM('Actual species'!I284)&gt;0,1,IF(SUM('Actual species'!I284="X"),1,0))</f>
        <v>0</v>
      </c>
      <c r="G284">
        <f>IF(SUM('Actual species'!J284)&gt;0,1,IF(SUM('Actual species'!J284="X"),1,0))</f>
        <v>0</v>
      </c>
      <c r="H284">
        <f>IF(SUM('Actual species'!K284)&gt;0,1,IF(SUM('Actual species'!K284="X"),1,0))</f>
        <v>0</v>
      </c>
      <c r="I284">
        <f>IF(SUM('Actual species'!L284)&gt;0,1,IF(SUM('Actual species'!L284="X"),1,0))</f>
        <v>0</v>
      </c>
      <c r="J284">
        <f>IF(SUM('Actual species'!M284)&gt;0,1,IF(SUM('Actual species'!M284="X"),1,0))</f>
        <v>1</v>
      </c>
      <c r="K284">
        <f>IF(SUM('Actual species'!N284)&gt;0,1,IF(SUM('Actual species'!N284="X"),1,0))</f>
        <v>0</v>
      </c>
      <c r="L284">
        <f>IF(SUM('Actual species'!O284)&gt;0,1,IF(SUM('Actual species'!O284="X"),1,0))</f>
        <v>0</v>
      </c>
      <c r="M284">
        <f>IF(SUM('Actual species'!P284)&gt;0,1,IF(SUM('Actual species'!P284="X"),1,0))</f>
        <v>0</v>
      </c>
      <c r="N284">
        <f>IF(SUM('Actual species'!Q284)&gt;0,1,IF(SUM('Actual species'!Q284="X"),1,0))</f>
        <v>0</v>
      </c>
      <c r="O284">
        <f>IF(SUM('Actual species'!R284)&gt;0,1,IF(SUM('Actual species'!R284="X"),1,0))</f>
        <v>0</v>
      </c>
      <c r="P284">
        <f>IF(SUM('Actual species'!S284)&gt;0,1,IF(SUM('Actual species'!S284="X"),1,0))</f>
        <v>0</v>
      </c>
      <c r="Q284">
        <f>IF(SUM('Actual species'!T284)&gt;0,1,IF(SUM('Actual species'!T284="X"),1,0))</f>
        <v>0</v>
      </c>
      <c r="R284">
        <f>IF(SUM('Actual species'!U284)&gt;0,1,IF(SUM('Actual species'!U284="X"),1,0))</f>
        <v>0</v>
      </c>
      <c r="S284">
        <f>IF(SUM('Actual species'!V284)&gt;0,1,IF(SUM('Actual species'!V284="X"),1,0))</f>
        <v>0</v>
      </c>
      <c r="T284">
        <f>IF(SUM('Actual species'!W284)&gt;0,1,IF(SUM('Actual species'!W284="X"),1,0))</f>
        <v>0</v>
      </c>
      <c r="U284">
        <f>IF(SUM('Actual species'!X284)&gt;0,1,IF(SUM('Actual species'!X284="X"),1,0))</f>
        <v>1</v>
      </c>
      <c r="V284">
        <f>IF(SUM('Actual species'!Y284)&gt;0,1,IF(SUM('Actual species'!Y284="X"),1,0))</f>
        <v>0</v>
      </c>
    </row>
    <row r="285" spans="1:22" x14ac:dyDescent="0.3">
      <c r="A285" t="str">
        <f>'Actual species'!A285</f>
        <v>Atheta cauta</v>
      </c>
      <c r="B285">
        <f>IF(SUM('Actual species'!B285:E285)&gt;0,1,IF(SUM('Actual species'!B285:E285="X"),1,0))</f>
        <v>0</v>
      </c>
      <c r="C285">
        <f>IF(SUM('Actual species'!F285)&gt;0,1,IF(SUM('Actual species'!F285="X"),1,0))</f>
        <v>0</v>
      </c>
      <c r="D285">
        <f>IF(SUM('Actual species'!G285)&gt;0,1,IF(SUM('Actual species'!G285="X"),1,0))</f>
        <v>0</v>
      </c>
      <c r="E285">
        <f>IF(SUM('Actual species'!H285)&gt;0,1,IF(SUM('Actual species'!H285="X"),1,0))</f>
        <v>0</v>
      </c>
      <c r="F285">
        <f>IF(SUM('Actual species'!I285)&gt;0,1,IF(SUM('Actual species'!I285="X"),1,0))</f>
        <v>1</v>
      </c>
      <c r="G285">
        <f>IF(SUM('Actual species'!J285)&gt;0,1,IF(SUM('Actual species'!J285="X"),1,0))</f>
        <v>0</v>
      </c>
      <c r="H285">
        <f>IF(SUM('Actual species'!K285)&gt;0,1,IF(SUM('Actual species'!K285="X"),1,0))</f>
        <v>0</v>
      </c>
      <c r="I285">
        <f>IF(SUM('Actual species'!L285)&gt;0,1,IF(SUM('Actual species'!L285="X"),1,0))</f>
        <v>0</v>
      </c>
      <c r="J285">
        <f>IF(SUM('Actual species'!M285)&gt;0,1,IF(SUM('Actual species'!M285="X"),1,0))</f>
        <v>1</v>
      </c>
      <c r="K285">
        <f>IF(SUM('Actual species'!N285)&gt;0,1,IF(SUM('Actual species'!N285="X"),1,0))</f>
        <v>0</v>
      </c>
      <c r="L285">
        <f>IF(SUM('Actual species'!O285)&gt;0,1,IF(SUM('Actual species'!O285="X"),1,0))</f>
        <v>0</v>
      </c>
      <c r="M285">
        <f>IF(SUM('Actual species'!P285)&gt;0,1,IF(SUM('Actual species'!P285="X"),1,0))</f>
        <v>0</v>
      </c>
      <c r="N285">
        <f>IF(SUM('Actual species'!Q285)&gt;0,1,IF(SUM('Actual species'!Q285="X"),1,0))</f>
        <v>0</v>
      </c>
      <c r="O285">
        <f>IF(SUM('Actual species'!R285)&gt;0,1,IF(SUM('Actual species'!R285="X"),1,0))</f>
        <v>0</v>
      </c>
      <c r="P285">
        <f>IF(SUM('Actual species'!S285)&gt;0,1,IF(SUM('Actual species'!S285="X"),1,0))</f>
        <v>0</v>
      </c>
      <c r="Q285">
        <f>IF(SUM('Actual species'!T285)&gt;0,1,IF(SUM('Actual species'!T285="X"),1,0))</f>
        <v>0</v>
      </c>
      <c r="R285">
        <f>IF(SUM('Actual species'!U285)&gt;0,1,IF(SUM('Actual species'!U285="X"),1,0))</f>
        <v>0</v>
      </c>
      <c r="S285">
        <f>IF(SUM('Actual species'!V285)&gt;0,1,IF(SUM('Actual species'!V285="X"),1,0))</f>
        <v>0</v>
      </c>
      <c r="T285">
        <f>IF(SUM('Actual species'!W285)&gt;0,1,IF(SUM('Actual species'!W285="X"),1,0))</f>
        <v>0</v>
      </c>
      <c r="U285">
        <f>IF(SUM('Actual species'!X285)&gt;0,1,IF(SUM('Actual species'!X285="X"),1,0))</f>
        <v>1</v>
      </c>
      <c r="V285">
        <f>IF(SUM('Actual species'!Y285)&gt;0,1,IF(SUM('Actual species'!Y285="X"),1,0))</f>
        <v>0</v>
      </c>
    </row>
    <row r="286" spans="1:22" x14ac:dyDescent="0.3">
      <c r="A286" t="str">
        <f>'Actual species'!A286</f>
        <v>Atheta clientula</v>
      </c>
      <c r="B286">
        <f>IF(SUM('Actual species'!B286:E286)&gt;0,1,IF(SUM('Actual species'!B286:E286="X"),1,0))</f>
        <v>0</v>
      </c>
      <c r="C286">
        <f>IF(SUM('Actual species'!F286)&gt;0,1,IF(SUM('Actual species'!F286="X"),1,0))</f>
        <v>0</v>
      </c>
      <c r="D286">
        <f>IF(SUM('Actual species'!G286)&gt;0,1,IF(SUM('Actual species'!G286="X"),1,0))</f>
        <v>0</v>
      </c>
      <c r="E286">
        <f>IF(SUM('Actual species'!H286)&gt;0,1,IF(SUM('Actual species'!H286="X"),1,0))</f>
        <v>0</v>
      </c>
      <c r="F286">
        <f>IF(SUM('Actual species'!I286)&gt;0,1,IF(SUM('Actual species'!I286="X"),1,0))</f>
        <v>0</v>
      </c>
      <c r="G286">
        <f>IF(SUM('Actual species'!J286)&gt;0,1,IF(SUM('Actual species'!J286="X"),1,0))</f>
        <v>0</v>
      </c>
      <c r="H286">
        <f>IF(SUM('Actual species'!K286)&gt;0,1,IF(SUM('Actual species'!K286="X"),1,0))</f>
        <v>1</v>
      </c>
      <c r="I286">
        <f>IF(SUM('Actual species'!L286)&gt;0,1,IF(SUM('Actual species'!L286="X"),1,0))</f>
        <v>0</v>
      </c>
      <c r="J286">
        <f>IF(SUM('Actual species'!M286)&gt;0,1,IF(SUM('Actual species'!M286="X"),1,0))</f>
        <v>1</v>
      </c>
      <c r="K286">
        <f>IF(SUM('Actual species'!N286)&gt;0,1,IF(SUM('Actual species'!N286="X"),1,0))</f>
        <v>0</v>
      </c>
      <c r="L286">
        <f>IF(SUM('Actual species'!O286)&gt;0,1,IF(SUM('Actual species'!O286="X"),1,0))</f>
        <v>0</v>
      </c>
      <c r="M286">
        <f>IF(SUM('Actual species'!P286)&gt;0,1,IF(SUM('Actual species'!P286="X"),1,0))</f>
        <v>0</v>
      </c>
      <c r="N286">
        <f>IF(SUM('Actual species'!Q286)&gt;0,1,IF(SUM('Actual species'!Q286="X"),1,0))</f>
        <v>0</v>
      </c>
      <c r="O286">
        <f>IF(SUM('Actual species'!R286)&gt;0,1,IF(SUM('Actual species'!R286="X"),1,0))</f>
        <v>0</v>
      </c>
      <c r="P286">
        <f>IF(SUM('Actual species'!S286)&gt;0,1,IF(SUM('Actual species'!S286="X"),1,0))</f>
        <v>0</v>
      </c>
      <c r="Q286">
        <f>IF(SUM('Actual species'!T286)&gt;0,1,IF(SUM('Actual species'!T286="X"),1,0))</f>
        <v>0</v>
      </c>
      <c r="R286">
        <f>IF(SUM('Actual species'!U286)&gt;0,1,IF(SUM('Actual species'!U286="X"),1,0))</f>
        <v>0</v>
      </c>
      <c r="S286">
        <f>IF(SUM('Actual species'!V286)&gt;0,1,IF(SUM('Actual species'!V286="X"),1,0))</f>
        <v>0</v>
      </c>
      <c r="T286">
        <f>IF(SUM('Actual species'!W286)&gt;0,1,IF(SUM('Actual species'!W286="X"),1,0))</f>
        <v>0</v>
      </c>
      <c r="U286">
        <f>IF(SUM('Actual species'!X286)&gt;0,1,IF(SUM('Actual species'!X286="X"),1,0))</f>
        <v>0</v>
      </c>
      <c r="V286">
        <f>IF(SUM('Actual species'!Y286)&gt;0,1,IF(SUM('Actual species'!Y286="X"),1,0))</f>
        <v>0</v>
      </c>
    </row>
    <row r="287" spans="1:22" x14ac:dyDescent="0.3">
      <c r="A287" t="str">
        <f>'Actual species'!A287</f>
        <v>Atheta coriaria</v>
      </c>
      <c r="B287">
        <f>IF(SUM('Actual species'!B287:E287)&gt;0,1,IF(SUM('Actual species'!B287:E287="X"),1,0))</f>
        <v>0</v>
      </c>
      <c r="C287">
        <f>IF(SUM('Actual species'!F287)&gt;0,1,IF(SUM('Actual species'!F287="X"),1,0))</f>
        <v>1</v>
      </c>
      <c r="D287">
        <f>IF(SUM('Actual species'!G287)&gt;0,1,IF(SUM('Actual species'!G287="X"),1,0))</f>
        <v>0</v>
      </c>
      <c r="E287">
        <f>IF(SUM('Actual species'!H287)&gt;0,1,IF(SUM('Actual species'!H287="X"),1,0))</f>
        <v>0</v>
      </c>
      <c r="F287">
        <f>IF(SUM('Actual species'!I287)&gt;0,1,IF(SUM('Actual species'!I287="X"),1,0))</f>
        <v>0</v>
      </c>
      <c r="G287">
        <f>IF(SUM('Actual species'!J287)&gt;0,1,IF(SUM('Actual species'!J287="X"),1,0))</f>
        <v>0</v>
      </c>
      <c r="H287">
        <f>IF(SUM('Actual species'!K287)&gt;0,1,IF(SUM('Actual species'!K287="X"),1,0))</f>
        <v>1</v>
      </c>
      <c r="I287">
        <f>IF(SUM('Actual species'!L287)&gt;0,1,IF(SUM('Actual species'!L287="X"),1,0))</f>
        <v>0</v>
      </c>
      <c r="J287">
        <f>IF(SUM('Actual species'!M287)&gt;0,1,IF(SUM('Actual species'!M287="X"),1,0))</f>
        <v>1</v>
      </c>
      <c r="K287">
        <f>IF(SUM('Actual species'!N287)&gt;0,1,IF(SUM('Actual species'!N287="X"),1,0))</f>
        <v>0</v>
      </c>
      <c r="L287">
        <f>IF(SUM('Actual species'!O287)&gt;0,1,IF(SUM('Actual species'!O287="X"),1,0))</f>
        <v>0</v>
      </c>
      <c r="M287">
        <f>IF(SUM('Actual species'!P287)&gt;0,1,IF(SUM('Actual species'!P287="X"),1,0))</f>
        <v>0</v>
      </c>
      <c r="N287">
        <f>IF(SUM('Actual species'!Q287)&gt;0,1,IF(SUM('Actual species'!Q287="X"),1,0))</f>
        <v>0</v>
      </c>
      <c r="O287">
        <f>IF(SUM('Actual species'!R287)&gt;0,1,IF(SUM('Actual species'!R287="X"),1,0))</f>
        <v>0</v>
      </c>
      <c r="P287">
        <f>IF(SUM('Actual species'!S287)&gt;0,1,IF(SUM('Actual species'!S287="X"),1,0))</f>
        <v>0</v>
      </c>
      <c r="Q287">
        <f>IF(SUM('Actual species'!T287)&gt;0,1,IF(SUM('Actual species'!T287="X"),1,0))</f>
        <v>0</v>
      </c>
      <c r="R287">
        <f>IF(SUM('Actual species'!U287)&gt;0,1,IF(SUM('Actual species'!U287="X"),1,0))</f>
        <v>0</v>
      </c>
      <c r="S287">
        <f>IF(SUM('Actual species'!V287)&gt;0,1,IF(SUM('Actual species'!V287="X"),1,0))</f>
        <v>0</v>
      </c>
      <c r="T287">
        <f>IF(SUM('Actual species'!W287)&gt;0,1,IF(SUM('Actual species'!W287="X"),1,0))</f>
        <v>0</v>
      </c>
      <c r="U287">
        <f>IF(SUM('Actual species'!X287)&gt;0,1,IF(SUM('Actual species'!X287="X"),1,0))</f>
        <v>1</v>
      </c>
      <c r="V287">
        <f>IF(SUM('Actual species'!Y287)&gt;0,1,IF(SUM('Actual species'!Y287="X"),1,0))</f>
        <v>0</v>
      </c>
    </row>
    <row r="288" spans="1:22" x14ac:dyDescent="0.3">
      <c r="A288" t="str">
        <f>'Actual species'!A288</f>
        <v>Atheta crassicornis</v>
      </c>
      <c r="B288">
        <f>IF(SUM('Actual species'!B288:E288)&gt;0,1,IF(SUM('Actual species'!B288:E288="X"),1,0))</f>
        <v>1</v>
      </c>
      <c r="C288">
        <f>IF(SUM('Actual species'!F288)&gt;0,1,IF(SUM('Actual species'!F288="X"),1,0))</f>
        <v>1</v>
      </c>
      <c r="D288">
        <f>IF(SUM('Actual species'!G288)&gt;0,1,IF(SUM('Actual species'!G288="X"),1,0))</f>
        <v>0</v>
      </c>
      <c r="E288">
        <f>IF(SUM('Actual species'!H288)&gt;0,1,IF(SUM('Actual species'!H288="X"),1,0))</f>
        <v>0</v>
      </c>
      <c r="F288">
        <f>IF(SUM('Actual species'!I288)&gt;0,1,IF(SUM('Actual species'!I288="X"),1,0))</f>
        <v>1</v>
      </c>
      <c r="G288">
        <f>IF(SUM('Actual species'!J288)&gt;0,1,IF(SUM('Actual species'!J288="X"),1,0))</f>
        <v>0</v>
      </c>
      <c r="H288">
        <f>IF(SUM('Actual species'!K288)&gt;0,1,IF(SUM('Actual species'!K288="X"),1,0))</f>
        <v>0</v>
      </c>
      <c r="I288">
        <f>IF(SUM('Actual species'!L288)&gt;0,1,IF(SUM('Actual species'!L288="X"),1,0))</f>
        <v>0</v>
      </c>
      <c r="J288">
        <f>IF(SUM('Actual species'!M288)&gt;0,1,IF(SUM('Actual species'!M288="X"),1,0))</f>
        <v>1</v>
      </c>
      <c r="K288">
        <f>IF(SUM('Actual species'!N288)&gt;0,1,IF(SUM('Actual species'!N288="X"),1,0))</f>
        <v>0</v>
      </c>
      <c r="L288">
        <f>IF(SUM('Actual species'!O288)&gt;0,1,IF(SUM('Actual species'!O288="X"),1,0))</f>
        <v>0</v>
      </c>
      <c r="M288">
        <f>IF(SUM('Actual species'!P288)&gt;0,1,IF(SUM('Actual species'!P288="X"),1,0))</f>
        <v>0</v>
      </c>
      <c r="N288">
        <f>IF(SUM('Actual species'!Q288)&gt;0,1,IF(SUM('Actual species'!Q288="X"),1,0))</f>
        <v>1</v>
      </c>
      <c r="O288">
        <f>IF(SUM('Actual species'!R288)&gt;0,1,IF(SUM('Actual species'!R288="X"),1,0))</f>
        <v>0</v>
      </c>
      <c r="P288">
        <f>IF(SUM('Actual species'!S288)&gt;0,1,IF(SUM('Actual species'!S288="X"),1,0))</f>
        <v>1</v>
      </c>
      <c r="Q288">
        <f>IF(SUM('Actual species'!T288)&gt;0,1,IF(SUM('Actual species'!T288="X"),1,0))</f>
        <v>1</v>
      </c>
      <c r="R288">
        <f>IF(SUM('Actual species'!U288)&gt;0,1,IF(SUM('Actual species'!U288="X"),1,0))</f>
        <v>0</v>
      </c>
      <c r="S288">
        <f>IF(SUM('Actual species'!V288)&gt;0,1,IF(SUM('Actual species'!V288="X"),1,0))</f>
        <v>0</v>
      </c>
      <c r="T288">
        <f>IF(SUM('Actual species'!W288)&gt;0,1,IF(SUM('Actual species'!W288="X"),1,0))</f>
        <v>0</v>
      </c>
      <c r="U288">
        <f>IF(SUM('Actual species'!X288)&gt;0,1,IF(SUM('Actual species'!X288="X"),1,0))</f>
        <v>1</v>
      </c>
      <c r="V288">
        <f>IF(SUM('Actual species'!Y288)&gt;0,1,IF(SUM('Actual species'!Y288="X"),1,0))</f>
        <v>1</v>
      </c>
    </row>
    <row r="289" spans="1:22" x14ac:dyDescent="0.3">
      <c r="A289" t="str">
        <f>'Actual species'!A289</f>
        <v xml:space="preserve">Atheta cretica (E) </v>
      </c>
      <c r="B289">
        <f>IF(SUM('Actual species'!B289:E289)&gt;0,1,IF(SUM('Actual species'!B289:E289="X"),1,0))</f>
        <v>0</v>
      </c>
      <c r="C289">
        <f>IF(SUM('Actual species'!F289)&gt;0,1,IF(SUM('Actual species'!F289="X"),1,0))</f>
        <v>0</v>
      </c>
      <c r="D289">
        <f>IF(SUM('Actual species'!G289)&gt;0,1,IF(SUM('Actual species'!G289="X"),1,0))</f>
        <v>0</v>
      </c>
      <c r="E289">
        <f>IF(SUM('Actual species'!H289)&gt;0,1,IF(SUM('Actual species'!H289="X"),1,0))</f>
        <v>0</v>
      </c>
      <c r="F289">
        <f>IF(SUM('Actual species'!I289)&gt;0,1,IF(SUM('Actual species'!I289="X"),1,0))</f>
        <v>0</v>
      </c>
      <c r="G289">
        <f>IF(SUM('Actual species'!J289)&gt;0,1,IF(SUM('Actual species'!J289="X"),1,0))</f>
        <v>1</v>
      </c>
      <c r="H289">
        <f>IF(SUM('Actual species'!K289)&gt;0,1,IF(SUM('Actual species'!K289="X"),1,0))</f>
        <v>0</v>
      </c>
      <c r="I289">
        <f>IF(SUM('Actual species'!L289)&gt;0,1,IF(SUM('Actual species'!L289="X"),1,0))</f>
        <v>0</v>
      </c>
      <c r="J289">
        <f>IF(SUM('Actual species'!M289)&gt;0,1,IF(SUM('Actual species'!M289="X"),1,0))</f>
        <v>0</v>
      </c>
      <c r="K289">
        <f>IF(SUM('Actual species'!N289)&gt;0,1,IF(SUM('Actual species'!N289="X"),1,0))</f>
        <v>0</v>
      </c>
      <c r="L289">
        <f>IF(SUM('Actual species'!O289)&gt;0,1,IF(SUM('Actual species'!O289="X"),1,0))</f>
        <v>0</v>
      </c>
      <c r="M289">
        <f>IF(SUM('Actual species'!P289)&gt;0,1,IF(SUM('Actual species'!P289="X"),1,0))</f>
        <v>0</v>
      </c>
      <c r="N289">
        <f>IF(SUM('Actual species'!Q289)&gt;0,1,IF(SUM('Actual species'!Q289="X"),1,0))</f>
        <v>0</v>
      </c>
      <c r="O289">
        <f>IF(SUM('Actual species'!R289)&gt;0,1,IF(SUM('Actual species'!R289="X"),1,0))</f>
        <v>0</v>
      </c>
      <c r="P289">
        <f>IF(SUM('Actual species'!S289)&gt;0,1,IF(SUM('Actual species'!S289="X"),1,0))</f>
        <v>0</v>
      </c>
      <c r="Q289">
        <f>IF(SUM('Actual species'!T289)&gt;0,1,IF(SUM('Actual species'!T289="X"),1,0))</f>
        <v>0</v>
      </c>
      <c r="R289">
        <f>IF(SUM('Actual species'!U289)&gt;0,1,IF(SUM('Actual species'!U289="X"),1,0))</f>
        <v>0</v>
      </c>
      <c r="S289">
        <f>IF(SUM('Actual species'!V289)&gt;0,1,IF(SUM('Actual species'!V289="X"),1,0))</f>
        <v>0</v>
      </c>
      <c r="T289">
        <f>IF(SUM('Actual species'!W289)&gt;0,1,IF(SUM('Actual species'!W289="X"),1,0))</f>
        <v>1</v>
      </c>
      <c r="U289">
        <f>IF(SUM('Actual species'!X289)&gt;0,1,IF(SUM('Actual species'!X289="X"),1,0))</f>
        <v>0</v>
      </c>
      <c r="V289">
        <f>IF(SUM('Actual species'!Y289)&gt;0,1,IF(SUM('Actual species'!Y289="X"),1,0))</f>
        <v>0</v>
      </c>
    </row>
    <row r="290" spans="1:22" x14ac:dyDescent="0.3">
      <c r="A290" t="str">
        <f>'Actual species'!A290</f>
        <v>Atheta debilis</v>
      </c>
      <c r="B290">
        <f>IF(SUM('Actual species'!B290:E290)&gt;0,1,IF(SUM('Actual species'!B290:E290="X"),1,0))</f>
        <v>0</v>
      </c>
      <c r="C290">
        <f>IF(SUM('Actual species'!F290)&gt;0,1,IF(SUM('Actual species'!F290="X"),1,0))</f>
        <v>0</v>
      </c>
      <c r="D290">
        <f>IF(SUM('Actual species'!G290)&gt;0,1,IF(SUM('Actual species'!G290="X"),1,0))</f>
        <v>0</v>
      </c>
      <c r="E290">
        <f>IF(SUM('Actual species'!H290)&gt;0,1,IF(SUM('Actual species'!H290="X"),1,0))</f>
        <v>0</v>
      </c>
      <c r="F290">
        <f>IF(SUM('Actual species'!I290)&gt;0,1,IF(SUM('Actual species'!I290="X"),1,0))</f>
        <v>0</v>
      </c>
      <c r="G290">
        <f>IF(SUM('Actual species'!J290)&gt;0,1,IF(SUM('Actual species'!J290="X"),1,0))</f>
        <v>0</v>
      </c>
      <c r="H290">
        <f>IF(SUM('Actual species'!K290)&gt;0,1,IF(SUM('Actual species'!K290="X"),1,0))</f>
        <v>0</v>
      </c>
      <c r="I290">
        <f>IF(SUM('Actual species'!L290)&gt;0,1,IF(SUM('Actual species'!L290="X"),1,0))</f>
        <v>0</v>
      </c>
      <c r="J290">
        <f>IF(SUM('Actual species'!M290)&gt;0,1,IF(SUM('Actual species'!M290="X"),1,0))</f>
        <v>0</v>
      </c>
      <c r="K290">
        <f>IF(SUM('Actual species'!N290)&gt;0,1,IF(SUM('Actual species'!N290="X"),1,0))</f>
        <v>0</v>
      </c>
      <c r="L290">
        <f>IF(SUM('Actual species'!O290)&gt;0,1,IF(SUM('Actual species'!O290="X"),1,0))</f>
        <v>0</v>
      </c>
      <c r="M290">
        <f>IF(SUM('Actual species'!P290)&gt;0,1,IF(SUM('Actual species'!P290="X"),1,0))</f>
        <v>0</v>
      </c>
      <c r="N290">
        <f>IF(SUM('Actual species'!Q290)&gt;0,1,IF(SUM('Actual species'!Q290="X"),1,0))</f>
        <v>0</v>
      </c>
      <c r="O290">
        <f>IF(SUM('Actual species'!R290)&gt;0,1,IF(SUM('Actual species'!R290="X"),1,0))</f>
        <v>0</v>
      </c>
      <c r="P290">
        <f>IF(SUM('Actual species'!S290)&gt;0,1,IF(SUM('Actual species'!S290="X"),1,0))</f>
        <v>0</v>
      </c>
      <c r="Q290">
        <f>IF(SUM('Actual species'!T290)&gt;0,1,IF(SUM('Actual species'!T290="X"),1,0))</f>
        <v>1</v>
      </c>
      <c r="R290">
        <f>IF(SUM('Actual species'!U290)&gt;0,1,IF(SUM('Actual species'!U290="X"),1,0))</f>
        <v>0</v>
      </c>
      <c r="S290">
        <f>IF(SUM('Actual species'!V290)&gt;0,1,IF(SUM('Actual species'!V290="X"),1,0))</f>
        <v>0</v>
      </c>
      <c r="T290">
        <f>IF(SUM('Actual species'!W290)&gt;0,1,IF(SUM('Actual species'!W290="X"),1,0))</f>
        <v>0</v>
      </c>
      <c r="U290">
        <f>IF(SUM('Actual species'!X290)&gt;0,1,IF(SUM('Actual species'!X290="X"),1,0))</f>
        <v>1</v>
      </c>
      <c r="V290">
        <f>IF(SUM('Actual species'!Y290)&gt;0,1,IF(SUM('Actual species'!Y290="X"),1,0))</f>
        <v>0</v>
      </c>
    </row>
    <row r="291" spans="1:22" x14ac:dyDescent="0.3">
      <c r="A291" t="str">
        <f>'Actual species'!A291</f>
        <v>Atheta elongatula</v>
      </c>
      <c r="B291">
        <f>IF(SUM('Actual species'!B291:E291)&gt;0,1,IF(SUM('Actual species'!B291:E291="X"),1,0))</f>
        <v>0</v>
      </c>
      <c r="C291">
        <f>IF(SUM('Actual species'!F291)&gt;0,1,IF(SUM('Actual species'!F291="X"),1,0))</f>
        <v>0</v>
      </c>
      <c r="D291">
        <f>IF(SUM('Actual species'!G291)&gt;0,1,IF(SUM('Actual species'!G291="X"),1,0))</f>
        <v>0</v>
      </c>
      <c r="E291">
        <f>IF(SUM('Actual species'!H291)&gt;0,1,IF(SUM('Actual species'!H291="X"),1,0))</f>
        <v>0</v>
      </c>
      <c r="F291">
        <f>IF(SUM('Actual species'!I291)&gt;0,1,IF(SUM('Actual species'!I291="X"),1,0))</f>
        <v>0</v>
      </c>
      <c r="G291">
        <f>IF(SUM('Actual species'!J291)&gt;0,1,IF(SUM('Actual species'!J291="X"),1,0))</f>
        <v>0</v>
      </c>
      <c r="H291">
        <f>IF(SUM('Actual species'!K291)&gt;0,1,IF(SUM('Actual species'!K291="X"),1,0))</f>
        <v>0</v>
      </c>
      <c r="I291">
        <f>IF(SUM('Actual species'!L291)&gt;0,1,IF(SUM('Actual species'!L291="X"),1,0))</f>
        <v>0</v>
      </c>
      <c r="J291">
        <f>IF(SUM('Actual species'!M291)&gt;0,1,IF(SUM('Actual species'!M291="X"),1,0))</f>
        <v>0</v>
      </c>
      <c r="K291">
        <f>IF(SUM('Actual species'!N291)&gt;0,1,IF(SUM('Actual species'!N291="X"),1,0))</f>
        <v>0</v>
      </c>
      <c r="L291">
        <f>IF(SUM('Actual species'!O291)&gt;0,1,IF(SUM('Actual species'!O291="X"),1,0))</f>
        <v>0</v>
      </c>
      <c r="M291">
        <f>IF(SUM('Actual species'!P291)&gt;0,1,IF(SUM('Actual species'!P291="X"),1,0))</f>
        <v>0</v>
      </c>
      <c r="N291">
        <f>IF(SUM('Actual species'!Q291)&gt;0,1,IF(SUM('Actual species'!Q291="X"),1,0))</f>
        <v>0</v>
      </c>
      <c r="O291">
        <f>IF(SUM('Actual species'!R291)&gt;0,1,IF(SUM('Actual species'!R291="X"),1,0))</f>
        <v>1</v>
      </c>
      <c r="P291">
        <f>IF(SUM('Actual species'!S291)&gt;0,1,IF(SUM('Actual species'!S291="X"),1,0))</f>
        <v>0</v>
      </c>
      <c r="Q291">
        <f>IF(SUM('Actual species'!T291)&gt;0,1,IF(SUM('Actual species'!T291="X"),1,0))</f>
        <v>0</v>
      </c>
      <c r="R291">
        <f>IF(SUM('Actual species'!U291)&gt;0,1,IF(SUM('Actual species'!U291="X"),1,0))</f>
        <v>0</v>
      </c>
      <c r="S291">
        <f>IF(SUM('Actual species'!V291)&gt;0,1,IF(SUM('Actual species'!V291="X"),1,0))</f>
        <v>0</v>
      </c>
      <c r="T291">
        <f>IF(SUM('Actual species'!W291)&gt;0,1,IF(SUM('Actual species'!W291="X"),1,0))</f>
        <v>0</v>
      </c>
      <c r="U291">
        <f>IF(SUM('Actual species'!X291)&gt;0,1,IF(SUM('Actual species'!X291="X"),1,0))</f>
        <v>1</v>
      </c>
      <c r="V291">
        <f>IF(SUM('Actual species'!Y291)&gt;0,1,IF(SUM('Actual species'!Y291="X"),1,0))</f>
        <v>0</v>
      </c>
    </row>
    <row r="292" spans="1:22" x14ac:dyDescent="0.3">
      <c r="A292" t="str">
        <f>'Actual species'!A292</f>
        <v>Atheta epirotica</v>
      </c>
      <c r="B292">
        <f>IF(SUM('Actual species'!B292:E292)&gt;0,1,IF(SUM('Actual species'!B292:E292="X"),1,0))</f>
        <v>0</v>
      </c>
      <c r="C292">
        <f>IF(SUM('Actual species'!F292)&gt;0,1,IF(SUM('Actual species'!F292="X"),1,0))</f>
        <v>0</v>
      </c>
      <c r="D292">
        <f>IF(SUM('Actual species'!G292)&gt;0,1,IF(SUM('Actual species'!G292="X"),1,0))</f>
        <v>0</v>
      </c>
      <c r="E292">
        <f>IF(SUM('Actual species'!H292)&gt;0,1,IF(SUM('Actual species'!H292="X"),1,0))</f>
        <v>0</v>
      </c>
      <c r="F292">
        <f>IF(SUM('Actual species'!I292)&gt;0,1,IF(SUM('Actual species'!I292="X"),1,0))</f>
        <v>0</v>
      </c>
      <c r="G292">
        <f>IF(SUM('Actual species'!J292)&gt;0,1,IF(SUM('Actual species'!J292="X"),1,0))</f>
        <v>0</v>
      </c>
      <c r="H292">
        <f>IF(SUM('Actual species'!K292)&gt;0,1,IF(SUM('Actual species'!K292="X"),1,0))</f>
        <v>0</v>
      </c>
      <c r="I292">
        <f>IF(SUM('Actual species'!L292)&gt;0,1,IF(SUM('Actual species'!L292="X"),1,0))</f>
        <v>0</v>
      </c>
      <c r="J292">
        <f>IF(SUM('Actual species'!M292)&gt;0,1,IF(SUM('Actual species'!M292="X"),1,0))</f>
        <v>1</v>
      </c>
      <c r="K292">
        <f>IF(SUM('Actual species'!N292)&gt;0,1,IF(SUM('Actual species'!N292="X"),1,0))</f>
        <v>0</v>
      </c>
      <c r="L292">
        <f>IF(SUM('Actual species'!O292)&gt;0,1,IF(SUM('Actual species'!O292="X"),1,0))</f>
        <v>0</v>
      </c>
      <c r="M292">
        <f>IF(SUM('Actual species'!P292)&gt;0,1,IF(SUM('Actual species'!P292="X"),1,0))</f>
        <v>0</v>
      </c>
      <c r="N292">
        <f>IF(SUM('Actual species'!Q292)&gt;0,1,IF(SUM('Actual species'!Q292="X"),1,0))</f>
        <v>0</v>
      </c>
      <c r="O292">
        <f>IF(SUM('Actual species'!R292)&gt;0,1,IF(SUM('Actual species'!R292="X"),1,0))</f>
        <v>0</v>
      </c>
      <c r="P292">
        <f>IF(SUM('Actual species'!S292)&gt;0,1,IF(SUM('Actual species'!S292="X"),1,0))</f>
        <v>0</v>
      </c>
      <c r="Q292">
        <f>IF(SUM('Actual species'!T292)&gt;0,1,IF(SUM('Actual species'!T292="X"),1,0))</f>
        <v>0</v>
      </c>
      <c r="R292">
        <f>IF(SUM('Actual species'!U292)&gt;0,1,IF(SUM('Actual species'!U292="X"),1,0))</f>
        <v>0</v>
      </c>
      <c r="S292">
        <f>IF(SUM('Actual species'!V292)&gt;0,1,IF(SUM('Actual species'!V292="X"),1,0))</f>
        <v>0</v>
      </c>
      <c r="T292">
        <f>IF(SUM('Actual species'!W292)&gt;0,1,IF(SUM('Actual species'!W292="X"),1,0))</f>
        <v>0</v>
      </c>
      <c r="U292">
        <f>IF(SUM('Actual species'!X292)&gt;0,1,IF(SUM('Actual species'!X292="X"),1,0))</f>
        <v>1</v>
      </c>
      <c r="V292">
        <f>IF(SUM('Actual species'!Y292)&gt;0,1,IF(SUM('Actual species'!Y292="X"),1,0))</f>
        <v>0</v>
      </c>
    </row>
    <row r="293" spans="1:22" x14ac:dyDescent="0.3">
      <c r="A293" t="str">
        <f>'Actual species'!A293</f>
        <v>Atheta fimorum</v>
      </c>
      <c r="B293">
        <f>IF(SUM('Actual species'!B293:E293)&gt;0,1,IF(SUM('Actual species'!B293:E293="X"),1,0))</f>
        <v>0</v>
      </c>
      <c r="C293">
        <f>IF(SUM('Actual species'!F293)&gt;0,1,IF(SUM('Actual species'!F293="X"),1,0))</f>
        <v>0</v>
      </c>
      <c r="D293">
        <f>IF(SUM('Actual species'!G293)&gt;0,1,IF(SUM('Actual species'!G293="X"),1,0))</f>
        <v>0</v>
      </c>
      <c r="E293">
        <f>IF(SUM('Actual species'!H293)&gt;0,1,IF(SUM('Actual species'!H293="X"),1,0))</f>
        <v>0</v>
      </c>
      <c r="F293">
        <f>IF(SUM('Actual species'!I293)&gt;0,1,IF(SUM('Actual species'!I293="X"),1,0))</f>
        <v>0</v>
      </c>
      <c r="G293">
        <f>IF(SUM('Actual species'!J293)&gt;0,1,IF(SUM('Actual species'!J293="X"),1,0))</f>
        <v>0</v>
      </c>
      <c r="H293">
        <f>IF(SUM('Actual species'!K293)&gt;0,1,IF(SUM('Actual species'!K293="X"),1,0))</f>
        <v>0</v>
      </c>
      <c r="I293">
        <f>IF(SUM('Actual species'!L293)&gt;0,1,IF(SUM('Actual species'!L293="X"),1,0))</f>
        <v>0</v>
      </c>
      <c r="J293">
        <f>IF(SUM('Actual species'!M293)&gt;0,1,IF(SUM('Actual species'!M293="X"),1,0))</f>
        <v>1</v>
      </c>
      <c r="K293">
        <f>IF(SUM('Actual species'!N293)&gt;0,1,IF(SUM('Actual species'!N293="X"),1,0))</f>
        <v>0</v>
      </c>
      <c r="L293">
        <f>IF(SUM('Actual species'!O293)&gt;0,1,IF(SUM('Actual species'!O293="X"),1,0))</f>
        <v>0</v>
      </c>
      <c r="M293">
        <f>IF(SUM('Actual species'!P293)&gt;0,1,IF(SUM('Actual species'!P293="X"),1,0))</f>
        <v>0</v>
      </c>
      <c r="N293">
        <f>IF(SUM('Actual species'!Q293)&gt;0,1,IF(SUM('Actual species'!Q293="X"),1,0))</f>
        <v>0</v>
      </c>
      <c r="O293">
        <f>IF(SUM('Actual species'!R293)&gt;0,1,IF(SUM('Actual species'!R293="X"),1,0))</f>
        <v>0</v>
      </c>
      <c r="P293">
        <f>IF(SUM('Actual species'!S293)&gt;0,1,IF(SUM('Actual species'!S293="X"),1,0))</f>
        <v>0</v>
      </c>
      <c r="Q293">
        <f>IF(SUM('Actual species'!T293)&gt;0,1,IF(SUM('Actual species'!T293="X"),1,0))</f>
        <v>0</v>
      </c>
      <c r="R293">
        <f>IF(SUM('Actual species'!U293)&gt;0,1,IF(SUM('Actual species'!U293="X"),1,0))</f>
        <v>0</v>
      </c>
      <c r="S293">
        <f>IF(SUM('Actual species'!V293)&gt;0,1,IF(SUM('Actual species'!V293="X"),1,0))</f>
        <v>0</v>
      </c>
      <c r="T293">
        <f>IF(SUM('Actual species'!W293)&gt;0,1,IF(SUM('Actual species'!W293="X"),1,0))</f>
        <v>0</v>
      </c>
      <c r="U293">
        <f>IF(SUM('Actual species'!X293)&gt;0,1,IF(SUM('Actual species'!X293="X"),1,0))</f>
        <v>0</v>
      </c>
      <c r="V293">
        <f>IF(SUM('Actual species'!Y293)&gt;0,1,IF(SUM('Actual species'!Y293="X"),1,0))</f>
        <v>0</v>
      </c>
    </row>
    <row r="294" spans="1:22" x14ac:dyDescent="0.3">
      <c r="A294" t="str">
        <f>'Actual species'!A294</f>
        <v>Atheta flavipes</v>
      </c>
      <c r="B294">
        <f>IF(SUM('Actual species'!B294:E294)&gt;0,1,IF(SUM('Actual species'!B294:E294="X"),1,0))</f>
        <v>0</v>
      </c>
      <c r="C294">
        <f>IF(SUM('Actual species'!F294)&gt;0,1,IF(SUM('Actual species'!F294="X"),1,0))</f>
        <v>0</v>
      </c>
      <c r="D294">
        <f>IF(SUM('Actual species'!G294)&gt;0,1,IF(SUM('Actual species'!G294="X"),1,0))</f>
        <v>0</v>
      </c>
      <c r="E294">
        <f>IF(SUM('Actual species'!H294)&gt;0,1,IF(SUM('Actual species'!H294="X"),1,0))</f>
        <v>0</v>
      </c>
      <c r="F294">
        <f>IF(SUM('Actual species'!I294)&gt;0,1,IF(SUM('Actual species'!I294="X"),1,0))</f>
        <v>0</v>
      </c>
      <c r="G294">
        <f>IF(SUM('Actual species'!J294)&gt;0,1,IF(SUM('Actual species'!J294="X"),1,0))</f>
        <v>0</v>
      </c>
      <c r="H294">
        <f>IF(SUM('Actual species'!K294)&gt;0,1,IF(SUM('Actual species'!K294="X"),1,0))</f>
        <v>0</v>
      </c>
      <c r="I294">
        <f>IF(SUM('Actual species'!L294)&gt;0,1,IF(SUM('Actual species'!L294="X"),1,0))</f>
        <v>0</v>
      </c>
      <c r="J294">
        <f>IF(SUM('Actual species'!M294)&gt;0,1,IF(SUM('Actual species'!M294="X"),1,0))</f>
        <v>1</v>
      </c>
      <c r="K294">
        <f>IF(SUM('Actual species'!N294)&gt;0,1,IF(SUM('Actual species'!N294="X"),1,0))</f>
        <v>0</v>
      </c>
      <c r="L294">
        <f>IF(SUM('Actual species'!O294)&gt;0,1,IF(SUM('Actual species'!O294="X"),1,0))</f>
        <v>0</v>
      </c>
      <c r="M294">
        <f>IF(SUM('Actual species'!P294)&gt;0,1,IF(SUM('Actual species'!P294="X"),1,0))</f>
        <v>0</v>
      </c>
      <c r="N294">
        <f>IF(SUM('Actual species'!Q294)&gt;0,1,IF(SUM('Actual species'!Q294="X"),1,0))</f>
        <v>0</v>
      </c>
      <c r="O294">
        <f>IF(SUM('Actual species'!R294)&gt;0,1,IF(SUM('Actual species'!R294="X"),1,0))</f>
        <v>0</v>
      </c>
      <c r="P294">
        <f>IF(SUM('Actual species'!S294)&gt;0,1,IF(SUM('Actual species'!S294="X"),1,0))</f>
        <v>0</v>
      </c>
      <c r="Q294">
        <f>IF(SUM('Actual species'!T294)&gt;0,1,IF(SUM('Actual species'!T294="X"),1,0))</f>
        <v>0</v>
      </c>
      <c r="R294">
        <f>IF(SUM('Actual species'!U294)&gt;0,1,IF(SUM('Actual species'!U294="X"),1,0))</f>
        <v>0</v>
      </c>
      <c r="S294">
        <f>IF(SUM('Actual species'!V294)&gt;0,1,IF(SUM('Actual species'!V294="X"),1,0))</f>
        <v>0</v>
      </c>
      <c r="T294">
        <f>IF(SUM('Actual species'!W294)&gt;0,1,IF(SUM('Actual species'!W294="X"),1,0))</f>
        <v>0</v>
      </c>
      <c r="U294">
        <f>IF(SUM('Actual species'!X294)&gt;0,1,IF(SUM('Actual species'!X294="X"),1,0))</f>
        <v>0</v>
      </c>
      <c r="V294">
        <f>IF(SUM('Actual species'!Y294)&gt;0,1,IF(SUM('Actual species'!Y294="X"),1,0))</f>
        <v>0</v>
      </c>
    </row>
    <row r="295" spans="1:22" x14ac:dyDescent="0.3">
      <c r="A295" t="str">
        <f>'Actual species'!A295</f>
        <v>Atheta fungi fungi</v>
      </c>
      <c r="B295">
        <f>IF(SUM('Actual species'!B295:E295)&gt;0,1,IF(SUM('Actual species'!B295:E295="X"),1,0))</f>
        <v>0</v>
      </c>
      <c r="C295">
        <f>IF(SUM('Actual species'!F295)&gt;0,1,IF(SUM('Actual species'!F295="X"),1,0))</f>
        <v>1</v>
      </c>
      <c r="D295">
        <f>IF(SUM('Actual species'!G295)&gt;0,1,IF(SUM('Actual species'!G295="X"),1,0))</f>
        <v>0</v>
      </c>
      <c r="E295">
        <f>IF(SUM('Actual species'!H295)&gt;0,1,IF(SUM('Actual species'!H295="X"),1,0))</f>
        <v>0</v>
      </c>
      <c r="F295">
        <f>IF(SUM('Actual species'!I295)&gt;0,1,IF(SUM('Actual species'!I295="X"),1,0))</f>
        <v>0</v>
      </c>
      <c r="G295">
        <f>IF(SUM('Actual species'!J295)&gt;0,1,IF(SUM('Actual species'!J295="X"),1,0))</f>
        <v>0</v>
      </c>
      <c r="H295">
        <f>IF(SUM('Actual species'!K295)&gt;0,1,IF(SUM('Actual species'!K295="X"),1,0))</f>
        <v>0</v>
      </c>
      <c r="I295">
        <f>IF(SUM('Actual species'!L295)&gt;0,1,IF(SUM('Actual species'!L295="X"),1,0))</f>
        <v>0</v>
      </c>
      <c r="J295">
        <f>IF(SUM('Actual species'!M295)&gt;0,1,IF(SUM('Actual species'!M295="X"),1,0))</f>
        <v>0</v>
      </c>
      <c r="K295">
        <f>IF(SUM('Actual species'!N295)&gt;0,1,IF(SUM('Actual species'!N295="X"),1,0))</f>
        <v>0</v>
      </c>
      <c r="L295">
        <f>IF(SUM('Actual species'!O295)&gt;0,1,IF(SUM('Actual species'!O295="X"),1,0))</f>
        <v>0</v>
      </c>
      <c r="M295">
        <f>IF(SUM('Actual species'!P295)&gt;0,1,IF(SUM('Actual species'!P295="X"),1,0))</f>
        <v>0</v>
      </c>
      <c r="N295">
        <f>IF(SUM('Actual species'!Q295)&gt;0,1,IF(SUM('Actual species'!Q295="X"),1,0))</f>
        <v>0</v>
      </c>
      <c r="O295">
        <f>IF(SUM('Actual species'!R295)&gt;0,1,IF(SUM('Actual species'!R295="X"),1,0))</f>
        <v>0</v>
      </c>
      <c r="P295">
        <f>IF(SUM('Actual species'!S295)&gt;0,1,IF(SUM('Actual species'!S295="X"),1,0))</f>
        <v>0</v>
      </c>
      <c r="Q295">
        <f>IF(SUM('Actual species'!T295)&gt;0,1,IF(SUM('Actual species'!T295="X"),1,0))</f>
        <v>0</v>
      </c>
      <c r="R295">
        <f>IF(SUM('Actual species'!U295)&gt;0,1,IF(SUM('Actual species'!U295="X"),1,0))</f>
        <v>0</v>
      </c>
      <c r="S295">
        <f>IF(SUM('Actual species'!V295)&gt;0,1,IF(SUM('Actual species'!V295="X"),1,0))</f>
        <v>0</v>
      </c>
      <c r="T295">
        <f>IF(SUM('Actual species'!W295)&gt;0,1,IF(SUM('Actual species'!W295="X"),1,0))</f>
        <v>0</v>
      </c>
      <c r="U295">
        <f>IF(SUM('Actual species'!X295)&gt;0,1,IF(SUM('Actual species'!X295="X"),1,0))</f>
        <v>0</v>
      </c>
      <c r="V295">
        <f>IF(SUM('Actual species'!Y295)&gt;0,1,IF(SUM('Actual species'!Y295="X"),1,0))</f>
        <v>0</v>
      </c>
    </row>
    <row r="296" spans="1:22" x14ac:dyDescent="0.3">
      <c r="A296" t="str">
        <f>'Actual species'!A296</f>
        <v>Atheta fussi</v>
      </c>
      <c r="B296">
        <f>IF(SUM('Actual species'!B296:E296)&gt;0,1,IF(SUM('Actual species'!B296:E296="X"),1,0))</f>
        <v>0</v>
      </c>
      <c r="C296">
        <f>IF(SUM('Actual species'!F296)&gt;0,1,IF(SUM('Actual species'!F296="X"),1,0))</f>
        <v>0</v>
      </c>
      <c r="D296">
        <f>IF(SUM('Actual species'!G296)&gt;0,1,IF(SUM('Actual species'!G296="X"),1,0))</f>
        <v>0</v>
      </c>
      <c r="E296">
        <f>IF(SUM('Actual species'!H296)&gt;0,1,IF(SUM('Actual species'!H296="X"),1,0))</f>
        <v>0</v>
      </c>
      <c r="F296">
        <f>IF(SUM('Actual species'!I296)&gt;0,1,IF(SUM('Actual species'!I296="X"),1,0))</f>
        <v>0</v>
      </c>
      <c r="G296">
        <f>IF(SUM('Actual species'!J296)&gt;0,1,IF(SUM('Actual species'!J296="X"),1,0))</f>
        <v>0</v>
      </c>
      <c r="H296">
        <f>IF(SUM('Actual species'!K296)&gt;0,1,IF(SUM('Actual species'!K296="X"),1,0))</f>
        <v>0</v>
      </c>
      <c r="I296">
        <f>IF(SUM('Actual species'!L296)&gt;0,1,IF(SUM('Actual species'!L296="X"),1,0))</f>
        <v>0</v>
      </c>
      <c r="J296">
        <f>IF(SUM('Actual species'!M296)&gt;0,1,IF(SUM('Actual species'!M296="X"),1,0))</f>
        <v>1</v>
      </c>
      <c r="K296">
        <f>IF(SUM('Actual species'!N296)&gt;0,1,IF(SUM('Actual species'!N296="X"),1,0))</f>
        <v>0</v>
      </c>
      <c r="L296">
        <f>IF(SUM('Actual species'!O296)&gt;0,1,IF(SUM('Actual species'!O296="X"),1,0))</f>
        <v>0</v>
      </c>
      <c r="M296">
        <f>IF(SUM('Actual species'!P296)&gt;0,1,IF(SUM('Actual species'!P296="X"),1,0))</f>
        <v>0</v>
      </c>
      <c r="N296">
        <f>IF(SUM('Actual species'!Q296)&gt;0,1,IF(SUM('Actual species'!Q296="X"),1,0))</f>
        <v>0</v>
      </c>
      <c r="O296">
        <f>IF(SUM('Actual species'!R296)&gt;0,1,IF(SUM('Actual species'!R296="X"),1,0))</f>
        <v>0</v>
      </c>
      <c r="P296">
        <f>IF(SUM('Actual species'!S296)&gt;0,1,IF(SUM('Actual species'!S296="X"),1,0))</f>
        <v>0</v>
      </c>
      <c r="Q296">
        <f>IF(SUM('Actual species'!T296)&gt;0,1,IF(SUM('Actual species'!T296="X"),1,0))</f>
        <v>0</v>
      </c>
      <c r="R296">
        <f>IF(SUM('Actual species'!U296)&gt;0,1,IF(SUM('Actual species'!U296="X"),1,0))</f>
        <v>0</v>
      </c>
      <c r="S296">
        <f>IF(SUM('Actual species'!V296)&gt;0,1,IF(SUM('Actual species'!V296="X"),1,0))</f>
        <v>0</v>
      </c>
      <c r="T296">
        <f>IF(SUM('Actual species'!W296)&gt;0,1,IF(SUM('Actual species'!W296="X"),1,0))</f>
        <v>0</v>
      </c>
      <c r="U296">
        <f>IF(SUM('Actual species'!X296)&gt;0,1,IF(SUM('Actual species'!X296="X"),1,0))</f>
        <v>0</v>
      </c>
      <c r="V296">
        <f>IF(SUM('Actual species'!Y296)&gt;0,1,IF(SUM('Actual species'!Y296="X"),1,0))</f>
        <v>0</v>
      </c>
    </row>
    <row r="297" spans="1:22" x14ac:dyDescent="0.3">
      <c r="A297" t="str">
        <f>'Actual species'!A297</f>
        <v>Atheta gagatina</v>
      </c>
      <c r="B297">
        <f>IF(SUM('Actual species'!B297:E297)&gt;0,1,IF(SUM('Actual species'!B297:E297="X"),1,0))</f>
        <v>0</v>
      </c>
      <c r="C297">
        <f>IF(SUM('Actual species'!F297)&gt;0,1,IF(SUM('Actual species'!F297="X"),1,0))</f>
        <v>0</v>
      </c>
      <c r="D297">
        <f>IF(SUM('Actual species'!G297)&gt;0,1,IF(SUM('Actual species'!G297="X"),1,0))</f>
        <v>0</v>
      </c>
      <c r="E297">
        <f>IF(SUM('Actual species'!H297)&gt;0,1,IF(SUM('Actual species'!H297="X"),1,0))</f>
        <v>0</v>
      </c>
      <c r="F297">
        <f>IF(SUM('Actual species'!I297)&gt;0,1,IF(SUM('Actual species'!I297="X"),1,0))</f>
        <v>0</v>
      </c>
      <c r="G297">
        <f>IF(SUM('Actual species'!J297)&gt;0,1,IF(SUM('Actual species'!J297="X"),1,0))</f>
        <v>0</v>
      </c>
      <c r="H297">
        <f>IF(SUM('Actual species'!K297)&gt;0,1,IF(SUM('Actual species'!K297="X"),1,0))</f>
        <v>0</v>
      </c>
      <c r="I297">
        <f>IF(SUM('Actual species'!L297)&gt;0,1,IF(SUM('Actual species'!L297="X"),1,0))</f>
        <v>0</v>
      </c>
      <c r="J297">
        <f>IF(SUM('Actual species'!M297)&gt;0,1,IF(SUM('Actual species'!M297="X"),1,0))</f>
        <v>0</v>
      </c>
      <c r="K297">
        <f>IF(SUM('Actual species'!N297)&gt;0,1,IF(SUM('Actual species'!N297="X"),1,0))</f>
        <v>0</v>
      </c>
      <c r="L297">
        <f>IF(SUM('Actual species'!O297)&gt;0,1,IF(SUM('Actual species'!O297="X"),1,0))</f>
        <v>0</v>
      </c>
      <c r="M297">
        <f>IF(SUM('Actual species'!P297)&gt;0,1,IF(SUM('Actual species'!P297="X"),1,0))</f>
        <v>0</v>
      </c>
      <c r="N297">
        <f>IF(SUM('Actual species'!Q297)&gt;0,1,IF(SUM('Actual species'!Q297="X"),1,0))</f>
        <v>0</v>
      </c>
      <c r="O297">
        <f>IF(SUM('Actual species'!R297)&gt;0,1,IF(SUM('Actual species'!R297="X"),1,0))</f>
        <v>0</v>
      </c>
      <c r="P297">
        <f>IF(SUM('Actual species'!S297)&gt;0,1,IF(SUM('Actual species'!S297="X"),1,0))</f>
        <v>0</v>
      </c>
      <c r="Q297">
        <f>IF(SUM('Actual species'!T297)&gt;0,1,IF(SUM('Actual species'!T297="X"),1,0))</f>
        <v>1</v>
      </c>
      <c r="R297">
        <f>IF(SUM('Actual species'!U297)&gt;0,1,IF(SUM('Actual species'!U297="X"),1,0))</f>
        <v>0</v>
      </c>
      <c r="S297">
        <f>IF(SUM('Actual species'!V297)&gt;0,1,IF(SUM('Actual species'!V297="X"),1,0))</f>
        <v>0</v>
      </c>
      <c r="T297">
        <f>IF(SUM('Actual species'!W297)&gt;0,1,IF(SUM('Actual species'!W297="X"),1,0))</f>
        <v>0</v>
      </c>
      <c r="U297">
        <f>IF(SUM('Actual species'!X297)&gt;0,1,IF(SUM('Actual species'!X297="X"),1,0))</f>
        <v>1</v>
      </c>
      <c r="V297">
        <f>IF(SUM('Actual species'!Y297)&gt;0,1,IF(SUM('Actual species'!Y297="X"),1,0))</f>
        <v>0</v>
      </c>
    </row>
    <row r="298" spans="1:22" x14ac:dyDescent="0.3">
      <c r="A298" t="str">
        <f>'Actual species'!A298</f>
        <v>Atheta graminicola</v>
      </c>
      <c r="B298">
        <f>IF(SUM('Actual species'!B298:E298)&gt;0,1,IF(SUM('Actual species'!B298:E298="X"),1,0))</f>
        <v>0</v>
      </c>
      <c r="C298">
        <f>IF(SUM('Actual species'!F298)&gt;0,1,IF(SUM('Actual species'!F298="X"),1,0))</f>
        <v>1</v>
      </c>
      <c r="D298">
        <f>IF(SUM('Actual species'!G298)&gt;0,1,IF(SUM('Actual species'!G298="X"),1,0))</f>
        <v>0</v>
      </c>
      <c r="E298">
        <f>IF(SUM('Actual species'!H298)&gt;0,1,IF(SUM('Actual species'!H298="X"),1,0))</f>
        <v>0</v>
      </c>
      <c r="F298">
        <f>IF(SUM('Actual species'!I298)&gt;0,1,IF(SUM('Actual species'!I298="X"),1,0))</f>
        <v>0</v>
      </c>
      <c r="G298">
        <f>IF(SUM('Actual species'!J298)&gt;0,1,IF(SUM('Actual species'!J298="X"),1,0))</f>
        <v>0</v>
      </c>
      <c r="H298">
        <f>IF(SUM('Actual species'!K298)&gt;0,1,IF(SUM('Actual species'!K298="X"),1,0))</f>
        <v>0</v>
      </c>
      <c r="I298">
        <f>IF(SUM('Actual species'!L298)&gt;0,1,IF(SUM('Actual species'!L298="X"),1,0))</f>
        <v>0</v>
      </c>
      <c r="J298">
        <f>IF(SUM('Actual species'!M298)&gt;0,1,IF(SUM('Actual species'!M298="X"),1,0))</f>
        <v>0</v>
      </c>
      <c r="K298">
        <f>IF(SUM('Actual species'!N298)&gt;0,1,IF(SUM('Actual species'!N298="X"),1,0))</f>
        <v>0</v>
      </c>
      <c r="L298">
        <f>IF(SUM('Actual species'!O298)&gt;0,1,IF(SUM('Actual species'!O298="X"),1,0))</f>
        <v>0</v>
      </c>
      <c r="M298">
        <f>IF(SUM('Actual species'!P298)&gt;0,1,IF(SUM('Actual species'!P298="X"),1,0))</f>
        <v>0</v>
      </c>
      <c r="N298">
        <f>IF(SUM('Actual species'!Q298)&gt;0,1,IF(SUM('Actual species'!Q298="X"),1,0))</f>
        <v>0</v>
      </c>
      <c r="O298">
        <f>IF(SUM('Actual species'!R298)&gt;0,1,IF(SUM('Actual species'!R298="X"),1,0))</f>
        <v>0</v>
      </c>
      <c r="P298">
        <f>IF(SUM('Actual species'!S298)&gt;0,1,IF(SUM('Actual species'!S298="X"),1,0))</f>
        <v>0</v>
      </c>
      <c r="Q298">
        <f>IF(SUM('Actual species'!T298)&gt;0,1,IF(SUM('Actual species'!T298="X"),1,0))</f>
        <v>0</v>
      </c>
      <c r="R298">
        <f>IF(SUM('Actual species'!U298)&gt;0,1,IF(SUM('Actual species'!U298="X"),1,0))</f>
        <v>0</v>
      </c>
      <c r="S298">
        <f>IF(SUM('Actual species'!V298)&gt;0,1,IF(SUM('Actual species'!V298="X"),1,0))</f>
        <v>0</v>
      </c>
      <c r="T298">
        <f>IF(SUM('Actual species'!W298)&gt;0,1,IF(SUM('Actual species'!W298="X"),1,0))</f>
        <v>0</v>
      </c>
      <c r="U298">
        <f>IF(SUM('Actual species'!X298)&gt;0,1,IF(SUM('Actual species'!X298="X"),1,0))</f>
        <v>0</v>
      </c>
      <c r="V298">
        <f>IF(SUM('Actual species'!Y298)&gt;0,1,IF(SUM('Actual species'!Y298="X"),1,0))</f>
        <v>0</v>
      </c>
    </row>
    <row r="299" spans="1:22" x14ac:dyDescent="0.3">
      <c r="A299" t="str">
        <f>'Actual species'!A299</f>
        <v>Atheta harwoodi</v>
      </c>
      <c r="B299">
        <f>IF(SUM('Actual species'!B299:E299)&gt;0,1,IF(SUM('Actual species'!B299:E299="X"),1,0))</f>
        <v>1</v>
      </c>
      <c r="C299">
        <f>IF(SUM('Actual species'!F299)&gt;0,1,IF(SUM('Actual species'!F299="X"),1,0))</f>
        <v>0</v>
      </c>
      <c r="D299">
        <f>IF(SUM('Actual species'!G299)&gt;0,1,IF(SUM('Actual species'!G299="X"),1,0))</f>
        <v>0</v>
      </c>
      <c r="E299">
        <f>IF(SUM('Actual species'!H299)&gt;0,1,IF(SUM('Actual species'!H299="X"),1,0))</f>
        <v>0</v>
      </c>
      <c r="F299">
        <f>IF(SUM('Actual species'!I299)&gt;0,1,IF(SUM('Actual species'!I299="X"),1,0))</f>
        <v>0</v>
      </c>
      <c r="G299">
        <f>IF(SUM('Actual species'!J299)&gt;0,1,IF(SUM('Actual species'!J299="X"),1,0))</f>
        <v>0</v>
      </c>
      <c r="H299">
        <f>IF(SUM('Actual species'!K299)&gt;0,1,IF(SUM('Actual species'!K299="X"),1,0))</f>
        <v>0</v>
      </c>
      <c r="I299">
        <f>IF(SUM('Actual species'!L299)&gt;0,1,IF(SUM('Actual species'!L299="X"),1,0))</f>
        <v>0</v>
      </c>
      <c r="J299">
        <f>IF(SUM('Actual species'!M299)&gt;0,1,IF(SUM('Actual species'!M299="X"),1,0))</f>
        <v>0</v>
      </c>
      <c r="K299">
        <f>IF(SUM('Actual species'!N299)&gt;0,1,IF(SUM('Actual species'!N299="X"),1,0))</f>
        <v>0</v>
      </c>
      <c r="L299">
        <f>IF(SUM('Actual species'!O299)&gt;0,1,IF(SUM('Actual species'!O299="X"),1,0))</f>
        <v>0</v>
      </c>
      <c r="M299">
        <f>IF(SUM('Actual species'!P299)&gt;0,1,IF(SUM('Actual species'!P299="X"),1,0))</f>
        <v>0</v>
      </c>
      <c r="N299">
        <f>IF(SUM('Actual species'!Q299)&gt;0,1,IF(SUM('Actual species'!Q299="X"),1,0))</f>
        <v>0</v>
      </c>
      <c r="O299">
        <f>IF(SUM('Actual species'!R299)&gt;0,1,IF(SUM('Actual species'!R299="X"),1,0))</f>
        <v>0</v>
      </c>
      <c r="P299">
        <f>IF(SUM('Actual species'!S299)&gt;0,1,IF(SUM('Actual species'!S299="X"),1,0))</f>
        <v>0</v>
      </c>
      <c r="Q299">
        <f>IF(SUM('Actual species'!T299)&gt;0,1,IF(SUM('Actual species'!T299="X"),1,0))</f>
        <v>0</v>
      </c>
      <c r="R299">
        <f>IF(SUM('Actual species'!U299)&gt;0,1,IF(SUM('Actual species'!U299="X"),1,0))</f>
        <v>0</v>
      </c>
      <c r="S299">
        <f>IF(SUM('Actual species'!V299)&gt;0,1,IF(SUM('Actual species'!V299="X"),1,0))</f>
        <v>0</v>
      </c>
      <c r="T299">
        <f>IF(SUM('Actual species'!W299)&gt;0,1,IF(SUM('Actual species'!W299="X"),1,0))</f>
        <v>0</v>
      </c>
      <c r="U299">
        <f>IF(SUM('Actual species'!X299)&gt;0,1,IF(SUM('Actual species'!X299="X"),1,0))</f>
        <v>0</v>
      </c>
      <c r="V299">
        <f>IF(SUM('Actual species'!Y299)&gt;0,1,IF(SUM('Actual species'!Y299="X"),1,0))</f>
        <v>0</v>
      </c>
    </row>
    <row r="300" spans="1:22" x14ac:dyDescent="0.3">
      <c r="A300" t="str">
        <f>'Actual species'!A300</f>
        <v>Atheta hummleri</v>
      </c>
      <c r="B300">
        <f>IF(SUM('Actual species'!B300:E300)&gt;0,1,IF(SUM('Actual species'!B300:E300="X"),1,0))</f>
        <v>0</v>
      </c>
      <c r="C300">
        <f>IF(SUM('Actual species'!F300)&gt;0,1,IF(SUM('Actual species'!F300="X"),1,0))</f>
        <v>0</v>
      </c>
      <c r="D300">
        <f>IF(SUM('Actual species'!G300)&gt;0,1,IF(SUM('Actual species'!G300="X"),1,0))</f>
        <v>0</v>
      </c>
      <c r="E300">
        <f>IF(SUM('Actual species'!H300)&gt;0,1,IF(SUM('Actual species'!H300="X"),1,0))</f>
        <v>0</v>
      </c>
      <c r="F300">
        <f>IF(SUM('Actual species'!I300)&gt;0,1,IF(SUM('Actual species'!I300="X"),1,0))</f>
        <v>0</v>
      </c>
      <c r="G300">
        <f>IF(SUM('Actual species'!J300)&gt;0,1,IF(SUM('Actual species'!J300="X"),1,0))</f>
        <v>0</v>
      </c>
      <c r="H300">
        <f>IF(SUM('Actual species'!K300)&gt;0,1,IF(SUM('Actual species'!K300="X"),1,0))</f>
        <v>0</v>
      </c>
      <c r="I300">
        <f>IF(SUM('Actual species'!L300)&gt;0,1,IF(SUM('Actual species'!L300="X"),1,0))</f>
        <v>0</v>
      </c>
      <c r="J300">
        <f>IF(SUM('Actual species'!M300)&gt;0,1,IF(SUM('Actual species'!M300="X"),1,0))</f>
        <v>1</v>
      </c>
      <c r="K300">
        <f>IF(SUM('Actual species'!N300)&gt;0,1,IF(SUM('Actual species'!N300="X"),1,0))</f>
        <v>0</v>
      </c>
      <c r="L300">
        <f>IF(SUM('Actual species'!O300)&gt;0,1,IF(SUM('Actual species'!O300="X"),1,0))</f>
        <v>0</v>
      </c>
      <c r="M300">
        <f>IF(SUM('Actual species'!P300)&gt;0,1,IF(SUM('Actual species'!P300="X"),1,0))</f>
        <v>0</v>
      </c>
      <c r="N300">
        <f>IF(SUM('Actual species'!Q300)&gt;0,1,IF(SUM('Actual species'!Q300="X"),1,0))</f>
        <v>0</v>
      </c>
      <c r="O300">
        <f>IF(SUM('Actual species'!R300)&gt;0,1,IF(SUM('Actual species'!R300="X"),1,0))</f>
        <v>0</v>
      </c>
      <c r="P300">
        <f>IF(SUM('Actual species'!S300)&gt;0,1,IF(SUM('Actual species'!S300="X"),1,0))</f>
        <v>0</v>
      </c>
      <c r="Q300">
        <f>IF(SUM('Actual species'!T300)&gt;0,1,IF(SUM('Actual species'!T300="X"),1,0))</f>
        <v>0</v>
      </c>
      <c r="R300">
        <f>IF(SUM('Actual species'!U300)&gt;0,1,IF(SUM('Actual species'!U300="X"),1,0))</f>
        <v>0</v>
      </c>
      <c r="S300">
        <f>IF(SUM('Actual species'!V300)&gt;0,1,IF(SUM('Actual species'!V300="X"),1,0))</f>
        <v>0</v>
      </c>
      <c r="T300">
        <f>IF(SUM('Actual species'!W300)&gt;0,1,IF(SUM('Actual species'!W300="X"),1,0))</f>
        <v>0</v>
      </c>
      <c r="U300">
        <f>IF(SUM('Actual species'!X300)&gt;0,1,IF(SUM('Actual species'!X300="X"),1,0))</f>
        <v>1</v>
      </c>
      <c r="V300">
        <f>IF(SUM('Actual species'!Y300)&gt;0,1,IF(SUM('Actual species'!Y300="X"),1,0))</f>
        <v>0</v>
      </c>
    </row>
    <row r="301" spans="1:22" x14ac:dyDescent="0.3">
      <c r="A301" t="str">
        <f>'Actual species'!A301</f>
        <v>Atheta hypnorum</v>
      </c>
      <c r="B301">
        <f>IF(SUM('Actual species'!B301:E301)&gt;0,1,IF(SUM('Actual species'!B301:E301="X"),1,0))</f>
        <v>0</v>
      </c>
      <c r="C301">
        <f>IF(SUM('Actual species'!F301)&gt;0,1,IF(SUM('Actual species'!F301="X"),1,0))</f>
        <v>0</v>
      </c>
      <c r="D301">
        <f>IF(SUM('Actual species'!G301)&gt;0,1,IF(SUM('Actual species'!G301="X"),1,0))</f>
        <v>0</v>
      </c>
      <c r="E301">
        <f>IF(SUM('Actual species'!H301)&gt;0,1,IF(SUM('Actual species'!H301="X"),1,0))</f>
        <v>0</v>
      </c>
      <c r="F301">
        <f>IF(SUM('Actual species'!I301)&gt;0,1,IF(SUM('Actual species'!I301="X"),1,0))</f>
        <v>0</v>
      </c>
      <c r="G301">
        <f>IF(SUM('Actual species'!J301)&gt;0,1,IF(SUM('Actual species'!J301="X"),1,0))</f>
        <v>0</v>
      </c>
      <c r="H301">
        <f>IF(SUM('Actual species'!K301)&gt;0,1,IF(SUM('Actual species'!K301="X"),1,0))</f>
        <v>0</v>
      </c>
      <c r="I301">
        <f>IF(SUM('Actual species'!L301)&gt;0,1,IF(SUM('Actual species'!L301="X"),1,0))</f>
        <v>0</v>
      </c>
      <c r="J301">
        <f>IF(SUM('Actual species'!M301)&gt;0,1,IF(SUM('Actual species'!M301="X"),1,0))</f>
        <v>0</v>
      </c>
      <c r="K301">
        <f>IF(SUM('Actual species'!N301)&gt;0,1,IF(SUM('Actual species'!N301="X"),1,0))</f>
        <v>0</v>
      </c>
      <c r="L301">
        <f>IF(SUM('Actual species'!O301)&gt;0,1,IF(SUM('Actual species'!O301="X"),1,0))</f>
        <v>0</v>
      </c>
      <c r="M301">
        <f>IF(SUM('Actual species'!P301)&gt;0,1,IF(SUM('Actual species'!P301="X"),1,0))</f>
        <v>0</v>
      </c>
      <c r="N301">
        <f>IF(SUM('Actual species'!Q301)&gt;0,1,IF(SUM('Actual species'!Q301="X"),1,0))</f>
        <v>0</v>
      </c>
      <c r="O301">
        <f>IF(SUM('Actual species'!R301)&gt;0,1,IF(SUM('Actual species'!R301="X"),1,0))</f>
        <v>0</v>
      </c>
      <c r="P301">
        <f>IF(SUM('Actual species'!S301)&gt;0,1,IF(SUM('Actual species'!S301="X"),1,0))</f>
        <v>0</v>
      </c>
      <c r="Q301">
        <f>IF(SUM('Actual species'!T301)&gt;0,1,IF(SUM('Actual species'!T301="X"),1,0))</f>
        <v>1</v>
      </c>
      <c r="R301">
        <f>IF(SUM('Actual species'!U301)&gt;0,1,IF(SUM('Actual species'!U301="X"),1,0))</f>
        <v>0</v>
      </c>
      <c r="S301">
        <f>IF(SUM('Actual species'!V301)&gt;0,1,IF(SUM('Actual species'!V301="X"),1,0))</f>
        <v>0</v>
      </c>
      <c r="T301">
        <f>IF(SUM('Actual species'!W301)&gt;0,1,IF(SUM('Actual species'!W301="X"),1,0))</f>
        <v>0</v>
      </c>
      <c r="U301">
        <f>IF(SUM('Actual species'!X301)&gt;0,1,IF(SUM('Actual species'!X301="X"),1,0))</f>
        <v>1</v>
      </c>
      <c r="V301">
        <f>IF(SUM('Actual species'!Y301)&gt;0,1,IF(SUM('Actual species'!Y301="X"),1,0))</f>
        <v>0</v>
      </c>
    </row>
    <row r="302" spans="1:22" x14ac:dyDescent="0.3">
      <c r="A302" t="str">
        <f>'Actual species'!A302</f>
        <v>Atheta ischnocera</v>
      </c>
      <c r="B302">
        <f>IF(SUM('Actual species'!B302:E302)&gt;0,1,IF(SUM('Actual species'!B302:E302="X"),1,0))</f>
        <v>0</v>
      </c>
      <c r="C302">
        <f>IF(SUM('Actual species'!F302)&gt;0,1,IF(SUM('Actual species'!F302="X"),1,0))</f>
        <v>0</v>
      </c>
      <c r="D302">
        <f>IF(SUM('Actual species'!G302)&gt;0,1,IF(SUM('Actual species'!G302="X"),1,0))</f>
        <v>0</v>
      </c>
      <c r="E302">
        <f>IF(SUM('Actual species'!H302)&gt;0,1,IF(SUM('Actual species'!H302="X"),1,0))</f>
        <v>0</v>
      </c>
      <c r="F302">
        <f>IF(SUM('Actual species'!I302)&gt;0,1,IF(SUM('Actual species'!I302="X"),1,0))</f>
        <v>0</v>
      </c>
      <c r="G302">
        <f>IF(SUM('Actual species'!J302)&gt;0,1,IF(SUM('Actual species'!J302="X"),1,0))</f>
        <v>0</v>
      </c>
      <c r="H302">
        <f>IF(SUM('Actual species'!K302)&gt;0,1,IF(SUM('Actual species'!K302="X"),1,0))</f>
        <v>0</v>
      </c>
      <c r="I302">
        <f>IF(SUM('Actual species'!L302)&gt;0,1,IF(SUM('Actual species'!L302="X"),1,0))</f>
        <v>0</v>
      </c>
      <c r="J302">
        <f>IF(SUM('Actual species'!M302)&gt;0,1,IF(SUM('Actual species'!M302="X"),1,0))</f>
        <v>0</v>
      </c>
      <c r="K302">
        <f>IF(SUM('Actual species'!N302)&gt;0,1,IF(SUM('Actual species'!N302="X"),1,0))</f>
        <v>0</v>
      </c>
      <c r="L302">
        <f>IF(SUM('Actual species'!O302)&gt;0,1,IF(SUM('Actual species'!O302="X"),1,0))</f>
        <v>0</v>
      </c>
      <c r="M302">
        <f>IF(SUM('Actual species'!P302)&gt;0,1,IF(SUM('Actual species'!P302="X"),1,0))</f>
        <v>1</v>
      </c>
      <c r="N302">
        <f>IF(SUM('Actual species'!Q302)&gt;0,1,IF(SUM('Actual species'!Q302="X"),1,0))</f>
        <v>0</v>
      </c>
      <c r="O302">
        <f>IF(SUM('Actual species'!R302)&gt;0,1,IF(SUM('Actual species'!R302="X"),1,0))</f>
        <v>0</v>
      </c>
      <c r="P302">
        <f>IF(SUM('Actual species'!S302)&gt;0,1,IF(SUM('Actual species'!S302="X"),1,0))</f>
        <v>0</v>
      </c>
      <c r="Q302">
        <f>IF(SUM('Actual species'!T302)&gt;0,1,IF(SUM('Actual species'!T302="X"),1,0))</f>
        <v>0</v>
      </c>
      <c r="R302">
        <f>IF(SUM('Actual species'!U302)&gt;0,1,IF(SUM('Actual species'!U302="X"),1,0))</f>
        <v>0</v>
      </c>
      <c r="S302">
        <f>IF(SUM('Actual species'!V302)&gt;0,1,IF(SUM('Actual species'!V302="X"),1,0))</f>
        <v>0</v>
      </c>
      <c r="T302">
        <f>IF(SUM('Actual species'!W302)&gt;0,1,IF(SUM('Actual species'!W302="X"),1,0))</f>
        <v>0</v>
      </c>
      <c r="U302">
        <f>IF(SUM('Actual species'!X302)&gt;0,1,IF(SUM('Actual species'!X302="X"),1,0))</f>
        <v>0</v>
      </c>
      <c r="V302">
        <f>IF(SUM('Actual species'!Y302)&gt;0,1,IF(SUM('Actual species'!Y302="X"),1,0))</f>
        <v>0</v>
      </c>
    </row>
    <row r="303" spans="1:22" x14ac:dyDescent="0.3">
      <c r="A303" t="str">
        <f>'Actual species'!A303</f>
        <v>Atheta laevana</v>
      </c>
      <c r="B303">
        <f>IF(SUM('Actual species'!B303:E303)&gt;0,1,IF(SUM('Actual species'!B303:E303="X"),1,0))</f>
        <v>0</v>
      </c>
      <c r="C303">
        <f>IF(SUM('Actual species'!F303)&gt;0,1,IF(SUM('Actual species'!F303="X"),1,0))</f>
        <v>0</v>
      </c>
      <c r="D303">
        <f>IF(SUM('Actual species'!G303)&gt;0,1,IF(SUM('Actual species'!G303="X"),1,0))</f>
        <v>0</v>
      </c>
      <c r="E303">
        <f>IF(SUM('Actual species'!H303)&gt;0,1,IF(SUM('Actual species'!H303="X"),1,0))</f>
        <v>0</v>
      </c>
      <c r="F303">
        <f>IF(SUM('Actual species'!I303)&gt;0,1,IF(SUM('Actual species'!I303="X"),1,0))</f>
        <v>0</v>
      </c>
      <c r="G303">
        <f>IF(SUM('Actual species'!J303)&gt;0,1,IF(SUM('Actual species'!J303="X"),1,0))</f>
        <v>0</v>
      </c>
      <c r="H303">
        <f>IF(SUM('Actual species'!K303)&gt;0,1,IF(SUM('Actual species'!K303="X"),1,0))</f>
        <v>0</v>
      </c>
      <c r="I303">
        <f>IF(SUM('Actual species'!L303)&gt;0,1,IF(SUM('Actual species'!L303="X"),1,0))</f>
        <v>0</v>
      </c>
      <c r="J303">
        <f>IF(SUM('Actual species'!M303)&gt;0,1,IF(SUM('Actual species'!M303="X"),1,0))</f>
        <v>0</v>
      </c>
      <c r="K303">
        <f>IF(SUM('Actual species'!N303)&gt;0,1,IF(SUM('Actual species'!N303="X"),1,0))</f>
        <v>0</v>
      </c>
      <c r="L303">
        <f>IF(SUM('Actual species'!O303)&gt;0,1,IF(SUM('Actual species'!O303="X"),1,0))</f>
        <v>0</v>
      </c>
      <c r="M303">
        <f>IF(SUM('Actual species'!P303)&gt;0,1,IF(SUM('Actual species'!P303="X"),1,0))</f>
        <v>1</v>
      </c>
      <c r="N303">
        <f>IF(SUM('Actual species'!Q303)&gt;0,1,IF(SUM('Actual species'!Q303="X"),1,0))</f>
        <v>0</v>
      </c>
      <c r="O303">
        <f>IF(SUM('Actual species'!R303)&gt;0,1,IF(SUM('Actual species'!R303="X"),1,0))</f>
        <v>0</v>
      </c>
      <c r="P303">
        <f>IF(SUM('Actual species'!S303)&gt;0,1,IF(SUM('Actual species'!S303="X"),1,0))</f>
        <v>0</v>
      </c>
      <c r="Q303">
        <f>IF(SUM('Actual species'!T303)&gt;0,1,IF(SUM('Actual species'!T303="X"),1,0))</f>
        <v>0</v>
      </c>
      <c r="R303">
        <f>IF(SUM('Actual species'!U303)&gt;0,1,IF(SUM('Actual species'!U303="X"),1,0))</f>
        <v>0</v>
      </c>
      <c r="S303">
        <f>IF(SUM('Actual species'!V303)&gt;0,1,IF(SUM('Actual species'!V303="X"),1,0))</f>
        <v>0</v>
      </c>
      <c r="T303">
        <f>IF(SUM('Actual species'!W303)&gt;0,1,IF(SUM('Actual species'!W303="X"),1,0))</f>
        <v>0</v>
      </c>
      <c r="U303">
        <f>IF(SUM('Actual species'!X303)&gt;0,1,IF(SUM('Actual species'!X303="X"),1,0))</f>
        <v>0</v>
      </c>
      <c r="V303">
        <f>IF(SUM('Actual species'!Y303)&gt;0,1,IF(SUM('Actual species'!Y303="X"),1,0))</f>
        <v>0</v>
      </c>
    </row>
    <row r="304" spans="1:22" x14ac:dyDescent="0.3">
      <c r="A304" t="str">
        <f>'Actual species'!A304</f>
        <v>Atheta laevicauda</v>
      </c>
      <c r="B304">
        <f>IF(SUM('Actual species'!B304:E304)&gt;0,1,IF(SUM('Actual species'!B304:E304="X"),1,0))</f>
        <v>0</v>
      </c>
      <c r="C304">
        <f>IF(SUM('Actual species'!F304)&gt;0,1,IF(SUM('Actual species'!F304="X"),1,0))</f>
        <v>0</v>
      </c>
      <c r="D304">
        <f>IF(SUM('Actual species'!G304)&gt;0,1,IF(SUM('Actual species'!G304="X"),1,0))</f>
        <v>0</v>
      </c>
      <c r="E304">
        <f>IF(SUM('Actual species'!H304)&gt;0,1,IF(SUM('Actual species'!H304="X"),1,0))</f>
        <v>0</v>
      </c>
      <c r="F304">
        <f>IF(SUM('Actual species'!I304)&gt;0,1,IF(SUM('Actual species'!I304="X"),1,0))</f>
        <v>0</v>
      </c>
      <c r="G304">
        <f>IF(SUM('Actual species'!J304)&gt;0,1,IF(SUM('Actual species'!J304="X"),1,0))</f>
        <v>0</v>
      </c>
      <c r="H304">
        <f>IF(SUM('Actual species'!K304)&gt;0,1,IF(SUM('Actual species'!K304="X"),1,0))</f>
        <v>0</v>
      </c>
      <c r="I304">
        <f>IF(SUM('Actual species'!L304)&gt;0,1,IF(SUM('Actual species'!L304="X"),1,0))</f>
        <v>0</v>
      </c>
      <c r="J304">
        <f>IF(SUM('Actual species'!M304)&gt;0,1,IF(SUM('Actual species'!M304="X"),1,0))</f>
        <v>0</v>
      </c>
      <c r="K304">
        <f>IF(SUM('Actual species'!N304)&gt;0,1,IF(SUM('Actual species'!N304="X"),1,0))</f>
        <v>0</v>
      </c>
      <c r="L304">
        <f>IF(SUM('Actual species'!O304)&gt;0,1,IF(SUM('Actual species'!O304="X"),1,0))</f>
        <v>0</v>
      </c>
      <c r="M304">
        <f>IF(SUM('Actual species'!P304)&gt;0,1,IF(SUM('Actual species'!P304="X"),1,0))</f>
        <v>0</v>
      </c>
      <c r="N304">
        <f>IF(SUM('Actual species'!Q304)&gt;0,1,IF(SUM('Actual species'!Q304="X"),1,0))</f>
        <v>0</v>
      </c>
      <c r="O304">
        <f>IF(SUM('Actual species'!R304)&gt;0,1,IF(SUM('Actual species'!R304="X"),1,0))</f>
        <v>0</v>
      </c>
      <c r="P304">
        <f>IF(SUM('Actual species'!S304)&gt;0,1,IF(SUM('Actual species'!S304="X"),1,0))</f>
        <v>0</v>
      </c>
      <c r="Q304">
        <f>IF(SUM('Actual species'!T304)&gt;0,1,IF(SUM('Actual species'!T304="X"),1,0))</f>
        <v>1</v>
      </c>
      <c r="R304">
        <f>IF(SUM('Actual species'!U304)&gt;0,1,IF(SUM('Actual species'!U304="X"),1,0))</f>
        <v>0</v>
      </c>
      <c r="S304">
        <f>IF(SUM('Actual species'!V304)&gt;0,1,IF(SUM('Actual species'!V304="X"),1,0))</f>
        <v>1</v>
      </c>
      <c r="T304">
        <f>IF(SUM('Actual species'!W304)&gt;0,1,IF(SUM('Actual species'!W304="X"),1,0))</f>
        <v>0</v>
      </c>
      <c r="U304">
        <f>IF(SUM('Actual species'!X304)&gt;0,1,IF(SUM('Actual species'!X304="X"),1,0))</f>
        <v>1</v>
      </c>
      <c r="V304">
        <f>IF(SUM('Actual species'!Y304)&gt;0,1,IF(SUM('Actual species'!Y304="X"),1,0))</f>
        <v>0</v>
      </c>
    </row>
    <row r="305" spans="1:22" x14ac:dyDescent="0.3">
      <c r="A305" t="str">
        <f>'Actual species'!A305</f>
        <v>Atheta laevigata</v>
      </c>
      <c r="B305">
        <f>IF(SUM('Actual species'!B305:E305)&gt;0,1,IF(SUM('Actual species'!B305:E305="X"),1,0))</f>
        <v>0</v>
      </c>
      <c r="C305">
        <f>IF(SUM('Actual species'!F305)&gt;0,1,IF(SUM('Actual species'!F305="X"),1,0))</f>
        <v>0</v>
      </c>
      <c r="D305">
        <f>IF(SUM('Actual species'!G305)&gt;0,1,IF(SUM('Actual species'!G305="X"),1,0))</f>
        <v>0</v>
      </c>
      <c r="E305">
        <f>IF(SUM('Actual species'!H305)&gt;0,1,IF(SUM('Actual species'!H305="X"),1,0))</f>
        <v>0</v>
      </c>
      <c r="F305">
        <f>IF(SUM('Actual species'!I305)&gt;0,1,IF(SUM('Actual species'!I305="X"),1,0))</f>
        <v>0</v>
      </c>
      <c r="G305">
        <f>IF(SUM('Actual species'!J305)&gt;0,1,IF(SUM('Actual species'!J305="X"),1,0))</f>
        <v>0</v>
      </c>
      <c r="H305">
        <f>IF(SUM('Actual species'!K305)&gt;0,1,IF(SUM('Actual species'!K305="X"),1,0))</f>
        <v>0</v>
      </c>
      <c r="I305">
        <f>IF(SUM('Actual species'!L305)&gt;0,1,IF(SUM('Actual species'!L305="X"),1,0))</f>
        <v>0</v>
      </c>
      <c r="J305">
        <f>IF(SUM('Actual species'!M305)&gt;0,1,IF(SUM('Actual species'!M305="X"),1,0))</f>
        <v>0</v>
      </c>
      <c r="K305">
        <f>IF(SUM('Actual species'!N305)&gt;0,1,IF(SUM('Actual species'!N305="X"),1,0))</f>
        <v>1</v>
      </c>
      <c r="L305">
        <f>IF(SUM('Actual species'!O305)&gt;0,1,IF(SUM('Actual species'!O305="X"),1,0))</f>
        <v>0</v>
      </c>
      <c r="M305">
        <f>IF(SUM('Actual species'!P305)&gt;0,1,IF(SUM('Actual species'!P305="X"),1,0))</f>
        <v>1</v>
      </c>
      <c r="N305">
        <f>IF(SUM('Actual species'!Q305)&gt;0,1,IF(SUM('Actual species'!Q305="X"),1,0))</f>
        <v>0</v>
      </c>
      <c r="O305">
        <f>IF(SUM('Actual species'!R305)&gt;0,1,IF(SUM('Actual species'!R305="X"),1,0))</f>
        <v>0</v>
      </c>
      <c r="P305">
        <f>IF(SUM('Actual species'!S305)&gt;0,1,IF(SUM('Actual species'!S305="X"),1,0))</f>
        <v>0</v>
      </c>
      <c r="Q305">
        <f>IF(SUM('Actual species'!T305)&gt;0,1,IF(SUM('Actual species'!T305="X"),1,0))</f>
        <v>0</v>
      </c>
      <c r="R305">
        <f>IF(SUM('Actual species'!U305)&gt;0,1,IF(SUM('Actual species'!U305="X"),1,0))</f>
        <v>0</v>
      </c>
      <c r="S305">
        <f>IF(SUM('Actual species'!V305)&gt;0,1,IF(SUM('Actual species'!V305="X"),1,0))</f>
        <v>0</v>
      </c>
      <c r="T305">
        <f>IF(SUM('Actual species'!W305)&gt;0,1,IF(SUM('Actual species'!W305="X"),1,0))</f>
        <v>0</v>
      </c>
      <c r="U305">
        <f>IF(SUM('Actual species'!X305)&gt;0,1,IF(SUM('Actual species'!X305="X"),1,0))</f>
        <v>0</v>
      </c>
      <c r="V305">
        <f>IF(SUM('Actual species'!Y305)&gt;0,1,IF(SUM('Actual species'!Y305="X"),1,0))</f>
        <v>0</v>
      </c>
    </row>
    <row r="306" spans="1:22" x14ac:dyDescent="0.3">
      <c r="A306" t="str">
        <f>'Actual species'!A306</f>
        <v>Atheta laticollis</v>
      </c>
      <c r="B306">
        <f>IF(SUM('Actual species'!B306:E306)&gt;0,1,IF(SUM('Actual species'!B306:E306="X"),1,0))</f>
        <v>0</v>
      </c>
      <c r="C306">
        <f>IF(SUM('Actual species'!F306)&gt;0,1,IF(SUM('Actual species'!F306="X"),1,0))</f>
        <v>0</v>
      </c>
      <c r="D306">
        <f>IF(SUM('Actual species'!G306)&gt;0,1,IF(SUM('Actual species'!G306="X"),1,0))</f>
        <v>0</v>
      </c>
      <c r="E306">
        <f>IF(SUM('Actual species'!H306)&gt;0,1,IF(SUM('Actual species'!H306="X"),1,0))</f>
        <v>0</v>
      </c>
      <c r="F306">
        <f>IF(SUM('Actual species'!I306)&gt;0,1,IF(SUM('Actual species'!I306="X"),1,0))</f>
        <v>0</v>
      </c>
      <c r="G306">
        <f>IF(SUM('Actual species'!J306)&gt;0,1,IF(SUM('Actual species'!J306="X"),1,0))</f>
        <v>0</v>
      </c>
      <c r="H306">
        <f>IF(SUM('Actual species'!K306)&gt;0,1,IF(SUM('Actual species'!K306="X"),1,0))</f>
        <v>0</v>
      </c>
      <c r="I306">
        <f>IF(SUM('Actual species'!L306)&gt;0,1,IF(SUM('Actual species'!L306="X"),1,0))</f>
        <v>0</v>
      </c>
      <c r="J306">
        <f>IF(SUM('Actual species'!M306)&gt;0,1,IF(SUM('Actual species'!M306="X"),1,0))</f>
        <v>1</v>
      </c>
      <c r="K306">
        <f>IF(SUM('Actual species'!N306)&gt;0,1,IF(SUM('Actual species'!N306="X"),1,0))</f>
        <v>0</v>
      </c>
      <c r="L306">
        <f>IF(SUM('Actual species'!O306)&gt;0,1,IF(SUM('Actual species'!O306="X"),1,0))</f>
        <v>0</v>
      </c>
      <c r="M306">
        <f>IF(SUM('Actual species'!P306)&gt;0,1,IF(SUM('Actual species'!P306="X"),1,0))</f>
        <v>0</v>
      </c>
      <c r="N306">
        <f>IF(SUM('Actual species'!Q306)&gt;0,1,IF(SUM('Actual species'!Q306="X"),1,0))</f>
        <v>0</v>
      </c>
      <c r="O306">
        <f>IF(SUM('Actual species'!R306)&gt;0,1,IF(SUM('Actual species'!R306="X"),1,0))</f>
        <v>0</v>
      </c>
      <c r="P306">
        <f>IF(SUM('Actual species'!S306)&gt;0,1,IF(SUM('Actual species'!S306="X"),1,0))</f>
        <v>0</v>
      </c>
      <c r="Q306">
        <f>IF(SUM('Actual species'!T306)&gt;0,1,IF(SUM('Actual species'!T306="X"),1,0))</f>
        <v>0</v>
      </c>
      <c r="R306">
        <f>IF(SUM('Actual species'!U306)&gt;0,1,IF(SUM('Actual species'!U306="X"),1,0))</f>
        <v>0</v>
      </c>
      <c r="S306">
        <f>IF(SUM('Actual species'!V306)&gt;0,1,IF(SUM('Actual species'!V306="X"),1,0))</f>
        <v>0</v>
      </c>
      <c r="T306">
        <f>IF(SUM('Actual species'!W306)&gt;0,1,IF(SUM('Actual species'!W306="X"),1,0))</f>
        <v>0</v>
      </c>
      <c r="U306">
        <f>IF(SUM('Actual species'!X306)&gt;0,1,IF(SUM('Actual species'!X306="X"),1,0))</f>
        <v>0</v>
      </c>
      <c r="V306">
        <f>IF(SUM('Actual species'!Y306)&gt;0,1,IF(SUM('Actual species'!Y306="X"),1,0))</f>
        <v>0</v>
      </c>
    </row>
    <row r="307" spans="1:22" x14ac:dyDescent="0.3">
      <c r="A307" t="str">
        <f>'Actual species'!A307</f>
        <v>Atheta longicornis</v>
      </c>
      <c r="B307">
        <f>IF(SUM('Actual species'!B307:E307)&gt;0,1,IF(SUM('Actual species'!B307:E307="X"),1,0))</f>
        <v>0</v>
      </c>
      <c r="C307">
        <f>IF(SUM('Actual species'!F307)&gt;0,1,IF(SUM('Actual species'!F307="X"),1,0))</f>
        <v>0</v>
      </c>
      <c r="D307">
        <f>IF(SUM('Actual species'!G307)&gt;0,1,IF(SUM('Actual species'!G307="X"),1,0))</f>
        <v>0</v>
      </c>
      <c r="E307">
        <f>IF(SUM('Actual species'!H307)&gt;0,1,IF(SUM('Actual species'!H307="X"),1,0))</f>
        <v>0</v>
      </c>
      <c r="F307">
        <f>IF(SUM('Actual species'!I307)&gt;0,1,IF(SUM('Actual species'!I307="X"),1,0))</f>
        <v>0</v>
      </c>
      <c r="G307">
        <f>IF(SUM('Actual species'!J307)&gt;0,1,IF(SUM('Actual species'!J307="X"),1,0))</f>
        <v>0</v>
      </c>
      <c r="H307">
        <f>IF(SUM('Actual species'!K307)&gt;0,1,IF(SUM('Actual species'!K307="X"),1,0))</f>
        <v>1</v>
      </c>
      <c r="I307">
        <f>IF(SUM('Actual species'!L307)&gt;0,1,IF(SUM('Actual species'!L307="X"),1,0))</f>
        <v>0</v>
      </c>
      <c r="J307">
        <f>IF(SUM('Actual species'!M307)&gt;0,1,IF(SUM('Actual species'!M307="X"),1,0))</f>
        <v>1</v>
      </c>
      <c r="K307">
        <f>IF(SUM('Actual species'!N307)&gt;0,1,IF(SUM('Actual species'!N307="X"),1,0))</f>
        <v>0</v>
      </c>
      <c r="L307">
        <f>IF(SUM('Actual species'!O307)&gt;0,1,IF(SUM('Actual species'!O307="X"),1,0))</f>
        <v>0</v>
      </c>
      <c r="M307">
        <f>IF(SUM('Actual species'!P307)&gt;0,1,IF(SUM('Actual species'!P307="X"),1,0))</f>
        <v>0</v>
      </c>
      <c r="N307">
        <f>IF(SUM('Actual species'!Q307)&gt;0,1,IF(SUM('Actual species'!Q307="X"),1,0))</f>
        <v>0</v>
      </c>
      <c r="O307">
        <f>IF(SUM('Actual species'!R307)&gt;0,1,IF(SUM('Actual species'!R307="X"),1,0))</f>
        <v>0</v>
      </c>
      <c r="P307">
        <f>IF(SUM('Actual species'!S307)&gt;0,1,IF(SUM('Actual species'!S307="X"),1,0))</f>
        <v>0</v>
      </c>
      <c r="Q307">
        <f>IF(SUM('Actual species'!T307)&gt;0,1,IF(SUM('Actual species'!T307="X"),1,0))</f>
        <v>0</v>
      </c>
      <c r="R307">
        <f>IF(SUM('Actual species'!U307)&gt;0,1,IF(SUM('Actual species'!U307="X"),1,0))</f>
        <v>0</v>
      </c>
      <c r="S307">
        <f>IF(SUM('Actual species'!V307)&gt;0,1,IF(SUM('Actual species'!V307="X"),1,0))</f>
        <v>0</v>
      </c>
      <c r="T307">
        <f>IF(SUM('Actual species'!W307)&gt;0,1,IF(SUM('Actual species'!W307="X"),1,0))</f>
        <v>0</v>
      </c>
      <c r="U307">
        <f>IF(SUM('Actual species'!X307)&gt;0,1,IF(SUM('Actual species'!X307="X"),1,0))</f>
        <v>1</v>
      </c>
      <c r="V307">
        <f>IF(SUM('Actual species'!Y307)&gt;0,1,IF(SUM('Actual species'!Y307="X"),1,0))</f>
        <v>1</v>
      </c>
    </row>
    <row r="308" spans="1:22" x14ac:dyDescent="0.3">
      <c r="A308" t="str">
        <f>'Actual species'!A308</f>
        <v>Atheta luridipennis</v>
      </c>
      <c r="B308">
        <f>IF(SUM('Actual species'!B308:E308)&gt;0,1,IF(SUM('Actual species'!B308:E308="X"),1,0))</f>
        <v>0</v>
      </c>
      <c r="C308">
        <f>IF(SUM('Actual species'!F308)&gt;0,1,IF(SUM('Actual species'!F308="X"),1,0))</f>
        <v>0</v>
      </c>
      <c r="D308">
        <f>IF(SUM('Actual species'!G308)&gt;0,1,IF(SUM('Actual species'!G308="X"),1,0))</f>
        <v>0</v>
      </c>
      <c r="E308">
        <f>IF(SUM('Actual species'!H308)&gt;0,1,IF(SUM('Actual species'!H308="X"),1,0))</f>
        <v>0</v>
      </c>
      <c r="F308">
        <f>IF(SUM('Actual species'!I308)&gt;0,1,IF(SUM('Actual species'!I308="X"),1,0))</f>
        <v>0</v>
      </c>
      <c r="G308">
        <f>IF(SUM('Actual species'!J308)&gt;0,1,IF(SUM('Actual species'!J308="X"),1,0))</f>
        <v>0</v>
      </c>
      <c r="H308">
        <f>IF(SUM('Actual species'!K308)&gt;0,1,IF(SUM('Actual species'!K308="X"),1,0))</f>
        <v>0</v>
      </c>
      <c r="I308">
        <f>IF(SUM('Actual species'!L308)&gt;0,1,IF(SUM('Actual species'!L308="X"),1,0))</f>
        <v>0</v>
      </c>
      <c r="J308">
        <f>IF(SUM('Actual species'!M308)&gt;0,1,IF(SUM('Actual species'!M308="X"),1,0))</f>
        <v>1</v>
      </c>
      <c r="K308">
        <f>IF(SUM('Actual species'!N308)&gt;0,1,IF(SUM('Actual species'!N308="X"),1,0))</f>
        <v>0</v>
      </c>
      <c r="L308">
        <f>IF(SUM('Actual species'!O308)&gt;0,1,IF(SUM('Actual species'!O308="X"),1,0))</f>
        <v>0</v>
      </c>
      <c r="M308">
        <f>IF(SUM('Actual species'!P308)&gt;0,1,IF(SUM('Actual species'!P308="X"),1,0))</f>
        <v>0</v>
      </c>
      <c r="N308">
        <f>IF(SUM('Actual species'!Q308)&gt;0,1,IF(SUM('Actual species'!Q308="X"),1,0))</f>
        <v>0</v>
      </c>
      <c r="O308">
        <f>IF(SUM('Actual species'!R308)&gt;0,1,IF(SUM('Actual species'!R308="X"),1,0))</f>
        <v>0</v>
      </c>
      <c r="P308">
        <f>IF(SUM('Actual species'!S308)&gt;0,1,IF(SUM('Actual species'!S308="X"),1,0))</f>
        <v>0</v>
      </c>
      <c r="Q308">
        <f>IF(SUM('Actual species'!T308)&gt;0,1,IF(SUM('Actual species'!T308="X"),1,0))</f>
        <v>0</v>
      </c>
      <c r="R308">
        <f>IF(SUM('Actual species'!U308)&gt;0,1,IF(SUM('Actual species'!U308="X"),1,0))</f>
        <v>0</v>
      </c>
      <c r="S308">
        <f>IF(SUM('Actual species'!V308)&gt;0,1,IF(SUM('Actual species'!V308="X"),1,0))</f>
        <v>0</v>
      </c>
      <c r="T308">
        <f>IF(SUM('Actual species'!W308)&gt;0,1,IF(SUM('Actual species'!W308="X"),1,0))</f>
        <v>0</v>
      </c>
      <c r="U308">
        <f>IF(SUM('Actual species'!X308)&gt;0,1,IF(SUM('Actual species'!X308="X"),1,0))</f>
        <v>0</v>
      </c>
      <c r="V308">
        <f>IF(SUM('Actual species'!Y308)&gt;0,1,IF(SUM('Actual species'!Y308="X"),1,0))</f>
        <v>0</v>
      </c>
    </row>
    <row r="309" spans="1:22" x14ac:dyDescent="0.3">
      <c r="A309" t="str">
        <f>'Actual species'!A309</f>
        <v>Atheta luctuosa</v>
      </c>
      <c r="B309">
        <f>IF(SUM('Actual species'!B309:E309)&gt;0,1,IF(SUM('Actual species'!B309:E309="X"),1,0))</f>
        <v>0</v>
      </c>
      <c r="C309">
        <f>IF(SUM('Actual species'!F309)&gt;0,1,IF(SUM('Actual species'!F309="X"),1,0))</f>
        <v>0</v>
      </c>
      <c r="D309">
        <f>IF(SUM('Actual species'!G309)&gt;0,1,IF(SUM('Actual species'!G309="X"),1,0))</f>
        <v>1</v>
      </c>
      <c r="E309">
        <f>IF(SUM('Actual species'!H309)&gt;0,1,IF(SUM('Actual species'!H309="X"),1,0))</f>
        <v>0</v>
      </c>
      <c r="F309">
        <f>IF(SUM('Actual species'!I309)&gt;0,1,IF(SUM('Actual species'!I309="X"),1,0))</f>
        <v>0</v>
      </c>
      <c r="G309">
        <f>IF(SUM('Actual species'!J309)&gt;0,1,IF(SUM('Actual species'!J309="X"),1,0))</f>
        <v>1</v>
      </c>
      <c r="H309">
        <f>IF(SUM('Actual species'!K309)&gt;0,1,IF(SUM('Actual species'!K309="X"),1,0))</f>
        <v>0</v>
      </c>
      <c r="I309">
        <f>IF(SUM('Actual species'!L309)&gt;0,1,IF(SUM('Actual species'!L309="X"),1,0))</f>
        <v>0</v>
      </c>
      <c r="J309">
        <f>IF(SUM('Actual species'!M309)&gt;0,1,IF(SUM('Actual species'!M309="X"),1,0))</f>
        <v>0</v>
      </c>
      <c r="K309">
        <f>IF(SUM('Actual species'!N309)&gt;0,1,IF(SUM('Actual species'!N309="X"),1,0))</f>
        <v>0</v>
      </c>
      <c r="L309">
        <f>IF(SUM('Actual species'!O309)&gt;0,1,IF(SUM('Actual species'!O309="X"),1,0))</f>
        <v>0</v>
      </c>
      <c r="M309">
        <f>IF(SUM('Actual species'!P309)&gt;0,1,IF(SUM('Actual species'!P309="X"),1,0))</f>
        <v>1</v>
      </c>
      <c r="N309">
        <f>IF(SUM('Actual species'!Q309)&gt;0,1,IF(SUM('Actual species'!Q309="X"),1,0))</f>
        <v>0</v>
      </c>
      <c r="O309">
        <f>IF(SUM('Actual species'!R309)&gt;0,1,IF(SUM('Actual species'!R309="X"),1,0))</f>
        <v>0</v>
      </c>
      <c r="P309">
        <f>IF(SUM('Actual species'!S309)&gt;0,1,IF(SUM('Actual species'!S309="X"),1,0))</f>
        <v>0</v>
      </c>
      <c r="Q309">
        <f>IF(SUM('Actual species'!T309)&gt;0,1,IF(SUM('Actual species'!T309="X"),1,0))</f>
        <v>0</v>
      </c>
      <c r="R309">
        <f>IF(SUM('Actual species'!U309)&gt;0,1,IF(SUM('Actual species'!U309="X"),1,0))</f>
        <v>0</v>
      </c>
      <c r="S309">
        <f>IF(SUM('Actual species'!V309)&gt;0,1,IF(SUM('Actual species'!V309="X"),1,0))</f>
        <v>0</v>
      </c>
      <c r="T309">
        <f>IF(SUM('Actual species'!W309)&gt;0,1,IF(SUM('Actual species'!W309="X"),1,0))</f>
        <v>0</v>
      </c>
      <c r="U309">
        <f>IF(SUM('Actual species'!X309)&gt;0,1,IF(SUM('Actual species'!X309="X"),1,0))</f>
        <v>1</v>
      </c>
      <c r="V309">
        <f>IF(SUM('Actual species'!Y309)&gt;0,1,IF(SUM('Actual species'!Y309="X"),1,0))</f>
        <v>1</v>
      </c>
    </row>
    <row r="310" spans="1:22" x14ac:dyDescent="0.3">
      <c r="A310" t="str">
        <f>'Actual species'!A310</f>
        <v>Atheta marcida</v>
      </c>
      <c r="B310">
        <f>IF(SUM('Actual species'!B310:E310)&gt;0,1,IF(SUM('Actual species'!B310:E310="X"),1,0))</f>
        <v>0</v>
      </c>
      <c r="C310">
        <f>IF(SUM('Actual species'!F310)&gt;0,1,IF(SUM('Actual species'!F310="X"),1,0))</f>
        <v>0</v>
      </c>
      <c r="D310">
        <f>IF(SUM('Actual species'!G310)&gt;0,1,IF(SUM('Actual species'!G310="X"),1,0))</f>
        <v>0</v>
      </c>
      <c r="E310">
        <f>IF(SUM('Actual species'!H310)&gt;0,1,IF(SUM('Actual species'!H310="X"),1,0))</f>
        <v>0</v>
      </c>
      <c r="F310">
        <f>IF(SUM('Actual species'!I310)&gt;0,1,IF(SUM('Actual species'!I310="X"),1,0))</f>
        <v>0</v>
      </c>
      <c r="G310">
        <f>IF(SUM('Actual species'!J310)&gt;0,1,IF(SUM('Actual species'!J310="X"),1,0))</f>
        <v>0</v>
      </c>
      <c r="H310">
        <f>IF(SUM('Actual species'!K310)&gt;0,1,IF(SUM('Actual species'!K310="X"),1,0))</f>
        <v>0</v>
      </c>
      <c r="I310">
        <f>IF(SUM('Actual species'!L310)&gt;0,1,IF(SUM('Actual species'!L310="X"),1,0))</f>
        <v>1</v>
      </c>
      <c r="J310">
        <f>IF(SUM('Actual species'!M310)&gt;0,1,IF(SUM('Actual species'!M310="X"),1,0))</f>
        <v>0</v>
      </c>
      <c r="K310">
        <f>IF(SUM('Actual species'!N310)&gt;0,1,IF(SUM('Actual species'!N310="X"),1,0))</f>
        <v>0</v>
      </c>
      <c r="L310">
        <f>IF(SUM('Actual species'!O310)&gt;0,1,IF(SUM('Actual species'!O310="X"),1,0))</f>
        <v>0</v>
      </c>
      <c r="M310">
        <f>IF(SUM('Actual species'!P310)&gt;0,1,IF(SUM('Actual species'!P310="X"),1,0))</f>
        <v>0</v>
      </c>
      <c r="N310">
        <f>IF(SUM('Actual species'!Q310)&gt;0,1,IF(SUM('Actual species'!Q310="X"),1,0))</f>
        <v>0</v>
      </c>
      <c r="O310">
        <f>IF(SUM('Actual species'!R310)&gt;0,1,IF(SUM('Actual species'!R310="X"),1,0))</f>
        <v>0</v>
      </c>
      <c r="P310">
        <f>IF(SUM('Actual species'!S310)&gt;0,1,IF(SUM('Actual species'!S310="X"),1,0))</f>
        <v>0</v>
      </c>
      <c r="Q310">
        <f>IF(SUM('Actual species'!T310)&gt;0,1,IF(SUM('Actual species'!T310="X"),1,0))</f>
        <v>1</v>
      </c>
      <c r="R310">
        <f>IF(SUM('Actual species'!U310)&gt;0,1,IF(SUM('Actual species'!U310="X"),1,0))</f>
        <v>0</v>
      </c>
      <c r="S310">
        <f>IF(SUM('Actual species'!V310)&gt;0,1,IF(SUM('Actual species'!V310="X"),1,0))</f>
        <v>0</v>
      </c>
      <c r="T310">
        <f>IF(SUM('Actual species'!W310)&gt;0,1,IF(SUM('Actual species'!W310="X"),1,0))</f>
        <v>0</v>
      </c>
      <c r="U310">
        <f>IF(SUM('Actual species'!X310)&gt;0,1,IF(SUM('Actual species'!X310="X"),1,0))</f>
        <v>1</v>
      </c>
      <c r="V310">
        <f>IF(SUM('Actual species'!Y310)&gt;0,1,IF(SUM('Actual species'!Y310="X"),1,0))</f>
        <v>0</v>
      </c>
    </row>
    <row r="311" spans="1:22" x14ac:dyDescent="0.3">
      <c r="A311" t="str">
        <f>'Actual species'!A311</f>
        <v>Atheta meybohmi</v>
      </c>
      <c r="B311">
        <f>IF(SUM('Actual species'!B311:E311)&gt;0,1,IF(SUM('Actual species'!B311:E311="X"),1,0))</f>
        <v>0</v>
      </c>
      <c r="C311">
        <f>IF(SUM('Actual species'!F311)&gt;0,1,IF(SUM('Actual species'!F311="X"),1,0))</f>
        <v>0</v>
      </c>
      <c r="D311">
        <f>IF(SUM('Actual species'!G311)&gt;0,1,IF(SUM('Actual species'!G311="X"),1,0))</f>
        <v>0</v>
      </c>
      <c r="E311">
        <f>IF(SUM('Actual species'!H311)&gt;0,1,IF(SUM('Actual species'!H311="X"),1,0))</f>
        <v>0</v>
      </c>
      <c r="F311">
        <f>IF(SUM('Actual species'!I311)&gt;0,1,IF(SUM('Actual species'!I311="X"),1,0))</f>
        <v>0</v>
      </c>
      <c r="G311">
        <f>IF(SUM('Actual species'!J311)&gt;0,1,IF(SUM('Actual species'!J311="X"),1,0))</f>
        <v>0</v>
      </c>
      <c r="H311">
        <f>IF(SUM('Actual species'!K311)&gt;0,1,IF(SUM('Actual species'!K311="X"),1,0))</f>
        <v>1</v>
      </c>
      <c r="I311">
        <f>IF(SUM('Actual species'!L311)&gt;0,1,IF(SUM('Actual species'!L311="X"),1,0))</f>
        <v>0</v>
      </c>
      <c r="J311">
        <f>IF(SUM('Actual species'!M311)&gt;0,1,IF(SUM('Actual species'!M311="X"),1,0))</f>
        <v>0</v>
      </c>
      <c r="K311">
        <f>IF(SUM('Actual species'!N311)&gt;0,1,IF(SUM('Actual species'!N311="X"),1,0))</f>
        <v>0</v>
      </c>
      <c r="L311">
        <f>IF(SUM('Actual species'!O311)&gt;0,1,IF(SUM('Actual species'!O311="X"),1,0))</f>
        <v>0</v>
      </c>
      <c r="M311">
        <f>IF(SUM('Actual species'!P311)&gt;0,1,IF(SUM('Actual species'!P311="X"),1,0))</f>
        <v>0</v>
      </c>
      <c r="N311">
        <f>IF(SUM('Actual species'!Q311)&gt;0,1,IF(SUM('Actual species'!Q311="X"),1,0))</f>
        <v>0</v>
      </c>
      <c r="O311">
        <f>IF(SUM('Actual species'!R311)&gt;0,1,IF(SUM('Actual species'!R311="X"),1,0))</f>
        <v>0</v>
      </c>
      <c r="P311">
        <f>IF(SUM('Actual species'!S311)&gt;0,1,IF(SUM('Actual species'!S311="X"),1,0))</f>
        <v>0</v>
      </c>
      <c r="Q311">
        <f>IF(SUM('Actual species'!T311)&gt;0,1,IF(SUM('Actual species'!T311="X"),1,0))</f>
        <v>0</v>
      </c>
      <c r="R311">
        <f>IF(SUM('Actual species'!U311)&gt;0,1,IF(SUM('Actual species'!U311="X"),1,0))</f>
        <v>0</v>
      </c>
      <c r="S311">
        <f>IF(SUM('Actual species'!V311)&gt;0,1,IF(SUM('Actual species'!V311="X"),1,0))</f>
        <v>0</v>
      </c>
      <c r="T311">
        <f>IF(SUM('Actual species'!W311)&gt;0,1,IF(SUM('Actual species'!W311="X"),1,0))</f>
        <v>0</v>
      </c>
      <c r="U311">
        <f>IF(SUM('Actual species'!X311)&gt;0,1,IF(SUM('Actual species'!X311="X"),1,0))</f>
        <v>0</v>
      </c>
      <c r="V311">
        <f>IF(SUM('Actual species'!Y311)&gt;0,1,IF(SUM('Actual species'!Y311="X"),1,0))</f>
        <v>1</v>
      </c>
    </row>
    <row r="312" spans="1:22" x14ac:dyDescent="0.3">
      <c r="A312" t="str">
        <f>'Actual species'!A312</f>
        <v>Atheta nigra</v>
      </c>
      <c r="B312">
        <f>IF(SUM('Actual species'!B312:E312)&gt;0,1,IF(SUM('Actual species'!B312:E312="X"),1,0))</f>
        <v>0</v>
      </c>
      <c r="C312">
        <f>IF(SUM('Actual species'!F312)&gt;0,1,IF(SUM('Actual species'!F312="X"),1,0))</f>
        <v>0</v>
      </c>
      <c r="D312">
        <f>IF(SUM('Actual species'!G312)&gt;0,1,IF(SUM('Actual species'!G312="X"),1,0))</f>
        <v>0</v>
      </c>
      <c r="E312">
        <f>IF(SUM('Actual species'!H312)&gt;0,1,IF(SUM('Actual species'!H312="X"),1,0))</f>
        <v>0</v>
      </c>
      <c r="F312">
        <f>IF(SUM('Actual species'!I312)&gt;0,1,IF(SUM('Actual species'!I312="X"),1,0))</f>
        <v>0</v>
      </c>
      <c r="G312">
        <f>IF(SUM('Actual species'!J312)&gt;0,1,IF(SUM('Actual species'!J312="X"),1,0))</f>
        <v>1</v>
      </c>
      <c r="H312">
        <f>IF(SUM('Actual species'!K312)&gt;0,1,IF(SUM('Actual species'!K312="X"),1,0))</f>
        <v>0</v>
      </c>
      <c r="I312">
        <f>IF(SUM('Actual species'!L312)&gt;0,1,IF(SUM('Actual species'!L312="X"),1,0))</f>
        <v>0</v>
      </c>
      <c r="J312">
        <f>IF(SUM('Actual species'!M312)&gt;0,1,IF(SUM('Actual species'!M312="X"),1,0))</f>
        <v>0</v>
      </c>
      <c r="K312">
        <f>IF(SUM('Actual species'!N312)&gt;0,1,IF(SUM('Actual species'!N312="X"),1,0))</f>
        <v>0</v>
      </c>
      <c r="L312">
        <f>IF(SUM('Actual species'!O312)&gt;0,1,IF(SUM('Actual species'!O312="X"),1,0))</f>
        <v>0</v>
      </c>
      <c r="M312">
        <f>IF(SUM('Actual species'!P312)&gt;0,1,IF(SUM('Actual species'!P312="X"),1,0))</f>
        <v>0</v>
      </c>
      <c r="N312">
        <f>IF(SUM('Actual species'!Q312)&gt;0,1,IF(SUM('Actual species'!Q312="X"),1,0))</f>
        <v>0</v>
      </c>
      <c r="O312">
        <f>IF(SUM('Actual species'!R312)&gt;0,1,IF(SUM('Actual species'!R312="X"),1,0))</f>
        <v>0</v>
      </c>
      <c r="P312">
        <f>IF(SUM('Actual species'!S312)&gt;0,1,IF(SUM('Actual species'!S312="X"),1,0))</f>
        <v>0</v>
      </c>
      <c r="Q312">
        <f>IF(SUM('Actual species'!T312)&gt;0,1,IF(SUM('Actual species'!T312="X"),1,0))</f>
        <v>0</v>
      </c>
      <c r="R312">
        <f>IF(SUM('Actual species'!U312)&gt;0,1,IF(SUM('Actual species'!U312="X"),1,0))</f>
        <v>0</v>
      </c>
      <c r="S312">
        <f>IF(SUM('Actual species'!V312)&gt;0,1,IF(SUM('Actual species'!V312="X"),1,0))</f>
        <v>0</v>
      </c>
      <c r="T312">
        <f>IF(SUM('Actual species'!W312)&gt;0,1,IF(SUM('Actual species'!W312="X"),1,0))</f>
        <v>0</v>
      </c>
      <c r="U312">
        <f>IF(SUM('Actual species'!X312)&gt;0,1,IF(SUM('Actual species'!X312="X"),1,0))</f>
        <v>0</v>
      </c>
      <c r="V312">
        <f>IF(SUM('Actual species'!Y312)&gt;0,1,IF(SUM('Actual species'!Y312="X"),1,0))</f>
        <v>0</v>
      </c>
    </row>
    <row r="313" spans="1:22" x14ac:dyDescent="0.3">
      <c r="A313" t="str">
        <f>'Actual species'!A313</f>
        <v>Atheta nigritula</v>
      </c>
      <c r="B313">
        <f>IF(SUM('Actual species'!B313:E313)&gt;0,1,IF(SUM('Actual species'!B313:E313="X"),1,0))</f>
        <v>0</v>
      </c>
      <c r="C313">
        <f>IF(SUM('Actual species'!F313)&gt;0,1,IF(SUM('Actual species'!F313="X"),1,0))</f>
        <v>0</v>
      </c>
      <c r="D313">
        <f>IF(SUM('Actual species'!G313)&gt;0,1,IF(SUM('Actual species'!G313="X"),1,0))</f>
        <v>0</v>
      </c>
      <c r="E313">
        <f>IF(SUM('Actual species'!H313)&gt;0,1,IF(SUM('Actual species'!H313="X"),1,0))</f>
        <v>0</v>
      </c>
      <c r="F313">
        <f>IF(SUM('Actual species'!I313)&gt;0,1,IF(SUM('Actual species'!I313="X"),1,0))</f>
        <v>0</v>
      </c>
      <c r="G313">
        <f>IF(SUM('Actual species'!J313)&gt;0,1,IF(SUM('Actual species'!J313="X"),1,0))</f>
        <v>0</v>
      </c>
      <c r="H313">
        <f>IF(SUM('Actual species'!K313)&gt;0,1,IF(SUM('Actual species'!K313="X"),1,0))</f>
        <v>0</v>
      </c>
      <c r="I313">
        <f>IF(SUM('Actual species'!L313)&gt;0,1,IF(SUM('Actual species'!L313="X"),1,0))</f>
        <v>0</v>
      </c>
      <c r="J313">
        <f>IF(SUM('Actual species'!M313)&gt;0,1,IF(SUM('Actual species'!M313="X"),1,0))</f>
        <v>1</v>
      </c>
      <c r="K313">
        <f>IF(SUM('Actual species'!N313)&gt;0,1,IF(SUM('Actual species'!N313="X"),1,0))</f>
        <v>0</v>
      </c>
      <c r="L313">
        <f>IF(SUM('Actual species'!O313)&gt;0,1,IF(SUM('Actual species'!O313="X"),1,0))</f>
        <v>0</v>
      </c>
      <c r="M313">
        <f>IF(SUM('Actual species'!P313)&gt;0,1,IF(SUM('Actual species'!P313="X"),1,0))</f>
        <v>0</v>
      </c>
      <c r="N313">
        <f>IF(SUM('Actual species'!Q313)&gt;0,1,IF(SUM('Actual species'!Q313="X"),1,0))</f>
        <v>0</v>
      </c>
      <c r="O313">
        <f>IF(SUM('Actual species'!R313)&gt;0,1,IF(SUM('Actual species'!R313="X"),1,0))</f>
        <v>0</v>
      </c>
      <c r="P313">
        <f>IF(SUM('Actual species'!S313)&gt;0,1,IF(SUM('Actual species'!S313="X"),1,0))</f>
        <v>0</v>
      </c>
      <c r="Q313">
        <f>IF(SUM('Actual species'!T313)&gt;0,1,IF(SUM('Actual species'!T313="X"),1,0))</f>
        <v>0</v>
      </c>
      <c r="R313">
        <f>IF(SUM('Actual species'!U313)&gt;0,1,IF(SUM('Actual species'!U313="X"),1,0))</f>
        <v>0</v>
      </c>
      <c r="S313">
        <f>IF(SUM('Actual species'!V313)&gt;0,1,IF(SUM('Actual species'!V313="X"),1,0))</f>
        <v>0</v>
      </c>
      <c r="T313">
        <f>IF(SUM('Actual species'!W313)&gt;0,1,IF(SUM('Actual species'!W313="X"),1,0))</f>
        <v>0</v>
      </c>
      <c r="U313">
        <f>IF(SUM('Actual species'!X313)&gt;0,1,IF(SUM('Actual species'!X313="X"),1,0))</f>
        <v>0</v>
      </c>
      <c r="V313">
        <f>IF(SUM('Actual species'!Y313)&gt;0,1,IF(SUM('Actual species'!Y313="X"),1,0))</f>
        <v>0</v>
      </c>
    </row>
    <row r="314" spans="1:22" x14ac:dyDescent="0.3">
      <c r="A314" t="str">
        <f>'Actual species'!A314</f>
        <v>Atheta oblita</v>
      </c>
      <c r="B314">
        <f>IF(SUM('Actual species'!B314:E314)&gt;0,1,IF(SUM('Actual species'!B314:E314="X"),1,0))</f>
        <v>0</v>
      </c>
      <c r="C314">
        <f>IF(SUM('Actual species'!F314)&gt;0,1,IF(SUM('Actual species'!F314="X"),1,0))</f>
        <v>0</v>
      </c>
      <c r="D314">
        <f>IF(SUM('Actual species'!G314)&gt;0,1,IF(SUM('Actual species'!G314="X"),1,0))</f>
        <v>0</v>
      </c>
      <c r="E314">
        <f>IF(SUM('Actual species'!H314)&gt;0,1,IF(SUM('Actual species'!H314="X"),1,0))</f>
        <v>0</v>
      </c>
      <c r="F314">
        <f>IF(SUM('Actual species'!I314)&gt;0,1,IF(SUM('Actual species'!I314="X"),1,0))</f>
        <v>0</v>
      </c>
      <c r="G314">
        <f>IF(SUM('Actual species'!J314)&gt;0,1,IF(SUM('Actual species'!J314="X"),1,0))</f>
        <v>1</v>
      </c>
      <c r="H314">
        <f>IF(SUM('Actual species'!K314)&gt;0,1,IF(SUM('Actual species'!K314="X"),1,0))</f>
        <v>0</v>
      </c>
      <c r="I314">
        <f>IF(SUM('Actual species'!L314)&gt;0,1,IF(SUM('Actual species'!L314="X"),1,0))</f>
        <v>0</v>
      </c>
      <c r="J314">
        <f>IF(SUM('Actual species'!M314)&gt;0,1,IF(SUM('Actual species'!M314="X"),1,0))</f>
        <v>1</v>
      </c>
      <c r="K314">
        <f>IF(SUM('Actual species'!N314)&gt;0,1,IF(SUM('Actual species'!N314="X"),1,0))</f>
        <v>0</v>
      </c>
      <c r="L314">
        <f>IF(SUM('Actual species'!O314)&gt;0,1,IF(SUM('Actual species'!O314="X"),1,0))</f>
        <v>0</v>
      </c>
      <c r="M314">
        <f>IF(SUM('Actual species'!P314)&gt;0,1,IF(SUM('Actual species'!P314="X"),1,0))</f>
        <v>0</v>
      </c>
      <c r="N314">
        <f>IF(SUM('Actual species'!Q314)&gt;0,1,IF(SUM('Actual species'!Q314="X"),1,0))</f>
        <v>0</v>
      </c>
      <c r="O314">
        <f>IF(SUM('Actual species'!R314)&gt;0,1,IF(SUM('Actual species'!R314="X"),1,0))</f>
        <v>0</v>
      </c>
      <c r="P314">
        <f>IF(SUM('Actual species'!S314)&gt;0,1,IF(SUM('Actual species'!S314="X"),1,0))</f>
        <v>0</v>
      </c>
      <c r="Q314">
        <f>IF(SUM('Actual species'!T314)&gt;0,1,IF(SUM('Actual species'!T314="X"),1,0))</f>
        <v>0</v>
      </c>
      <c r="R314">
        <f>IF(SUM('Actual species'!U314)&gt;0,1,IF(SUM('Actual species'!U314="X"),1,0))</f>
        <v>0</v>
      </c>
      <c r="S314">
        <f>IF(SUM('Actual species'!V314)&gt;0,1,IF(SUM('Actual species'!V314="X"),1,0))</f>
        <v>0</v>
      </c>
      <c r="T314">
        <f>IF(SUM('Actual species'!W314)&gt;0,1,IF(SUM('Actual species'!W314="X"),1,0))</f>
        <v>0</v>
      </c>
      <c r="U314">
        <f>IF(SUM('Actual species'!X314)&gt;0,1,IF(SUM('Actual species'!X314="X"),1,0))</f>
        <v>0</v>
      </c>
      <c r="V314">
        <f>IF(SUM('Actual species'!Y314)&gt;0,1,IF(SUM('Actual species'!Y314="X"),1,0))</f>
        <v>0</v>
      </c>
    </row>
    <row r="315" spans="1:22" x14ac:dyDescent="0.3">
      <c r="A315" t="str">
        <f>'Actual species'!A315</f>
        <v>Atheta occulta</v>
      </c>
      <c r="B315">
        <f>IF(SUM('Actual species'!B315:E315)&gt;0,1,IF(SUM('Actual species'!B315:E315="X"),1,0))</f>
        <v>0</v>
      </c>
      <c r="C315">
        <f>IF(SUM('Actual species'!F315)&gt;0,1,IF(SUM('Actual species'!F315="X"),1,0))</f>
        <v>0</v>
      </c>
      <c r="D315">
        <f>IF(SUM('Actual species'!G315)&gt;0,1,IF(SUM('Actual species'!G315="X"),1,0))</f>
        <v>0</v>
      </c>
      <c r="E315">
        <f>IF(SUM('Actual species'!H315)&gt;0,1,IF(SUM('Actual species'!H315="X"),1,0))</f>
        <v>0</v>
      </c>
      <c r="F315">
        <f>IF(SUM('Actual species'!I315)&gt;0,1,IF(SUM('Actual species'!I315="X"),1,0))</f>
        <v>0</v>
      </c>
      <c r="G315">
        <f>IF(SUM('Actual species'!J315)&gt;0,1,IF(SUM('Actual species'!J315="X"),1,0))</f>
        <v>0</v>
      </c>
      <c r="H315">
        <f>IF(SUM('Actual species'!K315)&gt;0,1,IF(SUM('Actual species'!K315="X"),1,0))</f>
        <v>0</v>
      </c>
      <c r="I315">
        <f>IF(SUM('Actual species'!L315)&gt;0,1,IF(SUM('Actual species'!L315="X"),1,0))</f>
        <v>0</v>
      </c>
      <c r="J315">
        <f>IF(SUM('Actual species'!M315)&gt;0,1,IF(SUM('Actual species'!M315="X"),1,0))</f>
        <v>1</v>
      </c>
      <c r="K315">
        <f>IF(SUM('Actual species'!N315)&gt;0,1,IF(SUM('Actual species'!N315="X"),1,0))</f>
        <v>0</v>
      </c>
      <c r="L315">
        <f>IF(SUM('Actual species'!O315)&gt;0,1,IF(SUM('Actual species'!O315="X"),1,0))</f>
        <v>0</v>
      </c>
      <c r="M315">
        <f>IF(SUM('Actual species'!P315)&gt;0,1,IF(SUM('Actual species'!P315="X"),1,0))</f>
        <v>0</v>
      </c>
      <c r="N315">
        <f>IF(SUM('Actual species'!Q315)&gt;0,1,IF(SUM('Actual species'!Q315="X"),1,0))</f>
        <v>0</v>
      </c>
      <c r="O315">
        <f>IF(SUM('Actual species'!R315)&gt;0,1,IF(SUM('Actual species'!R315="X"),1,0))</f>
        <v>0</v>
      </c>
      <c r="P315">
        <f>IF(SUM('Actual species'!S315)&gt;0,1,IF(SUM('Actual species'!S315="X"),1,0))</f>
        <v>0</v>
      </c>
      <c r="Q315">
        <f>IF(SUM('Actual species'!T315)&gt;0,1,IF(SUM('Actual species'!T315="X"),1,0))</f>
        <v>0</v>
      </c>
      <c r="R315">
        <f>IF(SUM('Actual species'!U315)&gt;0,1,IF(SUM('Actual species'!U315="X"),1,0))</f>
        <v>0</v>
      </c>
      <c r="S315">
        <f>IF(SUM('Actual species'!V315)&gt;0,1,IF(SUM('Actual species'!V315="X"),1,0))</f>
        <v>0</v>
      </c>
      <c r="T315">
        <f>IF(SUM('Actual species'!W315)&gt;0,1,IF(SUM('Actual species'!W315="X"),1,0))</f>
        <v>0</v>
      </c>
      <c r="U315">
        <f>IF(SUM('Actual species'!X315)&gt;0,1,IF(SUM('Actual species'!X315="X"),1,0))</f>
        <v>1</v>
      </c>
      <c r="V315">
        <f>IF(SUM('Actual species'!Y315)&gt;0,1,IF(SUM('Actual species'!Y315="X"),1,0))</f>
        <v>1</v>
      </c>
    </row>
    <row r="316" spans="1:22" x14ac:dyDescent="0.3">
      <c r="A316" t="str">
        <f>'Actual species'!A316</f>
        <v>Atheta opacicollis</v>
      </c>
      <c r="B316">
        <f>IF(SUM('Actual species'!B316:E316)&gt;0,1,IF(SUM('Actual species'!B316:E316="X"),1,0))</f>
        <v>1</v>
      </c>
      <c r="C316">
        <f>IF(SUM('Actual species'!F316)&gt;0,1,IF(SUM('Actual species'!F316="X"),1,0))</f>
        <v>0</v>
      </c>
      <c r="D316">
        <f>IF(SUM('Actual species'!G316)&gt;0,1,IF(SUM('Actual species'!G316="X"),1,0))</f>
        <v>0</v>
      </c>
      <c r="E316">
        <f>IF(SUM('Actual species'!H316)&gt;0,1,IF(SUM('Actual species'!H316="X"),1,0))</f>
        <v>0</v>
      </c>
      <c r="F316">
        <f>IF(SUM('Actual species'!I316)&gt;0,1,IF(SUM('Actual species'!I316="X"),1,0))</f>
        <v>0</v>
      </c>
      <c r="G316">
        <f>IF(SUM('Actual species'!J316)&gt;0,1,IF(SUM('Actual species'!J316="X"),1,0))</f>
        <v>0</v>
      </c>
      <c r="H316">
        <f>IF(SUM('Actual species'!K316)&gt;0,1,IF(SUM('Actual species'!K316="X"),1,0))</f>
        <v>0</v>
      </c>
      <c r="I316">
        <f>IF(SUM('Actual species'!L316)&gt;0,1,IF(SUM('Actual species'!L316="X"),1,0))</f>
        <v>0</v>
      </c>
      <c r="J316">
        <f>IF(SUM('Actual species'!M316)&gt;0,1,IF(SUM('Actual species'!M316="X"),1,0))</f>
        <v>0</v>
      </c>
      <c r="K316">
        <f>IF(SUM('Actual species'!N316)&gt;0,1,IF(SUM('Actual species'!N316="X"),1,0))</f>
        <v>0</v>
      </c>
      <c r="L316">
        <f>IF(SUM('Actual species'!O316)&gt;0,1,IF(SUM('Actual species'!O316="X"),1,0))</f>
        <v>0</v>
      </c>
      <c r="M316">
        <f>IF(SUM('Actual species'!P316)&gt;0,1,IF(SUM('Actual species'!P316="X"),1,0))</f>
        <v>0</v>
      </c>
      <c r="N316">
        <f>IF(SUM('Actual species'!Q316)&gt;0,1,IF(SUM('Actual species'!Q316="X"),1,0))</f>
        <v>0</v>
      </c>
      <c r="O316">
        <f>IF(SUM('Actual species'!R316)&gt;0,1,IF(SUM('Actual species'!R316="X"),1,0))</f>
        <v>0</v>
      </c>
      <c r="P316">
        <f>IF(SUM('Actual species'!S316)&gt;0,1,IF(SUM('Actual species'!S316="X"),1,0))</f>
        <v>0</v>
      </c>
      <c r="Q316">
        <f>IF(SUM('Actual species'!T316)&gt;0,1,IF(SUM('Actual species'!T316="X"),1,0))</f>
        <v>0</v>
      </c>
      <c r="R316">
        <f>IF(SUM('Actual species'!U316)&gt;0,1,IF(SUM('Actual species'!U316="X"),1,0))</f>
        <v>0</v>
      </c>
      <c r="S316">
        <f>IF(SUM('Actual species'!V316)&gt;0,1,IF(SUM('Actual species'!V316="X"),1,0))</f>
        <v>0</v>
      </c>
      <c r="T316">
        <f>IF(SUM('Actual species'!W316)&gt;0,1,IF(SUM('Actual species'!W316="X"),1,0))</f>
        <v>0</v>
      </c>
      <c r="U316">
        <f>IF(SUM('Actual species'!X316)&gt;0,1,IF(SUM('Actual species'!X316="X"),1,0))</f>
        <v>0</v>
      </c>
      <c r="V316">
        <f>IF(SUM('Actual species'!Y316)&gt;0,1,IF(SUM('Actual species'!Y316="X"),1,0))</f>
        <v>0</v>
      </c>
    </row>
    <row r="317" spans="1:22" x14ac:dyDescent="0.3">
      <c r="A317" t="str">
        <f>'Actual species'!A317</f>
        <v>Atheta orbata</v>
      </c>
      <c r="B317">
        <f>IF(SUM('Actual species'!B317:E317)&gt;0,1,IF(SUM('Actual species'!B317:E317="X"),1,0))</f>
        <v>0</v>
      </c>
      <c r="C317">
        <f>IF(SUM('Actual species'!F317)&gt;0,1,IF(SUM('Actual species'!F317="X"),1,0))</f>
        <v>1</v>
      </c>
      <c r="D317">
        <f>IF(SUM('Actual species'!G317)&gt;0,1,IF(SUM('Actual species'!G317="X"),1,0))</f>
        <v>0</v>
      </c>
      <c r="E317">
        <f>IF(SUM('Actual species'!H317)&gt;0,1,IF(SUM('Actual species'!H317="X"),1,0))</f>
        <v>0</v>
      </c>
      <c r="F317">
        <f>IF(SUM('Actual species'!I317)&gt;0,1,IF(SUM('Actual species'!I317="X"),1,0))</f>
        <v>0</v>
      </c>
      <c r="G317">
        <f>IF(SUM('Actual species'!J317)&gt;0,1,IF(SUM('Actual species'!J317="X"),1,0))</f>
        <v>0</v>
      </c>
      <c r="H317">
        <f>IF(SUM('Actual species'!K317)&gt;0,1,IF(SUM('Actual species'!K317="X"),1,0))</f>
        <v>0</v>
      </c>
      <c r="I317">
        <f>IF(SUM('Actual species'!L317)&gt;0,1,IF(SUM('Actual species'!L317="X"),1,0))</f>
        <v>0</v>
      </c>
      <c r="J317">
        <f>IF(SUM('Actual species'!M317)&gt;0,1,IF(SUM('Actual species'!M317="X"),1,0))</f>
        <v>0</v>
      </c>
      <c r="K317">
        <f>IF(SUM('Actual species'!N317)&gt;0,1,IF(SUM('Actual species'!N317="X"),1,0))</f>
        <v>0</v>
      </c>
      <c r="L317">
        <f>IF(SUM('Actual species'!O317)&gt;0,1,IF(SUM('Actual species'!O317="X"),1,0))</f>
        <v>0</v>
      </c>
      <c r="M317">
        <f>IF(SUM('Actual species'!P317)&gt;0,1,IF(SUM('Actual species'!P317="X"),1,0))</f>
        <v>0</v>
      </c>
      <c r="N317">
        <f>IF(SUM('Actual species'!Q317)&gt;0,1,IF(SUM('Actual species'!Q317="X"),1,0))</f>
        <v>0</v>
      </c>
      <c r="O317">
        <f>IF(SUM('Actual species'!R317)&gt;0,1,IF(SUM('Actual species'!R317="X"),1,0))</f>
        <v>0</v>
      </c>
      <c r="P317">
        <f>IF(SUM('Actual species'!S317)&gt;0,1,IF(SUM('Actual species'!S317="X"),1,0))</f>
        <v>0</v>
      </c>
      <c r="Q317">
        <f>IF(SUM('Actual species'!T317)&gt;0,1,IF(SUM('Actual species'!T317="X"),1,0))</f>
        <v>0</v>
      </c>
      <c r="R317">
        <f>IF(SUM('Actual species'!U317)&gt;0,1,IF(SUM('Actual species'!U317="X"),1,0))</f>
        <v>0</v>
      </c>
      <c r="S317">
        <f>IF(SUM('Actual species'!V317)&gt;0,1,IF(SUM('Actual species'!V317="X"),1,0))</f>
        <v>0</v>
      </c>
      <c r="T317">
        <f>IF(SUM('Actual species'!W317)&gt;0,1,IF(SUM('Actual species'!W317="X"),1,0))</f>
        <v>0</v>
      </c>
      <c r="U317">
        <f>IF(SUM('Actual species'!X317)&gt;0,1,IF(SUM('Actual species'!X317="X"),1,0))</f>
        <v>0</v>
      </c>
      <c r="V317">
        <f>IF(SUM('Actual species'!Y317)&gt;0,1,IF(SUM('Actual species'!Y317="X"),1,0))</f>
        <v>0</v>
      </c>
    </row>
    <row r="318" spans="1:22" x14ac:dyDescent="0.3">
      <c r="A318" t="str">
        <f>'Actual species'!A318</f>
        <v>Atheta orosana</v>
      </c>
      <c r="B318">
        <f>IF(SUM('Actual species'!B318:E318)&gt;0,1,IF(SUM('Actual species'!B318:E318="X"),1,0))</f>
        <v>0</v>
      </c>
      <c r="C318">
        <f>IF(SUM('Actual species'!F318)&gt;0,1,IF(SUM('Actual species'!F318="X"),1,0))</f>
        <v>0</v>
      </c>
      <c r="D318">
        <f>IF(SUM('Actual species'!G318)&gt;0,1,IF(SUM('Actual species'!G318="X"),1,0))</f>
        <v>0</v>
      </c>
      <c r="E318">
        <f>IF(SUM('Actual species'!H318)&gt;0,1,IF(SUM('Actual species'!H318="X"),1,0))</f>
        <v>0</v>
      </c>
      <c r="F318">
        <f>IF(SUM('Actual species'!I318)&gt;0,1,IF(SUM('Actual species'!I318="X"),1,0))</f>
        <v>0</v>
      </c>
      <c r="G318">
        <f>IF(SUM('Actual species'!J318)&gt;0,1,IF(SUM('Actual species'!J318="X"),1,0))</f>
        <v>0</v>
      </c>
      <c r="H318">
        <f>IF(SUM('Actual species'!K318)&gt;0,1,IF(SUM('Actual species'!K318="X"),1,0))</f>
        <v>0</v>
      </c>
      <c r="I318">
        <f>IF(SUM('Actual species'!L318)&gt;0,1,IF(SUM('Actual species'!L318="X"),1,0))</f>
        <v>0</v>
      </c>
      <c r="J318">
        <f>IF(SUM('Actual species'!M318)&gt;0,1,IF(SUM('Actual species'!M318="X"),1,0))</f>
        <v>0</v>
      </c>
      <c r="K318">
        <f>IF(SUM('Actual species'!N318)&gt;0,1,IF(SUM('Actual species'!N318="X"),1,0))</f>
        <v>0</v>
      </c>
      <c r="L318">
        <f>IF(SUM('Actual species'!O318)&gt;0,1,IF(SUM('Actual species'!O318="X"),1,0))</f>
        <v>0</v>
      </c>
      <c r="M318">
        <f>IF(SUM('Actual species'!P318)&gt;0,1,IF(SUM('Actual species'!P318="X"),1,0))</f>
        <v>0</v>
      </c>
      <c r="N318">
        <f>IF(SUM('Actual species'!Q318)&gt;0,1,IF(SUM('Actual species'!Q318="X"),1,0))</f>
        <v>0</v>
      </c>
      <c r="O318">
        <f>IF(SUM('Actual species'!R318)&gt;0,1,IF(SUM('Actual species'!R318="X"),1,0))</f>
        <v>0</v>
      </c>
      <c r="P318">
        <f>IF(SUM('Actual species'!S318)&gt;0,1,IF(SUM('Actual species'!S318="X"),1,0))</f>
        <v>0</v>
      </c>
      <c r="Q318">
        <f>IF(SUM('Actual species'!T318)&gt;0,1,IF(SUM('Actual species'!T318="X"),1,0))</f>
        <v>0</v>
      </c>
      <c r="R318">
        <f>IF(SUM('Actual species'!U318)&gt;0,1,IF(SUM('Actual species'!U318="X"),1,0))</f>
        <v>1</v>
      </c>
      <c r="S318">
        <f>IF(SUM('Actual species'!V318)&gt;0,1,IF(SUM('Actual species'!V318="X"),1,0))</f>
        <v>0</v>
      </c>
      <c r="T318">
        <f>IF(SUM('Actual species'!W318)&gt;0,1,IF(SUM('Actual species'!W318="X"),1,0))</f>
        <v>0</v>
      </c>
      <c r="U318">
        <f>IF(SUM('Actual species'!X318)&gt;0,1,IF(SUM('Actual species'!X318="X"),1,0))</f>
        <v>1</v>
      </c>
      <c r="V318">
        <f>IF(SUM('Actual species'!Y318)&gt;0,1,IF(SUM('Actual species'!Y318="X"),1,0))</f>
        <v>0</v>
      </c>
    </row>
    <row r="319" spans="1:22" x14ac:dyDescent="0.3">
      <c r="A319" t="str">
        <f>'Actual species'!A319</f>
        <v>Atheta palustris</v>
      </c>
      <c r="B319">
        <f>IF(SUM('Actual species'!B319:E319)&gt;0,1,IF(SUM('Actual species'!B319:E319="X"),1,0))</f>
        <v>0</v>
      </c>
      <c r="C319">
        <f>IF(SUM('Actual species'!F319)&gt;0,1,IF(SUM('Actual species'!F319="X"),1,0))</f>
        <v>0</v>
      </c>
      <c r="D319">
        <f>IF(SUM('Actual species'!G319)&gt;0,1,IF(SUM('Actual species'!G319="X"),1,0))</f>
        <v>0</v>
      </c>
      <c r="E319">
        <f>IF(SUM('Actual species'!H319)&gt;0,1,IF(SUM('Actual species'!H319="X"),1,0))</f>
        <v>0</v>
      </c>
      <c r="F319">
        <f>IF(SUM('Actual species'!I319)&gt;0,1,IF(SUM('Actual species'!I319="X"),1,0))</f>
        <v>0</v>
      </c>
      <c r="G319">
        <f>IF(SUM('Actual species'!J319)&gt;0,1,IF(SUM('Actual species'!J319="X"),1,0))</f>
        <v>0</v>
      </c>
      <c r="H319">
        <f>IF(SUM('Actual species'!K319)&gt;0,1,IF(SUM('Actual species'!K319="X"),1,0))</f>
        <v>0</v>
      </c>
      <c r="I319">
        <f>IF(SUM('Actual species'!L319)&gt;0,1,IF(SUM('Actual species'!L319="X"),1,0))</f>
        <v>0</v>
      </c>
      <c r="J319">
        <f>IF(SUM('Actual species'!M319)&gt;0,1,IF(SUM('Actual species'!M319="X"),1,0))</f>
        <v>1</v>
      </c>
      <c r="K319">
        <f>IF(SUM('Actual species'!N319)&gt;0,1,IF(SUM('Actual species'!N319="X"),1,0))</f>
        <v>0</v>
      </c>
      <c r="L319">
        <f>IF(SUM('Actual species'!O319)&gt;0,1,IF(SUM('Actual species'!O319="X"),1,0))</f>
        <v>0</v>
      </c>
      <c r="M319">
        <f>IF(SUM('Actual species'!P319)&gt;0,1,IF(SUM('Actual species'!P319="X"),1,0))</f>
        <v>0</v>
      </c>
      <c r="N319">
        <f>IF(SUM('Actual species'!Q319)&gt;0,1,IF(SUM('Actual species'!Q319="X"),1,0))</f>
        <v>0</v>
      </c>
      <c r="O319">
        <f>IF(SUM('Actual species'!R319)&gt;0,1,IF(SUM('Actual species'!R319="X"),1,0))</f>
        <v>0</v>
      </c>
      <c r="P319">
        <f>IF(SUM('Actual species'!S319)&gt;0,1,IF(SUM('Actual species'!S319="X"),1,0))</f>
        <v>0</v>
      </c>
      <c r="Q319">
        <f>IF(SUM('Actual species'!T319)&gt;0,1,IF(SUM('Actual species'!T319="X"),1,0))</f>
        <v>0</v>
      </c>
      <c r="R319">
        <f>IF(SUM('Actual species'!U319)&gt;0,1,IF(SUM('Actual species'!U319="X"),1,0))</f>
        <v>0</v>
      </c>
      <c r="S319">
        <f>IF(SUM('Actual species'!V319)&gt;0,1,IF(SUM('Actual species'!V319="X"),1,0))</f>
        <v>0</v>
      </c>
      <c r="T319">
        <f>IF(SUM('Actual species'!W319)&gt;0,1,IF(SUM('Actual species'!W319="X"),1,0))</f>
        <v>0</v>
      </c>
      <c r="U319">
        <f>IF(SUM('Actual species'!X319)&gt;0,1,IF(SUM('Actual species'!X319="X"),1,0))</f>
        <v>1</v>
      </c>
      <c r="V319">
        <f>IF(SUM('Actual species'!Y319)&gt;0,1,IF(SUM('Actual species'!Y319="X"),1,0))</f>
        <v>0</v>
      </c>
    </row>
    <row r="320" spans="1:22" x14ac:dyDescent="0.3">
      <c r="A320" t="str">
        <f>'Actual species'!A320</f>
        <v>Atheta pittionii</v>
      </c>
      <c r="B320">
        <f>IF(SUM('Actual species'!B320:E320)&gt;0,1,IF(SUM('Actual species'!B320:E320="X"),1,0))</f>
        <v>0</v>
      </c>
      <c r="C320">
        <f>IF(SUM('Actual species'!F320)&gt;0,1,IF(SUM('Actual species'!F320="X"),1,0))</f>
        <v>0</v>
      </c>
      <c r="D320">
        <f>IF(SUM('Actual species'!G320)&gt;0,1,IF(SUM('Actual species'!G320="X"),1,0))</f>
        <v>0</v>
      </c>
      <c r="E320">
        <f>IF(SUM('Actual species'!H320)&gt;0,1,IF(SUM('Actual species'!H320="X"),1,0))</f>
        <v>0</v>
      </c>
      <c r="F320">
        <f>IF(SUM('Actual species'!I320)&gt;0,1,IF(SUM('Actual species'!I320="X"),1,0))</f>
        <v>0</v>
      </c>
      <c r="G320">
        <f>IF(SUM('Actual species'!J320)&gt;0,1,IF(SUM('Actual species'!J320="X"),1,0))</f>
        <v>0</v>
      </c>
      <c r="H320">
        <f>IF(SUM('Actual species'!K320)&gt;0,1,IF(SUM('Actual species'!K320="X"),1,0))</f>
        <v>0</v>
      </c>
      <c r="I320">
        <f>IF(SUM('Actual species'!L320)&gt;0,1,IF(SUM('Actual species'!L320="X"),1,0))</f>
        <v>0</v>
      </c>
      <c r="J320">
        <f>IF(SUM('Actual species'!M320)&gt;0,1,IF(SUM('Actual species'!M320="X"),1,0))</f>
        <v>0</v>
      </c>
      <c r="K320">
        <f>IF(SUM('Actual species'!N320)&gt;0,1,IF(SUM('Actual species'!N320="X"),1,0))</f>
        <v>0</v>
      </c>
      <c r="L320">
        <f>IF(SUM('Actual species'!O320)&gt;0,1,IF(SUM('Actual species'!O320="X"),1,0))</f>
        <v>0</v>
      </c>
      <c r="M320">
        <f>IF(SUM('Actual species'!P320)&gt;0,1,IF(SUM('Actual species'!P320="X"),1,0))</f>
        <v>0</v>
      </c>
      <c r="N320">
        <f>IF(SUM('Actual species'!Q320)&gt;0,1,IF(SUM('Actual species'!Q320="X"),1,0))</f>
        <v>0</v>
      </c>
      <c r="O320">
        <f>IF(SUM('Actual species'!R320)&gt;0,1,IF(SUM('Actual species'!R320="X"),1,0))</f>
        <v>0</v>
      </c>
      <c r="P320">
        <f>IF(SUM('Actual species'!S320)&gt;0,1,IF(SUM('Actual species'!S320="X"),1,0))</f>
        <v>0</v>
      </c>
      <c r="Q320">
        <f>IF(SUM('Actual species'!T320)&gt;0,1,IF(SUM('Actual species'!T320="X"),1,0))</f>
        <v>1</v>
      </c>
      <c r="R320">
        <f>IF(SUM('Actual species'!U320)&gt;0,1,IF(SUM('Actual species'!U320="X"),1,0))</f>
        <v>0</v>
      </c>
      <c r="S320">
        <f>IF(SUM('Actual species'!V320)&gt;0,1,IF(SUM('Actual species'!V320="X"),1,0))</f>
        <v>0</v>
      </c>
      <c r="T320">
        <f>IF(SUM('Actual species'!W320)&gt;0,1,IF(SUM('Actual species'!W320="X"),1,0))</f>
        <v>0</v>
      </c>
      <c r="U320">
        <f>IF(SUM('Actual species'!X320)&gt;0,1,IF(SUM('Actual species'!X320="X"),1,0))</f>
        <v>1</v>
      </c>
      <c r="V320">
        <f>IF(SUM('Actual species'!Y320)&gt;0,1,IF(SUM('Actual species'!Y320="X"),1,0))</f>
        <v>0</v>
      </c>
    </row>
    <row r="321" spans="1:22" x14ac:dyDescent="0.3">
      <c r="A321" t="str">
        <f>'Actual species'!A321</f>
        <v>Atheta putrida</v>
      </c>
      <c r="B321">
        <f>IF(SUM('Actual species'!B321:E321)&gt;0,1,IF(SUM('Actual species'!B321:E321="X"),1,0))</f>
        <v>0</v>
      </c>
      <c r="C321">
        <f>IF(SUM('Actual species'!F321)&gt;0,1,IF(SUM('Actual species'!F321="X"),1,0))</f>
        <v>0</v>
      </c>
      <c r="D321">
        <f>IF(SUM('Actual species'!G321)&gt;0,1,IF(SUM('Actual species'!G321="X"),1,0))</f>
        <v>0</v>
      </c>
      <c r="E321">
        <f>IF(SUM('Actual species'!H321)&gt;0,1,IF(SUM('Actual species'!H321="X"),1,0))</f>
        <v>0</v>
      </c>
      <c r="F321">
        <f>IF(SUM('Actual species'!I321)&gt;0,1,IF(SUM('Actual species'!I321="X"),1,0))</f>
        <v>0</v>
      </c>
      <c r="G321">
        <f>IF(SUM('Actual species'!J321)&gt;0,1,IF(SUM('Actual species'!J321="X"),1,0))</f>
        <v>0</v>
      </c>
      <c r="H321">
        <f>IF(SUM('Actual species'!K321)&gt;0,1,IF(SUM('Actual species'!K321="X"),1,0))</f>
        <v>0</v>
      </c>
      <c r="I321">
        <f>IF(SUM('Actual species'!L321)&gt;0,1,IF(SUM('Actual species'!L321="X"),1,0))</f>
        <v>0</v>
      </c>
      <c r="J321">
        <f>IF(SUM('Actual species'!M321)&gt;0,1,IF(SUM('Actual species'!M321="X"),1,0))</f>
        <v>0</v>
      </c>
      <c r="K321">
        <f>IF(SUM('Actual species'!N321)&gt;0,1,IF(SUM('Actual species'!N321="X"),1,0))</f>
        <v>0</v>
      </c>
      <c r="L321">
        <f>IF(SUM('Actual species'!O321)&gt;0,1,IF(SUM('Actual species'!O321="X"),1,0))</f>
        <v>0</v>
      </c>
      <c r="M321">
        <f>IF(SUM('Actual species'!P321)&gt;0,1,IF(SUM('Actual species'!P321="X"),1,0))</f>
        <v>0</v>
      </c>
      <c r="N321">
        <f>IF(SUM('Actual species'!Q321)&gt;0,1,IF(SUM('Actual species'!Q321="X"),1,0))</f>
        <v>1</v>
      </c>
      <c r="O321">
        <f>IF(SUM('Actual species'!R321)&gt;0,1,IF(SUM('Actual species'!R321="X"),1,0))</f>
        <v>1</v>
      </c>
      <c r="P321">
        <f>IF(SUM('Actual species'!S321)&gt;0,1,IF(SUM('Actual species'!S321="X"),1,0))</f>
        <v>1</v>
      </c>
      <c r="Q321">
        <f>IF(SUM('Actual species'!T321)&gt;0,1,IF(SUM('Actual species'!T321="X"),1,0))</f>
        <v>1</v>
      </c>
      <c r="R321">
        <f>IF(SUM('Actual species'!U321)&gt;0,1,IF(SUM('Actual species'!U321="X"),1,0))</f>
        <v>0</v>
      </c>
      <c r="S321">
        <f>IF(SUM('Actual species'!V321)&gt;0,1,IF(SUM('Actual species'!V321="X"),1,0))</f>
        <v>1</v>
      </c>
      <c r="T321">
        <f>IF(SUM('Actual species'!W321)&gt;0,1,IF(SUM('Actual species'!W321="X"),1,0))</f>
        <v>0</v>
      </c>
      <c r="U321">
        <f>IF(SUM('Actual species'!X321)&gt;0,1,IF(SUM('Actual species'!X321="X"),1,0))</f>
        <v>1</v>
      </c>
      <c r="V321">
        <f>IF(SUM('Actual species'!Y321)&gt;0,1,IF(SUM('Actual species'!Y321="X"),1,0))</f>
        <v>0</v>
      </c>
    </row>
    <row r="322" spans="1:22" x14ac:dyDescent="0.3">
      <c r="A322" t="str">
        <f>'Actual species'!A322</f>
        <v>Atheta ravilla</v>
      </c>
      <c r="B322">
        <f>IF(SUM('Actual species'!B322:E322)&gt;0,1,IF(SUM('Actual species'!B322:E322="X"),1,0))</f>
        <v>0</v>
      </c>
      <c r="C322">
        <f>IF(SUM('Actual species'!F322)&gt;0,1,IF(SUM('Actual species'!F322="X"),1,0))</f>
        <v>0</v>
      </c>
      <c r="D322">
        <f>IF(SUM('Actual species'!G322)&gt;0,1,IF(SUM('Actual species'!G322="X"),1,0))</f>
        <v>0</v>
      </c>
      <c r="E322">
        <f>IF(SUM('Actual species'!H322)&gt;0,1,IF(SUM('Actual species'!H322="X"),1,0))</f>
        <v>0</v>
      </c>
      <c r="F322">
        <f>IF(SUM('Actual species'!I322)&gt;0,1,IF(SUM('Actual species'!I322="X"),1,0))</f>
        <v>0</v>
      </c>
      <c r="G322">
        <f>IF(SUM('Actual species'!J322)&gt;0,1,IF(SUM('Actual species'!J322="X"),1,0))</f>
        <v>0</v>
      </c>
      <c r="H322">
        <f>IF(SUM('Actual species'!K322)&gt;0,1,IF(SUM('Actual species'!K322="X"),1,0))</f>
        <v>0</v>
      </c>
      <c r="I322">
        <f>IF(SUM('Actual species'!L322)&gt;0,1,IF(SUM('Actual species'!L322="X"),1,0))</f>
        <v>0</v>
      </c>
      <c r="J322">
        <f>IF(SUM('Actual species'!M322)&gt;0,1,IF(SUM('Actual species'!M322="X"),1,0))</f>
        <v>1</v>
      </c>
      <c r="K322">
        <f>IF(SUM('Actual species'!N322)&gt;0,1,IF(SUM('Actual species'!N322="X"),1,0))</f>
        <v>0</v>
      </c>
      <c r="L322">
        <f>IF(SUM('Actual species'!O322)&gt;0,1,IF(SUM('Actual species'!O322="X"),1,0))</f>
        <v>0</v>
      </c>
      <c r="M322">
        <f>IF(SUM('Actual species'!P322)&gt;0,1,IF(SUM('Actual species'!P322="X"),1,0))</f>
        <v>0</v>
      </c>
      <c r="N322">
        <f>IF(SUM('Actual species'!Q322)&gt;0,1,IF(SUM('Actual species'!Q322="X"),1,0))</f>
        <v>0</v>
      </c>
      <c r="O322">
        <f>IF(SUM('Actual species'!R322)&gt;0,1,IF(SUM('Actual species'!R322="X"),1,0))</f>
        <v>0</v>
      </c>
      <c r="P322">
        <f>IF(SUM('Actual species'!S322)&gt;0,1,IF(SUM('Actual species'!S322="X"),1,0))</f>
        <v>0</v>
      </c>
      <c r="Q322">
        <f>IF(SUM('Actual species'!T322)&gt;0,1,IF(SUM('Actual species'!T322="X"),1,0))</f>
        <v>0</v>
      </c>
      <c r="R322">
        <f>IF(SUM('Actual species'!U322)&gt;0,1,IF(SUM('Actual species'!U322="X"),1,0))</f>
        <v>0</v>
      </c>
      <c r="S322">
        <f>IF(SUM('Actual species'!V322)&gt;0,1,IF(SUM('Actual species'!V322="X"),1,0))</f>
        <v>0</v>
      </c>
      <c r="T322">
        <f>IF(SUM('Actual species'!W322)&gt;0,1,IF(SUM('Actual species'!W322="X"),1,0))</f>
        <v>0</v>
      </c>
      <c r="U322">
        <f>IF(SUM('Actual species'!X322)&gt;0,1,IF(SUM('Actual species'!X322="X"),1,0))</f>
        <v>0</v>
      </c>
      <c r="V322">
        <f>IF(SUM('Actual species'!Y322)&gt;0,1,IF(SUM('Actual species'!Y322="X"),1,0))</f>
        <v>0</v>
      </c>
    </row>
    <row r="323" spans="1:22" x14ac:dyDescent="0.3">
      <c r="A323" t="str">
        <f>'Actual species'!A323</f>
        <v>Atheta sodalis</v>
      </c>
      <c r="B323">
        <f>IF(SUM('Actual species'!B323:E323)&gt;0,1,IF(SUM('Actual species'!B323:E323="X"),1,0))</f>
        <v>0</v>
      </c>
      <c r="C323">
        <f>IF(SUM('Actual species'!F323)&gt;0,1,IF(SUM('Actual species'!F323="X"),1,0))</f>
        <v>0</v>
      </c>
      <c r="D323">
        <f>IF(SUM('Actual species'!G323)&gt;0,1,IF(SUM('Actual species'!G323="X"),1,0))</f>
        <v>0</v>
      </c>
      <c r="E323">
        <f>IF(SUM('Actual species'!H323)&gt;0,1,IF(SUM('Actual species'!H323="X"),1,0))</f>
        <v>0</v>
      </c>
      <c r="F323">
        <f>IF(SUM('Actual species'!I323)&gt;0,1,IF(SUM('Actual species'!I323="X"),1,0))</f>
        <v>0</v>
      </c>
      <c r="G323">
        <f>IF(SUM('Actual species'!J323)&gt;0,1,IF(SUM('Actual species'!J323="X"),1,0))</f>
        <v>0</v>
      </c>
      <c r="H323">
        <f>IF(SUM('Actual species'!K323)&gt;0,1,IF(SUM('Actual species'!K323="X"),1,0))</f>
        <v>0</v>
      </c>
      <c r="I323">
        <f>IF(SUM('Actual species'!L323)&gt;0,1,IF(SUM('Actual species'!L323="X"),1,0))</f>
        <v>0</v>
      </c>
      <c r="J323">
        <f>IF(SUM('Actual species'!M323)&gt;0,1,IF(SUM('Actual species'!M323="X"),1,0))</f>
        <v>0</v>
      </c>
      <c r="K323">
        <f>IF(SUM('Actual species'!N323)&gt;0,1,IF(SUM('Actual species'!N323="X"),1,0))</f>
        <v>0</v>
      </c>
      <c r="L323">
        <f>IF(SUM('Actual species'!O323)&gt;0,1,IF(SUM('Actual species'!O323="X"),1,0))</f>
        <v>0</v>
      </c>
      <c r="M323">
        <f>IF(SUM('Actual species'!P323)&gt;0,1,IF(SUM('Actual species'!P323="X"),1,0))</f>
        <v>0</v>
      </c>
      <c r="N323">
        <f>IF(SUM('Actual species'!Q323)&gt;0,1,IF(SUM('Actual species'!Q323="X"),1,0))</f>
        <v>0</v>
      </c>
      <c r="O323">
        <f>IF(SUM('Actual species'!R323)&gt;0,1,IF(SUM('Actual species'!R323="X"),1,0))</f>
        <v>0</v>
      </c>
      <c r="P323">
        <f>IF(SUM('Actual species'!S323)&gt;0,1,IF(SUM('Actual species'!S323="X"),1,0))</f>
        <v>0</v>
      </c>
      <c r="Q323">
        <f>IF(SUM('Actual species'!T323)&gt;0,1,IF(SUM('Actual species'!T323="X"),1,0))</f>
        <v>1</v>
      </c>
      <c r="R323">
        <f>IF(SUM('Actual species'!U323)&gt;0,1,IF(SUM('Actual species'!U323="X"),1,0))</f>
        <v>0</v>
      </c>
      <c r="S323">
        <f>IF(SUM('Actual species'!V323)&gt;0,1,IF(SUM('Actual species'!V323="X"),1,0))</f>
        <v>0</v>
      </c>
      <c r="T323">
        <f>IF(SUM('Actual species'!W323)&gt;0,1,IF(SUM('Actual species'!W323="X"),1,0))</f>
        <v>0</v>
      </c>
      <c r="U323">
        <f>IF(SUM('Actual species'!X323)&gt;0,1,IF(SUM('Actual species'!X323="X"),1,0))</f>
        <v>1</v>
      </c>
      <c r="V323">
        <f>IF(SUM('Actual species'!Y323)&gt;0,1,IF(SUM('Actual species'!Y323="X"),1,0))</f>
        <v>0</v>
      </c>
    </row>
    <row r="324" spans="1:22" x14ac:dyDescent="0.3">
      <c r="A324" t="str">
        <f>'Actual species'!A324</f>
        <v>Atheta speculum</v>
      </c>
      <c r="B324">
        <f>IF(SUM('Actual species'!B324:E324)&gt;0,1,IF(SUM('Actual species'!B324:E324="X"),1,0))</f>
        <v>0</v>
      </c>
      <c r="C324">
        <f>IF(SUM('Actual species'!F324)&gt;0,1,IF(SUM('Actual species'!F324="X"),1,0))</f>
        <v>0</v>
      </c>
      <c r="D324">
        <f>IF(SUM('Actual species'!G324)&gt;0,1,IF(SUM('Actual species'!G324="X"),1,0))</f>
        <v>0</v>
      </c>
      <c r="E324">
        <f>IF(SUM('Actual species'!H324)&gt;0,1,IF(SUM('Actual species'!H324="X"),1,0))</f>
        <v>1</v>
      </c>
      <c r="F324">
        <f>IF(SUM('Actual species'!I324)&gt;0,1,IF(SUM('Actual species'!I324="X"),1,0))</f>
        <v>0</v>
      </c>
      <c r="G324">
        <f>IF(SUM('Actual species'!J324)&gt;0,1,IF(SUM('Actual species'!J324="X"),1,0))</f>
        <v>0</v>
      </c>
      <c r="H324">
        <f>IF(SUM('Actual species'!K324)&gt;0,1,IF(SUM('Actual species'!K324="X"),1,0))</f>
        <v>0</v>
      </c>
      <c r="I324">
        <f>IF(SUM('Actual species'!L324)&gt;0,1,IF(SUM('Actual species'!L324="X"),1,0))</f>
        <v>1</v>
      </c>
      <c r="J324">
        <f>IF(SUM('Actual species'!M324)&gt;0,1,IF(SUM('Actual species'!M324="X"),1,0))</f>
        <v>0</v>
      </c>
      <c r="K324">
        <f>IF(SUM('Actual species'!N324)&gt;0,1,IF(SUM('Actual species'!N324="X"),1,0))</f>
        <v>0</v>
      </c>
      <c r="L324">
        <f>IF(SUM('Actual species'!O324)&gt;0,1,IF(SUM('Actual species'!O324="X"),1,0))</f>
        <v>0</v>
      </c>
      <c r="M324">
        <f>IF(SUM('Actual species'!P324)&gt;0,1,IF(SUM('Actual species'!P324="X"),1,0))</f>
        <v>0</v>
      </c>
      <c r="N324">
        <f>IF(SUM('Actual species'!Q324)&gt;0,1,IF(SUM('Actual species'!Q324="X"),1,0))</f>
        <v>0</v>
      </c>
      <c r="O324">
        <f>IF(SUM('Actual species'!R324)&gt;0,1,IF(SUM('Actual species'!R324="X"),1,0))</f>
        <v>0</v>
      </c>
      <c r="P324">
        <f>IF(SUM('Actual species'!S324)&gt;0,1,IF(SUM('Actual species'!S324="X"),1,0))</f>
        <v>0</v>
      </c>
      <c r="Q324">
        <f>IF(SUM('Actual species'!T324)&gt;0,1,IF(SUM('Actual species'!T324="X"),1,0))</f>
        <v>0</v>
      </c>
      <c r="R324">
        <f>IF(SUM('Actual species'!U324)&gt;0,1,IF(SUM('Actual species'!U324="X"),1,0))</f>
        <v>0</v>
      </c>
      <c r="S324">
        <f>IF(SUM('Actual species'!V324)&gt;0,1,IF(SUM('Actual species'!V324="X"),1,0))</f>
        <v>0</v>
      </c>
      <c r="T324">
        <f>IF(SUM('Actual species'!W324)&gt;0,1,IF(SUM('Actual species'!W324="X"),1,0))</f>
        <v>0</v>
      </c>
      <c r="U324">
        <f>IF(SUM('Actual species'!X324)&gt;0,1,IF(SUM('Actual species'!X324="X"),1,0))</f>
        <v>1</v>
      </c>
      <c r="V324">
        <f>IF(SUM('Actual species'!Y324)&gt;0,1,IF(SUM('Actual species'!Y324="X"),1,0))</f>
        <v>0</v>
      </c>
    </row>
    <row r="325" spans="1:22" x14ac:dyDescent="0.3">
      <c r="A325" t="str">
        <f>'Actual species'!A325</f>
        <v>Atheta subtilis</v>
      </c>
      <c r="B325">
        <f>IF(SUM('Actual species'!B325:E325)&gt;0,1,IF(SUM('Actual species'!B325:E325="X"),1,0))</f>
        <v>0</v>
      </c>
      <c r="C325">
        <f>IF(SUM('Actual species'!F325)&gt;0,1,IF(SUM('Actual species'!F325="X"),1,0))</f>
        <v>0</v>
      </c>
      <c r="D325">
        <f>IF(SUM('Actual species'!G325)&gt;0,1,IF(SUM('Actual species'!G325="X"),1,0))</f>
        <v>0</v>
      </c>
      <c r="E325">
        <f>IF(SUM('Actual species'!H325)&gt;0,1,IF(SUM('Actual species'!H325="X"),1,0))</f>
        <v>0</v>
      </c>
      <c r="F325">
        <f>IF(SUM('Actual species'!I325)&gt;0,1,IF(SUM('Actual species'!I325="X"),1,0))</f>
        <v>0</v>
      </c>
      <c r="G325">
        <f>IF(SUM('Actual species'!J325)&gt;0,1,IF(SUM('Actual species'!J325="X"),1,0))</f>
        <v>0</v>
      </c>
      <c r="H325">
        <f>IF(SUM('Actual species'!K325)&gt;0,1,IF(SUM('Actual species'!K325="X"),1,0))</f>
        <v>0</v>
      </c>
      <c r="I325">
        <f>IF(SUM('Actual species'!L325)&gt;0,1,IF(SUM('Actual species'!L325="X"),1,0))</f>
        <v>0</v>
      </c>
      <c r="J325">
        <f>IF(SUM('Actual species'!M325)&gt;0,1,IF(SUM('Actual species'!M325="X"),1,0))</f>
        <v>1</v>
      </c>
      <c r="K325">
        <f>IF(SUM('Actual species'!N325)&gt;0,1,IF(SUM('Actual species'!N325="X"),1,0))</f>
        <v>0</v>
      </c>
      <c r="L325">
        <f>IF(SUM('Actual species'!O325)&gt;0,1,IF(SUM('Actual species'!O325="X"),1,0))</f>
        <v>0</v>
      </c>
      <c r="M325">
        <f>IF(SUM('Actual species'!P325)&gt;0,1,IF(SUM('Actual species'!P325="X"),1,0))</f>
        <v>0</v>
      </c>
      <c r="N325">
        <f>IF(SUM('Actual species'!Q325)&gt;0,1,IF(SUM('Actual species'!Q325="X"),1,0))</f>
        <v>0</v>
      </c>
      <c r="O325">
        <f>IF(SUM('Actual species'!R325)&gt;0,1,IF(SUM('Actual species'!R325="X"),1,0))</f>
        <v>0</v>
      </c>
      <c r="P325">
        <f>IF(SUM('Actual species'!S325)&gt;0,1,IF(SUM('Actual species'!S325="X"),1,0))</f>
        <v>0</v>
      </c>
      <c r="Q325">
        <f>IF(SUM('Actual species'!T325)&gt;0,1,IF(SUM('Actual species'!T325="X"),1,0))</f>
        <v>0</v>
      </c>
      <c r="R325">
        <f>IF(SUM('Actual species'!U325)&gt;0,1,IF(SUM('Actual species'!U325="X"),1,0))</f>
        <v>0</v>
      </c>
      <c r="S325">
        <f>IF(SUM('Actual species'!V325)&gt;0,1,IF(SUM('Actual species'!V325="X"),1,0))</f>
        <v>0</v>
      </c>
      <c r="T325">
        <f>IF(SUM('Actual species'!W325)&gt;0,1,IF(SUM('Actual species'!W325="X"),1,0))</f>
        <v>0</v>
      </c>
      <c r="U325">
        <f>IF(SUM('Actual species'!X325)&gt;0,1,IF(SUM('Actual species'!X325="X"),1,0))</f>
        <v>1</v>
      </c>
      <c r="V325">
        <f>IF(SUM('Actual species'!Y325)&gt;0,1,IF(SUM('Actual species'!Y325="X"),1,0))</f>
        <v>0</v>
      </c>
    </row>
    <row r="326" spans="1:22" x14ac:dyDescent="0.3">
      <c r="A326" t="str">
        <f>'Actual species'!A326</f>
        <v>Atheta testaceipes</v>
      </c>
      <c r="B326">
        <f>IF(SUM('Actual species'!B326:E326)&gt;0,1,IF(SUM('Actual species'!B326:E326="X"),1,0))</f>
        <v>0</v>
      </c>
      <c r="C326">
        <f>IF(SUM('Actual species'!F326)&gt;0,1,IF(SUM('Actual species'!F326="X"),1,0))</f>
        <v>1</v>
      </c>
      <c r="D326">
        <f>IF(SUM('Actual species'!G326)&gt;0,1,IF(SUM('Actual species'!G326="X"),1,0))</f>
        <v>0</v>
      </c>
      <c r="E326">
        <f>IF(SUM('Actual species'!H326)&gt;0,1,IF(SUM('Actual species'!H326="X"),1,0))</f>
        <v>0</v>
      </c>
      <c r="F326">
        <f>IF(SUM('Actual species'!I326)&gt;0,1,IF(SUM('Actual species'!I326="X"),1,0))</f>
        <v>0</v>
      </c>
      <c r="G326">
        <f>IF(SUM('Actual species'!J326)&gt;0,1,IF(SUM('Actual species'!J326="X"),1,0))</f>
        <v>0</v>
      </c>
      <c r="H326">
        <f>IF(SUM('Actual species'!K326)&gt;0,1,IF(SUM('Actual species'!K326="X"),1,0))</f>
        <v>0</v>
      </c>
      <c r="I326">
        <f>IF(SUM('Actual species'!L326)&gt;0,1,IF(SUM('Actual species'!L326="X"),1,0))</f>
        <v>0</v>
      </c>
      <c r="J326">
        <f>IF(SUM('Actual species'!M326)&gt;0,1,IF(SUM('Actual species'!M326="X"),1,0))</f>
        <v>1</v>
      </c>
      <c r="K326">
        <f>IF(SUM('Actual species'!N326)&gt;0,1,IF(SUM('Actual species'!N326="X"),1,0))</f>
        <v>0</v>
      </c>
      <c r="L326">
        <f>IF(SUM('Actual species'!O326)&gt;0,1,IF(SUM('Actual species'!O326="X"),1,0))</f>
        <v>0</v>
      </c>
      <c r="M326">
        <f>IF(SUM('Actual species'!P326)&gt;0,1,IF(SUM('Actual species'!P326="X"),1,0))</f>
        <v>0</v>
      </c>
      <c r="N326">
        <f>IF(SUM('Actual species'!Q326)&gt;0,1,IF(SUM('Actual species'!Q326="X"),1,0))</f>
        <v>0</v>
      </c>
      <c r="O326">
        <f>IF(SUM('Actual species'!R326)&gt;0,1,IF(SUM('Actual species'!R326="X"),1,0))</f>
        <v>0</v>
      </c>
      <c r="P326">
        <f>IF(SUM('Actual species'!S326)&gt;0,1,IF(SUM('Actual species'!S326="X"),1,0))</f>
        <v>0</v>
      </c>
      <c r="Q326">
        <f>IF(SUM('Actual species'!T326)&gt;0,1,IF(SUM('Actual species'!T326="X"),1,0))</f>
        <v>0</v>
      </c>
      <c r="R326">
        <f>IF(SUM('Actual species'!U326)&gt;0,1,IF(SUM('Actual species'!U326="X"),1,0))</f>
        <v>0</v>
      </c>
      <c r="S326">
        <f>IF(SUM('Actual species'!V326)&gt;0,1,IF(SUM('Actual species'!V326="X"),1,0))</f>
        <v>0</v>
      </c>
      <c r="T326">
        <f>IF(SUM('Actual species'!W326)&gt;0,1,IF(SUM('Actual species'!W326="X"),1,0))</f>
        <v>0</v>
      </c>
      <c r="U326">
        <f>IF(SUM('Actual species'!X326)&gt;0,1,IF(SUM('Actual species'!X326="X"),1,0))</f>
        <v>0</v>
      </c>
      <c r="V326">
        <f>IF(SUM('Actual species'!Y326)&gt;0,1,IF(SUM('Actual species'!Y326="X"),1,0))</f>
        <v>0</v>
      </c>
    </row>
    <row r="327" spans="1:22" x14ac:dyDescent="0.3">
      <c r="A327" t="str">
        <f>'Actual species'!A327</f>
        <v xml:space="preserve">Atheta triangulum </v>
      </c>
      <c r="B327">
        <f>IF(SUM('Actual species'!B327:E327)&gt;0,1,IF(SUM('Actual species'!B327:E327="X"),1,0))</f>
        <v>1</v>
      </c>
      <c r="C327">
        <f>IF(SUM('Actual species'!F327)&gt;0,1,IF(SUM('Actual species'!F327="X"),1,0))</f>
        <v>0</v>
      </c>
      <c r="D327">
        <f>IF(SUM('Actual species'!G327)&gt;0,1,IF(SUM('Actual species'!G327="X"),1,0))</f>
        <v>0</v>
      </c>
      <c r="E327">
        <f>IF(SUM('Actual species'!H327)&gt;0,1,IF(SUM('Actual species'!H327="X"),1,0))</f>
        <v>0</v>
      </c>
      <c r="F327">
        <f>IF(SUM('Actual species'!I327)&gt;0,1,IF(SUM('Actual species'!I327="X"),1,0))</f>
        <v>0</v>
      </c>
      <c r="G327">
        <f>IF(SUM('Actual species'!J327)&gt;0,1,IF(SUM('Actual species'!J327="X"),1,0))</f>
        <v>0</v>
      </c>
      <c r="H327">
        <f>IF(SUM('Actual species'!K327)&gt;0,1,IF(SUM('Actual species'!K327="X"),1,0))</f>
        <v>0</v>
      </c>
      <c r="I327">
        <f>IF(SUM('Actual species'!L327)&gt;0,1,IF(SUM('Actual species'!L327="X"),1,0))</f>
        <v>0</v>
      </c>
      <c r="J327">
        <f>IF(SUM('Actual species'!M327)&gt;0,1,IF(SUM('Actual species'!M327="X"),1,0))</f>
        <v>1</v>
      </c>
      <c r="K327">
        <f>IF(SUM('Actual species'!N327)&gt;0,1,IF(SUM('Actual species'!N327="X"),1,0))</f>
        <v>1</v>
      </c>
      <c r="L327">
        <f>IF(SUM('Actual species'!O327)&gt;0,1,IF(SUM('Actual species'!O327="X"),1,0))</f>
        <v>0</v>
      </c>
      <c r="M327">
        <f>IF(SUM('Actual species'!P327)&gt;0,1,IF(SUM('Actual species'!P327="X"),1,0))</f>
        <v>0</v>
      </c>
      <c r="N327">
        <f>IF(SUM('Actual species'!Q327)&gt;0,1,IF(SUM('Actual species'!Q327="X"),1,0))</f>
        <v>0</v>
      </c>
      <c r="O327">
        <f>IF(SUM('Actual species'!R327)&gt;0,1,IF(SUM('Actual species'!R327="X"),1,0))</f>
        <v>0</v>
      </c>
      <c r="P327">
        <f>IF(SUM('Actual species'!S327)&gt;0,1,IF(SUM('Actual species'!S327="X"),1,0))</f>
        <v>0</v>
      </c>
      <c r="Q327">
        <f>IF(SUM('Actual species'!T327)&gt;0,1,IF(SUM('Actual species'!T327="X"),1,0))</f>
        <v>0</v>
      </c>
      <c r="R327">
        <f>IF(SUM('Actual species'!U327)&gt;0,1,IF(SUM('Actual species'!U327="X"),1,0))</f>
        <v>0</v>
      </c>
      <c r="S327">
        <f>IF(SUM('Actual species'!V327)&gt;0,1,IF(SUM('Actual species'!V327="X"),1,0))</f>
        <v>0</v>
      </c>
      <c r="T327">
        <f>IF(SUM('Actual species'!W327)&gt;0,1,IF(SUM('Actual species'!W327="X"),1,0))</f>
        <v>0</v>
      </c>
      <c r="U327">
        <f>IF(SUM('Actual species'!X327)&gt;0,1,IF(SUM('Actual species'!X327="X"),1,0))</f>
        <v>1</v>
      </c>
      <c r="V327">
        <f>IF(SUM('Actual species'!Y327)&gt;0,1,IF(SUM('Actual species'!Y327="X"),1,0))</f>
        <v>1</v>
      </c>
    </row>
    <row r="328" spans="1:22" x14ac:dyDescent="0.3">
      <c r="A328" t="str">
        <f>'Actual species'!A328</f>
        <v>Atheta trinotata</v>
      </c>
      <c r="B328">
        <f>IF(SUM('Actual species'!B328:E328)&gt;0,1,IF(SUM('Actual species'!B328:E328="X"),1,0))</f>
        <v>0</v>
      </c>
      <c r="C328">
        <f>IF(SUM('Actual species'!F328)&gt;0,1,IF(SUM('Actual species'!F328="X"),1,0))</f>
        <v>1</v>
      </c>
      <c r="D328">
        <f>IF(SUM('Actual species'!G328)&gt;0,1,IF(SUM('Actual species'!G328="X"),1,0))</f>
        <v>1</v>
      </c>
      <c r="E328">
        <f>IF(SUM('Actual species'!H328)&gt;0,1,IF(SUM('Actual species'!H328="X"),1,0))</f>
        <v>1</v>
      </c>
      <c r="F328">
        <f>IF(SUM('Actual species'!I328)&gt;0,1,IF(SUM('Actual species'!I328="X"),1,0))</f>
        <v>0</v>
      </c>
      <c r="G328">
        <f>IF(SUM('Actual species'!J328)&gt;0,1,IF(SUM('Actual species'!J328="X"),1,0))</f>
        <v>0</v>
      </c>
      <c r="H328">
        <f>IF(SUM('Actual species'!K328)&gt;0,1,IF(SUM('Actual species'!K328="X"),1,0))</f>
        <v>1</v>
      </c>
      <c r="I328">
        <f>IF(SUM('Actual species'!L328)&gt;0,1,IF(SUM('Actual species'!L328="X"),1,0))</f>
        <v>0</v>
      </c>
      <c r="J328">
        <f>IF(SUM('Actual species'!M328)&gt;0,1,IF(SUM('Actual species'!M328="X"),1,0))</f>
        <v>1</v>
      </c>
      <c r="K328">
        <f>IF(SUM('Actual species'!N328)&gt;0,1,IF(SUM('Actual species'!N328="X"),1,0))</f>
        <v>0</v>
      </c>
      <c r="L328">
        <f>IF(SUM('Actual species'!O328)&gt;0,1,IF(SUM('Actual species'!O328="X"),1,0))</f>
        <v>0</v>
      </c>
      <c r="M328">
        <f>IF(SUM('Actual species'!P328)&gt;0,1,IF(SUM('Actual species'!P328="X"),1,0))</f>
        <v>0</v>
      </c>
      <c r="N328">
        <f>IF(SUM('Actual species'!Q328)&gt;0,1,IF(SUM('Actual species'!Q328="X"),1,0))</f>
        <v>0</v>
      </c>
      <c r="O328">
        <f>IF(SUM('Actual species'!R328)&gt;0,1,IF(SUM('Actual species'!R328="X"),1,0))</f>
        <v>0</v>
      </c>
      <c r="P328">
        <f>IF(SUM('Actual species'!S328)&gt;0,1,IF(SUM('Actual species'!S328="X"),1,0))</f>
        <v>0</v>
      </c>
      <c r="Q328">
        <f>IF(SUM('Actual species'!T328)&gt;0,1,IF(SUM('Actual species'!T328="X"),1,0))</f>
        <v>0</v>
      </c>
      <c r="R328">
        <f>IF(SUM('Actual species'!U328)&gt;0,1,IF(SUM('Actual species'!U328="X"),1,0))</f>
        <v>0</v>
      </c>
      <c r="S328">
        <f>IF(SUM('Actual species'!V328)&gt;0,1,IF(SUM('Actual species'!V328="X"),1,0))</f>
        <v>0</v>
      </c>
      <c r="T328">
        <f>IF(SUM('Actual species'!W328)&gt;0,1,IF(SUM('Actual species'!W328="X"),1,0))</f>
        <v>0</v>
      </c>
      <c r="U328">
        <f>IF(SUM('Actual species'!X328)&gt;0,1,IF(SUM('Actual species'!X328="X"),1,0))</f>
        <v>1</v>
      </c>
      <c r="V328">
        <f>IF(SUM('Actual species'!Y328)&gt;0,1,IF(SUM('Actual species'!Y328="X"),1,0))</f>
        <v>1</v>
      </c>
    </row>
    <row r="329" spans="1:22" x14ac:dyDescent="0.3">
      <c r="A329" t="str">
        <f>'Actual species'!A329</f>
        <v>Atheta vaga</v>
      </c>
      <c r="B329">
        <f>IF(SUM('Actual species'!B329:E329)&gt;0,1,IF(SUM('Actual species'!B329:E329="X"),1,0))</f>
        <v>0</v>
      </c>
      <c r="C329">
        <f>IF(SUM('Actual species'!F329)&gt;0,1,IF(SUM('Actual species'!F329="X"),1,0))</f>
        <v>0</v>
      </c>
      <c r="D329">
        <f>IF(SUM('Actual species'!G329)&gt;0,1,IF(SUM('Actual species'!G329="X"),1,0))</f>
        <v>0</v>
      </c>
      <c r="E329">
        <f>IF(SUM('Actual species'!H329)&gt;0,1,IF(SUM('Actual species'!H329="X"),1,0))</f>
        <v>0</v>
      </c>
      <c r="F329">
        <f>IF(SUM('Actual species'!I329)&gt;0,1,IF(SUM('Actual species'!I329="X"),1,0))</f>
        <v>0</v>
      </c>
      <c r="G329">
        <f>IF(SUM('Actual species'!J329)&gt;0,1,IF(SUM('Actual species'!J329="X"),1,0))</f>
        <v>0</v>
      </c>
      <c r="H329">
        <f>IF(SUM('Actual species'!K329)&gt;0,1,IF(SUM('Actual species'!K329="X"),1,0))</f>
        <v>0</v>
      </c>
      <c r="I329">
        <f>IF(SUM('Actual species'!L329)&gt;0,1,IF(SUM('Actual species'!L329="X"),1,0))</f>
        <v>0</v>
      </c>
      <c r="J329">
        <f>IF(SUM('Actual species'!M329)&gt;0,1,IF(SUM('Actual species'!M329="X"),1,0))</f>
        <v>1</v>
      </c>
      <c r="K329">
        <f>IF(SUM('Actual species'!N329)&gt;0,1,IF(SUM('Actual species'!N329="X"),1,0))</f>
        <v>0</v>
      </c>
      <c r="L329">
        <f>IF(SUM('Actual species'!O329)&gt;0,1,IF(SUM('Actual species'!O329="X"),1,0))</f>
        <v>0</v>
      </c>
      <c r="M329">
        <f>IF(SUM('Actual species'!P329)&gt;0,1,IF(SUM('Actual species'!P329="X"),1,0))</f>
        <v>0</v>
      </c>
      <c r="N329">
        <f>IF(SUM('Actual species'!Q329)&gt;0,1,IF(SUM('Actual species'!Q329="X"),1,0))</f>
        <v>0</v>
      </c>
      <c r="O329">
        <f>IF(SUM('Actual species'!R329)&gt;0,1,IF(SUM('Actual species'!R329="X"),1,0))</f>
        <v>0</v>
      </c>
      <c r="P329">
        <f>IF(SUM('Actual species'!S329)&gt;0,1,IF(SUM('Actual species'!S329="X"),1,0))</f>
        <v>0</v>
      </c>
      <c r="Q329">
        <f>IF(SUM('Actual species'!T329)&gt;0,1,IF(SUM('Actual species'!T329="X"),1,0))</f>
        <v>0</v>
      </c>
      <c r="R329">
        <f>IF(SUM('Actual species'!U329)&gt;0,1,IF(SUM('Actual species'!U329="X"),1,0))</f>
        <v>0</v>
      </c>
      <c r="S329">
        <f>IF(SUM('Actual species'!V329)&gt;0,1,IF(SUM('Actual species'!V329="X"),1,0))</f>
        <v>0</v>
      </c>
      <c r="T329">
        <f>IF(SUM('Actual species'!W329)&gt;0,1,IF(SUM('Actual species'!W329="X"),1,0))</f>
        <v>0</v>
      </c>
      <c r="U329">
        <f>IF(SUM('Actual species'!X329)&gt;0,1,IF(SUM('Actual species'!X329="X"),1,0))</f>
        <v>0</v>
      </c>
      <c r="V329">
        <f>IF(SUM('Actual species'!Y329)&gt;0,1,IF(SUM('Actual species'!Y329="X"),1,0))</f>
        <v>0</v>
      </c>
    </row>
    <row r="330" spans="1:22" x14ac:dyDescent="0.3">
      <c r="A330" t="str">
        <f>'Actual species'!A330</f>
        <v>Autalia longicornis</v>
      </c>
      <c r="B330">
        <f>IF(SUM('Actual species'!B330:E330)&gt;0,1,IF(SUM('Actual species'!B330:E330="X"),1,0))</f>
        <v>1</v>
      </c>
      <c r="C330">
        <f>IF(SUM('Actual species'!F330)&gt;0,1,IF(SUM('Actual species'!F330="X"),1,0))</f>
        <v>0</v>
      </c>
      <c r="D330">
        <f>IF(SUM('Actual species'!G330)&gt;0,1,IF(SUM('Actual species'!G330="X"),1,0))</f>
        <v>0</v>
      </c>
      <c r="E330">
        <f>IF(SUM('Actual species'!H330)&gt;0,1,IF(SUM('Actual species'!H330="X"),1,0))</f>
        <v>0</v>
      </c>
      <c r="F330">
        <f>IF(SUM('Actual species'!I330)&gt;0,1,IF(SUM('Actual species'!I330="X"),1,0))</f>
        <v>0</v>
      </c>
      <c r="G330">
        <f>IF(SUM('Actual species'!J330)&gt;0,1,IF(SUM('Actual species'!J330="X"),1,0))</f>
        <v>0</v>
      </c>
      <c r="H330">
        <f>IF(SUM('Actual species'!K330)&gt;0,1,IF(SUM('Actual species'!K330="X"),1,0))</f>
        <v>0</v>
      </c>
      <c r="I330">
        <f>IF(SUM('Actual species'!L330)&gt;0,1,IF(SUM('Actual species'!L330="X"),1,0))</f>
        <v>0</v>
      </c>
      <c r="J330">
        <f>IF(SUM('Actual species'!M330)&gt;0,1,IF(SUM('Actual species'!M330="X"),1,0))</f>
        <v>1</v>
      </c>
      <c r="K330">
        <f>IF(SUM('Actual species'!N330)&gt;0,1,IF(SUM('Actual species'!N330="X"),1,0))</f>
        <v>0</v>
      </c>
      <c r="L330">
        <f>IF(SUM('Actual species'!O330)&gt;0,1,IF(SUM('Actual species'!O330="X"),1,0))</f>
        <v>0</v>
      </c>
      <c r="M330">
        <f>IF(SUM('Actual species'!P330)&gt;0,1,IF(SUM('Actual species'!P330="X"),1,0))</f>
        <v>0</v>
      </c>
      <c r="N330">
        <f>IF(SUM('Actual species'!Q330)&gt;0,1,IF(SUM('Actual species'!Q330="X"),1,0))</f>
        <v>0</v>
      </c>
      <c r="O330">
        <f>IF(SUM('Actual species'!R330)&gt;0,1,IF(SUM('Actual species'!R330="X"),1,0))</f>
        <v>0</v>
      </c>
      <c r="P330">
        <f>IF(SUM('Actual species'!S330)&gt;0,1,IF(SUM('Actual species'!S330="X"),1,0))</f>
        <v>0</v>
      </c>
      <c r="Q330">
        <f>IF(SUM('Actual species'!T330)&gt;0,1,IF(SUM('Actual species'!T330="X"),1,0))</f>
        <v>0</v>
      </c>
      <c r="R330">
        <f>IF(SUM('Actual species'!U330)&gt;0,1,IF(SUM('Actual species'!U330="X"),1,0))</f>
        <v>0</v>
      </c>
      <c r="S330">
        <f>IF(SUM('Actual species'!V330)&gt;0,1,IF(SUM('Actual species'!V330="X"),1,0))</f>
        <v>0</v>
      </c>
      <c r="T330">
        <f>IF(SUM('Actual species'!W330)&gt;0,1,IF(SUM('Actual species'!W330="X"),1,0))</f>
        <v>0</v>
      </c>
      <c r="U330">
        <f>IF(SUM('Actual species'!X330)&gt;0,1,IF(SUM('Actual species'!X330="X"),1,0))</f>
        <v>1</v>
      </c>
      <c r="V330">
        <f>IF(SUM('Actual species'!Y330)&gt;0,1,IF(SUM('Actual species'!Y330="X"),1,0))</f>
        <v>0</v>
      </c>
    </row>
    <row r="331" spans="1:22" x14ac:dyDescent="0.3">
      <c r="A331" t="str">
        <f>'Actual species'!A331</f>
        <v>Autalia rivularis</v>
      </c>
      <c r="B331">
        <f>IF(SUM('Actual species'!B331:E331)&gt;0,1,IF(SUM('Actual species'!B331:E331="X"),1,0))</f>
        <v>0</v>
      </c>
      <c r="C331">
        <f>IF(SUM('Actual species'!F331)&gt;0,1,IF(SUM('Actual species'!F331="X"),1,0))</f>
        <v>0</v>
      </c>
      <c r="D331">
        <f>IF(SUM('Actual species'!G331)&gt;0,1,IF(SUM('Actual species'!G331="X"),1,0))</f>
        <v>0</v>
      </c>
      <c r="E331">
        <f>IF(SUM('Actual species'!H331)&gt;0,1,IF(SUM('Actual species'!H331="X"),1,0))</f>
        <v>0</v>
      </c>
      <c r="F331">
        <f>IF(SUM('Actual species'!I331)&gt;0,1,IF(SUM('Actual species'!I331="X"),1,0))</f>
        <v>0</v>
      </c>
      <c r="G331">
        <f>IF(SUM('Actual species'!J331)&gt;0,1,IF(SUM('Actual species'!J331="X"),1,0))</f>
        <v>0</v>
      </c>
      <c r="H331">
        <f>IF(SUM('Actual species'!K331)&gt;0,1,IF(SUM('Actual species'!K331="X"),1,0))</f>
        <v>0</v>
      </c>
      <c r="I331">
        <f>IF(SUM('Actual species'!L331)&gt;0,1,IF(SUM('Actual species'!L331="X"),1,0))</f>
        <v>0</v>
      </c>
      <c r="J331">
        <f>IF(SUM('Actual species'!M331)&gt;0,1,IF(SUM('Actual species'!M331="X"),1,0))</f>
        <v>1</v>
      </c>
      <c r="K331">
        <f>IF(SUM('Actual species'!N331)&gt;0,1,IF(SUM('Actual species'!N331="X"),1,0))</f>
        <v>0</v>
      </c>
      <c r="L331">
        <f>IF(SUM('Actual species'!O331)&gt;0,1,IF(SUM('Actual species'!O331="X"),1,0))</f>
        <v>0</v>
      </c>
      <c r="M331">
        <f>IF(SUM('Actual species'!P331)&gt;0,1,IF(SUM('Actual species'!P331="X"),1,0))</f>
        <v>1</v>
      </c>
      <c r="N331">
        <f>IF(SUM('Actual species'!Q331)&gt;0,1,IF(SUM('Actual species'!Q331="X"),1,0))</f>
        <v>0</v>
      </c>
      <c r="O331">
        <f>IF(SUM('Actual species'!R331)&gt;0,1,IF(SUM('Actual species'!R331="X"),1,0))</f>
        <v>0</v>
      </c>
      <c r="P331">
        <f>IF(SUM('Actual species'!S331)&gt;0,1,IF(SUM('Actual species'!S331="X"),1,0))</f>
        <v>0</v>
      </c>
      <c r="Q331">
        <f>IF(SUM('Actual species'!T331)&gt;0,1,IF(SUM('Actual species'!T331="X"),1,0))</f>
        <v>1</v>
      </c>
      <c r="R331">
        <f>IF(SUM('Actual species'!U331)&gt;0,1,IF(SUM('Actual species'!U331="X"),1,0))</f>
        <v>0</v>
      </c>
      <c r="S331">
        <f>IF(SUM('Actual species'!V331)&gt;0,1,IF(SUM('Actual species'!V331="X"),1,0))</f>
        <v>0</v>
      </c>
      <c r="T331">
        <f>IF(SUM('Actual species'!W331)&gt;0,1,IF(SUM('Actual species'!W331="X"),1,0))</f>
        <v>0</v>
      </c>
      <c r="U331">
        <f>IF(SUM('Actual species'!X331)&gt;0,1,IF(SUM('Actual species'!X331="X"),1,0))</f>
        <v>1</v>
      </c>
      <c r="V331">
        <f>IF(SUM('Actual species'!Y331)&gt;0,1,IF(SUM('Actual species'!Y331="X"),1,0))</f>
        <v>1</v>
      </c>
    </row>
    <row r="332" spans="1:22" x14ac:dyDescent="0.3">
      <c r="A332" t="str">
        <f>'Actual species'!A332</f>
        <v xml:space="preserve">Bellatheta albimontis (E) </v>
      </c>
      <c r="B332">
        <f>IF(SUM('Actual species'!B332:E332)&gt;0,1,IF(SUM('Actual species'!B332:E332="X"),1,0))</f>
        <v>0</v>
      </c>
      <c r="C332">
        <f>IF(SUM('Actual species'!F332)&gt;0,1,IF(SUM('Actual species'!F332="X"),1,0))</f>
        <v>0</v>
      </c>
      <c r="D332">
        <f>IF(SUM('Actual species'!G332)&gt;0,1,IF(SUM('Actual species'!G332="X"),1,0))</f>
        <v>0</v>
      </c>
      <c r="E332">
        <f>IF(SUM('Actual species'!H332)&gt;0,1,IF(SUM('Actual species'!H332="X"),1,0))</f>
        <v>0</v>
      </c>
      <c r="F332">
        <f>IF(SUM('Actual species'!I332)&gt;0,1,IF(SUM('Actual species'!I332="X"),1,0))</f>
        <v>0</v>
      </c>
      <c r="G332">
        <f>IF(SUM('Actual species'!J332)&gt;0,1,IF(SUM('Actual species'!J332="X"),1,0))</f>
        <v>1</v>
      </c>
      <c r="H332">
        <f>IF(SUM('Actual species'!K332)&gt;0,1,IF(SUM('Actual species'!K332="X"),1,0))</f>
        <v>0</v>
      </c>
      <c r="I332">
        <f>IF(SUM('Actual species'!L332)&gt;0,1,IF(SUM('Actual species'!L332="X"),1,0))</f>
        <v>0</v>
      </c>
      <c r="J332">
        <f>IF(SUM('Actual species'!M332)&gt;0,1,IF(SUM('Actual species'!M332="X"),1,0))</f>
        <v>0</v>
      </c>
      <c r="K332">
        <f>IF(SUM('Actual species'!N332)&gt;0,1,IF(SUM('Actual species'!N332="X"),1,0))</f>
        <v>0</v>
      </c>
      <c r="L332">
        <f>IF(SUM('Actual species'!O332)&gt;0,1,IF(SUM('Actual species'!O332="X"),1,0))</f>
        <v>0</v>
      </c>
      <c r="M332">
        <f>IF(SUM('Actual species'!P332)&gt;0,1,IF(SUM('Actual species'!P332="X"),1,0))</f>
        <v>0</v>
      </c>
      <c r="N332">
        <f>IF(SUM('Actual species'!Q332)&gt;0,1,IF(SUM('Actual species'!Q332="X"),1,0))</f>
        <v>0</v>
      </c>
      <c r="O332">
        <f>IF(SUM('Actual species'!R332)&gt;0,1,IF(SUM('Actual species'!R332="X"),1,0))</f>
        <v>0</v>
      </c>
      <c r="P332">
        <f>IF(SUM('Actual species'!S332)&gt;0,1,IF(SUM('Actual species'!S332="X"),1,0))</f>
        <v>0</v>
      </c>
      <c r="Q332">
        <f>IF(SUM('Actual species'!T332)&gt;0,1,IF(SUM('Actual species'!T332="X"),1,0))</f>
        <v>0</v>
      </c>
      <c r="R332">
        <f>IF(SUM('Actual species'!U332)&gt;0,1,IF(SUM('Actual species'!U332="X"),1,0))</f>
        <v>0</v>
      </c>
      <c r="S332">
        <f>IF(SUM('Actual species'!V332)&gt;0,1,IF(SUM('Actual species'!V332="X"),1,0))</f>
        <v>0</v>
      </c>
      <c r="T332">
        <f>IF(SUM('Actual species'!W332)&gt;0,1,IF(SUM('Actual species'!W332="X"),1,0))</f>
        <v>1</v>
      </c>
      <c r="U332">
        <f>IF(SUM('Actual species'!X332)&gt;0,1,IF(SUM('Actual species'!X332="X"),1,0))</f>
        <v>0</v>
      </c>
      <c r="V332">
        <f>IF(SUM('Actual species'!Y332)&gt;0,1,IF(SUM('Actual species'!Y332="X"),1,0))</f>
        <v>0</v>
      </c>
    </row>
    <row r="333" spans="1:22" x14ac:dyDescent="0.3">
      <c r="A333" t="str">
        <f>'Actual species'!A333</f>
        <v>Bellatheta idana (E)</v>
      </c>
      <c r="B333">
        <f>IF(SUM('Actual species'!B333:E333)&gt;0,1,IF(SUM('Actual species'!B333:E333="X"),1,0))</f>
        <v>0</v>
      </c>
      <c r="C333">
        <f>IF(SUM('Actual species'!F333)&gt;0,1,IF(SUM('Actual species'!F333="X"),1,0))</f>
        <v>0</v>
      </c>
      <c r="D333">
        <f>IF(SUM('Actual species'!G333)&gt;0,1,IF(SUM('Actual species'!G333="X"),1,0))</f>
        <v>0</v>
      </c>
      <c r="E333">
        <f>IF(SUM('Actual species'!H333)&gt;0,1,IF(SUM('Actual species'!H333="X"),1,0))</f>
        <v>0</v>
      </c>
      <c r="F333">
        <f>IF(SUM('Actual species'!I333)&gt;0,1,IF(SUM('Actual species'!I333="X"),1,0))</f>
        <v>0</v>
      </c>
      <c r="G333">
        <f>IF(SUM('Actual species'!J333)&gt;0,1,IF(SUM('Actual species'!J333="X"),1,0))</f>
        <v>1</v>
      </c>
      <c r="H333">
        <f>IF(SUM('Actual species'!K333)&gt;0,1,IF(SUM('Actual species'!K333="X"),1,0))</f>
        <v>0</v>
      </c>
      <c r="I333">
        <f>IF(SUM('Actual species'!L333)&gt;0,1,IF(SUM('Actual species'!L333="X"),1,0))</f>
        <v>0</v>
      </c>
      <c r="J333">
        <f>IF(SUM('Actual species'!M333)&gt;0,1,IF(SUM('Actual species'!M333="X"),1,0))</f>
        <v>0</v>
      </c>
      <c r="K333">
        <f>IF(SUM('Actual species'!N333)&gt;0,1,IF(SUM('Actual species'!N333="X"),1,0))</f>
        <v>0</v>
      </c>
      <c r="L333">
        <f>IF(SUM('Actual species'!O333)&gt;0,1,IF(SUM('Actual species'!O333="X"),1,0))</f>
        <v>0</v>
      </c>
      <c r="M333">
        <f>IF(SUM('Actual species'!P333)&gt;0,1,IF(SUM('Actual species'!P333="X"),1,0))</f>
        <v>0</v>
      </c>
      <c r="N333">
        <f>IF(SUM('Actual species'!Q333)&gt;0,1,IF(SUM('Actual species'!Q333="X"),1,0))</f>
        <v>0</v>
      </c>
      <c r="O333">
        <f>IF(SUM('Actual species'!R333)&gt;0,1,IF(SUM('Actual species'!R333="X"),1,0))</f>
        <v>0</v>
      </c>
      <c r="P333">
        <f>IF(SUM('Actual species'!S333)&gt;0,1,IF(SUM('Actual species'!S333="X"),1,0))</f>
        <v>0</v>
      </c>
      <c r="Q333">
        <f>IF(SUM('Actual species'!T333)&gt;0,1,IF(SUM('Actual species'!T333="X"),1,0))</f>
        <v>0</v>
      </c>
      <c r="R333">
        <f>IF(SUM('Actual species'!U333)&gt;0,1,IF(SUM('Actual species'!U333="X"),1,0))</f>
        <v>0</v>
      </c>
      <c r="S333">
        <f>IF(SUM('Actual species'!V333)&gt;0,1,IF(SUM('Actual species'!V333="X"),1,0))</f>
        <v>0</v>
      </c>
      <c r="T333">
        <f>IF(SUM('Actual species'!W333)&gt;0,1,IF(SUM('Actual species'!W333="X"),1,0))</f>
        <v>1</v>
      </c>
      <c r="U333">
        <f>IF(SUM('Actual species'!X333)&gt;0,1,IF(SUM('Actual species'!X333="X"),1,0))</f>
        <v>0</v>
      </c>
      <c r="V333">
        <f>IF(SUM('Actual species'!Y333)&gt;0,1,IF(SUM('Actual species'!Y333="X"),1,0))</f>
        <v>0</v>
      </c>
    </row>
    <row r="334" spans="1:22" x14ac:dyDescent="0.3">
      <c r="A334" t="str">
        <f>'Actual species'!A334</f>
        <v>Bolitochara bella</v>
      </c>
      <c r="B334">
        <f>IF(SUM('Actual species'!B334:E334)&gt;0,1,IF(SUM('Actual species'!B334:E334="X"),1,0))</f>
        <v>0</v>
      </c>
      <c r="C334">
        <f>IF(SUM('Actual species'!F334)&gt;0,1,IF(SUM('Actual species'!F334="X"),1,0))</f>
        <v>0</v>
      </c>
      <c r="D334">
        <f>IF(SUM('Actual species'!G334)&gt;0,1,IF(SUM('Actual species'!G334="X"),1,0))</f>
        <v>0</v>
      </c>
      <c r="E334">
        <f>IF(SUM('Actual species'!H334)&gt;0,1,IF(SUM('Actual species'!H334="X"),1,0))</f>
        <v>0</v>
      </c>
      <c r="F334">
        <f>IF(SUM('Actual species'!I334)&gt;0,1,IF(SUM('Actual species'!I334="X"),1,0))</f>
        <v>0</v>
      </c>
      <c r="G334">
        <f>IF(SUM('Actual species'!J334)&gt;0,1,IF(SUM('Actual species'!J334="X"),1,0))</f>
        <v>0</v>
      </c>
      <c r="H334">
        <f>IF(SUM('Actual species'!K334)&gt;0,1,IF(SUM('Actual species'!K334="X"),1,0))</f>
        <v>0</v>
      </c>
      <c r="I334">
        <f>IF(SUM('Actual species'!L334)&gt;0,1,IF(SUM('Actual species'!L334="X"),1,0))</f>
        <v>0</v>
      </c>
      <c r="J334">
        <f>IF(SUM('Actual species'!M334)&gt;0,1,IF(SUM('Actual species'!M334="X"),1,0))</f>
        <v>1</v>
      </c>
      <c r="K334">
        <f>IF(SUM('Actual species'!N334)&gt;0,1,IF(SUM('Actual species'!N334="X"),1,0))</f>
        <v>0</v>
      </c>
      <c r="L334">
        <f>IF(SUM('Actual species'!O334)&gt;0,1,IF(SUM('Actual species'!O334="X"),1,0))</f>
        <v>0</v>
      </c>
      <c r="M334">
        <f>IF(SUM('Actual species'!P334)&gt;0,1,IF(SUM('Actual species'!P334="X"),1,0))</f>
        <v>0</v>
      </c>
      <c r="N334">
        <f>IF(SUM('Actual species'!Q334)&gt;0,1,IF(SUM('Actual species'!Q334="X"),1,0))</f>
        <v>0</v>
      </c>
      <c r="O334">
        <f>IF(SUM('Actual species'!R334)&gt;0,1,IF(SUM('Actual species'!R334="X"),1,0))</f>
        <v>0</v>
      </c>
      <c r="P334">
        <f>IF(SUM('Actual species'!S334)&gt;0,1,IF(SUM('Actual species'!S334="X"),1,0))</f>
        <v>0</v>
      </c>
      <c r="Q334">
        <f>IF(SUM('Actual species'!T334)&gt;0,1,IF(SUM('Actual species'!T334="X"),1,0))</f>
        <v>0</v>
      </c>
      <c r="R334">
        <f>IF(SUM('Actual species'!U334)&gt;0,1,IF(SUM('Actual species'!U334="X"),1,0))</f>
        <v>0</v>
      </c>
      <c r="S334">
        <f>IF(SUM('Actual species'!V334)&gt;0,1,IF(SUM('Actual species'!V334="X"),1,0))</f>
        <v>0</v>
      </c>
      <c r="T334">
        <f>IF(SUM('Actual species'!W334)&gt;0,1,IF(SUM('Actual species'!W334="X"),1,0))</f>
        <v>0</v>
      </c>
      <c r="U334">
        <f>IF(SUM('Actual species'!X334)&gt;0,1,IF(SUM('Actual species'!X334="X"),1,0))</f>
        <v>1</v>
      </c>
      <c r="V334">
        <f>IF(SUM('Actual species'!Y334)&gt;0,1,IF(SUM('Actual species'!Y334="X"),1,0))</f>
        <v>1</v>
      </c>
    </row>
    <row r="335" spans="1:22" x14ac:dyDescent="0.3">
      <c r="A335" t="str">
        <f>'Actual species'!A335</f>
        <v>Bolitochara obliqua</v>
      </c>
      <c r="B335">
        <f>IF(SUM('Actual species'!B335:E335)&gt;0,1,IF(SUM('Actual species'!B335:E335="X"),1,0))</f>
        <v>0</v>
      </c>
      <c r="C335">
        <f>IF(SUM('Actual species'!F335)&gt;0,1,IF(SUM('Actual species'!F335="X"),1,0))</f>
        <v>0</v>
      </c>
      <c r="D335">
        <f>IF(SUM('Actual species'!G335)&gt;0,1,IF(SUM('Actual species'!G335="X"),1,0))</f>
        <v>0</v>
      </c>
      <c r="E335">
        <f>IF(SUM('Actual species'!H335)&gt;0,1,IF(SUM('Actual species'!H335="X"),1,0))</f>
        <v>0</v>
      </c>
      <c r="F335">
        <f>IF(SUM('Actual species'!I335)&gt;0,1,IF(SUM('Actual species'!I335="X"),1,0))</f>
        <v>0</v>
      </c>
      <c r="G335">
        <f>IF(SUM('Actual species'!J335)&gt;0,1,IF(SUM('Actual species'!J335="X"),1,0))</f>
        <v>0</v>
      </c>
      <c r="H335">
        <f>IF(SUM('Actual species'!K335)&gt;0,1,IF(SUM('Actual species'!K335="X"),1,0))</f>
        <v>0</v>
      </c>
      <c r="I335">
        <f>IF(SUM('Actual species'!L335)&gt;0,1,IF(SUM('Actual species'!L335="X"),1,0))</f>
        <v>0</v>
      </c>
      <c r="J335">
        <f>IF(SUM('Actual species'!M335)&gt;0,1,IF(SUM('Actual species'!M335="X"),1,0))</f>
        <v>0</v>
      </c>
      <c r="K335">
        <f>IF(SUM('Actual species'!N335)&gt;0,1,IF(SUM('Actual species'!N335="X"),1,0))</f>
        <v>0</v>
      </c>
      <c r="L335">
        <f>IF(SUM('Actual species'!O335)&gt;0,1,IF(SUM('Actual species'!O335="X"),1,0))</f>
        <v>0</v>
      </c>
      <c r="M335">
        <f>IF(SUM('Actual species'!P335)&gt;0,1,IF(SUM('Actual species'!P335="X"),1,0))</f>
        <v>0</v>
      </c>
      <c r="N335">
        <f>IF(SUM('Actual species'!Q335)&gt;0,1,IF(SUM('Actual species'!Q335="X"),1,0))</f>
        <v>0</v>
      </c>
      <c r="O335">
        <f>IF(SUM('Actual species'!R335)&gt;0,1,IF(SUM('Actual species'!R335="X"),1,0))</f>
        <v>0</v>
      </c>
      <c r="P335">
        <f>IF(SUM('Actual species'!S335)&gt;0,1,IF(SUM('Actual species'!S335="X"),1,0))</f>
        <v>0</v>
      </c>
      <c r="Q335">
        <f>IF(SUM('Actual species'!T335)&gt;0,1,IF(SUM('Actual species'!T335="X"),1,0))</f>
        <v>1</v>
      </c>
      <c r="R335">
        <f>IF(SUM('Actual species'!U335)&gt;0,1,IF(SUM('Actual species'!U335="X"),1,0))</f>
        <v>0</v>
      </c>
      <c r="S335">
        <f>IF(SUM('Actual species'!V335)&gt;0,1,IF(SUM('Actual species'!V335="X"),1,0))</f>
        <v>0</v>
      </c>
      <c r="T335">
        <f>IF(SUM('Actual species'!W335)&gt;0,1,IF(SUM('Actual species'!W335="X"),1,0))</f>
        <v>0</v>
      </c>
      <c r="U335">
        <f>IF(SUM('Actual species'!X335)&gt;0,1,IF(SUM('Actual species'!X335="X"),1,0))</f>
        <v>1</v>
      </c>
      <c r="V335">
        <f>IF(SUM('Actual species'!Y335)&gt;0,1,IF(SUM('Actual species'!Y335="X"),1,0))</f>
        <v>0</v>
      </c>
    </row>
    <row r="336" spans="1:22" x14ac:dyDescent="0.3">
      <c r="A336" t="str">
        <f>'Actual species'!A336</f>
        <v xml:space="preserve">*Borboropora corcyrana (E) </v>
      </c>
      <c r="B336">
        <f>IF(SUM('Actual species'!B336:E336)&gt;0,1,IF(SUM('Actual species'!B336:E336="X"),1,0))</f>
        <v>0</v>
      </c>
      <c r="C336">
        <f>IF(SUM('Actual species'!F336)&gt;0,1,IF(SUM('Actual species'!F336="X"),1,0))</f>
        <v>0</v>
      </c>
      <c r="D336">
        <f>IF(SUM('Actual species'!G336)&gt;0,1,IF(SUM('Actual species'!G336="X"),1,0))</f>
        <v>0</v>
      </c>
      <c r="E336">
        <f>IF(SUM('Actual species'!H336)&gt;0,1,IF(SUM('Actual species'!H336="X"),1,0))</f>
        <v>0</v>
      </c>
      <c r="F336">
        <f>IF(SUM('Actual species'!I336)&gt;0,1,IF(SUM('Actual species'!I336="X"),1,0))</f>
        <v>0</v>
      </c>
      <c r="G336">
        <f>IF(SUM('Actual species'!J336)&gt;0,1,IF(SUM('Actual species'!J336="X"),1,0))</f>
        <v>0</v>
      </c>
      <c r="H336">
        <f>IF(SUM('Actual species'!K336)&gt;0,1,IF(SUM('Actual species'!K336="X"),1,0))</f>
        <v>0</v>
      </c>
      <c r="I336">
        <f>IF(SUM('Actual species'!L336)&gt;0,1,IF(SUM('Actual species'!L336="X"),1,0))</f>
        <v>0</v>
      </c>
      <c r="J336">
        <f>IF(SUM('Actual species'!M336)&gt;0,1,IF(SUM('Actual species'!M336="X"),1,0))</f>
        <v>1</v>
      </c>
      <c r="K336">
        <f>IF(SUM('Actual species'!N336)&gt;0,1,IF(SUM('Actual species'!N336="X"),1,0))</f>
        <v>0</v>
      </c>
      <c r="L336">
        <f>IF(SUM('Actual species'!O336)&gt;0,1,IF(SUM('Actual species'!O336="X"),1,0))</f>
        <v>0</v>
      </c>
      <c r="M336">
        <f>IF(SUM('Actual species'!P336)&gt;0,1,IF(SUM('Actual species'!P336="X"),1,0))</f>
        <v>0</v>
      </c>
      <c r="N336">
        <f>IF(SUM('Actual species'!Q336)&gt;0,1,IF(SUM('Actual species'!Q336="X"),1,0))</f>
        <v>0</v>
      </c>
      <c r="O336">
        <f>IF(SUM('Actual species'!R336)&gt;0,1,IF(SUM('Actual species'!R336="X"),1,0))</f>
        <v>0</v>
      </c>
      <c r="P336">
        <f>IF(SUM('Actual species'!S336)&gt;0,1,IF(SUM('Actual species'!S336="X"),1,0))</f>
        <v>0</v>
      </c>
      <c r="Q336">
        <f>IF(SUM('Actual species'!T336)&gt;0,1,IF(SUM('Actual species'!T336="X"),1,0))</f>
        <v>0</v>
      </c>
      <c r="R336">
        <f>IF(SUM('Actual species'!U336)&gt;0,1,IF(SUM('Actual species'!U336="X"),1,0))</f>
        <v>0</v>
      </c>
      <c r="S336">
        <f>IF(SUM('Actual species'!V336)&gt;0,1,IF(SUM('Actual species'!V336="X"),1,0))</f>
        <v>0</v>
      </c>
      <c r="T336">
        <f>IF(SUM('Actual species'!W336)&gt;0,1,IF(SUM('Actual species'!W336="X"),1,0))</f>
        <v>1</v>
      </c>
      <c r="U336">
        <f>IF(SUM('Actual species'!X336)&gt;0,1,IF(SUM('Actual species'!X336="X"),1,0))</f>
        <v>0</v>
      </c>
      <c r="V336">
        <f>IF(SUM('Actual species'!Y336)&gt;0,1,IF(SUM('Actual species'!Y336="X"),1,0))</f>
        <v>0</v>
      </c>
    </row>
    <row r="337" spans="1:22" x14ac:dyDescent="0.3">
      <c r="A337" t="str">
        <f>'Actual species'!A337</f>
        <v>Brachida exigua</v>
      </c>
      <c r="B337">
        <f>IF(SUM('Actual species'!B337:E337)&gt;0,1,IF(SUM('Actual species'!B337:E337="X"),1,0))</f>
        <v>0</v>
      </c>
      <c r="C337">
        <f>IF(SUM('Actual species'!F337)&gt;0,1,IF(SUM('Actual species'!F337="X"),1,0))</f>
        <v>0</v>
      </c>
      <c r="D337">
        <f>IF(SUM('Actual species'!G337)&gt;0,1,IF(SUM('Actual species'!G337="X"),1,0))</f>
        <v>0</v>
      </c>
      <c r="E337">
        <f>IF(SUM('Actual species'!H337)&gt;0,1,IF(SUM('Actual species'!H337="X"),1,0))</f>
        <v>0</v>
      </c>
      <c r="F337">
        <f>IF(SUM('Actual species'!I337)&gt;0,1,IF(SUM('Actual species'!I337="X"),1,0))</f>
        <v>0</v>
      </c>
      <c r="G337">
        <f>IF(SUM('Actual species'!J337)&gt;0,1,IF(SUM('Actual species'!J337="X"),1,0))</f>
        <v>0</v>
      </c>
      <c r="H337">
        <f>IF(SUM('Actual species'!K337)&gt;0,1,IF(SUM('Actual species'!K337="X"),1,0))</f>
        <v>0</v>
      </c>
      <c r="I337">
        <f>IF(SUM('Actual species'!L337)&gt;0,1,IF(SUM('Actual species'!L337="X"),1,0))</f>
        <v>0</v>
      </c>
      <c r="J337">
        <f>IF(SUM('Actual species'!M337)&gt;0,1,IF(SUM('Actual species'!M337="X"),1,0))</f>
        <v>1</v>
      </c>
      <c r="K337">
        <f>IF(SUM('Actual species'!N337)&gt;0,1,IF(SUM('Actual species'!N337="X"),1,0))</f>
        <v>0</v>
      </c>
      <c r="L337">
        <f>IF(SUM('Actual species'!O337)&gt;0,1,IF(SUM('Actual species'!O337="X"),1,0))</f>
        <v>0</v>
      </c>
      <c r="M337">
        <f>IF(SUM('Actual species'!P337)&gt;0,1,IF(SUM('Actual species'!P337="X"),1,0))</f>
        <v>0</v>
      </c>
      <c r="N337">
        <f>IF(SUM('Actual species'!Q337)&gt;0,1,IF(SUM('Actual species'!Q337="X"),1,0))</f>
        <v>0</v>
      </c>
      <c r="O337">
        <f>IF(SUM('Actual species'!R337)&gt;0,1,IF(SUM('Actual species'!R337="X"),1,0))</f>
        <v>0</v>
      </c>
      <c r="P337">
        <f>IF(SUM('Actual species'!S337)&gt;0,1,IF(SUM('Actual species'!S337="X"),1,0))</f>
        <v>0</v>
      </c>
      <c r="Q337">
        <f>IF(SUM('Actual species'!T337)&gt;0,1,IF(SUM('Actual species'!T337="X"),1,0))</f>
        <v>0</v>
      </c>
      <c r="R337">
        <f>IF(SUM('Actual species'!U337)&gt;0,1,IF(SUM('Actual species'!U337="X"),1,0))</f>
        <v>0</v>
      </c>
      <c r="S337">
        <f>IF(SUM('Actual species'!V337)&gt;0,1,IF(SUM('Actual species'!V337="X"),1,0))</f>
        <v>0</v>
      </c>
      <c r="T337">
        <f>IF(SUM('Actual species'!W337)&gt;0,1,IF(SUM('Actual species'!W337="X"),1,0))</f>
        <v>0</v>
      </c>
      <c r="U337">
        <f>IF(SUM('Actual species'!X337)&gt;0,1,IF(SUM('Actual species'!X337="X"),1,0))</f>
        <v>0</v>
      </c>
      <c r="V337">
        <f>IF(SUM('Actual species'!Y337)&gt;0,1,IF(SUM('Actual species'!Y337="X"),1,0))</f>
        <v>0</v>
      </c>
    </row>
    <row r="338" spans="1:22" x14ac:dyDescent="0.3">
      <c r="A338" t="str">
        <f>'Actual species'!A338</f>
        <v>Brundinia meridionalis</v>
      </c>
      <c r="B338">
        <f>IF(SUM('Actual species'!B338:E338)&gt;0,1,IF(SUM('Actual species'!B338:E338="X"),1,0))</f>
        <v>0</v>
      </c>
      <c r="C338">
        <f>IF(SUM('Actual species'!F338)&gt;0,1,IF(SUM('Actual species'!F338="X"),1,0))</f>
        <v>0</v>
      </c>
      <c r="D338">
        <f>IF(SUM('Actual species'!G338)&gt;0,1,IF(SUM('Actual species'!G338="X"),1,0))</f>
        <v>0</v>
      </c>
      <c r="E338">
        <f>IF(SUM('Actual species'!H338)&gt;0,1,IF(SUM('Actual species'!H338="X"),1,0))</f>
        <v>1</v>
      </c>
      <c r="F338">
        <f>IF(SUM('Actual species'!I338)&gt;0,1,IF(SUM('Actual species'!I338="X"),1,0))</f>
        <v>1</v>
      </c>
      <c r="G338">
        <f>IF(SUM('Actual species'!J338)&gt;0,1,IF(SUM('Actual species'!J338="X"),1,0))</f>
        <v>0</v>
      </c>
      <c r="H338">
        <f>IF(SUM('Actual species'!K338)&gt;0,1,IF(SUM('Actual species'!K338="X"),1,0))</f>
        <v>0</v>
      </c>
      <c r="I338">
        <f>IF(SUM('Actual species'!L338)&gt;0,1,IF(SUM('Actual species'!L338="X"),1,0))</f>
        <v>0</v>
      </c>
      <c r="J338">
        <f>IF(SUM('Actual species'!M338)&gt;0,1,IF(SUM('Actual species'!M338="X"),1,0))</f>
        <v>1</v>
      </c>
      <c r="K338">
        <f>IF(SUM('Actual species'!N338)&gt;0,1,IF(SUM('Actual species'!N338="X"),1,0))</f>
        <v>0</v>
      </c>
      <c r="L338">
        <f>IF(SUM('Actual species'!O338)&gt;0,1,IF(SUM('Actual species'!O338="X"),1,0))</f>
        <v>0</v>
      </c>
      <c r="M338">
        <f>IF(SUM('Actual species'!P338)&gt;0,1,IF(SUM('Actual species'!P338="X"),1,0))</f>
        <v>0</v>
      </c>
      <c r="N338">
        <f>IF(SUM('Actual species'!Q338)&gt;0,1,IF(SUM('Actual species'!Q338="X"),1,0))</f>
        <v>0</v>
      </c>
      <c r="O338">
        <f>IF(SUM('Actual species'!R338)&gt;0,1,IF(SUM('Actual species'!R338="X"),1,0))</f>
        <v>0</v>
      </c>
      <c r="P338">
        <f>IF(SUM('Actual species'!S338)&gt;0,1,IF(SUM('Actual species'!S338="X"),1,0))</f>
        <v>0</v>
      </c>
      <c r="Q338">
        <f>IF(SUM('Actual species'!T338)&gt;0,1,IF(SUM('Actual species'!T338="X"),1,0))</f>
        <v>0</v>
      </c>
      <c r="R338">
        <f>IF(SUM('Actual species'!U338)&gt;0,1,IF(SUM('Actual species'!U338="X"),1,0))</f>
        <v>0</v>
      </c>
      <c r="S338">
        <f>IF(SUM('Actual species'!V338)&gt;0,1,IF(SUM('Actual species'!V338="X"),1,0))</f>
        <v>0</v>
      </c>
      <c r="T338">
        <f>IF(SUM('Actual species'!W338)&gt;0,1,IF(SUM('Actual species'!W338="X"),1,0))</f>
        <v>0</v>
      </c>
      <c r="U338">
        <f>IF(SUM('Actual species'!X338)&gt;0,1,IF(SUM('Actual species'!X338="X"),1,0))</f>
        <v>0</v>
      </c>
      <c r="V338">
        <f>IF(SUM('Actual species'!Y338)&gt;0,1,IF(SUM('Actual species'!Y338="X"),1,0))</f>
        <v>0</v>
      </c>
    </row>
    <row r="339" spans="1:22" x14ac:dyDescent="0.3">
      <c r="A339" t="str">
        <f>'Actual species'!A339</f>
        <v>Callicerus rigidicornis</v>
      </c>
      <c r="B339">
        <f>IF(SUM('Actual species'!B339:E339)&gt;0,1,IF(SUM('Actual species'!B339:E339="X"),1,0))</f>
        <v>0</v>
      </c>
      <c r="C339">
        <f>IF(SUM('Actual species'!F339)&gt;0,1,IF(SUM('Actual species'!F339="X"),1,0))</f>
        <v>0</v>
      </c>
      <c r="D339">
        <f>IF(SUM('Actual species'!G339)&gt;0,1,IF(SUM('Actual species'!G339="X"),1,0))</f>
        <v>0</v>
      </c>
      <c r="E339">
        <f>IF(SUM('Actual species'!H339)&gt;0,1,IF(SUM('Actual species'!H339="X"),1,0))</f>
        <v>0</v>
      </c>
      <c r="F339">
        <f>IF(SUM('Actual species'!I339)&gt;0,1,IF(SUM('Actual species'!I339="X"),1,0))</f>
        <v>0</v>
      </c>
      <c r="G339">
        <f>IF(SUM('Actual species'!J339)&gt;0,1,IF(SUM('Actual species'!J339="X"),1,0))</f>
        <v>0</v>
      </c>
      <c r="H339">
        <f>IF(SUM('Actual species'!K339)&gt;0,1,IF(SUM('Actual species'!K339="X"),1,0))</f>
        <v>0</v>
      </c>
      <c r="I339">
        <f>IF(SUM('Actual species'!L339)&gt;0,1,IF(SUM('Actual species'!L339="X"),1,0))</f>
        <v>0</v>
      </c>
      <c r="J339">
        <f>IF(SUM('Actual species'!M339)&gt;0,1,IF(SUM('Actual species'!M339="X"),1,0))</f>
        <v>1</v>
      </c>
      <c r="K339">
        <f>IF(SUM('Actual species'!N339)&gt;0,1,IF(SUM('Actual species'!N339="X"),1,0))</f>
        <v>0</v>
      </c>
      <c r="L339">
        <f>IF(SUM('Actual species'!O339)&gt;0,1,IF(SUM('Actual species'!O339="X"),1,0))</f>
        <v>0</v>
      </c>
      <c r="M339">
        <f>IF(SUM('Actual species'!P339)&gt;0,1,IF(SUM('Actual species'!P339="X"),1,0))</f>
        <v>0</v>
      </c>
      <c r="N339">
        <f>IF(SUM('Actual species'!Q339)&gt;0,1,IF(SUM('Actual species'!Q339="X"),1,0))</f>
        <v>0</v>
      </c>
      <c r="O339">
        <f>IF(SUM('Actual species'!R339)&gt;0,1,IF(SUM('Actual species'!R339="X"),1,0))</f>
        <v>0</v>
      </c>
      <c r="P339">
        <f>IF(SUM('Actual species'!S339)&gt;0,1,IF(SUM('Actual species'!S339="X"),1,0))</f>
        <v>0</v>
      </c>
      <c r="Q339">
        <f>IF(SUM('Actual species'!T339)&gt;0,1,IF(SUM('Actual species'!T339="X"),1,0))</f>
        <v>0</v>
      </c>
      <c r="R339">
        <f>IF(SUM('Actual species'!U339)&gt;0,1,IF(SUM('Actual species'!U339="X"),1,0))</f>
        <v>0</v>
      </c>
      <c r="S339">
        <f>IF(SUM('Actual species'!V339)&gt;0,1,IF(SUM('Actual species'!V339="X"),1,0))</f>
        <v>1</v>
      </c>
      <c r="T339">
        <f>IF(SUM('Actual species'!W339)&gt;0,1,IF(SUM('Actual species'!W339="X"),1,0))</f>
        <v>0</v>
      </c>
      <c r="U339">
        <f>IF(SUM('Actual species'!X339)&gt;0,1,IF(SUM('Actual species'!X339="X"),1,0))</f>
        <v>1</v>
      </c>
      <c r="V339">
        <f>IF(SUM('Actual species'!Y339)&gt;0,1,IF(SUM('Actual species'!Y339="X"),1,0))</f>
        <v>1</v>
      </c>
    </row>
    <row r="340" spans="1:22" x14ac:dyDescent="0.3">
      <c r="A340" t="str">
        <f>'Actual species'!A340</f>
        <v>Caloderina hierosolymitana</v>
      </c>
      <c r="B340">
        <f>IF(SUM('Actual species'!B340:E340)&gt;0,1,IF(SUM('Actual species'!B340:E340="X"),1,0))</f>
        <v>1</v>
      </c>
      <c r="C340">
        <f>IF(SUM('Actual species'!F340)&gt;0,1,IF(SUM('Actual species'!F340="X"),1,0))</f>
        <v>0</v>
      </c>
      <c r="D340">
        <f>IF(SUM('Actual species'!G340)&gt;0,1,IF(SUM('Actual species'!G340="X"),1,0))</f>
        <v>0</v>
      </c>
      <c r="E340">
        <f>IF(SUM('Actual species'!H340)&gt;0,1,IF(SUM('Actual species'!H340="X"),1,0))</f>
        <v>0</v>
      </c>
      <c r="F340">
        <f>IF(SUM('Actual species'!I340)&gt;0,1,IF(SUM('Actual species'!I340="X"),1,0))</f>
        <v>0</v>
      </c>
      <c r="G340">
        <f>IF(SUM('Actual species'!J340)&gt;0,1,IF(SUM('Actual species'!J340="X"),1,0))</f>
        <v>1</v>
      </c>
      <c r="H340">
        <f>IF(SUM('Actual species'!K340)&gt;0,1,IF(SUM('Actual species'!K340="X"),1,0))</f>
        <v>0</v>
      </c>
      <c r="I340">
        <f>IF(SUM('Actual species'!L340)&gt;0,1,IF(SUM('Actual species'!L340="X"),1,0))</f>
        <v>0</v>
      </c>
      <c r="J340">
        <f>IF(SUM('Actual species'!M340)&gt;0,1,IF(SUM('Actual species'!M340="X"),1,0))</f>
        <v>1</v>
      </c>
      <c r="K340">
        <f>IF(SUM('Actual species'!N340)&gt;0,1,IF(SUM('Actual species'!N340="X"),1,0))</f>
        <v>1</v>
      </c>
      <c r="L340">
        <f>IF(SUM('Actual species'!O340)&gt;0,1,IF(SUM('Actual species'!O340="X"),1,0))</f>
        <v>1</v>
      </c>
      <c r="M340">
        <f>IF(SUM('Actual species'!P340)&gt;0,1,IF(SUM('Actual species'!P340="X"),1,0))</f>
        <v>1</v>
      </c>
      <c r="N340">
        <f>IF(SUM('Actual species'!Q340)&gt;0,1,IF(SUM('Actual species'!Q340="X"),1,0))</f>
        <v>0</v>
      </c>
      <c r="O340">
        <f>IF(SUM('Actual species'!R340)&gt;0,1,IF(SUM('Actual species'!R340="X"),1,0))</f>
        <v>0</v>
      </c>
      <c r="P340">
        <f>IF(SUM('Actual species'!S340)&gt;0,1,IF(SUM('Actual species'!S340="X"),1,0))</f>
        <v>0</v>
      </c>
      <c r="Q340">
        <f>IF(SUM('Actual species'!T340)&gt;0,1,IF(SUM('Actual species'!T340="X"),1,0))</f>
        <v>0</v>
      </c>
      <c r="R340">
        <f>IF(SUM('Actual species'!U340)&gt;0,1,IF(SUM('Actual species'!U340="X"),1,0))</f>
        <v>0</v>
      </c>
      <c r="S340">
        <f>IF(SUM('Actual species'!V340)&gt;0,1,IF(SUM('Actual species'!V340="X"),1,0))</f>
        <v>0</v>
      </c>
      <c r="T340">
        <f>IF(SUM('Actual species'!W340)&gt;0,1,IF(SUM('Actual species'!W340="X"),1,0))</f>
        <v>0</v>
      </c>
      <c r="U340">
        <f>IF(SUM('Actual species'!X340)&gt;0,1,IF(SUM('Actual species'!X340="X"),1,0))</f>
        <v>1</v>
      </c>
      <c r="V340">
        <f>IF(SUM('Actual species'!Y340)&gt;0,1,IF(SUM('Actual species'!Y340="X"),1,0))</f>
        <v>1</v>
      </c>
    </row>
    <row r="341" spans="1:22" x14ac:dyDescent="0.3">
      <c r="A341" t="str">
        <f>'Actual species'!A341</f>
        <v>Cordalia anatolica</v>
      </c>
      <c r="B341">
        <f>IF(SUM('Actual species'!B341:E341)&gt;0,1,IF(SUM('Actual species'!B341:E341="X"),1,0))</f>
        <v>0</v>
      </c>
      <c r="C341">
        <f>IF(SUM('Actual species'!F341)&gt;0,1,IF(SUM('Actual species'!F341="X"),1,0))</f>
        <v>0</v>
      </c>
      <c r="D341">
        <f>IF(SUM('Actual species'!G341)&gt;0,1,IF(SUM('Actual species'!G341="X"),1,0))</f>
        <v>0</v>
      </c>
      <c r="E341">
        <f>IF(SUM('Actual species'!H341)&gt;0,1,IF(SUM('Actual species'!H341="X"),1,0))</f>
        <v>0</v>
      </c>
      <c r="F341">
        <f>IF(SUM('Actual species'!I341)&gt;0,1,IF(SUM('Actual species'!I341="X"),1,0))</f>
        <v>1</v>
      </c>
      <c r="G341">
        <f>IF(SUM('Actual species'!J341)&gt;0,1,IF(SUM('Actual species'!J341="X"),1,0))</f>
        <v>0</v>
      </c>
      <c r="H341">
        <f>IF(SUM('Actual species'!K341)&gt;0,1,IF(SUM('Actual species'!K341="X"),1,0))</f>
        <v>0</v>
      </c>
      <c r="I341">
        <f>IF(SUM('Actual species'!L341)&gt;0,1,IF(SUM('Actual species'!L341="X"),1,0))</f>
        <v>0</v>
      </c>
      <c r="J341">
        <f>IF(SUM('Actual species'!M341)&gt;0,1,IF(SUM('Actual species'!M341="X"),1,0))</f>
        <v>0</v>
      </c>
      <c r="K341">
        <f>IF(SUM('Actual species'!N341)&gt;0,1,IF(SUM('Actual species'!N341="X"),1,0))</f>
        <v>0</v>
      </c>
      <c r="L341">
        <f>IF(SUM('Actual species'!O341)&gt;0,1,IF(SUM('Actual species'!O341="X"),1,0))</f>
        <v>0</v>
      </c>
      <c r="M341">
        <f>IF(SUM('Actual species'!P341)&gt;0,1,IF(SUM('Actual species'!P341="X"),1,0))</f>
        <v>0</v>
      </c>
      <c r="N341">
        <f>IF(SUM('Actual species'!Q341)&gt;0,1,IF(SUM('Actual species'!Q341="X"),1,0))</f>
        <v>0</v>
      </c>
      <c r="O341">
        <f>IF(SUM('Actual species'!R341)&gt;0,1,IF(SUM('Actual species'!R341="X"),1,0))</f>
        <v>0</v>
      </c>
      <c r="P341">
        <f>IF(SUM('Actual species'!S341)&gt;0,1,IF(SUM('Actual species'!S341="X"),1,0))</f>
        <v>0</v>
      </c>
      <c r="Q341">
        <f>IF(SUM('Actual species'!T341)&gt;0,1,IF(SUM('Actual species'!T341="X"),1,0))</f>
        <v>0</v>
      </c>
      <c r="R341">
        <f>IF(SUM('Actual species'!U341)&gt;0,1,IF(SUM('Actual species'!U341="X"),1,0))</f>
        <v>0</v>
      </c>
      <c r="S341">
        <f>IF(SUM('Actual species'!V341)&gt;0,1,IF(SUM('Actual species'!V341="X"),1,0))</f>
        <v>0</v>
      </c>
      <c r="T341">
        <f>IF(SUM('Actual species'!W341)&gt;0,1,IF(SUM('Actual species'!W341="X"),1,0))</f>
        <v>0</v>
      </c>
      <c r="U341">
        <f>IF(SUM('Actual species'!X341)&gt;0,1,IF(SUM('Actual species'!X341="X"),1,0))</f>
        <v>0</v>
      </c>
      <c r="V341">
        <f>IF(SUM('Actual species'!Y341)&gt;0,1,IF(SUM('Actual species'!Y341="X"),1,0))</f>
        <v>1</v>
      </c>
    </row>
    <row r="342" spans="1:22" x14ac:dyDescent="0.3">
      <c r="A342" t="str">
        <f>'Actual species'!A342</f>
        <v>Cordalia obscura</v>
      </c>
      <c r="B342">
        <f>IF(SUM('Actual species'!B342:E342)&gt;0,1,IF(SUM('Actual species'!B342:E342="X"),1,0))</f>
        <v>1</v>
      </c>
      <c r="C342">
        <f>IF(SUM('Actual species'!F342)&gt;0,1,IF(SUM('Actual species'!F342="X"),1,0))</f>
        <v>0</v>
      </c>
      <c r="D342">
        <f>IF(SUM('Actual species'!G342)&gt;0,1,IF(SUM('Actual species'!G342="X"),1,0))</f>
        <v>0</v>
      </c>
      <c r="E342">
        <f>IF(SUM('Actual species'!H342)&gt;0,1,IF(SUM('Actual species'!H342="X"),1,0))</f>
        <v>0</v>
      </c>
      <c r="F342">
        <f>IF(SUM('Actual species'!I342)&gt;0,1,IF(SUM('Actual species'!I342="X"),1,0))</f>
        <v>1</v>
      </c>
      <c r="G342">
        <f>IF(SUM('Actual species'!J342)&gt;0,1,IF(SUM('Actual species'!J342="X"),1,0))</f>
        <v>0</v>
      </c>
      <c r="H342">
        <f>IF(SUM('Actual species'!K342)&gt;0,1,IF(SUM('Actual species'!K342="X"),1,0))</f>
        <v>0</v>
      </c>
      <c r="I342">
        <f>IF(SUM('Actual species'!L342)&gt;0,1,IF(SUM('Actual species'!L342="X"),1,0))</f>
        <v>0</v>
      </c>
      <c r="J342">
        <f>IF(SUM('Actual species'!M342)&gt;0,1,IF(SUM('Actual species'!M342="X"),1,0))</f>
        <v>1</v>
      </c>
      <c r="K342">
        <f>IF(SUM('Actual species'!N342)&gt;0,1,IF(SUM('Actual species'!N342="X"),1,0))</f>
        <v>1</v>
      </c>
      <c r="L342">
        <f>IF(SUM('Actual species'!O342)&gt;0,1,IF(SUM('Actual species'!O342="X"),1,0))</f>
        <v>0</v>
      </c>
      <c r="M342">
        <f>IF(SUM('Actual species'!P342)&gt;0,1,IF(SUM('Actual species'!P342="X"),1,0))</f>
        <v>1</v>
      </c>
      <c r="N342">
        <f>IF(SUM('Actual species'!Q342)&gt;0,1,IF(SUM('Actual species'!Q342="X"),1,0))</f>
        <v>1</v>
      </c>
      <c r="O342">
        <f>IF(SUM('Actual species'!R342)&gt;0,1,IF(SUM('Actual species'!R342="X"),1,0))</f>
        <v>0</v>
      </c>
      <c r="P342">
        <f>IF(SUM('Actual species'!S342)&gt;0,1,IF(SUM('Actual species'!S342="X"),1,0))</f>
        <v>0</v>
      </c>
      <c r="Q342">
        <f>IF(SUM('Actual species'!T342)&gt;0,1,IF(SUM('Actual species'!T342="X"),1,0))</f>
        <v>0</v>
      </c>
      <c r="R342">
        <f>IF(SUM('Actual species'!U342)&gt;0,1,IF(SUM('Actual species'!U342="X"),1,0))</f>
        <v>0</v>
      </c>
      <c r="S342">
        <f>IF(SUM('Actual species'!V342)&gt;0,1,IF(SUM('Actual species'!V342="X"),1,0))</f>
        <v>0</v>
      </c>
      <c r="T342">
        <f>IF(SUM('Actual species'!W342)&gt;0,1,IF(SUM('Actual species'!W342="X"),1,0))</f>
        <v>0</v>
      </c>
      <c r="U342">
        <f>IF(SUM('Actual species'!X342)&gt;0,1,IF(SUM('Actual species'!X342="X"),1,0))</f>
        <v>1</v>
      </c>
      <c r="V342">
        <f>IF(SUM('Actual species'!Y342)&gt;0,1,IF(SUM('Actual species'!Y342="X"),1,0))</f>
        <v>1</v>
      </c>
    </row>
    <row r="343" spans="1:22" x14ac:dyDescent="0.3">
      <c r="A343" t="str">
        <f>'Actual species'!A343</f>
        <v>Cousya defecta</v>
      </c>
      <c r="B343">
        <f>IF(SUM('Actual species'!B343:E343)&gt;0,1,IF(SUM('Actual species'!B343:E343="X"),1,0))</f>
        <v>0</v>
      </c>
      <c r="C343">
        <f>IF(SUM('Actual species'!F343)&gt;0,1,IF(SUM('Actual species'!F343="X"),1,0))</f>
        <v>0</v>
      </c>
      <c r="D343">
        <f>IF(SUM('Actual species'!G343)&gt;0,1,IF(SUM('Actual species'!G343="X"),1,0))</f>
        <v>0</v>
      </c>
      <c r="E343">
        <f>IF(SUM('Actual species'!H343)&gt;0,1,IF(SUM('Actual species'!H343="X"),1,0))</f>
        <v>1</v>
      </c>
      <c r="F343">
        <f>IF(SUM('Actual species'!I343)&gt;0,1,IF(SUM('Actual species'!I343="X"),1,0))</f>
        <v>0</v>
      </c>
      <c r="G343">
        <f>IF(SUM('Actual species'!J343)&gt;0,1,IF(SUM('Actual species'!J343="X"),1,0))</f>
        <v>0</v>
      </c>
      <c r="H343">
        <f>IF(SUM('Actual species'!K343)&gt;0,1,IF(SUM('Actual species'!K343="X"),1,0))</f>
        <v>0</v>
      </c>
      <c r="I343">
        <f>IF(SUM('Actual species'!L343)&gt;0,1,IF(SUM('Actual species'!L343="X"),1,0))</f>
        <v>0</v>
      </c>
      <c r="J343">
        <f>IF(SUM('Actual species'!M343)&gt;0,1,IF(SUM('Actual species'!M343="X"),1,0))</f>
        <v>1</v>
      </c>
      <c r="K343">
        <f>IF(SUM('Actual species'!N343)&gt;0,1,IF(SUM('Actual species'!N343="X"),1,0))</f>
        <v>0</v>
      </c>
      <c r="L343">
        <f>IF(SUM('Actual species'!O343)&gt;0,1,IF(SUM('Actual species'!O343="X"),1,0))</f>
        <v>0</v>
      </c>
      <c r="M343">
        <f>IF(SUM('Actual species'!P343)&gt;0,1,IF(SUM('Actual species'!P343="X"),1,0))</f>
        <v>0</v>
      </c>
      <c r="N343">
        <f>IF(SUM('Actual species'!Q343)&gt;0,1,IF(SUM('Actual species'!Q343="X"),1,0))</f>
        <v>0</v>
      </c>
      <c r="O343">
        <f>IF(SUM('Actual species'!R343)&gt;0,1,IF(SUM('Actual species'!R343="X"),1,0))</f>
        <v>0</v>
      </c>
      <c r="P343">
        <f>IF(SUM('Actual species'!S343)&gt;0,1,IF(SUM('Actual species'!S343="X"),1,0))</f>
        <v>0</v>
      </c>
      <c r="Q343">
        <f>IF(SUM('Actual species'!T343)&gt;0,1,IF(SUM('Actual species'!T343="X"),1,0))</f>
        <v>0</v>
      </c>
      <c r="R343">
        <f>IF(SUM('Actual species'!U343)&gt;0,1,IF(SUM('Actual species'!U343="X"),1,0))</f>
        <v>0</v>
      </c>
      <c r="S343">
        <f>IF(SUM('Actual species'!V343)&gt;0,1,IF(SUM('Actual species'!V343="X"),1,0))</f>
        <v>0</v>
      </c>
      <c r="T343">
        <f>IF(SUM('Actual species'!W343)&gt;0,1,IF(SUM('Actual species'!W343="X"),1,0))</f>
        <v>0</v>
      </c>
      <c r="U343">
        <f>IF(SUM('Actual species'!X343)&gt;0,1,IF(SUM('Actual species'!X343="X"),1,0))</f>
        <v>0</v>
      </c>
      <c r="V343">
        <f>IF(SUM('Actual species'!Y343)&gt;0,1,IF(SUM('Actual species'!Y343="X"),1,0))</f>
        <v>0</v>
      </c>
    </row>
    <row r="344" spans="1:22" x14ac:dyDescent="0.3">
      <c r="A344" t="str">
        <f>'Actual species'!A344</f>
        <v>Cousya dimorpha</v>
      </c>
      <c r="B344">
        <f>IF(SUM('Actual species'!B344:E344)&gt;0,1,IF(SUM('Actual species'!B344:E344="X"),1,0))</f>
        <v>0</v>
      </c>
      <c r="C344">
        <f>IF(SUM('Actual species'!F344)&gt;0,1,IF(SUM('Actual species'!F344="X"),1,0))</f>
        <v>0</v>
      </c>
      <c r="D344">
        <f>IF(SUM('Actual species'!G344)&gt;0,1,IF(SUM('Actual species'!G344="X"),1,0))</f>
        <v>0</v>
      </c>
      <c r="E344">
        <f>IF(SUM('Actual species'!H344)&gt;0,1,IF(SUM('Actual species'!H344="X"),1,0))</f>
        <v>0</v>
      </c>
      <c r="F344">
        <f>IF(SUM('Actual species'!I344)&gt;0,1,IF(SUM('Actual species'!I344="X"),1,0))</f>
        <v>0</v>
      </c>
      <c r="G344">
        <f>IF(SUM('Actual species'!J344)&gt;0,1,IF(SUM('Actual species'!J344="X"),1,0))</f>
        <v>0</v>
      </c>
      <c r="H344">
        <f>IF(SUM('Actual species'!K344)&gt;0,1,IF(SUM('Actual species'!K344="X"),1,0))</f>
        <v>0</v>
      </c>
      <c r="I344">
        <f>IF(SUM('Actual species'!L344)&gt;0,1,IF(SUM('Actual species'!L344="X"),1,0))</f>
        <v>0</v>
      </c>
      <c r="J344">
        <f>IF(SUM('Actual species'!M344)&gt;0,1,IF(SUM('Actual species'!M344="X"),1,0))</f>
        <v>0</v>
      </c>
      <c r="K344">
        <f>IF(SUM('Actual species'!N344)&gt;0,1,IF(SUM('Actual species'!N344="X"),1,0))</f>
        <v>0</v>
      </c>
      <c r="L344">
        <f>IF(SUM('Actual species'!O344)&gt;0,1,IF(SUM('Actual species'!O344="X"),1,0))</f>
        <v>0</v>
      </c>
      <c r="M344">
        <f>IF(SUM('Actual species'!P344)&gt;0,1,IF(SUM('Actual species'!P344="X"),1,0))</f>
        <v>0</v>
      </c>
      <c r="N344">
        <f>IF(SUM('Actual species'!Q344)&gt;0,1,IF(SUM('Actual species'!Q344="X"),1,0))</f>
        <v>0</v>
      </c>
      <c r="O344">
        <f>IF(SUM('Actual species'!R344)&gt;0,1,IF(SUM('Actual species'!R344="X"),1,0))</f>
        <v>0</v>
      </c>
      <c r="P344">
        <f>IF(SUM('Actual species'!S344)&gt;0,1,IF(SUM('Actual species'!S344="X"),1,0))</f>
        <v>0</v>
      </c>
      <c r="Q344">
        <f>IF(SUM('Actual species'!T344)&gt;0,1,IF(SUM('Actual species'!T344="X"),1,0))</f>
        <v>1</v>
      </c>
      <c r="R344">
        <f>IF(SUM('Actual species'!U344)&gt;0,1,IF(SUM('Actual species'!U344="X"),1,0))</f>
        <v>0</v>
      </c>
      <c r="S344">
        <f>IF(SUM('Actual species'!V344)&gt;0,1,IF(SUM('Actual species'!V344="X"),1,0))</f>
        <v>0</v>
      </c>
      <c r="T344">
        <f>IF(SUM('Actual species'!W344)&gt;0,1,IF(SUM('Actual species'!W344="X"),1,0))</f>
        <v>0</v>
      </c>
      <c r="U344">
        <f>IF(SUM('Actual species'!X344)&gt;0,1,IF(SUM('Actual species'!X344="X"),1,0))</f>
        <v>1</v>
      </c>
      <c r="V344">
        <f>IF(SUM('Actual species'!Y344)&gt;0,1,IF(SUM('Actual species'!Y344="X"),1,0))</f>
        <v>0</v>
      </c>
    </row>
    <row r="345" spans="1:22" x14ac:dyDescent="0.3">
      <c r="A345" t="str">
        <f>'Actual species'!A345</f>
        <v>Crataraea suturalis</v>
      </c>
      <c r="B345">
        <f>IF(SUM('Actual species'!B345:E345)&gt;0,1,IF(SUM('Actual species'!B345:E345="X"),1,0))</f>
        <v>0</v>
      </c>
      <c r="C345">
        <f>IF(SUM('Actual species'!F345)&gt;0,1,IF(SUM('Actual species'!F345="X"),1,0))</f>
        <v>0</v>
      </c>
      <c r="D345">
        <f>IF(SUM('Actual species'!G345)&gt;0,1,IF(SUM('Actual species'!G345="X"),1,0))</f>
        <v>0</v>
      </c>
      <c r="E345">
        <f>IF(SUM('Actual species'!H345)&gt;0,1,IF(SUM('Actual species'!H345="X"),1,0))</f>
        <v>0</v>
      </c>
      <c r="F345">
        <f>IF(SUM('Actual species'!I345)&gt;0,1,IF(SUM('Actual species'!I345="X"),1,0))</f>
        <v>0</v>
      </c>
      <c r="G345">
        <f>IF(SUM('Actual species'!J345)&gt;0,1,IF(SUM('Actual species'!J345="X"),1,0))</f>
        <v>0</v>
      </c>
      <c r="H345">
        <f>IF(SUM('Actual species'!K345)&gt;0,1,IF(SUM('Actual species'!K345="X"),1,0))</f>
        <v>0</v>
      </c>
      <c r="I345">
        <f>IF(SUM('Actual species'!L345)&gt;0,1,IF(SUM('Actual species'!L345="X"),1,0))</f>
        <v>0</v>
      </c>
      <c r="J345">
        <f>IF(SUM('Actual species'!M345)&gt;0,1,IF(SUM('Actual species'!M345="X"),1,0))</f>
        <v>0</v>
      </c>
      <c r="K345">
        <f>IF(SUM('Actual species'!N345)&gt;0,1,IF(SUM('Actual species'!N345="X"),1,0))</f>
        <v>0</v>
      </c>
      <c r="L345">
        <f>IF(SUM('Actual species'!O345)&gt;0,1,IF(SUM('Actual species'!O345="X"),1,0))</f>
        <v>0</v>
      </c>
      <c r="M345">
        <f>IF(SUM('Actual species'!P345)&gt;0,1,IF(SUM('Actual species'!P345="X"),1,0))</f>
        <v>0</v>
      </c>
      <c r="N345">
        <f>IF(SUM('Actual species'!Q345)&gt;0,1,IF(SUM('Actual species'!Q345="X"),1,0))</f>
        <v>0</v>
      </c>
      <c r="O345">
        <f>IF(SUM('Actual species'!R345)&gt;0,1,IF(SUM('Actual species'!R345="X"),1,0))</f>
        <v>0</v>
      </c>
      <c r="P345">
        <f>IF(SUM('Actual species'!S345)&gt;0,1,IF(SUM('Actual species'!S345="X"),1,0))</f>
        <v>0</v>
      </c>
      <c r="Q345">
        <f>IF(SUM('Actual species'!T345)&gt;0,1,IF(SUM('Actual species'!T345="X"),1,0))</f>
        <v>1</v>
      </c>
      <c r="R345">
        <f>IF(SUM('Actual species'!U345)&gt;0,1,IF(SUM('Actual species'!U345="X"),1,0))</f>
        <v>0</v>
      </c>
      <c r="S345">
        <f>IF(SUM('Actual species'!V345)&gt;0,1,IF(SUM('Actual species'!V345="X"),1,0))</f>
        <v>0</v>
      </c>
      <c r="T345">
        <f>IF(SUM('Actual species'!W345)&gt;0,1,IF(SUM('Actual species'!W345="X"),1,0))</f>
        <v>0</v>
      </c>
      <c r="U345">
        <f>IF(SUM('Actual species'!X345)&gt;0,1,IF(SUM('Actual species'!X345="X"),1,0))</f>
        <v>1</v>
      </c>
      <c r="V345">
        <f>IF(SUM('Actual species'!Y345)&gt;0,1,IF(SUM('Actual species'!Y345="X"),1,0))</f>
        <v>0</v>
      </c>
    </row>
    <row r="346" spans="1:22" x14ac:dyDescent="0.3">
      <c r="A346" t="str">
        <f>'Actual species'!A346</f>
        <v>Cypha graeca</v>
      </c>
      <c r="B346">
        <f>IF(SUM('Actual species'!B346:E346)&gt;0,1,IF(SUM('Actual species'!B346:E346="X"),1,0))</f>
        <v>0</v>
      </c>
      <c r="C346">
        <f>IF(SUM('Actual species'!F346)&gt;0,1,IF(SUM('Actual species'!F346="X"),1,0))</f>
        <v>0</v>
      </c>
      <c r="D346">
        <f>IF(SUM('Actual species'!G346)&gt;0,1,IF(SUM('Actual species'!G346="X"),1,0))</f>
        <v>0</v>
      </c>
      <c r="E346">
        <f>IF(SUM('Actual species'!H346)&gt;0,1,IF(SUM('Actual species'!H346="X"),1,0))</f>
        <v>0</v>
      </c>
      <c r="F346">
        <f>IF(SUM('Actual species'!I346)&gt;0,1,IF(SUM('Actual species'!I346="X"),1,0))</f>
        <v>0</v>
      </c>
      <c r="G346">
        <f>IF(SUM('Actual species'!J346)&gt;0,1,IF(SUM('Actual species'!J346="X"),1,0))</f>
        <v>1</v>
      </c>
      <c r="H346">
        <f>IF(SUM('Actual species'!K346)&gt;0,1,IF(SUM('Actual species'!K346="X"),1,0))</f>
        <v>0</v>
      </c>
      <c r="I346">
        <f>IF(SUM('Actual species'!L346)&gt;0,1,IF(SUM('Actual species'!L346="X"),1,0))</f>
        <v>0</v>
      </c>
      <c r="J346">
        <f>IF(SUM('Actual species'!M346)&gt;0,1,IF(SUM('Actual species'!M346="X"),1,0))</f>
        <v>1</v>
      </c>
      <c r="K346">
        <f>IF(SUM('Actual species'!N346)&gt;0,1,IF(SUM('Actual species'!N346="X"),1,0))</f>
        <v>0</v>
      </c>
      <c r="L346">
        <f>IF(SUM('Actual species'!O346)&gt;0,1,IF(SUM('Actual species'!O346="X"),1,0))</f>
        <v>0</v>
      </c>
      <c r="M346">
        <f>IF(SUM('Actual species'!P346)&gt;0,1,IF(SUM('Actual species'!P346="X"),1,0))</f>
        <v>1</v>
      </c>
      <c r="N346">
        <f>IF(SUM('Actual species'!Q346)&gt;0,1,IF(SUM('Actual species'!Q346="X"),1,0))</f>
        <v>0</v>
      </c>
      <c r="O346">
        <f>IF(SUM('Actual species'!R346)&gt;0,1,IF(SUM('Actual species'!R346="X"),1,0))</f>
        <v>0</v>
      </c>
      <c r="P346">
        <f>IF(SUM('Actual species'!S346)&gt;0,1,IF(SUM('Actual species'!S346="X"),1,0))</f>
        <v>0</v>
      </c>
      <c r="Q346">
        <f>IF(SUM('Actual species'!T346)&gt;0,1,IF(SUM('Actual species'!T346="X"),1,0))</f>
        <v>0</v>
      </c>
      <c r="R346">
        <f>IF(SUM('Actual species'!U346)&gt;0,1,IF(SUM('Actual species'!U346="X"),1,0))</f>
        <v>0</v>
      </c>
      <c r="S346">
        <f>IF(SUM('Actual species'!V346)&gt;0,1,IF(SUM('Actual species'!V346="X"),1,0))</f>
        <v>0</v>
      </c>
      <c r="T346">
        <f>IF(SUM('Actual species'!W346)&gt;0,1,IF(SUM('Actual species'!W346="X"),1,0))</f>
        <v>0</v>
      </c>
      <c r="U346">
        <f>IF(SUM('Actual species'!X346)&gt;0,1,IF(SUM('Actual species'!X346="X"),1,0))</f>
        <v>0</v>
      </c>
      <c r="V346">
        <f>IF(SUM('Actual species'!Y346)&gt;0,1,IF(SUM('Actual species'!Y346="X"),1,0))</f>
        <v>0</v>
      </c>
    </row>
    <row r="347" spans="1:22" x14ac:dyDescent="0.3">
      <c r="A347" t="str">
        <f>'Actual species'!A347</f>
        <v>Cypha longicornis</v>
      </c>
      <c r="B347">
        <f>IF(SUM('Actual species'!B347:E347)&gt;0,1,IF(SUM('Actual species'!B347:E347="X"),1,0))</f>
        <v>0</v>
      </c>
      <c r="C347">
        <f>IF(SUM('Actual species'!F347)&gt;0,1,IF(SUM('Actual species'!F347="X"),1,0))</f>
        <v>0</v>
      </c>
      <c r="D347">
        <f>IF(SUM('Actual species'!G347)&gt;0,1,IF(SUM('Actual species'!G347="X"),1,0))</f>
        <v>0</v>
      </c>
      <c r="E347">
        <f>IF(SUM('Actual species'!H347)&gt;0,1,IF(SUM('Actual species'!H347="X"),1,0))</f>
        <v>0</v>
      </c>
      <c r="F347">
        <f>IF(SUM('Actual species'!I347)&gt;0,1,IF(SUM('Actual species'!I347="X"),1,0))</f>
        <v>1</v>
      </c>
      <c r="G347">
        <f>IF(SUM('Actual species'!J347)&gt;0,1,IF(SUM('Actual species'!J347="X"),1,0))</f>
        <v>0</v>
      </c>
      <c r="H347">
        <f>IF(SUM('Actual species'!K347)&gt;0,1,IF(SUM('Actual species'!K347="X"),1,0))</f>
        <v>0</v>
      </c>
      <c r="I347">
        <f>IF(SUM('Actual species'!L347)&gt;0,1,IF(SUM('Actual species'!L347="X"),1,0))</f>
        <v>0</v>
      </c>
      <c r="J347">
        <f>IF(SUM('Actual species'!M347)&gt;0,1,IF(SUM('Actual species'!M347="X"),1,0))</f>
        <v>1</v>
      </c>
      <c r="K347">
        <f>IF(SUM('Actual species'!N347)&gt;0,1,IF(SUM('Actual species'!N347="X"),1,0))</f>
        <v>0</v>
      </c>
      <c r="L347">
        <f>IF(SUM('Actual species'!O347)&gt;0,1,IF(SUM('Actual species'!O347="X"),1,0))</f>
        <v>0</v>
      </c>
      <c r="M347">
        <f>IF(SUM('Actual species'!P347)&gt;0,1,IF(SUM('Actual species'!P347="X"),1,0))</f>
        <v>0</v>
      </c>
      <c r="N347">
        <f>IF(SUM('Actual species'!Q347)&gt;0,1,IF(SUM('Actual species'!Q347="X"),1,0))</f>
        <v>0</v>
      </c>
      <c r="O347">
        <f>IF(SUM('Actual species'!R347)&gt;0,1,IF(SUM('Actual species'!R347="X"),1,0))</f>
        <v>0</v>
      </c>
      <c r="P347">
        <f>IF(SUM('Actual species'!S347)&gt;0,1,IF(SUM('Actual species'!S347="X"),1,0))</f>
        <v>0</v>
      </c>
      <c r="Q347">
        <f>IF(SUM('Actual species'!T347)&gt;0,1,IF(SUM('Actual species'!T347="X"),1,0))</f>
        <v>0</v>
      </c>
      <c r="R347">
        <f>IF(SUM('Actual species'!U347)&gt;0,1,IF(SUM('Actual species'!U347="X"),1,0))</f>
        <v>0</v>
      </c>
      <c r="S347">
        <f>IF(SUM('Actual species'!V347)&gt;0,1,IF(SUM('Actual species'!V347="X"),1,0))</f>
        <v>0</v>
      </c>
      <c r="T347">
        <f>IF(SUM('Actual species'!W347)&gt;0,1,IF(SUM('Actual species'!W347="X"),1,0))</f>
        <v>0</v>
      </c>
      <c r="U347">
        <f>IF(SUM('Actual species'!X347)&gt;0,1,IF(SUM('Actual species'!X347="X"),1,0))</f>
        <v>1</v>
      </c>
      <c r="V347">
        <f>IF(SUM('Actual species'!Y347)&gt;0,1,IF(SUM('Actual species'!Y347="X"),1,0))</f>
        <v>0</v>
      </c>
    </row>
    <row r="348" spans="1:22" x14ac:dyDescent="0.3">
      <c r="A348" t="str">
        <f>'Actual species'!A348</f>
        <v>Cypha spathulata</v>
      </c>
      <c r="B348">
        <f>IF(SUM('Actual species'!B348:E348)&gt;0,1,IF(SUM('Actual species'!B348:E348="X"),1,0))</f>
        <v>0</v>
      </c>
      <c r="C348">
        <f>IF(SUM('Actual species'!F348)&gt;0,1,IF(SUM('Actual species'!F348="X"),1,0))</f>
        <v>0</v>
      </c>
      <c r="D348">
        <f>IF(SUM('Actual species'!G348)&gt;0,1,IF(SUM('Actual species'!G348="X"),1,0))</f>
        <v>0</v>
      </c>
      <c r="E348">
        <f>IF(SUM('Actual species'!H348)&gt;0,1,IF(SUM('Actual species'!H348="X"),1,0))</f>
        <v>1</v>
      </c>
      <c r="F348">
        <f>IF(SUM('Actual species'!I348)&gt;0,1,IF(SUM('Actual species'!I348="X"),1,0))</f>
        <v>1</v>
      </c>
      <c r="G348">
        <f>IF(SUM('Actual species'!J348)&gt;0,1,IF(SUM('Actual species'!J348="X"),1,0))</f>
        <v>0</v>
      </c>
      <c r="H348">
        <f>IF(SUM('Actual species'!K348)&gt;0,1,IF(SUM('Actual species'!K348="X"),1,0))</f>
        <v>0</v>
      </c>
      <c r="I348">
        <f>IF(SUM('Actual species'!L348)&gt;0,1,IF(SUM('Actual species'!L348="X"),1,0))</f>
        <v>0</v>
      </c>
      <c r="J348">
        <f>IF(SUM('Actual species'!M348)&gt;0,1,IF(SUM('Actual species'!M348="X"),1,0))</f>
        <v>0</v>
      </c>
      <c r="K348">
        <f>IF(SUM('Actual species'!N348)&gt;0,1,IF(SUM('Actual species'!N348="X"),1,0))</f>
        <v>0</v>
      </c>
      <c r="L348">
        <f>IF(SUM('Actual species'!O348)&gt;0,1,IF(SUM('Actual species'!O348="X"),1,0))</f>
        <v>1</v>
      </c>
      <c r="M348">
        <f>IF(SUM('Actual species'!P348)&gt;0,1,IF(SUM('Actual species'!P348="X"),1,0))</f>
        <v>0</v>
      </c>
      <c r="N348">
        <f>IF(SUM('Actual species'!Q348)&gt;0,1,IF(SUM('Actual species'!Q348="X"),1,0))</f>
        <v>0</v>
      </c>
      <c r="O348">
        <f>IF(SUM('Actual species'!R348)&gt;0,1,IF(SUM('Actual species'!R348="X"),1,0))</f>
        <v>0</v>
      </c>
      <c r="P348">
        <f>IF(SUM('Actual species'!S348)&gt;0,1,IF(SUM('Actual species'!S348="X"),1,0))</f>
        <v>0</v>
      </c>
      <c r="Q348">
        <f>IF(SUM('Actual species'!T348)&gt;0,1,IF(SUM('Actual species'!T348="X"),1,0))</f>
        <v>0</v>
      </c>
      <c r="R348">
        <f>IF(SUM('Actual species'!U348)&gt;0,1,IF(SUM('Actual species'!U348="X"),1,0))</f>
        <v>0</v>
      </c>
      <c r="S348">
        <f>IF(SUM('Actual species'!V348)&gt;0,1,IF(SUM('Actual species'!V348="X"),1,0))</f>
        <v>0</v>
      </c>
      <c r="T348">
        <f>IF(SUM('Actual species'!W348)&gt;0,1,IF(SUM('Actual species'!W348="X"),1,0))</f>
        <v>0</v>
      </c>
      <c r="U348">
        <f>IF(SUM('Actual species'!X348)&gt;0,1,IF(SUM('Actual species'!X348="X"),1,0))</f>
        <v>0</v>
      </c>
      <c r="V348">
        <f>IF(SUM('Actual species'!Y348)&gt;0,1,IF(SUM('Actual species'!Y348="X"),1,0))</f>
        <v>1</v>
      </c>
    </row>
    <row r="349" spans="1:22" x14ac:dyDescent="0.3">
      <c r="A349" t="str">
        <f>'Actual species'!A349</f>
        <v>Cypha tenebricosa</v>
      </c>
      <c r="B349">
        <f>IF(SUM('Actual species'!B349:E349)&gt;0,1,IF(SUM('Actual species'!B349:E349="X"),1,0))</f>
        <v>0</v>
      </c>
      <c r="C349">
        <f>IF(SUM('Actual species'!F349)&gt;0,1,IF(SUM('Actual species'!F349="X"),1,0))</f>
        <v>0</v>
      </c>
      <c r="D349">
        <f>IF(SUM('Actual species'!G349)&gt;0,1,IF(SUM('Actual species'!G349="X"),1,0))</f>
        <v>0</v>
      </c>
      <c r="E349">
        <f>IF(SUM('Actual species'!H349)&gt;0,1,IF(SUM('Actual species'!H349="X"),1,0))</f>
        <v>0</v>
      </c>
      <c r="F349">
        <f>IF(SUM('Actual species'!I349)&gt;0,1,IF(SUM('Actual species'!I349="X"),1,0))</f>
        <v>1</v>
      </c>
      <c r="G349">
        <f>IF(SUM('Actual species'!J349)&gt;0,1,IF(SUM('Actual species'!J349="X"),1,0))</f>
        <v>0</v>
      </c>
      <c r="H349">
        <f>IF(SUM('Actual species'!K349)&gt;0,1,IF(SUM('Actual species'!K349="X"),1,0))</f>
        <v>0</v>
      </c>
      <c r="I349">
        <f>IF(SUM('Actual species'!L349)&gt;0,1,IF(SUM('Actual species'!L349="X"),1,0))</f>
        <v>1</v>
      </c>
      <c r="J349">
        <f>IF(SUM('Actual species'!M349)&gt;0,1,IF(SUM('Actual species'!M349="X"),1,0))</f>
        <v>0</v>
      </c>
      <c r="K349">
        <f>IF(SUM('Actual species'!N349)&gt;0,1,IF(SUM('Actual species'!N349="X"),1,0))</f>
        <v>1</v>
      </c>
      <c r="L349">
        <f>IF(SUM('Actual species'!O349)&gt;0,1,IF(SUM('Actual species'!O349="X"),1,0))</f>
        <v>1</v>
      </c>
      <c r="M349">
        <f>IF(SUM('Actual species'!P349)&gt;0,1,IF(SUM('Actual species'!P349="X"),1,0))</f>
        <v>0</v>
      </c>
      <c r="N349">
        <f>IF(SUM('Actual species'!Q349)&gt;0,1,IF(SUM('Actual species'!Q349="X"),1,0))</f>
        <v>0</v>
      </c>
      <c r="O349">
        <f>IF(SUM('Actual species'!R349)&gt;0,1,IF(SUM('Actual species'!R349="X"),1,0))</f>
        <v>0</v>
      </c>
      <c r="P349">
        <f>IF(SUM('Actual species'!S349)&gt;0,1,IF(SUM('Actual species'!S349="X"),1,0))</f>
        <v>1</v>
      </c>
      <c r="Q349">
        <f>IF(SUM('Actual species'!T349)&gt;0,1,IF(SUM('Actual species'!T349="X"),1,0))</f>
        <v>1</v>
      </c>
      <c r="R349">
        <f>IF(SUM('Actual species'!U349)&gt;0,1,IF(SUM('Actual species'!U349="X"),1,0))</f>
        <v>0</v>
      </c>
      <c r="S349">
        <f>IF(SUM('Actual species'!V349)&gt;0,1,IF(SUM('Actual species'!V349="X"),1,0))</f>
        <v>0</v>
      </c>
      <c r="T349">
        <f>IF(SUM('Actual species'!W349)&gt;0,1,IF(SUM('Actual species'!W349="X"),1,0))</f>
        <v>0</v>
      </c>
      <c r="U349">
        <f>IF(SUM('Actual species'!X349)&gt;0,1,IF(SUM('Actual species'!X349="X"),1,0))</f>
        <v>1</v>
      </c>
      <c r="V349">
        <f>IF(SUM('Actual species'!Y349)&gt;0,1,IF(SUM('Actual species'!Y349="X"),1,0))</f>
        <v>1</v>
      </c>
    </row>
    <row r="350" spans="1:22" x14ac:dyDescent="0.3">
      <c r="A350" t="str">
        <f>'Actual species'!A350</f>
        <v>Deinopsis erosa</v>
      </c>
      <c r="B350">
        <f>IF(SUM('Actual species'!B350:E350)&gt;0,1,IF(SUM('Actual species'!B350:E350="X"),1,0))</f>
        <v>0</v>
      </c>
      <c r="C350">
        <f>IF(SUM('Actual species'!F350)&gt;0,1,IF(SUM('Actual species'!F350="X"),1,0))</f>
        <v>0</v>
      </c>
      <c r="D350">
        <f>IF(SUM('Actual species'!G350)&gt;0,1,IF(SUM('Actual species'!G350="X"),1,0))</f>
        <v>0</v>
      </c>
      <c r="E350">
        <f>IF(SUM('Actual species'!H350)&gt;0,1,IF(SUM('Actual species'!H350="X"),1,0))</f>
        <v>0</v>
      </c>
      <c r="F350">
        <f>IF(SUM('Actual species'!I350)&gt;0,1,IF(SUM('Actual species'!I350="X"),1,0))</f>
        <v>0</v>
      </c>
      <c r="G350">
        <f>IF(SUM('Actual species'!J350)&gt;0,1,IF(SUM('Actual species'!J350="X"),1,0))</f>
        <v>0</v>
      </c>
      <c r="H350">
        <f>IF(SUM('Actual species'!K350)&gt;0,1,IF(SUM('Actual species'!K350="X"),1,0))</f>
        <v>0</v>
      </c>
      <c r="I350">
        <f>IF(SUM('Actual species'!L350)&gt;0,1,IF(SUM('Actual species'!L350="X"),1,0))</f>
        <v>0</v>
      </c>
      <c r="J350">
        <f>IF(SUM('Actual species'!M350)&gt;0,1,IF(SUM('Actual species'!M350="X"),1,0))</f>
        <v>1</v>
      </c>
      <c r="K350">
        <f>IF(SUM('Actual species'!N350)&gt;0,1,IF(SUM('Actual species'!N350="X"),1,0))</f>
        <v>0</v>
      </c>
      <c r="L350">
        <f>IF(SUM('Actual species'!O350)&gt;0,1,IF(SUM('Actual species'!O350="X"),1,0))</f>
        <v>0</v>
      </c>
      <c r="M350">
        <f>IF(SUM('Actual species'!P350)&gt;0,1,IF(SUM('Actual species'!P350="X"),1,0))</f>
        <v>0</v>
      </c>
      <c r="N350">
        <f>IF(SUM('Actual species'!Q350)&gt;0,1,IF(SUM('Actual species'!Q350="X"),1,0))</f>
        <v>0</v>
      </c>
      <c r="O350">
        <f>IF(SUM('Actual species'!R350)&gt;0,1,IF(SUM('Actual species'!R350="X"),1,0))</f>
        <v>1</v>
      </c>
      <c r="P350">
        <f>IF(SUM('Actual species'!S350)&gt;0,1,IF(SUM('Actual species'!S350="X"),1,0))</f>
        <v>0</v>
      </c>
      <c r="Q350">
        <f>IF(SUM('Actual species'!T350)&gt;0,1,IF(SUM('Actual species'!T350="X"),1,0))</f>
        <v>0</v>
      </c>
      <c r="R350">
        <f>IF(SUM('Actual species'!U350)&gt;0,1,IF(SUM('Actual species'!U350="X"),1,0))</f>
        <v>0</v>
      </c>
      <c r="S350">
        <f>IF(SUM('Actual species'!V350)&gt;0,1,IF(SUM('Actual species'!V350="X"),1,0))</f>
        <v>0</v>
      </c>
      <c r="T350">
        <f>IF(SUM('Actual species'!W350)&gt;0,1,IF(SUM('Actual species'!W350="X"),1,0))</f>
        <v>0</v>
      </c>
      <c r="U350">
        <f>IF(SUM('Actual species'!X350)&gt;0,1,IF(SUM('Actual species'!X350="X"),1,0))</f>
        <v>1</v>
      </c>
      <c r="V350">
        <f>IF(SUM('Actual species'!Y350)&gt;0,1,IF(SUM('Actual species'!Y350="X"),1,0))</f>
        <v>0</v>
      </c>
    </row>
    <row r="351" spans="1:22" x14ac:dyDescent="0.3">
      <c r="A351" t="str">
        <f>'Actual species'!A351</f>
        <v>Dexiogyia corticina</v>
      </c>
      <c r="B351">
        <f>IF(SUM('Actual species'!B351:E351)&gt;0,1,IF(SUM('Actual species'!B351:E351="X"),1,0))</f>
        <v>0</v>
      </c>
      <c r="C351">
        <f>IF(SUM('Actual species'!F351)&gt;0,1,IF(SUM('Actual species'!F351="X"),1,0))</f>
        <v>0</v>
      </c>
      <c r="D351">
        <f>IF(SUM('Actual species'!G351)&gt;0,1,IF(SUM('Actual species'!G351="X"),1,0))</f>
        <v>0</v>
      </c>
      <c r="E351">
        <f>IF(SUM('Actual species'!H351)&gt;0,1,IF(SUM('Actual species'!H351="X"),1,0))</f>
        <v>0</v>
      </c>
      <c r="F351">
        <f>IF(SUM('Actual species'!I351)&gt;0,1,IF(SUM('Actual species'!I351="X"),1,0))</f>
        <v>0</v>
      </c>
      <c r="G351">
        <f>IF(SUM('Actual species'!J351)&gt;0,1,IF(SUM('Actual species'!J351="X"),1,0))</f>
        <v>0</v>
      </c>
      <c r="H351">
        <f>IF(SUM('Actual species'!K351)&gt;0,1,IF(SUM('Actual species'!K351="X"),1,0))</f>
        <v>0</v>
      </c>
      <c r="I351">
        <f>IF(SUM('Actual species'!L351)&gt;0,1,IF(SUM('Actual species'!L351="X"),1,0))</f>
        <v>0</v>
      </c>
      <c r="J351">
        <f>IF(SUM('Actual species'!M351)&gt;0,1,IF(SUM('Actual species'!M351="X"),1,0))</f>
        <v>0</v>
      </c>
      <c r="K351">
        <f>IF(SUM('Actual species'!N351)&gt;0,1,IF(SUM('Actual species'!N351="X"),1,0))</f>
        <v>0</v>
      </c>
      <c r="L351">
        <f>IF(SUM('Actual species'!O351)&gt;0,1,IF(SUM('Actual species'!O351="X"),1,0))</f>
        <v>0</v>
      </c>
      <c r="M351">
        <f>IF(SUM('Actual species'!P351)&gt;0,1,IF(SUM('Actual species'!P351="X"),1,0))</f>
        <v>1</v>
      </c>
      <c r="N351">
        <f>IF(SUM('Actual species'!Q351)&gt;0,1,IF(SUM('Actual species'!Q351="X"),1,0))</f>
        <v>0</v>
      </c>
      <c r="O351">
        <f>IF(SUM('Actual species'!R351)&gt;0,1,IF(SUM('Actual species'!R351="X"),1,0))</f>
        <v>0</v>
      </c>
      <c r="P351">
        <f>IF(SUM('Actual species'!S351)&gt;0,1,IF(SUM('Actual species'!S351="X"),1,0))</f>
        <v>0</v>
      </c>
      <c r="Q351">
        <f>IF(SUM('Actual species'!T351)&gt;0,1,IF(SUM('Actual species'!T351="X"),1,0))</f>
        <v>0</v>
      </c>
      <c r="R351">
        <f>IF(SUM('Actual species'!U351)&gt;0,1,IF(SUM('Actual species'!U351="X"),1,0))</f>
        <v>0</v>
      </c>
      <c r="S351">
        <f>IF(SUM('Actual species'!V351)&gt;0,1,IF(SUM('Actual species'!V351="X"),1,0))</f>
        <v>0</v>
      </c>
      <c r="T351">
        <f>IF(SUM('Actual species'!W351)&gt;0,1,IF(SUM('Actual species'!W351="X"),1,0))</f>
        <v>0</v>
      </c>
      <c r="U351">
        <f>IF(SUM('Actual species'!X351)&gt;0,1,IF(SUM('Actual species'!X351="X"),1,0))</f>
        <v>0</v>
      </c>
      <c r="V351">
        <f>IF(SUM('Actual species'!Y351)&gt;0,1,IF(SUM('Actual species'!Y351="X"),1,0))</f>
        <v>0</v>
      </c>
    </row>
    <row r="352" spans="1:22" x14ac:dyDescent="0.3">
      <c r="A352" t="str">
        <f>'Actual species'!A352</f>
        <v>Diestota guadalupensis</v>
      </c>
      <c r="B352">
        <f>IF(SUM('Actual species'!B352:E352)&gt;0,1,IF(SUM('Actual species'!B352:E352="X"),1,0))</f>
        <v>0</v>
      </c>
      <c r="C352">
        <f>IF(SUM('Actual species'!F352)&gt;0,1,IF(SUM('Actual species'!F352="X"),1,0))</f>
        <v>0</v>
      </c>
      <c r="D352">
        <f>IF(SUM('Actual species'!G352)&gt;0,1,IF(SUM('Actual species'!G352="X"),1,0))</f>
        <v>0</v>
      </c>
      <c r="E352">
        <f>IF(SUM('Actual species'!H352)&gt;0,1,IF(SUM('Actual species'!H352="X"),1,0))</f>
        <v>0</v>
      </c>
      <c r="F352">
        <f>IF(SUM('Actual species'!I352)&gt;0,1,IF(SUM('Actual species'!I352="X"),1,0))</f>
        <v>0</v>
      </c>
      <c r="G352">
        <f>IF(SUM('Actual species'!J352)&gt;0,1,IF(SUM('Actual species'!J352="X"),1,0))</f>
        <v>0</v>
      </c>
      <c r="H352">
        <f>IF(SUM('Actual species'!K352)&gt;0,1,IF(SUM('Actual species'!K352="X"),1,0))</f>
        <v>0</v>
      </c>
      <c r="I352">
        <f>IF(SUM('Actual species'!L352)&gt;0,1,IF(SUM('Actual species'!L352="X"),1,0))</f>
        <v>0</v>
      </c>
      <c r="J352">
        <f>IF(SUM('Actual species'!M352)&gt;0,1,IF(SUM('Actual species'!M352="X"),1,0))</f>
        <v>1</v>
      </c>
      <c r="K352">
        <f>IF(SUM('Actual species'!N352)&gt;0,1,IF(SUM('Actual species'!N352="X"),1,0))</f>
        <v>0</v>
      </c>
      <c r="L352">
        <f>IF(SUM('Actual species'!O352)&gt;0,1,IF(SUM('Actual species'!O352="X"),1,0))</f>
        <v>0</v>
      </c>
      <c r="M352">
        <f>IF(SUM('Actual species'!P352)&gt;0,1,IF(SUM('Actual species'!P352="X"),1,0))</f>
        <v>0</v>
      </c>
      <c r="N352">
        <f>IF(SUM('Actual species'!Q352)&gt;0,1,IF(SUM('Actual species'!Q352="X"),1,0))</f>
        <v>0</v>
      </c>
      <c r="O352">
        <f>IF(SUM('Actual species'!R352)&gt;0,1,IF(SUM('Actual species'!R352="X"),1,0))</f>
        <v>0</v>
      </c>
      <c r="P352">
        <f>IF(SUM('Actual species'!S352)&gt;0,1,IF(SUM('Actual species'!S352="X"),1,0))</f>
        <v>0</v>
      </c>
      <c r="Q352">
        <f>IF(SUM('Actual species'!T352)&gt;0,1,IF(SUM('Actual species'!T352="X"),1,0))</f>
        <v>0</v>
      </c>
      <c r="R352">
        <f>IF(SUM('Actual species'!U352)&gt;0,1,IF(SUM('Actual species'!U352="X"),1,0))</f>
        <v>0</v>
      </c>
      <c r="S352">
        <f>IF(SUM('Actual species'!V352)&gt;0,1,IF(SUM('Actual species'!V352="X"),1,0))</f>
        <v>0</v>
      </c>
      <c r="T352">
        <f>IF(SUM('Actual species'!W352)&gt;0,1,IF(SUM('Actual species'!W352="X"),1,0))</f>
        <v>0</v>
      </c>
      <c r="U352">
        <f>IF(SUM('Actual species'!X352)&gt;0,1,IF(SUM('Actual species'!X352="X"),1,0))</f>
        <v>0</v>
      </c>
      <c r="V352">
        <f>IF(SUM('Actual species'!Y352)&gt;0,1,IF(SUM('Actual species'!Y352="X"),1,0))</f>
        <v>0</v>
      </c>
    </row>
    <row r="353" spans="1:22" x14ac:dyDescent="0.3">
      <c r="A353" t="str">
        <f>'Actual species'!A353</f>
        <v>Dilacra luteipes</v>
      </c>
      <c r="B353">
        <f>IF(SUM('Actual species'!B353:E353)&gt;0,1,IF(SUM('Actual species'!B353:E353="X"),1,0))</f>
        <v>0</v>
      </c>
      <c r="C353">
        <f>IF(SUM('Actual species'!F353)&gt;0,1,IF(SUM('Actual species'!F353="X"),1,0))</f>
        <v>0</v>
      </c>
      <c r="D353">
        <f>IF(SUM('Actual species'!G353)&gt;0,1,IF(SUM('Actual species'!G353="X"),1,0))</f>
        <v>0</v>
      </c>
      <c r="E353">
        <f>IF(SUM('Actual species'!H353)&gt;0,1,IF(SUM('Actual species'!H353="X"),1,0))</f>
        <v>0</v>
      </c>
      <c r="F353">
        <f>IF(SUM('Actual species'!I353)&gt;0,1,IF(SUM('Actual species'!I353="X"),1,0))</f>
        <v>0</v>
      </c>
      <c r="G353">
        <f>IF(SUM('Actual species'!J353)&gt;0,1,IF(SUM('Actual species'!J353="X"),1,0))</f>
        <v>0</v>
      </c>
      <c r="H353">
        <f>IF(SUM('Actual species'!K353)&gt;0,1,IF(SUM('Actual species'!K353="X"),1,0))</f>
        <v>0</v>
      </c>
      <c r="I353">
        <f>IF(SUM('Actual species'!L353)&gt;0,1,IF(SUM('Actual species'!L353="X"),1,0))</f>
        <v>0</v>
      </c>
      <c r="J353">
        <f>IF(SUM('Actual species'!M353)&gt;0,1,IF(SUM('Actual species'!M353="X"),1,0))</f>
        <v>1</v>
      </c>
      <c r="K353">
        <f>IF(SUM('Actual species'!N353)&gt;0,1,IF(SUM('Actual species'!N353="X"),1,0))</f>
        <v>0</v>
      </c>
      <c r="L353">
        <f>IF(SUM('Actual species'!O353)&gt;0,1,IF(SUM('Actual species'!O353="X"),1,0))</f>
        <v>0</v>
      </c>
      <c r="M353">
        <f>IF(SUM('Actual species'!P353)&gt;0,1,IF(SUM('Actual species'!P353="X"),1,0))</f>
        <v>0</v>
      </c>
      <c r="N353">
        <f>IF(SUM('Actual species'!Q353)&gt;0,1,IF(SUM('Actual species'!Q353="X"),1,0))</f>
        <v>0</v>
      </c>
      <c r="O353">
        <f>IF(SUM('Actual species'!R353)&gt;0,1,IF(SUM('Actual species'!R353="X"),1,0))</f>
        <v>0</v>
      </c>
      <c r="P353">
        <f>IF(SUM('Actual species'!S353)&gt;0,1,IF(SUM('Actual species'!S353="X"),1,0))</f>
        <v>0</v>
      </c>
      <c r="Q353">
        <f>IF(SUM('Actual species'!T353)&gt;0,1,IF(SUM('Actual species'!T353="X"),1,0))</f>
        <v>0</v>
      </c>
      <c r="R353">
        <f>IF(SUM('Actual species'!U353)&gt;0,1,IF(SUM('Actual species'!U353="X"),1,0))</f>
        <v>0</v>
      </c>
      <c r="S353">
        <f>IF(SUM('Actual species'!V353)&gt;0,1,IF(SUM('Actual species'!V353="X"),1,0))</f>
        <v>0</v>
      </c>
      <c r="T353">
        <f>IF(SUM('Actual species'!W353)&gt;0,1,IF(SUM('Actual species'!W353="X"),1,0))</f>
        <v>0</v>
      </c>
      <c r="U353">
        <f>IF(SUM('Actual species'!X353)&gt;0,1,IF(SUM('Actual species'!X353="X"),1,0))</f>
        <v>1</v>
      </c>
      <c r="V353">
        <f>IF(SUM('Actual species'!Y353)&gt;0,1,IF(SUM('Actual species'!Y353="X"),1,0))</f>
        <v>0</v>
      </c>
    </row>
    <row r="354" spans="1:22" x14ac:dyDescent="0.3">
      <c r="A354" t="str">
        <f>'Actual species'!A354</f>
        <v>Dilacra pruinosa</v>
      </c>
      <c r="B354">
        <f>IF(SUM('Actual species'!B354:E354)&gt;0,1,IF(SUM('Actual species'!B354:E354="X"),1,0))</f>
        <v>0</v>
      </c>
      <c r="C354">
        <f>IF(SUM('Actual species'!F354)&gt;0,1,IF(SUM('Actual species'!F354="X"),1,0))</f>
        <v>0</v>
      </c>
      <c r="D354">
        <f>IF(SUM('Actual species'!G354)&gt;0,1,IF(SUM('Actual species'!G354="X"),1,0))</f>
        <v>0</v>
      </c>
      <c r="E354">
        <f>IF(SUM('Actual species'!H354)&gt;0,1,IF(SUM('Actual species'!H354="X"),1,0))</f>
        <v>0</v>
      </c>
      <c r="F354">
        <f>IF(SUM('Actual species'!I354)&gt;0,1,IF(SUM('Actual species'!I354="X"),1,0))</f>
        <v>0</v>
      </c>
      <c r="G354">
        <f>IF(SUM('Actual species'!J354)&gt;0,1,IF(SUM('Actual species'!J354="X"),1,0))</f>
        <v>0</v>
      </c>
      <c r="H354">
        <f>IF(SUM('Actual species'!K354)&gt;0,1,IF(SUM('Actual species'!K354="X"),1,0))</f>
        <v>0</v>
      </c>
      <c r="I354">
        <f>IF(SUM('Actual species'!L354)&gt;0,1,IF(SUM('Actual species'!L354="X"),1,0))</f>
        <v>0</v>
      </c>
      <c r="J354">
        <f>IF(SUM('Actual species'!M354)&gt;0,1,IF(SUM('Actual species'!M354="X"),1,0))</f>
        <v>1</v>
      </c>
      <c r="K354">
        <f>IF(SUM('Actual species'!N354)&gt;0,1,IF(SUM('Actual species'!N354="X"),1,0))</f>
        <v>0</v>
      </c>
      <c r="L354">
        <f>IF(SUM('Actual species'!O354)&gt;0,1,IF(SUM('Actual species'!O354="X"),1,0))</f>
        <v>0</v>
      </c>
      <c r="M354">
        <f>IF(SUM('Actual species'!P354)&gt;0,1,IF(SUM('Actual species'!P354="X"),1,0))</f>
        <v>0</v>
      </c>
      <c r="N354">
        <f>IF(SUM('Actual species'!Q354)&gt;0,1,IF(SUM('Actual species'!Q354="X"),1,0))</f>
        <v>0</v>
      </c>
      <c r="O354">
        <f>IF(SUM('Actual species'!R354)&gt;0,1,IF(SUM('Actual species'!R354="X"),1,0))</f>
        <v>0</v>
      </c>
      <c r="P354">
        <f>IF(SUM('Actual species'!S354)&gt;0,1,IF(SUM('Actual species'!S354="X"),1,0))</f>
        <v>0</v>
      </c>
      <c r="Q354">
        <f>IF(SUM('Actual species'!T354)&gt;0,1,IF(SUM('Actual species'!T354="X"),1,0))</f>
        <v>0</v>
      </c>
      <c r="R354">
        <f>IF(SUM('Actual species'!U354)&gt;0,1,IF(SUM('Actual species'!U354="X"),1,0))</f>
        <v>0</v>
      </c>
      <c r="S354">
        <f>IF(SUM('Actual species'!V354)&gt;0,1,IF(SUM('Actual species'!V354="X"),1,0))</f>
        <v>0</v>
      </c>
      <c r="T354">
        <f>IF(SUM('Actual species'!W354)&gt;0,1,IF(SUM('Actual species'!W354="X"),1,0))</f>
        <v>0</v>
      </c>
      <c r="U354">
        <f>IF(SUM('Actual species'!X354)&gt;0,1,IF(SUM('Actual species'!X354="X"),1,0))</f>
        <v>0</v>
      </c>
      <c r="V354">
        <f>IF(SUM('Actual species'!Y354)&gt;0,1,IF(SUM('Actual species'!Y354="X"),1,0))</f>
        <v>0</v>
      </c>
    </row>
    <row r="355" spans="1:22" x14ac:dyDescent="0.3">
      <c r="A355" t="str">
        <f>'Actual species'!A355</f>
        <v>Dinusa cretica</v>
      </c>
      <c r="B355">
        <f>IF(SUM('Actual species'!B355:E355)&gt;0,1,IF(SUM('Actual species'!B355:E355="X"),1,0))</f>
        <v>0</v>
      </c>
      <c r="C355">
        <f>IF(SUM('Actual species'!F355)&gt;0,1,IF(SUM('Actual species'!F355="X"),1,0))</f>
        <v>0</v>
      </c>
      <c r="D355">
        <f>IF(SUM('Actual species'!G355)&gt;0,1,IF(SUM('Actual species'!G355="X"),1,0))</f>
        <v>0</v>
      </c>
      <c r="E355">
        <f>IF(SUM('Actual species'!H355)&gt;0,1,IF(SUM('Actual species'!H355="X"),1,0))</f>
        <v>1</v>
      </c>
      <c r="F355">
        <f>IF(SUM('Actual species'!I355)&gt;0,1,IF(SUM('Actual species'!I355="X"),1,0))</f>
        <v>0</v>
      </c>
      <c r="G355">
        <f>IF(SUM('Actual species'!J355)&gt;0,1,IF(SUM('Actual species'!J355="X"),1,0))</f>
        <v>1</v>
      </c>
      <c r="H355">
        <f>IF(SUM('Actual species'!K355)&gt;0,1,IF(SUM('Actual species'!K355="X"),1,0))</f>
        <v>0</v>
      </c>
      <c r="I355">
        <f>IF(SUM('Actual species'!L355)&gt;0,1,IF(SUM('Actual species'!L355="X"),1,0))</f>
        <v>0</v>
      </c>
      <c r="J355">
        <f>IF(SUM('Actual species'!M355)&gt;0,1,IF(SUM('Actual species'!M355="X"),1,0))</f>
        <v>0</v>
      </c>
      <c r="K355">
        <f>IF(SUM('Actual species'!N355)&gt;0,1,IF(SUM('Actual species'!N355="X"),1,0))</f>
        <v>0</v>
      </c>
      <c r="L355">
        <f>IF(SUM('Actual species'!O355)&gt;0,1,IF(SUM('Actual species'!O355="X"),1,0))</f>
        <v>1</v>
      </c>
      <c r="M355">
        <f>IF(SUM('Actual species'!P355)&gt;0,1,IF(SUM('Actual species'!P355="X"),1,0))</f>
        <v>0</v>
      </c>
      <c r="N355">
        <f>IF(SUM('Actual species'!Q355)&gt;0,1,IF(SUM('Actual species'!Q355="X"),1,0))</f>
        <v>0</v>
      </c>
      <c r="O355">
        <f>IF(SUM('Actual species'!R355)&gt;0,1,IF(SUM('Actual species'!R355="X"),1,0))</f>
        <v>0</v>
      </c>
      <c r="P355">
        <f>IF(SUM('Actual species'!S355)&gt;0,1,IF(SUM('Actual species'!S355="X"),1,0))</f>
        <v>0</v>
      </c>
      <c r="Q355">
        <f>IF(SUM('Actual species'!T355)&gt;0,1,IF(SUM('Actual species'!T355="X"),1,0))</f>
        <v>0</v>
      </c>
      <c r="R355">
        <f>IF(SUM('Actual species'!U355)&gt;0,1,IF(SUM('Actual species'!U355="X"),1,0))</f>
        <v>0</v>
      </c>
      <c r="S355">
        <f>IF(SUM('Actual species'!V355)&gt;0,1,IF(SUM('Actual species'!V355="X"),1,0))</f>
        <v>0</v>
      </c>
      <c r="T355">
        <f>IF(SUM('Actual species'!W355)&gt;0,1,IF(SUM('Actual species'!W355="X"),1,0))</f>
        <v>0</v>
      </c>
      <c r="U355">
        <f>IF(SUM('Actual species'!X355)&gt;0,1,IF(SUM('Actual species'!X355="X"),1,0))</f>
        <v>0</v>
      </c>
      <c r="V355">
        <f>IF(SUM('Actual species'!Y355)&gt;0,1,IF(SUM('Actual species'!Y355="X"),1,0))</f>
        <v>0</v>
      </c>
    </row>
    <row r="356" spans="1:22" x14ac:dyDescent="0.3">
      <c r="A356" t="str">
        <f>'Actual species'!A356</f>
        <v>Dinusa smyrnensis</v>
      </c>
      <c r="B356">
        <f>IF(SUM('Actual species'!B356:E356)&gt;0,1,IF(SUM('Actual species'!B356:E356="X"),1,0))</f>
        <v>0</v>
      </c>
      <c r="C356">
        <f>IF(SUM('Actual species'!F356)&gt;0,1,IF(SUM('Actual species'!F356="X"),1,0))</f>
        <v>0</v>
      </c>
      <c r="D356">
        <f>IF(SUM('Actual species'!G356)&gt;0,1,IF(SUM('Actual species'!G356="X"),1,0))</f>
        <v>0</v>
      </c>
      <c r="E356">
        <f>IF(SUM('Actual species'!H356)&gt;0,1,IF(SUM('Actual species'!H356="X"),1,0))</f>
        <v>0</v>
      </c>
      <c r="F356">
        <f>IF(SUM('Actual species'!I356)&gt;0,1,IF(SUM('Actual species'!I356="X"),1,0))</f>
        <v>1</v>
      </c>
      <c r="G356">
        <f>IF(SUM('Actual species'!J356)&gt;0,1,IF(SUM('Actual species'!J356="X"),1,0))</f>
        <v>0</v>
      </c>
      <c r="H356">
        <f>IF(SUM('Actual species'!K356)&gt;0,1,IF(SUM('Actual species'!K356="X"),1,0))</f>
        <v>0</v>
      </c>
      <c r="I356">
        <f>IF(SUM('Actual species'!L356)&gt;0,1,IF(SUM('Actual species'!L356="X"),1,0))</f>
        <v>0</v>
      </c>
      <c r="J356">
        <f>IF(SUM('Actual species'!M356)&gt;0,1,IF(SUM('Actual species'!M356="X"),1,0))</f>
        <v>0</v>
      </c>
      <c r="K356">
        <f>IF(SUM('Actual species'!N356)&gt;0,1,IF(SUM('Actual species'!N356="X"),1,0))</f>
        <v>0</v>
      </c>
      <c r="L356">
        <f>IF(SUM('Actual species'!O356)&gt;0,1,IF(SUM('Actual species'!O356="X"),1,0))</f>
        <v>0</v>
      </c>
      <c r="M356">
        <f>IF(SUM('Actual species'!P356)&gt;0,1,IF(SUM('Actual species'!P356="X"),1,0))</f>
        <v>0</v>
      </c>
      <c r="N356">
        <f>IF(SUM('Actual species'!Q356)&gt;0,1,IF(SUM('Actual species'!Q356="X"),1,0))</f>
        <v>0</v>
      </c>
      <c r="O356">
        <f>IF(SUM('Actual species'!R356)&gt;0,1,IF(SUM('Actual species'!R356="X"),1,0))</f>
        <v>0</v>
      </c>
      <c r="P356">
        <f>IF(SUM('Actual species'!S356)&gt;0,1,IF(SUM('Actual species'!S356="X"),1,0))</f>
        <v>0</v>
      </c>
      <c r="Q356">
        <f>IF(SUM('Actual species'!T356)&gt;0,1,IF(SUM('Actual species'!T356="X"),1,0))</f>
        <v>0</v>
      </c>
      <c r="R356">
        <f>IF(SUM('Actual species'!U356)&gt;0,1,IF(SUM('Actual species'!U356="X"),1,0))</f>
        <v>0</v>
      </c>
      <c r="S356">
        <f>IF(SUM('Actual species'!V356)&gt;0,1,IF(SUM('Actual species'!V356="X"),1,0))</f>
        <v>0</v>
      </c>
      <c r="T356">
        <f>IF(SUM('Actual species'!W356)&gt;0,1,IF(SUM('Actual species'!W356="X"),1,0))</f>
        <v>0</v>
      </c>
      <c r="U356">
        <f>IF(SUM('Actual species'!X356)&gt;0,1,IF(SUM('Actual species'!X356="X"),1,0))</f>
        <v>0</v>
      </c>
      <c r="V356">
        <f>IF(SUM('Actual species'!Y356)&gt;0,1,IF(SUM('Actual species'!Y356="X"),1,0))</f>
        <v>1</v>
      </c>
    </row>
    <row r="357" spans="1:22" x14ac:dyDescent="0.3">
      <c r="A357" t="str">
        <f>'Actual species'!A357</f>
        <v>Drusilla canaliculata</v>
      </c>
      <c r="B357">
        <f>IF(SUM('Actual species'!B357:E357)&gt;0,1,IF(SUM('Actual species'!B357:E357="X"),1,0))</f>
        <v>0</v>
      </c>
      <c r="C357">
        <f>IF(SUM('Actual species'!F357)&gt;0,1,IF(SUM('Actual species'!F357="X"),1,0))</f>
        <v>0</v>
      </c>
      <c r="D357">
        <f>IF(SUM('Actual species'!G357)&gt;0,1,IF(SUM('Actual species'!G357="X"),1,0))</f>
        <v>0</v>
      </c>
      <c r="E357">
        <f>IF(SUM('Actual species'!H357)&gt;0,1,IF(SUM('Actual species'!H357="X"),1,0))</f>
        <v>0</v>
      </c>
      <c r="F357">
        <f>IF(SUM('Actual species'!I357)&gt;0,1,IF(SUM('Actual species'!I357="X"),1,0))</f>
        <v>0</v>
      </c>
      <c r="G357">
        <f>IF(SUM('Actual species'!J357)&gt;0,1,IF(SUM('Actual species'!J357="X"),1,0))</f>
        <v>0</v>
      </c>
      <c r="H357">
        <f>IF(SUM('Actual species'!K357)&gt;0,1,IF(SUM('Actual species'!K357="X"),1,0))</f>
        <v>0</v>
      </c>
      <c r="I357">
        <f>IF(SUM('Actual species'!L357)&gt;0,1,IF(SUM('Actual species'!L357="X"),1,0))</f>
        <v>0</v>
      </c>
      <c r="J357">
        <f>IF(SUM('Actual species'!M357)&gt;0,1,IF(SUM('Actual species'!M357="X"),1,0))</f>
        <v>1</v>
      </c>
      <c r="K357">
        <f>IF(SUM('Actual species'!N357)&gt;0,1,IF(SUM('Actual species'!N357="X"),1,0))</f>
        <v>0</v>
      </c>
      <c r="L357">
        <f>IF(SUM('Actual species'!O357)&gt;0,1,IF(SUM('Actual species'!O357="X"),1,0))</f>
        <v>0</v>
      </c>
      <c r="M357">
        <f>IF(SUM('Actual species'!P357)&gt;0,1,IF(SUM('Actual species'!P357="X"),1,0))</f>
        <v>0</v>
      </c>
      <c r="N357">
        <f>IF(SUM('Actual species'!Q357)&gt;0,1,IF(SUM('Actual species'!Q357="X"),1,0))</f>
        <v>0</v>
      </c>
      <c r="O357">
        <f>IF(SUM('Actual species'!R357)&gt;0,1,IF(SUM('Actual species'!R357="X"),1,0))</f>
        <v>0</v>
      </c>
      <c r="P357">
        <f>IF(SUM('Actual species'!S357)&gt;0,1,IF(SUM('Actual species'!S357="X"),1,0))</f>
        <v>0</v>
      </c>
      <c r="Q357">
        <f>IF(SUM('Actual species'!T357)&gt;0,1,IF(SUM('Actual species'!T357="X"),1,0))</f>
        <v>0</v>
      </c>
      <c r="R357">
        <f>IF(SUM('Actual species'!U357)&gt;0,1,IF(SUM('Actual species'!U357="X"),1,0))</f>
        <v>0</v>
      </c>
      <c r="S357">
        <f>IF(SUM('Actual species'!V357)&gt;0,1,IF(SUM('Actual species'!V357="X"),1,0))</f>
        <v>0</v>
      </c>
      <c r="T357">
        <f>IF(SUM('Actual species'!W357)&gt;0,1,IF(SUM('Actual species'!W357="X"),1,0))</f>
        <v>0</v>
      </c>
      <c r="U357">
        <f>IF(SUM('Actual species'!X357)&gt;0,1,IF(SUM('Actual species'!X357="X"),1,0))</f>
        <v>1</v>
      </c>
      <c r="V357">
        <f>IF(SUM('Actual species'!Y357)&gt;0,1,IF(SUM('Actual species'!Y357="X"),1,0))</f>
        <v>1</v>
      </c>
    </row>
    <row r="358" spans="1:22" x14ac:dyDescent="0.3">
      <c r="A358" t="str">
        <f>'Actual species'!A358</f>
        <v xml:space="preserve">Drusilla cretica (E) </v>
      </c>
      <c r="B358">
        <f>IF(SUM('Actual species'!B358:E358)&gt;0,1,IF(SUM('Actual species'!B358:E358="X"),1,0))</f>
        <v>0</v>
      </c>
      <c r="C358">
        <f>IF(SUM('Actual species'!F358)&gt;0,1,IF(SUM('Actual species'!F358="X"),1,0))</f>
        <v>0</v>
      </c>
      <c r="D358">
        <f>IF(SUM('Actual species'!G358)&gt;0,1,IF(SUM('Actual species'!G358="X"),1,0))</f>
        <v>0</v>
      </c>
      <c r="E358">
        <f>IF(SUM('Actual species'!H358)&gt;0,1,IF(SUM('Actual species'!H358="X"),1,0))</f>
        <v>0</v>
      </c>
      <c r="F358">
        <f>IF(SUM('Actual species'!I358)&gt;0,1,IF(SUM('Actual species'!I358="X"),1,0))</f>
        <v>0</v>
      </c>
      <c r="G358">
        <f>IF(SUM('Actual species'!J358)&gt;0,1,IF(SUM('Actual species'!J358="X"),1,0))</f>
        <v>1</v>
      </c>
      <c r="H358">
        <f>IF(SUM('Actual species'!K358)&gt;0,1,IF(SUM('Actual species'!K358="X"),1,0))</f>
        <v>0</v>
      </c>
      <c r="I358">
        <f>IF(SUM('Actual species'!L358)&gt;0,1,IF(SUM('Actual species'!L358="X"),1,0))</f>
        <v>0</v>
      </c>
      <c r="J358">
        <f>IF(SUM('Actual species'!M358)&gt;0,1,IF(SUM('Actual species'!M358="X"),1,0))</f>
        <v>0</v>
      </c>
      <c r="K358">
        <f>IF(SUM('Actual species'!N358)&gt;0,1,IF(SUM('Actual species'!N358="X"),1,0))</f>
        <v>0</v>
      </c>
      <c r="L358">
        <f>IF(SUM('Actual species'!O358)&gt;0,1,IF(SUM('Actual species'!O358="X"),1,0))</f>
        <v>0</v>
      </c>
      <c r="M358">
        <f>IF(SUM('Actual species'!P358)&gt;0,1,IF(SUM('Actual species'!P358="X"),1,0))</f>
        <v>0</v>
      </c>
      <c r="N358">
        <f>IF(SUM('Actual species'!Q358)&gt;0,1,IF(SUM('Actual species'!Q358="X"),1,0))</f>
        <v>0</v>
      </c>
      <c r="O358">
        <f>IF(SUM('Actual species'!R358)&gt;0,1,IF(SUM('Actual species'!R358="X"),1,0))</f>
        <v>0</v>
      </c>
      <c r="P358">
        <f>IF(SUM('Actual species'!S358)&gt;0,1,IF(SUM('Actual species'!S358="X"),1,0))</f>
        <v>0</v>
      </c>
      <c r="Q358">
        <f>IF(SUM('Actual species'!T358)&gt;0,1,IF(SUM('Actual species'!T358="X"),1,0))</f>
        <v>0</v>
      </c>
      <c r="R358">
        <f>IF(SUM('Actual species'!U358)&gt;0,1,IF(SUM('Actual species'!U358="X"),1,0))</f>
        <v>0</v>
      </c>
      <c r="S358">
        <f>IF(SUM('Actual species'!V358)&gt;0,1,IF(SUM('Actual species'!V358="X"),1,0))</f>
        <v>0</v>
      </c>
      <c r="T358">
        <f>IF(SUM('Actual species'!W358)&gt;0,1,IF(SUM('Actual species'!W358="X"),1,0))</f>
        <v>1</v>
      </c>
      <c r="U358">
        <f>IF(SUM('Actual species'!X358)&gt;0,1,IF(SUM('Actual species'!X358="X"),1,0))</f>
        <v>0</v>
      </c>
      <c r="V358">
        <f>IF(SUM('Actual species'!Y358)&gt;0,1,IF(SUM('Actual species'!Y358="X"),1,0))</f>
        <v>0</v>
      </c>
    </row>
    <row r="359" spans="1:22" x14ac:dyDescent="0.3">
      <c r="A359" t="str">
        <f>'Actual species'!A359</f>
        <v>Enalodroma hepatica</v>
      </c>
      <c r="B359">
        <f>IF(SUM('Actual species'!B359:E359)&gt;0,1,IF(SUM('Actual species'!B359:E359="X"),1,0))</f>
        <v>0</v>
      </c>
      <c r="C359">
        <f>IF(SUM('Actual species'!F359)&gt;0,1,IF(SUM('Actual species'!F359="X"),1,0))</f>
        <v>0</v>
      </c>
      <c r="D359">
        <f>IF(SUM('Actual species'!G359)&gt;0,1,IF(SUM('Actual species'!G359="X"),1,0))</f>
        <v>1</v>
      </c>
      <c r="E359">
        <f>IF(SUM('Actual species'!H359)&gt;0,1,IF(SUM('Actual species'!H359="X"),1,0))</f>
        <v>0</v>
      </c>
      <c r="F359">
        <f>IF(SUM('Actual species'!I359)&gt;0,1,IF(SUM('Actual species'!I359="X"),1,0))</f>
        <v>1</v>
      </c>
      <c r="G359">
        <f>IF(SUM('Actual species'!J359)&gt;0,1,IF(SUM('Actual species'!J359="X"),1,0))</f>
        <v>0</v>
      </c>
      <c r="H359">
        <f>IF(SUM('Actual species'!K359)&gt;0,1,IF(SUM('Actual species'!K359="X"),1,0))</f>
        <v>0</v>
      </c>
      <c r="I359">
        <f>IF(SUM('Actual species'!L359)&gt;0,1,IF(SUM('Actual species'!L359="X"),1,0))</f>
        <v>0</v>
      </c>
      <c r="J359">
        <f>IF(SUM('Actual species'!M359)&gt;0,1,IF(SUM('Actual species'!M359="X"),1,0))</f>
        <v>0</v>
      </c>
      <c r="K359">
        <f>IF(SUM('Actual species'!N359)&gt;0,1,IF(SUM('Actual species'!N359="X"),1,0))</f>
        <v>0</v>
      </c>
      <c r="L359">
        <f>IF(SUM('Actual species'!O359)&gt;0,1,IF(SUM('Actual species'!O359="X"),1,0))</f>
        <v>0</v>
      </c>
      <c r="M359">
        <f>IF(SUM('Actual species'!P359)&gt;0,1,IF(SUM('Actual species'!P359="X"),1,0))</f>
        <v>0</v>
      </c>
      <c r="N359">
        <f>IF(SUM('Actual species'!Q359)&gt;0,1,IF(SUM('Actual species'!Q359="X"),1,0))</f>
        <v>0</v>
      </c>
      <c r="O359">
        <f>IF(SUM('Actual species'!R359)&gt;0,1,IF(SUM('Actual species'!R359="X"),1,0))</f>
        <v>0</v>
      </c>
      <c r="P359">
        <f>IF(SUM('Actual species'!S359)&gt;0,1,IF(SUM('Actual species'!S359="X"),1,0))</f>
        <v>0</v>
      </c>
      <c r="Q359">
        <f>IF(SUM('Actual species'!T359)&gt;0,1,IF(SUM('Actual species'!T359="X"),1,0))</f>
        <v>0</v>
      </c>
      <c r="R359">
        <f>IF(SUM('Actual species'!U359)&gt;0,1,IF(SUM('Actual species'!U359="X"),1,0))</f>
        <v>0</v>
      </c>
      <c r="S359">
        <f>IF(SUM('Actual species'!V359)&gt;0,1,IF(SUM('Actual species'!V359="X"),1,0))</f>
        <v>0</v>
      </c>
      <c r="T359">
        <f>IF(SUM('Actual species'!W359)&gt;0,1,IF(SUM('Actual species'!W359="X"),1,0))</f>
        <v>0</v>
      </c>
      <c r="U359">
        <f>IF(SUM('Actual species'!X359)&gt;0,1,IF(SUM('Actual species'!X359="X"),1,0))</f>
        <v>0</v>
      </c>
      <c r="V359">
        <f>IF(SUM('Actual species'!Y359)&gt;0,1,IF(SUM('Actual species'!Y359="X"),1,0))</f>
        <v>0</v>
      </c>
    </row>
    <row r="360" spans="1:22" x14ac:dyDescent="0.3">
      <c r="A360" t="str">
        <f>'Actual species'!A360</f>
        <v>Eurodotina inquinula</v>
      </c>
      <c r="B360">
        <f>IF(SUM('Actual species'!B360:E360)&gt;0,1,IF(SUM('Actual species'!B360:E360="X"),1,0))</f>
        <v>0</v>
      </c>
      <c r="C360">
        <f>IF(SUM('Actual species'!F360)&gt;0,1,IF(SUM('Actual species'!F360="X"),1,0))</f>
        <v>0</v>
      </c>
      <c r="D360">
        <f>IF(SUM('Actual species'!G360)&gt;0,1,IF(SUM('Actual species'!G360="X"),1,0))</f>
        <v>0</v>
      </c>
      <c r="E360">
        <f>IF(SUM('Actual species'!H360)&gt;0,1,IF(SUM('Actual species'!H360="X"),1,0))</f>
        <v>0</v>
      </c>
      <c r="F360">
        <f>IF(SUM('Actual species'!I360)&gt;0,1,IF(SUM('Actual species'!I360="X"),1,0))</f>
        <v>0</v>
      </c>
      <c r="G360">
        <f>IF(SUM('Actual species'!J360)&gt;0,1,IF(SUM('Actual species'!J360="X"),1,0))</f>
        <v>0</v>
      </c>
      <c r="H360">
        <f>IF(SUM('Actual species'!K360)&gt;0,1,IF(SUM('Actual species'!K360="X"),1,0))</f>
        <v>0</v>
      </c>
      <c r="I360">
        <f>IF(SUM('Actual species'!L360)&gt;0,1,IF(SUM('Actual species'!L360="X"),1,0))</f>
        <v>0</v>
      </c>
      <c r="J360">
        <f>IF(SUM('Actual species'!M360)&gt;0,1,IF(SUM('Actual species'!M360="X"),1,0))</f>
        <v>1</v>
      </c>
      <c r="K360">
        <f>IF(SUM('Actual species'!N360)&gt;0,1,IF(SUM('Actual species'!N360="X"),1,0))</f>
        <v>0</v>
      </c>
      <c r="L360">
        <f>IF(SUM('Actual species'!O360)&gt;0,1,IF(SUM('Actual species'!O360="X"),1,0))</f>
        <v>0</v>
      </c>
      <c r="M360">
        <f>IF(SUM('Actual species'!P360)&gt;0,1,IF(SUM('Actual species'!P360="X"),1,0))</f>
        <v>0</v>
      </c>
      <c r="N360">
        <f>IF(SUM('Actual species'!Q360)&gt;0,1,IF(SUM('Actual species'!Q360="X"),1,0))</f>
        <v>0</v>
      </c>
      <c r="O360">
        <f>IF(SUM('Actual species'!R360)&gt;0,1,IF(SUM('Actual species'!R360="X"),1,0))</f>
        <v>0</v>
      </c>
      <c r="P360">
        <f>IF(SUM('Actual species'!S360)&gt;0,1,IF(SUM('Actual species'!S360="X"),1,0))</f>
        <v>0</v>
      </c>
      <c r="Q360">
        <f>IF(SUM('Actual species'!T360)&gt;0,1,IF(SUM('Actual species'!T360="X"),1,0))</f>
        <v>0</v>
      </c>
      <c r="R360">
        <f>IF(SUM('Actual species'!U360)&gt;0,1,IF(SUM('Actual species'!U360="X"),1,0))</f>
        <v>0</v>
      </c>
      <c r="S360">
        <f>IF(SUM('Actual species'!V360)&gt;0,1,IF(SUM('Actual species'!V360="X"),1,0))</f>
        <v>0</v>
      </c>
      <c r="T360">
        <f>IF(SUM('Actual species'!W360)&gt;0,1,IF(SUM('Actual species'!W360="X"),1,0))</f>
        <v>0</v>
      </c>
      <c r="U360">
        <f>IF(SUM('Actual species'!X360)&gt;0,1,IF(SUM('Actual species'!X360="X"),1,0))</f>
        <v>1</v>
      </c>
      <c r="V360">
        <f>IF(SUM('Actual species'!Y360)&gt;0,1,IF(SUM('Actual species'!Y360="X"),1,0))</f>
        <v>0</v>
      </c>
    </row>
    <row r="361" spans="1:22" x14ac:dyDescent="0.3">
      <c r="A361" t="str">
        <f>'Actual species'!A361</f>
        <v xml:space="preserve">*Euryalea picipennis (E) </v>
      </c>
      <c r="B361">
        <f>IF(SUM('Actual species'!B361:E361)&gt;0,1,IF(SUM('Actual species'!B361:E361="X"),1,0))</f>
        <v>1</v>
      </c>
      <c r="C361">
        <f>IF(SUM('Actual species'!F361)&gt;0,1,IF(SUM('Actual species'!F361="X"),1,0))</f>
        <v>0</v>
      </c>
      <c r="D361">
        <f>IF(SUM('Actual species'!G361)&gt;0,1,IF(SUM('Actual species'!G361="X"),1,0))</f>
        <v>0</v>
      </c>
      <c r="E361">
        <f>IF(SUM('Actual species'!H361)&gt;0,1,IF(SUM('Actual species'!H361="X"),1,0))</f>
        <v>0</v>
      </c>
      <c r="F361">
        <f>IF(SUM('Actual species'!I361)&gt;0,1,IF(SUM('Actual species'!I361="X"),1,0))</f>
        <v>0</v>
      </c>
      <c r="G361">
        <f>IF(SUM('Actual species'!J361)&gt;0,1,IF(SUM('Actual species'!J361="X"),1,0))</f>
        <v>0</v>
      </c>
      <c r="H361">
        <f>IF(SUM('Actual species'!K361)&gt;0,1,IF(SUM('Actual species'!K361="X"),1,0))</f>
        <v>0</v>
      </c>
      <c r="I361">
        <f>IF(SUM('Actual species'!L361)&gt;0,1,IF(SUM('Actual species'!L361="X"),1,0))</f>
        <v>0</v>
      </c>
      <c r="J361">
        <f>IF(SUM('Actual species'!M361)&gt;0,1,IF(SUM('Actual species'!M361="X"),1,0))</f>
        <v>0</v>
      </c>
      <c r="K361">
        <f>IF(SUM('Actual species'!N361)&gt;0,1,IF(SUM('Actual species'!N361="X"),1,0))</f>
        <v>0</v>
      </c>
      <c r="L361">
        <f>IF(SUM('Actual species'!O361)&gt;0,1,IF(SUM('Actual species'!O361="X"),1,0))</f>
        <v>0</v>
      </c>
      <c r="M361">
        <f>IF(SUM('Actual species'!P361)&gt;0,1,IF(SUM('Actual species'!P361="X"),1,0))</f>
        <v>0</v>
      </c>
      <c r="N361">
        <f>IF(SUM('Actual species'!Q361)&gt;0,1,IF(SUM('Actual species'!Q361="X"),1,0))</f>
        <v>0</v>
      </c>
      <c r="O361">
        <f>IF(SUM('Actual species'!R361)&gt;0,1,IF(SUM('Actual species'!R361="X"),1,0))</f>
        <v>0</v>
      </c>
      <c r="P361">
        <f>IF(SUM('Actual species'!S361)&gt;0,1,IF(SUM('Actual species'!S361="X"),1,0))</f>
        <v>0</v>
      </c>
      <c r="Q361">
        <f>IF(SUM('Actual species'!T361)&gt;0,1,IF(SUM('Actual species'!T361="X"),1,0))</f>
        <v>0</v>
      </c>
      <c r="R361">
        <f>IF(SUM('Actual species'!U361)&gt;0,1,IF(SUM('Actual species'!U361="X"),1,0))</f>
        <v>0</v>
      </c>
      <c r="S361">
        <f>IF(SUM('Actual species'!V361)&gt;0,1,IF(SUM('Actual species'!V361="X"),1,0))</f>
        <v>0</v>
      </c>
      <c r="T361">
        <f>IF(SUM('Actual species'!W361)&gt;0,1,IF(SUM('Actual species'!W361="X"),1,0))</f>
        <v>1</v>
      </c>
      <c r="U361">
        <f>IF(SUM('Actual species'!X361)&gt;0,1,IF(SUM('Actual species'!X361="X"),1,0))</f>
        <v>0</v>
      </c>
      <c r="V361">
        <f>IF(SUM('Actual species'!Y361)&gt;0,1,IF(SUM('Actual species'!Y361="X"),1,0))</f>
        <v>0</v>
      </c>
    </row>
    <row r="362" spans="1:22" x14ac:dyDescent="0.3">
      <c r="A362" t="str">
        <f>'Actual species'!A362</f>
        <v>Falagria caesa</v>
      </c>
      <c r="B362">
        <f>IF(SUM('Actual species'!B362:E362)&gt;0,1,IF(SUM('Actual species'!B362:E362="X"),1,0))</f>
        <v>0</v>
      </c>
      <c r="C362">
        <f>IF(SUM('Actual species'!F362)&gt;0,1,IF(SUM('Actual species'!F362="X"),1,0))</f>
        <v>0</v>
      </c>
      <c r="D362">
        <f>IF(SUM('Actual species'!G362)&gt;0,1,IF(SUM('Actual species'!G362="X"),1,0))</f>
        <v>0</v>
      </c>
      <c r="E362">
        <f>IF(SUM('Actual species'!H362)&gt;0,1,IF(SUM('Actual species'!H362="X"),1,0))</f>
        <v>0</v>
      </c>
      <c r="F362">
        <f>IF(SUM('Actual species'!I362)&gt;0,1,IF(SUM('Actual species'!I362="X"),1,0))</f>
        <v>0</v>
      </c>
      <c r="G362">
        <f>IF(SUM('Actual species'!J362)&gt;0,1,IF(SUM('Actual species'!J362="X"),1,0))</f>
        <v>0</v>
      </c>
      <c r="H362">
        <f>IF(SUM('Actual species'!K362)&gt;0,1,IF(SUM('Actual species'!K362="X"),1,0))</f>
        <v>0</v>
      </c>
      <c r="I362">
        <f>IF(SUM('Actual species'!L362)&gt;0,1,IF(SUM('Actual species'!L362="X"),1,0))</f>
        <v>0</v>
      </c>
      <c r="J362">
        <f>IF(SUM('Actual species'!M362)&gt;0,1,IF(SUM('Actual species'!M362="X"),1,0))</f>
        <v>1</v>
      </c>
      <c r="K362">
        <f>IF(SUM('Actual species'!N362)&gt;0,1,IF(SUM('Actual species'!N362="X"),1,0))</f>
        <v>0</v>
      </c>
      <c r="L362">
        <f>IF(SUM('Actual species'!O362)&gt;0,1,IF(SUM('Actual species'!O362="X"),1,0))</f>
        <v>0</v>
      </c>
      <c r="M362">
        <f>IF(SUM('Actual species'!P362)&gt;0,1,IF(SUM('Actual species'!P362="X"),1,0))</f>
        <v>0</v>
      </c>
      <c r="N362">
        <f>IF(SUM('Actual species'!Q362)&gt;0,1,IF(SUM('Actual species'!Q362="X"),1,0))</f>
        <v>0</v>
      </c>
      <c r="O362">
        <f>IF(SUM('Actual species'!R362)&gt;0,1,IF(SUM('Actual species'!R362="X"),1,0))</f>
        <v>0</v>
      </c>
      <c r="P362">
        <f>IF(SUM('Actual species'!S362)&gt;0,1,IF(SUM('Actual species'!S362="X"),1,0))</f>
        <v>0</v>
      </c>
      <c r="Q362">
        <f>IF(SUM('Actual species'!T362)&gt;0,1,IF(SUM('Actual species'!T362="X"),1,0))</f>
        <v>0</v>
      </c>
      <c r="R362">
        <f>IF(SUM('Actual species'!U362)&gt;0,1,IF(SUM('Actual species'!U362="X"),1,0))</f>
        <v>0</v>
      </c>
      <c r="S362">
        <f>IF(SUM('Actual species'!V362)&gt;0,1,IF(SUM('Actual species'!V362="X"),1,0))</f>
        <v>0</v>
      </c>
      <c r="T362">
        <f>IF(SUM('Actual species'!W362)&gt;0,1,IF(SUM('Actual species'!W362="X"),1,0))</f>
        <v>0</v>
      </c>
      <c r="U362">
        <f>IF(SUM('Actual species'!X362)&gt;0,1,IF(SUM('Actual species'!X362="X"),1,0))</f>
        <v>1</v>
      </c>
      <c r="V362">
        <f>IF(SUM('Actual species'!Y362)&gt;0,1,IF(SUM('Actual species'!Y362="X"),1,0))</f>
        <v>1</v>
      </c>
    </row>
    <row r="363" spans="1:22" x14ac:dyDescent="0.3">
      <c r="A363" t="str">
        <f>'Actual species'!A363</f>
        <v>Falagria sulcata</v>
      </c>
      <c r="B363">
        <f>IF(SUM('Actual species'!B363:E363)&gt;0,1,IF(SUM('Actual species'!B363:E363="X"),1,0))</f>
        <v>0</v>
      </c>
      <c r="C363">
        <f>IF(SUM('Actual species'!F363)&gt;0,1,IF(SUM('Actual species'!F363="X"),1,0))</f>
        <v>0</v>
      </c>
      <c r="D363">
        <f>IF(SUM('Actual species'!G363)&gt;0,1,IF(SUM('Actual species'!G363="X"),1,0))</f>
        <v>0</v>
      </c>
      <c r="E363">
        <f>IF(SUM('Actual species'!H363)&gt;0,1,IF(SUM('Actual species'!H363="X"),1,0))</f>
        <v>0</v>
      </c>
      <c r="F363">
        <f>IF(SUM('Actual species'!I363)&gt;0,1,IF(SUM('Actual species'!I363="X"),1,0))</f>
        <v>1</v>
      </c>
      <c r="G363">
        <f>IF(SUM('Actual species'!J363)&gt;0,1,IF(SUM('Actual species'!J363="X"),1,0))</f>
        <v>0</v>
      </c>
      <c r="H363">
        <f>IF(SUM('Actual species'!K363)&gt;0,1,IF(SUM('Actual species'!K363="X"),1,0))</f>
        <v>0</v>
      </c>
      <c r="I363">
        <f>IF(SUM('Actual species'!L363)&gt;0,1,IF(SUM('Actual species'!L363="X"),1,0))</f>
        <v>0</v>
      </c>
      <c r="J363">
        <f>IF(SUM('Actual species'!M363)&gt;0,1,IF(SUM('Actual species'!M363="X"),1,0))</f>
        <v>0</v>
      </c>
      <c r="K363">
        <f>IF(SUM('Actual species'!N363)&gt;0,1,IF(SUM('Actual species'!N363="X"),1,0))</f>
        <v>0</v>
      </c>
      <c r="L363">
        <f>IF(SUM('Actual species'!O363)&gt;0,1,IF(SUM('Actual species'!O363="X"),1,0))</f>
        <v>1</v>
      </c>
      <c r="M363">
        <f>IF(SUM('Actual species'!P363)&gt;0,1,IF(SUM('Actual species'!P363="X"),1,0))</f>
        <v>0</v>
      </c>
      <c r="N363">
        <f>IF(SUM('Actual species'!Q363)&gt;0,1,IF(SUM('Actual species'!Q363="X"),1,0))</f>
        <v>0</v>
      </c>
      <c r="O363">
        <f>IF(SUM('Actual species'!R363)&gt;0,1,IF(SUM('Actual species'!R363="X"),1,0))</f>
        <v>0</v>
      </c>
      <c r="P363">
        <f>IF(SUM('Actual species'!S363)&gt;0,1,IF(SUM('Actual species'!S363="X"),1,0))</f>
        <v>0</v>
      </c>
      <c r="Q363">
        <f>IF(SUM('Actual species'!T363)&gt;0,1,IF(SUM('Actual species'!T363="X"),1,0))</f>
        <v>0</v>
      </c>
      <c r="R363">
        <f>IF(SUM('Actual species'!U363)&gt;0,1,IF(SUM('Actual species'!U363="X"),1,0))</f>
        <v>0</v>
      </c>
      <c r="S363">
        <f>IF(SUM('Actual species'!V363)&gt;0,1,IF(SUM('Actual species'!V363="X"),1,0))</f>
        <v>0</v>
      </c>
      <c r="T363">
        <f>IF(SUM('Actual species'!W363)&gt;0,1,IF(SUM('Actual species'!W363="X"),1,0))</f>
        <v>0</v>
      </c>
      <c r="U363">
        <f>IF(SUM('Actual species'!X363)&gt;0,1,IF(SUM('Actual species'!X363="X"),1,0))</f>
        <v>1</v>
      </c>
      <c r="V363">
        <f>IF(SUM('Actual species'!Y363)&gt;0,1,IF(SUM('Actual species'!Y363="X"),1,0))</f>
        <v>1</v>
      </c>
    </row>
    <row r="364" spans="1:22" x14ac:dyDescent="0.3">
      <c r="A364" t="str">
        <f>'Actual species'!A364</f>
        <v>Falagrioma thoracica</v>
      </c>
      <c r="B364">
        <f>IF(SUM('Actual species'!B364:E364)&gt;0,1,IF(SUM('Actual species'!B364:E364="X"),1,0))</f>
        <v>0</v>
      </c>
      <c r="C364">
        <f>IF(SUM('Actual species'!F364)&gt;0,1,IF(SUM('Actual species'!F364="X"),1,0))</f>
        <v>0</v>
      </c>
      <c r="D364">
        <f>IF(SUM('Actual species'!G364)&gt;0,1,IF(SUM('Actual species'!G364="X"),1,0))</f>
        <v>1</v>
      </c>
      <c r="E364">
        <f>IF(SUM('Actual species'!H364)&gt;0,1,IF(SUM('Actual species'!H364="X"),1,0))</f>
        <v>0</v>
      </c>
      <c r="F364">
        <f>IF(SUM('Actual species'!I364)&gt;0,1,IF(SUM('Actual species'!I364="X"),1,0))</f>
        <v>0</v>
      </c>
      <c r="G364">
        <f>IF(SUM('Actual species'!J364)&gt;0,1,IF(SUM('Actual species'!J364="X"),1,0))</f>
        <v>0</v>
      </c>
      <c r="H364">
        <f>IF(SUM('Actual species'!K364)&gt;0,1,IF(SUM('Actual species'!K364="X"),1,0))</f>
        <v>0</v>
      </c>
      <c r="I364">
        <f>IF(SUM('Actual species'!L364)&gt;0,1,IF(SUM('Actual species'!L364="X"),1,0))</f>
        <v>0</v>
      </c>
      <c r="J364">
        <f>IF(SUM('Actual species'!M364)&gt;0,1,IF(SUM('Actual species'!M364="X"),1,0))</f>
        <v>1</v>
      </c>
      <c r="K364">
        <f>IF(SUM('Actual species'!N364)&gt;0,1,IF(SUM('Actual species'!N364="X"),1,0))</f>
        <v>0</v>
      </c>
      <c r="L364">
        <f>IF(SUM('Actual species'!O364)&gt;0,1,IF(SUM('Actual species'!O364="X"),1,0))</f>
        <v>0</v>
      </c>
      <c r="M364">
        <f>IF(SUM('Actual species'!P364)&gt;0,1,IF(SUM('Actual species'!P364="X"),1,0))</f>
        <v>0</v>
      </c>
      <c r="N364">
        <f>IF(SUM('Actual species'!Q364)&gt;0,1,IF(SUM('Actual species'!Q364="X"),1,0))</f>
        <v>0</v>
      </c>
      <c r="O364">
        <f>IF(SUM('Actual species'!R364)&gt;0,1,IF(SUM('Actual species'!R364="X"),1,0))</f>
        <v>0</v>
      </c>
      <c r="P364">
        <f>IF(SUM('Actual species'!S364)&gt;0,1,IF(SUM('Actual species'!S364="X"),1,0))</f>
        <v>0</v>
      </c>
      <c r="Q364">
        <f>IF(SUM('Actual species'!T364)&gt;0,1,IF(SUM('Actual species'!T364="X"),1,0))</f>
        <v>0</v>
      </c>
      <c r="R364">
        <f>IF(SUM('Actual species'!U364)&gt;0,1,IF(SUM('Actual species'!U364="X"),1,0))</f>
        <v>0</v>
      </c>
      <c r="S364">
        <f>IF(SUM('Actual species'!V364)&gt;0,1,IF(SUM('Actual species'!V364="X"),1,0))</f>
        <v>0</v>
      </c>
      <c r="T364">
        <f>IF(SUM('Actual species'!W364)&gt;0,1,IF(SUM('Actual species'!W364="X"),1,0))</f>
        <v>0</v>
      </c>
      <c r="U364">
        <f>IF(SUM('Actual species'!X364)&gt;0,1,IF(SUM('Actual species'!X364="X"),1,0))</f>
        <v>1</v>
      </c>
      <c r="V364">
        <f>IF(SUM('Actual species'!Y364)&gt;0,1,IF(SUM('Actual species'!Y364="X"),1,0))</f>
        <v>0</v>
      </c>
    </row>
    <row r="365" spans="1:22" x14ac:dyDescent="0.3">
      <c r="A365" t="str">
        <f>'Actual species'!A365</f>
        <v xml:space="preserve">Geostiba albimontis (E) </v>
      </c>
      <c r="B365">
        <f>IF(SUM('Actual species'!B365:E365)&gt;0,1,IF(SUM('Actual species'!B365:E365="X"),1,0))</f>
        <v>0</v>
      </c>
      <c r="C365">
        <f>IF(SUM('Actual species'!F365)&gt;0,1,IF(SUM('Actual species'!F365="X"),1,0))</f>
        <v>0</v>
      </c>
      <c r="D365">
        <f>IF(SUM('Actual species'!G365)&gt;0,1,IF(SUM('Actual species'!G365="X"),1,0))</f>
        <v>0</v>
      </c>
      <c r="E365">
        <f>IF(SUM('Actual species'!H365)&gt;0,1,IF(SUM('Actual species'!H365="X"),1,0))</f>
        <v>0</v>
      </c>
      <c r="F365">
        <f>IF(SUM('Actual species'!I365)&gt;0,1,IF(SUM('Actual species'!I365="X"),1,0))</f>
        <v>0</v>
      </c>
      <c r="G365">
        <f>IF(SUM('Actual species'!J365)&gt;0,1,IF(SUM('Actual species'!J365="X"),1,0))</f>
        <v>1</v>
      </c>
      <c r="H365">
        <f>IF(SUM('Actual species'!K365)&gt;0,1,IF(SUM('Actual species'!K365="X"),1,0))</f>
        <v>0</v>
      </c>
      <c r="I365">
        <f>IF(SUM('Actual species'!L365)&gt;0,1,IF(SUM('Actual species'!L365="X"),1,0))</f>
        <v>0</v>
      </c>
      <c r="J365">
        <f>IF(SUM('Actual species'!M365)&gt;0,1,IF(SUM('Actual species'!M365="X"),1,0))</f>
        <v>0</v>
      </c>
      <c r="K365">
        <f>IF(SUM('Actual species'!N365)&gt;0,1,IF(SUM('Actual species'!N365="X"),1,0))</f>
        <v>0</v>
      </c>
      <c r="L365">
        <f>IF(SUM('Actual species'!O365)&gt;0,1,IF(SUM('Actual species'!O365="X"),1,0))</f>
        <v>0</v>
      </c>
      <c r="M365">
        <f>IF(SUM('Actual species'!P365)&gt;0,1,IF(SUM('Actual species'!P365="X"),1,0))</f>
        <v>0</v>
      </c>
      <c r="N365">
        <f>IF(SUM('Actual species'!Q365)&gt;0,1,IF(SUM('Actual species'!Q365="X"),1,0))</f>
        <v>0</v>
      </c>
      <c r="O365">
        <f>IF(SUM('Actual species'!R365)&gt;0,1,IF(SUM('Actual species'!R365="X"),1,0))</f>
        <v>0</v>
      </c>
      <c r="P365">
        <f>IF(SUM('Actual species'!S365)&gt;0,1,IF(SUM('Actual species'!S365="X"),1,0))</f>
        <v>0</v>
      </c>
      <c r="Q365">
        <f>IF(SUM('Actual species'!T365)&gt;0,1,IF(SUM('Actual species'!T365="X"),1,0))</f>
        <v>0</v>
      </c>
      <c r="R365">
        <f>IF(SUM('Actual species'!U365)&gt;0,1,IF(SUM('Actual species'!U365="X"),1,0))</f>
        <v>0</v>
      </c>
      <c r="S365">
        <f>IF(SUM('Actual species'!V365)&gt;0,1,IF(SUM('Actual species'!V365="X"),1,0))</f>
        <v>0</v>
      </c>
      <c r="T365">
        <f>IF(SUM('Actual species'!W365)&gt;0,1,IF(SUM('Actual species'!W365="X"),1,0))</f>
        <v>1</v>
      </c>
      <c r="U365">
        <f>IF(SUM('Actual species'!X365)&gt;0,1,IF(SUM('Actual species'!X365="X"),1,0))</f>
        <v>0</v>
      </c>
      <c r="V365">
        <f>IF(SUM('Actual species'!Y365)&gt;0,1,IF(SUM('Actual species'!Y365="X"),1,0))</f>
        <v>0</v>
      </c>
    </row>
    <row r="366" spans="1:22" x14ac:dyDescent="0.3">
      <c r="A366" t="str">
        <f>'Actual species'!A366</f>
        <v>Geostiba armata</v>
      </c>
      <c r="B366">
        <f>IF(SUM('Actual species'!B366:E366)&gt;0,1,IF(SUM('Actual species'!B366:E366="X"),1,0))</f>
        <v>0</v>
      </c>
      <c r="C366">
        <f>IF(SUM('Actual species'!F366)&gt;0,1,IF(SUM('Actual species'!F366="X"),1,0))</f>
        <v>0</v>
      </c>
      <c r="D366">
        <f>IF(SUM('Actual species'!G366)&gt;0,1,IF(SUM('Actual species'!G366="X"),1,0))</f>
        <v>0</v>
      </c>
      <c r="E366">
        <f>IF(SUM('Actual species'!H366)&gt;0,1,IF(SUM('Actual species'!H366="X"),1,0))</f>
        <v>0</v>
      </c>
      <c r="F366">
        <f>IF(SUM('Actual species'!I366)&gt;0,1,IF(SUM('Actual species'!I366="X"),1,0))</f>
        <v>0</v>
      </c>
      <c r="G366">
        <f>IF(SUM('Actual species'!J366)&gt;0,1,IF(SUM('Actual species'!J366="X"),1,0))</f>
        <v>0</v>
      </c>
      <c r="H366">
        <f>IF(SUM('Actual species'!K366)&gt;0,1,IF(SUM('Actual species'!K366="X"),1,0))</f>
        <v>0</v>
      </c>
      <c r="I366">
        <f>IF(SUM('Actual species'!L366)&gt;0,1,IF(SUM('Actual species'!L366="X"),1,0))</f>
        <v>0</v>
      </c>
      <c r="J366">
        <f>IF(SUM('Actual species'!M366)&gt;0,1,IF(SUM('Actual species'!M366="X"),1,0))</f>
        <v>0</v>
      </c>
      <c r="K366">
        <f>IF(SUM('Actual species'!N366)&gt;0,1,IF(SUM('Actual species'!N366="X"),1,0))</f>
        <v>0</v>
      </c>
      <c r="L366">
        <f>IF(SUM('Actual species'!O366)&gt;0,1,IF(SUM('Actual species'!O366="X"),1,0))</f>
        <v>0</v>
      </c>
      <c r="M366">
        <f>IF(SUM('Actual species'!P366)&gt;0,1,IF(SUM('Actual species'!P366="X"),1,0))</f>
        <v>0</v>
      </c>
      <c r="N366">
        <f>IF(SUM('Actual species'!Q366)&gt;0,1,IF(SUM('Actual species'!Q366="X"),1,0))</f>
        <v>0</v>
      </c>
      <c r="O366">
        <f>IF(SUM('Actual species'!R366)&gt;0,1,IF(SUM('Actual species'!R366="X"),1,0))</f>
        <v>0</v>
      </c>
      <c r="P366">
        <f>IF(SUM('Actual species'!S366)&gt;0,1,IF(SUM('Actual species'!S366="X"),1,0))</f>
        <v>0</v>
      </c>
      <c r="Q366">
        <f>IF(SUM('Actual species'!T366)&gt;0,1,IF(SUM('Actual species'!T366="X"),1,0))</f>
        <v>0</v>
      </c>
      <c r="R366">
        <f>IF(SUM('Actual species'!U366)&gt;0,1,IF(SUM('Actual species'!U366="X"),1,0))</f>
        <v>0</v>
      </c>
      <c r="S366">
        <f>IF(SUM('Actual species'!V366)&gt;0,1,IF(SUM('Actual species'!V366="X"),1,0))</f>
        <v>1</v>
      </c>
      <c r="T366">
        <f>IF(SUM('Actual species'!W366)&gt;0,1,IF(SUM('Actual species'!W366="X"),1,0))</f>
        <v>0</v>
      </c>
      <c r="U366">
        <f>IF(SUM('Actual species'!X366)&gt;0,1,IF(SUM('Actual species'!X366="X"),1,0))</f>
        <v>1</v>
      </c>
      <c r="V366">
        <f>IF(SUM('Actual species'!Y366)&gt;0,1,IF(SUM('Actual species'!Y366="X"),1,0))</f>
        <v>0</v>
      </c>
    </row>
    <row r="367" spans="1:22" x14ac:dyDescent="0.3">
      <c r="A367" t="str">
        <f>'Actual species'!A367</f>
        <v>Geostiba breviuter</v>
      </c>
      <c r="B367">
        <f>IF(SUM('Actual species'!B367:E367)&gt;0,1,IF(SUM('Actual species'!B367:E367="X"),1,0))</f>
        <v>0</v>
      </c>
      <c r="C367">
        <f>IF(SUM('Actual species'!F367)&gt;0,1,IF(SUM('Actual species'!F367="X"),1,0))</f>
        <v>0</v>
      </c>
      <c r="D367">
        <f>IF(SUM('Actual species'!G367)&gt;0,1,IF(SUM('Actual species'!G367="X"),1,0))</f>
        <v>0</v>
      </c>
      <c r="E367">
        <f>IF(SUM('Actual species'!H367)&gt;0,1,IF(SUM('Actual species'!H367="X"),1,0))</f>
        <v>0</v>
      </c>
      <c r="F367">
        <f>IF(SUM('Actual species'!I367)&gt;0,1,IF(SUM('Actual species'!I367="X"),1,0))</f>
        <v>0</v>
      </c>
      <c r="G367">
        <f>IF(SUM('Actual species'!J367)&gt;0,1,IF(SUM('Actual species'!J367="X"),1,0))</f>
        <v>0</v>
      </c>
      <c r="H367">
        <f>IF(SUM('Actual species'!K367)&gt;0,1,IF(SUM('Actual species'!K367="X"),1,0))</f>
        <v>0</v>
      </c>
      <c r="I367">
        <f>IF(SUM('Actual species'!L367)&gt;0,1,IF(SUM('Actual species'!L367="X"),1,0))</f>
        <v>0</v>
      </c>
      <c r="J367">
        <f>IF(SUM('Actual species'!M367)&gt;0,1,IF(SUM('Actual species'!M367="X"),1,0))</f>
        <v>0</v>
      </c>
      <c r="K367">
        <f>IF(SUM('Actual species'!N367)&gt;0,1,IF(SUM('Actual species'!N367="X"),1,0))</f>
        <v>0</v>
      </c>
      <c r="L367">
        <f>IF(SUM('Actual species'!O367)&gt;0,1,IF(SUM('Actual species'!O367="X"),1,0))</f>
        <v>0</v>
      </c>
      <c r="M367">
        <f>IF(SUM('Actual species'!P367)&gt;0,1,IF(SUM('Actual species'!P367="X"),1,0))</f>
        <v>0</v>
      </c>
      <c r="N367">
        <f>IF(SUM('Actual species'!Q367)&gt;0,1,IF(SUM('Actual species'!Q367="X"),1,0))</f>
        <v>0</v>
      </c>
      <c r="O367">
        <f>IF(SUM('Actual species'!R367)&gt;0,1,IF(SUM('Actual species'!R367="X"),1,0))</f>
        <v>0</v>
      </c>
      <c r="P367">
        <f>IF(SUM('Actual species'!S367)&gt;0,1,IF(SUM('Actual species'!S367="X"),1,0))</f>
        <v>0</v>
      </c>
      <c r="Q367">
        <f>IF(SUM('Actual species'!T367)&gt;0,1,IF(SUM('Actual species'!T367="X"),1,0))</f>
        <v>1</v>
      </c>
      <c r="R367">
        <f>IF(SUM('Actual species'!U367)&gt;0,1,IF(SUM('Actual species'!U367="X"),1,0))</f>
        <v>0</v>
      </c>
      <c r="S367">
        <f>IF(SUM('Actual species'!V367)&gt;0,1,IF(SUM('Actual species'!V367="X"),1,0))</f>
        <v>0</v>
      </c>
      <c r="T367">
        <f>IF(SUM('Actual species'!W367)&gt;0,1,IF(SUM('Actual species'!W367="X"),1,0))</f>
        <v>0</v>
      </c>
      <c r="U367">
        <f>IF(SUM('Actual species'!X367)&gt;0,1,IF(SUM('Actual species'!X367="X"),1,0))</f>
        <v>1</v>
      </c>
      <c r="V367">
        <f>IF(SUM('Actual species'!Y367)&gt;0,1,IF(SUM('Actual species'!Y367="X"),1,0))</f>
        <v>0</v>
      </c>
    </row>
    <row r="368" spans="1:22" x14ac:dyDescent="0.3">
      <c r="A368" t="str">
        <f>'Actual species'!A368</f>
        <v xml:space="preserve">*Geostiba cyprensis (E) </v>
      </c>
      <c r="B368">
        <f>IF(SUM('Actual species'!B368:E368)&gt;0,1,IF(SUM('Actual species'!B368:E368="X"),1,0))</f>
        <v>1</v>
      </c>
      <c r="C368">
        <f>IF(SUM('Actual species'!F368)&gt;0,1,IF(SUM('Actual species'!F368="X"),1,0))</f>
        <v>0</v>
      </c>
      <c r="D368">
        <f>IF(SUM('Actual species'!G368)&gt;0,1,IF(SUM('Actual species'!G368="X"),1,0))</f>
        <v>0</v>
      </c>
      <c r="E368">
        <f>IF(SUM('Actual species'!H368)&gt;0,1,IF(SUM('Actual species'!H368="X"),1,0))</f>
        <v>0</v>
      </c>
      <c r="F368">
        <f>IF(SUM('Actual species'!I368)&gt;0,1,IF(SUM('Actual species'!I368="X"),1,0))</f>
        <v>0</v>
      </c>
      <c r="G368">
        <f>IF(SUM('Actual species'!J368)&gt;0,1,IF(SUM('Actual species'!J368="X"),1,0))</f>
        <v>0</v>
      </c>
      <c r="H368">
        <f>IF(SUM('Actual species'!K368)&gt;0,1,IF(SUM('Actual species'!K368="X"),1,0))</f>
        <v>0</v>
      </c>
      <c r="I368">
        <f>IF(SUM('Actual species'!L368)&gt;0,1,IF(SUM('Actual species'!L368="X"),1,0))</f>
        <v>0</v>
      </c>
      <c r="J368">
        <f>IF(SUM('Actual species'!M368)&gt;0,1,IF(SUM('Actual species'!M368="X"),1,0))</f>
        <v>0</v>
      </c>
      <c r="K368">
        <f>IF(SUM('Actual species'!N368)&gt;0,1,IF(SUM('Actual species'!N368="X"),1,0))</f>
        <v>0</v>
      </c>
      <c r="L368">
        <f>IF(SUM('Actual species'!O368)&gt;0,1,IF(SUM('Actual species'!O368="X"),1,0))</f>
        <v>0</v>
      </c>
      <c r="M368">
        <f>IF(SUM('Actual species'!P368)&gt;0,1,IF(SUM('Actual species'!P368="X"),1,0))</f>
        <v>0</v>
      </c>
      <c r="N368">
        <f>IF(SUM('Actual species'!Q368)&gt;0,1,IF(SUM('Actual species'!Q368="X"),1,0))</f>
        <v>0</v>
      </c>
      <c r="O368">
        <f>IF(SUM('Actual species'!R368)&gt;0,1,IF(SUM('Actual species'!R368="X"),1,0))</f>
        <v>0</v>
      </c>
      <c r="P368">
        <f>IF(SUM('Actual species'!S368)&gt;0,1,IF(SUM('Actual species'!S368="X"),1,0))</f>
        <v>0</v>
      </c>
      <c r="Q368">
        <f>IF(SUM('Actual species'!T368)&gt;0,1,IF(SUM('Actual species'!T368="X"),1,0))</f>
        <v>0</v>
      </c>
      <c r="R368">
        <f>IF(SUM('Actual species'!U368)&gt;0,1,IF(SUM('Actual species'!U368="X"),1,0))</f>
        <v>0</v>
      </c>
      <c r="S368">
        <f>IF(SUM('Actual species'!V368)&gt;0,1,IF(SUM('Actual species'!V368="X"),1,0))</f>
        <v>0</v>
      </c>
      <c r="T368">
        <f>IF(SUM('Actual species'!W368)&gt;0,1,IF(SUM('Actual species'!W368="X"),1,0))</f>
        <v>1</v>
      </c>
      <c r="U368">
        <f>IF(SUM('Actual species'!X368)&gt;0,1,IF(SUM('Actual species'!X368="X"),1,0))</f>
        <v>0</v>
      </c>
      <c r="V368">
        <f>IF(SUM('Actual species'!Y368)&gt;0,1,IF(SUM('Actual species'!Y368="X"),1,0))</f>
        <v>0</v>
      </c>
    </row>
    <row r="369" spans="1:22" x14ac:dyDescent="0.3">
      <c r="A369" t="str">
        <f>'Actual species'!A369</f>
        <v xml:space="preserve">Geostiba diktiana (E) </v>
      </c>
      <c r="B369">
        <f>IF(SUM('Actual species'!B369:E369)&gt;0,1,IF(SUM('Actual species'!B369:E369="X"),1,0))</f>
        <v>0</v>
      </c>
      <c r="C369">
        <f>IF(SUM('Actual species'!F369)&gt;0,1,IF(SUM('Actual species'!F369="X"),1,0))</f>
        <v>0</v>
      </c>
      <c r="D369">
        <f>IF(SUM('Actual species'!G369)&gt;0,1,IF(SUM('Actual species'!G369="X"),1,0))</f>
        <v>0</v>
      </c>
      <c r="E369">
        <f>IF(SUM('Actual species'!H369)&gt;0,1,IF(SUM('Actual species'!H369="X"),1,0))</f>
        <v>0</v>
      </c>
      <c r="F369">
        <f>IF(SUM('Actual species'!I369)&gt;0,1,IF(SUM('Actual species'!I369="X"),1,0))</f>
        <v>0</v>
      </c>
      <c r="G369">
        <f>IF(SUM('Actual species'!J369)&gt;0,1,IF(SUM('Actual species'!J369="X"),1,0))</f>
        <v>1</v>
      </c>
      <c r="H369">
        <f>IF(SUM('Actual species'!K369)&gt;0,1,IF(SUM('Actual species'!K369="X"),1,0))</f>
        <v>0</v>
      </c>
      <c r="I369">
        <f>IF(SUM('Actual species'!L369)&gt;0,1,IF(SUM('Actual species'!L369="X"),1,0))</f>
        <v>0</v>
      </c>
      <c r="J369">
        <f>IF(SUM('Actual species'!M369)&gt;0,1,IF(SUM('Actual species'!M369="X"),1,0))</f>
        <v>0</v>
      </c>
      <c r="K369">
        <f>IF(SUM('Actual species'!N369)&gt;0,1,IF(SUM('Actual species'!N369="X"),1,0))</f>
        <v>0</v>
      </c>
      <c r="L369">
        <f>IF(SUM('Actual species'!O369)&gt;0,1,IF(SUM('Actual species'!O369="X"),1,0))</f>
        <v>0</v>
      </c>
      <c r="M369">
        <f>IF(SUM('Actual species'!P369)&gt;0,1,IF(SUM('Actual species'!P369="X"),1,0))</f>
        <v>0</v>
      </c>
      <c r="N369">
        <f>IF(SUM('Actual species'!Q369)&gt;0,1,IF(SUM('Actual species'!Q369="X"),1,0))</f>
        <v>0</v>
      </c>
      <c r="O369">
        <f>IF(SUM('Actual species'!R369)&gt;0,1,IF(SUM('Actual species'!R369="X"),1,0))</f>
        <v>0</v>
      </c>
      <c r="P369">
        <f>IF(SUM('Actual species'!S369)&gt;0,1,IF(SUM('Actual species'!S369="X"),1,0))</f>
        <v>0</v>
      </c>
      <c r="Q369">
        <f>IF(SUM('Actual species'!T369)&gt;0,1,IF(SUM('Actual species'!T369="X"),1,0))</f>
        <v>0</v>
      </c>
      <c r="R369">
        <f>IF(SUM('Actual species'!U369)&gt;0,1,IF(SUM('Actual species'!U369="X"),1,0))</f>
        <v>0</v>
      </c>
      <c r="S369">
        <f>IF(SUM('Actual species'!V369)&gt;0,1,IF(SUM('Actual species'!V369="X"),1,0))</f>
        <v>0</v>
      </c>
      <c r="T369">
        <f>IF(SUM('Actual species'!W369)&gt;0,1,IF(SUM('Actual species'!W369="X"),1,0))</f>
        <v>1</v>
      </c>
      <c r="U369">
        <f>IF(SUM('Actual species'!X369)&gt;0,1,IF(SUM('Actual species'!X369="X"),1,0))</f>
        <v>0</v>
      </c>
      <c r="V369">
        <f>IF(SUM('Actual species'!Y369)&gt;0,1,IF(SUM('Actual species'!Y369="X"),1,0))</f>
        <v>0</v>
      </c>
    </row>
    <row r="370" spans="1:22" x14ac:dyDescent="0.3">
      <c r="A370" t="str">
        <f>'Actual species'!A370</f>
        <v>Geostiba euboica</v>
      </c>
      <c r="B370">
        <f>IF(SUM('Actual species'!B370:E370)&gt;0,1,IF(SUM('Actual species'!B370:E370="X"),1,0))</f>
        <v>0</v>
      </c>
      <c r="C370">
        <f>IF(SUM('Actual species'!F370)&gt;0,1,IF(SUM('Actual species'!F370="X"),1,0))</f>
        <v>0</v>
      </c>
      <c r="D370">
        <f>IF(SUM('Actual species'!G370)&gt;0,1,IF(SUM('Actual species'!G370="X"),1,0))</f>
        <v>0</v>
      </c>
      <c r="E370">
        <f>IF(SUM('Actual species'!H370)&gt;0,1,IF(SUM('Actual species'!H370="X"),1,0))</f>
        <v>0</v>
      </c>
      <c r="F370">
        <f>IF(SUM('Actual species'!I370)&gt;0,1,IF(SUM('Actual species'!I370="X"),1,0))</f>
        <v>0</v>
      </c>
      <c r="G370">
        <f>IF(SUM('Actual species'!J370)&gt;0,1,IF(SUM('Actual species'!J370="X"),1,0))</f>
        <v>0</v>
      </c>
      <c r="H370">
        <f>IF(SUM('Actual species'!K370)&gt;0,1,IF(SUM('Actual species'!K370="X"),1,0))</f>
        <v>0</v>
      </c>
      <c r="I370">
        <f>IF(SUM('Actual species'!L370)&gt;0,1,IF(SUM('Actual species'!L370="X"),1,0))</f>
        <v>0</v>
      </c>
      <c r="J370">
        <f>IF(SUM('Actual species'!M370)&gt;0,1,IF(SUM('Actual species'!M370="X"),1,0))</f>
        <v>0</v>
      </c>
      <c r="K370">
        <f>IF(SUM('Actual species'!N370)&gt;0,1,IF(SUM('Actual species'!N370="X"),1,0))</f>
        <v>0</v>
      </c>
      <c r="L370">
        <f>IF(SUM('Actual species'!O370)&gt;0,1,IF(SUM('Actual species'!O370="X"),1,0))</f>
        <v>0</v>
      </c>
      <c r="M370">
        <f>IF(SUM('Actual species'!P370)&gt;0,1,IF(SUM('Actual species'!P370="X"),1,0))</f>
        <v>0</v>
      </c>
      <c r="N370">
        <f>IF(SUM('Actual species'!Q370)&gt;0,1,IF(SUM('Actual species'!Q370="X"),1,0))</f>
        <v>0</v>
      </c>
      <c r="O370">
        <f>IF(SUM('Actual species'!R370)&gt;0,1,IF(SUM('Actual species'!R370="X"),1,0))</f>
        <v>0</v>
      </c>
      <c r="P370">
        <f>IF(SUM('Actual species'!S370)&gt;0,1,IF(SUM('Actual species'!S370="X"),1,0))</f>
        <v>0</v>
      </c>
      <c r="Q370">
        <f>IF(SUM('Actual species'!T370)&gt;0,1,IF(SUM('Actual species'!T370="X"),1,0))</f>
        <v>1</v>
      </c>
      <c r="R370">
        <f>IF(SUM('Actual species'!U370)&gt;0,1,IF(SUM('Actual species'!U370="X"),1,0))</f>
        <v>0</v>
      </c>
      <c r="S370">
        <f>IF(SUM('Actual species'!V370)&gt;0,1,IF(SUM('Actual species'!V370="X"),1,0))</f>
        <v>0</v>
      </c>
      <c r="T370">
        <f>IF(SUM('Actual species'!W370)&gt;0,1,IF(SUM('Actual species'!W370="X"),1,0))</f>
        <v>0</v>
      </c>
      <c r="U370">
        <f>IF(SUM('Actual species'!X370)&gt;0,1,IF(SUM('Actual species'!X370="X"),1,0))</f>
        <v>1</v>
      </c>
      <c r="V370">
        <f>IF(SUM('Actual species'!Y370)&gt;0,1,IF(SUM('Actual species'!Y370="X"),1,0))</f>
        <v>0</v>
      </c>
    </row>
    <row r="371" spans="1:22" x14ac:dyDescent="0.3">
      <c r="A371" t="str">
        <f>'Actual species'!A371</f>
        <v xml:space="preserve">Geostiba exsecta (E) </v>
      </c>
      <c r="B371">
        <f>IF(SUM('Actual species'!B371:E371)&gt;0,1,IF(SUM('Actual species'!B371:E371="X"),1,0))</f>
        <v>0</v>
      </c>
      <c r="C371">
        <f>IF(SUM('Actual species'!F371)&gt;0,1,IF(SUM('Actual species'!F371="X"),1,0))</f>
        <v>0</v>
      </c>
      <c r="D371">
        <f>IF(SUM('Actual species'!G371)&gt;0,1,IF(SUM('Actual species'!G371="X"),1,0))</f>
        <v>0</v>
      </c>
      <c r="E371">
        <f>IF(SUM('Actual species'!H371)&gt;0,1,IF(SUM('Actual species'!H371="X"),1,0))</f>
        <v>0</v>
      </c>
      <c r="F371">
        <f>IF(SUM('Actual species'!I371)&gt;0,1,IF(SUM('Actual species'!I371="X"),1,0))</f>
        <v>0</v>
      </c>
      <c r="G371">
        <f>IF(SUM('Actual species'!J371)&gt;0,1,IF(SUM('Actual species'!J371="X"),1,0))</f>
        <v>1</v>
      </c>
      <c r="H371">
        <f>IF(SUM('Actual species'!K371)&gt;0,1,IF(SUM('Actual species'!K371="X"),1,0))</f>
        <v>0</v>
      </c>
      <c r="I371">
        <f>IF(SUM('Actual species'!L371)&gt;0,1,IF(SUM('Actual species'!L371="X"),1,0))</f>
        <v>0</v>
      </c>
      <c r="J371">
        <f>IF(SUM('Actual species'!M371)&gt;0,1,IF(SUM('Actual species'!M371="X"),1,0))</f>
        <v>0</v>
      </c>
      <c r="K371">
        <f>IF(SUM('Actual species'!N371)&gt;0,1,IF(SUM('Actual species'!N371="X"),1,0))</f>
        <v>0</v>
      </c>
      <c r="L371">
        <f>IF(SUM('Actual species'!O371)&gt;0,1,IF(SUM('Actual species'!O371="X"),1,0))</f>
        <v>0</v>
      </c>
      <c r="M371">
        <f>IF(SUM('Actual species'!P371)&gt;0,1,IF(SUM('Actual species'!P371="X"),1,0))</f>
        <v>0</v>
      </c>
      <c r="N371">
        <f>IF(SUM('Actual species'!Q371)&gt;0,1,IF(SUM('Actual species'!Q371="X"),1,0))</f>
        <v>0</v>
      </c>
      <c r="O371">
        <f>IF(SUM('Actual species'!R371)&gt;0,1,IF(SUM('Actual species'!R371="X"),1,0))</f>
        <v>0</v>
      </c>
      <c r="P371">
        <f>IF(SUM('Actual species'!S371)&gt;0,1,IF(SUM('Actual species'!S371="X"),1,0))</f>
        <v>0</v>
      </c>
      <c r="Q371">
        <f>IF(SUM('Actual species'!T371)&gt;0,1,IF(SUM('Actual species'!T371="X"),1,0))</f>
        <v>0</v>
      </c>
      <c r="R371">
        <f>IF(SUM('Actual species'!U371)&gt;0,1,IF(SUM('Actual species'!U371="X"),1,0))</f>
        <v>0</v>
      </c>
      <c r="S371">
        <f>IF(SUM('Actual species'!V371)&gt;0,1,IF(SUM('Actual species'!V371="X"),1,0))</f>
        <v>0</v>
      </c>
      <c r="T371">
        <f>IF(SUM('Actual species'!W371)&gt;0,1,IF(SUM('Actual species'!W371="X"),1,0))</f>
        <v>1</v>
      </c>
      <c r="U371">
        <f>IF(SUM('Actual species'!X371)&gt;0,1,IF(SUM('Actual species'!X371="X"),1,0))</f>
        <v>0</v>
      </c>
      <c r="V371">
        <f>IF(SUM('Actual species'!Y371)&gt;0,1,IF(SUM('Actual species'!Y371="X"),1,0))</f>
        <v>0</v>
      </c>
    </row>
    <row r="372" spans="1:22" x14ac:dyDescent="0.3">
      <c r="A372" t="str">
        <f>'Actual species'!A372</f>
        <v>Geostiba fthiotisensis</v>
      </c>
      <c r="B372">
        <f>IF(SUM('Actual species'!B372:E372)&gt;0,1,IF(SUM('Actual species'!B372:E372="X"),1,0))</f>
        <v>0</v>
      </c>
      <c r="C372">
        <f>IF(SUM('Actual species'!F372)&gt;0,1,IF(SUM('Actual species'!F372="X"),1,0))</f>
        <v>0</v>
      </c>
      <c r="D372">
        <f>IF(SUM('Actual species'!G372)&gt;0,1,IF(SUM('Actual species'!G372="X"),1,0))</f>
        <v>0</v>
      </c>
      <c r="E372">
        <f>IF(SUM('Actual species'!H372)&gt;0,1,IF(SUM('Actual species'!H372="X"),1,0))</f>
        <v>0</v>
      </c>
      <c r="F372">
        <f>IF(SUM('Actual species'!I372)&gt;0,1,IF(SUM('Actual species'!I372="X"),1,0))</f>
        <v>0</v>
      </c>
      <c r="G372">
        <f>IF(SUM('Actual species'!J372)&gt;0,1,IF(SUM('Actual species'!J372="X"),1,0))</f>
        <v>0</v>
      </c>
      <c r="H372">
        <f>IF(SUM('Actual species'!K372)&gt;0,1,IF(SUM('Actual species'!K372="X"),1,0))</f>
        <v>0</v>
      </c>
      <c r="I372">
        <f>IF(SUM('Actual species'!L372)&gt;0,1,IF(SUM('Actual species'!L372="X"),1,0))</f>
        <v>0</v>
      </c>
      <c r="J372">
        <f>IF(SUM('Actual species'!M372)&gt;0,1,IF(SUM('Actual species'!M372="X"),1,0))</f>
        <v>0</v>
      </c>
      <c r="K372">
        <f>IF(SUM('Actual species'!N372)&gt;0,1,IF(SUM('Actual species'!N372="X"),1,0))</f>
        <v>0</v>
      </c>
      <c r="L372">
        <f>IF(SUM('Actual species'!O372)&gt;0,1,IF(SUM('Actual species'!O372="X"),1,0))</f>
        <v>0</v>
      </c>
      <c r="M372">
        <f>IF(SUM('Actual species'!P372)&gt;0,1,IF(SUM('Actual species'!P372="X"),1,0))</f>
        <v>0</v>
      </c>
      <c r="N372">
        <f>IF(SUM('Actual species'!Q372)&gt;0,1,IF(SUM('Actual species'!Q372="X"),1,0))</f>
        <v>1</v>
      </c>
      <c r="O372">
        <f>IF(SUM('Actual species'!R372)&gt;0,1,IF(SUM('Actual species'!R372="X"),1,0))</f>
        <v>0</v>
      </c>
      <c r="P372">
        <f>IF(SUM('Actual species'!S372)&gt;0,1,IF(SUM('Actual species'!S372="X"),1,0))</f>
        <v>1</v>
      </c>
      <c r="Q372">
        <f>IF(SUM('Actual species'!T372)&gt;0,1,IF(SUM('Actual species'!T372="X"),1,0))</f>
        <v>0</v>
      </c>
      <c r="R372">
        <f>IF(SUM('Actual species'!U372)&gt;0,1,IF(SUM('Actual species'!U372="X"),1,0))</f>
        <v>0</v>
      </c>
      <c r="S372">
        <f>IF(SUM('Actual species'!V372)&gt;0,1,IF(SUM('Actual species'!V372="X"),1,0))</f>
        <v>0</v>
      </c>
      <c r="T372">
        <f>IF(SUM('Actual species'!W372)&gt;0,1,IF(SUM('Actual species'!W372="X"),1,0))</f>
        <v>0</v>
      </c>
      <c r="U372">
        <f>IF(SUM('Actual species'!X372)&gt;0,1,IF(SUM('Actual species'!X372="X"),1,0))</f>
        <v>1</v>
      </c>
      <c r="V372">
        <f>IF(SUM('Actual species'!Y372)&gt;0,1,IF(SUM('Actual species'!Y372="X"),1,0))</f>
        <v>0</v>
      </c>
    </row>
    <row r="373" spans="1:22" x14ac:dyDescent="0.3">
      <c r="A373" t="str">
        <f>'Actual species'!A373</f>
        <v xml:space="preserve">Geostiba icaria (E) </v>
      </c>
      <c r="B373">
        <f>IF(SUM('Actual species'!B373:E373)&gt;0,1,IF(SUM('Actual species'!B373:E373="X"),1,0))</f>
        <v>0</v>
      </c>
      <c r="C373">
        <f>IF(SUM('Actual species'!F373)&gt;0,1,IF(SUM('Actual species'!F373="X"),1,0))</f>
        <v>0</v>
      </c>
      <c r="D373">
        <f>IF(SUM('Actual species'!G373)&gt;0,1,IF(SUM('Actual species'!G373="X"),1,0))</f>
        <v>0</v>
      </c>
      <c r="E373">
        <f>IF(SUM('Actual species'!H373)&gt;0,1,IF(SUM('Actual species'!H373="X"),1,0))</f>
        <v>0</v>
      </c>
      <c r="F373">
        <f>IF(SUM('Actual species'!I373)&gt;0,1,IF(SUM('Actual species'!I373="X"),1,0))</f>
        <v>0</v>
      </c>
      <c r="G373">
        <f>IF(SUM('Actual species'!J373)&gt;0,1,IF(SUM('Actual species'!J373="X"),1,0))</f>
        <v>1</v>
      </c>
      <c r="H373">
        <f>IF(SUM('Actual species'!K373)&gt;0,1,IF(SUM('Actual species'!K373="X"),1,0))</f>
        <v>0</v>
      </c>
      <c r="I373">
        <f>IF(SUM('Actual species'!L373)&gt;0,1,IF(SUM('Actual species'!L373="X"),1,0))</f>
        <v>0</v>
      </c>
      <c r="J373">
        <f>IF(SUM('Actual species'!M373)&gt;0,1,IF(SUM('Actual species'!M373="X"),1,0))</f>
        <v>0</v>
      </c>
      <c r="K373">
        <f>IF(SUM('Actual species'!N373)&gt;0,1,IF(SUM('Actual species'!N373="X"),1,0))</f>
        <v>0</v>
      </c>
      <c r="L373">
        <f>IF(SUM('Actual species'!O373)&gt;0,1,IF(SUM('Actual species'!O373="X"),1,0))</f>
        <v>0</v>
      </c>
      <c r="M373">
        <f>IF(SUM('Actual species'!P373)&gt;0,1,IF(SUM('Actual species'!P373="X"),1,0))</f>
        <v>0</v>
      </c>
      <c r="N373">
        <f>IF(SUM('Actual species'!Q373)&gt;0,1,IF(SUM('Actual species'!Q373="X"),1,0))</f>
        <v>0</v>
      </c>
      <c r="O373">
        <f>IF(SUM('Actual species'!R373)&gt;0,1,IF(SUM('Actual species'!R373="X"),1,0))</f>
        <v>0</v>
      </c>
      <c r="P373">
        <f>IF(SUM('Actual species'!S373)&gt;0,1,IF(SUM('Actual species'!S373="X"),1,0))</f>
        <v>0</v>
      </c>
      <c r="Q373">
        <f>IF(SUM('Actual species'!T373)&gt;0,1,IF(SUM('Actual species'!T373="X"),1,0))</f>
        <v>0</v>
      </c>
      <c r="R373">
        <f>IF(SUM('Actual species'!U373)&gt;0,1,IF(SUM('Actual species'!U373="X"),1,0))</f>
        <v>0</v>
      </c>
      <c r="S373">
        <f>IF(SUM('Actual species'!V373)&gt;0,1,IF(SUM('Actual species'!V373="X"),1,0))</f>
        <v>0</v>
      </c>
      <c r="T373">
        <f>IF(SUM('Actual species'!W373)&gt;0,1,IF(SUM('Actual species'!W373="X"),1,0))</f>
        <v>1</v>
      </c>
      <c r="U373">
        <f>IF(SUM('Actual species'!X373)&gt;0,1,IF(SUM('Actual species'!X373="X"),1,0))</f>
        <v>0</v>
      </c>
      <c r="V373">
        <f>IF(SUM('Actual species'!Y373)&gt;0,1,IF(SUM('Actual species'!Y373="X"),1,0))</f>
        <v>0</v>
      </c>
    </row>
    <row r="374" spans="1:22" x14ac:dyDescent="0.3">
      <c r="A374" t="str">
        <f>'Actual species'!A374</f>
        <v xml:space="preserve">Geostiba idaea (E) </v>
      </c>
      <c r="B374">
        <f>IF(SUM('Actual species'!B374:E374)&gt;0,1,IF(SUM('Actual species'!B374:E374="X"),1,0))</f>
        <v>0</v>
      </c>
      <c r="C374">
        <f>IF(SUM('Actual species'!F374)&gt;0,1,IF(SUM('Actual species'!F374="X"),1,0))</f>
        <v>0</v>
      </c>
      <c r="D374">
        <f>IF(SUM('Actual species'!G374)&gt;0,1,IF(SUM('Actual species'!G374="X"),1,0))</f>
        <v>0</v>
      </c>
      <c r="E374">
        <f>IF(SUM('Actual species'!H374)&gt;0,1,IF(SUM('Actual species'!H374="X"),1,0))</f>
        <v>0</v>
      </c>
      <c r="F374">
        <f>IF(SUM('Actual species'!I374)&gt;0,1,IF(SUM('Actual species'!I374="X"),1,0))</f>
        <v>0</v>
      </c>
      <c r="G374">
        <f>IF(SUM('Actual species'!J374)&gt;0,1,IF(SUM('Actual species'!J374="X"),1,0))</f>
        <v>1</v>
      </c>
      <c r="H374">
        <f>IF(SUM('Actual species'!K374)&gt;0,1,IF(SUM('Actual species'!K374="X"),1,0))</f>
        <v>0</v>
      </c>
      <c r="I374">
        <f>IF(SUM('Actual species'!L374)&gt;0,1,IF(SUM('Actual species'!L374="X"),1,0))</f>
        <v>0</v>
      </c>
      <c r="J374">
        <f>IF(SUM('Actual species'!M374)&gt;0,1,IF(SUM('Actual species'!M374="X"),1,0))</f>
        <v>0</v>
      </c>
      <c r="K374">
        <f>IF(SUM('Actual species'!N374)&gt;0,1,IF(SUM('Actual species'!N374="X"),1,0))</f>
        <v>0</v>
      </c>
      <c r="L374">
        <f>IF(SUM('Actual species'!O374)&gt;0,1,IF(SUM('Actual species'!O374="X"),1,0))</f>
        <v>0</v>
      </c>
      <c r="M374">
        <f>IF(SUM('Actual species'!P374)&gt;0,1,IF(SUM('Actual species'!P374="X"),1,0))</f>
        <v>0</v>
      </c>
      <c r="N374">
        <f>IF(SUM('Actual species'!Q374)&gt;0,1,IF(SUM('Actual species'!Q374="X"),1,0))</f>
        <v>0</v>
      </c>
      <c r="O374">
        <f>IF(SUM('Actual species'!R374)&gt;0,1,IF(SUM('Actual species'!R374="X"),1,0))</f>
        <v>0</v>
      </c>
      <c r="P374">
        <f>IF(SUM('Actual species'!S374)&gt;0,1,IF(SUM('Actual species'!S374="X"),1,0))</f>
        <v>0</v>
      </c>
      <c r="Q374">
        <f>IF(SUM('Actual species'!T374)&gt;0,1,IF(SUM('Actual species'!T374="X"),1,0))</f>
        <v>0</v>
      </c>
      <c r="R374">
        <f>IF(SUM('Actual species'!U374)&gt;0,1,IF(SUM('Actual species'!U374="X"),1,0))</f>
        <v>0</v>
      </c>
      <c r="S374">
        <f>IF(SUM('Actual species'!V374)&gt;0,1,IF(SUM('Actual species'!V374="X"),1,0))</f>
        <v>0</v>
      </c>
      <c r="T374">
        <f>IF(SUM('Actual species'!W374)&gt;0,1,IF(SUM('Actual species'!W374="X"),1,0))</f>
        <v>1</v>
      </c>
      <c r="U374">
        <f>IF(SUM('Actual species'!X374)&gt;0,1,IF(SUM('Actual species'!X374="X"),1,0))</f>
        <v>0</v>
      </c>
      <c r="V374">
        <f>IF(SUM('Actual species'!Y374)&gt;0,1,IF(SUM('Actual species'!Y374="X"),1,0))</f>
        <v>0</v>
      </c>
    </row>
    <row r="375" spans="1:22" x14ac:dyDescent="0.3">
      <c r="A375" t="str">
        <f>'Actual species'!A375</f>
        <v>Geostiba lucens</v>
      </c>
      <c r="B375">
        <f>IF(SUM('Actual species'!B375:E375)&gt;0,1,IF(SUM('Actual species'!B375:E375="X"),1,0))</f>
        <v>0</v>
      </c>
      <c r="C375">
        <f>IF(SUM('Actual species'!F375)&gt;0,1,IF(SUM('Actual species'!F375="X"),1,0))</f>
        <v>0</v>
      </c>
      <c r="D375">
        <f>IF(SUM('Actual species'!G375)&gt;0,1,IF(SUM('Actual species'!G375="X"),1,0))</f>
        <v>0</v>
      </c>
      <c r="E375">
        <f>IF(SUM('Actual species'!H375)&gt;0,1,IF(SUM('Actual species'!H375="X"),1,0))</f>
        <v>0</v>
      </c>
      <c r="F375">
        <f>IF(SUM('Actual species'!I375)&gt;0,1,IF(SUM('Actual species'!I375="X"),1,0))</f>
        <v>0</v>
      </c>
      <c r="G375">
        <f>IF(SUM('Actual species'!J375)&gt;0,1,IF(SUM('Actual species'!J375="X"),1,0))</f>
        <v>0</v>
      </c>
      <c r="H375">
        <f>IF(SUM('Actual species'!K375)&gt;0,1,IF(SUM('Actual species'!K375="X"),1,0))</f>
        <v>1</v>
      </c>
      <c r="I375">
        <f>IF(SUM('Actual species'!L375)&gt;0,1,IF(SUM('Actual species'!L375="X"),1,0))</f>
        <v>1</v>
      </c>
      <c r="J375">
        <f>IF(SUM('Actual species'!M375)&gt;0,1,IF(SUM('Actual species'!M375="X"),1,0))</f>
        <v>0</v>
      </c>
      <c r="K375">
        <f>IF(SUM('Actual species'!N375)&gt;0,1,IF(SUM('Actual species'!N375="X"),1,0))</f>
        <v>0</v>
      </c>
      <c r="L375">
        <f>IF(SUM('Actual species'!O375)&gt;0,1,IF(SUM('Actual species'!O375="X"),1,0))</f>
        <v>0</v>
      </c>
      <c r="M375">
        <f>IF(SUM('Actual species'!P375)&gt;0,1,IF(SUM('Actual species'!P375="X"),1,0))</f>
        <v>0</v>
      </c>
      <c r="N375">
        <f>IF(SUM('Actual species'!Q375)&gt;0,1,IF(SUM('Actual species'!Q375="X"),1,0))</f>
        <v>0</v>
      </c>
      <c r="O375">
        <f>IF(SUM('Actual species'!R375)&gt;0,1,IF(SUM('Actual species'!R375="X"),1,0))</f>
        <v>0</v>
      </c>
      <c r="P375">
        <f>IF(SUM('Actual species'!S375)&gt;0,1,IF(SUM('Actual species'!S375="X"),1,0))</f>
        <v>0</v>
      </c>
      <c r="Q375">
        <f>IF(SUM('Actual species'!T375)&gt;0,1,IF(SUM('Actual species'!T375="X"),1,0))</f>
        <v>0</v>
      </c>
      <c r="R375">
        <f>IF(SUM('Actual species'!U375)&gt;0,1,IF(SUM('Actual species'!U375="X"),1,0))</f>
        <v>0</v>
      </c>
      <c r="S375">
        <f>IF(SUM('Actual species'!V375)&gt;0,1,IF(SUM('Actual species'!V375="X"),1,0))</f>
        <v>0</v>
      </c>
      <c r="T375">
        <f>IF(SUM('Actual species'!W375)&gt;0,1,IF(SUM('Actual species'!W375="X"),1,0))</f>
        <v>0</v>
      </c>
      <c r="U375">
        <f>IF(SUM('Actual species'!X375)&gt;0,1,IF(SUM('Actual species'!X375="X"),1,0))</f>
        <v>1</v>
      </c>
      <c r="V375">
        <f>IF(SUM('Actual species'!Y375)&gt;0,1,IF(SUM('Actual species'!Y375="X"),1,0))</f>
        <v>1</v>
      </c>
    </row>
    <row r="376" spans="1:22" x14ac:dyDescent="0.3">
      <c r="A376" t="str">
        <f>'Actual species'!A376</f>
        <v>Geostiba maxiana</v>
      </c>
      <c r="B376">
        <f>IF(SUM('Actual species'!B376:E376)&gt;0,1,IF(SUM('Actual species'!B376:E376="X"),1,0))</f>
        <v>0</v>
      </c>
      <c r="C376">
        <f>IF(SUM('Actual species'!F376)&gt;0,1,IF(SUM('Actual species'!F376="X"),1,0))</f>
        <v>0</v>
      </c>
      <c r="D376">
        <f>IF(SUM('Actual species'!G376)&gt;0,1,IF(SUM('Actual species'!G376="X"),1,0))</f>
        <v>1</v>
      </c>
      <c r="E376">
        <f>IF(SUM('Actual species'!H376)&gt;0,1,IF(SUM('Actual species'!H376="X"),1,0))</f>
        <v>1</v>
      </c>
      <c r="F376">
        <f>IF(SUM('Actual species'!I376)&gt;0,1,IF(SUM('Actual species'!I376="X"),1,0))</f>
        <v>1</v>
      </c>
      <c r="G376">
        <f>IF(SUM('Actual species'!J376)&gt;0,1,IF(SUM('Actual species'!J376="X"),1,0))</f>
        <v>0</v>
      </c>
      <c r="H376">
        <f>IF(SUM('Actual species'!K376)&gt;0,1,IF(SUM('Actual species'!K376="X"),1,0))</f>
        <v>0</v>
      </c>
      <c r="I376">
        <f>IF(SUM('Actual species'!L376)&gt;0,1,IF(SUM('Actual species'!L376="X"),1,0))</f>
        <v>1</v>
      </c>
      <c r="J376">
        <f>IF(SUM('Actual species'!M376)&gt;0,1,IF(SUM('Actual species'!M376="X"),1,0))</f>
        <v>1</v>
      </c>
      <c r="K376">
        <f>IF(SUM('Actual species'!N376)&gt;0,1,IF(SUM('Actual species'!N376="X"),1,0))</f>
        <v>1</v>
      </c>
      <c r="L376">
        <f>IF(SUM('Actual species'!O376)&gt;0,1,IF(SUM('Actual species'!O376="X"),1,0))</f>
        <v>1</v>
      </c>
      <c r="M376">
        <f>IF(SUM('Actual species'!P376)&gt;0,1,IF(SUM('Actual species'!P376="X"),1,0))</f>
        <v>0</v>
      </c>
      <c r="N376">
        <f>IF(SUM('Actual species'!Q376)&gt;0,1,IF(SUM('Actual species'!Q376="X"),1,0))</f>
        <v>0</v>
      </c>
      <c r="O376">
        <f>IF(SUM('Actual species'!R376)&gt;0,1,IF(SUM('Actual species'!R376="X"),1,0))</f>
        <v>0</v>
      </c>
      <c r="P376">
        <f>IF(SUM('Actual species'!S376)&gt;0,1,IF(SUM('Actual species'!S376="X"),1,0))</f>
        <v>0</v>
      </c>
      <c r="Q376">
        <f>IF(SUM('Actual species'!T376)&gt;0,1,IF(SUM('Actual species'!T376="X"),1,0))</f>
        <v>0</v>
      </c>
      <c r="R376">
        <f>IF(SUM('Actual species'!U376)&gt;0,1,IF(SUM('Actual species'!U376="X"),1,0))</f>
        <v>0</v>
      </c>
      <c r="S376">
        <f>IF(SUM('Actual species'!V376)&gt;0,1,IF(SUM('Actual species'!V376="X"),1,0))</f>
        <v>0</v>
      </c>
      <c r="T376">
        <f>IF(SUM('Actual species'!W376)&gt;0,1,IF(SUM('Actual species'!W376="X"),1,0))</f>
        <v>0</v>
      </c>
      <c r="U376">
        <f>IF(SUM('Actual species'!X376)&gt;0,1,IF(SUM('Actual species'!X376="X"),1,0))</f>
        <v>0</v>
      </c>
      <c r="V376">
        <f>IF(SUM('Actual species'!Y376)&gt;0,1,IF(SUM('Actual species'!Y376="X"),1,0))</f>
        <v>0</v>
      </c>
    </row>
    <row r="377" spans="1:22" x14ac:dyDescent="0.3">
      <c r="A377" t="str">
        <f>'Actual species'!A377</f>
        <v xml:space="preserve">Geostiba meybohmi (E) </v>
      </c>
      <c r="B377">
        <f>IF(SUM('Actual species'!B377:E377)&gt;0,1,IF(SUM('Actual species'!B377:E377="X"),1,0))</f>
        <v>0</v>
      </c>
      <c r="C377">
        <f>IF(SUM('Actual species'!F377)&gt;0,1,IF(SUM('Actual species'!F377="X"),1,0))</f>
        <v>0</v>
      </c>
      <c r="D377">
        <f>IF(SUM('Actual species'!G377)&gt;0,1,IF(SUM('Actual species'!G377="X"),1,0))</f>
        <v>0</v>
      </c>
      <c r="E377">
        <f>IF(SUM('Actual species'!H377)&gt;0,1,IF(SUM('Actual species'!H377="X"),1,0))</f>
        <v>0</v>
      </c>
      <c r="F377">
        <f>IF(SUM('Actual species'!I377)&gt;0,1,IF(SUM('Actual species'!I377="X"),1,0))</f>
        <v>0</v>
      </c>
      <c r="G377">
        <f>IF(SUM('Actual species'!J377)&gt;0,1,IF(SUM('Actual species'!J377="X"),1,0))</f>
        <v>1</v>
      </c>
      <c r="H377">
        <f>IF(SUM('Actual species'!K377)&gt;0,1,IF(SUM('Actual species'!K377="X"),1,0))</f>
        <v>0</v>
      </c>
      <c r="I377">
        <f>IF(SUM('Actual species'!L377)&gt;0,1,IF(SUM('Actual species'!L377="X"),1,0))</f>
        <v>0</v>
      </c>
      <c r="J377">
        <f>IF(SUM('Actual species'!M377)&gt;0,1,IF(SUM('Actual species'!M377="X"),1,0))</f>
        <v>0</v>
      </c>
      <c r="K377">
        <f>IF(SUM('Actual species'!N377)&gt;0,1,IF(SUM('Actual species'!N377="X"),1,0))</f>
        <v>0</v>
      </c>
      <c r="L377">
        <f>IF(SUM('Actual species'!O377)&gt;0,1,IF(SUM('Actual species'!O377="X"),1,0))</f>
        <v>0</v>
      </c>
      <c r="M377">
        <f>IF(SUM('Actual species'!P377)&gt;0,1,IF(SUM('Actual species'!P377="X"),1,0))</f>
        <v>0</v>
      </c>
      <c r="N377">
        <f>IF(SUM('Actual species'!Q377)&gt;0,1,IF(SUM('Actual species'!Q377="X"),1,0))</f>
        <v>0</v>
      </c>
      <c r="O377">
        <f>IF(SUM('Actual species'!R377)&gt;0,1,IF(SUM('Actual species'!R377="X"),1,0))</f>
        <v>0</v>
      </c>
      <c r="P377">
        <f>IF(SUM('Actual species'!S377)&gt;0,1,IF(SUM('Actual species'!S377="X"),1,0))</f>
        <v>0</v>
      </c>
      <c r="Q377">
        <f>IF(SUM('Actual species'!T377)&gt;0,1,IF(SUM('Actual species'!T377="X"),1,0))</f>
        <v>0</v>
      </c>
      <c r="R377">
        <f>IF(SUM('Actual species'!U377)&gt;0,1,IF(SUM('Actual species'!U377="X"),1,0))</f>
        <v>0</v>
      </c>
      <c r="S377">
        <f>IF(SUM('Actual species'!V377)&gt;0,1,IF(SUM('Actual species'!V377="X"),1,0))</f>
        <v>0</v>
      </c>
      <c r="T377">
        <f>IF(SUM('Actual species'!W377)&gt;0,1,IF(SUM('Actual species'!W377="X"),1,0))</f>
        <v>1</v>
      </c>
      <c r="U377">
        <f>IF(SUM('Actual species'!X377)&gt;0,1,IF(SUM('Actual species'!X377="X"),1,0))</f>
        <v>0</v>
      </c>
      <c r="V377">
        <f>IF(SUM('Actual species'!Y377)&gt;0,1,IF(SUM('Actual species'!Y377="X"),1,0))</f>
        <v>0</v>
      </c>
    </row>
    <row r="378" spans="1:22" x14ac:dyDescent="0.3">
      <c r="A378" t="str">
        <f>'Actual species'!A378</f>
        <v>Geostiba obtusangula</v>
      </c>
      <c r="B378">
        <f>IF(SUM('Actual species'!B378:E378)&gt;0,1,IF(SUM('Actual species'!B378:E378="X"),1,0))</f>
        <v>0</v>
      </c>
      <c r="C378">
        <f>IF(SUM('Actual species'!F378)&gt;0,1,IF(SUM('Actual species'!F378="X"),1,0))</f>
        <v>0</v>
      </c>
      <c r="D378">
        <f>IF(SUM('Actual species'!G378)&gt;0,1,IF(SUM('Actual species'!G378="X"),1,0))</f>
        <v>0</v>
      </c>
      <c r="E378">
        <f>IF(SUM('Actual species'!H378)&gt;0,1,IF(SUM('Actual species'!H378="X"),1,0))</f>
        <v>0</v>
      </c>
      <c r="F378">
        <f>IF(SUM('Actual species'!I378)&gt;0,1,IF(SUM('Actual species'!I378="X"),1,0))</f>
        <v>0</v>
      </c>
      <c r="G378">
        <f>IF(SUM('Actual species'!J378)&gt;0,1,IF(SUM('Actual species'!J378="X"),1,0))</f>
        <v>0</v>
      </c>
      <c r="H378">
        <f>IF(SUM('Actual species'!K378)&gt;0,1,IF(SUM('Actual species'!K378="X"),1,0))</f>
        <v>0</v>
      </c>
      <c r="I378">
        <f>IF(SUM('Actual species'!L378)&gt;0,1,IF(SUM('Actual species'!L378="X"),1,0))</f>
        <v>0</v>
      </c>
      <c r="J378">
        <f>IF(SUM('Actual species'!M378)&gt;0,1,IF(SUM('Actual species'!M378="X"),1,0))</f>
        <v>0</v>
      </c>
      <c r="K378">
        <f>IF(SUM('Actual species'!N378)&gt;0,1,IF(SUM('Actual species'!N378="X"),1,0))</f>
        <v>0</v>
      </c>
      <c r="L378">
        <f>IF(SUM('Actual species'!O378)&gt;0,1,IF(SUM('Actual species'!O378="X"),1,0))</f>
        <v>0</v>
      </c>
      <c r="M378">
        <f>IF(SUM('Actual species'!P378)&gt;0,1,IF(SUM('Actual species'!P378="X"),1,0))</f>
        <v>0</v>
      </c>
      <c r="N378">
        <f>IF(SUM('Actual species'!Q378)&gt;0,1,IF(SUM('Actual species'!Q378="X"),1,0))</f>
        <v>1</v>
      </c>
      <c r="O378">
        <f>IF(SUM('Actual species'!R378)&gt;0,1,IF(SUM('Actual species'!R378="X"),1,0))</f>
        <v>1</v>
      </c>
      <c r="P378">
        <f>IF(SUM('Actual species'!S378)&gt;0,1,IF(SUM('Actual species'!S378="X"),1,0))</f>
        <v>0</v>
      </c>
      <c r="Q378">
        <f>IF(SUM('Actual species'!T378)&gt;0,1,IF(SUM('Actual species'!T378="X"),1,0))</f>
        <v>0</v>
      </c>
      <c r="R378">
        <f>IF(SUM('Actual species'!U378)&gt;0,1,IF(SUM('Actual species'!U378="X"),1,0))</f>
        <v>0</v>
      </c>
      <c r="S378">
        <f>IF(SUM('Actual species'!V378)&gt;0,1,IF(SUM('Actual species'!V378="X"),1,0))</f>
        <v>0</v>
      </c>
      <c r="T378">
        <f>IF(SUM('Actual species'!W378)&gt;0,1,IF(SUM('Actual species'!W378="X"),1,0))</f>
        <v>0</v>
      </c>
      <c r="U378">
        <f>IF(SUM('Actual species'!X378)&gt;0,1,IF(SUM('Actual species'!X378="X"),1,0))</f>
        <v>1</v>
      </c>
      <c r="V378">
        <f>IF(SUM('Actual species'!Y378)&gt;0,1,IF(SUM('Actual species'!Y378="X"),1,0))</f>
        <v>0</v>
      </c>
    </row>
    <row r="379" spans="1:22" x14ac:dyDescent="0.3">
      <c r="A379" t="str">
        <f>'Actual species'!A379</f>
        <v>Geostiba oertzeni</v>
      </c>
      <c r="B379">
        <f>IF(SUM('Actual species'!B379:E379)&gt;0,1,IF(SUM('Actual species'!B379:E379="X"),1,0))</f>
        <v>0</v>
      </c>
      <c r="C379">
        <f>IF(SUM('Actual species'!F379)&gt;0,1,IF(SUM('Actual species'!F379="X"),1,0))</f>
        <v>1</v>
      </c>
      <c r="D379">
        <f>IF(SUM('Actual species'!G379)&gt;0,1,IF(SUM('Actual species'!G379="X"),1,0))</f>
        <v>0</v>
      </c>
      <c r="E379">
        <f>IF(SUM('Actual species'!H379)&gt;0,1,IF(SUM('Actual species'!H379="X"),1,0))</f>
        <v>1</v>
      </c>
      <c r="F379">
        <f>IF(SUM('Actual species'!I379)&gt;0,1,IF(SUM('Actual species'!I379="X"),1,0))</f>
        <v>1</v>
      </c>
      <c r="G379">
        <f>IF(SUM('Actual species'!J379)&gt;0,1,IF(SUM('Actual species'!J379="X"),1,0))</f>
        <v>1</v>
      </c>
      <c r="H379">
        <f>IF(SUM('Actual species'!K379)&gt;0,1,IF(SUM('Actual species'!K379="X"),1,0))</f>
        <v>1</v>
      </c>
      <c r="I379">
        <f>IF(SUM('Actual species'!L379)&gt;0,1,IF(SUM('Actual species'!L379="X"),1,0))</f>
        <v>0</v>
      </c>
      <c r="J379">
        <f>IF(SUM('Actual species'!M379)&gt;0,1,IF(SUM('Actual species'!M379="X"),1,0))</f>
        <v>0</v>
      </c>
      <c r="K379">
        <f>IF(SUM('Actual species'!N379)&gt;0,1,IF(SUM('Actual species'!N379="X"),1,0))</f>
        <v>1</v>
      </c>
      <c r="L379">
        <f>IF(SUM('Actual species'!O379)&gt;0,1,IF(SUM('Actual species'!O379="X"),1,0))</f>
        <v>0</v>
      </c>
      <c r="M379">
        <f>IF(SUM('Actual species'!P379)&gt;0,1,IF(SUM('Actual species'!P379="X"),1,0))</f>
        <v>0</v>
      </c>
      <c r="N379">
        <f>IF(SUM('Actual species'!Q379)&gt;0,1,IF(SUM('Actual species'!Q379="X"),1,0))</f>
        <v>0</v>
      </c>
      <c r="O379">
        <f>IF(SUM('Actual species'!R379)&gt;0,1,IF(SUM('Actual species'!R379="X"),1,0))</f>
        <v>1</v>
      </c>
      <c r="P379">
        <f>IF(SUM('Actual species'!S379)&gt;0,1,IF(SUM('Actual species'!S379="X"),1,0))</f>
        <v>1</v>
      </c>
      <c r="Q379">
        <f>IF(SUM('Actual species'!T379)&gt;0,1,IF(SUM('Actual species'!T379="X"),1,0))</f>
        <v>0</v>
      </c>
      <c r="R379">
        <f>IF(SUM('Actual species'!U379)&gt;0,1,IF(SUM('Actual species'!U379="X"),1,0))</f>
        <v>0</v>
      </c>
      <c r="S379">
        <f>IF(SUM('Actual species'!V379)&gt;0,1,IF(SUM('Actual species'!V379="X"),1,0))</f>
        <v>0</v>
      </c>
      <c r="T379">
        <f>IF(SUM('Actual species'!W379)&gt;0,1,IF(SUM('Actual species'!W379="X"),1,0))</f>
        <v>0</v>
      </c>
      <c r="U379">
        <f>IF(SUM('Actual species'!X379)&gt;0,1,IF(SUM('Actual species'!X379="X"),1,0))</f>
        <v>1</v>
      </c>
      <c r="V379">
        <f>IF(SUM('Actual species'!Y379)&gt;0,1,IF(SUM('Actual species'!Y379="X"),1,0))</f>
        <v>1</v>
      </c>
    </row>
    <row r="380" spans="1:22" x14ac:dyDescent="0.3">
      <c r="A380" t="str">
        <f>'Actual species'!A380</f>
        <v xml:space="preserve">Geostiba paulexsecta (E) </v>
      </c>
      <c r="B380">
        <f>IF(SUM('Actual species'!B380:E380)&gt;0,1,IF(SUM('Actual species'!B380:E380="X"),1,0))</f>
        <v>0</v>
      </c>
      <c r="C380">
        <f>IF(SUM('Actual species'!F380)&gt;0,1,IF(SUM('Actual species'!F380="X"),1,0))</f>
        <v>0</v>
      </c>
      <c r="D380">
        <f>IF(SUM('Actual species'!G380)&gt;0,1,IF(SUM('Actual species'!G380="X"),1,0))</f>
        <v>0</v>
      </c>
      <c r="E380">
        <f>IF(SUM('Actual species'!H380)&gt;0,1,IF(SUM('Actual species'!H380="X"),1,0))</f>
        <v>0</v>
      </c>
      <c r="F380">
        <f>IF(SUM('Actual species'!I380)&gt;0,1,IF(SUM('Actual species'!I380="X"),1,0))</f>
        <v>0</v>
      </c>
      <c r="G380">
        <f>IF(SUM('Actual species'!J380)&gt;0,1,IF(SUM('Actual species'!J380="X"),1,0))</f>
        <v>1</v>
      </c>
      <c r="H380">
        <f>IF(SUM('Actual species'!K380)&gt;0,1,IF(SUM('Actual species'!K380="X"),1,0))</f>
        <v>0</v>
      </c>
      <c r="I380">
        <f>IF(SUM('Actual species'!L380)&gt;0,1,IF(SUM('Actual species'!L380="X"),1,0))</f>
        <v>0</v>
      </c>
      <c r="J380">
        <f>IF(SUM('Actual species'!M380)&gt;0,1,IF(SUM('Actual species'!M380="X"),1,0))</f>
        <v>0</v>
      </c>
      <c r="K380">
        <f>IF(SUM('Actual species'!N380)&gt;0,1,IF(SUM('Actual species'!N380="X"),1,0))</f>
        <v>0</v>
      </c>
      <c r="L380">
        <f>IF(SUM('Actual species'!O380)&gt;0,1,IF(SUM('Actual species'!O380="X"),1,0))</f>
        <v>0</v>
      </c>
      <c r="M380">
        <f>IF(SUM('Actual species'!P380)&gt;0,1,IF(SUM('Actual species'!P380="X"),1,0))</f>
        <v>0</v>
      </c>
      <c r="N380">
        <f>IF(SUM('Actual species'!Q380)&gt;0,1,IF(SUM('Actual species'!Q380="X"),1,0))</f>
        <v>0</v>
      </c>
      <c r="O380">
        <f>IF(SUM('Actual species'!R380)&gt;0,1,IF(SUM('Actual species'!R380="X"),1,0))</f>
        <v>0</v>
      </c>
      <c r="P380">
        <f>IF(SUM('Actual species'!S380)&gt;0,1,IF(SUM('Actual species'!S380="X"),1,0))</f>
        <v>0</v>
      </c>
      <c r="Q380">
        <f>IF(SUM('Actual species'!T380)&gt;0,1,IF(SUM('Actual species'!T380="X"),1,0))</f>
        <v>0</v>
      </c>
      <c r="R380">
        <f>IF(SUM('Actual species'!U380)&gt;0,1,IF(SUM('Actual species'!U380="X"),1,0))</f>
        <v>0</v>
      </c>
      <c r="S380">
        <f>IF(SUM('Actual species'!V380)&gt;0,1,IF(SUM('Actual species'!V380="X"),1,0))</f>
        <v>0</v>
      </c>
      <c r="T380">
        <f>IF(SUM('Actual species'!W380)&gt;0,1,IF(SUM('Actual species'!W380="X"),1,0))</f>
        <v>1</v>
      </c>
      <c r="U380">
        <f>IF(SUM('Actual species'!X380)&gt;0,1,IF(SUM('Actual species'!X380="X"),1,0))</f>
        <v>0</v>
      </c>
      <c r="V380">
        <f>IF(SUM('Actual species'!Y380)&gt;0,1,IF(SUM('Actual species'!Y380="X"),1,0))</f>
        <v>0</v>
      </c>
    </row>
    <row r="381" spans="1:22" x14ac:dyDescent="0.3">
      <c r="A381" t="str">
        <f>'Actual species'!A381</f>
        <v xml:space="preserve">*Geostiba perdita (E) </v>
      </c>
      <c r="B381">
        <f>IF(SUM('Actual species'!B381:E381)&gt;0,1,IF(SUM('Actual species'!B381:E381="X"),1,0))</f>
        <v>0</v>
      </c>
      <c r="C381">
        <f>IF(SUM('Actual species'!F381)&gt;0,1,IF(SUM('Actual species'!F381="X"),1,0))</f>
        <v>0</v>
      </c>
      <c r="D381">
        <f>IF(SUM('Actual species'!G381)&gt;0,1,IF(SUM('Actual species'!G381="X"),1,0))</f>
        <v>1</v>
      </c>
      <c r="E381">
        <f>IF(SUM('Actual species'!H381)&gt;0,1,IF(SUM('Actual species'!H381="X"),1,0))</f>
        <v>0</v>
      </c>
      <c r="F381">
        <f>IF(SUM('Actual species'!I381)&gt;0,1,IF(SUM('Actual species'!I381="X"),1,0))</f>
        <v>0</v>
      </c>
      <c r="G381">
        <f>IF(SUM('Actual species'!J381)&gt;0,1,IF(SUM('Actual species'!J381="X"),1,0))</f>
        <v>0</v>
      </c>
      <c r="H381">
        <f>IF(SUM('Actual species'!K381)&gt;0,1,IF(SUM('Actual species'!K381="X"),1,0))</f>
        <v>0</v>
      </c>
      <c r="I381">
        <f>IF(SUM('Actual species'!L381)&gt;0,1,IF(SUM('Actual species'!L381="X"),1,0))</f>
        <v>0</v>
      </c>
      <c r="J381">
        <f>IF(SUM('Actual species'!M381)&gt;0,1,IF(SUM('Actual species'!M381="X"),1,0))</f>
        <v>0</v>
      </c>
      <c r="K381">
        <f>IF(SUM('Actual species'!N381)&gt;0,1,IF(SUM('Actual species'!N381="X"),1,0))</f>
        <v>0</v>
      </c>
      <c r="L381">
        <f>IF(SUM('Actual species'!O381)&gt;0,1,IF(SUM('Actual species'!O381="X"),1,0))</f>
        <v>0</v>
      </c>
      <c r="M381">
        <f>IF(SUM('Actual species'!P381)&gt;0,1,IF(SUM('Actual species'!P381="X"),1,0))</f>
        <v>0</v>
      </c>
      <c r="N381">
        <f>IF(SUM('Actual species'!Q381)&gt;0,1,IF(SUM('Actual species'!Q381="X"),1,0))</f>
        <v>0</v>
      </c>
      <c r="O381">
        <f>IF(SUM('Actual species'!R381)&gt;0,1,IF(SUM('Actual species'!R381="X"),1,0))</f>
        <v>0</v>
      </c>
      <c r="P381">
        <f>IF(SUM('Actual species'!S381)&gt;0,1,IF(SUM('Actual species'!S381="X"),1,0))</f>
        <v>0</v>
      </c>
      <c r="Q381">
        <f>IF(SUM('Actual species'!T381)&gt;0,1,IF(SUM('Actual species'!T381="X"),1,0))</f>
        <v>0</v>
      </c>
      <c r="R381">
        <f>IF(SUM('Actual species'!U381)&gt;0,1,IF(SUM('Actual species'!U381="X"),1,0))</f>
        <v>0</v>
      </c>
      <c r="S381">
        <f>IF(SUM('Actual species'!V381)&gt;0,1,IF(SUM('Actual species'!V381="X"),1,0))</f>
        <v>0</v>
      </c>
      <c r="T381">
        <f>IF(SUM('Actual species'!W381)&gt;0,1,IF(SUM('Actual species'!W381="X"),1,0))</f>
        <v>1</v>
      </c>
      <c r="U381">
        <f>IF(SUM('Actual species'!X381)&gt;0,1,IF(SUM('Actual species'!X381="X"),1,0))</f>
        <v>0</v>
      </c>
      <c r="V381">
        <f>IF(SUM('Actual species'!Y381)&gt;0,1,IF(SUM('Actual species'!Y381="X"),1,0))</f>
        <v>0</v>
      </c>
    </row>
    <row r="382" spans="1:22" x14ac:dyDescent="0.3">
      <c r="A382" t="str">
        <f>'Actual species'!A382</f>
        <v xml:space="preserve">*Geostiba plicipennis (E) </v>
      </c>
      <c r="B382">
        <f>IF(SUM('Actual species'!B382:E382)&gt;0,1,IF(SUM('Actual species'!B382:E382="X"),1,0))</f>
        <v>0</v>
      </c>
      <c r="C382">
        <f>IF(SUM('Actual species'!F382)&gt;0,1,IF(SUM('Actual species'!F382="X"),1,0))</f>
        <v>0</v>
      </c>
      <c r="D382">
        <f>IF(SUM('Actual species'!G382)&gt;0,1,IF(SUM('Actual species'!G382="X"),1,0))</f>
        <v>0</v>
      </c>
      <c r="E382">
        <f>IF(SUM('Actual species'!H382)&gt;0,1,IF(SUM('Actual species'!H382="X"),1,0))</f>
        <v>1</v>
      </c>
      <c r="F382">
        <f>IF(SUM('Actual species'!I382)&gt;0,1,IF(SUM('Actual species'!I382="X"),1,0))</f>
        <v>0</v>
      </c>
      <c r="G382">
        <f>IF(SUM('Actual species'!J382)&gt;0,1,IF(SUM('Actual species'!J382="X"),1,0))</f>
        <v>0</v>
      </c>
      <c r="H382">
        <f>IF(SUM('Actual species'!K382)&gt;0,1,IF(SUM('Actual species'!K382="X"),1,0))</f>
        <v>0</v>
      </c>
      <c r="I382">
        <f>IF(SUM('Actual species'!L382)&gt;0,1,IF(SUM('Actual species'!L382="X"),1,0))</f>
        <v>0</v>
      </c>
      <c r="J382">
        <f>IF(SUM('Actual species'!M382)&gt;0,1,IF(SUM('Actual species'!M382="X"),1,0))</f>
        <v>0</v>
      </c>
      <c r="K382">
        <f>IF(SUM('Actual species'!N382)&gt;0,1,IF(SUM('Actual species'!N382="X"),1,0))</f>
        <v>0</v>
      </c>
      <c r="L382">
        <f>IF(SUM('Actual species'!O382)&gt;0,1,IF(SUM('Actual species'!O382="X"),1,0))</f>
        <v>0</v>
      </c>
      <c r="M382">
        <f>IF(SUM('Actual species'!P382)&gt;0,1,IF(SUM('Actual species'!P382="X"),1,0))</f>
        <v>0</v>
      </c>
      <c r="N382">
        <f>IF(SUM('Actual species'!Q382)&gt;0,1,IF(SUM('Actual species'!Q382="X"),1,0))</f>
        <v>0</v>
      </c>
      <c r="O382">
        <f>IF(SUM('Actual species'!R382)&gt;0,1,IF(SUM('Actual species'!R382="X"),1,0))</f>
        <v>0</v>
      </c>
      <c r="P382">
        <f>IF(SUM('Actual species'!S382)&gt;0,1,IF(SUM('Actual species'!S382="X"),1,0))</f>
        <v>0</v>
      </c>
      <c r="Q382">
        <f>IF(SUM('Actual species'!T382)&gt;0,1,IF(SUM('Actual species'!T382="X"),1,0))</f>
        <v>0</v>
      </c>
      <c r="R382">
        <f>IF(SUM('Actual species'!U382)&gt;0,1,IF(SUM('Actual species'!U382="X"),1,0))</f>
        <v>0</v>
      </c>
      <c r="S382">
        <f>IF(SUM('Actual species'!V382)&gt;0,1,IF(SUM('Actual species'!V382="X"),1,0))</f>
        <v>0</v>
      </c>
      <c r="T382">
        <f>IF(SUM('Actual species'!W382)&gt;0,1,IF(SUM('Actual species'!W382="X"),1,0))</f>
        <v>1</v>
      </c>
      <c r="U382">
        <f>IF(SUM('Actual species'!X382)&gt;0,1,IF(SUM('Actual species'!X382="X"),1,0))</f>
        <v>0</v>
      </c>
      <c r="V382">
        <f>IF(SUM('Actual species'!Y382)&gt;0,1,IF(SUM('Actual species'!Y382="X"),1,0))</f>
        <v>0</v>
      </c>
    </row>
    <row r="383" spans="1:22" x14ac:dyDescent="0.3">
      <c r="A383" t="str">
        <f>'Actual species'!A383</f>
        <v>Geostiba rhodiensis</v>
      </c>
      <c r="B383">
        <f>IF(SUM('Actual species'!B383:E383)&gt;0,1,IF(SUM('Actual species'!B383:E383="X"),1,0))</f>
        <v>0</v>
      </c>
      <c r="C383">
        <f>IF(SUM('Actual species'!F383)&gt;0,1,IF(SUM('Actual species'!F383="X"),1,0))</f>
        <v>0</v>
      </c>
      <c r="D383">
        <f>IF(SUM('Actual species'!G383)&gt;0,1,IF(SUM('Actual species'!G383="X"),1,0))</f>
        <v>0</v>
      </c>
      <c r="E383">
        <f>IF(SUM('Actual species'!H383)&gt;0,1,IF(SUM('Actual species'!H383="X"),1,0))</f>
        <v>0</v>
      </c>
      <c r="F383">
        <f>IF(SUM('Actual species'!I383)&gt;0,1,IF(SUM('Actual species'!I383="X"),1,0))</f>
        <v>0</v>
      </c>
      <c r="G383">
        <f>IF(SUM('Actual species'!J383)&gt;0,1,IF(SUM('Actual species'!J383="X"),1,0))</f>
        <v>0</v>
      </c>
      <c r="H383">
        <f>IF(SUM('Actual species'!K383)&gt;0,1,IF(SUM('Actual species'!K383="X"),1,0))</f>
        <v>1</v>
      </c>
      <c r="I383">
        <f>IF(SUM('Actual species'!L383)&gt;0,1,IF(SUM('Actual species'!L383="X"),1,0))</f>
        <v>0</v>
      </c>
      <c r="J383">
        <f>IF(SUM('Actual species'!M383)&gt;0,1,IF(SUM('Actual species'!M383="X"),1,0))</f>
        <v>0</v>
      </c>
      <c r="K383">
        <f>IF(SUM('Actual species'!N383)&gt;0,1,IF(SUM('Actual species'!N383="X"),1,0))</f>
        <v>0</v>
      </c>
      <c r="L383">
        <f>IF(SUM('Actual species'!O383)&gt;0,1,IF(SUM('Actual species'!O383="X"),1,0))</f>
        <v>0</v>
      </c>
      <c r="M383">
        <f>IF(SUM('Actual species'!P383)&gt;0,1,IF(SUM('Actual species'!P383="X"),1,0))</f>
        <v>0</v>
      </c>
      <c r="N383">
        <f>IF(SUM('Actual species'!Q383)&gt;0,1,IF(SUM('Actual species'!Q383="X"),1,0))</f>
        <v>0</v>
      </c>
      <c r="O383">
        <f>IF(SUM('Actual species'!R383)&gt;0,1,IF(SUM('Actual species'!R383="X"),1,0))</f>
        <v>0</v>
      </c>
      <c r="P383">
        <f>IF(SUM('Actual species'!S383)&gt;0,1,IF(SUM('Actual species'!S383="X"),1,0))</f>
        <v>0</v>
      </c>
      <c r="Q383">
        <f>IF(SUM('Actual species'!T383)&gt;0,1,IF(SUM('Actual species'!T383="X"),1,0))</f>
        <v>0</v>
      </c>
      <c r="R383">
        <f>IF(SUM('Actual species'!U383)&gt;0,1,IF(SUM('Actual species'!U383="X"),1,0))</f>
        <v>0</v>
      </c>
      <c r="S383">
        <f>IF(SUM('Actual species'!V383)&gt;0,1,IF(SUM('Actual species'!V383="X"),1,0))</f>
        <v>0</v>
      </c>
      <c r="T383">
        <f>IF(SUM('Actual species'!W383)&gt;0,1,IF(SUM('Actual species'!W383="X"),1,0))</f>
        <v>0</v>
      </c>
      <c r="U383">
        <f>IF(SUM('Actual species'!X383)&gt;0,1,IF(SUM('Actual species'!X383="X"),1,0))</f>
        <v>0</v>
      </c>
      <c r="V383">
        <f>IF(SUM('Actual species'!Y383)&gt;0,1,IF(SUM('Actual species'!Y383="X"),1,0))</f>
        <v>1</v>
      </c>
    </row>
    <row r="384" spans="1:22" x14ac:dyDescent="0.3">
      <c r="A384" t="str">
        <f>'Actual species'!A384</f>
        <v xml:space="preserve">Geostiba thryptisensis (E) </v>
      </c>
      <c r="B384">
        <f>IF(SUM('Actual species'!B384:E384)&gt;0,1,IF(SUM('Actual species'!B384:E384="X"),1,0))</f>
        <v>0</v>
      </c>
      <c r="C384">
        <f>IF(SUM('Actual species'!F384)&gt;0,1,IF(SUM('Actual species'!F384="X"),1,0))</f>
        <v>0</v>
      </c>
      <c r="D384">
        <f>IF(SUM('Actual species'!G384)&gt;0,1,IF(SUM('Actual species'!G384="X"),1,0))</f>
        <v>0</v>
      </c>
      <c r="E384">
        <f>IF(SUM('Actual species'!H384)&gt;0,1,IF(SUM('Actual species'!H384="X"),1,0))</f>
        <v>0</v>
      </c>
      <c r="F384">
        <f>IF(SUM('Actual species'!I384)&gt;0,1,IF(SUM('Actual species'!I384="X"),1,0))</f>
        <v>0</v>
      </c>
      <c r="G384">
        <f>IF(SUM('Actual species'!J384)&gt;0,1,IF(SUM('Actual species'!J384="X"),1,0))</f>
        <v>1</v>
      </c>
      <c r="H384">
        <f>IF(SUM('Actual species'!K384)&gt;0,1,IF(SUM('Actual species'!K384="X"),1,0))</f>
        <v>0</v>
      </c>
      <c r="I384">
        <f>IF(SUM('Actual species'!L384)&gt;0,1,IF(SUM('Actual species'!L384="X"),1,0))</f>
        <v>0</v>
      </c>
      <c r="J384">
        <f>IF(SUM('Actual species'!M384)&gt;0,1,IF(SUM('Actual species'!M384="X"),1,0))</f>
        <v>0</v>
      </c>
      <c r="K384">
        <f>IF(SUM('Actual species'!N384)&gt;0,1,IF(SUM('Actual species'!N384="X"),1,0))</f>
        <v>0</v>
      </c>
      <c r="L384">
        <f>IF(SUM('Actual species'!O384)&gt;0,1,IF(SUM('Actual species'!O384="X"),1,0))</f>
        <v>0</v>
      </c>
      <c r="M384">
        <f>IF(SUM('Actual species'!P384)&gt;0,1,IF(SUM('Actual species'!P384="X"),1,0))</f>
        <v>0</v>
      </c>
      <c r="N384">
        <f>IF(SUM('Actual species'!Q384)&gt;0,1,IF(SUM('Actual species'!Q384="X"),1,0))</f>
        <v>0</v>
      </c>
      <c r="O384">
        <f>IF(SUM('Actual species'!R384)&gt;0,1,IF(SUM('Actual species'!R384="X"),1,0))</f>
        <v>0</v>
      </c>
      <c r="P384">
        <f>IF(SUM('Actual species'!S384)&gt;0,1,IF(SUM('Actual species'!S384="X"),1,0))</f>
        <v>0</v>
      </c>
      <c r="Q384">
        <f>IF(SUM('Actual species'!T384)&gt;0,1,IF(SUM('Actual species'!T384="X"),1,0))</f>
        <v>0</v>
      </c>
      <c r="R384">
        <f>IF(SUM('Actual species'!U384)&gt;0,1,IF(SUM('Actual species'!U384="X"),1,0))</f>
        <v>0</v>
      </c>
      <c r="S384">
        <f>IF(SUM('Actual species'!V384)&gt;0,1,IF(SUM('Actual species'!V384="X"),1,0))</f>
        <v>0</v>
      </c>
      <c r="T384">
        <f>IF(SUM('Actual species'!W384)&gt;0,1,IF(SUM('Actual species'!W384="X"),1,0))</f>
        <v>1</v>
      </c>
      <c r="U384">
        <f>IF(SUM('Actual species'!X384)&gt;0,1,IF(SUM('Actual species'!X384="X"),1,0))</f>
        <v>0</v>
      </c>
      <c r="V384">
        <f>IF(SUM('Actual species'!Y384)&gt;0,1,IF(SUM('Actual species'!Y384="X"),1,0))</f>
        <v>0</v>
      </c>
    </row>
    <row r="385" spans="1:22" x14ac:dyDescent="0.3">
      <c r="A385" t="str">
        <f>'Actual species'!A385</f>
        <v>Geostiba torisuturalis</v>
      </c>
      <c r="B385">
        <f>IF(SUM('Actual species'!B385:E385)&gt;0,1,IF(SUM('Actual species'!B385:E385="X"),1,0))</f>
        <v>0</v>
      </c>
      <c r="C385">
        <f>IF(SUM('Actual species'!F385)&gt;0,1,IF(SUM('Actual species'!F385="X"),1,0))</f>
        <v>0</v>
      </c>
      <c r="D385">
        <f>IF(SUM('Actual species'!G385)&gt;0,1,IF(SUM('Actual species'!G385="X"),1,0))</f>
        <v>0</v>
      </c>
      <c r="E385">
        <f>IF(SUM('Actual species'!H385)&gt;0,1,IF(SUM('Actual species'!H385="X"),1,0))</f>
        <v>0</v>
      </c>
      <c r="F385">
        <f>IF(SUM('Actual species'!I385)&gt;0,1,IF(SUM('Actual species'!I385="X"),1,0))</f>
        <v>0</v>
      </c>
      <c r="G385">
        <f>IF(SUM('Actual species'!J385)&gt;0,1,IF(SUM('Actual species'!J385="X"),1,0))</f>
        <v>0</v>
      </c>
      <c r="H385">
        <f>IF(SUM('Actual species'!K385)&gt;0,1,IF(SUM('Actual species'!K385="X"),1,0))</f>
        <v>0</v>
      </c>
      <c r="I385">
        <f>IF(SUM('Actual species'!L385)&gt;0,1,IF(SUM('Actual species'!L385="X"),1,0))</f>
        <v>0</v>
      </c>
      <c r="J385">
        <f>IF(SUM('Actual species'!M385)&gt;0,1,IF(SUM('Actual species'!M385="X"),1,0))</f>
        <v>0</v>
      </c>
      <c r="K385">
        <f>IF(SUM('Actual species'!N385)&gt;0,1,IF(SUM('Actual species'!N385="X"),1,0))</f>
        <v>0</v>
      </c>
      <c r="L385">
        <f>IF(SUM('Actual species'!O385)&gt;0,1,IF(SUM('Actual species'!O385="X"),1,0))</f>
        <v>0</v>
      </c>
      <c r="M385">
        <f>IF(SUM('Actual species'!P385)&gt;0,1,IF(SUM('Actual species'!P385="X"),1,0))</f>
        <v>0</v>
      </c>
      <c r="N385">
        <f>IF(SUM('Actual species'!Q385)&gt;0,1,IF(SUM('Actual species'!Q385="X"),1,0))</f>
        <v>0</v>
      </c>
      <c r="O385">
        <f>IF(SUM('Actual species'!R385)&gt;0,1,IF(SUM('Actual species'!R385="X"),1,0))</f>
        <v>0</v>
      </c>
      <c r="P385">
        <f>IF(SUM('Actual species'!S385)&gt;0,1,IF(SUM('Actual species'!S385="X"),1,0))</f>
        <v>0</v>
      </c>
      <c r="Q385">
        <f>IF(SUM('Actual species'!T385)&gt;0,1,IF(SUM('Actual species'!T385="X"),1,0))</f>
        <v>1</v>
      </c>
      <c r="R385">
        <f>IF(SUM('Actual species'!U385)&gt;0,1,IF(SUM('Actual species'!U385="X"),1,0))</f>
        <v>0</v>
      </c>
      <c r="S385">
        <f>IF(SUM('Actual species'!V385)&gt;0,1,IF(SUM('Actual species'!V385="X"),1,0))</f>
        <v>0</v>
      </c>
      <c r="T385">
        <f>IF(SUM('Actual species'!W385)&gt;0,1,IF(SUM('Actual species'!W385="X"),1,0))</f>
        <v>0</v>
      </c>
      <c r="U385">
        <f>IF(SUM('Actual species'!X385)&gt;0,1,IF(SUM('Actual species'!X385="X"),1,0))</f>
        <v>1</v>
      </c>
      <c r="V385">
        <f>IF(SUM('Actual species'!Y385)&gt;0,1,IF(SUM('Actual species'!Y385="X"),1,0))</f>
        <v>0</v>
      </c>
    </row>
    <row r="386" spans="1:22" x14ac:dyDescent="0.3">
      <c r="A386" t="str">
        <f>'Actual species'!A386</f>
        <v>Geostiba varnousica</v>
      </c>
      <c r="B386">
        <f>IF(SUM('Actual species'!B386:E386)&gt;0,1,IF(SUM('Actual species'!B386:E386="X"),1,0))</f>
        <v>0</v>
      </c>
      <c r="C386">
        <f>IF(SUM('Actual species'!F386)&gt;0,1,IF(SUM('Actual species'!F386="X"),1,0))</f>
        <v>0</v>
      </c>
      <c r="D386">
        <f>IF(SUM('Actual species'!G386)&gt;0,1,IF(SUM('Actual species'!G386="X"),1,0))</f>
        <v>0</v>
      </c>
      <c r="E386">
        <f>IF(SUM('Actual species'!H386)&gt;0,1,IF(SUM('Actual species'!H386="X"),1,0))</f>
        <v>0</v>
      </c>
      <c r="F386">
        <f>IF(SUM('Actual species'!I386)&gt;0,1,IF(SUM('Actual species'!I386="X"),1,0))</f>
        <v>0</v>
      </c>
      <c r="G386">
        <f>IF(SUM('Actual species'!J386)&gt;0,1,IF(SUM('Actual species'!J386="X"),1,0))</f>
        <v>0</v>
      </c>
      <c r="H386">
        <f>IF(SUM('Actual species'!K386)&gt;0,1,IF(SUM('Actual species'!K386="X"),1,0))</f>
        <v>0</v>
      </c>
      <c r="I386">
        <f>IF(SUM('Actual species'!L386)&gt;0,1,IF(SUM('Actual species'!L386="X"),1,0))</f>
        <v>0</v>
      </c>
      <c r="J386">
        <f>IF(SUM('Actual species'!M386)&gt;0,1,IF(SUM('Actual species'!M386="X"),1,0))</f>
        <v>0</v>
      </c>
      <c r="K386">
        <f>IF(SUM('Actual species'!N386)&gt;0,1,IF(SUM('Actual species'!N386="X"),1,0))</f>
        <v>0</v>
      </c>
      <c r="L386">
        <f>IF(SUM('Actual species'!O386)&gt;0,1,IF(SUM('Actual species'!O386="X"),1,0))</f>
        <v>0</v>
      </c>
      <c r="M386">
        <f>IF(SUM('Actual species'!P386)&gt;0,1,IF(SUM('Actual species'!P386="X"),1,0))</f>
        <v>0</v>
      </c>
      <c r="N386">
        <f>IF(SUM('Actual species'!Q386)&gt;0,1,IF(SUM('Actual species'!Q386="X"),1,0))</f>
        <v>0</v>
      </c>
      <c r="O386">
        <f>IF(SUM('Actual species'!R386)&gt;0,1,IF(SUM('Actual species'!R386="X"),1,0))</f>
        <v>0</v>
      </c>
      <c r="P386">
        <f>IF(SUM('Actual species'!S386)&gt;0,1,IF(SUM('Actual species'!S386="X"),1,0))</f>
        <v>0</v>
      </c>
      <c r="Q386">
        <f>IF(SUM('Actual species'!T386)&gt;0,1,IF(SUM('Actual species'!T386="X"),1,0))</f>
        <v>1</v>
      </c>
      <c r="R386">
        <f>IF(SUM('Actual species'!U386)&gt;0,1,IF(SUM('Actual species'!U386="X"),1,0))</f>
        <v>0</v>
      </c>
      <c r="S386">
        <f>IF(SUM('Actual species'!V386)&gt;0,1,IF(SUM('Actual species'!V386="X"),1,0))</f>
        <v>0</v>
      </c>
      <c r="T386">
        <f>IF(SUM('Actual species'!W386)&gt;0,1,IF(SUM('Actual species'!W386="X"),1,0))</f>
        <v>0</v>
      </c>
      <c r="U386">
        <f>IF(SUM('Actual species'!X386)&gt;0,1,IF(SUM('Actual species'!X386="X"),1,0))</f>
        <v>1</v>
      </c>
      <c r="V386">
        <f>IF(SUM('Actual species'!Y386)&gt;0,1,IF(SUM('Actual species'!Y386="X"),1,0))</f>
        <v>0</v>
      </c>
    </row>
    <row r="387" spans="1:22" x14ac:dyDescent="0.3">
      <c r="A387" t="str">
        <f>'Actual species'!A387</f>
        <v>Gnypeta carbonaria</v>
      </c>
      <c r="B387">
        <f>IF(SUM('Actual species'!B387:E387)&gt;0,1,IF(SUM('Actual species'!B387:E387="X"),1,0))</f>
        <v>0</v>
      </c>
      <c r="C387">
        <f>IF(SUM('Actual species'!F387)&gt;0,1,IF(SUM('Actual species'!F387="X"),1,0))</f>
        <v>0</v>
      </c>
      <c r="D387">
        <f>IF(SUM('Actual species'!G387)&gt;0,1,IF(SUM('Actual species'!G387="X"),1,0))</f>
        <v>0</v>
      </c>
      <c r="E387">
        <f>IF(SUM('Actual species'!H387)&gt;0,1,IF(SUM('Actual species'!H387="X"),1,0))</f>
        <v>0</v>
      </c>
      <c r="F387">
        <f>IF(SUM('Actual species'!I387)&gt;0,1,IF(SUM('Actual species'!I387="X"),1,0))</f>
        <v>1</v>
      </c>
      <c r="G387">
        <f>IF(SUM('Actual species'!J387)&gt;0,1,IF(SUM('Actual species'!J387="X"),1,0))</f>
        <v>0</v>
      </c>
      <c r="H387">
        <f>IF(SUM('Actual species'!K387)&gt;0,1,IF(SUM('Actual species'!K387="X"),1,0))</f>
        <v>0</v>
      </c>
      <c r="I387">
        <f>IF(SUM('Actual species'!L387)&gt;0,1,IF(SUM('Actual species'!L387="X"),1,0))</f>
        <v>0</v>
      </c>
      <c r="J387">
        <f>IF(SUM('Actual species'!M387)&gt;0,1,IF(SUM('Actual species'!M387="X"),1,0))</f>
        <v>1</v>
      </c>
      <c r="K387">
        <f>IF(SUM('Actual species'!N387)&gt;0,1,IF(SUM('Actual species'!N387="X"),1,0))</f>
        <v>0</v>
      </c>
      <c r="L387">
        <f>IF(SUM('Actual species'!O387)&gt;0,1,IF(SUM('Actual species'!O387="X"),1,0))</f>
        <v>0</v>
      </c>
      <c r="M387">
        <f>IF(SUM('Actual species'!P387)&gt;0,1,IF(SUM('Actual species'!P387="X"),1,0))</f>
        <v>0</v>
      </c>
      <c r="N387">
        <f>IF(SUM('Actual species'!Q387)&gt;0,1,IF(SUM('Actual species'!Q387="X"),1,0))</f>
        <v>0</v>
      </c>
      <c r="O387">
        <f>IF(SUM('Actual species'!R387)&gt;0,1,IF(SUM('Actual species'!R387="X"),1,0))</f>
        <v>0</v>
      </c>
      <c r="P387">
        <f>IF(SUM('Actual species'!S387)&gt;0,1,IF(SUM('Actual species'!S387="X"),1,0))</f>
        <v>0</v>
      </c>
      <c r="Q387">
        <f>IF(SUM('Actual species'!T387)&gt;0,1,IF(SUM('Actual species'!T387="X"),1,0))</f>
        <v>0</v>
      </c>
      <c r="R387">
        <f>IF(SUM('Actual species'!U387)&gt;0,1,IF(SUM('Actual species'!U387="X"),1,0))</f>
        <v>0</v>
      </c>
      <c r="S387">
        <f>IF(SUM('Actual species'!V387)&gt;0,1,IF(SUM('Actual species'!V387="X"),1,0))</f>
        <v>0</v>
      </c>
      <c r="T387">
        <f>IF(SUM('Actual species'!W387)&gt;0,1,IF(SUM('Actual species'!W387="X"),1,0))</f>
        <v>0</v>
      </c>
      <c r="U387">
        <f>IF(SUM('Actual species'!X387)&gt;0,1,IF(SUM('Actual species'!X387="X"),1,0))</f>
        <v>1</v>
      </c>
      <c r="V387">
        <f>IF(SUM('Actual species'!Y387)&gt;0,1,IF(SUM('Actual species'!Y387="X"),1,0))</f>
        <v>1</v>
      </c>
    </row>
    <row r="388" spans="1:22" x14ac:dyDescent="0.3">
      <c r="A388" t="str">
        <f>'Actual species'!A388</f>
        <v>Gyrophaena affinis</v>
      </c>
      <c r="B388">
        <f>IF(SUM('Actual species'!B388:E388)&gt;0,1,IF(SUM('Actual species'!B388:E388="X"),1,0))</f>
        <v>0</v>
      </c>
      <c r="C388">
        <f>IF(SUM('Actual species'!F388)&gt;0,1,IF(SUM('Actual species'!F388="X"),1,0))</f>
        <v>0</v>
      </c>
      <c r="D388">
        <f>IF(SUM('Actual species'!G388)&gt;0,1,IF(SUM('Actual species'!G388="X"),1,0))</f>
        <v>0</v>
      </c>
      <c r="E388">
        <f>IF(SUM('Actual species'!H388)&gt;0,1,IF(SUM('Actual species'!H388="X"),1,0))</f>
        <v>0</v>
      </c>
      <c r="F388">
        <f>IF(SUM('Actual species'!I388)&gt;0,1,IF(SUM('Actual species'!I388="X"),1,0))</f>
        <v>0</v>
      </c>
      <c r="G388">
        <f>IF(SUM('Actual species'!J388)&gt;0,1,IF(SUM('Actual species'!J388="X"),1,0))</f>
        <v>0</v>
      </c>
      <c r="H388">
        <f>IF(SUM('Actual species'!K388)&gt;0,1,IF(SUM('Actual species'!K388="X"),1,0))</f>
        <v>0</v>
      </c>
      <c r="I388">
        <f>IF(SUM('Actual species'!L388)&gt;0,1,IF(SUM('Actual species'!L388="X"),1,0))</f>
        <v>0</v>
      </c>
      <c r="J388">
        <f>IF(SUM('Actual species'!M388)&gt;0,1,IF(SUM('Actual species'!M388="X"),1,0))</f>
        <v>1</v>
      </c>
      <c r="K388">
        <f>IF(SUM('Actual species'!N388)&gt;0,1,IF(SUM('Actual species'!N388="X"),1,0))</f>
        <v>0</v>
      </c>
      <c r="L388">
        <f>IF(SUM('Actual species'!O388)&gt;0,1,IF(SUM('Actual species'!O388="X"),1,0))</f>
        <v>0</v>
      </c>
      <c r="M388">
        <f>IF(SUM('Actual species'!P388)&gt;0,1,IF(SUM('Actual species'!P388="X"),1,0))</f>
        <v>0</v>
      </c>
      <c r="N388">
        <f>IF(SUM('Actual species'!Q388)&gt;0,1,IF(SUM('Actual species'!Q388="X"),1,0))</f>
        <v>0</v>
      </c>
      <c r="O388">
        <f>IF(SUM('Actual species'!R388)&gt;0,1,IF(SUM('Actual species'!R388="X"),1,0))</f>
        <v>0</v>
      </c>
      <c r="P388">
        <f>IF(SUM('Actual species'!S388)&gt;0,1,IF(SUM('Actual species'!S388="X"),1,0))</f>
        <v>0</v>
      </c>
      <c r="Q388">
        <f>IF(SUM('Actual species'!T388)&gt;0,1,IF(SUM('Actual species'!T388="X"),1,0))</f>
        <v>0</v>
      </c>
      <c r="R388">
        <f>IF(SUM('Actual species'!U388)&gt;0,1,IF(SUM('Actual species'!U388="X"),1,0))</f>
        <v>0</v>
      </c>
      <c r="S388">
        <f>IF(SUM('Actual species'!V388)&gt;0,1,IF(SUM('Actual species'!V388="X"),1,0))</f>
        <v>0</v>
      </c>
      <c r="T388">
        <f>IF(SUM('Actual species'!W388)&gt;0,1,IF(SUM('Actual species'!W388="X"),1,0))</f>
        <v>0</v>
      </c>
      <c r="U388">
        <f>IF(SUM('Actual species'!X388)&gt;0,1,IF(SUM('Actual species'!X388="X"),1,0))</f>
        <v>1</v>
      </c>
      <c r="V388">
        <f>IF(SUM('Actual species'!Y388)&gt;0,1,IF(SUM('Actual species'!Y388="X"),1,0))</f>
        <v>1</v>
      </c>
    </row>
    <row r="389" spans="1:22" x14ac:dyDescent="0.3">
      <c r="A389" t="str">
        <f>'Actual species'!A389</f>
        <v>Gyrophaena joyi</v>
      </c>
      <c r="B389">
        <f>IF(SUM('Actual species'!B389:E389)&gt;0,1,IF(SUM('Actual species'!B389:E389="X"),1,0))</f>
        <v>0</v>
      </c>
      <c r="C389">
        <f>IF(SUM('Actual species'!F389)&gt;0,1,IF(SUM('Actual species'!F389="X"),1,0))</f>
        <v>0</v>
      </c>
      <c r="D389">
        <f>IF(SUM('Actual species'!G389)&gt;0,1,IF(SUM('Actual species'!G389="X"),1,0))</f>
        <v>0</v>
      </c>
      <c r="E389">
        <f>IF(SUM('Actual species'!H389)&gt;0,1,IF(SUM('Actual species'!H389="X"),1,0))</f>
        <v>0</v>
      </c>
      <c r="F389">
        <f>IF(SUM('Actual species'!I389)&gt;0,1,IF(SUM('Actual species'!I389="X"),1,0))</f>
        <v>0</v>
      </c>
      <c r="G389">
        <f>IF(SUM('Actual species'!J389)&gt;0,1,IF(SUM('Actual species'!J389="X"),1,0))</f>
        <v>0</v>
      </c>
      <c r="H389">
        <f>IF(SUM('Actual species'!K389)&gt;0,1,IF(SUM('Actual species'!K389="X"),1,0))</f>
        <v>0</v>
      </c>
      <c r="I389">
        <f>IF(SUM('Actual species'!L389)&gt;0,1,IF(SUM('Actual species'!L389="X"),1,0))</f>
        <v>0</v>
      </c>
      <c r="J389">
        <f>IF(SUM('Actual species'!M389)&gt;0,1,IF(SUM('Actual species'!M389="X"),1,0))</f>
        <v>1</v>
      </c>
      <c r="K389">
        <f>IF(SUM('Actual species'!N389)&gt;0,1,IF(SUM('Actual species'!N389="X"),1,0))</f>
        <v>0</v>
      </c>
      <c r="L389">
        <f>IF(SUM('Actual species'!O389)&gt;0,1,IF(SUM('Actual species'!O389="X"),1,0))</f>
        <v>0</v>
      </c>
      <c r="M389">
        <f>IF(SUM('Actual species'!P389)&gt;0,1,IF(SUM('Actual species'!P389="X"),1,0))</f>
        <v>0</v>
      </c>
      <c r="N389">
        <f>IF(SUM('Actual species'!Q389)&gt;0,1,IF(SUM('Actual species'!Q389="X"),1,0))</f>
        <v>0</v>
      </c>
      <c r="O389">
        <f>IF(SUM('Actual species'!R389)&gt;0,1,IF(SUM('Actual species'!R389="X"),1,0))</f>
        <v>0</v>
      </c>
      <c r="P389">
        <f>IF(SUM('Actual species'!S389)&gt;0,1,IF(SUM('Actual species'!S389="X"),1,0))</f>
        <v>0</v>
      </c>
      <c r="Q389">
        <f>IF(SUM('Actual species'!T389)&gt;0,1,IF(SUM('Actual species'!T389="X"),1,0))</f>
        <v>0</v>
      </c>
      <c r="R389">
        <f>IF(SUM('Actual species'!U389)&gt;0,1,IF(SUM('Actual species'!U389="X"),1,0))</f>
        <v>0</v>
      </c>
      <c r="S389">
        <f>IF(SUM('Actual species'!V389)&gt;0,1,IF(SUM('Actual species'!V389="X"),1,0))</f>
        <v>0</v>
      </c>
      <c r="T389">
        <f>IF(SUM('Actual species'!W389)&gt;0,1,IF(SUM('Actual species'!W389="X"),1,0))</f>
        <v>0</v>
      </c>
      <c r="U389">
        <f>IF(SUM('Actual species'!X389)&gt;0,1,IF(SUM('Actual species'!X389="X"),1,0))</f>
        <v>0</v>
      </c>
      <c r="V389">
        <f>IF(SUM('Actual species'!Y389)&gt;0,1,IF(SUM('Actual species'!Y389="X"),1,0))</f>
        <v>0</v>
      </c>
    </row>
    <row r="390" spans="1:22" x14ac:dyDescent="0.3">
      <c r="A390" t="str">
        <f>'Actual species'!A390</f>
        <v>Gyrophaena lucidula</v>
      </c>
      <c r="B390">
        <f>IF(SUM('Actual species'!B390:E390)&gt;0,1,IF(SUM('Actual species'!B390:E390="X"),1,0))</f>
        <v>0</v>
      </c>
      <c r="C390">
        <f>IF(SUM('Actual species'!F390)&gt;0,1,IF(SUM('Actual species'!F390="X"),1,0))</f>
        <v>0</v>
      </c>
      <c r="D390">
        <f>IF(SUM('Actual species'!G390)&gt;0,1,IF(SUM('Actual species'!G390="X"),1,0))</f>
        <v>0</v>
      </c>
      <c r="E390">
        <f>IF(SUM('Actual species'!H390)&gt;0,1,IF(SUM('Actual species'!H390="X"),1,0))</f>
        <v>0</v>
      </c>
      <c r="F390">
        <f>IF(SUM('Actual species'!I390)&gt;0,1,IF(SUM('Actual species'!I390="X"),1,0))</f>
        <v>0</v>
      </c>
      <c r="G390">
        <f>IF(SUM('Actual species'!J390)&gt;0,1,IF(SUM('Actual species'!J390="X"),1,0))</f>
        <v>0</v>
      </c>
      <c r="H390">
        <f>IF(SUM('Actual species'!K390)&gt;0,1,IF(SUM('Actual species'!K390="X"),1,0))</f>
        <v>0</v>
      </c>
      <c r="I390">
        <f>IF(SUM('Actual species'!L390)&gt;0,1,IF(SUM('Actual species'!L390="X"),1,0))</f>
        <v>0</v>
      </c>
      <c r="J390">
        <f>IF(SUM('Actual species'!M390)&gt;0,1,IF(SUM('Actual species'!M390="X"),1,0))</f>
        <v>1</v>
      </c>
      <c r="K390">
        <f>IF(SUM('Actual species'!N390)&gt;0,1,IF(SUM('Actual species'!N390="X"),1,0))</f>
        <v>0</v>
      </c>
      <c r="L390">
        <f>IF(SUM('Actual species'!O390)&gt;0,1,IF(SUM('Actual species'!O390="X"),1,0))</f>
        <v>0</v>
      </c>
      <c r="M390">
        <f>IF(SUM('Actual species'!P390)&gt;0,1,IF(SUM('Actual species'!P390="X"),1,0))</f>
        <v>0</v>
      </c>
      <c r="N390">
        <f>IF(SUM('Actual species'!Q390)&gt;0,1,IF(SUM('Actual species'!Q390="X"),1,0))</f>
        <v>0</v>
      </c>
      <c r="O390">
        <f>IF(SUM('Actual species'!R390)&gt;0,1,IF(SUM('Actual species'!R390="X"),1,0))</f>
        <v>0</v>
      </c>
      <c r="P390">
        <f>IF(SUM('Actual species'!S390)&gt;0,1,IF(SUM('Actual species'!S390="X"),1,0))</f>
        <v>0</v>
      </c>
      <c r="Q390">
        <f>IF(SUM('Actual species'!T390)&gt;0,1,IF(SUM('Actual species'!T390="X"),1,0))</f>
        <v>0</v>
      </c>
      <c r="R390">
        <f>IF(SUM('Actual species'!U390)&gt;0,1,IF(SUM('Actual species'!U390="X"),1,0))</f>
        <v>0</v>
      </c>
      <c r="S390">
        <f>IF(SUM('Actual species'!V390)&gt;0,1,IF(SUM('Actual species'!V390="X"),1,0))</f>
        <v>0</v>
      </c>
      <c r="T390">
        <f>IF(SUM('Actual species'!W390)&gt;0,1,IF(SUM('Actual species'!W390="X"),1,0))</f>
        <v>0</v>
      </c>
      <c r="U390">
        <f>IF(SUM('Actual species'!X390)&gt;0,1,IF(SUM('Actual species'!X390="X"),1,0))</f>
        <v>1</v>
      </c>
      <c r="V390">
        <f>IF(SUM('Actual species'!Y390)&gt;0,1,IF(SUM('Actual species'!Y390="X"),1,0))</f>
        <v>0</v>
      </c>
    </row>
    <row r="391" spans="1:22" x14ac:dyDescent="0.3">
      <c r="A391" t="str">
        <f>'Actual species'!A391</f>
        <v>Halobrecta algae</v>
      </c>
      <c r="B391">
        <f>IF(SUM('Actual species'!B391:E391)&gt;0,1,IF(SUM('Actual species'!B391:E391="X"),1,0))</f>
        <v>0</v>
      </c>
      <c r="C391">
        <f>IF(SUM('Actual species'!F391)&gt;0,1,IF(SUM('Actual species'!F391="X"),1,0))</f>
        <v>0</v>
      </c>
      <c r="D391">
        <f>IF(SUM('Actual species'!G391)&gt;0,1,IF(SUM('Actual species'!G391="X"),1,0))</f>
        <v>0</v>
      </c>
      <c r="E391">
        <f>IF(SUM('Actual species'!H391)&gt;0,1,IF(SUM('Actual species'!H391="X"),1,0))</f>
        <v>0</v>
      </c>
      <c r="F391">
        <f>IF(SUM('Actual species'!I391)&gt;0,1,IF(SUM('Actual species'!I391="X"),1,0))</f>
        <v>1</v>
      </c>
      <c r="G391">
        <f>IF(SUM('Actual species'!J391)&gt;0,1,IF(SUM('Actual species'!J391="X"),1,0))</f>
        <v>0</v>
      </c>
      <c r="H391">
        <f>IF(SUM('Actual species'!K391)&gt;0,1,IF(SUM('Actual species'!K391="X"),1,0))</f>
        <v>0</v>
      </c>
      <c r="I391">
        <f>IF(SUM('Actual species'!L391)&gt;0,1,IF(SUM('Actual species'!L391="X"),1,0))</f>
        <v>0</v>
      </c>
      <c r="J391">
        <f>IF(SUM('Actual species'!M391)&gt;0,1,IF(SUM('Actual species'!M391="X"),1,0))</f>
        <v>1</v>
      </c>
      <c r="K391">
        <f>IF(SUM('Actual species'!N391)&gt;0,1,IF(SUM('Actual species'!N391="X"),1,0))</f>
        <v>0</v>
      </c>
      <c r="L391">
        <f>IF(SUM('Actual species'!O391)&gt;0,1,IF(SUM('Actual species'!O391="X"),1,0))</f>
        <v>0</v>
      </c>
      <c r="M391">
        <f>IF(SUM('Actual species'!P391)&gt;0,1,IF(SUM('Actual species'!P391="X"),1,0))</f>
        <v>1</v>
      </c>
      <c r="N391">
        <f>IF(SUM('Actual species'!Q391)&gt;0,1,IF(SUM('Actual species'!Q391="X"),1,0))</f>
        <v>0</v>
      </c>
      <c r="O391">
        <f>IF(SUM('Actual species'!R391)&gt;0,1,IF(SUM('Actual species'!R391="X"),1,0))</f>
        <v>0</v>
      </c>
      <c r="P391">
        <f>IF(SUM('Actual species'!S391)&gt;0,1,IF(SUM('Actual species'!S391="X"),1,0))</f>
        <v>0</v>
      </c>
      <c r="Q391">
        <f>IF(SUM('Actual species'!T391)&gt;0,1,IF(SUM('Actual species'!T391="X"),1,0))</f>
        <v>0</v>
      </c>
      <c r="R391">
        <f>IF(SUM('Actual species'!U391)&gt;0,1,IF(SUM('Actual species'!U391="X"),1,0))</f>
        <v>0</v>
      </c>
      <c r="S391">
        <f>IF(SUM('Actual species'!V391)&gt;0,1,IF(SUM('Actual species'!V391="X"),1,0))</f>
        <v>0</v>
      </c>
      <c r="T391">
        <f>IF(SUM('Actual species'!W391)&gt;0,1,IF(SUM('Actual species'!W391="X"),1,0))</f>
        <v>0</v>
      </c>
      <c r="U391">
        <f>IF(SUM('Actual species'!X391)&gt;0,1,IF(SUM('Actual species'!X391="X"),1,0))</f>
        <v>1</v>
      </c>
      <c r="V391">
        <f>IF(SUM('Actual species'!Y391)&gt;0,1,IF(SUM('Actual species'!Y391="X"),1,0))</f>
        <v>1</v>
      </c>
    </row>
    <row r="392" spans="1:22" x14ac:dyDescent="0.3">
      <c r="A392" t="str">
        <f>'Actual species'!A392</f>
        <v>Halobrecta flavipes</v>
      </c>
      <c r="B392">
        <f>IF(SUM('Actual species'!B392:E392)&gt;0,1,IF(SUM('Actual species'!B392:E392="X"),1,0))</f>
        <v>0</v>
      </c>
      <c r="C392">
        <f>IF(SUM('Actual species'!F392)&gt;0,1,IF(SUM('Actual species'!F392="X"),1,0))</f>
        <v>0</v>
      </c>
      <c r="D392">
        <f>IF(SUM('Actual species'!G392)&gt;0,1,IF(SUM('Actual species'!G392="X"),1,0))</f>
        <v>0</v>
      </c>
      <c r="E392">
        <f>IF(SUM('Actual species'!H392)&gt;0,1,IF(SUM('Actual species'!H392="X"),1,0))</f>
        <v>0</v>
      </c>
      <c r="F392">
        <f>IF(SUM('Actual species'!I392)&gt;0,1,IF(SUM('Actual species'!I392="X"),1,0))</f>
        <v>1</v>
      </c>
      <c r="G392">
        <f>IF(SUM('Actual species'!J392)&gt;0,1,IF(SUM('Actual species'!J392="X"),1,0))</f>
        <v>0</v>
      </c>
      <c r="H392">
        <f>IF(SUM('Actual species'!K392)&gt;0,1,IF(SUM('Actual species'!K392="X"),1,0))</f>
        <v>0</v>
      </c>
      <c r="I392">
        <f>IF(SUM('Actual species'!L392)&gt;0,1,IF(SUM('Actual species'!L392="X"),1,0))</f>
        <v>0</v>
      </c>
      <c r="J392">
        <f>IF(SUM('Actual species'!M392)&gt;0,1,IF(SUM('Actual species'!M392="X"),1,0))</f>
        <v>1</v>
      </c>
      <c r="K392">
        <f>IF(SUM('Actual species'!N392)&gt;0,1,IF(SUM('Actual species'!N392="X"),1,0))</f>
        <v>0</v>
      </c>
      <c r="L392">
        <f>IF(SUM('Actual species'!O392)&gt;0,1,IF(SUM('Actual species'!O392="X"),1,0))</f>
        <v>0</v>
      </c>
      <c r="M392">
        <f>IF(SUM('Actual species'!P392)&gt;0,1,IF(SUM('Actual species'!P392="X"),1,0))</f>
        <v>0</v>
      </c>
      <c r="N392">
        <f>IF(SUM('Actual species'!Q392)&gt;0,1,IF(SUM('Actual species'!Q392="X"),1,0))</f>
        <v>0</v>
      </c>
      <c r="O392">
        <f>IF(SUM('Actual species'!R392)&gt;0,1,IF(SUM('Actual species'!R392="X"),1,0))</f>
        <v>0</v>
      </c>
      <c r="P392">
        <f>IF(SUM('Actual species'!S392)&gt;0,1,IF(SUM('Actual species'!S392="X"),1,0))</f>
        <v>0</v>
      </c>
      <c r="Q392">
        <f>IF(SUM('Actual species'!T392)&gt;0,1,IF(SUM('Actual species'!T392="X"),1,0))</f>
        <v>0</v>
      </c>
      <c r="R392">
        <f>IF(SUM('Actual species'!U392)&gt;0,1,IF(SUM('Actual species'!U392="X"),1,0))</f>
        <v>0</v>
      </c>
      <c r="S392">
        <f>IF(SUM('Actual species'!V392)&gt;0,1,IF(SUM('Actual species'!V392="X"),1,0))</f>
        <v>0</v>
      </c>
      <c r="T392">
        <f>IF(SUM('Actual species'!W392)&gt;0,1,IF(SUM('Actual species'!W392="X"),1,0))</f>
        <v>0</v>
      </c>
      <c r="U392">
        <f>IF(SUM('Actual species'!X392)&gt;0,1,IF(SUM('Actual species'!X392="X"),1,0))</f>
        <v>1</v>
      </c>
      <c r="V392">
        <f>IF(SUM('Actual species'!Y392)&gt;0,1,IF(SUM('Actual species'!Y392="X"),1,0))</f>
        <v>0</v>
      </c>
    </row>
    <row r="393" spans="1:22" x14ac:dyDescent="0.3">
      <c r="A393" t="str">
        <f>'Actual species'!A393</f>
        <v>Haploglossa villosula</v>
      </c>
      <c r="B393">
        <f>IF(SUM('Actual species'!B393:E393)&gt;0,1,IF(SUM('Actual species'!B393:E393="X"),1,0))</f>
        <v>0</v>
      </c>
      <c r="C393">
        <f>IF(SUM('Actual species'!F393)&gt;0,1,IF(SUM('Actual species'!F393="X"),1,0))</f>
        <v>0</v>
      </c>
      <c r="D393">
        <f>IF(SUM('Actual species'!G393)&gt;0,1,IF(SUM('Actual species'!G393="X"),1,0))</f>
        <v>0</v>
      </c>
      <c r="E393">
        <f>IF(SUM('Actual species'!H393)&gt;0,1,IF(SUM('Actual species'!H393="X"),1,0))</f>
        <v>0</v>
      </c>
      <c r="F393">
        <f>IF(SUM('Actual species'!I393)&gt;0,1,IF(SUM('Actual species'!I393="X"),1,0))</f>
        <v>1</v>
      </c>
      <c r="G393">
        <f>IF(SUM('Actual species'!J393)&gt;0,1,IF(SUM('Actual species'!J393="X"),1,0))</f>
        <v>0</v>
      </c>
      <c r="H393">
        <f>IF(SUM('Actual species'!K393)&gt;0,1,IF(SUM('Actual species'!K393="X"),1,0))</f>
        <v>0</v>
      </c>
      <c r="I393">
        <f>IF(SUM('Actual species'!L393)&gt;0,1,IF(SUM('Actual species'!L393="X"),1,0))</f>
        <v>0</v>
      </c>
      <c r="J393">
        <f>IF(SUM('Actual species'!M393)&gt;0,1,IF(SUM('Actual species'!M393="X"),1,0))</f>
        <v>1</v>
      </c>
      <c r="K393">
        <f>IF(SUM('Actual species'!N393)&gt;0,1,IF(SUM('Actual species'!N393="X"),1,0))</f>
        <v>0</v>
      </c>
      <c r="L393">
        <f>IF(SUM('Actual species'!O393)&gt;0,1,IF(SUM('Actual species'!O393="X"),1,0))</f>
        <v>0</v>
      </c>
      <c r="M393">
        <f>IF(SUM('Actual species'!P393)&gt;0,1,IF(SUM('Actual species'!P393="X"),1,0))</f>
        <v>0</v>
      </c>
      <c r="N393">
        <f>IF(SUM('Actual species'!Q393)&gt;0,1,IF(SUM('Actual species'!Q393="X"),1,0))</f>
        <v>0</v>
      </c>
      <c r="O393">
        <f>IF(SUM('Actual species'!R393)&gt;0,1,IF(SUM('Actual species'!R393="X"),1,0))</f>
        <v>1</v>
      </c>
      <c r="P393">
        <f>IF(SUM('Actual species'!S393)&gt;0,1,IF(SUM('Actual species'!S393="X"),1,0))</f>
        <v>0</v>
      </c>
      <c r="Q393">
        <f>IF(SUM('Actual species'!T393)&gt;0,1,IF(SUM('Actual species'!T393="X"),1,0))</f>
        <v>0</v>
      </c>
      <c r="R393">
        <f>IF(SUM('Actual species'!U393)&gt;0,1,IF(SUM('Actual species'!U393="X"),1,0))</f>
        <v>0</v>
      </c>
      <c r="S393">
        <f>IF(SUM('Actual species'!V393)&gt;0,1,IF(SUM('Actual species'!V393="X"),1,0))</f>
        <v>0</v>
      </c>
      <c r="T393">
        <f>IF(SUM('Actual species'!W393)&gt;0,1,IF(SUM('Actual species'!W393="X"),1,0))</f>
        <v>0</v>
      </c>
      <c r="U393">
        <f>IF(SUM('Actual species'!X393)&gt;0,1,IF(SUM('Actual species'!X393="X"),1,0))</f>
        <v>1</v>
      </c>
      <c r="V393">
        <f>IF(SUM('Actual species'!Y393)&gt;0,1,IF(SUM('Actual species'!Y393="X"),1,0))</f>
        <v>0</v>
      </c>
    </row>
    <row r="394" spans="1:22" x14ac:dyDescent="0.3">
      <c r="A394" t="str">
        <f>'Actual species'!A394</f>
        <v>Heterota plumbea</v>
      </c>
      <c r="B394">
        <f>IF(SUM('Actual species'!B394:E394)&gt;0,1,IF(SUM('Actual species'!B394:E394="X"),1,0))</f>
        <v>1</v>
      </c>
      <c r="C394">
        <f>IF(SUM('Actual species'!F394)&gt;0,1,IF(SUM('Actual species'!F394="X"),1,0))</f>
        <v>0</v>
      </c>
      <c r="D394">
        <f>IF(SUM('Actual species'!G394)&gt;0,1,IF(SUM('Actual species'!G394="X"),1,0))</f>
        <v>0</v>
      </c>
      <c r="E394">
        <f>IF(SUM('Actual species'!H394)&gt;0,1,IF(SUM('Actual species'!H394="X"),1,0))</f>
        <v>0</v>
      </c>
      <c r="F394">
        <f>IF(SUM('Actual species'!I394)&gt;0,1,IF(SUM('Actual species'!I394="X"),1,0))</f>
        <v>0</v>
      </c>
      <c r="G394">
        <f>IF(SUM('Actual species'!J394)&gt;0,1,IF(SUM('Actual species'!J394="X"),1,0))</f>
        <v>0</v>
      </c>
      <c r="H394">
        <f>IF(SUM('Actual species'!K394)&gt;0,1,IF(SUM('Actual species'!K394="X"),1,0))</f>
        <v>0</v>
      </c>
      <c r="I394">
        <f>IF(SUM('Actual species'!L394)&gt;0,1,IF(SUM('Actual species'!L394="X"),1,0))</f>
        <v>0</v>
      </c>
      <c r="J394">
        <f>IF(SUM('Actual species'!M394)&gt;0,1,IF(SUM('Actual species'!M394="X"),1,0))</f>
        <v>0</v>
      </c>
      <c r="K394">
        <f>IF(SUM('Actual species'!N394)&gt;0,1,IF(SUM('Actual species'!N394="X"),1,0))</f>
        <v>0</v>
      </c>
      <c r="L394">
        <f>IF(SUM('Actual species'!O394)&gt;0,1,IF(SUM('Actual species'!O394="X"),1,0))</f>
        <v>0</v>
      </c>
      <c r="M394">
        <f>IF(SUM('Actual species'!P394)&gt;0,1,IF(SUM('Actual species'!P394="X"),1,0))</f>
        <v>0</v>
      </c>
      <c r="N394">
        <f>IF(SUM('Actual species'!Q394)&gt;0,1,IF(SUM('Actual species'!Q394="X"),1,0))</f>
        <v>0</v>
      </c>
      <c r="O394">
        <f>IF(SUM('Actual species'!R394)&gt;0,1,IF(SUM('Actual species'!R394="X"),1,0))</f>
        <v>0</v>
      </c>
      <c r="P394">
        <f>IF(SUM('Actual species'!S394)&gt;0,1,IF(SUM('Actual species'!S394="X"),1,0))</f>
        <v>0</v>
      </c>
      <c r="Q394">
        <f>IF(SUM('Actual species'!T394)&gt;0,1,IF(SUM('Actual species'!T394="X"),1,0))</f>
        <v>0</v>
      </c>
      <c r="R394">
        <f>IF(SUM('Actual species'!U394)&gt;0,1,IF(SUM('Actual species'!U394="X"),1,0))</f>
        <v>0</v>
      </c>
      <c r="S394">
        <f>IF(SUM('Actual species'!V394)&gt;0,1,IF(SUM('Actual species'!V394="X"),1,0))</f>
        <v>0</v>
      </c>
      <c r="T394">
        <f>IF(SUM('Actual species'!W394)&gt;0,1,IF(SUM('Actual species'!W394="X"),1,0))</f>
        <v>0</v>
      </c>
      <c r="U394">
        <f>IF(SUM('Actual species'!X394)&gt;0,1,IF(SUM('Actual species'!X394="X"),1,0))</f>
        <v>0</v>
      </c>
      <c r="V394">
        <f>IF(SUM('Actual species'!Y394)&gt;0,1,IF(SUM('Actual species'!Y394="X"),1,0))</f>
        <v>0</v>
      </c>
    </row>
    <row r="395" spans="1:22" x14ac:dyDescent="0.3">
      <c r="A395" t="str">
        <f>'Actual species'!A395</f>
        <v>Holobus flavicornis</v>
      </c>
      <c r="B395">
        <f>IF(SUM('Actual species'!B395:E395)&gt;0,1,IF(SUM('Actual species'!B395:E395="X"),1,0))</f>
        <v>0</v>
      </c>
      <c r="C395">
        <f>IF(SUM('Actual species'!F395)&gt;0,1,IF(SUM('Actual species'!F395="X"),1,0))</f>
        <v>0</v>
      </c>
      <c r="D395">
        <f>IF(SUM('Actual species'!G395)&gt;0,1,IF(SUM('Actual species'!G395="X"),1,0))</f>
        <v>0</v>
      </c>
      <c r="E395">
        <f>IF(SUM('Actual species'!H395)&gt;0,1,IF(SUM('Actual species'!H395="X"),1,0))</f>
        <v>0</v>
      </c>
      <c r="F395">
        <f>IF(SUM('Actual species'!I395)&gt;0,1,IF(SUM('Actual species'!I395="X"),1,0))</f>
        <v>0</v>
      </c>
      <c r="G395">
        <f>IF(SUM('Actual species'!J395)&gt;0,1,IF(SUM('Actual species'!J395="X"),1,0))</f>
        <v>0</v>
      </c>
      <c r="H395">
        <f>IF(SUM('Actual species'!K395)&gt;0,1,IF(SUM('Actual species'!K395="X"),1,0))</f>
        <v>0</v>
      </c>
      <c r="I395">
        <f>IF(SUM('Actual species'!L395)&gt;0,1,IF(SUM('Actual species'!L395="X"),1,0))</f>
        <v>0</v>
      </c>
      <c r="J395">
        <f>IF(SUM('Actual species'!M395)&gt;0,1,IF(SUM('Actual species'!M395="X"),1,0))</f>
        <v>1</v>
      </c>
      <c r="K395">
        <f>IF(SUM('Actual species'!N395)&gt;0,1,IF(SUM('Actual species'!N395="X"),1,0))</f>
        <v>0</v>
      </c>
      <c r="L395">
        <f>IF(SUM('Actual species'!O395)&gt;0,1,IF(SUM('Actual species'!O395="X"),1,0))</f>
        <v>0</v>
      </c>
      <c r="M395">
        <f>IF(SUM('Actual species'!P395)&gt;0,1,IF(SUM('Actual species'!P395="X"),1,0))</f>
        <v>0</v>
      </c>
      <c r="N395">
        <f>IF(SUM('Actual species'!Q395)&gt;0,1,IF(SUM('Actual species'!Q395="X"),1,0))</f>
        <v>0</v>
      </c>
      <c r="O395">
        <f>IF(SUM('Actual species'!R395)&gt;0,1,IF(SUM('Actual species'!R395="X"),1,0))</f>
        <v>0</v>
      </c>
      <c r="P395">
        <f>IF(SUM('Actual species'!S395)&gt;0,1,IF(SUM('Actual species'!S395="X"),1,0))</f>
        <v>1</v>
      </c>
      <c r="Q395">
        <f>IF(SUM('Actual species'!T395)&gt;0,1,IF(SUM('Actual species'!T395="X"),1,0))</f>
        <v>0</v>
      </c>
      <c r="R395">
        <f>IF(SUM('Actual species'!U395)&gt;0,1,IF(SUM('Actual species'!U395="X"),1,0))</f>
        <v>0</v>
      </c>
      <c r="S395">
        <f>IF(SUM('Actual species'!V395)&gt;0,1,IF(SUM('Actual species'!V395="X"),1,0))</f>
        <v>1</v>
      </c>
      <c r="T395">
        <f>IF(SUM('Actual species'!W395)&gt;0,1,IF(SUM('Actual species'!W395="X"),1,0))</f>
        <v>0</v>
      </c>
      <c r="U395">
        <f>IF(SUM('Actual species'!X395)&gt;0,1,IF(SUM('Actual species'!X395="X"),1,0))</f>
        <v>1</v>
      </c>
      <c r="V395">
        <f>IF(SUM('Actual species'!Y395)&gt;0,1,IF(SUM('Actual species'!Y395="X"),1,0))</f>
        <v>0</v>
      </c>
    </row>
    <row r="396" spans="1:22" x14ac:dyDescent="0.3">
      <c r="A396" t="str">
        <f>'Actual species'!A396</f>
        <v>Homoeusa acuminata</v>
      </c>
      <c r="B396">
        <f>IF(SUM('Actual species'!B396:E396)&gt;0,1,IF(SUM('Actual species'!B396:E396="X"),1,0))</f>
        <v>0</v>
      </c>
      <c r="C396">
        <f>IF(SUM('Actual species'!F396)&gt;0,1,IF(SUM('Actual species'!F396="X"),1,0))</f>
        <v>0</v>
      </c>
      <c r="D396">
        <f>IF(SUM('Actual species'!G396)&gt;0,1,IF(SUM('Actual species'!G396="X"),1,0))</f>
        <v>0</v>
      </c>
      <c r="E396">
        <f>IF(SUM('Actual species'!H396)&gt;0,1,IF(SUM('Actual species'!H396="X"),1,0))</f>
        <v>0</v>
      </c>
      <c r="F396">
        <f>IF(SUM('Actual species'!I396)&gt;0,1,IF(SUM('Actual species'!I396="X"),1,0))</f>
        <v>0</v>
      </c>
      <c r="G396">
        <f>IF(SUM('Actual species'!J396)&gt;0,1,IF(SUM('Actual species'!J396="X"),1,0))</f>
        <v>0</v>
      </c>
      <c r="H396">
        <f>IF(SUM('Actual species'!K396)&gt;0,1,IF(SUM('Actual species'!K396="X"),1,0))</f>
        <v>0</v>
      </c>
      <c r="I396">
        <f>IF(SUM('Actual species'!L396)&gt;0,1,IF(SUM('Actual species'!L396="X"),1,0))</f>
        <v>0</v>
      </c>
      <c r="J396">
        <f>IF(SUM('Actual species'!M396)&gt;0,1,IF(SUM('Actual species'!M396="X"),1,0))</f>
        <v>0</v>
      </c>
      <c r="K396">
        <f>IF(SUM('Actual species'!N396)&gt;0,1,IF(SUM('Actual species'!N396="X"),1,0))</f>
        <v>0</v>
      </c>
      <c r="L396">
        <f>IF(SUM('Actual species'!O396)&gt;0,1,IF(SUM('Actual species'!O396="X"),1,0))</f>
        <v>0</v>
      </c>
      <c r="M396">
        <f>IF(SUM('Actual species'!P396)&gt;0,1,IF(SUM('Actual species'!P396="X"),1,0))</f>
        <v>0</v>
      </c>
      <c r="N396">
        <f>IF(SUM('Actual species'!Q396)&gt;0,1,IF(SUM('Actual species'!Q396="X"),1,0))</f>
        <v>0</v>
      </c>
      <c r="O396">
        <f>IF(SUM('Actual species'!R396)&gt;0,1,IF(SUM('Actual species'!R396="X"),1,0))</f>
        <v>1</v>
      </c>
      <c r="P396">
        <f>IF(SUM('Actual species'!S396)&gt;0,1,IF(SUM('Actual species'!S396="X"),1,0))</f>
        <v>0</v>
      </c>
      <c r="Q396">
        <f>IF(SUM('Actual species'!T396)&gt;0,1,IF(SUM('Actual species'!T396="X"),1,0))</f>
        <v>0</v>
      </c>
      <c r="R396">
        <f>IF(SUM('Actual species'!U396)&gt;0,1,IF(SUM('Actual species'!U396="X"),1,0))</f>
        <v>0</v>
      </c>
      <c r="S396">
        <f>IF(SUM('Actual species'!V396)&gt;0,1,IF(SUM('Actual species'!V396="X"),1,0))</f>
        <v>0</v>
      </c>
      <c r="T396">
        <f>IF(SUM('Actual species'!W396)&gt;0,1,IF(SUM('Actual species'!W396="X"),1,0))</f>
        <v>0</v>
      </c>
      <c r="U396">
        <f>IF(SUM('Actual species'!X396)&gt;0,1,IF(SUM('Actual species'!X396="X"),1,0))</f>
        <v>1</v>
      </c>
      <c r="V396">
        <f>IF(SUM('Actual species'!Y396)&gt;0,1,IF(SUM('Actual species'!Y396="X"),1,0))</f>
        <v>0</v>
      </c>
    </row>
    <row r="397" spans="1:22" x14ac:dyDescent="0.3">
      <c r="A397" t="str">
        <f>'Actual species'!A397</f>
        <v>Hydrosmecta fluviatilis</v>
      </c>
      <c r="B397">
        <f>IF(SUM('Actual species'!B397:E397)&gt;0,1,IF(SUM('Actual species'!B397:E397="X"),1,0))</f>
        <v>0</v>
      </c>
      <c r="C397">
        <f>IF(SUM('Actual species'!F397)&gt;0,1,IF(SUM('Actual species'!F397="X"),1,0))</f>
        <v>0</v>
      </c>
      <c r="D397">
        <f>IF(SUM('Actual species'!G397)&gt;0,1,IF(SUM('Actual species'!G397="X"),1,0))</f>
        <v>0</v>
      </c>
      <c r="E397">
        <f>IF(SUM('Actual species'!H397)&gt;0,1,IF(SUM('Actual species'!H397="X"),1,0))</f>
        <v>0</v>
      </c>
      <c r="F397">
        <f>IF(SUM('Actual species'!I397)&gt;0,1,IF(SUM('Actual species'!I397="X"),1,0))</f>
        <v>0</v>
      </c>
      <c r="G397">
        <f>IF(SUM('Actual species'!J397)&gt;0,1,IF(SUM('Actual species'!J397="X"),1,0))</f>
        <v>0</v>
      </c>
      <c r="H397">
        <f>IF(SUM('Actual species'!K397)&gt;0,1,IF(SUM('Actual species'!K397="X"),1,0))</f>
        <v>0</v>
      </c>
      <c r="I397">
        <f>IF(SUM('Actual species'!L397)&gt;0,1,IF(SUM('Actual species'!L397="X"),1,0))</f>
        <v>0</v>
      </c>
      <c r="J397">
        <f>IF(SUM('Actual species'!M397)&gt;0,1,IF(SUM('Actual species'!M397="X"),1,0))</f>
        <v>0</v>
      </c>
      <c r="K397">
        <f>IF(SUM('Actual species'!N397)&gt;0,1,IF(SUM('Actual species'!N397="X"),1,0))</f>
        <v>0</v>
      </c>
      <c r="L397">
        <f>IF(SUM('Actual species'!O397)&gt;0,1,IF(SUM('Actual species'!O397="X"),1,0))</f>
        <v>0</v>
      </c>
      <c r="M397">
        <f>IF(SUM('Actual species'!P397)&gt;0,1,IF(SUM('Actual species'!P397="X"),1,0))</f>
        <v>1</v>
      </c>
      <c r="N397">
        <f>IF(SUM('Actual species'!Q397)&gt;0,1,IF(SUM('Actual species'!Q397="X"),1,0))</f>
        <v>0</v>
      </c>
      <c r="O397">
        <f>IF(SUM('Actual species'!R397)&gt;0,1,IF(SUM('Actual species'!R397="X"),1,0))</f>
        <v>0</v>
      </c>
      <c r="P397">
        <f>IF(SUM('Actual species'!S397)&gt;0,1,IF(SUM('Actual species'!S397="X"),1,0))</f>
        <v>0</v>
      </c>
      <c r="Q397">
        <f>IF(SUM('Actual species'!T397)&gt;0,1,IF(SUM('Actual species'!T397="X"),1,0))</f>
        <v>0</v>
      </c>
      <c r="R397">
        <f>IF(SUM('Actual species'!U397)&gt;0,1,IF(SUM('Actual species'!U397="X"),1,0))</f>
        <v>0</v>
      </c>
      <c r="S397">
        <f>IF(SUM('Actual species'!V397)&gt;0,1,IF(SUM('Actual species'!V397="X"),1,0))</f>
        <v>0</v>
      </c>
      <c r="T397">
        <f>IF(SUM('Actual species'!W397)&gt;0,1,IF(SUM('Actual species'!W397="X"),1,0))</f>
        <v>0</v>
      </c>
      <c r="U397">
        <f>IF(SUM('Actual species'!X397)&gt;0,1,IF(SUM('Actual species'!X397="X"),1,0))</f>
        <v>0</v>
      </c>
      <c r="V397">
        <f>IF(SUM('Actual species'!Y397)&gt;0,1,IF(SUM('Actual species'!Y397="X"),1,0))</f>
        <v>0</v>
      </c>
    </row>
    <row r="398" spans="1:22" x14ac:dyDescent="0.3">
      <c r="A398" t="str">
        <f>'Actual species'!A398</f>
        <v>Hydrosmecta fragilis</v>
      </c>
      <c r="B398">
        <f>IF(SUM('Actual species'!B398:E398)&gt;0,1,IF(SUM('Actual species'!B398:E398="X"),1,0))</f>
        <v>0</v>
      </c>
      <c r="C398">
        <f>IF(SUM('Actual species'!F398)&gt;0,1,IF(SUM('Actual species'!F398="X"),1,0))</f>
        <v>0</v>
      </c>
      <c r="D398">
        <f>IF(SUM('Actual species'!G398)&gt;0,1,IF(SUM('Actual species'!G398="X"),1,0))</f>
        <v>0</v>
      </c>
      <c r="E398">
        <f>IF(SUM('Actual species'!H398)&gt;0,1,IF(SUM('Actual species'!H398="X"),1,0))</f>
        <v>0</v>
      </c>
      <c r="F398">
        <f>IF(SUM('Actual species'!I398)&gt;0,1,IF(SUM('Actual species'!I398="X"),1,0))</f>
        <v>0</v>
      </c>
      <c r="G398">
        <f>IF(SUM('Actual species'!J398)&gt;0,1,IF(SUM('Actual species'!J398="X"),1,0))</f>
        <v>0</v>
      </c>
      <c r="H398">
        <f>IF(SUM('Actual species'!K398)&gt;0,1,IF(SUM('Actual species'!K398="X"),1,0))</f>
        <v>0</v>
      </c>
      <c r="I398">
        <f>IF(SUM('Actual species'!L398)&gt;0,1,IF(SUM('Actual species'!L398="X"),1,0))</f>
        <v>0</v>
      </c>
      <c r="J398">
        <f>IF(SUM('Actual species'!M398)&gt;0,1,IF(SUM('Actual species'!M398="X"),1,0))</f>
        <v>1</v>
      </c>
      <c r="K398">
        <f>IF(SUM('Actual species'!N398)&gt;0,1,IF(SUM('Actual species'!N398="X"),1,0))</f>
        <v>0</v>
      </c>
      <c r="L398">
        <f>IF(SUM('Actual species'!O398)&gt;0,1,IF(SUM('Actual species'!O398="X"),1,0))</f>
        <v>0</v>
      </c>
      <c r="M398">
        <f>IF(SUM('Actual species'!P398)&gt;0,1,IF(SUM('Actual species'!P398="X"),1,0))</f>
        <v>1</v>
      </c>
      <c r="N398">
        <f>IF(SUM('Actual species'!Q398)&gt;0,1,IF(SUM('Actual species'!Q398="X"),1,0))</f>
        <v>0</v>
      </c>
      <c r="O398">
        <f>IF(SUM('Actual species'!R398)&gt;0,1,IF(SUM('Actual species'!R398="X"),1,0))</f>
        <v>0</v>
      </c>
      <c r="P398">
        <f>IF(SUM('Actual species'!S398)&gt;0,1,IF(SUM('Actual species'!S398="X"),1,0))</f>
        <v>0</v>
      </c>
      <c r="Q398">
        <f>IF(SUM('Actual species'!T398)&gt;0,1,IF(SUM('Actual species'!T398="X"),1,0))</f>
        <v>0</v>
      </c>
      <c r="R398">
        <f>IF(SUM('Actual species'!U398)&gt;0,1,IF(SUM('Actual species'!U398="X"),1,0))</f>
        <v>0</v>
      </c>
      <c r="S398">
        <f>IF(SUM('Actual species'!V398)&gt;0,1,IF(SUM('Actual species'!V398="X"),1,0))</f>
        <v>0</v>
      </c>
      <c r="T398">
        <f>IF(SUM('Actual species'!W398)&gt;0,1,IF(SUM('Actual species'!W398="X"),1,0))</f>
        <v>0</v>
      </c>
      <c r="U398">
        <f>IF(SUM('Actual species'!X398)&gt;0,1,IF(SUM('Actual species'!X398="X"),1,0))</f>
        <v>0</v>
      </c>
      <c r="V398">
        <f>IF(SUM('Actual species'!Y398)&gt;0,1,IF(SUM('Actual species'!Y398="X"),1,0))</f>
        <v>0</v>
      </c>
    </row>
    <row r="399" spans="1:22" x14ac:dyDescent="0.3">
      <c r="A399" t="str">
        <f>'Actual species'!A399</f>
        <v>Hydrosmecta insularum</v>
      </c>
      <c r="B399">
        <f>IF(SUM('Actual species'!B399:E399)&gt;0,1,IF(SUM('Actual species'!B399:E399="X"),1,0))</f>
        <v>0</v>
      </c>
      <c r="C399">
        <f>IF(SUM('Actual species'!F399)&gt;0,1,IF(SUM('Actual species'!F399="X"),1,0))</f>
        <v>0</v>
      </c>
      <c r="D399">
        <f>IF(SUM('Actual species'!G399)&gt;0,1,IF(SUM('Actual species'!G399="X"),1,0))</f>
        <v>0</v>
      </c>
      <c r="E399">
        <f>IF(SUM('Actual species'!H399)&gt;0,1,IF(SUM('Actual species'!H399="X"),1,0))</f>
        <v>0</v>
      </c>
      <c r="F399">
        <f>IF(SUM('Actual species'!I399)&gt;0,1,IF(SUM('Actual species'!I399="X"),1,0))</f>
        <v>0</v>
      </c>
      <c r="G399">
        <f>IF(SUM('Actual species'!J399)&gt;0,1,IF(SUM('Actual species'!J399="X"),1,0))</f>
        <v>0</v>
      </c>
      <c r="H399">
        <f>IF(SUM('Actual species'!K399)&gt;0,1,IF(SUM('Actual species'!K399="X"),1,0))</f>
        <v>0</v>
      </c>
      <c r="I399">
        <f>IF(SUM('Actual species'!L399)&gt;0,1,IF(SUM('Actual species'!L399="X"),1,0))</f>
        <v>0</v>
      </c>
      <c r="J399">
        <f>IF(SUM('Actual species'!M399)&gt;0,1,IF(SUM('Actual species'!M399="X"),1,0))</f>
        <v>0</v>
      </c>
      <c r="K399">
        <f>IF(SUM('Actual species'!N399)&gt;0,1,IF(SUM('Actual species'!N399="X"),1,0))</f>
        <v>0</v>
      </c>
      <c r="L399">
        <f>IF(SUM('Actual species'!O399)&gt;0,1,IF(SUM('Actual species'!O399="X"),1,0))</f>
        <v>0</v>
      </c>
      <c r="M399">
        <f>IF(SUM('Actual species'!P399)&gt;0,1,IF(SUM('Actual species'!P399="X"),1,0))</f>
        <v>1</v>
      </c>
      <c r="N399">
        <f>IF(SUM('Actual species'!Q399)&gt;0,1,IF(SUM('Actual species'!Q399="X"),1,0))</f>
        <v>0</v>
      </c>
      <c r="O399">
        <f>IF(SUM('Actual species'!R399)&gt;0,1,IF(SUM('Actual species'!R399="X"),1,0))</f>
        <v>0</v>
      </c>
      <c r="P399">
        <f>IF(SUM('Actual species'!S399)&gt;0,1,IF(SUM('Actual species'!S399="X"),1,0))</f>
        <v>0</v>
      </c>
      <c r="Q399">
        <f>IF(SUM('Actual species'!T399)&gt;0,1,IF(SUM('Actual species'!T399="X"),1,0))</f>
        <v>0</v>
      </c>
      <c r="R399">
        <f>IF(SUM('Actual species'!U399)&gt;0,1,IF(SUM('Actual species'!U399="X"),1,0))</f>
        <v>0</v>
      </c>
      <c r="S399">
        <f>IF(SUM('Actual species'!V399)&gt;0,1,IF(SUM('Actual species'!V399="X"),1,0))</f>
        <v>0</v>
      </c>
      <c r="T399">
        <f>IF(SUM('Actual species'!W399)&gt;0,1,IF(SUM('Actual species'!W399="X"),1,0))</f>
        <v>0</v>
      </c>
      <c r="U399">
        <f>IF(SUM('Actual species'!X399)&gt;0,1,IF(SUM('Actual species'!X399="X"),1,0))</f>
        <v>0</v>
      </c>
      <c r="V399">
        <f>IF(SUM('Actual species'!Y399)&gt;0,1,IF(SUM('Actual species'!Y399="X"),1,0))</f>
        <v>0</v>
      </c>
    </row>
    <row r="400" spans="1:22" x14ac:dyDescent="0.3">
      <c r="A400" t="str">
        <f>'Actual species'!A400</f>
        <v>Ischnoglossa proxila</v>
      </c>
      <c r="B400">
        <f>IF(SUM('Actual species'!B400:E400)&gt;0,1,IF(SUM('Actual species'!B400:E400="X"),1,0))</f>
        <v>0</v>
      </c>
      <c r="C400">
        <f>IF(SUM('Actual species'!F400)&gt;0,1,IF(SUM('Actual species'!F400="X"),1,0))</f>
        <v>0</v>
      </c>
      <c r="D400">
        <f>IF(SUM('Actual species'!G400)&gt;0,1,IF(SUM('Actual species'!G400="X"),1,0))</f>
        <v>0</v>
      </c>
      <c r="E400">
        <f>IF(SUM('Actual species'!H400)&gt;0,1,IF(SUM('Actual species'!H400="X"),1,0))</f>
        <v>0</v>
      </c>
      <c r="F400">
        <f>IF(SUM('Actual species'!I400)&gt;0,1,IF(SUM('Actual species'!I400="X"),1,0))</f>
        <v>0</v>
      </c>
      <c r="G400">
        <f>IF(SUM('Actual species'!J400)&gt;0,1,IF(SUM('Actual species'!J400="X"),1,0))</f>
        <v>0</v>
      </c>
      <c r="H400">
        <f>IF(SUM('Actual species'!K400)&gt;0,1,IF(SUM('Actual species'!K400="X"),1,0))</f>
        <v>0</v>
      </c>
      <c r="I400">
        <f>IF(SUM('Actual species'!L400)&gt;0,1,IF(SUM('Actual species'!L400="X"),1,0))</f>
        <v>0</v>
      </c>
      <c r="J400">
        <f>IF(SUM('Actual species'!M400)&gt;0,1,IF(SUM('Actual species'!M400="X"),1,0))</f>
        <v>0</v>
      </c>
      <c r="K400">
        <f>IF(SUM('Actual species'!N400)&gt;0,1,IF(SUM('Actual species'!N400="X"),1,0))</f>
        <v>0</v>
      </c>
      <c r="L400">
        <f>IF(SUM('Actual species'!O400)&gt;0,1,IF(SUM('Actual species'!O400="X"),1,0))</f>
        <v>0</v>
      </c>
      <c r="M400">
        <f>IF(SUM('Actual species'!P400)&gt;0,1,IF(SUM('Actual species'!P400="X"),1,0))</f>
        <v>0</v>
      </c>
      <c r="N400">
        <f>IF(SUM('Actual species'!Q400)&gt;0,1,IF(SUM('Actual species'!Q400="X"),1,0))</f>
        <v>0</v>
      </c>
      <c r="O400">
        <f>IF(SUM('Actual species'!R400)&gt;0,1,IF(SUM('Actual species'!R400="X"),1,0))</f>
        <v>1</v>
      </c>
      <c r="P400">
        <f>IF(SUM('Actual species'!S400)&gt;0,1,IF(SUM('Actual species'!S400="X"),1,0))</f>
        <v>0</v>
      </c>
      <c r="Q400">
        <f>IF(SUM('Actual species'!T400)&gt;0,1,IF(SUM('Actual species'!T400="X"),1,0))</f>
        <v>0</v>
      </c>
      <c r="R400">
        <f>IF(SUM('Actual species'!U400)&gt;0,1,IF(SUM('Actual species'!U400="X"),1,0))</f>
        <v>0</v>
      </c>
      <c r="S400">
        <f>IF(SUM('Actual species'!V400)&gt;0,1,IF(SUM('Actual species'!V400="X"),1,0))</f>
        <v>0</v>
      </c>
      <c r="T400">
        <f>IF(SUM('Actual species'!W400)&gt;0,1,IF(SUM('Actual species'!W400="X"),1,0))</f>
        <v>0</v>
      </c>
      <c r="U400">
        <f>IF(SUM('Actual species'!X400)&gt;0,1,IF(SUM('Actual species'!X400="X"),1,0))</f>
        <v>1</v>
      </c>
      <c r="V400">
        <f>IF(SUM('Actual species'!Y400)&gt;0,1,IF(SUM('Actual species'!Y400="X"),1,0))</f>
        <v>1</v>
      </c>
    </row>
    <row r="401" spans="1:22" x14ac:dyDescent="0.3">
      <c r="A401" t="str">
        <f>'Actual species'!A401</f>
        <v>Ischnoglossa turcica</v>
      </c>
      <c r="B401">
        <f>IF(SUM('Actual species'!B401:E401)&gt;0,1,IF(SUM('Actual species'!B401:E401="X"),1,0))</f>
        <v>1</v>
      </c>
      <c r="C401">
        <f>IF(SUM('Actual species'!F401)&gt;0,1,IF(SUM('Actual species'!F401="X"),1,0))</f>
        <v>0</v>
      </c>
      <c r="D401">
        <f>IF(SUM('Actual species'!G401)&gt;0,1,IF(SUM('Actual species'!G401="X"),1,0))</f>
        <v>0</v>
      </c>
      <c r="E401">
        <f>IF(SUM('Actual species'!H401)&gt;0,1,IF(SUM('Actual species'!H401="X"),1,0))</f>
        <v>1</v>
      </c>
      <c r="F401">
        <f>IF(SUM('Actual species'!I401)&gt;0,1,IF(SUM('Actual species'!I401="X"),1,0))</f>
        <v>0</v>
      </c>
      <c r="G401">
        <f>IF(SUM('Actual species'!J401)&gt;0,1,IF(SUM('Actual species'!J401="X"),1,0))</f>
        <v>0</v>
      </c>
      <c r="H401">
        <f>IF(SUM('Actual species'!K401)&gt;0,1,IF(SUM('Actual species'!K401="X"),1,0))</f>
        <v>0</v>
      </c>
      <c r="I401">
        <f>IF(SUM('Actual species'!L401)&gt;0,1,IF(SUM('Actual species'!L401="X"),1,0))</f>
        <v>0</v>
      </c>
      <c r="J401">
        <f>IF(SUM('Actual species'!M401)&gt;0,1,IF(SUM('Actual species'!M401="X"),1,0))</f>
        <v>0</v>
      </c>
      <c r="K401">
        <f>IF(SUM('Actual species'!N401)&gt;0,1,IF(SUM('Actual species'!N401="X"),1,0))</f>
        <v>0</v>
      </c>
      <c r="L401">
        <f>IF(SUM('Actual species'!O401)&gt;0,1,IF(SUM('Actual species'!O401="X"),1,0))</f>
        <v>0</v>
      </c>
      <c r="M401">
        <f>IF(SUM('Actual species'!P401)&gt;0,1,IF(SUM('Actual species'!P401="X"),1,0))</f>
        <v>0</v>
      </c>
      <c r="N401">
        <f>IF(SUM('Actual species'!Q401)&gt;0,1,IF(SUM('Actual species'!Q401="X"),1,0))</f>
        <v>0</v>
      </c>
      <c r="O401">
        <f>IF(SUM('Actual species'!R401)&gt;0,1,IF(SUM('Actual species'!R401="X"),1,0))</f>
        <v>0</v>
      </c>
      <c r="P401">
        <f>IF(SUM('Actual species'!S401)&gt;0,1,IF(SUM('Actual species'!S401="X"),1,0))</f>
        <v>0</v>
      </c>
      <c r="Q401">
        <f>IF(SUM('Actual species'!T401)&gt;0,1,IF(SUM('Actual species'!T401="X"),1,0))</f>
        <v>0</v>
      </c>
      <c r="R401">
        <f>IF(SUM('Actual species'!U401)&gt;0,1,IF(SUM('Actual species'!U401="X"),1,0))</f>
        <v>0</v>
      </c>
      <c r="S401">
        <f>IF(SUM('Actual species'!V401)&gt;0,1,IF(SUM('Actual species'!V401="X"),1,0))</f>
        <v>0</v>
      </c>
      <c r="T401">
        <f>IF(SUM('Actual species'!W401)&gt;0,1,IF(SUM('Actual species'!W401="X"),1,0))</f>
        <v>0</v>
      </c>
      <c r="U401">
        <f>IF(SUM('Actual species'!X401)&gt;0,1,IF(SUM('Actual species'!X401="X"),1,0))</f>
        <v>0</v>
      </c>
      <c r="V401">
        <f>IF(SUM('Actual species'!Y401)&gt;0,1,IF(SUM('Actual species'!Y401="X"),1,0))</f>
        <v>1</v>
      </c>
    </row>
    <row r="402" spans="1:22" x14ac:dyDescent="0.3">
      <c r="A402" t="str">
        <f>'Actual species'!A402</f>
        <v>Ischnopoda umbratica</v>
      </c>
      <c r="B402">
        <f>IF(SUM('Actual species'!B402:E402)&gt;0,1,IF(SUM('Actual species'!B402:E402="X"),1,0))</f>
        <v>0</v>
      </c>
      <c r="C402">
        <f>IF(SUM('Actual species'!F402)&gt;0,1,IF(SUM('Actual species'!F402="X"),1,0))</f>
        <v>0</v>
      </c>
      <c r="D402">
        <f>IF(SUM('Actual species'!G402)&gt;0,1,IF(SUM('Actual species'!G402="X"),1,0))</f>
        <v>0</v>
      </c>
      <c r="E402">
        <f>IF(SUM('Actual species'!H402)&gt;0,1,IF(SUM('Actual species'!H402="X"),1,0))</f>
        <v>0</v>
      </c>
      <c r="F402">
        <f>IF(SUM('Actual species'!I402)&gt;0,1,IF(SUM('Actual species'!I402="X"),1,0))</f>
        <v>0</v>
      </c>
      <c r="G402">
        <f>IF(SUM('Actual species'!J402)&gt;0,1,IF(SUM('Actual species'!J402="X"),1,0))</f>
        <v>0</v>
      </c>
      <c r="H402">
        <f>IF(SUM('Actual species'!K402)&gt;0,1,IF(SUM('Actual species'!K402="X"),1,0))</f>
        <v>0</v>
      </c>
      <c r="I402">
        <f>IF(SUM('Actual species'!L402)&gt;0,1,IF(SUM('Actual species'!L402="X"),1,0))</f>
        <v>0</v>
      </c>
      <c r="J402">
        <f>IF(SUM('Actual species'!M402)&gt;0,1,IF(SUM('Actual species'!M402="X"),1,0))</f>
        <v>0</v>
      </c>
      <c r="K402">
        <f>IF(SUM('Actual species'!N402)&gt;0,1,IF(SUM('Actual species'!N402="X"),1,0))</f>
        <v>0</v>
      </c>
      <c r="L402">
        <f>IF(SUM('Actual species'!O402)&gt;0,1,IF(SUM('Actual species'!O402="X"),1,0))</f>
        <v>0</v>
      </c>
      <c r="M402">
        <f>IF(SUM('Actual species'!P402)&gt;0,1,IF(SUM('Actual species'!P402="X"),1,0))</f>
        <v>0</v>
      </c>
      <c r="N402">
        <f>IF(SUM('Actual species'!Q402)&gt;0,1,IF(SUM('Actual species'!Q402="X"),1,0))</f>
        <v>0</v>
      </c>
      <c r="O402">
        <f>IF(SUM('Actual species'!R402)&gt;0,1,IF(SUM('Actual species'!R402="X"),1,0))</f>
        <v>1</v>
      </c>
      <c r="P402">
        <f>IF(SUM('Actual species'!S402)&gt;0,1,IF(SUM('Actual species'!S402="X"),1,0))</f>
        <v>0</v>
      </c>
      <c r="Q402">
        <f>IF(SUM('Actual species'!T402)&gt;0,1,IF(SUM('Actual species'!T402="X"),1,0))</f>
        <v>0</v>
      </c>
      <c r="R402">
        <f>IF(SUM('Actual species'!U402)&gt;0,1,IF(SUM('Actual species'!U402="X"),1,0))</f>
        <v>0</v>
      </c>
      <c r="S402">
        <f>IF(SUM('Actual species'!V402)&gt;0,1,IF(SUM('Actual species'!V402="X"),1,0))</f>
        <v>0</v>
      </c>
      <c r="T402">
        <f>IF(SUM('Actual species'!W402)&gt;0,1,IF(SUM('Actual species'!W402="X"),1,0))</f>
        <v>0</v>
      </c>
      <c r="U402">
        <f>IF(SUM('Actual species'!X402)&gt;0,1,IF(SUM('Actual species'!X402="X"),1,0))</f>
        <v>1</v>
      </c>
      <c r="V402">
        <f>IF(SUM('Actual species'!Y402)&gt;0,1,IF(SUM('Actual species'!Y402="X"),1,0))</f>
        <v>0</v>
      </c>
    </row>
    <row r="403" spans="1:22" x14ac:dyDescent="0.3">
      <c r="A403" t="str">
        <f>'Actual species'!A403</f>
        <v>Leptusa asperata</v>
      </c>
      <c r="B403">
        <f>IF(SUM('Actual species'!B403:E403)&gt;0,1,IF(SUM('Actual species'!B403:E403="X"),1,0))</f>
        <v>0</v>
      </c>
      <c r="C403">
        <f>IF(SUM('Actual species'!F403)&gt;0,1,IF(SUM('Actual species'!F403="X"),1,0))</f>
        <v>0</v>
      </c>
      <c r="D403">
        <f>IF(SUM('Actual species'!G403)&gt;0,1,IF(SUM('Actual species'!G403="X"),1,0))</f>
        <v>0</v>
      </c>
      <c r="E403">
        <f>IF(SUM('Actual species'!H403)&gt;0,1,IF(SUM('Actual species'!H403="X"),1,0))</f>
        <v>0</v>
      </c>
      <c r="F403">
        <f>IF(SUM('Actual species'!I403)&gt;0,1,IF(SUM('Actual species'!I403="X"),1,0))</f>
        <v>0</v>
      </c>
      <c r="G403">
        <f>IF(SUM('Actual species'!J403)&gt;0,1,IF(SUM('Actual species'!J403="X"),1,0))</f>
        <v>0</v>
      </c>
      <c r="H403">
        <f>IF(SUM('Actual species'!K403)&gt;0,1,IF(SUM('Actual species'!K403="X"),1,0))</f>
        <v>0</v>
      </c>
      <c r="I403">
        <f>IF(SUM('Actual species'!L403)&gt;0,1,IF(SUM('Actual species'!L403="X"),1,0))</f>
        <v>0</v>
      </c>
      <c r="J403">
        <f>IF(SUM('Actual species'!M403)&gt;0,1,IF(SUM('Actual species'!M403="X"),1,0))</f>
        <v>0</v>
      </c>
      <c r="K403">
        <f>IF(SUM('Actual species'!N403)&gt;0,1,IF(SUM('Actual species'!N403="X"),1,0))</f>
        <v>0</v>
      </c>
      <c r="L403">
        <f>IF(SUM('Actual species'!O403)&gt;0,1,IF(SUM('Actual species'!O403="X"),1,0))</f>
        <v>0</v>
      </c>
      <c r="M403">
        <f>IF(SUM('Actual species'!P403)&gt;0,1,IF(SUM('Actual species'!P403="X"),1,0))</f>
        <v>0</v>
      </c>
      <c r="N403">
        <f>IF(SUM('Actual species'!Q403)&gt;0,1,IF(SUM('Actual species'!Q403="X"),1,0))</f>
        <v>1</v>
      </c>
      <c r="O403">
        <f>IF(SUM('Actual species'!R403)&gt;0,1,IF(SUM('Actual species'!R403="X"),1,0))</f>
        <v>1</v>
      </c>
      <c r="P403">
        <f>IF(SUM('Actual species'!S403)&gt;0,1,IF(SUM('Actual species'!S403="X"),1,0))</f>
        <v>1</v>
      </c>
      <c r="Q403">
        <f>IF(SUM('Actual species'!T403)&gt;0,1,IF(SUM('Actual species'!T403="X"),1,0))</f>
        <v>1</v>
      </c>
      <c r="R403">
        <f>IF(SUM('Actual species'!U403)&gt;0,1,IF(SUM('Actual species'!U403="X"),1,0))</f>
        <v>1</v>
      </c>
      <c r="S403">
        <f>IF(SUM('Actual species'!V403)&gt;0,1,IF(SUM('Actual species'!V403="X"),1,0))</f>
        <v>1</v>
      </c>
      <c r="T403">
        <f>IF(SUM('Actual species'!W403)&gt;0,1,IF(SUM('Actual species'!W403="X"),1,0))</f>
        <v>0</v>
      </c>
      <c r="U403">
        <f>IF(SUM('Actual species'!X403)&gt;0,1,IF(SUM('Actual species'!X403="X"),1,0))</f>
        <v>1</v>
      </c>
      <c r="V403">
        <f>IF(SUM('Actual species'!Y403)&gt;0,1,IF(SUM('Actual species'!Y403="X"),1,0))</f>
        <v>0</v>
      </c>
    </row>
    <row r="404" spans="1:22" x14ac:dyDescent="0.3">
      <c r="A404" t="str">
        <f>'Actual species'!A404</f>
        <v xml:space="preserve">*Leptusa cerrutii (E) </v>
      </c>
      <c r="B404">
        <f>IF(SUM('Actual species'!B404:E404)&gt;0,1,IF(SUM('Actual species'!B404:E404="X"),1,0))</f>
        <v>1</v>
      </c>
      <c r="C404">
        <f>IF(SUM('Actual species'!F404)&gt;0,1,IF(SUM('Actual species'!F404="X"),1,0))</f>
        <v>0</v>
      </c>
      <c r="D404">
        <f>IF(SUM('Actual species'!G404)&gt;0,1,IF(SUM('Actual species'!G404="X"),1,0))</f>
        <v>0</v>
      </c>
      <c r="E404">
        <f>IF(SUM('Actual species'!H404)&gt;0,1,IF(SUM('Actual species'!H404="X"),1,0))</f>
        <v>0</v>
      </c>
      <c r="F404">
        <f>IF(SUM('Actual species'!I404)&gt;0,1,IF(SUM('Actual species'!I404="X"),1,0))</f>
        <v>0</v>
      </c>
      <c r="G404">
        <f>IF(SUM('Actual species'!J404)&gt;0,1,IF(SUM('Actual species'!J404="X"),1,0))</f>
        <v>0</v>
      </c>
      <c r="H404">
        <f>IF(SUM('Actual species'!K404)&gt;0,1,IF(SUM('Actual species'!K404="X"),1,0))</f>
        <v>0</v>
      </c>
      <c r="I404">
        <f>IF(SUM('Actual species'!L404)&gt;0,1,IF(SUM('Actual species'!L404="X"),1,0))</f>
        <v>0</v>
      </c>
      <c r="J404">
        <f>IF(SUM('Actual species'!M404)&gt;0,1,IF(SUM('Actual species'!M404="X"),1,0))</f>
        <v>0</v>
      </c>
      <c r="K404">
        <f>IF(SUM('Actual species'!N404)&gt;0,1,IF(SUM('Actual species'!N404="X"),1,0))</f>
        <v>0</v>
      </c>
      <c r="L404">
        <f>IF(SUM('Actual species'!O404)&gt;0,1,IF(SUM('Actual species'!O404="X"),1,0))</f>
        <v>0</v>
      </c>
      <c r="M404">
        <f>IF(SUM('Actual species'!P404)&gt;0,1,IF(SUM('Actual species'!P404="X"),1,0))</f>
        <v>0</v>
      </c>
      <c r="N404">
        <f>IF(SUM('Actual species'!Q404)&gt;0,1,IF(SUM('Actual species'!Q404="X"),1,0))</f>
        <v>0</v>
      </c>
      <c r="O404">
        <f>IF(SUM('Actual species'!R404)&gt;0,1,IF(SUM('Actual species'!R404="X"),1,0))</f>
        <v>0</v>
      </c>
      <c r="P404">
        <f>IF(SUM('Actual species'!S404)&gt;0,1,IF(SUM('Actual species'!S404="X"),1,0))</f>
        <v>0</v>
      </c>
      <c r="Q404">
        <f>IF(SUM('Actual species'!T404)&gt;0,1,IF(SUM('Actual species'!T404="X"),1,0))</f>
        <v>0</v>
      </c>
      <c r="R404">
        <f>IF(SUM('Actual species'!U404)&gt;0,1,IF(SUM('Actual species'!U404="X"),1,0))</f>
        <v>0</v>
      </c>
      <c r="S404">
        <f>IF(SUM('Actual species'!V404)&gt;0,1,IF(SUM('Actual species'!V404="X"),1,0))</f>
        <v>0</v>
      </c>
      <c r="T404">
        <f>IF(SUM('Actual species'!W404)&gt;0,1,IF(SUM('Actual species'!W404="X"),1,0))</f>
        <v>1</v>
      </c>
      <c r="U404">
        <f>IF(SUM('Actual species'!X404)&gt;0,1,IF(SUM('Actual species'!X404="X"),1,0))</f>
        <v>0</v>
      </c>
      <c r="V404">
        <f>IF(SUM('Actual species'!Y404)&gt;0,1,IF(SUM('Actual species'!Y404="X"),1,0))</f>
        <v>0</v>
      </c>
    </row>
    <row r="405" spans="1:22" x14ac:dyDescent="0.3">
      <c r="A405" t="str">
        <f>'Actual species'!A405</f>
        <v xml:space="preserve">*Leptusa cypria (E) </v>
      </c>
      <c r="B405">
        <f>IF(SUM('Actual species'!B405:E405)&gt;0,1,IF(SUM('Actual species'!B405:E405="X"),1,0))</f>
        <v>1</v>
      </c>
      <c r="C405">
        <f>IF(SUM('Actual species'!F405)&gt;0,1,IF(SUM('Actual species'!F405="X"),1,0))</f>
        <v>0</v>
      </c>
      <c r="D405">
        <f>IF(SUM('Actual species'!G405)&gt;0,1,IF(SUM('Actual species'!G405="X"),1,0))</f>
        <v>0</v>
      </c>
      <c r="E405">
        <f>IF(SUM('Actual species'!H405)&gt;0,1,IF(SUM('Actual species'!H405="X"),1,0))</f>
        <v>0</v>
      </c>
      <c r="F405">
        <f>IF(SUM('Actual species'!I405)&gt;0,1,IF(SUM('Actual species'!I405="X"),1,0))</f>
        <v>0</v>
      </c>
      <c r="G405">
        <f>IF(SUM('Actual species'!J405)&gt;0,1,IF(SUM('Actual species'!J405="X"),1,0))</f>
        <v>0</v>
      </c>
      <c r="H405">
        <f>IF(SUM('Actual species'!K405)&gt;0,1,IF(SUM('Actual species'!K405="X"),1,0))</f>
        <v>0</v>
      </c>
      <c r="I405">
        <f>IF(SUM('Actual species'!L405)&gt;0,1,IF(SUM('Actual species'!L405="X"),1,0))</f>
        <v>0</v>
      </c>
      <c r="J405">
        <f>IF(SUM('Actual species'!M405)&gt;0,1,IF(SUM('Actual species'!M405="X"),1,0))</f>
        <v>0</v>
      </c>
      <c r="K405">
        <f>IF(SUM('Actual species'!N405)&gt;0,1,IF(SUM('Actual species'!N405="X"),1,0))</f>
        <v>0</v>
      </c>
      <c r="L405">
        <f>IF(SUM('Actual species'!O405)&gt;0,1,IF(SUM('Actual species'!O405="X"),1,0))</f>
        <v>0</v>
      </c>
      <c r="M405">
        <f>IF(SUM('Actual species'!P405)&gt;0,1,IF(SUM('Actual species'!P405="X"),1,0))</f>
        <v>0</v>
      </c>
      <c r="N405">
        <f>IF(SUM('Actual species'!Q405)&gt;0,1,IF(SUM('Actual species'!Q405="X"),1,0))</f>
        <v>0</v>
      </c>
      <c r="O405">
        <f>IF(SUM('Actual species'!R405)&gt;0,1,IF(SUM('Actual species'!R405="X"),1,0))</f>
        <v>0</v>
      </c>
      <c r="P405">
        <f>IF(SUM('Actual species'!S405)&gt;0,1,IF(SUM('Actual species'!S405="X"),1,0))</f>
        <v>0</v>
      </c>
      <c r="Q405">
        <f>IF(SUM('Actual species'!T405)&gt;0,1,IF(SUM('Actual species'!T405="X"),1,0))</f>
        <v>0</v>
      </c>
      <c r="R405">
        <f>IF(SUM('Actual species'!U405)&gt;0,1,IF(SUM('Actual species'!U405="X"),1,0))</f>
        <v>0</v>
      </c>
      <c r="S405">
        <f>IF(SUM('Actual species'!V405)&gt;0,1,IF(SUM('Actual species'!V405="X"),1,0))</f>
        <v>0</v>
      </c>
      <c r="T405">
        <f>IF(SUM('Actual species'!W405)&gt;0,1,IF(SUM('Actual species'!W405="X"),1,0))</f>
        <v>1</v>
      </c>
      <c r="U405">
        <f>IF(SUM('Actual species'!X405)&gt;0,1,IF(SUM('Actual species'!X405="X"),1,0))</f>
        <v>0</v>
      </c>
      <c r="V405">
        <f>IF(SUM('Actual species'!Y405)&gt;0,1,IF(SUM('Actual species'!Y405="X"),1,0))</f>
        <v>0</v>
      </c>
    </row>
    <row r="406" spans="1:22" x14ac:dyDescent="0.3">
      <c r="A406" t="str">
        <f>'Actual species'!A406</f>
        <v>Leptusa jelineki</v>
      </c>
      <c r="B406">
        <f>IF(SUM('Actual species'!B406:E406)&gt;0,1,IF(SUM('Actual species'!B406:E406="X"),1,0))</f>
        <v>0</v>
      </c>
      <c r="C406">
        <f>IF(SUM('Actual species'!F406)&gt;0,1,IF(SUM('Actual species'!F406="X"),1,0))</f>
        <v>0</v>
      </c>
      <c r="D406">
        <f>IF(SUM('Actual species'!G406)&gt;0,1,IF(SUM('Actual species'!G406="X"),1,0))</f>
        <v>0</v>
      </c>
      <c r="E406">
        <f>IF(SUM('Actual species'!H406)&gt;0,1,IF(SUM('Actual species'!H406="X"),1,0))</f>
        <v>0</v>
      </c>
      <c r="F406">
        <f>IF(SUM('Actual species'!I406)&gt;0,1,IF(SUM('Actual species'!I406="X"),1,0))</f>
        <v>0</v>
      </c>
      <c r="G406">
        <f>IF(SUM('Actual species'!J406)&gt;0,1,IF(SUM('Actual species'!J406="X"),1,0))</f>
        <v>0</v>
      </c>
      <c r="H406">
        <f>IF(SUM('Actual species'!K406)&gt;0,1,IF(SUM('Actual species'!K406="X"),1,0))</f>
        <v>0</v>
      </c>
      <c r="I406">
        <f>IF(SUM('Actual species'!L406)&gt;0,1,IF(SUM('Actual species'!L406="X"),1,0))</f>
        <v>0</v>
      </c>
      <c r="J406">
        <f>IF(SUM('Actual species'!M406)&gt;0,1,IF(SUM('Actual species'!M406="X"),1,0))</f>
        <v>0</v>
      </c>
      <c r="K406">
        <f>IF(SUM('Actual species'!N406)&gt;0,1,IF(SUM('Actual species'!N406="X"),1,0))</f>
        <v>0</v>
      </c>
      <c r="L406">
        <f>IF(SUM('Actual species'!O406)&gt;0,1,IF(SUM('Actual species'!O406="X"),1,0))</f>
        <v>0</v>
      </c>
      <c r="M406">
        <f>IF(SUM('Actual species'!P406)&gt;0,1,IF(SUM('Actual species'!P406="X"),1,0))</f>
        <v>0</v>
      </c>
      <c r="N406">
        <f>IF(SUM('Actual species'!Q406)&gt;0,1,IF(SUM('Actual species'!Q406="X"),1,0))</f>
        <v>0</v>
      </c>
      <c r="O406">
        <f>IF(SUM('Actual species'!R406)&gt;0,1,IF(SUM('Actual species'!R406="X"),1,0))</f>
        <v>0</v>
      </c>
      <c r="P406">
        <f>IF(SUM('Actual species'!S406)&gt;0,1,IF(SUM('Actual species'!S406="X"),1,0))</f>
        <v>0</v>
      </c>
      <c r="Q406">
        <f>IF(SUM('Actual species'!T406)&gt;0,1,IF(SUM('Actual species'!T406="X"),1,0))</f>
        <v>1</v>
      </c>
      <c r="R406">
        <f>IF(SUM('Actual species'!U406)&gt;0,1,IF(SUM('Actual species'!U406="X"),1,0))</f>
        <v>0</v>
      </c>
      <c r="S406">
        <f>IF(SUM('Actual species'!V406)&gt;0,1,IF(SUM('Actual species'!V406="X"),1,0))</f>
        <v>1</v>
      </c>
      <c r="T406">
        <f>IF(SUM('Actual species'!W406)&gt;0,1,IF(SUM('Actual species'!W406="X"),1,0))</f>
        <v>0</v>
      </c>
      <c r="U406">
        <f>IF(SUM('Actual species'!X406)&gt;0,1,IF(SUM('Actual species'!X406="X"),1,0))</f>
        <v>1</v>
      </c>
      <c r="V406">
        <f>IF(SUM('Actual species'!Y406)&gt;0,1,IF(SUM('Actual species'!Y406="X"),1,0))</f>
        <v>0</v>
      </c>
    </row>
    <row r="407" spans="1:22" x14ac:dyDescent="0.3">
      <c r="A407" t="str">
        <f>'Actual species'!A407</f>
        <v>Leptusa meschniggi</v>
      </c>
      <c r="B407">
        <f>IF(SUM('Actual species'!B407:E407)&gt;0,1,IF(SUM('Actual species'!B407:E407="X"),1,0))</f>
        <v>0</v>
      </c>
      <c r="C407">
        <f>IF(SUM('Actual species'!F407)&gt;0,1,IF(SUM('Actual species'!F407="X"),1,0))</f>
        <v>0</v>
      </c>
      <c r="D407">
        <f>IF(SUM('Actual species'!G407)&gt;0,1,IF(SUM('Actual species'!G407="X"),1,0))</f>
        <v>0</v>
      </c>
      <c r="E407">
        <f>IF(SUM('Actual species'!H407)&gt;0,1,IF(SUM('Actual species'!H407="X"),1,0))</f>
        <v>0</v>
      </c>
      <c r="F407">
        <f>IF(SUM('Actual species'!I407)&gt;0,1,IF(SUM('Actual species'!I407="X"),1,0))</f>
        <v>0</v>
      </c>
      <c r="G407">
        <f>IF(SUM('Actual species'!J407)&gt;0,1,IF(SUM('Actual species'!J407="X"),1,0))</f>
        <v>0</v>
      </c>
      <c r="H407">
        <f>IF(SUM('Actual species'!K407)&gt;0,1,IF(SUM('Actual species'!K407="X"),1,0))</f>
        <v>0</v>
      </c>
      <c r="I407">
        <f>IF(SUM('Actual species'!L407)&gt;0,1,IF(SUM('Actual species'!L407="X"),1,0))</f>
        <v>0</v>
      </c>
      <c r="J407">
        <f>IF(SUM('Actual species'!M407)&gt;0,1,IF(SUM('Actual species'!M407="X"),1,0))</f>
        <v>0</v>
      </c>
      <c r="K407">
        <f>IF(SUM('Actual species'!N407)&gt;0,1,IF(SUM('Actual species'!N407="X"),1,0))</f>
        <v>0</v>
      </c>
      <c r="L407">
        <f>IF(SUM('Actual species'!O407)&gt;0,1,IF(SUM('Actual species'!O407="X"),1,0))</f>
        <v>0</v>
      </c>
      <c r="M407">
        <f>IF(SUM('Actual species'!P407)&gt;0,1,IF(SUM('Actual species'!P407="X"),1,0))</f>
        <v>0</v>
      </c>
      <c r="N407">
        <f>IF(SUM('Actual species'!Q407)&gt;0,1,IF(SUM('Actual species'!Q407="X"),1,0))</f>
        <v>0</v>
      </c>
      <c r="O407">
        <f>IF(SUM('Actual species'!R407)&gt;0,1,IF(SUM('Actual species'!R407="X"),1,0))</f>
        <v>0</v>
      </c>
      <c r="P407">
        <f>IF(SUM('Actual species'!S407)&gt;0,1,IF(SUM('Actual species'!S407="X"),1,0))</f>
        <v>0</v>
      </c>
      <c r="Q407">
        <f>IF(SUM('Actual species'!T407)&gt;0,1,IF(SUM('Actual species'!T407="X"),1,0))</f>
        <v>1</v>
      </c>
      <c r="R407">
        <f>IF(SUM('Actual species'!U407)&gt;0,1,IF(SUM('Actual species'!U407="X"),1,0))</f>
        <v>0</v>
      </c>
      <c r="S407">
        <f>IF(SUM('Actual species'!V407)&gt;0,1,IF(SUM('Actual species'!V407="X"),1,0))</f>
        <v>0</v>
      </c>
      <c r="T407">
        <f>IF(SUM('Actual species'!W407)&gt;0,1,IF(SUM('Actual species'!W407="X"),1,0))</f>
        <v>0</v>
      </c>
      <c r="U407">
        <f>IF(SUM('Actual species'!X407)&gt;0,1,IF(SUM('Actual species'!X407="X"),1,0))</f>
        <v>1</v>
      </c>
      <c r="V407">
        <f>IF(SUM('Actual species'!Y407)&gt;0,1,IF(SUM('Actual species'!Y407="X"),1,0))</f>
        <v>0</v>
      </c>
    </row>
    <row r="408" spans="1:22" x14ac:dyDescent="0.3">
      <c r="A408" t="str">
        <f>'Actual species'!A408</f>
        <v>Leptusa peristerica</v>
      </c>
      <c r="B408">
        <f>IF(SUM('Actual species'!B408:E408)&gt;0,1,IF(SUM('Actual species'!B408:E408="X"),1,0))</f>
        <v>0</v>
      </c>
      <c r="C408">
        <f>IF(SUM('Actual species'!F408)&gt;0,1,IF(SUM('Actual species'!F408="X"),1,0))</f>
        <v>0</v>
      </c>
      <c r="D408">
        <f>IF(SUM('Actual species'!G408)&gt;0,1,IF(SUM('Actual species'!G408="X"),1,0))</f>
        <v>0</v>
      </c>
      <c r="E408">
        <f>IF(SUM('Actual species'!H408)&gt;0,1,IF(SUM('Actual species'!H408="X"),1,0))</f>
        <v>0</v>
      </c>
      <c r="F408">
        <f>IF(SUM('Actual species'!I408)&gt;0,1,IF(SUM('Actual species'!I408="X"),1,0))</f>
        <v>0</v>
      </c>
      <c r="G408">
        <f>IF(SUM('Actual species'!J408)&gt;0,1,IF(SUM('Actual species'!J408="X"),1,0))</f>
        <v>0</v>
      </c>
      <c r="H408">
        <f>IF(SUM('Actual species'!K408)&gt;0,1,IF(SUM('Actual species'!K408="X"),1,0))</f>
        <v>0</v>
      </c>
      <c r="I408">
        <f>IF(SUM('Actual species'!L408)&gt;0,1,IF(SUM('Actual species'!L408="X"),1,0))</f>
        <v>0</v>
      </c>
      <c r="J408">
        <f>IF(SUM('Actual species'!M408)&gt;0,1,IF(SUM('Actual species'!M408="X"),1,0))</f>
        <v>0</v>
      </c>
      <c r="K408">
        <f>IF(SUM('Actual species'!N408)&gt;0,1,IF(SUM('Actual species'!N408="X"),1,0))</f>
        <v>0</v>
      </c>
      <c r="L408">
        <f>IF(SUM('Actual species'!O408)&gt;0,1,IF(SUM('Actual species'!O408="X"),1,0))</f>
        <v>0</v>
      </c>
      <c r="M408">
        <f>IF(SUM('Actual species'!P408)&gt;0,1,IF(SUM('Actual species'!P408="X"),1,0))</f>
        <v>0</v>
      </c>
      <c r="N408">
        <f>IF(SUM('Actual species'!Q408)&gt;0,1,IF(SUM('Actual species'!Q408="X"),1,0))</f>
        <v>0</v>
      </c>
      <c r="O408">
        <f>IF(SUM('Actual species'!R408)&gt;0,1,IF(SUM('Actual species'!R408="X"),1,0))</f>
        <v>0</v>
      </c>
      <c r="P408">
        <f>IF(SUM('Actual species'!S408)&gt;0,1,IF(SUM('Actual species'!S408="X"),1,0))</f>
        <v>0</v>
      </c>
      <c r="Q408">
        <f>IF(SUM('Actual species'!T408)&gt;0,1,IF(SUM('Actual species'!T408="X"),1,0))</f>
        <v>1</v>
      </c>
      <c r="R408">
        <f>IF(SUM('Actual species'!U408)&gt;0,1,IF(SUM('Actual species'!U408="X"),1,0))</f>
        <v>0</v>
      </c>
      <c r="S408">
        <f>IF(SUM('Actual species'!V408)&gt;0,1,IF(SUM('Actual species'!V408="X"),1,0))</f>
        <v>0</v>
      </c>
      <c r="T408">
        <f>IF(SUM('Actual species'!W408)&gt;0,1,IF(SUM('Actual species'!W408="X"),1,0))</f>
        <v>0</v>
      </c>
      <c r="U408">
        <f>IF(SUM('Actual species'!X408)&gt;0,1,IF(SUM('Actual species'!X408="X"),1,0))</f>
        <v>1</v>
      </c>
      <c r="V408">
        <f>IF(SUM('Actual species'!Y408)&gt;0,1,IF(SUM('Actual species'!Y408="X"),1,0))</f>
        <v>0</v>
      </c>
    </row>
    <row r="409" spans="1:22" x14ac:dyDescent="0.3">
      <c r="A409" t="str">
        <f>'Actual species'!A409</f>
        <v>Leptusa reitteri</v>
      </c>
      <c r="B409">
        <f>IF(SUM('Actual species'!B409:E409)&gt;0,1,IF(SUM('Actual species'!B409:E409="X"),1,0))</f>
        <v>0</v>
      </c>
      <c r="C409">
        <f>IF(SUM('Actual species'!F409)&gt;0,1,IF(SUM('Actual species'!F409="X"),1,0))</f>
        <v>0</v>
      </c>
      <c r="D409">
        <f>IF(SUM('Actual species'!G409)&gt;0,1,IF(SUM('Actual species'!G409="X"),1,0))</f>
        <v>0</v>
      </c>
      <c r="E409">
        <f>IF(SUM('Actual species'!H409)&gt;0,1,IF(SUM('Actual species'!H409="X"),1,0))</f>
        <v>0</v>
      </c>
      <c r="F409">
        <f>IF(SUM('Actual species'!I409)&gt;0,1,IF(SUM('Actual species'!I409="X"),1,0))</f>
        <v>0</v>
      </c>
      <c r="G409">
        <f>IF(SUM('Actual species'!J409)&gt;0,1,IF(SUM('Actual species'!J409="X"),1,0))</f>
        <v>0</v>
      </c>
      <c r="H409">
        <f>IF(SUM('Actual species'!K409)&gt;0,1,IF(SUM('Actual species'!K409="X"),1,0))</f>
        <v>0</v>
      </c>
      <c r="I409">
        <f>IF(SUM('Actual species'!L409)&gt;0,1,IF(SUM('Actual species'!L409="X"),1,0))</f>
        <v>0</v>
      </c>
      <c r="J409">
        <f>IF(SUM('Actual species'!M409)&gt;0,1,IF(SUM('Actual species'!M409="X"),1,0))</f>
        <v>1</v>
      </c>
      <c r="K409">
        <f>IF(SUM('Actual species'!N409)&gt;0,1,IF(SUM('Actual species'!N409="X"),1,0))</f>
        <v>0</v>
      </c>
      <c r="L409">
        <f>IF(SUM('Actual species'!O409)&gt;0,1,IF(SUM('Actual species'!O409="X"),1,0))</f>
        <v>0</v>
      </c>
      <c r="M409">
        <f>IF(SUM('Actual species'!P409)&gt;0,1,IF(SUM('Actual species'!P409="X"),1,0))</f>
        <v>0</v>
      </c>
      <c r="N409">
        <f>IF(SUM('Actual species'!Q409)&gt;0,1,IF(SUM('Actual species'!Q409="X"),1,0))</f>
        <v>0</v>
      </c>
      <c r="O409">
        <f>IF(SUM('Actual species'!R409)&gt;0,1,IF(SUM('Actual species'!R409="X"),1,0))</f>
        <v>0</v>
      </c>
      <c r="P409">
        <f>IF(SUM('Actual species'!S409)&gt;0,1,IF(SUM('Actual species'!S409="X"),1,0))</f>
        <v>0</v>
      </c>
      <c r="Q409">
        <f>IF(SUM('Actual species'!T409)&gt;0,1,IF(SUM('Actual species'!T409="X"),1,0))</f>
        <v>0</v>
      </c>
      <c r="R409">
        <f>IF(SUM('Actual species'!U409)&gt;0,1,IF(SUM('Actual species'!U409="X"),1,0))</f>
        <v>0</v>
      </c>
      <c r="S409">
        <f>IF(SUM('Actual species'!V409)&gt;0,1,IF(SUM('Actual species'!V409="X"),1,0))</f>
        <v>0</v>
      </c>
      <c r="T409">
        <f>IF(SUM('Actual species'!W409)&gt;0,1,IF(SUM('Actual species'!W409="X"),1,0))</f>
        <v>0</v>
      </c>
      <c r="U409">
        <f>IF(SUM('Actual species'!X409)&gt;0,1,IF(SUM('Actual species'!X409="X"),1,0))</f>
        <v>1</v>
      </c>
      <c r="V409">
        <f>IF(SUM('Actual species'!Y409)&gt;0,1,IF(SUM('Actual species'!Y409="X"),1,0))</f>
        <v>0</v>
      </c>
    </row>
    <row r="410" spans="1:22" x14ac:dyDescent="0.3">
      <c r="A410" t="str">
        <f>'Actual species'!A410</f>
        <v>Leptusa ruficollis</v>
      </c>
      <c r="B410">
        <f>IF(SUM('Actual species'!B410:E410)&gt;0,1,IF(SUM('Actual species'!B410:E410="X"),1,0))</f>
        <v>0</v>
      </c>
      <c r="C410">
        <f>IF(SUM('Actual species'!F410)&gt;0,1,IF(SUM('Actual species'!F410="X"),1,0))</f>
        <v>0</v>
      </c>
      <c r="D410">
        <f>IF(SUM('Actual species'!G410)&gt;0,1,IF(SUM('Actual species'!G410="X"),1,0))</f>
        <v>0</v>
      </c>
      <c r="E410">
        <f>IF(SUM('Actual species'!H410)&gt;0,1,IF(SUM('Actual species'!H410="X"),1,0))</f>
        <v>0</v>
      </c>
      <c r="F410">
        <f>IF(SUM('Actual species'!I410)&gt;0,1,IF(SUM('Actual species'!I410="X"),1,0))</f>
        <v>0</v>
      </c>
      <c r="G410">
        <f>IF(SUM('Actual species'!J410)&gt;0,1,IF(SUM('Actual species'!J410="X"),1,0))</f>
        <v>0</v>
      </c>
      <c r="H410">
        <f>IF(SUM('Actual species'!K410)&gt;0,1,IF(SUM('Actual species'!K410="X"),1,0))</f>
        <v>0</v>
      </c>
      <c r="I410">
        <f>IF(SUM('Actual species'!L410)&gt;0,1,IF(SUM('Actual species'!L410="X"),1,0))</f>
        <v>0</v>
      </c>
      <c r="J410">
        <f>IF(SUM('Actual species'!M410)&gt;0,1,IF(SUM('Actual species'!M410="X"),1,0))</f>
        <v>1</v>
      </c>
      <c r="K410">
        <f>IF(SUM('Actual species'!N410)&gt;0,1,IF(SUM('Actual species'!N410="X"),1,0))</f>
        <v>0</v>
      </c>
      <c r="L410">
        <f>IF(SUM('Actual species'!O410)&gt;0,1,IF(SUM('Actual species'!O410="X"),1,0))</f>
        <v>0</v>
      </c>
      <c r="M410">
        <f>IF(SUM('Actual species'!P410)&gt;0,1,IF(SUM('Actual species'!P410="X"),1,0))</f>
        <v>0</v>
      </c>
      <c r="N410">
        <f>IF(SUM('Actual species'!Q410)&gt;0,1,IF(SUM('Actual species'!Q410="X"),1,0))</f>
        <v>0</v>
      </c>
      <c r="O410">
        <f>IF(SUM('Actual species'!R410)&gt;0,1,IF(SUM('Actual species'!R410="X"),1,0))</f>
        <v>1</v>
      </c>
      <c r="P410">
        <f>IF(SUM('Actual species'!S410)&gt;0,1,IF(SUM('Actual species'!S410="X"),1,0))</f>
        <v>0</v>
      </c>
      <c r="Q410">
        <f>IF(SUM('Actual species'!T410)&gt;0,1,IF(SUM('Actual species'!T410="X"),1,0))</f>
        <v>0</v>
      </c>
      <c r="R410">
        <f>IF(SUM('Actual species'!U410)&gt;0,1,IF(SUM('Actual species'!U410="X"),1,0))</f>
        <v>1</v>
      </c>
      <c r="S410">
        <f>IF(SUM('Actual species'!V410)&gt;0,1,IF(SUM('Actual species'!V410="X"),1,0))</f>
        <v>1</v>
      </c>
      <c r="T410">
        <f>IF(SUM('Actual species'!W410)&gt;0,1,IF(SUM('Actual species'!W410="X"),1,0))</f>
        <v>0</v>
      </c>
      <c r="U410">
        <f>IF(SUM('Actual species'!X410)&gt;0,1,IF(SUM('Actual species'!X410="X"),1,0))</f>
        <v>1</v>
      </c>
      <c r="V410">
        <f>IF(SUM('Actual species'!Y410)&gt;0,1,IF(SUM('Actual species'!Y410="X"),1,0))</f>
        <v>0</v>
      </c>
    </row>
    <row r="411" spans="1:22" x14ac:dyDescent="0.3">
      <c r="A411" t="str">
        <f>'Actual species'!A411</f>
        <v>Leptusa samia</v>
      </c>
      <c r="B411">
        <f>IF(SUM('Actual species'!B411:E411)&gt;0,1,IF(SUM('Actual species'!B411:E411="X"),1,0))</f>
        <v>0</v>
      </c>
      <c r="C411">
        <f>IF(SUM('Actual species'!F411)&gt;0,1,IF(SUM('Actual species'!F411="X"),1,0))</f>
        <v>0</v>
      </c>
      <c r="D411">
        <f>IF(SUM('Actual species'!G411)&gt;0,1,IF(SUM('Actual species'!G411="X"),1,0))</f>
        <v>0</v>
      </c>
      <c r="E411">
        <f>IF(SUM('Actual species'!H411)&gt;0,1,IF(SUM('Actual species'!H411="X"),1,0))</f>
        <v>1</v>
      </c>
      <c r="F411">
        <f>IF(SUM('Actual species'!I411)&gt;0,1,IF(SUM('Actual species'!I411="X"),1,0))</f>
        <v>1</v>
      </c>
      <c r="G411">
        <f>IF(SUM('Actual species'!J411)&gt;0,1,IF(SUM('Actual species'!J411="X"),1,0))</f>
        <v>0</v>
      </c>
      <c r="H411">
        <f>IF(SUM('Actual species'!K411)&gt;0,1,IF(SUM('Actual species'!K411="X"),1,0))</f>
        <v>0</v>
      </c>
      <c r="I411">
        <f>IF(SUM('Actual species'!L411)&gt;0,1,IF(SUM('Actual species'!L411="X"),1,0))</f>
        <v>0</v>
      </c>
      <c r="J411">
        <f>IF(SUM('Actual species'!M411)&gt;0,1,IF(SUM('Actual species'!M411="X"),1,0))</f>
        <v>0</v>
      </c>
      <c r="K411">
        <f>IF(SUM('Actual species'!N411)&gt;0,1,IF(SUM('Actual species'!N411="X"),1,0))</f>
        <v>0</v>
      </c>
      <c r="L411">
        <f>IF(SUM('Actual species'!O411)&gt;0,1,IF(SUM('Actual species'!O411="X"),1,0))</f>
        <v>0</v>
      </c>
      <c r="M411">
        <f>IF(SUM('Actual species'!P411)&gt;0,1,IF(SUM('Actual species'!P411="X"),1,0))</f>
        <v>0</v>
      </c>
      <c r="N411">
        <f>IF(SUM('Actual species'!Q411)&gt;0,1,IF(SUM('Actual species'!Q411="X"),1,0))</f>
        <v>0</v>
      </c>
      <c r="O411">
        <f>IF(SUM('Actual species'!R411)&gt;0,1,IF(SUM('Actual species'!R411="X"),1,0))</f>
        <v>0</v>
      </c>
      <c r="P411">
        <f>IF(SUM('Actual species'!S411)&gt;0,1,IF(SUM('Actual species'!S411="X"),1,0))</f>
        <v>0</v>
      </c>
      <c r="Q411">
        <f>IF(SUM('Actual species'!T411)&gt;0,1,IF(SUM('Actual species'!T411="X"),1,0))</f>
        <v>0</v>
      </c>
      <c r="R411">
        <f>IF(SUM('Actual species'!U411)&gt;0,1,IF(SUM('Actual species'!U411="X"),1,0))</f>
        <v>0</v>
      </c>
      <c r="S411">
        <f>IF(SUM('Actual species'!V411)&gt;0,1,IF(SUM('Actual species'!V411="X"),1,0))</f>
        <v>0</v>
      </c>
      <c r="T411">
        <f>IF(SUM('Actual species'!W411)&gt;0,1,IF(SUM('Actual species'!W411="X"),1,0))</f>
        <v>0</v>
      </c>
      <c r="U411">
        <f>IF(SUM('Actual species'!X411)&gt;0,1,IF(SUM('Actual species'!X411="X"),1,0))</f>
        <v>0</v>
      </c>
      <c r="V411">
        <f>IF(SUM('Actual species'!Y411)&gt;0,1,IF(SUM('Actual species'!Y411="X"),1,0))</f>
        <v>0</v>
      </c>
    </row>
    <row r="412" spans="1:22" x14ac:dyDescent="0.3">
      <c r="A412" t="str">
        <f>'Actual species'!A412</f>
        <v>Leptusa sororella</v>
      </c>
      <c r="B412">
        <f>IF(SUM('Actual species'!B412:E412)&gt;0,1,IF(SUM('Actual species'!B412:E412="X"),1,0))</f>
        <v>0</v>
      </c>
      <c r="C412">
        <f>IF(SUM('Actual species'!F412)&gt;0,1,IF(SUM('Actual species'!F412="X"),1,0))</f>
        <v>0</v>
      </c>
      <c r="D412">
        <f>IF(SUM('Actual species'!G412)&gt;0,1,IF(SUM('Actual species'!G412="X"),1,0))</f>
        <v>0</v>
      </c>
      <c r="E412">
        <f>IF(SUM('Actual species'!H412)&gt;0,1,IF(SUM('Actual species'!H412="X"),1,0))</f>
        <v>0</v>
      </c>
      <c r="F412">
        <f>IF(SUM('Actual species'!I412)&gt;0,1,IF(SUM('Actual species'!I412="X"),1,0))</f>
        <v>0</v>
      </c>
      <c r="G412">
        <f>IF(SUM('Actual species'!J412)&gt;0,1,IF(SUM('Actual species'!J412="X"),1,0))</f>
        <v>0</v>
      </c>
      <c r="H412">
        <f>IF(SUM('Actual species'!K412)&gt;0,1,IF(SUM('Actual species'!K412="X"),1,0))</f>
        <v>0</v>
      </c>
      <c r="I412">
        <f>IF(SUM('Actual species'!L412)&gt;0,1,IF(SUM('Actual species'!L412="X"),1,0))</f>
        <v>0</v>
      </c>
      <c r="J412">
        <f>IF(SUM('Actual species'!M412)&gt;0,1,IF(SUM('Actual species'!M412="X"),1,0))</f>
        <v>0</v>
      </c>
      <c r="K412">
        <f>IF(SUM('Actual species'!N412)&gt;0,1,IF(SUM('Actual species'!N412="X"),1,0))</f>
        <v>0</v>
      </c>
      <c r="L412">
        <f>IF(SUM('Actual species'!O412)&gt;0,1,IF(SUM('Actual species'!O412="X"),1,0))</f>
        <v>0</v>
      </c>
      <c r="M412">
        <f>IF(SUM('Actual species'!P412)&gt;0,1,IF(SUM('Actual species'!P412="X"),1,0))</f>
        <v>0</v>
      </c>
      <c r="N412">
        <f>IF(SUM('Actual species'!Q412)&gt;0,1,IF(SUM('Actual species'!Q412="X"),1,0))</f>
        <v>0</v>
      </c>
      <c r="O412">
        <f>IF(SUM('Actual species'!R412)&gt;0,1,IF(SUM('Actual species'!R412="X"),1,0))</f>
        <v>0</v>
      </c>
      <c r="P412">
        <f>IF(SUM('Actual species'!S412)&gt;0,1,IF(SUM('Actual species'!S412="X"),1,0))</f>
        <v>0</v>
      </c>
      <c r="Q412">
        <f>IF(SUM('Actual species'!T412)&gt;0,1,IF(SUM('Actual species'!T412="X"),1,0))</f>
        <v>1</v>
      </c>
      <c r="R412">
        <f>IF(SUM('Actual species'!U412)&gt;0,1,IF(SUM('Actual species'!U412="X"),1,0))</f>
        <v>0</v>
      </c>
      <c r="S412">
        <f>IF(SUM('Actual species'!V412)&gt;0,1,IF(SUM('Actual species'!V412="X"),1,0))</f>
        <v>0</v>
      </c>
      <c r="T412">
        <f>IF(SUM('Actual species'!W412)&gt;0,1,IF(SUM('Actual species'!W412="X"),1,0))</f>
        <v>0</v>
      </c>
      <c r="U412">
        <f>IF(SUM('Actual species'!X412)&gt;0,1,IF(SUM('Actual species'!X412="X"),1,0))</f>
        <v>1</v>
      </c>
      <c r="V412">
        <f>IF(SUM('Actual species'!Y412)&gt;0,1,IF(SUM('Actual species'!Y412="X"),1,0))</f>
        <v>0</v>
      </c>
    </row>
    <row r="413" spans="1:22" x14ac:dyDescent="0.3">
      <c r="A413" t="str">
        <f>'Actual species'!A413</f>
        <v>Leptusa winneguthiana</v>
      </c>
      <c r="B413">
        <f>IF(SUM('Actual species'!B413:E413)&gt;0,1,IF(SUM('Actual species'!B413:E413="X"),1,0))</f>
        <v>0</v>
      </c>
      <c r="C413">
        <f>IF(SUM('Actual species'!F413)&gt;0,1,IF(SUM('Actual species'!F413="X"),1,0))</f>
        <v>0</v>
      </c>
      <c r="D413">
        <f>IF(SUM('Actual species'!G413)&gt;0,1,IF(SUM('Actual species'!G413="X"),1,0))</f>
        <v>0</v>
      </c>
      <c r="E413">
        <f>IF(SUM('Actual species'!H413)&gt;0,1,IF(SUM('Actual species'!H413="X"),1,0))</f>
        <v>0</v>
      </c>
      <c r="F413">
        <f>IF(SUM('Actual species'!I413)&gt;0,1,IF(SUM('Actual species'!I413="X"),1,0))</f>
        <v>0</v>
      </c>
      <c r="G413">
        <f>IF(SUM('Actual species'!J413)&gt;0,1,IF(SUM('Actual species'!J413="X"),1,0))</f>
        <v>0</v>
      </c>
      <c r="H413">
        <f>IF(SUM('Actual species'!K413)&gt;0,1,IF(SUM('Actual species'!K413="X"),1,0))</f>
        <v>0</v>
      </c>
      <c r="I413">
        <f>IF(SUM('Actual species'!L413)&gt;0,1,IF(SUM('Actual species'!L413="X"),1,0))</f>
        <v>0</v>
      </c>
      <c r="J413">
        <f>IF(SUM('Actual species'!M413)&gt;0,1,IF(SUM('Actual species'!M413="X"),1,0))</f>
        <v>0</v>
      </c>
      <c r="K413">
        <f>IF(SUM('Actual species'!N413)&gt;0,1,IF(SUM('Actual species'!N413="X"),1,0))</f>
        <v>0</v>
      </c>
      <c r="L413">
        <f>IF(SUM('Actual species'!O413)&gt;0,1,IF(SUM('Actual species'!O413="X"),1,0))</f>
        <v>0</v>
      </c>
      <c r="M413">
        <f>IF(SUM('Actual species'!P413)&gt;0,1,IF(SUM('Actual species'!P413="X"),1,0))</f>
        <v>0</v>
      </c>
      <c r="N413">
        <f>IF(SUM('Actual species'!Q413)&gt;0,1,IF(SUM('Actual species'!Q413="X"),1,0))</f>
        <v>0</v>
      </c>
      <c r="O413">
        <f>IF(SUM('Actual species'!R413)&gt;0,1,IF(SUM('Actual species'!R413="X"),1,0))</f>
        <v>0</v>
      </c>
      <c r="P413">
        <f>IF(SUM('Actual species'!S413)&gt;0,1,IF(SUM('Actual species'!S413="X"),1,0))</f>
        <v>0</v>
      </c>
      <c r="Q413">
        <f>IF(SUM('Actual species'!T413)&gt;0,1,IF(SUM('Actual species'!T413="X"),1,0))</f>
        <v>1</v>
      </c>
      <c r="R413">
        <f>IF(SUM('Actual species'!U413)&gt;0,1,IF(SUM('Actual species'!U413="X"),1,0))</f>
        <v>0</v>
      </c>
      <c r="S413">
        <f>IF(SUM('Actual species'!V413)&gt;0,1,IF(SUM('Actual species'!V413="X"),1,0))</f>
        <v>0</v>
      </c>
      <c r="T413">
        <f>IF(SUM('Actual species'!W413)&gt;0,1,IF(SUM('Actual species'!W413="X"),1,0))</f>
        <v>0</v>
      </c>
      <c r="U413">
        <f>IF(SUM('Actual species'!X413)&gt;0,1,IF(SUM('Actual species'!X413="X"),1,0))</f>
        <v>1</v>
      </c>
      <c r="V413">
        <f>IF(SUM('Actual species'!Y413)&gt;0,1,IF(SUM('Actual species'!Y413="X"),1,0))</f>
        <v>0</v>
      </c>
    </row>
    <row r="414" spans="1:22" x14ac:dyDescent="0.3">
      <c r="A414" t="str">
        <f>'Actual species'!A414</f>
        <v>Liogluta alpestris</v>
      </c>
      <c r="B414">
        <f>IF(SUM('Actual species'!B414:E414)&gt;0,1,IF(SUM('Actual species'!B414:E414="X"),1,0))</f>
        <v>0</v>
      </c>
      <c r="C414">
        <f>IF(SUM('Actual species'!F414)&gt;0,1,IF(SUM('Actual species'!F414="X"),1,0))</f>
        <v>0</v>
      </c>
      <c r="D414">
        <f>IF(SUM('Actual species'!G414)&gt;0,1,IF(SUM('Actual species'!G414="X"),1,0))</f>
        <v>0</v>
      </c>
      <c r="E414">
        <f>IF(SUM('Actual species'!H414)&gt;0,1,IF(SUM('Actual species'!H414="X"),1,0))</f>
        <v>0</v>
      </c>
      <c r="F414">
        <f>IF(SUM('Actual species'!I414)&gt;0,1,IF(SUM('Actual species'!I414="X"),1,0))</f>
        <v>0</v>
      </c>
      <c r="G414">
        <f>IF(SUM('Actual species'!J414)&gt;0,1,IF(SUM('Actual species'!J414="X"),1,0))</f>
        <v>0</v>
      </c>
      <c r="H414">
        <f>IF(SUM('Actual species'!K414)&gt;0,1,IF(SUM('Actual species'!K414="X"),1,0))</f>
        <v>0</v>
      </c>
      <c r="I414">
        <f>IF(SUM('Actual species'!L414)&gt;0,1,IF(SUM('Actual species'!L414="X"),1,0))</f>
        <v>0</v>
      </c>
      <c r="J414">
        <f>IF(SUM('Actual species'!M414)&gt;0,1,IF(SUM('Actual species'!M414="X"),1,0))</f>
        <v>0</v>
      </c>
      <c r="K414">
        <f>IF(SUM('Actual species'!N414)&gt;0,1,IF(SUM('Actual species'!N414="X"),1,0))</f>
        <v>0</v>
      </c>
      <c r="L414">
        <f>IF(SUM('Actual species'!O414)&gt;0,1,IF(SUM('Actual species'!O414="X"),1,0))</f>
        <v>0</v>
      </c>
      <c r="M414">
        <f>IF(SUM('Actual species'!P414)&gt;0,1,IF(SUM('Actual species'!P414="X"),1,0))</f>
        <v>0</v>
      </c>
      <c r="N414">
        <f>IF(SUM('Actual species'!Q414)&gt;0,1,IF(SUM('Actual species'!Q414="X"),1,0))</f>
        <v>0</v>
      </c>
      <c r="O414">
        <f>IF(SUM('Actual species'!R414)&gt;0,1,IF(SUM('Actual species'!R414="X"),1,0))</f>
        <v>0</v>
      </c>
      <c r="P414">
        <f>IF(SUM('Actual species'!S414)&gt;0,1,IF(SUM('Actual species'!S414="X"),1,0))</f>
        <v>0</v>
      </c>
      <c r="Q414">
        <f>IF(SUM('Actual species'!T414)&gt;0,1,IF(SUM('Actual species'!T414="X"),1,0))</f>
        <v>1</v>
      </c>
      <c r="R414">
        <f>IF(SUM('Actual species'!U414)&gt;0,1,IF(SUM('Actual species'!U414="X"),1,0))</f>
        <v>0</v>
      </c>
      <c r="S414">
        <f>IF(SUM('Actual species'!V414)&gt;0,1,IF(SUM('Actual species'!V414="X"),1,0))</f>
        <v>1</v>
      </c>
      <c r="T414">
        <f>IF(SUM('Actual species'!W414)&gt;0,1,IF(SUM('Actual species'!W414="X"),1,0))</f>
        <v>0</v>
      </c>
      <c r="U414">
        <f>IF(SUM('Actual species'!X414)&gt;0,1,IF(SUM('Actual species'!X414="X"),1,0))</f>
        <v>1</v>
      </c>
      <c r="V414">
        <f>IF(SUM('Actual species'!Y414)&gt;0,1,IF(SUM('Actual species'!Y414="X"),1,0))</f>
        <v>0</v>
      </c>
    </row>
    <row r="415" spans="1:22" x14ac:dyDescent="0.3">
      <c r="A415" t="str">
        <f>'Actual species'!A415</f>
        <v>Liogluta longiuscula</v>
      </c>
      <c r="B415">
        <f>IF(SUM('Actual species'!B415:E415)&gt;0,1,IF(SUM('Actual species'!B415:E415="X"),1,0))</f>
        <v>1</v>
      </c>
      <c r="C415">
        <f>IF(SUM('Actual species'!F415)&gt;0,1,IF(SUM('Actual species'!F415="X"),1,0))</f>
        <v>0</v>
      </c>
      <c r="D415">
        <f>IF(SUM('Actual species'!G415)&gt;0,1,IF(SUM('Actual species'!G415="X"),1,0))</f>
        <v>1</v>
      </c>
      <c r="E415">
        <f>IF(SUM('Actual species'!H415)&gt;0,1,IF(SUM('Actual species'!H415="X"),1,0))</f>
        <v>1</v>
      </c>
      <c r="F415">
        <f>IF(SUM('Actual species'!I415)&gt;0,1,IF(SUM('Actual species'!I415="X"),1,0))</f>
        <v>1</v>
      </c>
      <c r="G415">
        <f>IF(SUM('Actual species'!J415)&gt;0,1,IF(SUM('Actual species'!J415="X"),1,0))</f>
        <v>1</v>
      </c>
      <c r="H415">
        <f>IF(SUM('Actual species'!K415)&gt;0,1,IF(SUM('Actual species'!K415="X"),1,0))</f>
        <v>1</v>
      </c>
      <c r="I415">
        <f>IF(SUM('Actual species'!L415)&gt;0,1,IF(SUM('Actual species'!L415="X"),1,0))</f>
        <v>1</v>
      </c>
      <c r="J415">
        <f>IF(SUM('Actual species'!M415)&gt;0,1,IF(SUM('Actual species'!M415="X"),1,0))</f>
        <v>1</v>
      </c>
      <c r="K415">
        <f>IF(SUM('Actual species'!N415)&gt;0,1,IF(SUM('Actual species'!N415="X"),1,0))</f>
        <v>1</v>
      </c>
      <c r="L415">
        <f>IF(SUM('Actual species'!O415)&gt;0,1,IF(SUM('Actual species'!O415="X"),1,0))</f>
        <v>0</v>
      </c>
      <c r="M415">
        <f>IF(SUM('Actual species'!P415)&gt;0,1,IF(SUM('Actual species'!P415="X"),1,0))</f>
        <v>1</v>
      </c>
      <c r="N415">
        <f>IF(SUM('Actual species'!Q415)&gt;0,1,IF(SUM('Actual species'!Q415="X"),1,0))</f>
        <v>0</v>
      </c>
      <c r="O415">
        <f>IF(SUM('Actual species'!R415)&gt;0,1,IF(SUM('Actual species'!R415="X"),1,0))</f>
        <v>1</v>
      </c>
      <c r="P415">
        <f>IF(SUM('Actual species'!S415)&gt;0,1,IF(SUM('Actual species'!S415="X"),1,0))</f>
        <v>1</v>
      </c>
      <c r="Q415">
        <f>IF(SUM('Actual species'!T415)&gt;0,1,IF(SUM('Actual species'!T415="X"),1,0))</f>
        <v>1</v>
      </c>
      <c r="R415">
        <f>IF(SUM('Actual species'!U415)&gt;0,1,IF(SUM('Actual species'!U415="X"),1,0))</f>
        <v>0</v>
      </c>
      <c r="S415">
        <f>IF(SUM('Actual species'!V415)&gt;0,1,IF(SUM('Actual species'!V415="X"),1,0))</f>
        <v>1</v>
      </c>
      <c r="T415">
        <f>IF(SUM('Actual species'!W415)&gt;0,1,IF(SUM('Actual species'!W415="X"),1,0))</f>
        <v>0</v>
      </c>
      <c r="U415">
        <f>IF(SUM('Actual species'!X415)&gt;0,1,IF(SUM('Actual species'!X415="X"),1,0))</f>
        <v>1</v>
      </c>
      <c r="V415">
        <f>IF(SUM('Actual species'!Y415)&gt;0,1,IF(SUM('Actual species'!Y415="X"),1,0))</f>
        <v>1</v>
      </c>
    </row>
    <row r="416" spans="1:22" x14ac:dyDescent="0.3">
      <c r="A416" t="str">
        <f>'Actual species'!A416</f>
        <v>Liogluta microptera</v>
      </c>
      <c r="B416">
        <f>IF(SUM('Actual species'!B416:E416)&gt;0,1,IF(SUM('Actual species'!B416:E416="X"),1,0))</f>
        <v>0</v>
      </c>
      <c r="C416">
        <f>IF(SUM('Actual species'!F416)&gt;0,1,IF(SUM('Actual species'!F416="X"),1,0))</f>
        <v>1</v>
      </c>
      <c r="D416">
        <f>IF(SUM('Actual species'!G416)&gt;0,1,IF(SUM('Actual species'!G416="X"),1,0))</f>
        <v>0</v>
      </c>
      <c r="E416">
        <f>IF(SUM('Actual species'!H416)&gt;0,1,IF(SUM('Actual species'!H416="X"),1,0))</f>
        <v>0</v>
      </c>
      <c r="F416">
        <f>IF(SUM('Actual species'!I416)&gt;0,1,IF(SUM('Actual species'!I416="X"),1,0))</f>
        <v>0</v>
      </c>
      <c r="G416">
        <f>IF(SUM('Actual species'!J416)&gt;0,1,IF(SUM('Actual species'!J416="X"),1,0))</f>
        <v>0</v>
      </c>
      <c r="H416">
        <f>IF(SUM('Actual species'!K416)&gt;0,1,IF(SUM('Actual species'!K416="X"),1,0))</f>
        <v>0</v>
      </c>
      <c r="I416">
        <f>IF(SUM('Actual species'!L416)&gt;0,1,IF(SUM('Actual species'!L416="X"),1,0))</f>
        <v>0</v>
      </c>
      <c r="J416">
        <f>IF(SUM('Actual species'!M416)&gt;0,1,IF(SUM('Actual species'!M416="X"),1,0))</f>
        <v>0</v>
      </c>
      <c r="K416">
        <f>IF(SUM('Actual species'!N416)&gt;0,1,IF(SUM('Actual species'!N416="X"),1,0))</f>
        <v>0</v>
      </c>
      <c r="L416">
        <f>IF(SUM('Actual species'!O416)&gt;0,1,IF(SUM('Actual species'!O416="X"),1,0))</f>
        <v>0</v>
      </c>
      <c r="M416">
        <f>IF(SUM('Actual species'!P416)&gt;0,1,IF(SUM('Actual species'!P416="X"),1,0))</f>
        <v>0</v>
      </c>
      <c r="N416">
        <f>IF(SUM('Actual species'!Q416)&gt;0,1,IF(SUM('Actual species'!Q416="X"),1,0))</f>
        <v>0</v>
      </c>
      <c r="O416">
        <f>IF(SUM('Actual species'!R416)&gt;0,1,IF(SUM('Actual species'!R416="X"),1,0))</f>
        <v>0</v>
      </c>
      <c r="P416">
        <f>IF(SUM('Actual species'!S416)&gt;0,1,IF(SUM('Actual species'!S416="X"),1,0))</f>
        <v>0</v>
      </c>
      <c r="Q416">
        <f>IF(SUM('Actual species'!T416)&gt;0,1,IF(SUM('Actual species'!T416="X"),1,0))</f>
        <v>0</v>
      </c>
      <c r="R416">
        <f>IF(SUM('Actual species'!U416)&gt;0,1,IF(SUM('Actual species'!U416="X"),1,0))</f>
        <v>0</v>
      </c>
      <c r="S416">
        <f>IF(SUM('Actual species'!V416)&gt;0,1,IF(SUM('Actual species'!V416="X"),1,0))</f>
        <v>0</v>
      </c>
      <c r="T416">
        <f>IF(SUM('Actual species'!W416)&gt;0,1,IF(SUM('Actual species'!W416="X"),1,0))</f>
        <v>0</v>
      </c>
      <c r="U416">
        <f>IF(SUM('Actual species'!X416)&gt;0,1,IF(SUM('Actual species'!X416="X"),1,0))</f>
        <v>0</v>
      </c>
      <c r="V416">
        <f>IF(SUM('Actual species'!Y416)&gt;0,1,IF(SUM('Actual species'!Y416="X"),1,0))</f>
        <v>0</v>
      </c>
    </row>
    <row r="417" spans="1:22" x14ac:dyDescent="0.3">
      <c r="A417" t="str">
        <f>'Actual species'!A417</f>
        <v>Lyprocorrhe anceps</v>
      </c>
      <c r="B417">
        <f>IF(SUM('Actual species'!B417:E417)&gt;0,1,IF(SUM('Actual species'!B417:E417="X"),1,0))</f>
        <v>0</v>
      </c>
      <c r="C417">
        <f>IF(SUM('Actual species'!F417)&gt;0,1,IF(SUM('Actual species'!F417="X"),1,0))</f>
        <v>0</v>
      </c>
      <c r="D417">
        <f>IF(SUM('Actual species'!G417)&gt;0,1,IF(SUM('Actual species'!G417="X"),1,0))</f>
        <v>0</v>
      </c>
      <c r="E417">
        <f>IF(SUM('Actual species'!H417)&gt;0,1,IF(SUM('Actual species'!H417="X"),1,0))</f>
        <v>0</v>
      </c>
      <c r="F417">
        <f>IF(SUM('Actual species'!I417)&gt;0,1,IF(SUM('Actual species'!I417="X"),1,0))</f>
        <v>0</v>
      </c>
      <c r="G417">
        <f>IF(SUM('Actual species'!J417)&gt;0,1,IF(SUM('Actual species'!J417="X"),1,0))</f>
        <v>0</v>
      </c>
      <c r="H417">
        <f>IF(SUM('Actual species'!K417)&gt;0,1,IF(SUM('Actual species'!K417="X"),1,0))</f>
        <v>0</v>
      </c>
      <c r="I417">
        <f>IF(SUM('Actual species'!L417)&gt;0,1,IF(SUM('Actual species'!L417="X"),1,0))</f>
        <v>0</v>
      </c>
      <c r="J417">
        <f>IF(SUM('Actual species'!M417)&gt;0,1,IF(SUM('Actual species'!M417="X"),1,0))</f>
        <v>0</v>
      </c>
      <c r="K417">
        <f>IF(SUM('Actual species'!N417)&gt;0,1,IF(SUM('Actual species'!N417="X"),1,0))</f>
        <v>0</v>
      </c>
      <c r="L417">
        <f>IF(SUM('Actual species'!O417)&gt;0,1,IF(SUM('Actual species'!O417="X"),1,0))</f>
        <v>0</v>
      </c>
      <c r="M417">
        <f>IF(SUM('Actual species'!P417)&gt;0,1,IF(SUM('Actual species'!P417="X"),1,0))</f>
        <v>0</v>
      </c>
      <c r="N417">
        <f>IF(SUM('Actual species'!Q417)&gt;0,1,IF(SUM('Actual species'!Q417="X"),1,0))</f>
        <v>0</v>
      </c>
      <c r="O417">
        <f>IF(SUM('Actual species'!R417)&gt;0,1,IF(SUM('Actual species'!R417="X"),1,0))</f>
        <v>0</v>
      </c>
      <c r="P417">
        <f>IF(SUM('Actual species'!S417)&gt;0,1,IF(SUM('Actual species'!S417="X"),1,0))</f>
        <v>0</v>
      </c>
      <c r="Q417">
        <f>IF(SUM('Actual species'!T417)&gt;0,1,IF(SUM('Actual species'!T417="X"),1,0))</f>
        <v>1</v>
      </c>
      <c r="R417">
        <f>IF(SUM('Actual species'!U417)&gt;0,1,IF(SUM('Actual species'!U417="X"),1,0))</f>
        <v>0</v>
      </c>
      <c r="S417">
        <f>IF(SUM('Actual species'!V417)&gt;0,1,IF(SUM('Actual species'!V417="X"),1,0))</f>
        <v>0</v>
      </c>
      <c r="T417">
        <f>IF(SUM('Actual species'!W417)&gt;0,1,IF(SUM('Actual species'!W417="X"),1,0))</f>
        <v>0</v>
      </c>
      <c r="U417">
        <f>IF(SUM('Actual species'!X417)&gt;0,1,IF(SUM('Actual species'!X417="X"),1,0))</f>
        <v>1</v>
      </c>
      <c r="V417">
        <f>IF(SUM('Actual species'!Y417)&gt;0,1,IF(SUM('Actual species'!Y417="X"),1,0))</f>
        <v>0</v>
      </c>
    </row>
    <row r="418" spans="1:22" x14ac:dyDescent="0.3">
      <c r="A418" t="str">
        <f>'Actual species'!A418</f>
        <v>Maurachelia roubali</v>
      </c>
      <c r="B418">
        <f>IF(SUM('Actual species'!B418:E418)&gt;0,1,IF(SUM('Actual species'!B418:E418="X"),1,0))</f>
        <v>0</v>
      </c>
      <c r="C418">
        <f>IF(SUM('Actual species'!F418)&gt;0,1,IF(SUM('Actual species'!F418="X"),1,0))</f>
        <v>0</v>
      </c>
      <c r="D418">
        <f>IF(SUM('Actual species'!G418)&gt;0,1,IF(SUM('Actual species'!G418="X"),1,0))</f>
        <v>0</v>
      </c>
      <c r="E418">
        <f>IF(SUM('Actual species'!H418)&gt;0,1,IF(SUM('Actual species'!H418="X"),1,0))</f>
        <v>1</v>
      </c>
      <c r="F418">
        <f>IF(SUM('Actual species'!I418)&gt;0,1,IF(SUM('Actual species'!I418="X"),1,0))</f>
        <v>0</v>
      </c>
      <c r="G418">
        <f>IF(SUM('Actual species'!J418)&gt;0,1,IF(SUM('Actual species'!J418="X"),1,0))</f>
        <v>0</v>
      </c>
      <c r="H418">
        <f>IF(SUM('Actual species'!K418)&gt;0,1,IF(SUM('Actual species'!K418="X"),1,0))</f>
        <v>0</v>
      </c>
      <c r="I418">
        <f>IF(SUM('Actual species'!L418)&gt;0,1,IF(SUM('Actual species'!L418="X"),1,0))</f>
        <v>0</v>
      </c>
      <c r="J418">
        <f>IF(SUM('Actual species'!M418)&gt;0,1,IF(SUM('Actual species'!M418="X"),1,0))</f>
        <v>0</v>
      </c>
      <c r="K418">
        <f>IF(SUM('Actual species'!N418)&gt;0,1,IF(SUM('Actual species'!N418="X"),1,0))</f>
        <v>0</v>
      </c>
      <c r="L418">
        <f>IF(SUM('Actual species'!O418)&gt;0,1,IF(SUM('Actual species'!O418="X"),1,0))</f>
        <v>0</v>
      </c>
      <c r="M418">
        <f>IF(SUM('Actual species'!P418)&gt;0,1,IF(SUM('Actual species'!P418="X"),1,0))</f>
        <v>0</v>
      </c>
      <c r="N418">
        <f>IF(SUM('Actual species'!Q418)&gt;0,1,IF(SUM('Actual species'!Q418="X"),1,0))</f>
        <v>0</v>
      </c>
      <c r="O418">
        <f>IF(SUM('Actual species'!R418)&gt;0,1,IF(SUM('Actual species'!R418="X"),1,0))</f>
        <v>0</v>
      </c>
      <c r="P418">
        <f>IF(SUM('Actual species'!S418)&gt;0,1,IF(SUM('Actual species'!S418="X"),1,0))</f>
        <v>0</v>
      </c>
      <c r="Q418">
        <f>IF(SUM('Actual species'!T418)&gt;0,1,IF(SUM('Actual species'!T418="X"),1,0))</f>
        <v>0</v>
      </c>
      <c r="R418">
        <f>IF(SUM('Actual species'!U418)&gt;0,1,IF(SUM('Actual species'!U418="X"),1,0))</f>
        <v>0</v>
      </c>
      <c r="S418">
        <f>IF(SUM('Actual species'!V418)&gt;0,1,IF(SUM('Actual species'!V418="X"),1,0))</f>
        <v>0</v>
      </c>
      <c r="T418">
        <f>IF(SUM('Actual species'!W418)&gt;0,1,IF(SUM('Actual species'!W418="X"),1,0))</f>
        <v>0</v>
      </c>
      <c r="U418">
        <f>IF(SUM('Actual species'!X418)&gt;0,1,IF(SUM('Actual species'!X418="X"),1,0))</f>
        <v>0</v>
      </c>
      <c r="V418">
        <f>IF(SUM('Actual species'!Y418)&gt;0,1,IF(SUM('Actual species'!Y418="X"),1,0))</f>
        <v>0</v>
      </c>
    </row>
    <row r="419" spans="1:22" x14ac:dyDescent="0.3">
      <c r="A419" t="str">
        <f>'Actual species'!A419</f>
        <v>Meotica parasita</v>
      </c>
      <c r="B419">
        <f>IF(SUM('Actual species'!B419:E419)&gt;0,1,IF(SUM('Actual species'!B419:E419="X"),1,0))</f>
        <v>0</v>
      </c>
      <c r="C419">
        <f>IF(SUM('Actual species'!F419)&gt;0,1,IF(SUM('Actual species'!F419="X"),1,0))</f>
        <v>0</v>
      </c>
      <c r="D419">
        <f>IF(SUM('Actual species'!G419)&gt;0,1,IF(SUM('Actual species'!G419="X"),1,0))</f>
        <v>0</v>
      </c>
      <c r="E419">
        <f>IF(SUM('Actual species'!H419)&gt;0,1,IF(SUM('Actual species'!H419="X"),1,0))</f>
        <v>0</v>
      </c>
      <c r="F419">
        <f>IF(SUM('Actual species'!I419)&gt;0,1,IF(SUM('Actual species'!I419="X"),1,0))</f>
        <v>0</v>
      </c>
      <c r="G419">
        <f>IF(SUM('Actual species'!J419)&gt;0,1,IF(SUM('Actual species'!J419="X"),1,0))</f>
        <v>0</v>
      </c>
      <c r="H419">
        <f>IF(SUM('Actual species'!K419)&gt;0,1,IF(SUM('Actual species'!K419="X"),1,0))</f>
        <v>0</v>
      </c>
      <c r="I419">
        <f>IF(SUM('Actual species'!L419)&gt;0,1,IF(SUM('Actual species'!L419="X"),1,0))</f>
        <v>0</v>
      </c>
      <c r="J419">
        <f>IF(SUM('Actual species'!M419)&gt;0,1,IF(SUM('Actual species'!M419="X"),1,0))</f>
        <v>1</v>
      </c>
      <c r="K419">
        <f>IF(SUM('Actual species'!N419)&gt;0,1,IF(SUM('Actual species'!N419="X"),1,0))</f>
        <v>0</v>
      </c>
      <c r="L419">
        <f>IF(SUM('Actual species'!O419)&gt;0,1,IF(SUM('Actual species'!O419="X"),1,0))</f>
        <v>0</v>
      </c>
      <c r="M419">
        <f>IF(SUM('Actual species'!P419)&gt;0,1,IF(SUM('Actual species'!P419="X"),1,0))</f>
        <v>0</v>
      </c>
      <c r="N419">
        <f>IF(SUM('Actual species'!Q419)&gt;0,1,IF(SUM('Actual species'!Q419="X"),1,0))</f>
        <v>0</v>
      </c>
      <c r="O419">
        <f>IF(SUM('Actual species'!R419)&gt;0,1,IF(SUM('Actual species'!R419="X"),1,0))</f>
        <v>0</v>
      </c>
      <c r="P419">
        <f>IF(SUM('Actual species'!S419)&gt;0,1,IF(SUM('Actual species'!S419="X"),1,0))</f>
        <v>0</v>
      </c>
      <c r="Q419">
        <f>IF(SUM('Actual species'!T419)&gt;0,1,IF(SUM('Actual species'!T419="X"),1,0))</f>
        <v>0</v>
      </c>
      <c r="R419">
        <f>IF(SUM('Actual species'!U419)&gt;0,1,IF(SUM('Actual species'!U419="X"),1,0))</f>
        <v>0</v>
      </c>
      <c r="S419">
        <f>IF(SUM('Actual species'!V419)&gt;0,1,IF(SUM('Actual species'!V419="X"),1,0))</f>
        <v>0</v>
      </c>
      <c r="T419">
        <f>IF(SUM('Actual species'!W419)&gt;0,1,IF(SUM('Actual species'!W419="X"),1,0))</f>
        <v>0</v>
      </c>
      <c r="U419">
        <f>IF(SUM('Actual species'!X419)&gt;0,1,IF(SUM('Actual species'!X419="X"),1,0))</f>
        <v>0</v>
      </c>
      <c r="V419">
        <f>IF(SUM('Actual species'!Y419)&gt;0,1,IF(SUM('Actual species'!Y419="X"),1,0))</f>
        <v>0</v>
      </c>
    </row>
    <row r="420" spans="1:22" x14ac:dyDescent="0.3">
      <c r="A420" t="str">
        <f>'Actual species'!A420</f>
        <v>Myllaena dubia</v>
      </c>
      <c r="B420">
        <f>IF(SUM('Actual species'!B420:E420)&gt;0,1,IF(SUM('Actual species'!B420:E420="X"),1,0))</f>
        <v>0</v>
      </c>
      <c r="C420">
        <f>IF(SUM('Actual species'!F420)&gt;0,1,IF(SUM('Actual species'!F420="X"),1,0))</f>
        <v>0</v>
      </c>
      <c r="D420">
        <f>IF(SUM('Actual species'!G420)&gt;0,1,IF(SUM('Actual species'!G420="X"),1,0))</f>
        <v>0</v>
      </c>
      <c r="E420">
        <f>IF(SUM('Actual species'!H420)&gt;0,1,IF(SUM('Actual species'!H420="X"),1,0))</f>
        <v>0</v>
      </c>
      <c r="F420">
        <f>IF(SUM('Actual species'!I420)&gt;0,1,IF(SUM('Actual species'!I420="X"),1,0))</f>
        <v>0</v>
      </c>
      <c r="G420">
        <f>IF(SUM('Actual species'!J420)&gt;0,1,IF(SUM('Actual species'!J420="X"),1,0))</f>
        <v>0</v>
      </c>
      <c r="H420">
        <f>IF(SUM('Actual species'!K420)&gt;0,1,IF(SUM('Actual species'!K420="X"),1,0))</f>
        <v>0</v>
      </c>
      <c r="I420">
        <f>IF(SUM('Actual species'!L420)&gt;0,1,IF(SUM('Actual species'!L420="X"),1,0))</f>
        <v>0</v>
      </c>
      <c r="J420">
        <f>IF(SUM('Actual species'!M420)&gt;0,1,IF(SUM('Actual species'!M420="X"),1,0))</f>
        <v>1</v>
      </c>
      <c r="K420">
        <f>IF(SUM('Actual species'!N420)&gt;0,1,IF(SUM('Actual species'!N420="X"),1,0))</f>
        <v>0</v>
      </c>
      <c r="L420">
        <f>IF(SUM('Actual species'!O420)&gt;0,1,IF(SUM('Actual species'!O420="X"),1,0))</f>
        <v>0</v>
      </c>
      <c r="M420">
        <f>IF(SUM('Actual species'!P420)&gt;0,1,IF(SUM('Actual species'!P420="X"),1,0))</f>
        <v>0</v>
      </c>
      <c r="N420">
        <f>IF(SUM('Actual species'!Q420)&gt;0,1,IF(SUM('Actual species'!Q420="X"),1,0))</f>
        <v>0</v>
      </c>
      <c r="O420">
        <f>IF(SUM('Actual species'!R420)&gt;0,1,IF(SUM('Actual species'!R420="X"),1,0))</f>
        <v>0</v>
      </c>
      <c r="P420">
        <f>IF(SUM('Actual species'!S420)&gt;0,1,IF(SUM('Actual species'!S420="X"),1,0))</f>
        <v>0</v>
      </c>
      <c r="Q420">
        <f>IF(SUM('Actual species'!T420)&gt;0,1,IF(SUM('Actual species'!T420="X"),1,0))</f>
        <v>0</v>
      </c>
      <c r="R420">
        <f>IF(SUM('Actual species'!U420)&gt;0,1,IF(SUM('Actual species'!U420="X"),1,0))</f>
        <v>0</v>
      </c>
      <c r="S420">
        <f>IF(SUM('Actual species'!V420)&gt;0,1,IF(SUM('Actual species'!V420="X"),1,0))</f>
        <v>0</v>
      </c>
      <c r="T420">
        <f>IF(SUM('Actual species'!W420)&gt;0,1,IF(SUM('Actual species'!W420="X"),1,0))</f>
        <v>0</v>
      </c>
      <c r="U420">
        <f>IF(SUM('Actual species'!X420)&gt;0,1,IF(SUM('Actual species'!X420="X"),1,0))</f>
        <v>1</v>
      </c>
      <c r="V420">
        <f>IF(SUM('Actual species'!Y420)&gt;0,1,IF(SUM('Actual species'!Y420="X"),1,0))</f>
        <v>0</v>
      </c>
    </row>
    <row r="421" spans="1:22" x14ac:dyDescent="0.3">
      <c r="A421" t="str">
        <f>'Actual species'!A421</f>
        <v>Myllaena infuscata</v>
      </c>
      <c r="B421">
        <f>IF(SUM('Actual species'!B421:E421)&gt;0,1,IF(SUM('Actual species'!B421:E421="X"),1,0))</f>
        <v>0</v>
      </c>
      <c r="C421">
        <f>IF(SUM('Actual species'!F421)&gt;0,1,IF(SUM('Actual species'!F421="X"),1,0))</f>
        <v>0</v>
      </c>
      <c r="D421">
        <f>IF(SUM('Actual species'!G421)&gt;0,1,IF(SUM('Actual species'!G421="X"),1,0))</f>
        <v>0</v>
      </c>
      <c r="E421">
        <f>IF(SUM('Actual species'!H421)&gt;0,1,IF(SUM('Actual species'!H421="X"),1,0))</f>
        <v>0</v>
      </c>
      <c r="F421">
        <f>IF(SUM('Actual species'!I421)&gt;0,1,IF(SUM('Actual species'!I421="X"),1,0))</f>
        <v>0</v>
      </c>
      <c r="G421">
        <f>IF(SUM('Actual species'!J421)&gt;0,1,IF(SUM('Actual species'!J421="X"),1,0))</f>
        <v>0</v>
      </c>
      <c r="H421">
        <f>IF(SUM('Actual species'!K421)&gt;0,1,IF(SUM('Actual species'!K421="X"),1,0))</f>
        <v>0</v>
      </c>
      <c r="I421">
        <f>IF(SUM('Actual species'!L421)&gt;0,1,IF(SUM('Actual species'!L421="X"),1,0))</f>
        <v>0</v>
      </c>
      <c r="J421">
        <f>IF(SUM('Actual species'!M421)&gt;0,1,IF(SUM('Actual species'!M421="X"),1,0))</f>
        <v>1</v>
      </c>
      <c r="K421">
        <f>IF(SUM('Actual species'!N421)&gt;0,1,IF(SUM('Actual species'!N421="X"),1,0))</f>
        <v>0</v>
      </c>
      <c r="L421">
        <f>IF(SUM('Actual species'!O421)&gt;0,1,IF(SUM('Actual species'!O421="X"),1,0))</f>
        <v>0</v>
      </c>
      <c r="M421">
        <f>IF(SUM('Actual species'!P421)&gt;0,1,IF(SUM('Actual species'!P421="X"),1,0))</f>
        <v>1</v>
      </c>
      <c r="N421">
        <f>IF(SUM('Actual species'!Q421)&gt;0,1,IF(SUM('Actual species'!Q421="X"),1,0))</f>
        <v>0</v>
      </c>
      <c r="O421">
        <f>IF(SUM('Actual species'!R421)&gt;0,1,IF(SUM('Actual species'!R421="X"),1,0))</f>
        <v>0</v>
      </c>
      <c r="P421">
        <f>IF(SUM('Actual species'!S421)&gt;0,1,IF(SUM('Actual species'!S421="X"),1,0))</f>
        <v>0</v>
      </c>
      <c r="Q421">
        <f>IF(SUM('Actual species'!T421)&gt;0,1,IF(SUM('Actual species'!T421="X"),1,0))</f>
        <v>0</v>
      </c>
      <c r="R421">
        <f>IF(SUM('Actual species'!U421)&gt;0,1,IF(SUM('Actual species'!U421="X"),1,0))</f>
        <v>0</v>
      </c>
      <c r="S421">
        <f>IF(SUM('Actual species'!V421)&gt;0,1,IF(SUM('Actual species'!V421="X"),1,0))</f>
        <v>0</v>
      </c>
      <c r="T421">
        <f>IF(SUM('Actual species'!W421)&gt;0,1,IF(SUM('Actual species'!W421="X"),1,0))</f>
        <v>0</v>
      </c>
      <c r="U421">
        <f>IF(SUM('Actual species'!X421)&gt;0,1,IF(SUM('Actual species'!X421="X"),1,0))</f>
        <v>1</v>
      </c>
      <c r="V421">
        <f>IF(SUM('Actual species'!Y421)&gt;0,1,IF(SUM('Actual species'!Y421="X"),1,0))</f>
        <v>0</v>
      </c>
    </row>
    <row r="422" spans="1:22" x14ac:dyDescent="0.3">
      <c r="A422" t="str">
        <f>'Actual species'!A422</f>
        <v>Myllaena intermedia</v>
      </c>
      <c r="B422">
        <f>IF(SUM('Actual species'!B422:E422)&gt;0,1,IF(SUM('Actual species'!B422:E422="X"),1,0))</f>
        <v>0</v>
      </c>
      <c r="C422">
        <f>IF(SUM('Actual species'!F422)&gt;0,1,IF(SUM('Actual species'!F422="X"),1,0))</f>
        <v>0</v>
      </c>
      <c r="D422">
        <f>IF(SUM('Actual species'!G422)&gt;0,1,IF(SUM('Actual species'!G422="X"),1,0))</f>
        <v>0</v>
      </c>
      <c r="E422">
        <f>IF(SUM('Actual species'!H422)&gt;0,1,IF(SUM('Actual species'!H422="X"),1,0))</f>
        <v>1</v>
      </c>
      <c r="F422">
        <f>IF(SUM('Actual species'!I422)&gt;0,1,IF(SUM('Actual species'!I422="X"),1,0))</f>
        <v>1</v>
      </c>
      <c r="G422">
        <f>IF(SUM('Actual species'!J422)&gt;0,1,IF(SUM('Actual species'!J422="X"),1,0))</f>
        <v>0</v>
      </c>
      <c r="H422">
        <f>IF(SUM('Actual species'!K422)&gt;0,1,IF(SUM('Actual species'!K422="X"),1,0))</f>
        <v>0</v>
      </c>
      <c r="I422">
        <f>IF(SUM('Actual species'!L422)&gt;0,1,IF(SUM('Actual species'!L422="X"),1,0))</f>
        <v>0</v>
      </c>
      <c r="J422">
        <f>IF(SUM('Actual species'!M422)&gt;0,1,IF(SUM('Actual species'!M422="X"),1,0))</f>
        <v>1</v>
      </c>
      <c r="K422">
        <f>IF(SUM('Actual species'!N422)&gt;0,1,IF(SUM('Actual species'!N422="X"),1,0))</f>
        <v>0</v>
      </c>
      <c r="L422">
        <f>IF(SUM('Actual species'!O422)&gt;0,1,IF(SUM('Actual species'!O422="X"),1,0))</f>
        <v>1</v>
      </c>
      <c r="M422">
        <f>IF(SUM('Actual species'!P422)&gt;0,1,IF(SUM('Actual species'!P422="X"),1,0))</f>
        <v>1</v>
      </c>
      <c r="N422">
        <f>IF(SUM('Actual species'!Q422)&gt;0,1,IF(SUM('Actual species'!Q422="X"),1,0))</f>
        <v>0</v>
      </c>
      <c r="O422">
        <f>IF(SUM('Actual species'!R422)&gt;0,1,IF(SUM('Actual species'!R422="X"),1,0))</f>
        <v>0</v>
      </c>
      <c r="P422">
        <f>IF(SUM('Actual species'!S422)&gt;0,1,IF(SUM('Actual species'!S422="X"),1,0))</f>
        <v>0</v>
      </c>
      <c r="Q422">
        <f>IF(SUM('Actual species'!T422)&gt;0,1,IF(SUM('Actual species'!T422="X"),1,0))</f>
        <v>0</v>
      </c>
      <c r="R422">
        <f>IF(SUM('Actual species'!U422)&gt;0,1,IF(SUM('Actual species'!U422="X"),1,0))</f>
        <v>0</v>
      </c>
      <c r="S422">
        <f>IF(SUM('Actual species'!V422)&gt;0,1,IF(SUM('Actual species'!V422="X"),1,0))</f>
        <v>0</v>
      </c>
      <c r="T422">
        <f>IF(SUM('Actual species'!W422)&gt;0,1,IF(SUM('Actual species'!W422="X"),1,0))</f>
        <v>0</v>
      </c>
      <c r="U422">
        <f>IF(SUM('Actual species'!X422)&gt;0,1,IF(SUM('Actual species'!X422="X"),1,0))</f>
        <v>1</v>
      </c>
      <c r="V422">
        <f>IF(SUM('Actual species'!Y422)&gt;0,1,IF(SUM('Actual species'!Y422="X"),1,0))</f>
        <v>0</v>
      </c>
    </row>
    <row r="423" spans="1:22" x14ac:dyDescent="0.3">
      <c r="A423" t="str">
        <f>'Actual species'!A423</f>
        <v>Myllaena lesbia</v>
      </c>
      <c r="B423">
        <f>IF(SUM('Actual species'!B423:E423)&gt;0,1,IF(SUM('Actual species'!B423:E423="X"),1,0))</f>
        <v>0</v>
      </c>
      <c r="C423">
        <f>IF(SUM('Actual species'!F423)&gt;0,1,IF(SUM('Actual species'!F423="X"),1,0))</f>
        <v>0</v>
      </c>
      <c r="D423">
        <f>IF(SUM('Actual species'!G423)&gt;0,1,IF(SUM('Actual species'!G423="X"),1,0))</f>
        <v>0</v>
      </c>
      <c r="E423">
        <f>IF(SUM('Actual species'!H423)&gt;0,1,IF(SUM('Actual species'!H423="X"),1,0))</f>
        <v>0</v>
      </c>
      <c r="F423">
        <f>IF(SUM('Actual species'!I423)&gt;0,1,IF(SUM('Actual species'!I423="X"),1,0))</f>
        <v>1</v>
      </c>
      <c r="G423">
        <f>IF(SUM('Actual species'!J423)&gt;0,1,IF(SUM('Actual species'!J423="X"),1,0))</f>
        <v>0</v>
      </c>
      <c r="H423">
        <f>IF(SUM('Actual species'!K423)&gt;0,1,IF(SUM('Actual species'!K423="X"),1,0))</f>
        <v>0</v>
      </c>
      <c r="I423">
        <f>IF(SUM('Actual species'!L423)&gt;0,1,IF(SUM('Actual species'!L423="X"),1,0))</f>
        <v>0</v>
      </c>
      <c r="J423">
        <f>IF(SUM('Actual species'!M423)&gt;0,1,IF(SUM('Actual species'!M423="X"),1,0))</f>
        <v>0</v>
      </c>
      <c r="K423">
        <f>IF(SUM('Actual species'!N423)&gt;0,1,IF(SUM('Actual species'!N423="X"),1,0))</f>
        <v>0</v>
      </c>
      <c r="L423">
        <f>IF(SUM('Actual species'!O423)&gt;0,1,IF(SUM('Actual species'!O423="X"),1,0))</f>
        <v>0</v>
      </c>
      <c r="M423">
        <f>IF(SUM('Actual species'!P423)&gt;0,1,IF(SUM('Actual species'!P423="X"),1,0))</f>
        <v>0</v>
      </c>
      <c r="N423">
        <f>IF(SUM('Actual species'!Q423)&gt;0,1,IF(SUM('Actual species'!Q423="X"),1,0))</f>
        <v>0</v>
      </c>
      <c r="O423">
        <f>IF(SUM('Actual species'!R423)&gt;0,1,IF(SUM('Actual species'!R423="X"),1,0))</f>
        <v>0</v>
      </c>
      <c r="P423">
        <f>IF(SUM('Actual species'!S423)&gt;0,1,IF(SUM('Actual species'!S423="X"),1,0))</f>
        <v>0</v>
      </c>
      <c r="Q423">
        <f>IF(SUM('Actual species'!T423)&gt;0,1,IF(SUM('Actual species'!T423="X"),1,0))</f>
        <v>0</v>
      </c>
      <c r="R423">
        <f>IF(SUM('Actual species'!U423)&gt;0,1,IF(SUM('Actual species'!U423="X"),1,0))</f>
        <v>0</v>
      </c>
      <c r="S423">
        <f>IF(SUM('Actual species'!V423)&gt;0,1,IF(SUM('Actual species'!V423="X"),1,0))</f>
        <v>0</v>
      </c>
      <c r="T423">
        <f>IF(SUM('Actual species'!W423)&gt;0,1,IF(SUM('Actual species'!W423="X"),1,0))</f>
        <v>0</v>
      </c>
      <c r="U423">
        <f>IF(SUM('Actual species'!X423)&gt;0,1,IF(SUM('Actual species'!X423="X"),1,0))</f>
        <v>0</v>
      </c>
      <c r="V423">
        <f>IF(SUM('Actual species'!Y423)&gt;0,1,IF(SUM('Actual species'!Y423="X"),1,0))</f>
        <v>0</v>
      </c>
    </row>
    <row r="424" spans="1:22" x14ac:dyDescent="0.3">
      <c r="A424" t="str">
        <f>'Actual species'!A424</f>
        <v>Myllaena kraatzi</v>
      </c>
      <c r="B424">
        <f>IF(SUM('Actual species'!B424:E424)&gt;0,1,IF(SUM('Actual species'!B424:E424="X"),1,0))</f>
        <v>0</v>
      </c>
      <c r="C424">
        <f>IF(SUM('Actual species'!F424)&gt;0,1,IF(SUM('Actual species'!F424="X"),1,0))</f>
        <v>0</v>
      </c>
      <c r="D424">
        <f>IF(SUM('Actual species'!G424)&gt;0,1,IF(SUM('Actual species'!G424="X"),1,0))</f>
        <v>0</v>
      </c>
      <c r="E424">
        <f>IF(SUM('Actual species'!H424)&gt;0,1,IF(SUM('Actual species'!H424="X"),1,0))</f>
        <v>0</v>
      </c>
      <c r="F424">
        <f>IF(SUM('Actual species'!I424)&gt;0,1,IF(SUM('Actual species'!I424="X"),1,0))</f>
        <v>0</v>
      </c>
      <c r="G424">
        <f>IF(SUM('Actual species'!J424)&gt;0,1,IF(SUM('Actual species'!J424="X"),1,0))</f>
        <v>0</v>
      </c>
      <c r="H424">
        <f>IF(SUM('Actual species'!K424)&gt;0,1,IF(SUM('Actual species'!K424="X"),1,0))</f>
        <v>0</v>
      </c>
      <c r="I424">
        <f>IF(SUM('Actual species'!L424)&gt;0,1,IF(SUM('Actual species'!L424="X"),1,0))</f>
        <v>0</v>
      </c>
      <c r="J424">
        <f>IF(SUM('Actual species'!M424)&gt;0,1,IF(SUM('Actual species'!M424="X"),1,0))</f>
        <v>1</v>
      </c>
      <c r="K424">
        <f>IF(SUM('Actual species'!N424)&gt;0,1,IF(SUM('Actual species'!N424="X"),1,0))</f>
        <v>0</v>
      </c>
      <c r="L424">
        <f>IF(SUM('Actual species'!O424)&gt;0,1,IF(SUM('Actual species'!O424="X"),1,0))</f>
        <v>0</v>
      </c>
      <c r="M424">
        <f>IF(SUM('Actual species'!P424)&gt;0,1,IF(SUM('Actual species'!P424="X"),1,0))</f>
        <v>0</v>
      </c>
      <c r="N424">
        <f>IF(SUM('Actual species'!Q424)&gt;0,1,IF(SUM('Actual species'!Q424="X"),1,0))</f>
        <v>0</v>
      </c>
      <c r="O424">
        <f>IF(SUM('Actual species'!R424)&gt;0,1,IF(SUM('Actual species'!R424="X"),1,0))</f>
        <v>1</v>
      </c>
      <c r="P424">
        <f>IF(SUM('Actual species'!S424)&gt;0,1,IF(SUM('Actual species'!S424="X"),1,0))</f>
        <v>0</v>
      </c>
      <c r="Q424">
        <f>IF(SUM('Actual species'!T424)&gt;0,1,IF(SUM('Actual species'!T424="X"),1,0))</f>
        <v>0</v>
      </c>
      <c r="R424">
        <f>IF(SUM('Actual species'!U424)&gt;0,1,IF(SUM('Actual species'!U424="X"),1,0))</f>
        <v>0</v>
      </c>
      <c r="S424">
        <f>IF(SUM('Actual species'!V424)&gt;0,1,IF(SUM('Actual species'!V424="X"),1,0))</f>
        <v>0</v>
      </c>
      <c r="T424">
        <f>IF(SUM('Actual species'!W424)&gt;0,1,IF(SUM('Actual species'!W424="X"),1,0))</f>
        <v>0</v>
      </c>
      <c r="U424">
        <f>IF(SUM('Actual species'!X424)&gt;0,1,IF(SUM('Actual species'!X424="X"),1,0))</f>
        <v>1</v>
      </c>
      <c r="V424">
        <f>IF(SUM('Actual species'!Y424)&gt;0,1,IF(SUM('Actual species'!Y424="X"),1,0))</f>
        <v>0</v>
      </c>
    </row>
    <row r="425" spans="1:22" x14ac:dyDescent="0.3">
      <c r="A425" t="str">
        <f>'Actual species'!A425</f>
        <v>Myllaena minuta</v>
      </c>
      <c r="B425">
        <f>IF(SUM('Actual species'!B425:E425)&gt;0,1,IF(SUM('Actual species'!B425:E425="X"),1,0))</f>
        <v>0</v>
      </c>
      <c r="C425">
        <f>IF(SUM('Actual species'!F425)&gt;0,1,IF(SUM('Actual species'!F425="X"),1,0))</f>
        <v>0</v>
      </c>
      <c r="D425">
        <f>IF(SUM('Actual species'!G425)&gt;0,1,IF(SUM('Actual species'!G425="X"),1,0))</f>
        <v>0</v>
      </c>
      <c r="E425">
        <f>IF(SUM('Actual species'!H425)&gt;0,1,IF(SUM('Actual species'!H425="X"),1,0))</f>
        <v>0</v>
      </c>
      <c r="F425">
        <f>IF(SUM('Actual species'!I425)&gt;0,1,IF(SUM('Actual species'!I425="X"),1,0))</f>
        <v>0</v>
      </c>
      <c r="G425">
        <f>IF(SUM('Actual species'!J425)&gt;0,1,IF(SUM('Actual species'!J425="X"),1,0))</f>
        <v>0</v>
      </c>
      <c r="H425">
        <f>IF(SUM('Actual species'!K425)&gt;0,1,IF(SUM('Actual species'!K425="X"),1,0))</f>
        <v>0</v>
      </c>
      <c r="I425">
        <f>IF(SUM('Actual species'!L425)&gt;0,1,IF(SUM('Actual species'!L425="X"),1,0))</f>
        <v>0</v>
      </c>
      <c r="J425">
        <f>IF(SUM('Actual species'!M425)&gt;0,1,IF(SUM('Actual species'!M425="X"),1,0))</f>
        <v>1</v>
      </c>
      <c r="K425">
        <f>IF(SUM('Actual species'!N425)&gt;0,1,IF(SUM('Actual species'!N425="X"),1,0))</f>
        <v>0</v>
      </c>
      <c r="L425">
        <f>IF(SUM('Actual species'!O425)&gt;0,1,IF(SUM('Actual species'!O425="X"),1,0))</f>
        <v>0</v>
      </c>
      <c r="M425">
        <f>IF(SUM('Actual species'!P425)&gt;0,1,IF(SUM('Actual species'!P425="X"),1,0))</f>
        <v>0</v>
      </c>
      <c r="N425">
        <f>IF(SUM('Actual species'!Q425)&gt;0,1,IF(SUM('Actual species'!Q425="X"),1,0))</f>
        <v>0</v>
      </c>
      <c r="O425">
        <f>IF(SUM('Actual species'!R425)&gt;0,1,IF(SUM('Actual species'!R425="X"),1,0))</f>
        <v>0</v>
      </c>
      <c r="P425">
        <f>IF(SUM('Actual species'!S425)&gt;0,1,IF(SUM('Actual species'!S425="X"),1,0))</f>
        <v>0</v>
      </c>
      <c r="Q425">
        <f>IF(SUM('Actual species'!T425)&gt;0,1,IF(SUM('Actual species'!T425="X"),1,0))</f>
        <v>0</v>
      </c>
      <c r="R425">
        <f>IF(SUM('Actual species'!U425)&gt;0,1,IF(SUM('Actual species'!U425="X"),1,0))</f>
        <v>0</v>
      </c>
      <c r="S425">
        <f>IF(SUM('Actual species'!V425)&gt;0,1,IF(SUM('Actual species'!V425="X"),1,0))</f>
        <v>0</v>
      </c>
      <c r="T425">
        <f>IF(SUM('Actual species'!W425)&gt;0,1,IF(SUM('Actual species'!W425="X"),1,0))</f>
        <v>0</v>
      </c>
      <c r="U425">
        <f>IF(SUM('Actual species'!X425)&gt;0,1,IF(SUM('Actual species'!X425="X"),1,0))</f>
        <v>1</v>
      </c>
      <c r="V425">
        <f>IF(SUM('Actual species'!Y425)&gt;0,1,IF(SUM('Actual species'!Y425="X"),1,0))</f>
        <v>0</v>
      </c>
    </row>
    <row r="426" spans="1:22" x14ac:dyDescent="0.3">
      <c r="A426" t="str">
        <f>'Actual species'!A426</f>
        <v>Myrmecopora anatolica</v>
      </c>
      <c r="B426">
        <f>IF(SUM('Actual species'!B426:E426)&gt;0,1,IF(SUM('Actual species'!B426:E426="X"),1,0))</f>
        <v>1</v>
      </c>
      <c r="C426">
        <f>IF(SUM('Actual species'!F426)&gt;0,1,IF(SUM('Actual species'!F426="X"),1,0))</f>
        <v>0</v>
      </c>
      <c r="D426">
        <f>IF(SUM('Actual species'!G426)&gt;0,1,IF(SUM('Actual species'!G426="X"),1,0))</f>
        <v>0</v>
      </c>
      <c r="E426">
        <f>IF(SUM('Actual species'!H426)&gt;0,1,IF(SUM('Actual species'!H426="X"),1,0))</f>
        <v>0</v>
      </c>
      <c r="F426">
        <f>IF(SUM('Actual species'!I426)&gt;0,1,IF(SUM('Actual species'!I426="X"),1,0))</f>
        <v>0</v>
      </c>
      <c r="G426">
        <f>IF(SUM('Actual species'!J426)&gt;0,1,IF(SUM('Actual species'!J426="X"),1,0))</f>
        <v>0</v>
      </c>
      <c r="H426">
        <f>IF(SUM('Actual species'!K426)&gt;0,1,IF(SUM('Actual species'!K426="X"),1,0))</f>
        <v>0</v>
      </c>
      <c r="I426">
        <f>IF(SUM('Actual species'!L426)&gt;0,1,IF(SUM('Actual species'!L426="X"),1,0))</f>
        <v>0</v>
      </c>
      <c r="J426">
        <f>IF(SUM('Actual species'!M426)&gt;0,1,IF(SUM('Actual species'!M426="X"),1,0))</f>
        <v>0</v>
      </c>
      <c r="K426">
        <f>IF(SUM('Actual species'!N426)&gt;0,1,IF(SUM('Actual species'!N426="X"),1,0))</f>
        <v>0</v>
      </c>
      <c r="L426">
        <f>IF(SUM('Actual species'!O426)&gt;0,1,IF(SUM('Actual species'!O426="X"),1,0))</f>
        <v>0</v>
      </c>
      <c r="M426">
        <f>IF(SUM('Actual species'!P426)&gt;0,1,IF(SUM('Actual species'!P426="X"),1,0))</f>
        <v>0</v>
      </c>
      <c r="N426">
        <f>IF(SUM('Actual species'!Q426)&gt;0,1,IF(SUM('Actual species'!Q426="X"),1,0))</f>
        <v>0</v>
      </c>
      <c r="O426">
        <f>IF(SUM('Actual species'!R426)&gt;0,1,IF(SUM('Actual species'!R426="X"),1,0))</f>
        <v>0</v>
      </c>
      <c r="P426">
        <f>IF(SUM('Actual species'!S426)&gt;0,1,IF(SUM('Actual species'!S426="X"),1,0))</f>
        <v>0</v>
      </c>
      <c r="Q426">
        <f>IF(SUM('Actual species'!T426)&gt;0,1,IF(SUM('Actual species'!T426="X"),1,0))</f>
        <v>0</v>
      </c>
      <c r="R426">
        <f>IF(SUM('Actual species'!U426)&gt;0,1,IF(SUM('Actual species'!U426="X"),1,0))</f>
        <v>0</v>
      </c>
      <c r="S426">
        <f>IF(SUM('Actual species'!V426)&gt;0,1,IF(SUM('Actual species'!V426="X"),1,0))</f>
        <v>0</v>
      </c>
      <c r="T426">
        <f>IF(SUM('Actual species'!W426)&gt;0,1,IF(SUM('Actual species'!W426="X"),1,0))</f>
        <v>0</v>
      </c>
      <c r="U426">
        <f>IF(SUM('Actual species'!X426)&gt;0,1,IF(SUM('Actual species'!X426="X"),1,0))</f>
        <v>0</v>
      </c>
      <c r="V426">
        <f>IF(SUM('Actual species'!Y426)&gt;0,1,IF(SUM('Actual species'!Y426="X"),1,0))</f>
        <v>1</v>
      </c>
    </row>
    <row r="427" spans="1:22" x14ac:dyDescent="0.3">
      <c r="A427" t="str">
        <f>'Actual species'!A427</f>
        <v>Myrmecopora boehmi</v>
      </c>
      <c r="B427">
        <f>IF(SUM('Actual species'!B427:E427)&gt;0,1,IF(SUM('Actual species'!B427:E427="X"),1,0))</f>
        <v>1</v>
      </c>
      <c r="C427">
        <f>IF(SUM('Actual species'!F427)&gt;0,1,IF(SUM('Actual species'!F427="X"),1,0))</f>
        <v>0</v>
      </c>
      <c r="D427">
        <f>IF(SUM('Actual species'!G427)&gt;0,1,IF(SUM('Actual species'!G427="X"),1,0))</f>
        <v>0</v>
      </c>
      <c r="E427">
        <f>IF(SUM('Actual species'!H427)&gt;0,1,IF(SUM('Actual species'!H427="X"),1,0))</f>
        <v>0</v>
      </c>
      <c r="F427">
        <f>IF(SUM('Actual species'!I427)&gt;0,1,IF(SUM('Actual species'!I427="X"),1,0))</f>
        <v>0</v>
      </c>
      <c r="G427">
        <f>IF(SUM('Actual species'!J427)&gt;0,1,IF(SUM('Actual species'!J427="X"),1,0))</f>
        <v>0</v>
      </c>
      <c r="H427">
        <f>IF(SUM('Actual species'!K427)&gt;0,1,IF(SUM('Actual species'!K427="X"),1,0))</f>
        <v>0</v>
      </c>
      <c r="I427">
        <f>IF(SUM('Actual species'!L427)&gt;0,1,IF(SUM('Actual species'!L427="X"),1,0))</f>
        <v>0</v>
      </c>
      <c r="J427">
        <f>IF(SUM('Actual species'!M427)&gt;0,1,IF(SUM('Actual species'!M427="X"),1,0))</f>
        <v>0</v>
      </c>
      <c r="K427">
        <f>IF(SUM('Actual species'!N427)&gt;0,1,IF(SUM('Actual species'!N427="X"),1,0))</f>
        <v>0</v>
      </c>
      <c r="L427">
        <f>IF(SUM('Actual species'!O427)&gt;0,1,IF(SUM('Actual species'!O427="X"),1,0))</f>
        <v>0</v>
      </c>
      <c r="M427">
        <f>IF(SUM('Actual species'!P427)&gt;0,1,IF(SUM('Actual species'!P427="X"),1,0))</f>
        <v>0</v>
      </c>
      <c r="N427">
        <f>IF(SUM('Actual species'!Q427)&gt;0,1,IF(SUM('Actual species'!Q427="X"),1,0))</f>
        <v>0</v>
      </c>
      <c r="O427">
        <f>IF(SUM('Actual species'!R427)&gt;0,1,IF(SUM('Actual species'!R427="X"),1,0))</f>
        <v>0</v>
      </c>
      <c r="P427">
        <f>IF(SUM('Actual species'!S427)&gt;0,1,IF(SUM('Actual species'!S427="X"),1,0))</f>
        <v>0</v>
      </c>
      <c r="Q427">
        <f>IF(SUM('Actual species'!T427)&gt;0,1,IF(SUM('Actual species'!T427="X"),1,0))</f>
        <v>0</v>
      </c>
      <c r="R427">
        <f>IF(SUM('Actual species'!U427)&gt;0,1,IF(SUM('Actual species'!U427="X"),1,0))</f>
        <v>0</v>
      </c>
      <c r="S427">
        <f>IF(SUM('Actual species'!V427)&gt;0,1,IF(SUM('Actual species'!V427="X"),1,0))</f>
        <v>0</v>
      </c>
      <c r="T427">
        <f>IF(SUM('Actual species'!W427)&gt;0,1,IF(SUM('Actual species'!W427="X"),1,0))</f>
        <v>0</v>
      </c>
      <c r="U427">
        <f>IF(SUM('Actual species'!X427)&gt;0,1,IF(SUM('Actual species'!X427="X"),1,0))</f>
        <v>1</v>
      </c>
      <c r="V427">
        <f>IF(SUM('Actual species'!Y427)&gt;0,1,IF(SUM('Actual species'!Y427="X"),1,0))</f>
        <v>0</v>
      </c>
    </row>
    <row r="428" spans="1:22" x14ac:dyDescent="0.3">
      <c r="A428" t="str">
        <f>'Actual species'!A428</f>
        <v>Myrmecopora convexula</v>
      </c>
      <c r="B428">
        <f>IF(SUM('Actual species'!B428:E428)&gt;0,1,IF(SUM('Actual species'!B428:E428="X"),1,0))</f>
        <v>0</v>
      </c>
      <c r="C428">
        <f>IF(SUM('Actual species'!F428)&gt;0,1,IF(SUM('Actual species'!F428="X"),1,0))</f>
        <v>0</v>
      </c>
      <c r="D428">
        <f>IF(SUM('Actual species'!G428)&gt;0,1,IF(SUM('Actual species'!G428="X"),1,0))</f>
        <v>1</v>
      </c>
      <c r="E428">
        <f>IF(SUM('Actual species'!H428)&gt;0,1,IF(SUM('Actual species'!H428="X"),1,0))</f>
        <v>1</v>
      </c>
      <c r="F428">
        <f>IF(SUM('Actual species'!I428)&gt;0,1,IF(SUM('Actual species'!I428="X"),1,0))</f>
        <v>1</v>
      </c>
      <c r="G428">
        <f>IF(SUM('Actual species'!J428)&gt;0,1,IF(SUM('Actual species'!J428="X"),1,0))</f>
        <v>0</v>
      </c>
      <c r="H428">
        <f>IF(SUM('Actual species'!K428)&gt;0,1,IF(SUM('Actual species'!K428="X"),1,0))</f>
        <v>0</v>
      </c>
      <c r="I428">
        <f>IF(SUM('Actual species'!L428)&gt;0,1,IF(SUM('Actual species'!L428="X"),1,0))</f>
        <v>1</v>
      </c>
      <c r="J428">
        <f>IF(SUM('Actual species'!M428)&gt;0,1,IF(SUM('Actual species'!M428="X"),1,0))</f>
        <v>0</v>
      </c>
      <c r="K428">
        <f>IF(SUM('Actual species'!N428)&gt;0,1,IF(SUM('Actual species'!N428="X"),1,0))</f>
        <v>0</v>
      </c>
      <c r="L428">
        <f>IF(SUM('Actual species'!O428)&gt;0,1,IF(SUM('Actual species'!O428="X"),1,0))</f>
        <v>0</v>
      </c>
      <c r="M428">
        <f>IF(SUM('Actual species'!P428)&gt;0,1,IF(SUM('Actual species'!P428="X"),1,0))</f>
        <v>1</v>
      </c>
      <c r="N428">
        <f>IF(SUM('Actual species'!Q428)&gt;0,1,IF(SUM('Actual species'!Q428="X"),1,0))</f>
        <v>0</v>
      </c>
      <c r="O428">
        <f>IF(SUM('Actual species'!R428)&gt;0,1,IF(SUM('Actual species'!R428="X"),1,0))</f>
        <v>0</v>
      </c>
      <c r="P428">
        <f>IF(SUM('Actual species'!S428)&gt;0,1,IF(SUM('Actual species'!S428="X"),1,0))</f>
        <v>0</v>
      </c>
      <c r="Q428">
        <f>IF(SUM('Actual species'!T428)&gt;0,1,IF(SUM('Actual species'!T428="X"),1,0))</f>
        <v>0</v>
      </c>
      <c r="R428">
        <f>IF(SUM('Actual species'!U428)&gt;0,1,IF(SUM('Actual species'!U428="X"),1,0))</f>
        <v>0</v>
      </c>
      <c r="S428">
        <f>IF(SUM('Actual species'!V428)&gt;0,1,IF(SUM('Actual species'!V428="X"),1,0))</f>
        <v>0</v>
      </c>
      <c r="T428">
        <f>IF(SUM('Actual species'!W428)&gt;0,1,IF(SUM('Actual species'!W428="X"),1,0))</f>
        <v>0</v>
      </c>
      <c r="U428">
        <f>IF(SUM('Actual species'!X428)&gt;0,1,IF(SUM('Actual species'!X428="X"),1,0))</f>
        <v>0</v>
      </c>
      <c r="V428">
        <f>IF(SUM('Actual species'!Y428)&gt;0,1,IF(SUM('Actual species'!Y428="X"),1,0))</f>
        <v>1</v>
      </c>
    </row>
    <row r="429" spans="1:22" x14ac:dyDescent="0.3">
      <c r="A429" t="str">
        <f>'Actual species'!A429</f>
        <v xml:space="preserve">Myrmecopora elisa (E) </v>
      </c>
      <c r="B429">
        <f>IF(SUM('Actual species'!B429:E429)&gt;0,1,IF(SUM('Actual species'!B429:E429="X"),1,0))</f>
        <v>0</v>
      </c>
      <c r="C429">
        <f>IF(SUM('Actual species'!F429)&gt;0,1,IF(SUM('Actual species'!F429="X"),1,0))</f>
        <v>0</v>
      </c>
      <c r="D429">
        <f>IF(SUM('Actual species'!G429)&gt;0,1,IF(SUM('Actual species'!G429="X"),1,0))</f>
        <v>0</v>
      </c>
      <c r="E429">
        <f>IF(SUM('Actual species'!H429)&gt;0,1,IF(SUM('Actual species'!H429="X"),1,0))</f>
        <v>0</v>
      </c>
      <c r="F429">
        <f>IF(SUM('Actual species'!I429)&gt;0,1,IF(SUM('Actual species'!I429="X"),1,0))</f>
        <v>0</v>
      </c>
      <c r="G429">
        <f>IF(SUM('Actual species'!J429)&gt;0,1,IF(SUM('Actual species'!J429="X"),1,0))</f>
        <v>1</v>
      </c>
      <c r="H429">
        <f>IF(SUM('Actual species'!K429)&gt;0,1,IF(SUM('Actual species'!K429="X"),1,0))</f>
        <v>0</v>
      </c>
      <c r="I429">
        <f>IF(SUM('Actual species'!L429)&gt;0,1,IF(SUM('Actual species'!L429="X"),1,0))</f>
        <v>0</v>
      </c>
      <c r="J429">
        <f>IF(SUM('Actual species'!M429)&gt;0,1,IF(SUM('Actual species'!M429="X"),1,0))</f>
        <v>0</v>
      </c>
      <c r="K429">
        <f>IF(SUM('Actual species'!N429)&gt;0,1,IF(SUM('Actual species'!N429="X"),1,0))</f>
        <v>0</v>
      </c>
      <c r="L429">
        <f>IF(SUM('Actual species'!O429)&gt;0,1,IF(SUM('Actual species'!O429="X"),1,0))</f>
        <v>0</v>
      </c>
      <c r="M429">
        <f>IF(SUM('Actual species'!P429)&gt;0,1,IF(SUM('Actual species'!P429="X"),1,0))</f>
        <v>0</v>
      </c>
      <c r="N429">
        <f>IF(SUM('Actual species'!Q429)&gt;0,1,IF(SUM('Actual species'!Q429="X"),1,0))</f>
        <v>0</v>
      </c>
      <c r="O429">
        <f>IF(SUM('Actual species'!R429)&gt;0,1,IF(SUM('Actual species'!R429="X"),1,0))</f>
        <v>0</v>
      </c>
      <c r="P429">
        <f>IF(SUM('Actual species'!S429)&gt;0,1,IF(SUM('Actual species'!S429="X"),1,0))</f>
        <v>0</v>
      </c>
      <c r="Q429">
        <f>IF(SUM('Actual species'!T429)&gt;0,1,IF(SUM('Actual species'!T429="X"),1,0))</f>
        <v>0</v>
      </c>
      <c r="R429">
        <f>IF(SUM('Actual species'!U429)&gt;0,1,IF(SUM('Actual species'!U429="X"),1,0))</f>
        <v>0</v>
      </c>
      <c r="S429">
        <f>IF(SUM('Actual species'!V429)&gt;0,1,IF(SUM('Actual species'!V429="X"),1,0))</f>
        <v>0</v>
      </c>
      <c r="T429">
        <f>IF(SUM('Actual species'!W429)&gt;0,1,IF(SUM('Actual species'!W429="X"),1,0))</f>
        <v>1</v>
      </c>
      <c r="U429">
        <f>IF(SUM('Actual species'!X429)&gt;0,1,IF(SUM('Actual species'!X429="X"),1,0))</f>
        <v>0</v>
      </c>
      <c r="V429">
        <f>IF(SUM('Actual species'!Y429)&gt;0,1,IF(SUM('Actual species'!Y429="X"),1,0))</f>
        <v>0</v>
      </c>
    </row>
    <row r="430" spans="1:22" x14ac:dyDescent="0.3">
      <c r="A430" t="str">
        <f>'Actual species'!A430</f>
        <v xml:space="preserve">Myrmecopora fornicata (E) </v>
      </c>
      <c r="B430">
        <f>IF(SUM('Actual species'!B430:E430)&gt;0,1,IF(SUM('Actual species'!B430:E430="X"),1,0))</f>
        <v>0</v>
      </c>
      <c r="C430">
        <f>IF(SUM('Actual species'!F430)&gt;0,1,IF(SUM('Actual species'!F430="X"),1,0))</f>
        <v>0</v>
      </c>
      <c r="D430">
        <f>IF(SUM('Actual species'!G430)&gt;0,1,IF(SUM('Actual species'!G430="X"),1,0))</f>
        <v>0</v>
      </c>
      <c r="E430">
        <f>IF(SUM('Actual species'!H430)&gt;0,1,IF(SUM('Actual species'!H430="X"),1,0))</f>
        <v>0</v>
      </c>
      <c r="F430">
        <f>IF(SUM('Actual species'!I430)&gt;0,1,IF(SUM('Actual species'!I430="X"),1,0))</f>
        <v>0</v>
      </c>
      <c r="G430">
        <f>IF(SUM('Actual species'!J430)&gt;0,1,IF(SUM('Actual species'!J430="X"),1,0))</f>
        <v>1</v>
      </c>
      <c r="H430">
        <f>IF(SUM('Actual species'!K430)&gt;0,1,IF(SUM('Actual species'!K430="X"),1,0))</f>
        <v>0</v>
      </c>
      <c r="I430">
        <f>IF(SUM('Actual species'!L430)&gt;0,1,IF(SUM('Actual species'!L430="X"),1,0))</f>
        <v>0</v>
      </c>
      <c r="J430">
        <f>IF(SUM('Actual species'!M430)&gt;0,1,IF(SUM('Actual species'!M430="X"),1,0))</f>
        <v>0</v>
      </c>
      <c r="K430">
        <f>IF(SUM('Actual species'!N430)&gt;0,1,IF(SUM('Actual species'!N430="X"),1,0))</f>
        <v>0</v>
      </c>
      <c r="L430">
        <f>IF(SUM('Actual species'!O430)&gt;0,1,IF(SUM('Actual species'!O430="X"),1,0))</f>
        <v>0</v>
      </c>
      <c r="M430">
        <f>IF(SUM('Actual species'!P430)&gt;0,1,IF(SUM('Actual species'!P430="X"),1,0))</f>
        <v>0</v>
      </c>
      <c r="N430">
        <f>IF(SUM('Actual species'!Q430)&gt;0,1,IF(SUM('Actual species'!Q430="X"),1,0))</f>
        <v>0</v>
      </c>
      <c r="O430">
        <f>IF(SUM('Actual species'!R430)&gt;0,1,IF(SUM('Actual species'!R430="X"),1,0))</f>
        <v>0</v>
      </c>
      <c r="P430">
        <f>IF(SUM('Actual species'!S430)&gt;0,1,IF(SUM('Actual species'!S430="X"),1,0))</f>
        <v>0</v>
      </c>
      <c r="Q430">
        <f>IF(SUM('Actual species'!T430)&gt;0,1,IF(SUM('Actual species'!T430="X"),1,0))</f>
        <v>0</v>
      </c>
      <c r="R430">
        <f>IF(SUM('Actual species'!U430)&gt;0,1,IF(SUM('Actual species'!U430="X"),1,0))</f>
        <v>0</v>
      </c>
      <c r="S430">
        <f>IF(SUM('Actual species'!V430)&gt;0,1,IF(SUM('Actual species'!V430="X"),1,0))</f>
        <v>0</v>
      </c>
      <c r="T430">
        <f>IF(SUM('Actual species'!W430)&gt;0,1,IF(SUM('Actual species'!W430="X"),1,0))</f>
        <v>1</v>
      </c>
      <c r="U430">
        <f>IF(SUM('Actual species'!X430)&gt;0,1,IF(SUM('Actual species'!X430="X"),1,0))</f>
        <v>0</v>
      </c>
      <c r="V430">
        <f>IF(SUM('Actual species'!Y430)&gt;0,1,IF(SUM('Actual species'!Y430="X"),1,0))</f>
        <v>0</v>
      </c>
    </row>
    <row r="431" spans="1:22" x14ac:dyDescent="0.3">
      <c r="A431" t="str">
        <f>'Actual species'!A431</f>
        <v>Myrmecopora fugax</v>
      </c>
      <c r="B431">
        <f>IF(SUM('Actual species'!B431:E431)&gt;0,1,IF(SUM('Actual species'!B431:E431="X"),1,0))</f>
        <v>0</v>
      </c>
      <c r="C431">
        <f>IF(SUM('Actual species'!F431)&gt;0,1,IF(SUM('Actual species'!F431="X"),1,0))</f>
        <v>0</v>
      </c>
      <c r="D431">
        <f>IF(SUM('Actual species'!G431)&gt;0,1,IF(SUM('Actual species'!G431="X"),1,0))</f>
        <v>0</v>
      </c>
      <c r="E431">
        <f>IF(SUM('Actual species'!H431)&gt;0,1,IF(SUM('Actual species'!H431="X"),1,0))</f>
        <v>0</v>
      </c>
      <c r="F431">
        <f>IF(SUM('Actual species'!I431)&gt;0,1,IF(SUM('Actual species'!I431="X"),1,0))</f>
        <v>0</v>
      </c>
      <c r="G431">
        <f>IF(SUM('Actual species'!J431)&gt;0,1,IF(SUM('Actual species'!J431="X"),1,0))</f>
        <v>0</v>
      </c>
      <c r="H431">
        <f>IF(SUM('Actual species'!K431)&gt;0,1,IF(SUM('Actual species'!K431="X"),1,0))</f>
        <v>1</v>
      </c>
      <c r="I431">
        <f>IF(SUM('Actual species'!L431)&gt;0,1,IF(SUM('Actual species'!L431="X"),1,0))</f>
        <v>0</v>
      </c>
      <c r="J431">
        <f>IF(SUM('Actual species'!M431)&gt;0,1,IF(SUM('Actual species'!M431="X"),1,0))</f>
        <v>1</v>
      </c>
      <c r="K431">
        <f>IF(SUM('Actual species'!N431)&gt;0,1,IF(SUM('Actual species'!N431="X"),1,0))</f>
        <v>0</v>
      </c>
      <c r="L431">
        <f>IF(SUM('Actual species'!O431)&gt;0,1,IF(SUM('Actual species'!O431="X"),1,0))</f>
        <v>1</v>
      </c>
      <c r="M431">
        <f>IF(SUM('Actual species'!P431)&gt;0,1,IF(SUM('Actual species'!P431="X"),1,0))</f>
        <v>0</v>
      </c>
      <c r="N431">
        <f>IF(SUM('Actual species'!Q431)&gt;0,1,IF(SUM('Actual species'!Q431="X"),1,0))</f>
        <v>0</v>
      </c>
      <c r="O431">
        <f>IF(SUM('Actual species'!R431)&gt;0,1,IF(SUM('Actual species'!R431="X"),1,0))</f>
        <v>0</v>
      </c>
      <c r="P431">
        <f>IF(SUM('Actual species'!S431)&gt;0,1,IF(SUM('Actual species'!S431="X"),1,0))</f>
        <v>0</v>
      </c>
      <c r="Q431">
        <f>IF(SUM('Actual species'!T431)&gt;0,1,IF(SUM('Actual species'!T431="X"),1,0))</f>
        <v>0</v>
      </c>
      <c r="R431">
        <f>IF(SUM('Actual species'!U431)&gt;0,1,IF(SUM('Actual species'!U431="X"),1,0))</f>
        <v>0</v>
      </c>
      <c r="S431">
        <f>IF(SUM('Actual species'!V431)&gt;0,1,IF(SUM('Actual species'!V431="X"),1,0))</f>
        <v>0</v>
      </c>
      <c r="T431">
        <f>IF(SUM('Actual species'!W431)&gt;0,1,IF(SUM('Actual species'!W431="X"),1,0))</f>
        <v>0</v>
      </c>
      <c r="U431">
        <f>IF(SUM('Actual species'!X431)&gt;0,1,IF(SUM('Actual species'!X431="X"),1,0))</f>
        <v>1</v>
      </c>
      <c r="V431">
        <f>IF(SUM('Actual species'!Y431)&gt;0,1,IF(SUM('Actual species'!Y431="X"),1,0))</f>
        <v>1</v>
      </c>
    </row>
    <row r="432" spans="1:22" x14ac:dyDescent="0.3">
      <c r="A432" t="str">
        <f>'Actual species'!A432</f>
        <v xml:space="preserve">Myrmecopora idana (E) </v>
      </c>
      <c r="B432">
        <f>IF(SUM('Actual species'!B432:E432)&gt;0,1,IF(SUM('Actual species'!B432:E432="X"),1,0))</f>
        <v>0</v>
      </c>
      <c r="C432">
        <f>IF(SUM('Actual species'!F432)&gt;0,1,IF(SUM('Actual species'!F432="X"),1,0))</f>
        <v>0</v>
      </c>
      <c r="D432">
        <f>IF(SUM('Actual species'!G432)&gt;0,1,IF(SUM('Actual species'!G432="X"),1,0))</f>
        <v>0</v>
      </c>
      <c r="E432">
        <f>IF(SUM('Actual species'!H432)&gt;0,1,IF(SUM('Actual species'!H432="X"),1,0))</f>
        <v>0</v>
      </c>
      <c r="F432">
        <f>IF(SUM('Actual species'!I432)&gt;0,1,IF(SUM('Actual species'!I432="X"),1,0))</f>
        <v>0</v>
      </c>
      <c r="G432">
        <f>IF(SUM('Actual species'!J432)&gt;0,1,IF(SUM('Actual species'!J432="X"),1,0))</f>
        <v>1</v>
      </c>
      <c r="H432">
        <f>IF(SUM('Actual species'!K432)&gt;0,1,IF(SUM('Actual species'!K432="X"),1,0))</f>
        <v>0</v>
      </c>
      <c r="I432">
        <f>IF(SUM('Actual species'!L432)&gt;0,1,IF(SUM('Actual species'!L432="X"),1,0))</f>
        <v>0</v>
      </c>
      <c r="J432">
        <f>IF(SUM('Actual species'!M432)&gt;0,1,IF(SUM('Actual species'!M432="X"),1,0))</f>
        <v>0</v>
      </c>
      <c r="K432">
        <f>IF(SUM('Actual species'!N432)&gt;0,1,IF(SUM('Actual species'!N432="X"),1,0))</f>
        <v>0</v>
      </c>
      <c r="L432">
        <f>IF(SUM('Actual species'!O432)&gt;0,1,IF(SUM('Actual species'!O432="X"),1,0))</f>
        <v>0</v>
      </c>
      <c r="M432">
        <f>IF(SUM('Actual species'!P432)&gt;0,1,IF(SUM('Actual species'!P432="X"),1,0))</f>
        <v>0</v>
      </c>
      <c r="N432">
        <f>IF(SUM('Actual species'!Q432)&gt;0,1,IF(SUM('Actual species'!Q432="X"),1,0))</f>
        <v>0</v>
      </c>
      <c r="O432">
        <f>IF(SUM('Actual species'!R432)&gt;0,1,IF(SUM('Actual species'!R432="X"),1,0))</f>
        <v>0</v>
      </c>
      <c r="P432">
        <f>IF(SUM('Actual species'!S432)&gt;0,1,IF(SUM('Actual species'!S432="X"),1,0))</f>
        <v>0</v>
      </c>
      <c r="Q432">
        <f>IF(SUM('Actual species'!T432)&gt;0,1,IF(SUM('Actual species'!T432="X"),1,0))</f>
        <v>0</v>
      </c>
      <c r="R432">
        <f>IF(SUM('Actual species'!U432)&gt;0,1,IF(SUM('Actual species'!U432="X"),1,0))</f>
        <v>0</v>
      </c>
      <c r="S432">
        <f>IF(SUM('Actual species'!V432)&gt;0,1,IF(SUM('Actual species'!V432="X"),1,0))</f>
        <v>0</v>
      </c>
      <c r="T432">
        <f>IF(SUM('Actual species'!W432)&gt;0,1,IF(SUM('Actual species'!W432="X"),1,0))</f>
        <v>1</v>
      </c>
      <c r="U432">
        <f>IF(SUM('Actual species'!X432)&gt;0,1,IF(SUM('Actual species'!X432="X"),1,0))</f>
        <v>0</v>
      </c>
      <c r="V432">
        <f>IF(SUM('Actual species'!Y432)&gt;0,1,IF(SUM('Actual species'!Y432="X"),1,0))</f>
        <v>0</v>
      </c>
    </row>
    <row r="433" spans="1:22" x14ac:dyDescent="0.3">
      <c r="A433" t="str">
        <f>'Actual species'!A433</f>
        <v>Myrmecopora laesa</v>
      </c>
      <c r="B433">
        <f>IF(SUM('Actual species'!B433:E433)&gt;0,1,IF(SUM('Actual species'!B433:E433="X"),1,0))</f>
        <v>1</v>
      </c>
      <c r="C433">
        <f>IF(SUM('Actual species'!F433)&gt;0,1,IF(SUM('Actual species'!F433="X"),1,0))</f>
        <v>0</v>
      </c>
      <c r="D433">
        <f>IF(SUM('Actual species'!G433)&gt;0,1,IF(SUM('Actual species'!G433="X"),1,0))</f>
        <v>0</v>
      </c>
      <c r="E433">
        <f>IF(SUM('Actual species'!H433)&gt;0,1,IF(SUM('Actual species'!H433="X"),1,0))</f>
        <v>0</v>
      </c>
      <c r="F433">
        <f>IF(SUM('Actual species'!I433)&gt;0,1,IF(SUM('Actual species'!I433="X"),1,0))</f>
        <v>0</v>
      </c>
      <c r="G433">
        <f>IF(SUM('Actual species'!J433)&gt;0,1,IF(SUM('Actual species'!J433="X"),1,0))</f>
        <v>1</v>
      </c>
      <c r="H433">
        <f>IF(SUM('Actual species'!K433)&gt;0,1,IF(SUM('Actual species'!K433="X"),1,0))</f>
        <v>1</v>
      </c>
      <c r="I433">
        <f>IF(SUM('Actual species'!L433)&gt;0,1,IF(SUM('Actual species'!L433="X"),1,0))</f>
        <v>0</v>
      </c>
      <c r="J433">
        <f>IF(SUM('Actual species'!M433)&gt;0,1,IF(SUM('Actual species'!M433="X"),1,0))</f>
        <v>1</v>
      </c>
      <c r="K433">
        <f>IF(SUM('Actual species'!N433)&gt;0,1,IF(SUM('Actual species'!N433="X"),1,0))</f>
        <v>0</v>
      </c>
      <c r="L433">
        <f>IF(SUM('Actual species'!O433)&gt;0,1,IF(SUM('Actual species'!O433="X"),1,0))</f>
        <v>0</v>
      </c>
      <c r="M433">
        <f>IF(SUM('Actual species'!P433)&gt;0,1,IF(SUM('Actual species'!P433="X"),1,0))</f>
        <v>0</v>
      </c>
      <c r="N433">
        <f>IF(SUM('Actual species'!Q433)&gt;0,1,IF(SUM('Actual species'!Q433="X"),1,0))</f>
        <v>0</v>
      </c>
      <c r="O433">
        <f>IF(SUM('Actual species'!R433)&gt;0,1,IF(SUM('Actual species'!R433="X"),1,0))</f>
        <v>0</v>
      </c>
      <c r="P433">
        <f>IF(SUM('Actual species'!S433)&gt;0,1,IF(SUM('Actual species'!S433="X"),1,0))</f>
        <v>0</v>
      </c>
      <c r="Q433">
        <f>IF(SUM('Actual species'!T433)&gt;0,1,IF(SUM('Actual species'!T433="X"),1,0))</f>
        <v>0</v>
      </c>
      <c r="R433">
        <f>IF(SUM('Actual species'!U433)&gt;0,1,IF(SUM('Actual species'!U433="X"),1,0))</f>
        <v>0</v>
      </c>
      <c r="S433">
        <f>IF(SUM('Actual species'!V433)&gt;0,1,IF(SUM('Actual species'!V433="X"),1,0))</f>
        <v>0</v>
      </c>
      <c r="T433">
        <f>IF(SUM('Actual species'!W433)&gt;0,1,IF(SUM('Actual species'!W433="X"),1,0))</f>
        <v>0</v>
      </c>
      <c r="U433">
        <f>IF(SUM('Actual species'!X433)&gt;0,1,IF(SUM('Actual species'!X433="X"),1,0))</f>
        <v>1</v>
      </c>
      <c r="V433">
        <f>IF(SUM('Actual species'!Y433)&gt;0,1,IF(SUM('Actual species'!Y433="X"),1,0))</f>
        <v>0</v>
      </c>
    </row>
    <row r="434" spans="1:22" x14ac:dyDescent="0.3">
      <c r="A434" t="str">
        <f>'Actual species'!A434</f>
        <v xml:space="preserve">Myrmecopora plana (E) </v>
      </c>
      <c r="B434">
        <f>IF(SUM('Actual species'!B434:E434)&gt;0,1,IF(SUM('Actual species'!B434:E434="X"),1,0))</f>
        <v>0</v>
      </c>
      <c r="C434">
        <f>IF(SUM('Actual species'!F434)&gt;0,1,IF(SUM('Actual species'!F434="X"),1,0))</f>
        <v>0</v>
      </c>
      <c r="D434">
        <f>IF(SUM('Actual species'!G434)&gt;0,1,IF(SUM('Actual species'!G434="X"),1,0))</f>
        <v>0</v>
      </c>
      <c r="E434">
        <f>IF(SUM('Actual species'!H434)&gt;0,1,IF(SUM('Actual species'!H434="X"),1,0))</f>
        <v>0</v>
      </c>
      <c r="F434">
        <f>IF(SUM('Actual species'!I434)&gt;0,1,IF(SUM('Actual species'!I434="X"),1,0))</f>
        <v>0</v>
      </c>
      <c r="G434">
        <f>IF(SUM('Actual species'!J434)&gt;0,1,IF(SUM('Actual species'!J434="X"),1,0))</f>
        <v>1</v>
      </c>
      <c r="H434">
        <f>IF(SUM('Actual species'!K434)&gt;0,1,IF(SUM('Actual species'!K434="X"),1,0))</f>
        <v>0</v>
      </c>
      <c r="I434">
        <f>IF(SUM('Actual species'!L434)&gt;0,1,IF(SUM('Actual species'!L434="X"),1,0))</f>
        <v>0</v>
      </c>
      <c r="J434">
        <f>IF(SUM('Actual species'!M434)&gt;0,1,IF(SUM('Actual species'!M434="X"),1,0))</f>
        <v>0</v>
      </c>
      <c r="K434">
        <f>IF(SUM('Actual species'!N434)&gt;0,1,IF(SUM('Actual species'!N434="X"),1,0))</f>
        <v>0</v>
      </c>
      <c r="L434">
        <f>IF(SUM('Actual species'!O434)&gt;0,1,IF(SUM('Actual species'!O434="X"),1,0))</f>
        <v>0</v>
      </c>
      <c r="M434">
        <f>IF(SUM('Actual species'!P434)&gt;0,1,IF(SUM('Actual species'!P434="X"),1,0))</f>
        <v>0</v>
      </c>
      <c r="N434">
        <f>IF(SUM('Actual species'!Q434)&gt;0,1,IF(SUM('Actual species'!Q434="X"),1,0))</f>
        <v>0</v>
      </c>
      <c r="O434">
        <f>IF(SUM('Actual species'!R434)&gt;0,1,IF(SUM('Actual species'!R434="X"),1,0))</f>
        <v>0</v>
      </c>
      <c r="P434">
        <f>IF(SUM('Actual species'!S434)&gt;0,1,IF(SUM('Actual species'!S434="X"),1,0))</f>
        <v>0</v>
      </c>
      <c r="Q434">
        <f>IF(SUM('Actual species'!T434)&gt;0,1,IF(SUM('Actual species'!T434="X"),1,0))</f>
        <v>0</v>
      </c>
      <c r="R434">
        <f>IF(SUM('Actual species'!U434)&gt;0,1,IF(SUM('Actual species'!U434="X"),1,0))</f>
        <v>0</v>
      </c>
      <c r="S434">
        <f>IF(SUM('Actual species'!V434)&gt;0,1,IF(SUM('Actual species'!V434="X"),1,0))</f>
        <v>0</v>
      </c>
      <c r="T434">
        <f>IF(SUM('Actual species'!W434)&gt;0,1,IF(SUM('Actual species'!W434="X"),1,0))</f>
        <v>1</v>
      </c>
      <c r="U434">
        <f>IF(SUM('Actual species'!X434)&gt;0,1,IF(SUM('Actual species'!X434="X"),1,0))</f>
        <v>0</v>
      </c>
      <c r="V434">
        <f>IF(SUM('Actual species'!Y434)&gt;0,1,IF(SUM('Actual species'!Y434="X"),1,0))</f>
        <v>0</v>
      </c>
    </row>
    <row r="435" spans="1:22" x14ac:dyDescent="0.3">
      <c r="A435" t="str">
        <f>'Actual species'!A435</f>
        <v>Myrmecopora pygmaea</v>
      </c>
      <c r="B435">
        <f>IF(SUM('Actual species'!B435:E435)&gt;0,1,IF(SUM('Actual species'!B435:E435="X"),1,0))</f>
        <v>0</v>
      </c>
      <c r="C435">
        <f>IF(SUM('Actual species'!F435)&gt;0,1,IF(SUM('Actual species'!F435="X"),1,0))</f>
        <v>0</v>
      </c>
      <c r="D435">
        <f>IF(SUM('Actual species'!G435)&gt;0,1,IF(SUM('Actual species'!G435="X"),1,0))</f>
        <v>0</v>
      </c>
      <c r="E435">
        <f>IF(SUM('Actual species'!H435)&gt;0,1,IF(SUM('Actual species'!H435="X"),1,0))</f>
        <v>0</v>
      </c>
      <c r="F435">
        <f>IF(SUM('Actual species'!I435)&gt;0,1,IF(SUM('Actual species'!I435="X"),1,0))</f>
        <v>0</v>
      </c>
      <c r="G435">
        <f>IF(SUM('Actual species'!J435)&gt;0,1,IF(SUM('Actual species'!J435="X"),1,0))</f>
        <v>0</v>
      </c>
      <c r="H435">
        <f>IF(SUM('Actual species'!K435)&gt;0,1,IF(SUM('Actual species'!K435="X"),1,0))</f>
        <v>0</v>
      </c>
      <c r="I435">
        <f>IF(SUM('Actual species'!L435)&gt;0,1,IF(SUM('Actual species'!L435="X"),1,0))</f>
        <v>0</v>
      </c>
      <c r="J435">
        <f>IF(SUM('Actual species'!M435)&gt;0,1,IF(SUM('Actual species'!M435="X"),1,0))</f>
        <v>1</v>
      </c>
      <c r="K435">
        <f>IF(SUM('Actual species'!N435)&gt;0,1,IF(SUM('Actual species'!N435="X"),1,0))</f>
        <v>0</v>
      </c>
      <c r="L435">
        <f>IF(SUM('Actual species'!O435)&gt;0,1,IF(SUM('Actual species'!O435="X"),1,0))</f>
        <v>0</v>
      </c>
      <c r="M435">
        <f>IF(SUM('Actual species'!P435)&gt;0,1,IF(SUM('Actual species'!P435="X"),1,0))</f>
        <v>0</v>
      </c>
      <c r="N435">
        <f>IF(SUM('Actual species'!Q435)&gt;0,1,IF(SUM('Actual species'!Q435="X"),1,0))</f>
        <v>0</v>
      </c>
      <c r="O435">
        <f>IF(SUM('Actual species'!R435)&gt;0,1,IF(SUM('Actual species'!R435="X"),1,0))</f>
        <v>0</v>
      </c>
      <c r="P435">
        <f>IF(SUM('Actual species'!S435)&gt;0,1,IF(SUM('Actual species'!S435="X"),1,0))</f>
        <v>0</v>
      </c>
      <c r="Q435">
        <f>IF(SUM('Actual species'!T435)&gt;0,1,IF(SUM('Actual species'!T435="X"),1,0))</f>
        <v>0</v>
      </c>
      <c r="R435">
        <f>IF(SUM('Actual species'!U435)&gt;0,1,IF(SUM('Actual species'!U435="X"),1,0))</f>
        <v>0</v>
      </c>
      <c r="S435">
        <f>IF(SUM('Actual species'!V435)&gt;0,1,IF(SUM('Actual species'!V435="X"),1,0))</f>
        <v>0</v>
      </c>
      <c r="T435">
        <f>IF(SUM('Actual species'!W435)&gt;0,1,IF(SUM('Actual species'!W435="X"),1,0))</f>
        <v>0</v>
      </c>
      <c r="U435">
        <f>IF(SUM('Actual species'!X435)&gt;0,1,IF(SUM('Actual species'!X435="X"),1,0))</f>
        <v>1</v>
      </c>
      <c r="V435">
        <f>IF(SUM('Actual species'!Y435)&gt;0,1,IF(SUM('Actual species'!Y435="X"),1,0))</f>
        <v>0</v>
      </c>
    </row>
    <row r="436" spans="1:22" x14ac:dyDescent="0.3">
      <c r="A436" t="str">
        <f>'Actual species'!A436</f>
        <v xml:space="preserve">Myrmecopora rhodica (E) </v>
      </c>
      <c r="B436">
        <f>IF(SUM('Actual species'!B436:E436)&gt;0,1,IF(SUM('Actual species'!B436:E436="X"),1,0))</f>
        <v>0</v>
      </c>
      <c r="C436">
        <f>IF(SUM('Actual species'!F436)&gt;0,1,IF(SUM('Actual species'!F436="X"),1,0))</f>
        <v>0</v>
      </c>
      <c r="D436">
        <f>IF(SUM('Actual species'!G436)&gt;0,1,IF(SUM('Actual species'!G436="X"),1,0))</f>
        <v>0</v>
      </c>
      <c r="E436">
        <f>IF(SUM('Actual species'!H436)&gt;0,1,IF(SUM('Actual species'!H436="X"),1,0))</f>
        <v>0</v>
      </c>
      <c r="F436">
        <f>IF(SUM('Actual species'!I436)&gt;0,1,IF(SUM('Actual species'!I436="X"),1,0))</f>
        <v>0</v>
      </c>
      <c r="G436">
        <f>IF(SUM('Actual species'!J436)&gt;0,1,IF(SUM('Actual species'!J436="X"),1,0))</f>
        <v>0</v>
      </c>
      <c r="H436">
        <f>IF(SUM('Actual species'!K436)&gt;0,1,IF(SUM('Actual species'!K436="X"),1,0))</f>
        <v>1</v>
      </c>
      <c r="I436">
        <f>IF(SUM('Actual species'!L436)&gt;0,1,IF(SUM('Actual species'!L436="X"),1,0))</f>
        <v>0</v>
      </c>
      <c r="J436">
        <f>IF(SUM('Actual species'!M436)&gt;0,1,IF(SUM('Actual species'!M436="X"),1,0))</f>
        <v>0</v>
      </c>
      <c r="K436">
        <f>IF(SUM('Actual species'!N436)&gt;0,1,IF(SUM('Actual species'!N436="X"),1,0))</f>
        <v>0</v>
      </c>
      <c r="L436">
        <f>IF(SUM('Actual species'!O436)&gt;0,1,IF(SUM('Actual species'!O436="X"),1,0))</f>
        <v>0</v>
      </c>
      <c r="M436">
        <f>IF(SUM('Actual species'!P436)&gt;0,1,IF(SUM('Actual species'!P436="X"),1,0))</f>
        <v>0</v>
      </c>
      <c r="N436">
        <f>IF(SUM('Actual species'!Q436)&gt;0,1,IF(SUM('Actual species'!Q436="X"),1,0))</f>
        <v>0</v>
      </c>
      <c r="O436">
        <f>IF(SUM('Actual species'!R436)&gt;0,1,IF(SUM('Actual species'!R436="X"),1,0))</f>
        <v>0</v>
      </c>
      <c r="P436">
        <f>IF(SUM('Actual species'!S436)&gt;0,1,IF(SUM('Actual species'!S436="X"),1,0))</f>
        <v>0</v>
      </c>
      <c r="Q436">
        <f>IF(SUM('Actual species'!T436)&gt;0,1,IF(SUM('Actual species'!T436="X"),1,0))</f>
        <v>0</v>
      </c>
      <c r="R436">
        <f>IF(SUM('Actual species'!U436)&gt;0,1,IF(SUM('Actual species'!U436="X"),1,0))</f>
        <v>0</v>
      </c>
      <c r="S436">
        <f>IF(SUM('Actual species'!V436)&gt;0,1,IF(SUM('Actual species'!V436="X"),1,0))</f>
        <v>0</v>
      </c>
      <c r="T436">
        <f>IF(SUM('Actual species'!W436)&gt;0,1,IF(SUM('Actual species'!W436="X"),1,0))</f>
        <v>1</v>
      </c>
      <c r="U436">
        <f>IF(SUM('Actual species'!X436)&gt;0,1,IF(SUM('Actual species'!X436="X"),1,0))</f>
        <v>0</v>
      </c>
      <c r="V436">
        <f>IF(SUM('Actual species'!Y436)&gt;0,1,IF(SUM('Actual species'!Y436="X"),1,0))</f>
        <v>0</v>
      </c>
    </row>
    <row r="437" spans="1:22" x14ac:dyDescent="0.3">
      <c r="A437" t="str">
        <f>'Actual species'!A437</f>
        <v xml:space="preserve">Myrmecopora sulcata </v>
      </c>
      <c r="B437">
        <f>IF(SUM('Actual species'!B437:E437)&gt;0,1,IF(SUM('Actual species'!B437:E437="X"),1,0))</f>
        <v>0</v>
      </c>
      <c r="C437">
        <f>IF(SUM('Actual species'!F437)&gt;0,1,IF(SUM('Actual species'!F437="X"),1,0))</f>
        <v>0</v>
      </c>
      <c r="D437">
        <f>IF(SUM('Actual species'!G437)&gt;0,1,IF(SUM('Actual species'!G437="X"),1,0))</f>
        <v>0</v>
      </c>
      <c r="E437">
        <f>IF(SUM('Actual species'!H437)&gt;0,1,IF(SUM('Actual species'!H437="X"),1,0))</f>
        <v>0</v>
      </c>
      <c r="F437">
        <f>IF(SUM('Actual species'!I437)&gt;0,1,IF(SUM('Actual species'!I437="X"),1,0))</f>
        <v>1</v>
      </c>
      <c r="G437">
        <f>IF(SUM('Actual species'!J437)&gt;0,1,IF(SUM('Actual species'!J437="X"),1,0))</f>
        <v>0</v>
      </c>
      <c r="H437">
        <f>IF(SUM('Actual species'!K437)&gt;0,1,IF(SUM('Actual species'!K437="X"),1,0))</f>
        <v>0</v>
      </c>
      <c r="I437">
        <f>IF(SUM('Actual species'!L437)&gt;0,1,IF(SUM('Actual species'!L437="X"),1,0))</f>
        <v>0</v>
      </c>
      <c r="J437">
        <f>IF(SUM('Actual species'!M437)&gt;0,1,IF(SUM('Actual species'!M437="X"),1,0))</f>
        <v>1</v>
      </c>
      <c r="K437">
        <f>IF(SUM('Actual species'!N437)&gt;0,1,IF(SUM('Actual species'!N437="X"),1,0))</f>
        <v>0</v>
      </c>
      <c r="L437">
        <f>IF(SUM('Actual species'!O437)&gt;0,1,IF(SUM('Actual species'!O437="X"),1,0))</f>
        <v>0</v>
      </c>
      <c r="M437">
        <f>IF(SUM('Actual species'!P437)&gt;0,1,IF(SUM('Actual species'!P437="X"),1,0))</f>
        <v>1</v>
      </c>
      <c r="N437">
        <f>IF(SUM('Actual species'!Q437)&gt;0,1,IF(SUM('Actual species'!Q437="X"),1,0))</f>
        <v>0</v>
      </c>
      <c r="O437">
        <f>IF(SUM('Actual species'!R437)&gt;0,1,IF(SUM('Actual species'!R437="X"),1,0))</f>
        <v>0</v>
      </c>
      <c r="P437">
        <f>IF(SUM('Actual species'!S437)&gt;0,1,IF(SUM('Actual species'!S437="X"),1,0))</f>
        <v>0</v>
      </c>
      <c r="Q437">
        <f>IF(SUM('Actual species'!T437)&gt;0,1,IF(SUM('Actual species'!T437="X"),1,0))</f>
        <v>0</v>
      </c>
      <c r="R437">
        <f>IF(SUM('Actual species'!U437)&gt;0,1,IF(SUM('Actual species'!U437="X"),1,0))</f>
        <v>0</v>
      </c>
      <c r="S437">
        <f>IF(SUM('Actual species'!V437)&gt;0,1,IF(SUM('Actual species'!V437="X"),1,0))</f>
        <v>0</v>
      </c>
      <c r="T437">
        <f>IF(SUM('Actual species'!W437)&gt;0,1,IF(SUM('Actual species'!W437="X"),1,0))</f>
        <v>0</v>
      </c>
      <c r="U437">
        <f>IF(SUM('Actual species'!X437)&gt;0,1,IF(SUM('Actual species'!X437="X"),1,0))</f>
        <v>1</v>
      </c>
      <c r="V437">
        <f>IF(SUM('Actual species'!Y437)&gt;0,1,IF(SUM('Actual species'!Y437="X"),1,0))</f>
        <v>1</v>
      </c>
    </row>
    <row r="438" spans="1:22" x14ac:dyDescent="0.3">
      <c r="A438" t="str">
        <f>'Actual species'!A438</f>
        <v xml:space="preserve">Myrmecopora thriptica (E) </v>
      </c>
      <c r="B438">
        <f>IF(SUM('Actual species'!B438:E438)&gt;0,1,IF(SUM('Actual species'!B438:E438="X"),1,0))</f>
        <v>0</v>
      </c>
      <c r="C438">
        <f>IF(SUM('Actual species'!F438)&gt;0,1,IF(SUM('Actual species'!F438="X"),1,0))</f>
        <v>0</v>
      </c>
      <c r="D438">
        <f>IF(SUM('Actual species'!G438)&gt;0,1,IF(SUM('Actual species'!G438="X"),1,0))</f>
        <v>0</v>
      </c>
      <c r="E438">
        <f>IF(SUM('Actual species'!H438)&gt;0,1,IF(SUM('Actual species'!H438="X"),1,0))</f>
        <v>0</v>
      </c>
      <c r="F438">
        <f>IF(SUM('Actual species'!I438)&gt;0,1,IF(SUM('Actual species'!I438="X"),1,0))</f>
        <v>0</v>
      </c>
      <c r="G438">
        <f>IF(SUM('Actual species'!J438)&gt;0,1,IF(SUM('Actual species'!J438="X"),1,0))</f>
        <v>1</v>
      </c>
      <c r="H438">
        <f>IF(SUM('Actual species'!K438)&gt;0,1,IF(SUM('Actual species'!K438="X"),1,0))</f>
        <v>0</v>
      </c>
      <c r="I438">
        <f>IF(SUM('Actual species'!L438)&gt;0,1,IF(SUM('Actual species'!L438="X"),1,0))</f>
        <v>0</v>
      </c>
      <c r="J438">
        <f>IF(SUM('Actual species'!M438)&gt;0,1,IF(SUM('Actual species'!M438="X"),1,0))</f>
        <v>0</v>
      </c>
      <c r="K438">
        <f>IF(SUM('Actual species'!N438)&gt;0,1,IF(SUM('Actual species'!N438="X"),1,0))</f>
        <v>0</v>
      </c>
      <c r="L438">
        <f>IF(SUM('Actual species'!O438)&gt;0,1,IF(SUM('Actual species'!O438="X"),1,0))</f>
        <v>0</v>
      </c>
      <c r="M438">
        <f>IF(SUM('Actual species'!P438)&gt;0,1,IF(SUM('Actual species'!P438="X"),1,0))</f>
        <v>0</v>
      </c>
      <c r="N438">
        <f>IF(SUM('Actual species'!Q438)&gt;0,1,IF(SUM('Actual species'!Q438="X"),1,0))</f>
        <v>0</v>
      </c>
      <c r="O438">
        <f>IF(SUM('Actual species'!R438)&gt;0,1,IF(SUM('Actual species'!R438="X"),1,0))</f>
        <v>0</v>
      </c>
      <c r="P438">
        <f>IF(SUM('Actual species'!S438)&gt;0,1,IF(SUM('Actual species'!S438="X"),1,0))</f>
        <v>0</v>
      </c>
      <c r="Q438">
        <f>IF(SUM('Actual species'!T438)&gt;0,1,IF(SUM('Actual species'!T438="X"),1,0))</f>
        <v>0</v>
      </c>
      <c r="R438">
        <f>IF(SUM('Actual species'!U438)&gt;0,1,IF(SUM('Actual species'!U438="X"),1,0))</f>
        <v>0</v>
      </c>
      <c r="S438">
        <f>IF(SUM('Actual species'!V438)&gt;0,1,IF(SUM('Actual species'!V438="X"),1,0))</f>
        <v>0</v>
      </c>
      <c r="T438">
        <f>IF(SUM('Actual species'!W438)&gt;0,1,IF(SUM('Actual species'!W438="X"),1,0))</f>
        <v>1</v>
      </c>
      <c r="U438">
        <f>IF(SUM('Actual species'!X438)&gt;0,1,IF(SUM('Actual species'!X438="X"),1,0))</f>
        <v>0</v>
      </c>
      <c r="V438">
        <f>IF(SUM('Actual species'!Y438)&gt;0,1,IF(SUM('Actual species'!Y438="X"),1,0))</f>
        <v>0</v>
      </c>
    </row>
    <row r="439" spans="1:22" x14ac:dyDescent="0.3">
      <c r="A439" t="str">
        <f>'Actual species'!A439</f>
        <v>Myrmecopora uvida</v>
      </c>
      <c r="B439">
        <f>IF(SUM('Actual species'!B439:E439)&gt;0,1,IF(SUM('Actual species'!B439:E439="X"),1,0))</f>
        <v>0</v>
      </c>
      <c r="C439">
        <f>IF(SUM('Actual species'!F439)&gt;0,1,IF(SUM('Actual species'!F439="X"),1,0))</f>
        <v>0</v>
      </c>
      <c r="D439">
        <f>IF(SUM('Actual species'!G439)&gt;0,1,IF(SUM('Actual species'!G439="X"),1,0))</f>
        <v>0</v>
      </c>
      <c r="E439">
        <f>IF(SUM('Actual species'!H439)&gt;0,1,IF(SUM('Actual species'!H439="X"),1,0))</f>
        <v>0</v>
      </c>
      <c r="F439">
        <f>IF(SUM('Actual species'!I439)&gt;0,1,IF(SUM('Actual species'!I439="X"),1,0))</f>
        <v>1</v>
      </c>
      <c r="G439">
        <f>IF(SUM('Actual species'!J439)&gt;0,1,IF(SUM('Actual species'!J439="X"),1,0))</f>
        <v>0</v>
      </c>
      <c r="H439">
        <f>IF(SUM('Actual species'!K439)&gt;0,1,IF(SUM('Actual species'!K439="X"),1,0))</f>
        <v>0</v>
      </c>
      <c r="I439">
        <f>IF(SUM('Actual species'!L439)&gt;0,1,IF(SUM('Actual species'!L439="X"),1,0))</f>
        <v>0</v>
      </c>
      <c r="J439">
        <f>IF(SUM('Actual species'!M439)&gt;0,1,IF(SUM('Actual species'!M439="X"),1,0))</f>
        <v>1</v>
      </c>
      <c r="K439">
        <f>IF(SUM('Actual species'!N439)&gt;0,1,IF(SUM('Actual species'!N439="X"),1,0))</f>
        <v>0</v>
      </c>
      <c r="L439">
        <f>IF(SUM('Actual species'!O439)&gt;0,1,IF(SUM('Actual species'!O439="X"),1,0))</f>
        <v>0</v>
      </c>
      <c r="M439">
        <f>IF(SUM('Actual species'!P439)&gt;0,1,IF(SUM('Actual species'!P439="X"),1,0))</f>
        <v>1</v>
      </c>
      <c r="N439">
        <f>IF(SUM('Actual species'!Q439)&gt;0,1,IF(SUM('Actual species'!Q439="X"),1,0))</f>
        <v>0</v>
      </c>
      <c r="O439">
        <f>IF(SUM('Actual species'!R439)&gt;0,1,IF(SUM('Actual species'!R439="X"),1,0))</f>
        <v>0</v>
      </c>
      <c r="P439">
        <f>IF(SUM('Actual species'!S439)&gt;0,1,IF(SUM('Actual species'!S439="X"),1,0))</f>
        <v>0</v>
      </c>
      <c r="Q439">
        <f>IF(SUM('Actual species'!T439)&gt;0,1,IF(SUM('Actual species'!T439="X"),1,0))</f>
        <v>0</v>
      </c>
      <c r="R439">
        <f>IF(SUM('Actual species'!U439)&gt;0,1,IF(SUM('Actual species'!U439="X"),1,0))</f>
        <v>0</v>
      </c>
      <c r="S439">
        <f>IF(SUM('Actual species'!V439)&gt;0,1,IF(SUM('Actual species'!V439="X"),1,0))</f>
        <v>0</v>
      </c>
      <c r="T439">
        <f>IF(SUM('Actual species'!W439)&gt;0,1,IF(SUM('Actual species'!W439="X"),1,0))</f>
        <v>0</v>
      </c>
      <c r="U439">
        <f>IF(SUM('Actual species'!X439)&gt;0,1,IF(SUM('Actual species'!X439="X"),1,0))</f>
        <v>1</v>
      </c>
      <c r="V439">
        <f>IF(SUM('Actual species'!Y439)&gt;0,1,IF(SUM('Actual species'!Y439="X"),1,0))</f>
        <v>1</v>
      </c>
    </row>
    <row r="440" spans="1:22" x14ac:dyDescent="0.3">
      <c r="A440" t="str">
        <f>'Actual species'!A440</f>
        <v>Myrmoecia plicata</v>
      </c>
      <c r="B440">
        <f>IF(SUM('Actual species'!B440:E440)&gt;0,1,IF(SUM('Actual species'!B440:E440="X"),1,0))</f>
        <v>0</v>
      </c>
      <c r="C440">
        <f>IF(SUM('Actual species'!F440)&gt;0,1,IF(SUM('Actual species'!F440="X"),1,0))</f>
        <v>0</v>
      </c>
      <c r="D440">
        <f>IF(SUM('Actual species'!G440)&gt;0,1,IF(SUM('Actual species'!G440="X"),1,0))</f>
        <v>0</v>
      </c>
      <c r="E440">
        <f>IF(SUM('Actual species'!H440)&gt;0,1,IF(SUM('Actual species'!H440="X"),1,0))</f>
        <v>0</v>
      </c>
      <c r="F440">
        <f>IF(SUM('Actual species'!I440)&gt;0,1,IF(SUM('Actual species'!I440="X"),1,0))</f>
        <v>1</v>
      </c>
      <c r="G440">
        <f>IF(SUM('Actual species'!J440)&gt;0,1,IF(SUM('Actual species'!J440="X"),1,0))</f>
        <v>0</v>
      </c>
      <c r="H440">
        <f>IF(SUM('Actual species'!K440)&gt;0,1,IF(SUM('Actual species'!K440="X"),1,0))</f>
        <v>0</v>
      </c>
      <c r="I440">
        <f>IF(SUM('Actual species'!L440)&gt;0,1,IF(SUM('Actual species'!L440="X"),1,0))</f>
        <v>0</v>
      </c>
      <c r="J440">
        <f>IF(SUM('Actual species'!M440)&gt;0,1,IF(SUM('Actual species'!M440="X"),1,0))</f>
        <v>0</v>
      </c>
      <c r="K440">
        <f>IF(SUM('Actual species'!N440)&gt;0,1,IF(SUM('Actual species'!N440="X"),1,0))</f>
        <v>0</v>
      </c>
      <c r="L440">
        <f>IF(SUM('Actual species'!O440)&gt;0,1,IF(SUM('Actual species'!O440="X"),1,0))</f>
        <v>0</v>
      </c>
      <c r="M440">
        <f>IF(SUM('Actual species'!P440)&gt;0,1,IF(SUM('Actual species'!P440="X"),1,0))</f>
        <v>0</v>
      </c>
      <c r="N440">
        <f>IF(SUM('Actual species'!Q440)&gt;0,1,IF(SUM('Actual species'!Q440="X"),1,0))</f>
        <v>0</v>
      </c>
      <c r="O440">
        <f>IF(SUM('Actual species'!R440)&gt;0,1,IF(SUM('Actual species'!R440="X"),1,0))</f>
        <v>0</v>
      </c>
      <c r="P440">
        <f>IF(SUM('Actual species'!S440)&gt;0,1,IF(SUM('Actual species'!S440="X"),1,0))</f>
        <v>0</v>
      </c>
      <c r="Q440">
        <f>IF(SUM('Actual species'!T440)&gt;0,1,IF(SUM('Actual species'!T440="X"),1,0))</f>
        <v>0</v>
      </c>
      <c r="R440">
        <f>IF(SUM('Actual species'!U440)&gt;0,1,IF(SUM('Actual species'!U440="X"),1,0))</f>
        <v>0</v>
      </c>
      <c r="S440">
        <f>IF(SUM('Actual species'!V440)&gt;0,1,IF(SUM('Actual species'!V440="X"),1,0))</f>
        <v>0</v>
      </c>
      <c r="T440">
        <f>IF(SUM('Actual species'!W440)&gt;0,1,IF(SUM('Actual species'!W440="X"),1,0))</f>
        <v>0</v>
      </c>
      <c r="U440">
        <f>IF(SUM('Actual species'!X440)&gt;0,1,IF(SUM('Actual species'!X440="X"),1,0))</f>
        <v>1</v>
      </c>
      <c r="V440">
        <f>IF(SUM('Actual species'!Y440)&gt;0,1,IF(SUM('Actual species'!Y440="X"),1,0))</f>
        <v>0</v>
      </c>
    </row>
    <row r="441" spans="1:22" x14ac:dyDescent="0.3">
      <c r="A441" t="str">
        <f>'Actual species'!A441</f>
        <v>Nehemitropia lividipennis</v>
      </c>
      <c r="B441">
        <f>IF(SUM('Actual species'!B441:E441)&gt;0,1,IF(SUM('Actual species'!B441:E441="X"),1,0))</f>
        <v>0</v>
      </c>
      <c r="C441">
        <f>IF(SUM('Actual species'!F441)&gt;0,1,IF(SUM('Actual species'!F441="X"),1,0))</f>
        <v>0</v>
      </c>
      <c r="D441">
        <f>IF(SUM('Actual species'!G441)&gt;0,1,IF(SUM('Actual species'!G441="X"),1,0))</f>
        <v>0</v>
      </c>
      <c r="E441">
        <f>IF(SUM('Actual species'!H441)&gt;0,1,IF(SUM('Actual species'!H441="X"),1,0))</f>
        <v>0</v>
      </c>
      <c r="F441">
        <f>IF(SUM('Actual species'!I441)&gt;0,1,IF(SUM('Actual species'!I441="X"),1,0))</f>
        <v>0</v>
      </c>
      <c r="G441">
        <f>IF(SUM('Actual species'!J441)&gt;0,1,IF(SUM('Actual species'!J441="X"),1,0))</f>
        <v>0</v>
      </c>
      <c r="H441">
        <f>IF(SUM('Actual species'!K441)&gt;0,1,IF(SUM('Actual species'!K441="X"),1,0))</f>
        <v>1</v>
      </c>
      <c r="I441">
        <f>IF(SUM('Actual species'!L441)&gt;0,1,IF(SUM('Actual species'!L441="X"),1,0))</f>
        <v>0</v>
      </c>
      <c r="J441">
        <f>IF(SUM('Actual species'!M441)&gt;0,1,IF(SUM('Actual species'!M441="X"),1,0))</f>
        <v>1</v>
      </c>
      <c r="K441">
        <f>IF(SUM('Actual species'!N441)&gt;0,1,IF(SUM('Actual species'!N441="X"),1,0))</f>
        <v>0</v>
      </c>
      <c r="L441">
        <f>IF(SUM('Actual species'!O441)&gt;0,1,IF(SUM('Actual species'!O441="X"),1,0))</f>
        <v>0</v>
      </c>
      <c r="M441">
        <f>IF(SUM('Actual species'!P441)&gt;0,1,IF(SUM('Actual species'!P441="X"),1,0))</f>
        <v>0</v>
      </c>
      <c r="N441">
        <f>IF(SUM('Actual species'!Q441)&gt;0,1,IF(SUM('Actual species'!Q441="X"),1,0))</f>
        <v>0</v>
      </c>
      <c r="O441">
        <f>IF(SUM('Actual species'!R441)&gt;0,1,IF(SUM('Actual species'!R441="X"),1,0))</f>
        <v>0</v>
      </c>
      <c r="P441">
        <f>IF(SUM('Actual species'!S441)&gt;0,1,IF(SUM('Actual species'!S441="X"),1,0))</f>
        <v>0</v>
      </c>
      <c r="Q441">
        <f>IF(SUM('Actual species'!T441)&gt;0,1,IF(SUM('Actual species'!T441="X"),1,0))</f>
        <v>0</v>
      </c>
      <c r="R441">
        <f>IF(SUM('Actual species'!U441)&gt;0,1,IF(SUM('Actual species'!U441="X"),1,0))</f>
        <v>0</v>
      </c>
      <c r="S441">
        <f>IF(SUM('Actual species'!V441)&gt;0,1,IF(SUM('Actual species'!V441="X"),1,0))</f>
        <v>0</v>
      </c>
      <c r="T441">
        <f>IF(SUM('Actual species'!W441)&gt;0,1,IF(SUM('Actual species'!W441="X"),1,0))</f>
        <v>0</v>
      </c>
      <c r="U441">
        <f>IF(SUM('Actual species'!X441)&gt;0,1,IF(SUM('Actual species'!X441="X"),1,0))</f>
        <v>1</v>
      </c>
      <c r="V441">
        <f>IF(SUM('Actual species'!Y441)&gt;0,1,IF(SUM('Actual species'!Y441="X"),1,0))</f>
        <v>1</v>
      </c>
    </row>
    <row r="442" spans="1:22" x14ac:dyDescent="0.3">
      <c r="A442" t="str">
        <f>'Actual species'!A442</f>
        <v>Notothecta flavipes</v>
      </c>
      <c r="B442">
        <f>IF(SUM('Actual species'!B442:E442)&gt;0,1,IF(SUM('Actual species'!B442:E442="X"),1,0))</f>
        <v>0</v>
      </c>
      <c r="C442">
        <f>IF(SUM('Actual species'!F442)&gt;0,1,IF(SUM('Actual species'!F442="X"),1,0))</f>
        <v>0</v>
      </c>
      <c r="D442">
        <f>IF(SUM('Actual species'!G442)&gt;0,1,IF(SUM('Actual species'!G442="X"),1,0))</f>
        <v>0</v>
      </c>
      <c r="E442">
        <f>IF(SUM('Actual species'!H442)&gt;0,1,IF(SUM('Actual species'!H442="X"),1,0))</f>
        <v>0</v>
      </c>
      <c r="F442">
        <f>IF(SUM('Actual species'!I442)&gt;0,1,IF(SUM('Actual species'!I442="X"),1,0))</f>
        <v>0</v>
      </c>
      <c r="G442">
        <f>IF(SUM('Actual species'!J442)&gt;0,1,IF(SUM('Actual species'!J442="X"),1,0))</f>
        <v>0</v>
      </c>
      <c r="H442">
        <f>IF(SUM('Actual species'!K442)&gt;0,1,IF(SUM('Actual species'!K442="X"),1,0))</f>
        <v>0</v>
      </c>
      <c r="I442">
        <f>IF(SUM('Actual species'!L442)&gt;0,1,IF(SUM('Actual species'!L442="X"),1,0))</f>
        <v>0</v>
      </c>
      <c r="J442">
        <f>IF(SUM('Actual species'!M442)&gt;0,1,IF(SUM('Actual species'!M442="X"),1,0))</f>
        <v>0</v>
      </c>
      <c r="K442">
        <f>IF(SUM('Actual species'!N442)&gt;0,1,IF(SUM('Actual species'!N442="X"),1,0))</f>
        <v>0</v>
      </c>
      <c r="L442">
        <f>IF(SUM('Actual species'!O442)&gt;0,1,IF(SUM('Actual species'!O442="X"),1,0))</f>
        <v>0</v>
      </c>
      <c r="M442">
        <f>IF(SUM('Actual species'!P442)&gt;0,1,IF(SUM('Actual species'!P442="X"),1,0))</f>
        <v>0</v>
      </c>
      <c r="N442">
        <f>IF(SUM('Actual species'!Q442)&gt;0,1,IF(SUM('Actual species'!Q442="X"),1,0))</f>
        <v>0</v>
      </c>
      <c r="O442">
        <f>IF(SUM('Actual species'!R442)&gt;0,1,IF(SUM('Actual species'!R442="X"),1,0))</f>
        <v>0</v>
      </c>
      <c r="P442">
        <f>IF(SUM('Actual species'!S442)&gt;0,1,IF(SUM('Actual species'!S442="X"),1,0))</f>
        <v>0</v>
      </c>
      <c r="Q442">
        <f>IF(SUM('Actual species'!T442)&gt;0,1,IF(SUM('Actual species'!T442="X"),1,0))</f>
        <v>1</v>
      </c>
      <c r="R442">
        <f>IF(SUM('Actual species'!U442)&gt;0,1,IF(SUM('Actual species'!U442="X"),1,0))</f>
        <v>0</v>
      </c>
      <c r="S442">
        <f>IF(SUM('Actual species'!V442)&gt;0,1,IF(SUM('Actual species'!V442="X"),1,0))</f>
        <v>0</v>
      </c>
      <c r="T442">
        <f>IF(SUM('Actual species'!W442)&gt;0,1,IF(SUM('Actual species'!W442="X"),1,0))</f>
        <v>0</v>
      </c>
      <c r="U442">
        <f>IF(SUM('Actual species'!X442)&gt;0,1,IF(SUM('Actual species'!X442="X"),1,0))</f>
        <v>1</v>
      </c>
      <c r="V442">
        <f>IF(SUM('Actual species'!Y442)&gt;0,1,IF(SUM('Actual species'!Y442="X"),1,0))</f>
        <v>0</v>
      </c>
    </row>
    <row r="443" spans="1:22" x14ac:dyDescent="0.3">
      <c r="A443" t="str">
        <f>'Actual species'!A443</f>
        <v>Notothecta pisidica</v>
      </c>
      <c r="B443">
        <f>IF(SUM('Actual species'!B443:E443)&gt;0,1,IF(SUM('Actual species'!B443:E443="X"),1,0))</f>
        <v>0</v>
      </c>
      <c r="C443">
        <f>IF(SUM('Actual species'!F443)&gt;0,1,IF(SUM('Actual species'!F443="X"),1,0))</f>
        <v>0</v>
      </c>
      <c r="D443">
        <f>IF(SUM('Actual species'!G443)&gt;0,1,IF(SUM('Actual species'!G443="X"),1,0))</f>
        <v>0</v>
      </c>
      <c r="E443">
        <f>IF(SUM('Actual species'!H443)&gt;0,1,IF(SUM('Actual species'!H443="X"),1,0))</f>
        <v>0</v>
      </c>
      <c r="F443">
        <f>IF(SUM('Actual species'!I443)&gt;0,1,IF(SUM('Actual species'!I443="X"),1,0))</f>
        <v>1</v>
      </c>
      <c r="G443">
        <f>IF(SUM('Actual species'!J443)&gt;0,1,IF(SUM('Actual species'!J443="X"),1,0))</f>
        <v>0</v>
      </c>
      <c r="H443">
        <f>IF(SUM('Actual species'!K443)&gt;0,1,IF(SUM('Actual species'!K443="X"),1,0))</f>
        <v>0</v>
      </c>
      <c r="I443">
        <f>IF(SUM('Actual species'!L443)&gt;0,1,IF(SUM('Actual species'!L443="X"),1,0))</f>
        <v>0</v>
      </c>
      <c r="J443">
        <f>IF(SUM('Actual species'!M443)&gt;0,1,IF(SUM('Actual species'!M443="X"),1,0))</f>
        <v>0</v>
      </c>
      <c r="K443">
        <f>IF(SUM('Actual species'!N443)&gt;0,1,IF(SUM('Actual species'!N443="X"),1,0))</f>
        <v>0</v>
      </c>
      <c r="L443">
        <f>IF(SUM('Actual species'!O443)&gt;0,1,IF(SUM('Actual species'!O443="X"),1,0))</f>
        <v>0</v>
      </c>
      <c r="M443">
        <f>IF(SUM('Actual species'!P443)&gt;0,1,IF(SUM('Actual species'!P443="X"),1,0))</f>
        <v>0</v>
      </c>
      <c r="N443">
        <f>IF(SUM('Actual species'!Q443)&gt;0,1,IF(SUM('Actual species'!Q443="X"),1,0))</f>
        <v>0</v>
      </c>
      <c r="O443">
        <f>IF(SUM('Actual species'!R443)&gt;0,1,IF(SUM('Actual species'!R443="X"),1,0))</f>
        <v>0</v>
      </c>
      <c r="P443">
        <f>IF(SUM('Actual species'!S443)&gt;0,1,IF(SUM('Actual species'!S443="X"),1,0))</f>
        <v>0</v>
      </c>
      <c r="Q443">
        <f>IF(SUM('Actual species'!T443)&gt;0,1,IF(SUM('Actual species'!T443="X"),1,0))</f>
        <v>0</v>
      </c>
      <c r="R443">
        <f>IF(SUM('Actual species'!U443)&gt;0,1,IF(SUM('Actual species'!U443="X"),1,0))</f>
        <v>0</v>
      </c>
      <c r="S443">
        <f>IF(SUM('Actual species'!V443)&gt;0,1,IF(SUM('Actual species'!V443="X"),1,0))</f>
        <v>0</v>
      </c>
      <c r="T443">
        <f>IF(SUM('Actual species'!W443)&gt;0,1,IF(SUM('Actual species'!W443="X"),1,0))</f>
        <v>0</v>
      </c>
      <c r="U443">
        <f>IF(SUM('Actual species'!X443)&gt;0,1,IF(SUM('Actual species'!X443="X"),1,0))</f>
        <v>0</v>
      </c>
      <c r="V443">
        <f>IF(SUM('Actual species'!Y443)&gt;0,1,IF(SUM('Actual species'!Y443="X"),1,0))</f>
        <v>0</v>
      </c>
    </row>
    <row r="444" spans="1:22" x14ac:dyDescent="0.3">
      <c r="A444" t="str">
        <f>'Actual species'!A444</f>
        <v>Ocalea badia</v>
      </c>
      <c r="B444">
        <f>IF(SUM('Actual species'!B444:E444)&gt;0,1,IF(SUM('Actual species'!B444:E444="X"),1,0))</f>
        <v>0</v>
      </c>
      <c r="C444">
        <f>IF(SUM('Actual species'!F444)&gt;0,1,IF(SUM('Actual species'!F444="X"),1,0))</f>
        <v>1</v>
      </c>
      <c r="D444">
        <f>IF(SUM('Actual species'!G444)&gt;0,1,IF(SUM('Actual species'!G444="X"),1,0))</f>
        <v>0</v>
      </c>
      <c r="E444">
        <f>IF(SUM('Actual species'!H444)&gt;0,1,IF(SUM('Actual species'!H444="X"),1,0))</f>
        <v>0</v>
      </c>
      <c r="F444">
        <f>IF(SUM('Actual species'!I444)&gt;0,1,IF(SUM('Actual species'!I444="X"),1,0))</f>
        <v>0</v>
      </c>
      <c r="G444">
        <f>IF(SUM('Actual species'!J444)&gt;0,1,IF(SUM('Actual species'!J444="X"),1,0))</f>
        <v>1</v>
      </c>
      <c r="H444">
        <f>IF(SUM('Actual species'!K444)&gt;0,1,IF(SUM('Actual species'!K444="X"),1,0))</f>
        <v>0</v>
      </c>
      <c r="I444">
        <f>IF(SUM('Actual species'!L444)&gt;0,1,IF(SUM('Actual species'!L444="X"),1,0))</f>
        <v>0</v>
      </c>
      <c r="J444">
        <f>IF(SUM('Actual species'!M444)&gt;0,1,IF(SUM('Actual species'!M444="X"),1,0))</f>
        <v>1</v>
      </c>
      <c r="K444">
        <f>IF(SUM('Actual species'!N444)&gt;0,1,IF(SUM('Actual species'!N444="X"),1,0))</f>
        <v>0</v>
      </c>
      <c r="L444">
        <f>IF(SUM('Actual species'!O444)&gt;0,1,IF(SUM('Actual species'!O444="X"),1,0))</f>
        <v>0</v>
      </c>
      <c r="M444">
        <f>IF(SUM('Actual species'!P444)&gt;0,1,IF(SUM('Actual species'!P444="X"),1,0))</f>
        <v>1</v>
      </c>
      <c r="N444">
        <f>IF(SUM('Actual species'!Q444)&gt;0,1,IF(SUM('Actual species'!Q444="X"),1,0))</f>
        <v>0</v>
      </c>
      <c r="O444">
        <f>IF(SUM('Actual species'!R444)&gt;0,1,IF(SUM('Actual species'!R444="X"),1,0))</f>
        <v>0</v>
      </c>
      <c r="P444">
        <f>IF(SUM('Actual species'!S444)&gt;0,1,IF(SUM('Actual species'!S444="X"),1,0))</f>
        <v>0</v>
      </c>
      <c r="Q444">
        <f>IF(SUM('Actual species'!T444)&gt;0,1,IF(SUM('Actual species'!T444="X"),1,0))</f>
        <v>0</v>
      </c>
      <c r="R444">
        <f>IF(SUM('Actual species'!U444)&gt;0,1,IF(SUM('Actual species'!U444="X"),1,0))</f>
        <v>0</v>
      </c>
      <c r="S444">
        <f>IF(SUM('Actual species'!V444)&gt;0,1,IF(SUM('Actual species'!V444="X"),1,0))</f>
        <v>0</v>
      </c>
      <c r="T444">
        <f>IF(SUM('Actual species'!W444)&gt;0,1,IF(SUM('Actual species'!W444="X"),1,0))</f>
        <v>0</v>
      </c>
      <c r="U444">
        <f>IF(SUM('Actual species'!X444)&gt;0,1,IF(SUM('Actual species'!X444="X"),1,0))</f>
        <v>1</v>
      </c>
      <c r="V444">
        <f>IF(SUM('Actual species'!Y444)&gt;0,1,IF(SUM('Actual species'!Y444="X"),1,0))</f>
        <v>1</v>
      </c>
    </row>
    <row r="445" spans="1:22" x14ac:dyDescent="0.3">
      <c r="A445" t="str">
        <f>'Actual species'!A445</f>
        <v>Ocalea brachyptera</v>
      </c>
      <c r="B445">
        <f>IF(SUM('Actual species'!B445:E445)&gt;0,1,IF(SUM('Actual species'!B445:E445="X"),1,0))</f>
        <v>0</v>
      </c>
      <c r="C445">
        <f>IF(SUM('Actual species'!F445)&gt;0,1,IF(SUM('Actual species'!F445="X"),1,0))</f>
        <v>0</v>
      </c>
      <c r="D445">
        <f>IF(SUM('Actual species'!G445)&gt;0,1,IF(SUM('Actual species'!G445="X"),1,0))</f>
        <v>0</v>
      </c>
      <c r="E445">
        <f>IF(SUM('Actual species'!H445)&gt;0,1,IF(SUM('Actual species'!H445="X"),1,0))</f>
        <v>1</v>
      </c>
      <c r="F445">
        <f>IF(SUM('Actual species'!I445)&gt;0,1,IF(SUM('Actual species'!I445="X"),1,0))</f>
        <v>0</v>
      </c>
      <c r="G445">
        <f>IF(SUM('Actual species'!J445)&gt;0,1,IF(SUM('Actual species'!J445="X"),1,0))</f>
        <v>0</v>
      </c>
      <c r="H445">
        <f>IF(SUM('Actual species'!K445)&gt;0,1,IF(SUM('Actual species'!K445="X"),1,0))</f>
        <v>0</v>
      </c>
      <c r="I445">
        <f>IF(SUM('Actual species'!L445)&gt;0,1,IF(SUM('Actual species'!L445="X"),1,0))</f>
        <v>1</v>
      </c>
      <c r="J445">
        <f>IF(SUM('Actual species'!M445)&gt;0,1,IF(SUM('Actual species'!M445="X"),1,0))</f>
        <v>0</v>
      </c>
      <c r="K445">
        <f>IF(SUM('Actual species'!N445)&gt;0,1,IF(SUM('Actual species'!N445="X"),1,0))</f>
        <v>0</v>
      </c>
      <c r="L445">
        <f>IF(SUM('Actual species'!O445)&gt;0,1,IF(SUM('Actual species'!O445="X"),1,0))</f>
        <v>0</v>
      </c>
      <c r="M445">
        <f>IF(SUM('Actual species'!P445)&gt;0,1,IF(SUM('Actual species'!P445="X"),1,0))</f>
        <v>0</v>
      </c>
      <c r="N445">
        <f>IF(SUM('Actual species'!Q445)&gt;0,1,IF(SUM('Actual species'!Q445="X"),1,0))</f>
        <v>0</v>
      </c>
      <c r="O445">
        <f>IF(SUM('Actual species'!R445)&gt;0,1,IF(SUM('Actual species'!R445="X"),1,0))</f>
        <v>0</v>
      </c>
      <c r="P445">
        <f>IF(SUM('Actual species'!S445)&gt;0,1,IF(SUM('Actual species'!S445="X"),1,0))</f>
        <v>0</v>
      </c>
      <c r="Q445">
        <f>IF(SUM('Actual species'!T445)&gt;0,1,IF(SUM('Actual species'!T445="X"),1,0))</f>
        <v>0</v>
      </c>
      <c r="R445">
        <f>IF(SUM('Actual species'!U445)&gt;0,1,IF(SUM('Actual species'!U445="X"),1,0))</f>
        <v>0</v>
      </c>
      <c r="S445">
        <f>IF(SUM('Actual species'!V445)&gt;0,1,IF(SUM('Actual species'!V445="X"),1,0))</f>
        <v>0</v>
      </c>
      <c r="T445">
        <f>IF(SUM('Actual species'!W445)&gt;0,1,IF(SUM('Actual species'!W445="X"),1,0))</f>
        <v>0</v>
      </c>
      <c r="U445">
        <f>IF(SUM('Actual species'!X445)&gt;0,1,IF(SUM('Actual species'!X445="X"),1,0))</f>
        <v>0</v>
      </c>
      <c r="V445">
        <f>IF(SUM('Actual species'!Y445)&gt;0,1,IF(SUM('Actual species'!Y445="X"),1,0))</f>
        <v>1</v>
      </c>
    </row>
    <row r="446" spans="1:22" x14ac:dyDescent="0.3">
      <c r="A446" t="str">
        <f>'Actual species'!A446</f>
        <v>Ocalea concolor</v>
      </c>
      <c r="B446">
        <f>IF(SUM('Actual species'!B446:E446)&gt;0,1,IF(SUM('Actual species'!B446:E446="X"),1,0))</f>
        <v>0</v>
      </c>
      <c r="C446">
        <f>IF(SUM('Actual species'!F446)&gt;0,1,IF(SUM('Actual species'!F446="X"),1,0))</f>
        <v>0</v>
      </c>
      <c r="D446">
        <f>IF(SUM('Actual species'!G446)&gt;0,1,IF(SUM('Actual species'!G446="X"),1,0))</f>
        <v>0</v>
      </c>
      <c r="E446">
        <f>IF(SUM('Actual species'!H446)&gt;0,1,IF(SUM('Actual species'!H446="X"),1,0))</f>
        <v>0</v>
      </c>
      <c r="F446">
        <f>IF(SUM('Actual species'!I446)&gt;0,1,IF(SUM('Actual species'!I446="X"),1,0))</f>
        <v>0</v>
      </c>
      <c r="G446">
        <f>IF(SUM('Actual species'!J446)&gt;0,1,IF(SUM('Actual species'!J446="X"),1,0))</f>
        <v>0</v>
      </c>
      <c r="H446">
        <f>IF(SUM('Actual species'!K446)&gt;0,1,IF(SUM('Actual species'!K446="X"),1,0))</f>
        <v>0</v>
      </c>
      <c r="I446">
        <f>IF(SUM('Actual species'!L446)&gt;0,1,IF(SUM('Actual species'!L446="X"),1,0))</f>
        <v>0</v>
      </c>
      <c r="J446">
        <f>IF(SUM('Actual species'!M446)&gt;0,1,IF(SUM('Actual species'!M446="X"),1,0))</f>
        <v>0</v>
      </c>
      <c r="K446">
        <f>IF(SUM('Actual species'!N446)&gt;0,1,IF(SUM('Actual species'!N446="X"),1,0))</f>
        <v>0</v>
      </c>
      <c r="L446">
        <f>IF(SUM('Actual species'!O446)&gt;0,1,IF(SUM('Actual species'!O446="X"),1,0))</f>
        <v>0</v>
      </c>
      <c r="M446">
        <f>IF(SUM('Actual species'!P446)&gt;0,1,IF(SUM('Actual species'!P446="X"),1,0))</f>
        <v>0</v>
      </c>
      <c r="N446">
        <f>IF(SUM('Actual species'!Q446)&gt;0,1,IF(SUM('Actual species'!Q446="X"),1,0))</f>
        <v>0</v>
      </c>
      <c r="O446">
        <f>IF(SUM('Actual species'!R446)&gt;0,1,IF(SUM('Actual species'!R446="X"),1,0))</f>
        <v>1</v>
      </c>
      <c r="P446">
        <f>IF(SUM('Actual species'!S446)&gt;0,1,IF(SUM('Actual species'!S446="X"),1,0))</f>
        <v>0</v>
      </c>
      <c r="Q446">
        <f>IF(SUM('Actual species'!T446)&gt;0,1,IF(SUM('Actual species'!T446="X"),1,0))</f>
        <v>0</v>
      </c>
      <c r="R446">
        <f>IF(SUM('Actual species'!U446)&gt;0,1,IF(SUM('Actual species'!U446="X"),1,0))</f>
        <v>0</v>
      </c>
      <c r="S446">
        <f>IF(SUM('Actual species'!V446)&gt;0,1,IF(SUM('Actual species'!V446="X"),1,0))</f>
        <v>0</v>
      </c>
      <c r="T446">
        <f>IF(SUM('Actual species'!W446)&gt;0,1,IF(SUM('Actual species'!W446="X"),1,0))</f>
        <v>0</v>
      </c>
      <c r="U446">
        <f>IF(SUM('Actual species'!X446)&gt;0,1,IF(SUM('Actual species'!X446="X"),1,0))</f>
        <v>1</v>
      </c>
      <c r="V446">
        <f>IF(SUM('Actual species'!Y446)&gt;0,1,IF(SUM('Actual species'!Y446="X"),1,0))</f>
        <v>0</v>
      </c>
    </row>
    <row r="447" spans="1:22" x14ac:dyDescent="0.3">
      <c r="A447" t="str">
        <f>'Actual species'!A447</f>
        <v xml:space="preserve">Ocalea cretica (E) </v>
      </c>
      <c r="B447">
        <f>IF(SUM('Actual species'!B447:E447)&gt;0,1,IF(SUM('Actual species'!B447:E447="X"),1,0))</f>
        <v>0</v>
      </c>
      <c r="C447">
        <f>IF(SUM('Actual species'!F447)&gt;0,1,IF(SUM('Actual species'!F447="X"),1,0))</f>
        <v>0</v>
      </c>
      <c r="D447">
        <f>IF(SUM('Actual species'!G447)&gt;0,1,IF(SUM('Actual species'!G447="X"),1,0))</f>
        <v>0</v>
      </c>
      <c r="E447">
        <f>IF(SUM('Actual species'!H447)&gt;0,1,IF(SUM('Actual species'!H447="X"),1,0))</f>
        <v>0</v>
      </c>
      <c r="F447">
        <f>IF(SUM('Actual species'!I447)&gt;0,1,IF(SUM('Actual species'!I447="X"),1,0))</f>
        <v>0</v>
      </c>
      <c r="G447">
        <f>IF(SUM('Actual species'!J447)&gt;0,1,IF(SUM('Actual species'!J447="X"),1,0))</f>
        <v>1</v>
      </c>
      <c r="H447">
        <f>IF(SUM('Actual species'!K447)&gt;0,1,IF(SUM('Actual species'!K447="X"),1,0))</f>
        <v>0</v>
      </c>
      <c r="I447">
        <f>IF(SUM('Actual species'!L447)&gt;0,1,IF(SUM('Actual species'!L447="X"),1,0))</f>
        <v>0</v>
      </c>
      <c r="J447">
        <f>IF(SUM('Actual species'!M447)&gt;0,1,IF(SUM('Actual species'!M447="X"),1,0))</f>
        <v>0</v>
      </c>
      <c r="K447">
        <f>IF(SUM('Actual species'!N447)&gt;0,1,IF(SUM('Actual species'!N447="X"),1,0))</f>
        <v>0</v>
      </c>
      <c r="L447">
        <f>IF(SUM('Actual species'!O447)&gt;0,1,IF(SUM('Actual species'!O447="X"),1,0))</f>
        <v>0</v>
      </c>
      <c r="M447">
        <f>IF(SUM('Actual species'!P447)&gt;0,1,IF(SUM('Actual species'!P447="X"),1,0))</f>
        <v>0</v>
      </c>
      <c r="N447">
        <f>IF(SUM('Actual species'!Q447)&gt;0,1,IF(SUM('Actual species'!Q447="X"),1,0))</f>
        <v>0</v>
      </c>
      <c r="O447">
        <f>IF(SUM('Actual species'!R447)&gt;0,1,IF(SUM('Actual species'!R447="X"),1,0))</f>
        <v>0</v>
      </c>
      <c r="P447">
        <f>IF(SUM('Actual species'!S447)&gt;0,1,IF(SUM('Actual species'!S447="X"),1,0))</f>
        <v>0</v>
      </c>
      <c r="Q447">
        <f>IF(SUM('Actual species'!T447)&gt;0,1,IF(SUM('Actual species'!T447="X"),1,0))</f>
        <v>0</v>
      </c>
      <c r="R447">
        <f>IF(SUM('Actual species'!U447)&gt;0,1,IF(SUM('Actual species'!U447="X"),1,0))</f>
        <v>0</v>
      </c>
      <c r="S447">
        <f>IF(SUM('Actual species'!V447)&gt;0,1,IF(SUM('Actual species'!V447="X"),1,0))</f>
        <v>0</v>
      </c>
      <c r="T447">
        <f>IF(SUM('Actual species'!W447)&gt;0,1,IF(SUM('Actual species'!W447="X"),1,0))</f>
        <v>1</v>
      </c>
      <c r="U447">
        <f>IF(SUM('Actual species'!X447)&gt;0,1,IF(SUM('Actual species'!X447="X"),1,0))</f>
        <v>0</v>
      </c>
      <c r="V447">
        <f>IF(SUM('Actual species'!Y447)&gt;0,1,IF(SUM('Actual species'!Y447="X"),1,0))</f>
        <v>0</v>
      </c>
    </row>
    <row r="448" spans="1:22" x14ac:dyDescent="0.3">
      <c r="A448" t="str">
        <f>'Actual species'!A448</f>
        <v>Ocalea puncticollis</v>
      </c>
      <c r="B448">
        <f>IF(SUM('Actual species'!B448:E448)&gt;0,1,IF(SUM('Actual species'!B448:E448="X"),1,0))</f>
        <v>1</v>
      </c>
      <c r="C448">
        <f>IF(SUM('Actual species'!F448)&gt;0,1,IF(SUM('Actual species'!F448="X"),1,0))</f>
        <v>0</v>
      </c>
      <c r="D448">
        <f>IF(SUM('Actual species'!G448)&gt;0,1,IF(SUM('Actual species'!G448="X"),1,0))</f>
        <v>0</v>
      </c>
      <c r="E448">
        <f>IF(SUM('Actual species'!H448)&gt;0,1,IF(SUM('Actual species'!H448="X"),1,0))</f>
        <v>0</v>
      </c>
      <c r="F448">
        <f>IF(SUM('Actual species'!I448)&gt;0,1,IF(SUM('Actual species'!I448="X"),1,0))</f>
        <v>0</v>
      </c>
      <c r="G448">
        <f>IF(SUM('Actual species'!J448)&gt;0,1,IF(SUM('Actual species'!J448="X"),1,0))</f>
        <v>0</v>
      </c>
      <c r="H448">
        <f>IF(SUM('Actual species'!K448)&gt;0,1,IF(SUM('Actual species'!K448="X"),1,0))</f>
        <v>0</v>
      </c>
      <c r="I448">
        <f>IF(SUM('Actual species'!L448)&gt;0,1,IF(SUM('Actual species'!L448="X"),1,0))</f>
        <v>0</v>
      </c>
      <c r="J448">
        <f>IF(SUM('Actual species'!M448)&gt;0,1,IF(SUM('Actual species'!M448="X"),1,0))</f>
        <v>0</v>
      </c>
      <c r="K448">
        <f>IF(SUM('Actual species'!N448)&gt;0,1,IF(SUM('Actual species'!N448="X"),1,0))</f>
        <v>0</v>
      </c>
      <c r="L448">
        <f>IF(SUM('Actual species'!O448)&gt;0,1,IF(SUM('Actual species'!O448="X"),1,0))</f>
        <v>0</v>
      </c>
      <c r="M448">
        <f>IF(SUM('Actual species'!P448)&gt;0,1,IF(SUM('Actual species'!P448="X"),1,0))</f>
        <v>0</v>
      </c>
      <c r="N448">
        <f>IF(SUM('Actual species'!Q448)&gt;0,1,IF(SUM('Actual species'!Q448="X"),1,0))</f>
        <v>0</v>
      </c>
      <c r="O448">
        <f>IF(SUM('Actual species'!R448)&gt;0,1,IF(SUM('Actual species'!R448="X"),1,0))</f>
        <v>0</v>
      </c>
      <c r="P448">
        <f>IF(SUM('Actual species'!S448)&gt;0,1,IF(SUM('Actual species'!S448="X"),1,0))</f>
        <v>0</v>
      </c>
      <c r="Q448">
        <f>IF(SUM('Actual species'!T448)&gt;0,1,IF(SUM('Actual species'!T448="X"),1,0))</f>
        <v>1</v>
      </c>
      <c r="R448">
        <f>IF(SUM('Actual species'!U448)&gt;0,1,IF(SUM('Actual species'!U448="X"),1,0))</f>
        <v>0</v>
      </c>
      <c r="S448">
        <f>IF(SUM('Actual species'!V448)&gt;0,1,IF(SUM('Actual species'!V448="X"),1,0))</f>
        <v>0</v>
      </c>
      <c r="T448">
        <f>IF(SUM('Actual species'!W448)&gt;0,1,IF(SUM('Actual species'!W448="X"),1,0))</f>
        <v>0</v>
      </c>
      <c r="U448">
        <f>IF(SUM('Actual species'!X448)&gt;0,1,IF(SUM('Actual species'!X448="X"),1,0))</f>
        <v>1</v>
      </c>
      <c r="V448">
        <f>IF(SUM('Actual species'!Y448)&gt;0,1,IF(SUM('Actual species'!Y448="X"),1,0))</f>
        <v>0</v>
      </c>
    </row>
    <row r="449" spans="1:22" x14ac:dyDescent="0.3">
      <c r="A449" t="str">
        <f>'Actual species'!A449</f>
        <v>Ocalea robusta</v>
      </c>
      <c r="B449">
        <f>IF(SUM('Actual species'!B449:E449)&gt;0,1,IF(SUM('Actual species'!B449:E449="X"),1,0))</f>
        <v>0</v>
      </c>
      <c r="C449">
        <f>IF(SUM('Actual species'!F449)&gt;0,1,IF(SUM('Actual species'!F449="X"),1,0))</f>
        <v>0</v>
      </c>
      <c r="D449">
        <f>IF(SUM('Actual species'!G449)&gt;0,1,IF(SUM('Actual species'!G449="X"),1,0))</f>
        <v>0</v>
      </c>
      <c r="E449">
        <f>IF(SUM('Actual species'!H449)&gt;0,1,IF(SUM('Actual species'!H449="X"),1,0))</f>
        <v>0</v>
      </c>
      <c r="F449">
        <f>IF(SUM('Actual species'!I449)&gt;0,1,IF(SUM('Actual species'!I449="X"),1,0))</f>
        <v>0</v>
      </c>
      <c r="G449">
        <f>IF(SUM('Actual species'!J449)&gt;0,1,IF(SUM('Actual species'!J449="X"),1,0))</f>
        <v>0</v>
      </c>
      <c r="H449">
        <f>IF(SUM('Actual species'!K449)&gt;0,1,IF(SUM('Actual species'!K449="X"),1,0))</f>
        <v>0</v>
      </c>
      <c r="I449">
        <f>IF(SUM('Actual species'!L449)&gt;0,1,IF(SUM('Actual species'!L449="X"),1,0))</f>
        <v>0</v>
      </c>
      <c r="J449">
        <f>IF(SUM('Actual species'!M449)&gt;0,1,IF(SUM('Actual species'!M449="X"),1,0))</f>
        <v>1</v>
      </c>
      <c r="K449">
        <f>IF(SUM('Actual species'!N449)&gt;0,1,IF(SUM('Actual species'!N449="X"),1,0))</f>
        <v>0</v>
      </c>
      <c r="L449">
        <f>IF(SUM('Actual species'!O449)&gt;0,1,IF(SUM('Actual species'!O449="X"),1,0))</f>
        <v>0</v>
      </c>
      <c r="M449">
        <f>IF(SUM('Actual species'!P449)&gt;0,1,IF(SUM('Actual species'!P449="X"),1,0))</f>
        <v>0</v>
      </c>
      <c r="N449">
        <f>IF(SUM('Actual species'!Q449)&gt;0,1,IF(SUM('Actual species'!Q449="X"),1,0))</f>
        <v>0</v>
      </c>
      <c r="O449">
        <f>IF(SUM('Actual species'!R449)&gt;0,1,IF(SUM('Actual species'!R449="X"),1,0))</f>
        <v>1</v>
      </c>
      <c r="P449">
        <f>IF(SUM('Actual species'!S449)&gt;0,1,IF(SUM('Actual species'!S449="X"),1,0))</f>
        <v>0</v>
      </c>
      <c r="Q449">
        <f>IF(SUM('Actual species'!T449)&gt;0,1,IF(SUM('Actual species'!T449="X"),1,0))</f>
        <v>1</v>
      </c>
      <c r="R449">
        <f>IF(SUM('Actual species'!U449)&gt;0,1,IF(SUM('Actual species'!U449="X"),1,0))</f>
        <v>0</v>
      </c>
      <c r="S449">
        <f>IF(SUM('Actual species'!V449)&gt;0,1,IF(SUM('Actual species'!V449="X"),1,0))</f>
        <v>0</v>
      </c>
      <c r="T449">
        <f>IF(SUM('Actual species'!W449)&gt;0,1,IF(SUM('Actual species'!W449="X"),1,0))</f>
        <v>0</v>
      </c>
      <c r="U449">
        <f>IF(SUM('Actual species'!X449)&gt;0,1,IF(SUM('Actual species'!X449="X"),1,0))</f>
        <v>1</v>
      </c>
      <c r="V449">
        <f>IF(SUM('Actual species'!Y449)&gt;0,1,IF(SUM('Actual species'!Y449="X"),1,0))</f>
        <v>0</v>
      </c>
    </row>
    <row r="450" spans="1:22" x14ac:dyDescent="0.3">
      <c r="A450" t="str">
        <f>'Actual species'!A450</f>
        <v>Ocalea ruficollis</v>
      </c>
      <c r="B450">
        <f>IF(SUM('Actual species'!B450:E450)&gt;0,1,IF(SUM('Actual species'!B450:E450="X"),1,0))</f>
        <v>0</v>
      </c>
      <c r="C450">
        <f>IF(SUM('Actual species'!F450)&gt;0,1,IF(SUM('Actual species'!F450="X"),1,0))</f>
        <v>0</v>
      </c>
      <c r="D450">
        <f>IF(SUM('Actual species'!G450)&gt;0,1,IF(SUM('Actual species'!G450="X"),1,0))</f>
        <v>0</v>
      </c>
      <c r="E450">
        <f>IF(SUM('Actual species'!H450)&gt;0,1,IF(SUM('Actual species'!H450="X"),1,0))</f>
        <v>0</v>
      </c>
      <c r="F450">
        <f>IF(SUM('Actual species'!I450)&gt;0,1,IF(SUM('Actual species'!I450="X"),1,0))</f>
        <v>0</v>
      </c>
      <c r="G450">
        <f>IF(SUM('Actual species'!J450)&gt;0,1,IF(SUM('Actual species'!J450="X"),1,0))</f>
        <v>0</v>
      </c>
      <c r="H450">
        <f>IF(SUM('Actual species'!K450)&gt;0,1,IF(SUM('Actual species'!K450="X"),1,0))</f>
        <v>0</v>
      </c>
      <c r="I450">
        <f>IF(SUM('Actual species'!L450)&gt;0,1,IF(SUM('Actual species'!L450="X"),1,0))</f>
        <v>0</v>
      </c>
      <c r="J450">
        <f>IF(SUM('Actual species'!M450)&gt;0,1,IF(SUM('Actual species'!M450="X"),1,0))</f>
        <v>1</v>
      </c>
      <c r="K450">
        <f>IF(SUM('Actual species'!N450)&gt;0,1,IF(SUM('Actual species'!N450="X"),1,0))</f>
        <v>0</v>
      </c>
      <c r="L450">
        <f>IF(SUM('Actual species'!O450)&gt;0,1,IF(SUM('Actual species'!O450="X"),1,0))</f>
        <v>0</v>
      </c>
      <c r="M450">
        <f>IF(SUM('Actual species'!P450)&gt;0,1,IF(SUM('Actual species'!P450="X"),1,0))</f>
        <v>0</v>
      </c>
      <c r="N450">
        <f>IF(SUM('Actual species'!Q450)&gt;0,1,IF(SUM('Actual species'!Q450="X"),1,0))</f>
        <v>0</v>
      </c>
      <c r="O450">
        <f>IF(SUM('Actual species'!R450)&gt;0,1,IF(SUM('Actual species'!R450="X"),1,0))</f>
        <v>0</v>
      </c>
      <c r="P450">
        <f>IF(SUM('Actual species'!S450)&gt;0,1,IF(SUM('Actual species'!S450="X"),1,0))</f>
        <v>0</v>
      </c>
      <c r="Q450">
        <f>IF(SUM('Actual species'!T450)&gt;0,1,IF(SUM('Actual species'!T450="X"),1,0))</f>
        <v>0</v>
      </c>
      <c r="R450">
        <f>IF(SUM('Actual species'!U450)&gt;0,1,IF(SUM('Actual species'!U450="X"),1,0))</f>
        <v>0</v>
      </c>
      <c r="S450">
        <f>IF(SUM('Actual species'!V450)&gt;0,1,IF(SUM('Actual species'!V450="X"),1,0))</f>
        <v>0</v>
      </c>
      <c r="T450">
        <f>IF(SUM('Actual species'!W450)&gt;0,1,IF(SUM('Actual species'!W450="X"),1,0))</f>
        <v>0</v>
      </c>
      <c r="U450">
        <f>IF(SUM('Actual species'!X450)&gt;0,1,IF(SUM('Actual species'!X450="X"),1,0))</f>
        <v>1</v>
      </c>
      <c r="V450">
        <f>IF(SUM('Actual species'!Y450)&gt;0,1,IF(SUM('Actual species'!Y450="X"),1,0))</f>
        <v>1</v>
      </c>
    </row>
    <row r="451" spans="1:22" x14ac:dyDescent="0.3">
      <c r="A451" t="str">
        <f>'Actual species'!A451</f>
        <v>?*Oligocharina corcyrica</v>
      </c>
      <c r="B451">
        <f>IF(SUM('Actual species'!B451:E451)&gt;0,1,IF(SUM('Actual species'!B451:E451="X"),1,0))</f>
        <v>0</v>
      </c>
      <c r="C451">
        <f>IF(SUM('Actual species'!F451)&gt;0,1,IF(SUM('Actual species'!F451="X"),1,0))</f>
        <v>0</v>
      </c>
      <c r="D451">
        <f>IF(SUM('Actual species'!G451)&gt;0,1,IF(SUM('Actual species'!G451="X"),1,0))</f>
        <v>0</v>
      </c>
      <c r="E451">
        <f>IF(SUM('Actual species'!H451)&gt;0,1,IF(SUM('Actual species'!H451="X"),1,0))</f>
        <v>0</v>
      </c>
      <c r="F451">
        <f>IF(SUM('Actual species'!I451)&gt;0,1,IF(SUM('Actual species'!I451="X"),1,0))</f>
        <v>0</v>
      </c>
      <c r="G451">
        <f>IF(SUM('Actual species'!J451)&gt;0,1,IF(SUM('Actual species'!J451="X"),1,0))</f>
        <v>0</v>
      </c>
      <c r="H451">
        <f>IF(SUM('Actual species'!K451)&gt;0,1,IF(SUM('Actual species'!K451="X"),1,0))</f>
        <v>0</v>
      </c>
      <c r="I451">
        <f>IF(SUM('Actual species'!L451)&gt;0,1,IF(SUM('Actual species'!L451="X"),1,0))</f>
        <v>0</v>
      </c>
      <c r="J451">
        <f>IF(SUM('Actual species'!M451)&gt;0,1,IF(SUM('Actual species'!M451="X"),1,0))</f>
        <v>1</v>
      </c>
      <c r="K451">
        <f>IF(SUM('Actual species'!N451)&gt;0,1,IF(SUM('Actual species'!N451="X"),1,0))</f>
        <v>0</v>
      </c>
      <c r="L451">
        <f>IF(SUM('Actual species'!O451)&gt;0,1,IF(SUM('Actual species'!O451="X"),1,0))</f>
        <v>0</v>
      </c>
      <c r="M451">
        <f>IF(SUM('Actual species'!P451)&gt;0,1,IF(SUM('Actual species'!P451="X"),1,0))</f>
        <v>0</v>
      </c>
      <c r="N451">
        <f>IF(SUM('Actual species'!Q451)&gt;0,1,IF(SUM('Actual species'!Q451="X"),1,0))</f>
        <v>0</v>
      </c>
      <c r="O451">
        <f>IF(SUM('Actual species'!R451)&gt;0,1,IF(SUM('Actual species'!R451="X"),1,0))</f>
        <v>0</v>
      </c>
      <c r="P451">
        <f>IF(SUM('Actual species'!S451)&gt;0,1,IF(SUM('Actual species'!S451="X"),1,0))</f>
        <v>0</v>
      </c>
      <c r="Q451">
        <f>IF(SUM('Actual species'!T451)&gt;0,1,IF(SUM('Actual species'!T451="X"),1,0))</f>
        <v>0</v>
      </c>
      <c r="R451">
        <f>IF(SUM('Actual species'!U451)&gt;0,1,IF(SUM('Actual species'!U451="X"),1,0))</f>
        <v>0</v>
      </c>
      <c r="S451">
        <f>IF(SUM('Actual species'!V451)&gt;0,1,IF(SUM('Actual species'!V451="X"),1,0))</f>
        <v>0</v>
      </c>
      <c r="T451">
        <f>IF(SUM('Actual species'!W451)&gt;0,1,IF(SUM('Actual species'!W451="X"),1,0))</f>
        <v>0</v>
      </c>
      <c r="U451">
        <f>IF(SUM('Actual species'!X451)&gt;0,1,IF(SUM('Actual species'!X451="X"),1,0))</f>
        <v>0</v>
      </c>
      <c r="V451">
        <f>IF(SUM('Actual species'!Y451)&gt;0,1,IF(SUM('Actual species'!Y451="X"),1,0))</f>
        <v>0</v>
      </c>
    </row>
    <row r="452" spans="1:22" x14ac:dyDescent="0.3">
      <c r="A452" t="str">
        <f>'Actual species'!A452</f>
        <v>Oligota anatolica</v>
      </c>
      <c r="B452">
        <f>IF(SUM('Actual species'!B452:E452)&gt;0,1,IF(SUM('Actual species'!B452:E452="X"),1,0))</f>
        <v>0</v>
      </c>
      <c r="C452">
        <f>IF(SUM('Actual species'!F452)&gt;0,1,IF(SUM('Actual species'!F452="X"),1,0))</f>
        <v>0</v>
      </c>
      <c r="D452">
        <f>IF(SUM('Actual species'!G452)&gt;0,1,IF(SUM('Actual species'!G452="X"),1,0))</f>
        <v>0</v>
      </c>
      <c r="E452">
        <f>IF(SUM('Actual species'!H452)&gt;0,1,IF(SUM('Actual species'!H452="X"),1,0))</f>
        <v>0</v>
      </c>
      <c r="F452">
        <f>IF(SUM('Actual species'!I452)&gt;0,1,IF(SUM('Actual species'!I452="X"),1,0))</f>
        <v>0</v>
      </c>
      <c r="G452">
        <f>IF(SUM('Actual species'!J452)&gt;0,1,IF(SUM('Actual species'!J452="X"),1,0))</f>
        <v>0</v>
      </c>
      <c r="H452">
        <f>IF(SUM('Actual species'!K452)&gt;0,1,IF(SUM('Actual species'!K452="X"),1,0))</f>
        <v>0</v>
      </c>
      <c r="I452">
        <f>IF(SUM('Actual species'!L452)&gt;0,1,IF(SUM('Actual species'!L452="X"),1,0))</f>
        <v>0</v>
      </c>
      <c r="J452">
        <f>IF(SUM('Actual species'!M452)&gt;0,1,IF(SUM('Actual species'!M452="X"),1,0))</f>
        <v>0</v>
      </c>
      <c r="K452">
        <f>IF(SUM('Actual species'!N452)&gt;0,1,IF(SUM('Actual species'!N452="X"),1,0))</f>
        <v>1</v>
      </c>
      <c r="L452">
        <f>IF(SUM('Actual species'!O452)&gt;0,1,IF(SUM('Actual species'!O452="X"),1,0))</f>
        <v>0</v>
      </c>
      <c r="M452">
        <f>IF(SUM('Actual species'!P452)&gt;0,1,IF(SUM('Actual species'!P452="X"),1,0))</f>
        <v>0</v>
      </c>
      <c r="N452">
        <f>IF(SUM('Actual species'!Q452)&gt;0,1,IF(SUM('Actual species'!Q452="X"),1,0))</f>
        <v>0</v>
      </c>
      <c r="O452">
        <f>IF(SUM('Actual species'!R452)&gt;0,1,IF(SUM('Actual species'!R452="X"),1,0))</f>
        <v>0</v>
      </c>
      <c r="P452">
        <f>IF(SUM('Actual species'!S452)&gt;0,1,IF(SUM('Actual species'!S452="X"),1,0))</f>
        <v>0</v>
      </c>
      <c r="Q452">
        <f>IF(SUM('Actual species'!T452)&gt;0,1,IF(SUM('Actual species'!T452="X"),1,0))</f>
        <v>0</v>
      </c>
      <c r="R452">
        <f>IF(SUM('Actual species'!U452)&gt;0,1,IF(SUM('Actual species'!U452="X"),1,0))</f>
        <v>0</v>
      </c>
      <c r="S452">
        <f>IF(SUM('Actual species'!V452)&gt;0,1,IF(SUM('Actual species'!V452="X"),1,0))</f>
        <v>0</v>
      </c>
      <c r="T452">
        <f>IF(SUM('Actual species'!W452)&gt;0,1,IF(SUM('Actual species'!W452="X"),1,0))</f>
        <v>0</v>
      </c>
      <c r="U452">
        <f>IF(SUM('Actual species'!X452)&gt;0,1,IF(SUM('Actual species'!X452="X"),1,0))</f>
        <v>0</v>
      </c>
      <c r="V452">
        <f>IF(SUM('Actual species'!Y452)&gt;0,1,IF(SUM('Actual species'!Y452="X"),1,0))</f>
        <v>1</v>
      </c>
    </row>
    <row r="453" spans="1:22" x14ac:dyDescent="0.3">
      <c r="A453" t="str">
        <f>'Actual species'!A453</f>
        <v>Oligota granaria</v>
      </c>
      <c r="B453">
        <f>IF(SUM('Actual species'!B453:E453)&gt;0,1,IF(SUM('Actual species'!B453:E453="X"),1,0))</f>
        <v>0</v>
      </c>
      <c r="C453">
        <f>IF(SUM('Actual species'!F453)&gt;0,1,IF(SUM('Actual species'!F453="X"),1,0))</f>
        <v>0</v>
      </c>
      <c r="D453">
        <f>IF(SUM('Actual species'!G453)&gt;0,1,IF(SUM('Actual species'!G453="X"),1,0))</f>
        <v>0</v>
      </c>
      <c r="E453">
        <f>IF(SUM('Actual species'!H453)&gt;0,1,IF(SUM('Actual species'!H453="X"),1,0))</f>
        <v>0</v>
      </c>
      <c r="F453">
        <f>IF(SUM('Actual species'!I453)&gt;0,1,IF(SUM('Actual species'!I453="X"),1,0))</f>
        <v>0</v>
      </c>
      <c r="G453">
        <f>IF(SUM('Actual species'!J453)&gt;0,1,IF(SUM('Actual species'!J453="X"),1,0))</f>
        <v>0</v>
      </c>
      <c r="H453">
        <f>IF(SUM('Actual species'!K453)&gt;0,1,IF(SUM('Actual species'!K453="X"),1,0))</f>
        <v>0</v>
      </c>
      <c r="I453">
        <f>IF(SUM('Actual species'!L453)&gt;0,1,IF(SUM('Actual species'!L453="X"),1,0))</f>
        <v>0</v>
      </c>
      <c r="J453">
        <f>IF(SUM('Actual species'!M453)&gt;0,1,IF(SUM('Actual species'!M453="X"),1,0))</f>
        <v>1</v>
      </c>
      <c r="K453">
        <f>IF(SUM('Actual species'!N453)&gt;0,1,IF(SUM('Actual species'!N453="X"),1,0))</f>
        <v>0</v>
      </c>
      <c r="L453">
        <f>IF(SUM('Actual species'!O453)&gt;0,1,IF(SUM('Actual species'!O453="X"),1,0))</f>
        <v>0</v>
      </c>
      <c r="M453">
        <f>IF(SUM('Actual species'!P453)&gt;0,1,IF(SUM('Actual species'!P453="X"),1,0))</f>
        <v>0</v>
      </c>
      <c r="N453">
        <f>IF(SUM('Actual species'!Q453)&gt;0,1,IF(SUM('Actual species'!Q453="X"),1,0))</f>
        <v>0</v>
      </c>
      <c r="O453">
        <f>IF(SUM('Actual species'!R453)&gt;0,1,IF(SUM('Actual species'!R453="X"),1,0))</f>
        <v>0</v>
      </c>
      <c r="P453">
        <f>IF(SUM('Actual species'!S453)&gt;0,1,IF(SUM('Actual species'!S453="X"),1,0))</f>
        <v>0</v>
      </c>
      <c r="Q453">
        <f>IF(SUM('Actual species'!T453)&gt;0,1,IF(SUM('Actual species'!T453="X"),1,0))</f>
        <v>0</v>
      </c>
      <c r="R453">
        <f>IF(SUM('Actual species'!U453)&gt;0,1,IF(SUM('Actual species'!U453="X"),1,0))</f>
        <v>0</v>
      </c>
      <c r="S453">
        <f>IF(SUM('Actual species'!V453)&gt;0,1,IF(SUM('Actual species'!V453="X"),1,0))</f>
        <v>0</v>
      </c>
      <c r="T453">
        <f>IF(SUM('Actual species'!W453)&gt;0,1,IF(SUM('Actual species'!W453="X"),1,0))</f>
        <v>0</v>
      </c>
      <c r="U453">
        <f>IF(SUM('Actual species'!X453)&gt;0,1,IF(SUM('Actual species'!X453="X"),1,0))</f>
        <v>0</v>
      </c>
      <c r="V453">
        <f>IF(SUM('Actual species'!Y453)&gt;0,1,IF(SUM('Actual species'!Y453="X"),1,0))</f>
        <v>0</v>
      </c>
    </row>
    <row r="454" spans="1:22" x14ac:dyDescent="0.3">
      <c r="A454" t="str">
        <f>'Actual species'!A454</f>
        <v>Oligota lohsei</v>
      </c>
      <c r="B454">
        <f>IF(SUM('Actual species'!B454:E454)&gt;0,1,IF(SUM('Actual species'!B454:E454="X"),1,0))</f>
        <v>0</v>
      </c>
      <c r="C454">
        <f>IF(SUM('Actual species'!F454)&gt;0,1,IF(SUM('Actual species'!F454="X"),1,0))</f>
        <v>0</v>
      </c>
      <c r="D454">
        <f>IF(SUM('Actual species'!G454)&gt;0,1,IF(SUM('Actual species'!G454="X"),1,0))</f>
        <v>0</v>
      </c>
      <c r="E454">
        <f>IF(SUM('Actual species'!H454)&gt;0,1,IF(SUM('Actual species'!H454="X"),1,0))</f>
        <v>0</v>
      </c>
      <c r="F454">
        <f>IF(SUM('Actual species'!I454)&gt;0,1,IF(SUM('Actual species'!I454="X"),1,0))</f>
        <v>0</v>
      </c>
      <c r="G454">
        <f>IF(SUM('Actual species'!J454)&gt;0,1,IF(SUM('Actual species'!J454="X"),1,0))</f>
        <v>0</v>
      </c>
      <c r="H454">
        <f>IF(SUM('Actual species'!K454)&gt;0,1,IF(SUM('Actual species'!K454="X"),1,0))</f>
        <v>0</v>
      </c>
      <c r="I454">
        <f>IF(SUM('Actual species'!L454)&gt;0,1,IF(SUM('Actual species'!L454="X"),1,0))</f>
        <v>0</v>
      </c>
      <c r="J454">
        <f>IF(SUM('Actual species'!M454)&gt;0,1,IF(SUM('Actual species'!M454="X"),1,0))</f>
        <v>1</v>
      </c>
      <c r="K454">
        <f>IF(SUM('Actual species'!N454)&gt;0,1,IF(SUM('Actual species'!N454="X"),1,0))</f>
        <v>0</v>
      </c>
      <c r="L454">
        <f>IF(SUM('Actual species'!O454)&gt;0,1,IF(SUM('Actual species'!O454="X"),1,0))</f>
        <v>0</v>
      </c>
      <c r="M454">
        <f>IF(SUM('Actual species'!P454)&gt;0,1,IF(SUM('Actual species'!P454="X"),1,0))</f>
        <v>0</v>
      </c>
      <c r="N454">
        <f>IF(SUM('Actual species'!Q454)&gt;0,1,IF(SUM('Actual species'!Q454="X"),1,0))</f>
        <v>0</v>
      </c>
      <c r="O454">
        <f>IF(SUM('Actual species'!R454)&gt;0,1,IF(SUM('Actual species'!R454="X"),1,0))</f>
        <v>0</v>
      </c>
      <c r="P454">
        <f>IF(SUM('Actual species'!S454)&gt;0,1,IF(SUM('Actual species'!S454="X"),1,0))</f>
        <v>0</v>
      </c>
      <c r="Q454">
        <f>IF(SUM('Actual species'!T454)&gt;0,1,IF(SUM('Actual species'!T454="X"),1,0))</f>
        <v>0</v>
      </c>
      <c r="R454">
        <f>IF(SUM('Actual species'!U454)&gt;0,1,IF(SUM('Actual species'!U454="X"),1,0))</f>
        <v>0</v>
      </c>
      <c r="S454">
        <f>IF(SUM('Actual species'!V454)&gt;0,1,IF(SUM('Actual species'!V454="X"),1,0))</f>
        <v>0</v>
      </c>
      <c r="T454">
        <f>IF(SUM('Actual species'!W454)&gt;0,1,IF(SUM('Actual species'!W454="X"),1,0))</f>
        <v>0</v>
      </c>
      <c r="U454">
        <f>IF(SUM('Actual species'!X454)&gt;0,1,IF(SUM('Actual species'!X454="X"),1,0))</f>
        <v>1</v>
      </c>
      <c r="V454">
        <f>IF(SUM('Actual species'!Y454)&gt;0,1,IF(SUM('Actual species'!Y454="X"),1,0))</f>
        <v>0</v>
      </c>
    </row>
    <row r="455" spans="1:22" x14ac:dyDescent="0.3">
      <c r="A455" t="str">
        <f>'Actual species'!A455</f>
        <v>Oligota parva</v>
      </c>
      <c r="B455">
        <f>IF(SUM('Actual species'!B455:E455)&gt;0,1,IF(SUM('Actual species'!B455:E455="X"),1,0))</f>
        <v>0</v>
      </c>
      <c r="C455">
        <f>IF(SUM('Actual species'!F455)&gt;0,1,IF(SUM('Actual species'!F455="X"),1,0))</f>
        <v>0</v>
      </c>
      <c r="D455">
        <f>IF(SUM('Actual species'!G455)&gt;0,1,IF(SUM('Actual species'!G455="X"),1,0))</f>
        <v>0</v>
      </c>
      <c r="E455">
        <f>IF(SUM('Actual species'!H455)&gt;0,1,IF(SUM('Actual species'!H455="X"),1,0))</f>
        <v>0</v>
      </c>
      <c r="F455">
        <f>IF(SUM('Actual species'!I455)&gt;0,1,IF(SUM('Actual species'!I455="X"),1,0))</f>
        <v>0</v>
      </c>
      <c r="G455">
        <f>IF(SUM('Actual species'!J455)&gt;0,1,IF(SUM('Actual species'!J455="X"),1,0))</f>
        <v>0</v>
      </c>
      <c r="H455">
        <f>IF(SUM('Actual species'!K455)&gt;0,1,IF(SUM('Actual species'!K455="X"),1,0))</f>
        <v>0</v>
      </c>
      <c r="I455">
        <f>IF(SUM('Actual species'!L455)&gt;0,1,IF(SUM('Actual species'!L455="X"),1,0))</f>
        <v>0</v>
      </c>
      <c r="J455">
        <f>IF(SUM('Actual species'!M455)&gt;0,1,IF(SUM('Actual species'!M455="X"),1,0))</f>
        <v>1</v>
      </c>
      <c r="K455">
        <f>IF(SUM('Actual species'!N455)&gt;0,1,IF(SUM('Actual species'!N455="X"),1,0))</f>
        <v>0</v>
      </c>
      <c r="L455">
        <f>IF(SUM('Actual species'!O455)&gt;0,1,IF(SUM('Actual species'!O455="X"),1,0))</f>
        <v>0</v>
      </c>
      <c r="M455">
        <f>IF(SUM('Actual species'!P455)&gt;0,1,IF(SUM('Actual species'!P455="X"),1,0))</f>
        <v>0</v>
      </c>
      <c r="N455">
        <f>IF(SUM('Actual species'!Q455)&gt;0,1,IF(SUM('Actual species'!Q455="X"),1,0))</f>
        <v>0</v>
      </c>
      <c r="O455">
        <f>IF(SUM('Actual species'!R455)&gt;0,1,IF(SUM('Actual species'!R455="X"),1,0))</f>
        <v>0</v>
      </c>
      <c r="P455">
        <f>IF(SUM('Actual species'!S455)&gt;0,1,IF(SUM('Actual species'!S455="X"),1,0))</f>
        <v>0</v>
      </c>
      <c r="Q455">
        <f>IF(SUM('Actual species'!T455)&gt;0,1,IF(SUM('Actual species'!T455="X"),1,0))</f>
        <v>0</v>
      </c>
      <c r="R455">
        <f>IF(SUM('Actual species'!U455)&gt;0,1,IF(SUM('Actual species'!U455="X"),1,0))</f>
        <v>0</v>
      </c>
      <c r="S455">
        <f>IF(SUM('Actual species'!V455)&gt;0,1,IF(SUM('Actual species'!V455="X"),1,0))</f>
        <v>0</v>
      </c>
      <c r="T455">
        <f>IF(SUM('Actual species'!W455)&gt;0,1,IF(SUM('Actual species'!W455="X"),1,0))</f>
        <v>0</v>
      </c>
      <c r="U455">
        <f>IF(SUM('Actual species'!X455)&gt;0,1,IF(SUM('Actual species'!X455="X"),1,0))</f>
        <v>1</v>
      </c>
      <c r="V455">
        <f>IF(SUM('Actual species'!Y455)&gt;0,1,IF(SUM('Actual species'!Y455="X"),1,0))</f>
        <v>0</v>
      </c>
    </row>
    <row r="456" spans="1:22" x14ac:dyDescent="0.3">
      <c r="A456" t="str">
        <f>'Actual species'!A456</f>
        <v>Oligota picipes</v>
      </c>
      <c r="B456">
        <f>IF(SUM('Actual species'!B456:E456)&gt;0,1,IF(SUM('Actual species'!B456:E456="X"),1,0))</f>
        <v>0</v>
      </c>
      <c r="C456">
        <f>IF(SUM('Actual species'!F456)&gt;0,1,IF(SUM('Actual species'!F456="X"),1,0))</f>
        <v>0</v>
      </c>
      <c r="D456">
        <f>IF(SUM('Actual species'!G456)&gt;0,1,IF(SUM('Actual species'!G456="X"),1,0))</f>
        <v>0</v>
      </c>
      <c r="E456">
        <f>IF(SUM('Actual species'!H456)&gt;0,1,IF(SUM('Actual species'!H456="X"),1,0))</f>
        <v>0</v>
      </c>
      <c r="F456">
        <f>IF(SUM('Actual species'!I456)&gt;0,1,IF(SUM('Actual species'!I456="X"),1,0))</f>
        <v>0</v>
      </c>
      <c r="G456">
        <f>IF(SUM('Actual species'!J456)&gt;0,1,IF(SUM('Actual species'!J456="X"),1,0))</f>
        <v>0</v>
      </c>
      <c r="H456">
        <f>IF(SUM('Actual species'!K456)&gt;0,1,IF(SUM('Actual species'!K456="X"),1,0))</f>
        <v>0</v>
      </c>
      <c r="I456">
        <f>IF(SUM('Actual species'!L456)&gt;0,1,IF(SUM('Actual species'!L456="X"),1,0))</f>
        <v>0</v>
      </c>
      <c r="J456">
        <f>IF(SUM('Actual species'!M456)&gt;0,1,IF(SUM('Actual species'!M456="X"),1,0))</f>
        <v>1</v>
      </c>
      <c r="K456">
        <f>IF(SUM('Actual species'!N456)&gt;0,1,IF(SUM('Actual species'!N456="X"),1,0))</f>
        <v>0</v>
      </c>
      <c r="L456">
        <f>IF(SUM('Actual species'!O456)&gt;0,1,IF(SUM('Actual species'!O456="X"),1,0))</f>
        <v>0</v>
      </c>
      <c r="M456">
        <f>IF(SUM('Actual species'!P456)&gt;0,1,IF(SUM('Actual species'!P456="X"),1,0))</f>
        <v>0</v>
      </c>
      <c r="N456">
        <f>IF(SUM('Actual species'!Q456)&gt;0,1,IF(SUM('Actual species'!Q456="X"),1,0))</f>
        <v>0</v>
      </c>
      <c r="O456">
        <f>IF(SUM('Actual species'!R456)&gt;0,1,IF(SUM('Actual species'!R456="X"),1,0))</f>
        <v>0</v>
      </c>
      <c r="P456">
        <f>IF(SUM('Actual species'!S456)&gt;0,1,IF(SUM('Actual species'!S456="X"),1,0))</f>
        <v>0</v>
      </c>
      <c r="Q456">
        <f>IF(SUM('Actual species'!T456)&gt;0,1,IF(SUM('Actual species'!T456="X"),1,0))</f>
        <v>0</v>
      </c>
      <c r="R456">
        <f>IF(SUM('Actual species'!U456)&gt;0,1,IF(SUM('Actual species'!U456="X"),1,0))</f>
        <v>0</v>
      </c>
      <c r="S456">
        <f>IF(SUM('Actual species'!V456)&gt;0,1,IF(SUM('Actual species'!V456="X"),1,0))</f>
        <v>0</v>
      </c>
      <c r="T456">
        <f>IF(SUM('Actual species'!W456)&gt;0,1,IF(SUM('Actual species'!W456="X"),1,0))</f>
        <v>0</v>
      </c>
      <c r="U456">
        <f>IF(SUM('Actual species'!X456)&gt;0,1,IF(SUM('Actual species'!X456="X"),1,0))</f>
        <v>0</v>
      </c>
      <c r="V456">
        <f>IF(SUM('Actual species'!Y456)&gt;0,1,IF(SUM('Actual species'!Y456="X"),1,0))</f>
        <v>0</v>
      </c>
    </row>
    <row r="457" spans="1:22" x14ac:dyDescent="0.3">
      <c r="A457" t="str">
        <f>'Actual species'!A457</f>
        <v>Oligota pusillima</v>
      </c>
      <c r="B457">
        <f>IF(SUM('Actual species'!B457:E457)&gt;0,1,IF(SUM('Actual species'!B457:E457="X"),1,0))</f>
        <v>0</v>
      </c>
      <c r="C457">
        <f>IF(SUM('Actual species'!F457)&gt;0,1,IF(SUM('Actual species'!F457="X"),1,0))</f>
        <v>0</v>
      </c>
      <c r="D457">
        <f>IF(SUM('Actual species'!G457)&gt;0,1,IF(SUM('Actual species'!G457="X"),1,0))</f>
        <v>0</v>
      </c>
      <c r="E457">
        <f>IF(SUM('Actual species'!H457)&gt;0,1,IF(SUM('Actual species'!H457="X"),1,0))</f>
        <v>0</v>
      </c>
      <c r="F457">
        <f>IF(SUM('Actual species'!I457)&gt;0,1,IF(SUM('Actual species'!I457="X"),1,0))</f>
        <v>0</v>
      </c>
      <c r="G457">
        <f>IF(SUM('Actual species'!J457)&gt;0,1,IF(SUM('Actual species'!J457="X"),1,0))</f>
        <v>0</v>
      </c>
      <c r="H457">
        <f>IF(SUM('Actual species'!K457)&gt;0,1,IF(SUM('Actual species'!K457="X"),1,0))</f>
        <v>1</v>
      </c>
      <c r="I457">
        <f>IF(SUM('Actual species'!L457)&gt;0,1,IF(SUM('Actual species'!L457="X"),1,0))</f>
        <v>0</v>
      </c>
      <c r="J457">
        <f>IF(SUM('Actual species'!M457)&gt;0,1,IF(SUM('Actual species'!M457="X"),1,0))</f>
        <v>0</v>
      </c>
      <c r="K457">
        <f>IF(SUM('Actual species'!N457)&gt;0,1,IF(SUM('Actual species'!N457="X"),1,0))</f>
        <v>0</v>
      </c>
      <c r="L457">
        <f>IF(SUM('Actual species'!O457)&gt;0,1,IF(SUM('Actual species'!O457="X"),1,0))</f>
        <v>0</v>
      </c>
      <c r="M457">
        <f>IF(SUM('Actual species'!P457)&gt;0,1,IF(SUM('Actual species'!P457="X"),1,0))</f>
        <v>0</v>
      </c>
      <c r="N457">
        <f>IF(SUM('Actual species'!Q457)&gt;0,1,IF(SUM('Actual species'!Q457="X"),1,0))</f>
        <v>0</v>
      </c>
      <c r="O457">
        <f>IF(SUM('Actual species'!R457)&gt;0,1,IF(SUM('Actual species'!R457="X"),1,0))</f>
        <v>0</v>
      </c>
      <c r="P457">
        <f>IF(SUM('Actual species'!S457)&gt;0,1,IF(SUM('Actual species'!S457="X"),1,0))</f>
        <v>0</v>
      </c>
      <c r="Q457">
        <f>IF(SUM('Actual species'!T457)&gt;0,1,IF(SUM('Actual species'!T457="X"),1,0))</f>
        <v>0</v>
      </c>
      <c r="R457">
        <f>IF(SUM('Actual species'!U457)&gt;0,1,IF(SUM('Actual species'!U457="X"),1,0))</f>
        <v>0</v>
      </c>
      <c r="S457">
        <f>IF(SUM('Actual species'!V457)&gt;0,1,IF(SUM('Actual species'!V457="X"),1,0))</f>
        <v>0</v>
      </c>
      <c r="T457">
        <f>IF(SUM('Actual species'!W457)&gt;0,1,IF(SUM('Actual species'!W457="X"),1,0))</f>
        <v>0</v>
      </c>
      <c r="U457">
        <f>IF(SUM('Actual species'!X457)&gt;0,1,IF(SUM('Actual species'!X457="X"),1,0))</f>
        <v>1</v>
      </c>
      <c r="V457">
        <f>IF(SUM('Actual species'!Y457)&gt;0,1,IF(SUM('Actual species'!Y457="X"),1,0))</f>
        <v>0</v>
      </c>
    </row>
    <row r="458" spans="1:22" x14ac:dyDescent="0.3">
      <c r="A458" t="str">
        <f>'Actual species'!A458</f>
        <v>Oligota pumilio</v>
      </c>
      <c r="B458">
        <f>IF(SUM('Actual species'!B458:E458)&gt;0,1,IF(SUM('Actual species'!B458:E458="X"),1,0))</f>
        <v>0</v>
      </c>
      <c r="C458">
        <f>IF(SUM('Actual species'!F458)&gt;0,1,IF(SUM('Actual species'!F458="X"),1,0))</f>
        <v>0</v>
      </c>
      <c r="D458">
        <f>IF(SUM('Actual species'!G458)&gt;0,1,IF(SUM('Actual species'!G458="X"),1,0))</f>
        <v>0</v>
      </c>
      <c r="E458">
        <f>IF(SUM('Actual species'!H458)&gt;0,1,IF(SUM('Actual species'!H458="X"),1,0))</f>
        <v>1</v>
      </c>
      <c r="F458">
        <f>IF(SUM('Actual species'!I458)&gt;0,1,IF(SUM('Actual species'!I458="X"),1,0))</f>
        <v>1</v>
      </c>
      <c r="G458">
        <f>IF(SUM('Actual species'!J458)&gt;0,1,IF(SUM('Actual species'!J458="X"),1,0))</f>
        <v>0</v>
      </c>
      <c r="H458">
        <f>IF(SUM('Actual species'!K458)&gt;0,1,IF(SUM('Actual species'!K458="X"),1,0))</f>
        <v>0</v>
      </c>
      <c r="I458">
        <f>IF(SUM('Actual species'!L458)&gt;0,1,IF(SUM('Actual species'!L458="X"),1,0))</f>
        <v>0</v>
      </c>
      <c r="J458">
        <f>IF(SUM('Actual species'!M458)&gt;0,1,IF(SUM('Actual species'!M458="X"),1,0))</f>
        <v>0</v>
      </c>
      <c r="K458">
        <f>IF(SUM('Actual species'!N458)&gt;0,1,IF(SUM('Actual species'!N458="X"),1,0))</f>
        <v>0</v>
      </c>
      <c r="L458">
        <f>IF(SUM('Actual species'!O458)&gt;0,1,IF(SUM('Actual species'!O458="X"),1,0))</f>
        <v>0</v>
      </c>
      <c r="M458">
        <f>IF(SUM('Actual species'!P458)&gt;0,1,IF(SUM('Actual species'!P458="X"),1,0))</f>
        <v>0</v>
      </c>
      <c r="N458">
        <f>IF(SUM('Actual species'!Q458)&gt;0,1,IF(SUM('Actual species'!Q458="X"),1,0))</f>
        <v>0</v>
      </c>
      <c r="O458">
        <f>IF(SUM('Actual species'!R458)&gt;0,1,IF(SUM('Actual species'!R458="X"),1,0))</f>
        <v>0</v>
      </c>
      <c r="P458">
        <f>IF(SUM('Actual species'!S458)&gt;0,1,IF(SUM('Actual species'!S458="X"),1,0))</f>
        <v>0</v>
      </c>
      <c r="Q458">
        <f>IF(SUM('Actual species'!T458)&gt;0,1,IF(SUM('Actual species'!T458="X"),1,0))</f>
        <v>0</v>
      </c>
      <c r="R458">
        <f>IF(SUM('Actual species'!U458)&gt;0,1,IF(SUM('Actual species'!U458="X"),1,0))</f>
        <v>0</v>
      </c>
      <c r="S458">
        <f>IF(SUM('Actual species'!V458)&gt;0,1,IF(SUM('Actual species'!V458="X"),1,0))</f>
        <v>0</v>
      </c>
      <c r="T458">
        <f>IF(SUM('Actual species'!W458)&gt;0,1,IF(SUM('Actual species'!W458="X"),1,0))</f>
        <v>0</v>
      </c>
      <c r="U458">
        <f>IF(SUM('Actual species'!X458)&gt;0,1,IF(SUM('Actual species'!X458="X"),1,0))</f>
        <v>1</v>
      </c>
      <c r="V458">
        <f>IF(SUM('Actual species'!Y458)&gt;0,1,IF(SUM('Actual species'!Y458="X"),1,0))</f>
        <v>0</v>
      </c>
    </row>
    <row r="459" spans="1:22" x14ac:dyDescent="0.3">
      <c r="A459" t="str">
        <f>'Actual species'!A459</f>
        <v>Ousipalia caesula</v>
      </c>
      <c r="B459">
        <f>IF(SUM('Actual species'!B459:E459)&gt;0,1,IF(SUM('Actual species'!B459:E459="X"),1,0))</f>
        <v>1</v>
      </c>
      <c r="C459">
        <f>IF(SUM('Actual species'!F459)&gt;0,1,IF(SUM('Actual species'!F459="X"),1,0))</f>
        <v>0</v>
      </c>
      <c r="D459">
        <f>IF(SUM('Actual species'!G459)&gt;0,1,IF(SUM('Actual species'!G459="X"),1,0))</f>
        <v>0</v>
      </c>
      <c r="E459">
        <f>IF(SUM('Actual species'!H459)&gt;0,1,IF(SUM('Actual species'!H459="X"),1,0))</f>
        <v>0</v>
      </c>
      <c r="F459">
        <f>IF(SUM('Actual species'!I459)&gt;0,1,IF(SUM('Actual species'!I459="X"),1,0))</f>
        <v>1</v>
      </c>
      <c r="G459">
        <f>IF(SUM('Actual species'!J459)&gt;0,1,IF(SUM('Actual species'!J459="X"),1,0))</f>
        <v>0</v>
      </c>
      <c r="H459">
        <f>IF(SUM('Actual species'!K459)&gt;0,1,IF(SUM('Actual species'!K459="X"),1,0))</f>
        <v>0</v>
      </c>
      <c r="I459">
        <f>IF(SUM('Actual species'!L459)&gt;0,1,IF(SUM('Actual species'!L459="X"),1,0))</f>
        <v>0</v>
      </c>
      <c r="J459">
        <f>IF(SUM('Actual species'!M459)&gt;0,1,IF(SUM('Actual species'!M459="X"),1,0))</f>
        <v>0</v>
      </c>
      <c r="K459">
        <f>IF(SUM('Actual species'!N459)&gt;0,1,IF(SUM('Actual species'!N459="X"),1,0))</f>
        <v>0</v>
      </c>
      <c r="L459">
        <f>IF(SUM('Actual species'!O459)&gt;0,1,IF(SUM('Actual species'!O459="X"),1,0))</f>
        <v>0</v>
      </c>
      <c r="M459">
        <f>IF(SUM('Actual species'!P459)&gt;0,1,IF(SUM('Actual species'!P459="X"),1,0))</f>
        <v>0</v>
      </c>
      <c r="N459">
        <f>IF(SUM('Actual species'!Q459)&gt;0,1,IF(SUM('Actual species'!Q459="X"),1,0))</f>
        <v>0</v>
      </c>
      <c r="O459">
        <f>IF(SUM('Actual species'!R459)&gt;0,1,IF(SUM('Actual species'!R459="X"),1,0))</f>
        <v>0</v>
      </c>
      <c r="P459">
        <f>IF(SUM('Actual species'!S459)&gt;0,1,IF(SUM('Actual species'!S459="X"),1,0))</f>
        <v>0</v>
      </c>
      <c r="Q459">
        <f>IF(SUM('Actual species'!T459)&gt;0,1,IF(SUM('Actual species'!T459="X"),1,0))</f>
        <v>0</v>
      </c>
      <c r="R459">
        <f>IF(SUM('Actual species'!U459)&gt;0,1,IF(SUM('Actual species'!U459="X"),1,0))</f>
        <v>0</v>
      </c>
      <c r="S459">
        <f>IF(SUM('Actual species'!V459)&gt;0,1,IF(SUM('Actual species'!V459="X"),1,0))</f>
        <v>0</v>
      </c>
      <c r="T459">
        <f>IF(SUM('Actual species'!W459)&gt;0,1,IF(SUM('Actual species'!W459="X"),1,0))</f>
        <v>0</v>
      </c>
      <c r="U459">
        <f>IF(SUM('Actual species'!X459)&gt;0,1,IF(SUM('Actual species'!X459="X"),1,0))</f>
        <v>1</v>
      </c>
      <c r="V459">
        <f>IF(SUM('Actual species'!Y459)&gt;0,1,IF(SUM('Actual species'!Y459="X"),1,0))</f>
        <v>0</v>
      </c>
    </row>
    <row r="460" spans="1:22" x14ac:dyDescent="0.3">
      <c r="A460" t="str">
        <f>'Actual species'!A460</f>
        <v>Oxypoda abdominalis</v>
      </c>
      <c r="B460">
        <f>IF(SUM('Actual species'!B460:E460)&gt;0,1,IF(SUM('Actual species'!B460:E460="X"),1,0))</f>
        <v>0</v>
      </c>
      <c r="C460">
        <f>IF(SUM('Actual species'!F460)&gt;0,1,IF(SUM('Actual species'!F460="X"),1,0))</f>
        <v>1</v>
      </c>
      <c r="D460">
        <f>IF(SUM('Actual species'!G460)&gt;0,1,IF(SUM('Actual species'!G460="X"),1,0))</f>
        <v>0</v>
      </c>
      <c r="E460">
        <f>IF(SUM('Actual species'!H460)&gt;0,1,IF(SUM('Actual species'!H460="X"),1,0))</f>
        <v>0</v>
      </c>
      <c r="F460">
        <f>IF(SUM('Actual species'!I460)&gt;0,1,IF(SUM('Actual species'!I460="X"),1,0))</f>
        <v>0</v>
      </c>
      <c r="G460">
        <f>IF(SUM('Actual species'!J460)&gt;0,1,IF(SUM('Actual species'!J460="X"),1,0))</f>
        <v>0</v>
      </c>
      <c r="H460">
        <f>IF(SUM('Actual species'!K460)&gt;0,1,IF(SUM('Actual species'!K460="X"),1,0))</f>
        <v>0</v>
      </c>
      <c r="I460">
        <f>IF(SUM('Actual species'!L460)&gt;0,1,IF(SUM('Actual species'!L460="X"),1,0))</f>
        <v>0</v>
      </c>
      <c r="J460">
        <f>IF(SUM('Actual species'!M460)&gt;0,1,IF(SUM('Actual species'!M460="X"),1,0))</f>
        <v>0</v>
      </c>
      <c r="K460">
        <f>IF(SUM('Actual species'!N460)&gt;0,1,IF(SUM('Actual species'!N460="X"),1,0))</f>
        <v>0</v>
      </c>
      <c r="L460">
        <f>IF(SUM('Actual species'!O460)&gt;0,1,IF(SUM('Actual species'!O460="X"),1,0))</f>
        <v>0</v>
      </c>
      <c r="M460">
        <f>IF(SUM('Actual species'!P460)&gt;0,1,IF(SUM('Actual species'!P460="X"),1,0))</f>
        <v>0</v>
      </c>
      <c r="N460">
        <f>IF(SUM('Actual species'!Q460)&gt;0,1,IF(SUM('Actual species'!Q460="X"),1,0))</f>
        <v>0</v>
      </c>
      <c r="O460">
        <f>IF(SUM('Actual species'!R460)&gt;0,1,IF(SUM('Actual species'!R460="X"),1,0))</f>
        <v>0</v>
      </c>
      <c r="P460">
        <f>IF(SUM('Actual species'!S460)&gt;0,1,IF(SUM('Actual species'!S460="X"),1,0))</f>
        <v>0</v>
      </c>
      <c r="Q460">
        <f>IF(SUM('Actual species'!T460)&gt;0,1,IF(SUM('Actual species'!T460="X"),1,0))</f>
        <v>0</v>
      </c>
      <c r="R460">
        <f>IF(SUM('Actual species'!U460)&gt;0,1,IF(SUM('Actual species'!U460="X"),1,0))</f>
        <v>0</v>
      </c>
      <c r="S460">
        <f>IF(SUM('Actual species'!V460)&gt;0,1,IF(SUM('Actual species'!V460="X"),1,0))</f>
        <v>0</v>
      </c>
      <c r="T460">
        <f>IF(SUM('Actual species'!W460)&gt;0,1,IF(SUM('Actual species'!W460="X"),1,0))</f>
        <v>0</v>
      </c>
      <c r="U460">
        <f>IF(SUM('Actual species'!X460)&gt;0,1,IF(SUM('Actual species'!X460="X"),1,0))</f>
        <v>0</v>
      </c>
      <c r="V460">
        <f>IF(SUM('Actual species'!Y460)&gt;0,1,IF(SUM('Actual species'!Y460="X"),1,0))</f>
        <v>0</v>
      </c>
    </row>
    <row r="461" spans="1:22" x14ac:dyDescent="0.3">
      <c r="A461" t="str">
        <f>'Actual species'!A461</f>
        <v>Oxypoda acutissima</v>
      </c>
      <c r="B461">
        <f>IF(SUM('Actual species'!B461:E461)&gt;0,1,IF(SUM('Actual species'!B461:E461="X"),1,0))</f>
        <v>0</v>
      </c>
      <c r="C461">
        <f>IF(SUM('Actual species'!F461)&gt;0,1,IF(SUM('Actual species'!F461="X"),1,0))</f>
        <v>0</v>
      </c>
      <c r="D461">
        <f>IF(SUM('Actual species'!G461)&gt;0,1,IF(SUM('Actual species'!G461="X"),1,0))</f>
        <v>0</v>
      </c>
      <c r="E461">
        <f>IF(SUM('Actual species'!H461)&gt;0,1,IF(SUM('Actual species'!H461="X"),1,0))</f>
        <v>1</v>
      </c>
      <c r="F461">
        <f>IF(SUM('Actual species'!I461)&gt;0,1,IF(SUM('Actual species'!I461="X"),1,0))</f>
        <v>0</v>
      </c>
      <c r="G461">
        <f>IF(SUM('Actual species'!J461)&gt;0,1,IF(SUM('Actual species'!J461="X"),1,0))</f>
        <v>0</v>
      </c>
      <c r="H461">
        <f>IF(SUM('Actual species'!K461)&gt;0,1,IF(SUM('Actual species'!K461="X"),1,0))</f>
        <v>0</v>
      </c>
      <c r="I461">
        <f>IF(SUM('Actual species'!L461)&gt;0,1,IF(SUM('Actual species'!L461="X"),1,0))</f>
        <v>1</v>
      </c>
      <c r="J461">
        <f>IF(SUM('Actual species'!M461)&gt;0,1,IF(SUM('Actual species'!M461="X"),1,0))</f>
        <v>0</v>
      </c>
      <c r="K461">
        <f>IF(SUM('Actual species'!N461)&gt;0,1,IF(SUM('Actual species'!N461="X"),1,0))</f>
        <v>0</v>
      </c>
      <c r="L461">
        <f>IF(SUM('Actual species'!O461)&gt;0,1,IF(SUM('Actual species'!O461="X"),1,0))</f>
        <v>0</v>
      </c>
      <c r="M461">
        <f>IF(SUM('Actual species'!P461)&gt;0,1,IF(SUM('Actual species'!P461="X"),1,0))</f>
        <v>0</v>
      </c>
      <c r="N461">
        <f>IF(SUM('Actual species'!Q461)&gt;0,1,IF(SUM('Actual species'!Q461="X"),1,0))</f>
        <v>0</v>
      </c>
      <c r="O461">
        <f>IF(SUM('Actual species'!R461)&gt;0,1,IF(SUM('Actual species'!R461="X"),1,0))</f>
        <v>0</v>
      </c>
      <c r="P461">
        <f>IF(SUM('Actual species'!S461)&gt;0,1,IF(SUM('Actual species'!S461="X"),1,0))</f>
        <v>0</v>
      </c>
      <c r="Q461">
        <f>IF(SUM('Actual species'!T461)&gt;0,1,IF(SUM('Actual species'!T461="X"),1,0))</f>
        <v>0</v>
      </c>
      <c r="R461">
        <f>IF(SUM('Actual species'!U461)&gt;0,1,IF(SUM('Actual species'!U461="X"),1,0))</f>
        <v>0</v>
      </c>
      <c r="S461">
        <f>IF(SUM('Actual species'!V461)&gt;0,1,IF(SUM('Actual species'!V461="X"),1,0))</f>
        <v>0</v>
      </c>
      <c r="T461">
        <f>IF(SUM('Actual species'!W461)&gt;0,1,IF(SUM('Actual species'!W461="X"),1,0))</f>
        <v>0</v>
      </c>
      <c r="U461">
        <f>IF(SUM('Actual species'!X461)&gt;0,1,IF(SUM('Actual species'!X461="X"),1,0))</f>
        <v>0</v>
      </c>
      <c r="V461">
        <f>IF(SUM('Actual species'!Y461)&gt;0,1,IF(SUM('Actual species'!Y461="X"),1,0))</f>
        <v>1</v>
      </c>
    </row>
    <row r="462" spans="1:22" x14ac:dyDescent="0.3">
      <c r="A462" t="str">
        <f>'Actual species'!A462</f>
        <v>Oxypoda altermans</v>
      </c>
      <c r="B462">
        <f>IF(SUM('Actual species'!B462:E462)&gt;0,1,IF(SUM('Actual species'!B462:E462="X"),1,0))</f>
        <v>0</v>
      </c>
      <c r="C462">
        <f>IF(SUM('Actual species'!F462)&gt;0,1,IF(SUM('Actual species'!F462="X"),1,0))</f>
        <v>1</v>
      </c>
      <c r="D462">
        <f>IF(SUM('Actual species'!G462)&gt;0,1,IF(SUM('Actual species'!G462="X"),1,0))</f>
        <v>0</v>
      </c>
      <c r="E462">
        <f>IF(SUM('Actual species'!H462)&gt;0,1,IF(SUM('Actual species'!H462="X"),1,0))</f>
        <v>0</v>
      </c>
      <c r="F462">
        <f>IF(SUM('Actual species'!I462)&gt;0,1,IF(SUM('Actual species'!I462="X"),1,0))</f>
        <v>0</v>
      </c>
      <c r="G462">
        <f>IF(SUM('Actual species'!J462)&gt;0,1,IF(SUM('Actual species'!J462="X"),1,0))</f>
        <v>0</v>
      </c>
      <c r="H462">
        <f>IF(SUM('Actual species'!K462)&gt;0,1,IF(SUM('Actual species'!K462="X"),1,0))</f>
        <v>0</v>
      </c>
      <c r="I462">
        <f>IF(SUM('Actual species'!L462)&gt;0,1,IF(SUM('Actual species'!L462="X"),1,0))</f>
        <v>0</v>
      </c>
      <c r="J462">
        <f>IF(SUM('Actual species'!M462)&gt;0,1,IF(SUM('Actual species'!M462="X"),1,0))</f>
        <v>0</v>
      </c>
      <c r="K462">
        <f>IF(SUM('Actual species'!N462)&gt;0,1,IF(SUM('Actual species'!N462="X"),1,0))</f>
        <v>0</v>
      </c>
      <c r="L462">
        <f>IF(SUM('Actual species'!O462)&gt;0,1,IF(SUM('Actual species'!O462="X"),1,0))</f>
        <v>0</v>
      </c>
      <c r="M462">
        <f>IF(SUM('Actual species'!P462)&gt;0,1,IF(SUM('Actual species'!P462="X"),1,0))</f>
        <v>0</v>
      </c>
      <c r="N462">
        <f>IF(SUM('Actual species'!Q462)&gt;0,1,IF(SUM('Actual species'!Q462="X"),1,0))</f>
        <v>0</v>
      </c>
      <c r="O462">
        <f>IF(SUM('Actual species'!R462)&gt;0,1,IF(SUM('Actual species'!R462="X"),1,0))</f>
        <v>0</v>
      </c>
      <c r="P462">
        <f>IF(SUM('Actual species'!S462)&gt;0,1,IF(SUM('Actual species'!S462="X"),1,0))</f>
        <v>0</v>
      </c>
      <c r="Q462">
        <f>IF(SUM('Actual species'!T462)&gt;0,1,IF(SUM('Actual species'!T462="X"),1,0))</f>
        <v>0</v>
      </c>
      <c r="R462">
        <f>IF(SUM('Actual species'!U462)&gt;0,1,IF(SUM('Actual species'!U462="X"),1,0))</f>
        <v>0</v>
      </c>
      <c r="S462">
        <f>IF(SUM('Actual species'!V462)&gt;0,1,IF(SUM('Actual species'!V462="X"),1,0))</f>
        <v>0</v>
      </c>
      <c r="T462">
        <f>IF(SUM('Actual species'!W462)&gt;0,1,IF(SUM('Actual species'!W462="X"),1,0))</f>
        <v>0</v>
      </c>
      <c r="U462">
        <f>IF(SUM('Actual species'!X462)&gt;0,1,IF(SUM('Actual species'!X462="X"),1,0))</f>
        <v>0</v>
      </c>
      <c r="V462">
        <f>IF(SUM('Actual species'!Y462)&gt;0,1,IF(SUM('Actual species'!Y462="X"),1,0))</f>
        <v>0</v>
      </c>
    </row>
    <row r="463" spans="1:22" x14ac:dyDescent="0.3">
      <c r="A463" t="str">
        <f>'Actual species'!A463</f>
        <v>Oxypoda annularis</v>
      </c>
      <c r="B463">
        <f>IF(SUM('Actual species'!B463:E463)&gt;0,1,IF(SUM('Actual species'!B463:E463="X"),1,0))</f>
        <v>0</v>
      </c>
      <c r="C463">
        <f>IF(SUM('Actual species'!F463)&gt;0,1,IF(SUM('Actual species'!F463="X"),1,0))</f>
        <v>0</v>
      </c>
      <c r="D463">
        <f>IF(SUM('Actual species'!G463)&gt;0,1,IF(SUM('Actual species'!G463="X"),1,0))</f>
        <v>0</v>
      </c>
      <c r="E463">
        <f>IF(SUM('Actual species'!H463)&gt;0,1,IF(SUM('Actual species'!H463="X"),1,0))</f>
        <v>0</v>
      </c>
      <c r="F463">
        <f>IF(SUM('Actual species'!I463)&gt;0,1,IF(SUM('Actual species'!I463="X"),1,0))</f>
        <v>0</v>
      </c>
      <c r="G463">
        <f>IF(SUM('Actual species'!J463)&gt;0,1,IF(SUM('Actual species'!J463="X"),1,0))</f>
        <v>0</v>
      </c>
      <c r="H463">
        <f>IF(SUM('Actual species'!K463)&gt;0,1,IF(SUM('Actual species'!K463="X"),1,0))</f>
        <v>0</v>
      </c>
      <c r="I463">
        <f>IF(SUM('Actual species'!L463)&gt;0,1,IF(SUM('Actual species'!L463="X"),1,0))</f>
        <v>0</v>
      </c>
      <c r="J463">
        <f>IF(SUM('Actual species'!M463)&gt;0,1,IF(SUM('Actual species'!M463="X"),1,0))</f>
        <v>0</v>
      </c>
      <c r="K463">
        <f>IF(SUM('Actual species'!N463)&gt;0,1,IF(SUM('Actual species'!N463="X"),1,0))</f>
        <v>0</v>
      </c>
      <c r="L463">
        <f>IF(SUM('Actual species'!O463)&gt;0,1,IF(SUM('Actual species'!O463="X"),1,0))</f>
        <v>0</v>
      </c>
      <c r="M463">
        <f>IF(SUM('Actual species'!P463)&gt;0,1,IF(SUM('Actual species'!P463="X"),1,0))</f>
        <v>0</v>
      </c>
      <c r="N463">
        <f>IF(SUM('Actual species'!Q463)&gt;0,1,IF(SUM('Actual species'!Q463="X"),1,0))</f>
        <v>0</v>
      </c>
      <c r="O463">
        <f>IF(SUM('Actual species'!R463)&gt;0,1,IF(SUM('Actual species'!R463="X"),1,0))</f>
        <v>0</v>
      </c>
      <c r="P463">
        <f>IF(SUM('Actual species'!S463)&gt;0,1,IF(SUM('Actual species'!S463="X"),1,0))</f>
        <v>0</v>
      </c>
      <c r="Q463">
        <f>IF(SUM('Actual species'!T463)&gt;0,1,IF(SUM('Actual species'!T463="X"),1,0))</f>
        <v>1</v>
      </c>
      <c r="R463">
        <f>IF(SUM('Actual species'!U463)&gt;0,1,IF(SUM('Actual species'!U463="X"),1,0))</f>
        <v>0</v>
      </c>
      <c r="S463">
        <f>IF(SUM('Actual species'!V463)&gt;0,1,IF(SUM('Actual species'!V463="X"),1,0))</f>
        <v>0</v>
      </c>
      <c r="T463">
        <f>IF(SUM('Actual species'!W463)&gt;0,1,IF(SUM('Actual species'!W463="X"),1,0))</f>
        <v>0</v>
      </c>
      <c r="U463">
        <f>IF(SUM('Actual species'!X463)&gt;0,1,IF(SUM('Actual species'!X463="X"),1,0))</f>
        <v>1</v>
      </c>
      <c r="V463">
        <f>IF(SUM('Actual species'!Y463)&gt;0,1,IF(SUM('Actual species'!Y463="X"),1,0))</f>
        <v>0</v>
      </c>
    </row>
    <row r="464" spans="1:22" x14ac:dyDescent="0.3">
      <c r="A464" t="str">
        <f>'Actual species'!A464</f>
        <v>Oxypoda attenuata</v>
      </c>
      <c r="B464">
        <f>IF(SUM('Actual species'!B464:E464)&gt;0,1,IF(SUM('Actual species'!B464:E464="X"),1,0))</f>
        <v>0</v>
      </c>
      <c r="C464">
        <f>IF(SUM('Actual species'!F464)&gt;0,1,IF(SUM('Actual species'!F464="X"),1,0))</f>
        <v>0</v>
      </c>
      <c r="D464">
        <f>IF(SUM('Actual species'!G464)&gt;0,1,IF(SUM('Actual species'!G464="X"),1,0))</f>
        <v>1</v>
      </c>
      <c r="E464">
        <f>IF(SUM('Actual species'!H464)&gt;0,1,IF(SUM('Actual species'!H464="X"),1,0))</f>
        <v>0</v>
      </c>
      <c r="F464">
        <f>IF(SUM('Actual species'!I464)&gt;0,1,IF(SUM('Actual species'!I464="X"),1,0))</f>
        <v>1</v>
      </c>
      <c r="G464">
        <f>IF(SUM('Actual species'!J464)&gt;0,1,IF(SUM('Actual species'!J464="X"),1,0))</f>
        <v>0</v>
      </c>
      <c r="H464">
        <f>IF(SUM('Actual species'!K464)&gt;0,1,IF(SUM('Actual species'!K464="X"),1,0))</f>
        <v>0</v>
      </c>
      <c r="I464">
        <f>IF(SUM('Actual species'!L464)&gt;0,1,IF(SUM('Actual species'!L464="X"),1,0))</f>
        <v>0</v>
      </c>
      <c r="J464">
        <f>IF(SUM('Actual species'!M464)&gt;0,1,IF(SUM('Actual species'!M464="X"),1,0))</f>
        <v>0</v>
      </c>
      <c r="K464">
        <f>IF(SUM('Actual species'!N464)&gt;0,1,IF(SUM('Actual species'!N464="X"),1,0))</f>
        <v>0</v>
      </c>
      <c r="L464">
        <f>IF(SUM('Actual species'!O464)&gt;0,1,IF(SUM('Actual species'!O464="X"),1,0))</f>
        <v>0</v>
      </c>
      <c r="M464">
        <f>IF(SUM('Actual species'!P464)&gt;0,1,IF(SUM('Actual species'!P464="X"),1,0))</f>
        <v>0</v>
      </c>
      <c r="N464">
        <f>IF(SUM('Actual species'!Q464)&gt;0,1,IF(SUM('Actual species'!Q464="X"),1,0))</f>
        <v>0</v>
      </c>
      <c r="O464">
        <f>IF(SUM('Actual species'!R464)&gt;0,1,IF(SUM('Actual species'!R464="X"),1,0))</f>
        <v>1</v>
      </c>
      <c r="P464">
        <f>IF(SUM('Actual species'!S464)&gt;0,1,IF(SUM('Actual species'!S464="X"),1,0))</f>
        <v>0</v>
      </c>
      <c r="Q464">
        <f>IF(SUM('Actual species'!T464)&gt;0,1,IF(SUM('Actual species'!T464="X"),1,0))</f>
        <v>0</v>
      </c>
      <c r="R464">
        <f>IF(SUM('Actual species'!U464)&gt;0,1,IF(SUM('Actual species'!U464="X"),1,0))</f>
        <v>0</v>
      </c>
      <c r="S464">
        <f>IF(SUM('Actual species'!V464)&gt;0,1,IF(SUM('Actual species'!V464="X"),1,0))</f>
        <v>0</v>
      </c>
      <c r="T464">
        <f>IF(SUM('Actual species'!W464)&gt;0,1,IF(SUM('Actual species'!W464="X"),1,0))</f>
        <v>0</v>
      </c>
      <c r="U464">
        <f>IF(SUM('Actual species'!X464)&gt;0,1,IF(SUM('Actual species'!X464="X"),1,0))</f>
        <v>1</v>
      </c>
      <c r="V464">
        <f>IF(SUM('Actual species'!Y464)&gt;0,1,IF(SUM('Actual species'!Y464="X"),1,0))</f>
        <v>0</v>
      </c>
    </row>
    <row r="465" spans="1:22" x14ac:dyDescent="0.3">
      <c r="A465" t="str">
        <f>'Actual species'!A465</f>
        <v xml:space="preserve">Oxypoda bicornuta (E) </v>
      </c>
      <c r="B465">
        <f>IF(SUM('Actual species'!B465:E465)&gt;0,1,IF(SUM('Actual species'!B465:E465="X"),1,0))</f>
        <v>0</v>
      </c>
      <c r="C465">
        <f>IF(SUM('Actual species'!F465)&gt;0,1,IF(SUM('Actual species'!F465="X"),1,0))</f>
        <v>0</v>
      </c>
      <c r="D465">
        <f>IF(SUM('Actual species'!G465)&gt;0,1,IF(SUM('Actual species'!G465="X"),1,0))</f>
        <v>0</v>
      </c>
      <c r="E465">
        <f>IF(SUM('Actual species'!H465)&gt;0,1,IF(SUM('Actual species'!H465="X"),1,0))</f>
        <v>0</v>
      </c>
      <c r="F465">
        <f>IF(SUM('Actual species'!I465)&gt;0,1,IF(SUM('Actual species'!I465="X"),1,0))</f>
        <v>0</v>
      </c>
      <c r="G465">
        <f>IF(SUM('Actual species'!J465)&gt;0,1,IF(SUM('Actual species'!J465="X"),1,0))</f>
        <v>0</v>
      </c>
      <c r="H465">
        <f>IF(SUM('Actual species'!K465)&gt;0,1,IF(SUM('Actual species'!K465="X"),1,0))</f>
        <v>0</v>
      </c>
      <c r="I465">
        <f>IF(SUM('Actual species'!L465)&gt;0,1,IF(SUM('Actual species'!L465="X"),1,0))</f>
        <v>0</v>
      </c>
      <c r="J465">
        <f>IF(SUM('Actual species'!M465)&gt;0,1,IF(SUM('Actual species'!M465="X"),1,0))</f>
        <v>0</v>
      </c>
      <c r="K465">
        <f>IF(SUM('Actual species'!N465)&gt;0,1,IF(SUM('Actual species'!N465="X"),1,0))</f>
        <v>0</v>
      </c>
      <c r="L465">
        <f>IF(SUM('Actual species'!O465)&gt;0,1,IF(SUM('Actual species'!O465="X"),1,0))</f>
        <v>1</v>
      </c>
      <c r="M465">
        <f>IF(SUM('Actual species'!P465)&gt;0,1,IF(SUM('Actual species'!P465="X"),1,0))</f>
        <v>0</v>
      </c>
      <c r="N465">
        <f>IF(SUM('Actual species'!Q465)&gt;0,1,IF(SUM('Actual species'!Q465="X"),1,0))</f>
        <v>0</v>
      </c>
      <c r="O465">
        <f>IF(SUM('Actual species'!R465)&gt;0,1,IF(SUM('Actual species'!R465="X"),1,0))</f>
        <v>0</v>
      </c>
      <c r="P465">
        <f>IF(SUM('Actual species'!S465)&gt;0,1,IF(SUM('Actual species'!S465="X"),1,0))</f>
        <v>0</v>
      </c>
      <c r="Q465">
        <f>IF(SUM('Actual species'!T465)&gt;0,1,IF(SUM('Actual species'!T465="X"),1,0))</f>
        <v>0</v>
      </c>
      <c r="R465">
        <f>IF(SUM('Actual species'!U465)&gt;0,1,IF(SUM('Actual species'!U465="X"),1,0))</f>
        <v>0</v>
      </c>
      <c r="S465">
        <f>IF(SUM('Actual species'!V465)&gt;0,1,IF(SUM('Actual species'!V465="X"),1,0))</f>
        <v>0</v>
      </c>
      <c r="T465">
        <f>IF(SUM('Actual species'!W465)&gt;0,1,IF(SUM('Actual species'!W465="X"),1,0))</f>
        <v>1</v>
      </c>
      <c r="U465">
        <f>IF(SUM('Actual species'!X465)&gt;0,1,IF(SUM('Actual species'!X465="X"),1,0))</f>
        <v>0</v>
      </c>
      <c r="V465">
        <f>IF(SUM('Actual species'!Y465)&gt;0,1,IF(SUM('Actual species'!Y465="X"),1,0))</f>
        <v>0</v>
      </c>
    </row>
    <row r="466" spans="1:22" x14ac:dyDescent="0.3">
      <c r="A466" t="str">
        <f>'Actual species'!A466</f>
        <v>Oxypoda bimaculata</v>
      </c>
      <c r="B466">
        <f>IF(SUM('Actual species'!B466:E466)&gt;0,1,IF(SUM('Actual species'!B466:E466="X"),1,0))</f>
        <v>1</v>
      </c>
      <c r="C466">
        <f>IF(SUM('Actual species'!F466)&gt;0,1,IF(SUM('Actual species'!F466="X"),1,0))</f>
        <v>0</v>
      </c>
      <c r="D466">
        <f>IF(SUM('Actual species'!G466)&gt;0,1,IF(SUM('Actual species'!G466="X"),1,0))</f>
        <v>0</v>
      </c>
      <c r="E466">
        <f>IF(SUM('Actual species'!H466)&gt;0,1,IF(SUM('Actual species'!H466="X"),1,0))</f>
        <v>0</v>
      </c>
      <c r="F466">
        <f>IF(SUM('Actual species'!I466)&gt;0,1,IF(SUM('Actual species'!I466="X"),1,0))</f>
        <v>0</v>
      </c>
      <c r="G466">
        <f>IF(SUM('Actual species'!J466)&gt;0,1,IF(SUM('Actual species'!J466="X"),1,0))</f>
        <v>1</v>
      </c>
      <c r="H466">
        <f>IF(SUM('Actual species'!K466)&gt;0,1,IF(SUM('Actual species'!K466="X"),1,0))</f>
        <v>1</v>
      </c>
      <c r="I466">
        <f>IF(SUM('Actual species'!L466)&gt;0,1,IF(SUM('Actual species'!L466="X"),1,0))</f>
        <v>0</v>
      </c>
      <c r="J466">
        <f>IF(SUM('Actual species'!M466)&gt;0,1,IF(SUM('Actual species'!M466="X"),1,0))</f>
        <v>1</v>
      </c>
      <c r="K466">
        <f>IF(SUM('Actual species'!N466)&gt;0,1,IF(SUM('Actual species'!N466="X"),1,0))</f>
        <v>0</v>
      </c>
      <c r="L466">
        <f>IF(SUM('Actual species'!O466)&gt;0,1,IF(SUM('Actual species'!O466="X"),1,0))</f>
        <v>0</v>
      </c>
      <c r="M466">
        <f>IF(SUM('Actual species'!P466)&gt;0,1,IF(SUM('Actual species'!P466="X"),1,0))</f>
        <v>0</v>
      </c>
      <c r="N466">
        <f>IF(SUM('Actual species'!Q466)&gt;0,1,IF(SUM('Actual species'!Q466="X"),1,0))</f>
        <v>0</v>
      </c>
      <c r="O466">
        <f>IF(SUM('Actual species'!R466)&gt;0,1,IF(SUM('Actual species'!R466="X"),1,0))</f>
        <v>0</v>
      </c>
      <c r="P466">
        <f>IF(SUM('Actual species'!S466)&gt;0,1,IF(SUM('Actual species'!S466="X"),1,0))</f>
        <v>0</v>
      </c>
      <c r="Q466">
        <f>IF(SUM('Actual species'!T466)&gt;0,1,IF(SUM('Actual species'!T466="X"),1,0))</f>
        <v>0</v>
      </c>
      <c r="R466">
        <f>IF(SUM('Actual species'!U466)&gt;0,1,IF(SUM('Actual species'!U466="X"),1,0))</f>
        <v>0</v>
      </c>
      <c r="S466">
        <f>IF(SUM('Actual species'!V466)&gt;0,1,IF(SUM('Actual species'!V466="X"),1,0))</f>
        <v>0</v>
      </c>
      <c r="T466">
        <f>IF(SUM('Actual species'!W466)&gt;0,1,IF(SUM('Actual species'!W466="X"),1,0))</f>
        <v>0</v>
      </c>
      <c r="U466">
        <f>IF(SUM('Actual species'!X466)&gt;0,1,IF(SUM('Actual species'!X466="X"),1,0))</f>
        <v>1</v>
      </c>
      <c r="V466">
        <f>IF(SUM('Actual species'!Y466)&gt;0,1,IF(SUM('Actual species'!Y466="X"),1,0))</f>
        <v>1</v>
      </c>
    </row>
    <row r="467" spans="1:22" x14ac:dyDescent="0.3">
      <c r="A467" t="str">
        <f>'Actual species'!A467</f>
        <v>Oxypoda brevicornis</v>
      </c>
      <c r="B467">
        <f>IF(SUM('Actual species'!B467:E467)&gt;0,1,IF(SUM('Actual species'!B467:E467="X"),1,0))</f>
        <v>0</v>
      </c>
      <c r="C467">
        <f>IF(SUM('Actual species'!F467)&gt;0,1,IF(SUM('Actual species'!F467="X"),1,0))</f>
        <v>0</v>
      </c>
      <c r="D467">
        <f>IF(SUM('Actual species'!G467)&gt;0,1,IF(SUM('Actual species'!G467="X"),1,0))</f>
        <v>0</v>
      </c>
      <c r="E467">
        <f>IF(SUM('Actual species'!H467)&gt;0,1,IF(SUM('Actual species'!H467="X"),1,0))</f>
        <v>0</v>
      </c>
      <c r="F467">
        <f>IF(SUM('Actual species'!I467)&gt;0,1,IF(SUM('Actual species'!I467="X"),1,0))</f>
        <v>0</v>
      </c>
      <c r="G467">
        <f>IF(SUM('Actual species'!J467)&gt;0,1,IF(SUM('Actual species'!J467="X"),1,0))</f>
        <v>0</v>
      </c>
      <c r="H467">
        <f>IF(SUM('Actual species'!K467)&gt;0,1,IF(SUM('Actual species'!K467="X"),1,0))</f>
        <v>0</v>
      </c>
      <c r="I467">
        <f>IF(SUM('Actual species'!L467)&gt;0,1,IF(SUM('Actual species'!L467="X"),1,0))</f>
        <v>0</v>
      </c>
      <c r="J467">
        <f>IF(SUM('Actual species'!M467)&gt;0,1,IF(SUM('Actual species'!M467="X"),1,0))</f>
        <v>1</v>
      </c>
      <c r="K467">
        <f>IF(SUM('Actual species'!N467)&gt;0,1,IF(SUM('Actual species'!N467="X"),1,0))</f>
        <v>0</v>
      </c>
      <c r="L467">
        <f>IF(SUM('Actual species'!O467)&gt;0,1,IF(SUM('Actual species'!O467="X"),1,0))</f>
        <v>0</v>
      </c>
      <c r="M467">
        <f>IF(SUM('Actual species'!P467)&gt;0,1,IF(SUM('Actual species'!P467="X"),1,0))</f>
        <v>0</v>
      </c>
      <c r="N467">
        <f>IF(SUM('Actual species'!Q467)&gt;0,1,IF(SUM('Actual species'!Q467="X"),1,0))</f>
        <v>0</v>
      </c>
      <c r="O467">
        <f>IF(SUM('Actual species'!R467)&gt;0,1,IF(SUM('Actual species'!R467="X"),1,0))</f>
        <v>0</v>
      </c>
      <c r="P467">
        <f>IF(SUM('Actual species'!S467)&gt;0,1,IF(SUM('Actual species'!S467="X"),1,0))</f>
        <v>0</v>
      </c>
      <c r="Q467">
        <f>IF(SUM('Actual species'!T467)&gt;0,1,IF(SUM('Actual species'!T467="X"),1,0))</f>
        <v>1</v>
      </c>
      <c r="R467">
        <f>IF(SUM('Actual species'!U467)&gt;0,1,IF(SUM('Actual species'!U467="X"),1,0))</f>
        <v>0</v>
      </c>
      <c r="S467">
        <f>IF(SUM('Actual species'!V467)&gt;0,1,IF(SUM('Actual species'!V467="X"),1,0))</f>
        <v>0</v>
      </c>
      <c r="T467">
        <f>IF(SUM('Actual species'!W467)&gt;0,1,IF(SUM('Actual species'!W467="X"),1,0))</f>
        <v>0</v>
      </c>
      <c r="U467">
        <f>IF(SUM('Actual species'!X467)&gt;0,1,IF(SUM('Actual species'!X467="X"),1,0))</f>
        <v>1</v>
      </c>
      <c r="V467">
        <f>IF(SUM('Actual species'!Y467)&gt;0,1,IF(SUM('Actual species'!Y467="X"),1,0))</f>
        <v>0</v>
      </c>
    </row>
    <row r="468" spans="1:22" x14ac:dyDescent="0.3">
      <c r="A468" t="str">
        <f>'Actual species'!A468</f>
        <v>Oxypoda carbonaria</v>
      </c>
      <c r="B468">
        <f>IF(SUM('Actual species'!B468:E468)&gt;0,1,IF(SUM('Actual species'!B468:E468="X"),1,0))</f>
        <v>0</v>
      </c>
      <c r="C468">
        <f>IF(SUM('Actual species'!F468)&gt;0,1,IF(SUM('Actual species'!F468="X"),1,0))</f>
        <v>0</v>
      </c>
      <c r="D468">
        <f>IF(SUM('Actual species'!G468)&gt;0,1,IF(SUM('Actual species'!G468="X"),1,0))</f>
        <v>0</v>
      </c>
      <c r="E468">
        <f>IF(SUM('Actual species'!H468)&gt;0,1,IF(SUM('Actual species'!H468="X"),1,0))</f>
        <v>0</v>
      </c>
      <c r="F468">
        <f>IF(SUM('Actual species'!I468)&gt;0,1,IF(SUM('Actual species'!I468="X"),1,0))</f>
        <v>1</v>
      </c>
      <c r="G468">
        <f>IF(SUM('Actual species'!J468)&gt;0,1,IF(SUM('Actual species'!J468="X"),1,0))</f>
        <v>0</v>
      </c>
      <c r="H468">
        <f>IF(SUM('Actual species'!K468)&gt;0,1,IF(SUM('Actual species'!K468="X"),1,0))</f>
        <v>0</v>
      </c>
      <c r="I468">
        <f>IF(SUM('Actual species'!L468)&gt;0,1,IF(SUM('Actual species'!L468="X"),1,0))</f>
        <v>0</v>
      </c>
      <c r="J468">
        <f>IF(SUM('Actual species'!M468)&gt;0,1,IF(SUM('Actual species'!M468="X"),1,0))</f>
        <v>1</v>
      </c>
      <c r="K468">
        <f>IF(SUM('Actual species'!N468)&gt;0,1,IF(SUM('Actual species'!N468="X"),1,0))</f>
        <v>0</v>
      </c>
      <c r="L468">
        <f>IF(SUM('Actual species'!O468)&gt;0,1,IF(SUM('Actual species'!O468="X"),1,0))</f>
        <v>1</v>
      </c>
      <c r="M468">
        <f>IF(SUM('Actual species'!P468)&gt;0,1,IF(SUM('Actual species'!P468="X"),1,0))</f>
        <v>1</v>
      </c>
      <c r="N468">
        <f>IF(SUM('Actual species'!Q468)&gt;0,1,IF(SUM('Actual species'!Q468="X"),1,0))</f>
        <v>0</v>
      </c>
      <c r="O468">
        <f>IF(SUM('Actual species'!R468)&gt;0,1,IF(SUM('Actual species'!R468="X"),1,0))</f>
        <v>0</v>
      </c>
      <c r="P468">
        <f>IF(SUM('Actual species'!S468)&gt;0,1,IF(SUM('Actual species'!S468="X"),1,0))</f>
        <v>0</v>
      </c>
      <c r="Q468">
        <f>IF(SUM('Actual species'!T468)&gt;0,1,IF(SUM('Actual species'!T468="X"),1,0))</f>
        <v>0</v>
      </c>
      <c r="R468">
        <f>IF(SUM('Actual species'!U468)&gt;0,1,IF(SUM('Actual species'!U468="X"),1,0))</f>
        <v>0</v>
      </c>
      <c r="S468">
        <f>IF(SUM('Actual species'!V468)&gt;0,1,IF(SUM('Actual species'!V468="X"),1,0))</f>
        <v>0</v>
      </c>
      <c r="T468">
        <f>IF(SUM('Actual species'!W468)&gt;0,1,IF(SUM('Actual species'!W468="X"),1,0))</f>
        <v>0</v>
      </c>
      <c r="U468">
        <f>IF(SUM('Actual species'!X468)&gt;0,1,IF(SUM('Actual species'!X468="X"),1,0))</f>
        <v>1</v>
      </c>
      <c r="V468">
        <f>IF(SUM('Actual species'!Y468)&gt;0,1,IF(SUM('Actual species'!Y468="X"),1,0))</f>
        <v>1</v>
      </c>
    </row>
    <row r="469" spans="1:22" x14ac:dyDescent="0.3">
      <c r="A469" t="str">
        <f>'Actual species'!A469</f>
        <v xml:space="preserve">Oxypoda cretica (E) </v>
      </c>
      <c r="B469">
        <f>IF(SUM('Actual species'!B469:E469)&gt;0,1,IF(SUM('Actual species'!B469:E469="X"),1,0))</f>
        <v>0</v>
      </c>
      <c r="C469">
        <f>IF(SUM('Actual species'!F469)&gt;0,1,IF(SUM('Actual species'!F469="X"),1,0))</f>
        <v>0</v>
      </c>
      <c r="D469">
        <f>IF(SUM('Actual species'!G469)&gt;0,1,IF(SUM('Actual species'!G469="X"),1,0))</f>
        <v>0</v>
      </c>
      <c r="E469">
        <f>IF(SUM('Actual species'!H469)&gt;0,1,IF(SUM('Actual species'!H469="X"),1,0))</f>
        <v>0</v>
      </c>
      <c r="F469">
        <f>IF(SUM('Actual species'!I469)&gt;0,1,IF(SUM('Actual species'!I469="X"),1,0))</f>
        <v>0</v>
      </c>
      <c r="G469">
        <f>IF(SUM('Actual species'!J469)&gt;0,1,IF(SUM('Actual species'!J469="X"),1,0))</f>
        <v>1</v>
      </c>
      <c r="H469">
        <f>IF(SUM('Actual species'!K469)&gt;0,1,IF(SUM('Actual species'!K469="X"),1,0))</f>
        <v>0</v>
      </c>
      <c r="I469">
        <f>IF(SUM('Actual species'!L469)&gt;0,1,IF(SUM('Actual species'!L469="X"),1,0))</f>
        <v>0</v>
      </c>
      <c r="J469">
        <f>IF(SUM('Actual species'!M469)&gt;0,1,IF(SUM('Actual species'!M469="X"),1,0))</f>
        <v>0</v>
      </c>
      <c r="K469">
        <f>IF(SUM('Actual species'!N469)&gt;0,1,IF(SUM('Actual species'!N469="X"),1,0))</f>
        <v>0</v>
      </c>
      <c r="L469">
        <f>IF(SUM('Actual species'!O469)&gt;0,1,IF(SUM('Actual species'!O469="X"),1,0))</f>
        <v>0</v>
      </c>
      <c r="M469">
        <f>IF(SUM('Actual species'!P469)&gt;0,1,IF(SUM('Actual species'!P469="X"),1,0))</f>
        <v>0</v>
      </c>
      <c r="N469">
        <f>IF(SUM('Actual species'!Q469)&gt;0,1,IF(SUM('Actual species'!Q469="X"),1,0))</f>
        <v>0</v>
      </c>
      <c r="O469">
        <f>IF(SUM('Actual species'!R469)&gt;0,1,IF(SUM('Actual species'!R469="X"),1,0))</f>
        <v>0</v>
      </c>
      <c r="P469">
        <f>IF(SUM('Actual species'!S469)&gt;0,1,IF(SUM('Actual species'!S469="X"),1,0))</f>
        <v>0</v>
      </c>
      <c r="Q469">
        <f>IF(SUM('Actual species'!T469)&gt;0,1,IF(SUM('Actual species'!T469="X"),1,0))</f>
        <v>0</v>
      </c>
      <c r="R469">
        <f>IF(SUM('Actual species'!U469)&gt;0,1,IF(SUM('Actual species'!U469="X"),1,0))</f>
        <v>0</v>
      </c>
      <c r="S469">
        <f>IF(SUM('Actual species'!V469)&gt;0,1,IF(SUM('Actual species'!V469="X"),1,0))</f>
        <v>0</v>
      </c>
      <c r="T469">
        <f>IF(SUM('Actual species'!W469)&gt;0,1,IF(SUM('Actual species'!W469="X"),1,0))</f>
        <v>1</v>
      </c>
      <c r="U469">
        <f>IF(SUM('Actual species'!X469)&gt;0,1,IF(SUM('Actual species'!X469="X"),1,0))</f>
        <v>0</v>
      </c>
      <c r="V469">
        <f>IF(SUM('Actual species'!Y469)&gt;0,1,IF(SUM('Actual species'!Y469="X"),1,0))</f>
        <v>0</v>
      </c>
    </row>
    <row r="470" spans="1:22" x14ac:dyDescent="0.3">
      <c r="A470" t="str">
        <f>'Actual species'!A470</f>
        <v>Oxypoda exoleta</v>
      </c>
      <c r="B470">
        <f>IF(SUM('Actual species'!B470:E470)&gt;0,1,IF(SUM('Actual species'!B470:E470="X"),1,0))</f>
        <v>0</v>
      </c>
      <c r="C470">
        <f>IF(SUM('Actual species'!F470)&gt;0,1,IF(SUM('Actual species'!F470="X"),1,0))</f>
        <v>0</v>
      </c>
      <c r="D470">
        <f>IF(SUM('Actual species'!G470)&gt;0,1,IF(SUM('Actual species'!G470="X"),1,0))</f>
        <v>0</v>
      </c>
      <c r="E470">
        <f>IF(SUM('Actual species'!H470)&gt;0,1,IF(SUM('Actual species'!H470="X"),1,0))</f>
        <v>0</v>
      </c>
      <c r="F470">
        <f>IF(SUM('Actual species'!I470)&gt;0,1,IF(SUM('Actual species'!I470="X"),1,0))</f>
        <v>0</v>
      </c>
      <c r="G470">
        <f>IF(SUM('Actual species'!J470)&gt;0,1,IF(SUM('Actual species'!J470="X"),1,0))</f>
        <v>0</v>
      </c>
      <c r="H470">
        <f>IF(SUM('Actual species'!K470)&gt;0,1,IF(SUM('Actual species'!K470="X"),1,0))</f>
        <v>1</v>
      </c>
      <c r="I470">
        <f>IF(SUM('Actual species'!L470)&gt;0,1,IF(SUM('Actual species'!L470="X"),1,0))</f>
        <v>0</v>
      </c>
      <c r="J470">
        <f>IF(SUM('Actual species'!M470)&gt;0,1,IF(SUM('Actual species'!M470="X"),1,0))</f>
        <v>0</v>
      </c>
      <c r="K470">
        <f>IF(SUM('Actual species'!N470)&gt;0,1,IF(SUM('Actual species'!N470="X"),1,0))</f>
        <v>0</v>
      </c>
      <c r="L470">
        <f>IF(SUM('Actual species'!O470)&gt;0,1,IF(SUM('Actual species'!O470="X"),1,0))</f>
        <v>0</v>
      </c>
      <c r="M470">
        <f>IF(SUM('Actual species'!P470)&gt;0,1,IF(SUM('Actual species'!P470="X"),1,0))</f>
        <v>0</v>
      </c>
      <c r="N470">
        <f>IF(SUM('Actual species'!Q470)&gt;0,1,IF(SUM('Actual species'!Q470="X"),1,0))</f>
        <v>0</v>
      </c>
      <c r="O470">
        <f>IF(SUM('Actual species'!R470)&gt;0,1,IF(SUM('Actual species'!R470="X"),1,0))</f>
        <v>0</v>
      </c>
      <c r="P470">
        <f>IF(SUM('Actual species'!S470)&gt;0,1,IF(SUM('Actual species'!S470="X"),1,0))</f>
        <v>0</v>
      </c>
      <c r="Q470">
        <f>IF(SUM('Actual species'!T470)&gt;0,1,IF(SUM('Actual species'!T470="X"),1,0))</f>
        <v>0</v>
      </c>
      <c r="R470">
        <f>IF(SUM('Actual species'!U470)&gt;0,1,IF(SUM('Actual species'!U470="X"),1,0))</f>
        <v>0</v>
      </c>
      <c r="S470">
        <f>IF(SUM('Actual species'!V470)&gt;0,1,IF(SUM('Actual species'!V470="X"),1,0))</f>
        <v>0</v>
      </c>
      <c r="T470">
        <f>IF(SUM('Actual species'!W470)&gt;0,1,IF(SUM('Actual species'!W470="X"),1,0))</f>
        <v>0</v>
      </c>
      <c r="U470">
        <f>IF(SUM('Actual species'!X470)&gt;0,1,IF(SUM('Actual species'!X470="X"),1,0))</f>
        <v>0</v>
      </c>
      <c r="V470">
        <f>IF(SUM('Actual species'!Y470)&gt;0,1,IF(SUM('Actual species'!Y470="X"),1,0))</f>
        <v>0</v>
      </c>
    </row>
    <row r="471" spans="1:22" x14ac:dyDescent="0.3">
      <c r="A471" t="str">
        <f>'Actual species'!A471</f>
        <v>Oxypoda ferruginea</v>
      </c>
      <c r="B471">
        <f>IF(SUM('Actual species'!B471:E471)&gt;0,1,IF(SUM('Actual species'!B471:E471="X"),1,0))</f>
        <v>0</v>
      </c>
      <c r="C471">
        <f>IF(SUM('Actual species'!F471)&gt;0,1,IF(SUM('Actual species'!F471="X"),1,0))</f>
        <v>0</v>
      </c>
      <c r="D471">
        <f>IF(SUM('Actual species'!G471)&gt;0,1,IF(SUM('Actual species'!G471="X"),1,0))</f>
        <v>0</v>
      </c>
      <c r="E471">
        <f>IF(SUM('Actual species'!H471)&gt;0,1,IF(SUM('Actual species'!H471="X"),1,0))</f>
        <v>0</v>
      </c>
      <c r="F471">
        <f>IF(SUM('Actual species'!I471)&gt;0,1,IF(SUM('Actual species'!I471="X"),1,0))</f>
        <v>1</v>
      </c>
      <c r="G471">
        <f>IF(SUM('Actual species'!J471)&gt;0,1,IF(SUM('Actual species'!J471="X"),1,0))</f>
        <v>0</v>
      </c>
      <c r="H471">
        <f>IF(SUM('Actual species'!K471)&gt;0,1,IF(SUM('Actual species'!K471="X"),1,0))</f>
        <v>0</v>
      </c>
      <c r="I471">
        <f>IF(SUM('Actual species'!L471)&gt;0,1,IF(SUM('Actual species'!L471="X"),1,0))</f>
        <v>0</v>
      </c>
      <c r="J471">
        <f>IF(SUM('Actual species'!M471)&gt;0,1,IF(SUM('Actual species'!M471="X"),1,0))</f>
        <v>1</v>
      </c>
      <c r="K471">
        <f>IF(SUM('Actual species'!N471)&gt;0,1,IF(SUM('Actual species'!N471="X"),1,0))</f>
        <v>0</v>
      </c>
      <c r="L471">
        <f>IF(SUM('Actual species'!O471)&gt;0,1,IF(SUM('Actual species'!O471="X"),1,0))</f>
        <v>0</v>
      </c>
      <c r="M471">
        <f>IF(SUM('Actual species'!P471)&gt;0,1,IF(SUM('Actual species'!P471="X"),1,0))</f>
        <v>0</v>
      </c>
      <c r="N471">
        <f>IF(SUM('Actual species'!Q471)&gt;0,1,IF(SUM('Actual species'!Q471="X"),1,0))</f>
        <v>0</v>
      </c>
      <c r="O471">
        <f>IF(SUM('Actual species'!R471)&gt;0,1,IF(SUM('Actual species'!R471="X"),1,0))</f>
        <v>0</v>
      </c>
      <c r="P471">
        <f>IF(SUM('Actual species'!S471)&gt;0,1,IF(SUM('Actual species'!S471="X"),1,0))</f>
        <v>0</v>
      </c>
      <c r="Q471">
        <f>IF(SUM('Actual species'!T471)&gt;0,1,IF(SUM('Actual species'!T471="X"),1,0))</f>
        <v>0</v>
      </c>
      <c r="R471">
        <f>IF(SUM('Actual species'!U471)&gt;0,1,IF(SUM('Actual species'!U471="X"),1,0))</f>
        <v>0</v>
      </c>
      <c r="S471">
        <f>IF(SUM('Actual species'!V471)&gt;0,1,IF(SUM('Actual species'!V471="X"),1,0))</f>
        <v>0</v>
      </c>
      <c r="T471">
        <f>IF(SUM('Actual species'!W471)&gt;0,1,IF(SUM('Actual species'!W471="X"),1,0))</f>
        <v>0</v>
      </c>
      <c r="U471">
        <f>IF(SUM('Actual species'!X471)&gt;0,1,IF(SUM('Actual species'!X471="X"),1,0))</f>
        <v>0</v>
      </c>
      <c r="V471">
        <f>IF(SUM('Actual species'!Y471)&gt;0,1,IF(SUM('Actual species'!Y471="X"),1,0))</f>
        <v>0</v>
      </c>
    </row>
    <row r="472" spans="1:22" x14ac:dyDescent="0.3">
      <c r="A472" t="str">
        <f>'Actual species'!A472</f>
        <v>Oxypoda flavicornis</v>
      </c>
      <c r="B472">
        <f>IF(SUM('Actual species'!B472:E472)&gt;0,1,IF(SUM('Actual species'!B472:E472="X"),1,0))</f>
        <v>0</v>
      </c>
      <c r="C472">
        <f>IF(SUM('Actual species'!F472)&gt;0,1,IF(SUM('Actual species'!F472="X"),1,0))</f>
        <v>0</v>
      </c>
      <c r="D472">
        <f>IF(SUM('Actual species'!G472)&gt;0,1,IF(SUM('Actual species'!G472="X"),1,0))</f>
        <v>0</v>
      </c>
      <c r="E472">
        <f>IF(SUM('Actual species'!H472)&gt;0,1,IF(SUM('Actual species'!H472="X"),1,0))</f>
        <v>1</v>
      </c>
      <c r="F472">
        <f>IF(SUM('Actual species'!I472)&gt;0,1,IF(SUM('Actual species'!I472="X"),1,0))</f>
        <v>0</v>
      </c>
      <c r="G472">
        <f>IF(SUM('Actual species'!J472)&gt;0,1,IF(SUM('Actual species'!J472="X"),1,0))</f>
        <v>0</v>
      </c>
      <c r="H472">
        <f>IF(SUM('Actual species'!K472)&gt;0,1,IF(SUM('Actual species'!K472="X"),1,0))</f>
        <v>0</v>
      </c>
      <c r="I472">
        <f>IF(SUM('Actual species'!L472)&gt;0,1,IF(SUM('Actual species'!L472="X"),1,0))</f>
        <v>0</v>
      </c>
      <c r="J472">
        <f>IF(SUM('Actual species'!M472)&gt;0,1,IF(SUM('Actual species'!M472="X"),1,0))</f>
        <v>0</v>
      </c>
      <c r="K472">
        <f>IF(SUM('Actual species'!N472)&gt;0,1,IF(SUM('Actual species'!N472="X"),1,0))</f>
        <v>0</v>
      </c>
      <c r="L472">
        <f>IF(SUM('Actual species'!O472)&gt;0,1,IF(SUM('Actual species'!O472="X"),1,0))</f>
        <v>0</v>
      </c>
      <c r="M472">
        <f>IF(SUM('Actual species'!P472)&gt;0,1,IF(SUM('Actual species'!P472="X"),1,0))</f>
        <v>0</v>
      </c>
      <c r="N472">
        <f>IF(SUM('Actual species'!Q472)&gt;0,1,IF(SUM('Actual species'!Q472="X"),1,0))</f>
        <v>0</v>
      </c>
      <c r="O472">
        <f>IF(SUM('Actual species'!R472)&gt;0,1,IF(SUM('Actual species'!R472="X"),1,0))</f>
        <v>0</v>
      </c>
      <c r="P472">
        <f>IF(SUM('Actual species'!S472)&gt;0,1,IF(SUM('Actual species'!S472="X"),1,0))</f>
        <v>0</v>
      </c>
      <c r="Q472">
        <f>IF(SUM('Actual species'!T472)&gt;0,1,IF(SUM('Actual species'!T472="X"),1,0))</f>
        <v>1</v>
      </c>
      <c r="R472">
        <f>IF(SUM('Actual species'!U472)&gt;0,1,IF(SUM('Actual species'!U472="X"),1,0))</f>
        <v>0</v>
      </c>
      <c r="S472">
        <f>IF(SUM('Actual species'!V472)&gt;0,1,IF(SUM('Actual species'!V472="X"),1,0))</f>
        <v>0</v>
      </c>
      <c r="T472">
        <f>IF(SUM('Actual species'!W472)&gt;0,1,IF(SUM('Actual species'!W472="X"),1,0))</f>
        <v>0</v>
      </c>
      <c r="U472">
        <f>IF(SUM('Actual species'!X472)&gt;0,1,IF(SUM('Actual species'!X472="X"),1,0))</f>
        <v>1</v>
      </c>
      <c r="V472">
        <f>IF(SUM('Actual species'!Y472)&gt;0,1,IF(SUM('Actual species'!Y472="X"),1,0))</f>
        <v>1</v>
      </c>
    </row>
    <row r="473" spans="1:22" x14ac:dyDescent="0.3">
      <c r="A473" t="str">
        <f>'Actual species'!A473</f>
        <v>Oxypoda formosa</v>
      </c>
      <c r="B473">
        <f>IF(SUM('Actual species'!B473:E473)&gt;0,1,IF(SUM('Actual species'!B473:E473="X"),1,0))</f>
        <v>0</v>
      </c>
      <c r="C473">
        <f>IF(SUM('Actual species'!F473)&gt;0,1,IF(SUM('Actual species'!F473="X"),1,0))</f>
        <v>0</v>
      </c>
      <c r="D473">
        <f>IF(SUM('Actual species'!G473)&gt;0,1,IF(SUM('Actual species'!G473="X"),1,0))</f>
        <v>1</v>
      </c>
      <c r="E473">
        <f>IF(SUM('Actual species'!H473)&gt;0,1,IF(SUM('Actual species'!H473="X"),1,0))</f>
        <v>0</v>
      </c>
      <c r="F473">
        <f>IF(SUM('Actual species'!I473)&gt;0,1,IF(SUM('Actual species'!I473="X"),1,0))</f>
        <v>0</v>
      </c>
      <c r="G473">
        <f>IF(SUM('Actual species'!J473)&gt;0,1,IF(SUM('Actual species'!J473="X"),1,0))</f>
        <v>1</v>
      </c>
      <c r="H473">
        <f>IF(SUM('Actual species'!K473)&gt;0,1,IF(SUM('Actual species'!K473="X"),1,0))</f>
        <v>0</v>
      </c>
      <c r="I473">
        <f>IF(SUM('Actual species'!L473)&gt;0,1,IF(SUM('Actual species'!L473="X"),1,0))</f>
        <v>0</v>
      </c>
      <c r="J473">
        <f>IF(SUM('Actual species'!M473)&gt;0,1,IF(SUM('Actual species'!M473="X"),1,0))</f>
        <v>0</v>
      </c>
      <c r="K473">
        <f>IF(SUM('Actual species'!N473)&gt;0,1,IF(SUM('Actual species'!N473="X"),1,0))</f>
        <v>0</v>
      </c>
      <c r="L473">
        <f>IF(SUM('Actual species'!O473)&gt;0,1,IF(SUM('Actual species'!O473="X"),1,0))</f>
        <v>0</v>
      </c>
      <c r="M473">
        <f>IF(SUM('Actual species'!P473)&gt;0,1,IF(SUM('Actual species'!P473="X"),1,0))</f>
        <v>0</v>
      </c>
      <c r="N473">
        <f>IF(SUM('Actual species'!Q473)&gt;0,1,IF(SUM('Actual species'!Q473="X"),1,0))</f>
        <v>0</v>
      </c>
      <c r="O473">
        <f>IF(SUM('Actual species'!R473)&gt;0,1,IF(SUM('Actual species'!R473="X"),1,0))</f>
        <v>0</v>
      </c>
      <c r="P473">
        <f>IF(SUM('Actual species'!S473)&gt;0,1,IF(SUM('Actual species'!S473="X"),1,0))</f>
        <v>0</v>
      </c>
      <c r="Q473">
        <f>IF(SUM('Actual species'!T473)&gt;0,1,IF(SUM('Actual species'!T473="X"),1,0))</f>
        <v>0</v>
      </c>
      <c r="R473">
        <f>IF(SUM('Actual species'!U473)&gt;0,1,IF(SUM('Actual species'!U473="X"),1,0))</f>
        <v>0</v>
      </c>
      <c r="S473">
        <f>IF(SUM('Actual species'!V473)&gt;0,1,IF(SUM('Actual species'!V473="X"),1,0))</f>
        <v>0</v>
      </c>
      <c r="T473">
        <f>IF(SUM('Actual species'!W473)&gt;0,1,IF(SUM('Actual species'!W473="X"),1,0))</f>
        <v>0</v>
      </c>
      <c r="U473">
        <f>IF(SUM('Actual species'!X473)&gt;0,1,IF(SUM('Actual species'!X473="X"),1,0))</f>
        <v>1</v>
      </c>
      <c r="V473">
        <f>IF(SUM('Actual species'!Y473)&gt;0,1,IF(SUM('Actual species'!Y473="X"),1,0))</f>
        <v>0</v>
      </c>
    </row>
    <row r="474" spans="1:22" x14ac:dyDescent="0.3">
      <c r="A474" t="str">
        <f>'Actual species'!A474</f>
        <v>Oxypoda haemorrhoa</v>
      </c>
      <c r="B474">
        <f>IF(SUM('Actual species'!B474:E474)&gt;0,1,IF(SUM('Actual species'!B474:E474="X"),1,0))</f>
        <v>0</v>
      </c>
      <c r="C474">
        <f>IF(SUM('Actual species'!F474)&gt;0,1,IF(SUM('Actual species'!F474="X"),1,0))</f>
        <v>0</v>
      </c>
      <c r="D474">
        <f>IF(SUM('Actual species'!G474)&gt;0,1,IF(SUM('Actual species'!G474="X"),1,0))</f>
        <v>1</v>
      </c>
      <c r="E474">
        <f>IF(SUM('Actual species'!H474)&gt;0,1,IF(SUM('Actual species'!H474="X"),1,0))</f>
        <v>0</v>
      </c>
      <c r="F474">
        <f>IF(SUM('Actual species'!I474)&gt;0,1,IF(SUM('Actual species'!I474="X"),1,0))</f>
        <v>1</v>
      </c>
      <c r="G474">
        <f>IF(SUM('Actual species'!J474)&gt;0,1,IF(SUM('Actual species'!J474="X"),1,0))</f>
        <v>1</v>
      </c>
      <c r="H474">
        <f>IF(SUM('Actual species'!K474)&gt;0,1,IF(SUM('Actual species'!K474="X"),1,0))</f>
        <v>0</v>
      </c>
      <c r="I474">
        <f>IF(SUM('Actual species'!L474)&gt;0,1,IF(SUM('Actual species'!L474="X"),1,0))</f>
        <v>0</v>
      </c>
      <c r="J474">
        <f>IF(SUM('Actual species'!M474)&gt;0,1,IF(SUM('Actual species'!M474="X"),1,0))</f>
        <v>1</v>
      </c>
      <c r="K474">
        <f>IF(SUM('Actual species'!N474)&gt;0,1,IF(SUM('Actual species'!N474="X"),1,0))</f>
        <v>0</v>
      </c>
      <c r="L474">
        <f>IF(SUM('Actual species'!O474)&gt;0,1,IF(SUM('Actual species'!O474="X"),1,0))</f>
        <v>0</v>
      </c>
      <c r="M474">
        <f>IF(SUM('Actual species'!P474)&gt;0,1,IF(SUM('Actual species'!P474="X"),1,0))</f>
        <v>0</v>
      </c>
      <c r="N474">
        <f>IF(SUM('Actual species'!Q474)&gt;0,1,IF(SUM('Actual species'!Q474="X"),1,0))</f>
        <v>0</v>
      </c>
      <c r="O474">
        <f>IF(SUM('Actual species'!R474)&gt;0,1,IF(SUM('Actual species'!R474="X"),1,0))</f>
        <v>0</v>
      </c>
      <c r="P474">
        <f>IF(SUM('Actual species'!S474)&gt;0,1,IF(SUM('Actual species'!S474="X"),1,0))</f>
        <v>0</v>
      </c>
      <c r="Q474">
        <f>IF(SUM('Actual species'!T474)&gt;0,1,IF(SUM('Actual species'!T474="X"),1,0))</f>
        <v>0</v>
      </c>
      <c r="R474">
        <f>IF(SUM('Actual species'!U474)&gt;0,1,IF(SUM('Actual species'!U474="X"),1,0))</f>
        <v>0</v>
      </c>
      <c r="S474">
        <f>IF(SUM('Actual species'!V474)&gt;0,1,IF(SUM('Actual species'!V474="X"),1,0))</f>
        <v>0</v>
      </c>
      <c r="T474">
        <f>IF(SUM('Actual species'!W474)&gt;0,1,IF(SUM('Actual species'!W474="X"),1,0))</f>
        <v>0</v>
      </c>
      <c r="U474">
        <f>IF(SUM('Actual species'!X474)&gt;0,1,IF(SUM('Actual species'!X474="X"),1,0))</f>
        <v>1</v>
      </c>
      <c r="V474">
        <f>IF(SUM('Actual species'!Y474)&gt;0,1,IF(SUM('Actual species'!Y474="X"),1,0))</f>
        <v>1</v>
      </c>
    </row>
    <row r="475" spans="1:22" x14ac:dyDescent="0.3">
      <c r="A475" t="str">
        <f>'Actual species'!A475</f>
        <v xml:space="preserve">Oxypoda idana (E) </v>
      </c>
      <c r="B475">
        <f>IF(SUM('Actual species'!B475:E475)&gt;0,1,IF(SUM('Actual species'!B475:E475="X"),1,0))</f>
        <v>0</v>
      </c>
      <c r="C475">
        <f>IF(SUM('Actual species'!F475)&gt;0,1,IF(SUM('Actual species'!F475="X"),1,0))</f>
        <v>0</v>
      </c>
      <c r="D475">
        <f>IF(SUM('Actual species'!G475)&gt;0,1,IF(SUM('Actual species'!G475="X"),1,0))</f>
        <v>0</v>
      </c>
      <c r="E475">
        <f>IF(SUM('Actual species'!H475)&gt;0,1,IF(SUM('Actual species'!H475="X"),1,0))</f>
        <v>0</v>
      </c>
      <c r="F475">
        <f>IF(SUM('Actual species'!I475)&gt;0,1,IF(SUM('Actual species'!I475="X"),1,0))</f>
        <v>0</v>
      </c>
      <c r="G475">
        <f>IF(SUM('Actual species'!J475)&gt;0,1,IF(SUM('Actual species'!J475="X"),1,0))</f>
        <v>1</v>
      </c>
      <c r="H475">
        <f>IF(SUM('Actual species'!K475)&gt;0,1,IF(SUM('Actual species'!K475="X"),1,0))</f>
        <v>0</v>
      </c>
      <c r="I475">
        <f>IF(SUM('Actual species'!L475)&gt;0,1,IF(SUM('Actual species'!L475="X"),1,0))</f>
        <v>0</v>
      </c>
      <c r="J475">
        <f>IF(SUM('Actual species'!M475)&gt;0,1,IF(SUM('Actual species'!M475="X"),1,0))</f>
        <v>0</v>
      </c>
      <c r="K475">
        <f>IF(SUM('Actual species'!N475)&gt;0,1,IF(SUM('Actual species'!N475="X"),1,0))</f>
        <v>0</v>
      </c>
      <c r="L475">
        <f>IF(SUM('Actual species'!O475)&gt;0,1,IF(SUM('Actual species'!O475="X"),1,0))</f>
        <v>0</v>
      </c>
      <c r="M475">
        <f>IF(SUM('Actual species'!P475)&gt;0,1,IF(SUM('Actual species'!P475="X"),1,0))</f>
        <v>0</v>
      </c>
      <c r="N475">
        <f>IF(SUM('Actual species'!Q475)&gt;0,1,IF(SUM('Actual species'!Q475="X"),1,0))</f>
        <v>0</v>
      </c>
      <c r="O475">
        <f>IF(SUM('Actual species'!R475)&gt;0,1,IF(SUM('Actual species'!R475="X"),1,0))</f>
        <v>0</v>
      </c>
      <c r="P475">
        <f>IF(SUM('Actual species'!S475)&gt;0,1,IF(SUM('Actual species'!S475="X"),1,0))</f>
        <v>0</v>
      </c>
      <c r="Q475">
        <f>IF(SUM('Actual species'!T475)&gt;0,1,IF(SUM('Actual species'!T475="X"),1,0))</f>
        <v>0</v>
      </c>
      <c r="R475">
        <f>IF(SUM('Actual species'!U475)&gt;0,1,IF(SUM('Actual species'!U475="X"),1,0))</f>
        <v>0</v>
      </c>
      <c r="S475">
        <f>IF(SUM('Actual species'!V475)&gt;0,1,IF(SUM('Actual species'!V475="X"),1,0))</f>
        <v>0</v>
      </c>
      <c r="T475">
        <f>IF(SUM('Actual species'!W475)&gt;0,1,IF(SUM('Actual species'!W475="X"),1,0))</f>
        <v>1</v>
      </c>
      <c r="U475">
        <f>IF(SUM('Actual species'!X475)&gt;0,1,IF(SUM('Actual species'!X475="X"),1,0))</f>
        <v>0</v>
      </c>
      <c r="V475">
        <f>IF(SUM('Actual species'!Y475)&gt;0,1,IF(SUM('Actual species'!Y475="X"),1,0))</f>
        <v>0</v>
      </c>
    </row>
    <row r="476" spans="1:22" x14ac:dyDescent="0.3">
      <c r="A476" t="str">
        <f>'Actual species'!A476</f>
        <v>Oxypoda ignorata</v>
      </c>
      <c r="B476">
        <f>IF(SUM('Actual species'!B476:E476)&gt;0,1,IF(SUM('Actual species'!B476:E476="X"),1,0))</f>
        <v>0</v>
      </c>
      <c r="C476">
        <f>IF(SUM('Actual species'!F476)&gt;0,1,IF(SUM('Actual species'!F476="X"),1,0))</f>
        <v>0</v>
      </c>
      <c r="D476">
        <f>IF(SUM('Actual species'!G476)&gt;0,1,IF(SUM('Actual species'!G476="X"),1,0))</f>
        <v>0</v>
      </c>
      <c r="E476">
        <f>IF(SUM('Actual species'!H476)&gt;0,1,IF(SUM('Actual species'!H476="X"),1,0))</f>
        <v>0</v>
      </c>
      <c r="F476">
        <f>IF(SUM('Actual species'!I476)&gt;0,1,IF(SUM('Actual species'!I476="X"),1,0))</f>
        <v>0</v>
      </c>
      <c r="G476">
        <f>IF(SUM('Actual species'!J476)&gt;0,1,IF(SUM('Actual species'!J476="X"),1,0))</f>
        <v>0</v>
      </c>
      <c r="H476">
        <f>IF(SUM('Actual species'!K476)&gt;0,1,IF(SUM('Actual species'!K476="X"),1,0))</f>
        <v>0</v>
      </c>
      <c r="I476">
        <f>IF(SUM('Actual species'!L476)&gt;0,1,IF(SUM('Actual species'!L476="X"),1,0))</f>
        <v>0</v>
      </c>
      <c r="J476">
        <f>IF(SUM('Actual species'!M476)&gt;0,1,IF(SUM('Actual species'!M476="X"),1,0))</f>
        <v>0</v>
      </c>
      <c r="K476">
        <f>IF(SUM('Actual species'!N476)&gt;0,1,IF(SUM('Actual species'!N476="X"),1,0))</f>
        <v>0</v>
      </c>
      <c r="L476">
        <f>IF(SUM('Actual species'!O476)&gt;0,1,IF(SUM('Actual species'!O476="X"),1,0))</f>
        <v>0</v>
      </c>
      <c r="M476">
        <f>IF(SUM('Actual species'!P476)&gt;0,1,IF(SUM('Actual species'!P476="X"),1,0))</f>
        <v>1</v>
      </c>
      <c r="N476">
        <f>IF(SUM('Actual species'!Q476)&gt;0,1,IF(SUM('Actual species'!Q476="X"),1,0))</f>
        <v>0</v>
      </c>
      <c r="O476">
        <f>IF(SUM('Actual species'!R476)&gt;0,1,IF(SUM('Actual species'!R476="X"),1,0))</f>
        <v>0</v>
      </c>
      <c r="P476">
        <f>IF(SUM('Actual species'!S476)&gt;0,1,IF(SUM('Actual species'!S476="X"),1,0))</f>
        <v>0</v>
      </c>
      <c r="Q476">
        <f>IF(SUM('Actual species'!T476)&gt;0,1,IF(SUM('Actual species'!T476="X"),1,0))</f>
        <v>1</v>
      </c>
      <c r="R476">
        <f>IF(SUM('Actual species'!U476)&gt;0,1,IF(SUM('Actual species'!U476="X"),1,0))</f>
        <v>0</v>
      </c>
      <c r="S476">
        <f>IF(SUM('Actual species'!V476)&gt;0,1,IF(SUM('Actual species'!V476="X"),1,0))</f>
        <v>0</v>
      </c>
      <c r="T476">
        <f>IF(SUM('Actual species'!W476)&gt;0,1,IF(SUM('Actual species'!W476="X"),1,0))</f>
        <v>0</v>
      </c>
      <c r="U476">
        <f>IF(SUM('Actual species'!X476)&gt;0,1,IF(SUM('Actual species'!X476="X"),1,0))</f>
        <v>1</v>
      </c>
      <c r="V476">
        <f>IF(SUM('Actual species'!Y476)&gt;0,1,IF(SUM('Actual species'!Y476="X"),1,0))</f>
        <v>0</v>
      </c>
    </row>
    <row r="477" spans="1:22" x14ac:dyDescent="0.3">
      <c r="A477" t="str">
        <f>'Actual species'!A477</f>
        <v>Oxypoda induta</v>
      </c>
      <c r="B477">
        <f>IF(SUM('Actual species'!B477:E477)&gt;0,1,IF(SUM('Actual species'!B477:E477="X"),1,0))</f>
        <v>0</v>
      </c>
      <c r="C477">
        <f>IF(SUM('Actual species'!F477)&gt;0,1,IF(SUM('Actual species'!F477="X"),1,0))</f>
        <v>1</v>
      </c>
      <c r="D477">
        <f>IF(SUM('Actual species'!G477)&gt;0,1,IF(SUM('Actual species'!G477="X"),1,0))</f>
        <v>0</v>
      </c>
      <c r="E477">
        <f>IF(SUM('Actual species'!H477)&gt;0,1,IF(SUM('Actual species'!H477="X"),1,0))</f>
        <v>0</v>
      </c>
      <c r="F477">
        <f>IF(SUM('Actual species'!I477)&gt;0,1,IF(SUM('Actual species'!I477="X"),1,0))</f>
        <v>0</v>
      </c>
      <c r="G477">
        <f>IF(SUM('Actual species'!J477)&gt;0,1,IF(SUM('Actual species'!J477="X"),1,0))</f>
        <v>0</v>
      </c>
      <c r="H477">
        <f>IF(SUM('Actual species'!K477)&gt;0,1,IF(SUM('Actual species'!K477="X"),1,0))</f>
        <v>0</v>
      </c>
      <c r="I477">
        <f>IF(SUM('Actual species'!L477)&gt;0,1,IF(SUM('Actual species'!L477="X"),1,0))</f>
        <v>0</v>
      </c>
      <c r="J477">
        <f>IF(SUM('Actual species'!M477)&gt;0,1,IF(SUM('Actual species'!M477="X"),1,0))</f>
        <v>0</v>
      </c>
      <c r="K477">
        <f>IF(SUM('Actual species'!N477)&gt;0,1,IF(SUM('Actual species'!N477="X"),1,0))</f>
        <v>0</v>
      </c>
      <c r="L477">
        <f>IF(SUM('Actual species'!O477)&gt;0,1,IF(SUM('Actual species'!O477="X"),1,0))</f>
        <v>0</v>
      </c>
      <c r="M477">
        <f>IF(SUM('Actual species'!P477)&gt;0,1,IF(SUM('Actual species'!P477="X"),1,0))</f>
        <v>0</v>
      </c>
      <c r="N477">
        <f>IF(SUM('Actual species'!Q477)&gt;0,1,IF(SUM('Actual species'!Q477="X"),1,0))</f>
        <v>0</v>
      </c>
      <c r="O477">
        <f>IF(SUM('Actual species'!R477)&gt;0,1,IF(SUM('Actual species'!R477="X"),1,0))</f>
        <v>0</v>
      </c>
      <c r="P477">
        <f>IF(SUM('Actual species'!S477)&gt;0,1,IF(SUM('Actual species'!S477="X"),1,0))</f>
        <v>0</v>
      </c>
      <c r="Q477">
        <f>IF(SUM('Actual species'!T477)&gt;0,1,IF(SUM('Actual species'!T477="X"),1,0))</f>
        <v>0</v>
      </c>
      <c r="R477">
        <f>IF(SUM('Actual species'!U477)&gt;0,1,IF(SUM('Actual species'!U477="X"),1,0))</f>
        <v>0</v>
      </c>
      <c r="S477">
        <f>IF(SUM('Actual species'!V477)&gt;0,1,IF(SUM('Actual species'!V477="X"),1,0))</f>
        <v>0</v>
      </c>
      <c r="T477">
        <f>IF(SUM('Actual species'!W477)&gt;0,1,IF(SUM('Actual species'!W477="X"),1,0))</f>
        <v>0</v>
      </c>
      <c r="U477">
        <f>IF(SUM('Actual species'!X477)&gt;0,1,IF(SUM('Actual species'!X477="X"),1,0))</f>
        <v>0</v>
      </c>
      <c r="V477">
        <f>IF(SUM('Actual species'!Y477)&gt;0,1,IF(SUM('Actual species'!Y477="X"),1,0))</f>
        <v>0</v>
      </c>
    </row>
    <row r="478" spans="1:22" x14ac:dyDescent="0.3">
      <c r="A478" t="str">
        <f>'Actual species'!A478</f>
        <v xml:space="preserve">*Oxypoda kerkisica (E) </v>
      </c>
      <c r="B478">
        <f>IF(SUM('Actual species'!B478:E478)&gt;0,1,IF(SUM('Actual species'!B478:E478="X"),1,0))</f>
        <v>0</v>
      </c>
      <c r="C478">
        <f>IF(SUM('Actual species'!F478)&gt;0,1,IF(SUM('Actual species'!F478="X"),1,0))</f>
        <v>0</v>
      </c>
      <c r="D478">
        <f>IF(SUM('Actual species'!G478)&gt;0,1,IF(SUM('Actual species'!G478="X"),1,0))</f>
        <v>0</v>
      </c>
      <c r="E478">
        <f>IF(SUM('Actual species'!H478)&gt;0,1,IF(SUM('Actual species'!H478="X"),1,0))</f>
        <v>1</v>
      </c>
      <c r="F478">
        <f>IF(SUM('Actual species'!I478)&gt;0,1,IF(SUM('Actual species'!I478="X"),1,0))</f>
        <v>0</v>
      </c>
      <c r="G478">
        <f>IF(SUM('Actual species'!J478)&gt;0,1,IF(SUM('Actual species'!J478="X"),1,0))</f>
        <v>0</v>
      </c>
      <c r="H478">
        <f>IF(SUM('Actual species'!K478)&gt;0,1,IF(SUM('Actual species'!K478="X"),1,0))</f>
        <v>0</v>
      </c>
      <c r="I478">
        <f>IF(SUM('Actual species'!L478)&gt;0,1,IF(SUM('Actual species'!L478="X"),1,0))</f>
        <v>0</v>
      </c>
      <c r="J478">
        <f>IF(SUM('Actual species'!M478)&gt;0,1,IF(SUM('Actual species'!M478="X"),1,0))</f>
        <v>0</v>
      </c>
      <c r="K478">
        <f>IF(SUM('Actual species'!N478)&gt;0,1,IF(SUM('Actual species'!N478="X"),1,0))</f>
        <v>0</v>
      </c>
      <c r="L478">
        <f>IF(SUM('Actual species'!O478)&gt;0,1,IF(SUM('Actual species'!O478="X"),1,0))</f>
        <v>0</v>
      </c>
      <c r="M478">
        <f>IF(SUM('Actual species'!P478)&gt;0,1,IF(SUM('Actual species'!P478="X"),1,0))</f>
        <v>0</v>
      </c>
      <c r="N478">
        <f>IF(SUM('Actual species'!Q478)&gt;0,1,IF(SUM('Actual species'!Q478="X"),1,0))</f>
        <v>0</v>
      </c>
      <c r="O478">
        <f>IF(SUM('Actual species'!R478)&gt;0,1,IF(SUM('Actual species'!R478="X"),1,0))</f>
        <v>0</v>
      </c>
      <c r="P478">
        <f>IF(SUM('Actual species'!S478)&gt;0,1,IF(SUM('Actual species'!S478="X"),1,0))</f>
        <v>0</v>
      </c>
      <c r="Q478">
        <f>IF(SUM('Actual species'!T478)&gt;0,1,IF(SUM('Actual species'!T478="X"),1,0))</f>
        <v>0</v>
      </c>
      <c r="R478">
        <f>IF(SUM('Actual species'!U478)&gt;0,1,IF(SUM('Actual species'!U478="X"),1,0))</f>
        <v>0</v>
      </c>
      <c r="S478">
        <f>IF(SUM('Actual species'!V478)&gt;0,1,IF(SUM('Actual species'!V478="X"),1,0))</f>
        <v>0</v>
      </c>
      <c r="T478">
        <f>IF(SUM('Actual species'!W478)&gt;0,1,IF(SUM('Actual species'!W478="X"),1,0))</f>
        <v>1</v>
      </c>
      <c r="U478">
        <f>IF(SUM('Actual species'!X478)&gt;0,1,IF(SUM('Actual species'!X478="X"),1,0))</f>
        <v>0</v>
      </c>
      <c r="V478">
        <f>IF(SUM('Actual species'!Y478)&gt;0,1,IF(SUM('Actual species'!Y478="X"),1,0))</f>
        <v>0</v>
      </c>
    </row>
    <row r="479" spans="1:22" x14ac:dyDescent="0.3">
      <c r="A479" t="str">
        <f>'Actual species'!A479</f>
        <v>Oxypoda lesbia</v>
      </c>
      <c r="B479">
        <f>IF(SUM('Actual species'!B479:E479)&gt;0,1,IF(SUM('Actual species'!B479:E479="X"),1,0))</f>
        <v>0</v>
      </c>
      <c r="C479">
        <f>IF(SUM('Actual species'!F479)&gt;0,1,IF(SUM('Actual species'!F479="X"),1,0))</f>
        <v>0</v>
      </c>
      <c r="D479">
        <f>IF(SUM('Actual species'!G479)&gt;0,1,IF(SUM('Actual species'!G479="X"),1,0))</f>
        <v>0</v>
      </c>
      <c r="E479">
        <f>IF(SUM('Actual species'!H479)&gt;0,1,IF(SUM('Actual species'!H479="X"),1,0))</f>
        <v>0</v>
      </c>
      <c r="F479">
        <f>IF(SUM('Actual species'!I479)&gt;0,1,IF(SUM('Actual species'!I479="X"),1,0))</f>
        <v>1</v>
      </c>
      <c r="G479">
        <f>IF(SUM('Actual species'!J479)&gt;0,1,IF(SUM('Actual species'!J479="X"),1,0))</f>
        <v>1</v>
      </c>
      <c r="H479">
        <f>IF(SUM('Actual species'!K479)&gt;0,1,IF(SUM('Actual species'!K479="X"),1,0))</f>
        <v>1</v>
      </c>
      <c r="I479">
        <f>IF(SUM('Actual species'!L479)&gt;0,1,IF(SUM('Actual species'!L479="X"),1,0))</f>
        <v>0</v>
      </c>
      <c r="J479">
        <f>IF(SUM('Actual species'!M479)&gt;0,1,IF(SUM('Actual species'!M479="X"),1,0))</f>
        <v>0</v>
      </c>
      <c r="K479">
        <f>IF(SUM('Actual species'!N479)&gt;0,1,IF(SUM('Actual species'!N479="X"),1,0))</f>
        <v>0</v>
      </c>
      <c r="L479">
        <f>IF(SUM('Actual species'!O479)&gt;0,1,IF(SUM('Actual species'!O479="X"),1,0))</f>
        <v>0</v>
      </c>
      <c r="M479">
        <f>IF(SUM('Actual species'!P479)&gt;0,1,IF(SUM('Actual species'!P479="X"),1,0))</f>
        <v>0</v>
      </c>
      <c r="N479">
        <f>IF(SUM('Actual species'!Q479)&gt;0,1,IF(SUM('Actual species'!Q479="X"),1,0))</f>
        <v>0</v>
      </c>
      <c r="O479">
        <f>IF(SUM('Actual species'!R479)&gt;0,1,IF(SUM('Actual species'!R479="X"),1,0))</f>
        <v>0</v>
      </c>
      <c r="P479">
        <f>IF(SUM('Actual species'!S479)&gt;0,1,IF(SUM('Actual species'!S479="X"),1,0))</f>
        <v>0</v>
      </c>
      <c r="Q479">
        <f>IF(SUM('Actual species'!T479)&gt;0,1,IF(SUM('Actual species'!T479="X"),1,0))</f>
        <v>0</v>
      </c>
      <c r="R479">
        <f>IF(SUM('Actual species'!U479)&gt;0,1,IF(SUM('Actual species'!U479="X"),1,0))</f>
        <v>0</v>
      </c>
      <c r="S479">
        <f>IF(SUM('Actual species'!V479)&gt;0,1,IF(SUM('Actual species'!V479="X"),1,0))</f>
        <v>0</v>
      </c>
      <c r="T479">
        <f>IF(SUM('Actual species'!W479)&gt;0,1,IF(SUM('Actual species'!W479="X"),1,0))</f>
        <v>0</v>
      </c>
      <c r="U479">
        <f>IF(SUM('Actual species'!X479)&gt;0,1,IF(SUM('Actual species'!X479="X"),1,0))</f>
        <v>0</v>
      </c>
      <c r="V479">
        <f>IF(SUM('Actual species'!Y479)&gt;0,1,IF(SUM('Actual species'!Y479="X"),1,0))</f>
        <v>0</v>
      </c>
    </row>
    <row r="480" spans="1:22" x14ac:dyDescent="0.3">
      <c r="A480" t="str">
        <f>'Actual species'!A480</f>
        <v>Oxypoda libanotica</v>
      </c>
      <c r="B480">
        <f>IF(SUM('Actual species'!B480:E480)&gt;0,1,IF(SUM('Actual species'!B480:E480="X"),1,0))</f>
        <v>0</v>
      </c>
      <c r="C480">
        <f>IF(SUM('Actual species'!F480)&gt;0,1,IF(SUM('Actual species'!F480="X"),1,0))</f>
        <v>0</v>
      </c>
      <c r="D480">
        <f>IF(SUM('Actual species'!G480)&gt;0,1,IF(SUM('Actual species'!G480="X"),1,0))</f>
        <v>1</v>
      </c>
      <c r="E480">
        <f>IF(SUM('Actual species'!H480)&gt;0,1,IF(SUM('Actual species'!H480="X"),1,0))</f>
        <v>1</v>
      </c>
      <c r="F480">
        <f>IF(SUM('Actual species'!I480)&gt;0,1,IF(SUM('Actual species'!I480="X"),1,0))</f>
        <v>0</v>
      </c>
      <c r="G480">
        <f>IF(SUM('Actual species'!J480)&gt;0,1,IF(SUM('Actual species'!J480="X"),1,0))</f>
        <v>0</v>
      </c>
      <c r="H480">
        <f>IF(SUM('Actual species'!K480)&gt;0,1,IF(SUM('Actual species'!K480="X"),1,0))</f>
        <v>0</v>
      </c>
      <c r="I480">
        <f>IF(SUM('Actual species'!L480)&gt;0,1,IF(SUM('Actual species'!L480="X"),1,0))</f>
        <v>0</v>
      </c>
      <c r="J480">
        <f>IF(SUM('Actual species'!M480)&gt;0,1,IF(SUM('Actual species'!M480="X"),1,0))</f>
        <v>0</v>
      </c>
      <c r="K480">
        <f>IF(SUM('Actual species'!N480)&gt;0,1,IF(SUM('Actual species'!N480="X"),1,0))</f>
        <v>0</v>
      </c>
      <c r="L480">
        <f>IF(SUM('Actual species'!O480)&gt;0,1,IF(SUM('Actual species'!O480="X"),1,0))</f>
        <v>0</v>
      </c>
      <c r="M480">
        <f>IF(SUM('Actual species'!P480)&gt;0,1,IF(SUM('Actual species'!P480="X"),1,0))</f>
        <v>0</v>
      </c>
      <c r="N480">
        <f>IF(SUM('Actual species'!Q480)&gt;0,1,IF(SUM('Actual species'!Q480="X"),1,0))</f>
        <v>0</v>
      </c>
      <c r="O480">
        <f>IF(SUM('Actual species'!R480)&gt;0,1,IF(SUM('Actual species'!R480="X"),1,0))</f>
        <v>0</v>
      </c>
      <c r="P480">
        <f>IF(SUM('Actual species'!S480)&gt;0,1,IF(SUM('Actual species'!S480="X"),1,0))</f>
        <v>0</v>
      </c>
      <c r="Q480">
        <f>IF(SUM('Actual species'!T480)&gt;0,1,IF(SUM('Actual species'!T480="X"),1,0))</f>
        <v>0</v>
      </c>
      <c r="R480">
        <f>IF(SUM('Actual species'!U480)&gt;0,1,IF(SUM('Actual species'!U480="X"),1,0))</f>
        <v>0</v>
      </c>
      <c r="S480">
        <f>IF(SUM('Actual species'!V480)&gt;0,1,IF(SUM('Actual species'!V480="X"),1,0))</f>
        <v>0</v>
      </c>
      <c r="T480">
        <f>IF(SUM('Actual species'!W480)&gt;0,1,IF(SUM('Actual species'!W480="X"),1,0))</f>
        <v>0</v>
      </c>
      <c r="U480">
        <f>IF(SUM('Actual species'!X480)&gt;0,1,IF(SUM('Actual species'!X480="X"),1,0))</f>
        <v>0</v>
      </c>
      <c r="V480">
        <f>IF(SUM('Actual species'!Y480)&gt;0,1,IF(SUM('Actual species'!Y480="X"),1,0))</f>
        <v>0</v>
      </c>
    </row>
    <row r="481" spans="1:22" x14ac:dyDescent="0.3">
      <c r="A481" t="str">
        <f>'Actual species'!A481</f>
        <v>Oxypoda lurida</v>
      </c>
      <c r="B481">
        <f>IF(SUM('Actual species'!B481:E481)&gt;0,1,IF(SUM('Actual species'!B481:E481="X"),1,0))</f>
        <v>1</v>
      </c>
      <c r="C481">
        <f>IF(SUM('Actual species'!F481)&gt;0,1,IF(SUM('Actual species'!F481="X"),1,0))</f>
        <v>0</v>
      </c>
      <c r="D481">
        <f>IF(SUM('Actual species'!G481)&gt;0,1,IF(SUM('Actual species'!G481="X"),1,0))</f>
        <v>1</v>
      </c>
      <c r="E481">
        <f>IF(SUM('Actual species'!H481)&gt;0,1,IF(SUM('Actual species'!H481="X"),1,0))</f>
        <v>1</v>
      </c>
      <c r="F481">
        <f>IF(SUM('Actual species'!I481)&gt;0,1,IF(SUM('Actual species'!I481="X"),1,0))</f>
        <v>1</v>
      </c>
      <c r="G481">
        <f>IF(SUM('Actual species'!J481)&gt;0,1,IF(SUM('Actual species'!J481="X"),1,0))</f>
        <v>1</v>
      </c>
      <c r="H481">
        <f>IF(SUM('Actual species'!K481)&gt;0,1,IF(SUM('Actual species'!K481="X"),1,0))</f>
        <v>0</v>
      </c>
      <c r="I481">
        <f>IF(SUM('Actual species'!L481)&gt;0,1,IF(SUM('Actual species'!L481="X"),1,0))</f>
        <v>1</v>
      </c>
      <c r="J481">
        <f>IF(SUM('Actual species'!M481)&gt;0,1,IF(SUM('Actual species'!M481="X"),1,0))</f>
        <v>0</v>
      </c>
      <c r="K481">
        <f>IF(SUM('Actual species'!N481)&gt;0,1,IF(SUM('Actual species'!N481="X"),1,0))</f>
        <v>1</v>
      </c>
      <c r="L481">
        <f>IF(SUM('Actual species'!O481)&gt;0,1,IF(SUM('Actual species'!O481="X"),1,0))</f>
        <v>1</v>
      </c>
      <c r="M481">
        <f>IF(SUM('Actual species'!P481)&gt;0,1,IF(SUM('Actual species'!P481="X"),1,0))</f>
        <v>1</v>
      </c>
      <c r="N481">
        <f>IF(SUM('Actual species'!Q481)&gt;0,1,IF(SUM('Actual species'!Q481="X"),1,0))</f>
        <v>0</v>
      </c>
      <c r="O481">
        <f>IF(SUM('Actual species'!R481)&gt;0,1,IF(SUM('Actual species'!R481="X"),1,0))</f>
        <v>1</v>
      </c>
      <c r="P481">
        <f>IF(SUM('Actual species'!S481)&gt;0,1,IF(SUM('Actual species'!S481="X"),1,0))</f>
        <v>0</v>
      </c>
      <c r="Q481">
        <f>IF(SUM('Actual species'!T481)&gt;0,1,IF(SUM('Actual species'!T481="X"),1,0))</f>
        <v>0</v>
      </c>
      <c r="R481">
        <f>IF(SUM('Actual species'!U481)&gt;0,1,IF(SUM('Actual species'!U481="X"),1,0))</f>
        <v>0</v>
      </c>
      <c r="S481">
        <f>IF(SUM('Actual species'!V481)&gt;0,1,IF(SUM('Actual species'!V481="X"),1,0))</f>
        <v>0</v>
      </c>
      <c r="T481">
        <f>IF(SUM('Actual species'!W481)&gt;0,1,IF(SUM('Actual species'!W481="X"),1,0))</f>
        <v>0</v>
      </c>
      <c r="U481">
        <f>IF(SUM('Actual species'!X481)&gt;0,1,IF(SUM('Actual species'!X481="X"),1,0))</f>
        <v>1</v>
      </c>
      <c r="V481">
        <f>IF(SUM('Actual species'!Y481)&gt;0,1,IF(SUM('Actual species'!Y481="X"),1,0))</f>
        <v>0</v>
      </c>
    </row>
    <row r="482" spans="1:22" x14ac:dyDescent="0.3">
      <c r="A482" t="str">
        <f>'Actual species'!A482</f>
        <v>Oxypoda moczarskii</v>
      </c>
      <c r="B482">
        <f>IF(SUM('Actual species'!B482:E482)&gt;0,1,IF(SUM('Actual species'!B482:E482="X"),1,0))</f>
        <v>0</v>
      </c>
      <c r="C482">
        <f>IF(SUM('Actual species'!F482)&gt;0,1,IF(SUM('Actual species'!F482="X"),1,0))</f>
        <v>0</v>
      </c>
      <c r="D482">
        <f>IF(SUM('Actual species'!G482)&gt;0,1,IF(SUM('Actual species'!G482="X"),1,0))</f>
        <v>0</v>
      </c>
      <c r="E482">
        <f>IF(SUM('Actual species'!H482)&gt;0,1,IF(SUM('Actual species'!H482="X"),1,0))</f>
        <v>0</v>
      </c>
      <c r="F482">
        <f>IF(SUM('Actual species'!I482)&gt;0,1,IF(SUM('Actual species'!I482="X"),1,0))</f>
        <v>0</v>
      </c>
      <c r="G482">
        <f>IF(SUM('Actual species'!J482)&gt;0,1,IF(SUM('Actual species'!J482="X"),1,0))</f>
        <v>0</v>
      </c>
      <c r="H482">
        <f>IF(SUM('Actual species'!K482)&gt;0,1,IF(SUM('Actual species'!K482="X"),1,0))</f>
        <v>0</v>
      </c>
      <c r="I482">
        <f>IF(SUM('Actual species'!L482)&gt;0,1,IF(SUM('Actual species'!L482="X"),1,0))</f>
        <v>0</v>
      </c>
      <c r="J482">
        <f>IF(SUM('Actual species'!M482)&gt;0,1,IF(SUM('Actual species'!M482="X"),1,0))</f>
        <v>1</v>
      </c>
      <c r="K482">
        <f>IF(SUM('Actual species'!N482)&gt;0,1,IF(SUM('Actual species'!N482="X"),1,0))</f>
        <v>0</v>
      </c>
      <c r="L482">
        <f>IF(SUM('Actual species'!O482)&gt;0,1,IF(SUM('Actual species'!O482="X"),1,0))</f>
        <v>0</v>
      </c>
      <c r="M482">
        <f>IF(SUM('Actual species'!P482)&gt;0,1,IF(SUM('Actual species'!P482="X"),1,0))</f>
        <v>0</v>
      </c>
      <c r="N482">
        <f>IF(SUM('Actual species'!Q482)&gt;0,1,IF(SUM('Actual species'!Q482="X"),1,0))</f>
        <v>0</v>
      </c>
      <c r="O482">
        <f>IF(SUM('Actual species'!R482)&gt;0,1,IF(SUM('Actual species'!R482="X"),1,0))</f>
        <v>0</v>
      </c>
      <c r="P482">
        <f>IF(SUM('Actual species'!S482)&gt;0,1,IF(SUM('Actual species'!S482="X"),1,0))</f>
        <v>0</v>
      </c>
      <c r="Q482">
        <f>IF(SUM('Actual species'!T482)&gt;0,1,IF(SUM('Actual species'!T482="X"),1,0))</f>
        <v>0</v>
      </c>
      <c r="R482">
        <f>IF(SUM('Actual species'!U482)&gt;0,1,IF(SUM('Actual species'!U482="X"),1,0))</f>
        <v>0</v>
      </c>
      <c r="S482">
        <f>IF(SUM('Actual species'!V482)&gt;0,1,IF(SUM('Actual species'!V482="X"),1,0))</f>
        <v>0</v>
      </c>
      <c r="T482">
        <f>IF(SUM('Actual species'!W482)&gt;0,1,IF(SUM('Actual species'!W482="X"),1,0))</f>
        <v>0</v>
      </c>
      <c r="U482">
        <f>IF(SUM('Actual species'!X482)&gt;0,1,IF(SUM('Actual species'!X482="X"),1,0))</f>
        <v>1</v>
      </c>
      <c r="V482">
        <f>IF(SUM('Actual species'!Y482)&gt;0,1,IF(SUM('Actual species'!Y482="X"),1,0))</f>
        <v>0</v>
      </c>
    </row>
    <row r="483" spans="1:22" x14ac:dyDescent="0.3">
      <c r="A483" t="str">
        <f>'Actual species'!A483</f>
        <v>Oxypoda moreatica</v>
      </c>
      <c r="B483">
        <f>IF(SUM('Actual species'!B483:E483)&gt;0,1,IF(SUM('Actual species'!B483:E483="X"),1,0))</f>
        <v>0</v>
      </c>
      <c r="C483">
        <f>IF(SUM('Actual species'!F483)&gt;0,1,IF(SUM('Actual species'!F483="X"),1,0))</f>
        <v>0</v>
      </c>
      <c r="D483">
        <f>IF(SUM('Actual species'!G483)&gt;0,1,IF(SUM('Actual species'!G483="X"),1,0))</f>
        <v>0</v>
      </c>
      <c r="E483">
        <f>IF(SUM('Actual species'!H483)&gt;0,1,IF(SUM('Actual species'!H483="X"),1,0))</f>
        <v>0</v>
      </c>
      <c r="F483">
        <f>IF(SUM('Actual species'!I483)&gt;0,1,IF(SUM('Actual species'!I483="X"),1,0))</f>
        <v>0</v>
      </c>
      <c r="G483">
        <f>IF(SUM('Actual species'!J483)&gt;0,1,IF(SUM('Actual species'!J483="X"),1,0))</f>
        <v>0</v>
      </c>
      <c r="H483">
        <f>IF(SUM('Actual species'!K483)&gt;0,1,IF(SUM('Actual species'!K483="X"),1,0))</f>
        <v>0</v>
      </c>
      <c r="I483">
        <f>IF(SUM('Actual species'!L483)&gt;0,1,IF(SUM('Actual species'!L483="X"),1,0))</f>
        <v>0</v>
      </c>
      <c r="J483">
        <f>IF(SUM('Actual species'!M483)&gt;0,1,IF(SUM('Actual species'!M483="X"),1,0))</f>
        <v>0</v>
      </c>
      <c r="K483">
        <f>IF(SUM('Actual species'!N483)&gt;0,1,IF(SUM('Actual species'!N483="X"),1,0))</f>
        <v>0</v>
      </c>
      <c r="L483">
        <f>IF(SUM('Actual species'!O483)&gt;0,1,IF(SUM('Actual species'!O483="X"),1,0))</f>
        <v>0</v>
      </c>
      <c r="M483">
        <f>IF(SUM('Actual species'!P483)&gt;0,1,IF(SUM('Actual species'!P483="X"),1,0))</f>
        <v>0</v>
      </c>
      <c r="N483">
        <f>IF(SUM('Actual species'!Q483)&gt;0,1,IF(SUM('Actual species'!Q483="X"),1,0))</f>
        <v>0</v>
      </c>
      <c r="O483">
        <f>IF(SUM('Actual species'!R483)&gt;0,1,IF(SUM('Actual species'!R483="X"),1,0))</f>
        <v>0</v>
      </c>
      <c r="P483">
        <f>IF(SUM('Actual species'!S483)&gt;0,1,IF(SUM('Actual species'!S483="X"),1,0))</f>
        <v>0</v>
      </c>
      <c r="Q483">
        <f>IF(SUM('Actual species'!T483)&gt;0,1,IF(SUM('Actual species'!T483="X"),1,0))</f>
        <v>0</v>
      </c>
      <c r="R483">
        <f>IF(SUM('Actual species'!U483)&gt;0,1,IF(SUM('Actual species'!U483="X"),1,0))</f>
        <v>0</v>
      </c>
      <c r="S483">
        <f>IF(SUM('Actual species'!V483)&gt;0,1,IF(SUM('Actual species'!V483="X"),1,0))</f>
        <v>1</v>
      </c>
      <c r="T483">
        <f>IF(SUM('Actual species'!W483)&gt;0,1,IF(SUM('Actual species'!W483="X"),1,0))</f>
        <v>0</v>
      </c>
      <c r="U483">
        <f>IF(SUM('Actual species'!X483)&gt;0,1,IF(SUM('Actual species'!X483="X"),1,0))</f>
        <v>1</v>
      </c>
      <c r="V483">
        <f>IF(SUM('Actual species'!Y483)&gt;0,1,IF(SUM('Actual species'!Y483="X"),1,0))</f>
        <v>0</v>
      </c>
    </row>
    <row r="484" spans="1:22" x14ac:dyDescent="0.3">
      <c r="A484" t="str">
        <f>'Actual species'!A484</f>
        <v>Oxypoda mulsanti</v>
      </c>
      <c r="B484">
        <f>IF(SUM('Actual species'!B484:E484)&gt;0,1,IF(SUM('Actual species'!B484:E484="X"),1,0))</f>
        <v>0</v>
      </c>
      <c r="C484">
        <f>IF(SUM('Actual species'!F484)&gt;0,1,IF(SUM('Actual species'!F484="X"),1,0))</f>
        <v>0</v>
      </c>
      <c r="D484">
        <f>IF(SUM('Actual species'!G484)&gt;0,1,IF(SUM('Actual species'!G484="X"),1,0))</f>
        <v>0</v>
      </c>
      <c r="E484">
        <f>IF(SUM('Actual species'!H484)&gt;0,1,IF(SUM('Actual species'!H484="X"),1,0))</f>
        <v>0</v>
      </c>
      <c r="F484">
        <f>IF(SUM('Actual species'!I484)&gt;0,1,IF(SUM('Actual species'!I484="X"),1,0))</f>
        <v>0</v>
      </c>
      <c r="G484">
        <f>IF(SUM('Actual species'!J484)&gt;0,1,IF(SUM('Actual species'!J484="X"),1,0))</f>
        <v>0</v>
      </c>
      <c r="H484">
        <f>IF(SUM('Actual species'!K484)&gt;0,1,IF(SUM('Actual species'!K484="X"),1,0))</f>
        <v>0</v>
      </c>
      <c r="I484">
        <f>IF(SUM('Actual species'!L484)&gt;0,1,IF(SUM('Actual species'!L484="X"),1,0))</f>
        <v>0</v>
      </c>
      <c r="J484">
        <f>IF(SUM('Actual species'!M484)&gt;0,1,IF(SUM('Actual species'!M484="X"),1,0))</f>
        <v>0</v>
      </c>
      <c r="K484">
        <f>IF(SUM('Actual species'!N484)&gt;0,1,IF(SUM('Actual species'!N484="X"),1,0))</f>
        <v>0</v>
      </c>
      <c r="L484">
        <f>IF(SUM('Actual species'!O484)&gt;0,1,IF(SUM('Actual species'!O484="X"),1,0))</f>
        <v>0</v>
      </c>
      <c r="M484">
        <f>IF(SUM('Actual species'!P484)&gt;0,1,IF(SUM('Actual species'!P484="X"),1,0))</f>
        <v>0</v>
      </c>
      <c r="N484">
        <f>IF(SUM('Actual species'!Q484)&gt;0,1,IF(SUM('Actual species'!Q484="X"),1,0))</f>
        <v>0</v>
      </c>
      <c r="O484">
        <f>IF(SUM('Actual species'!R484)&gt;0,1,IF(SUM('Actual species'!R484="X"),1,0))</f>
        <v>0</v>
      </c>
      <c r="P484">
        <f>IF(SUM('Actual species'!S484)&gt;0,1,IF(SUM('Actual species'!S484="X"),1,0))</f>
        <v>1</v>
      </c>
      <c r="Q484">
        <f>IF(SUM('Actual species'!T484)&gt;0,1,IF(SUM('Actual species'!T484="X"),1,0))</f>
        <v>0</v>
      </c>
      <c r="R484">
        <f>IF(SUM('Actual species'!U484)&gt;0,1,IF(SUM('Actual species'!U484="X"),1,0))</f>
        <v>0</v>
      </c>
      <c r="S484">
        <f>IF(SUM('Actual species'!V484)&gt;0,1,IF(SUM('Actual species'!V484="X"),1,0))</f>
        <v>0</v>
      </c>
      <c r="T484">
        <f>IF(SUM('Actual species'!W484)&gt;0,1,IF(SUM('Actual species'!W484="X"),1,0))</f>
        <v>0</v>
      </c>
      <c r="U484">
        <f>IF(SUM('Actual species'!X484)&gt;0,1,IF(SUM('Actual species'!X484="X"),1,0))</f>
        <v>1</v>
      </c>
      <c r="V484">
        <f>IF(SUM('Actual species'!Y484)&gt;0,1,IF(SUM('Actual species'!Y484="X"),1,0))</f>
        <v>0</v>
      </c>
    </row>
    <row r="485" spans="1:22" x14ac:dyDescent="0.3">
      <c r="A485" t="str">
        <f>'Actual species'!A485</f>
        <v>Oxypoda mutata</v>
      </c>
      <c r="B485">
        <f>IF(SUM('Actual species'!B485:E485)&gt;0,1,IF(SUM('Actual species'!B485:E485="X"),1,0))</f>
        <v>0</v>
      </c>
      <c r="C485">
        <f>IF(SUM('Actual species'!F485)&gt;0,1,IF(SUM('Actual species'!F485="X"),1,0))</f>
        <v>0</v>
      </c>
      <c r="D485">
        <f>IF(SUM('Actual species'!G485)&gt;0,1,IF(SUM('Actual species'!G485="X"),1,0))</f>
        <v>0</v>
      </c>
      <c r="E485">
        <f>IF(SUM('Actual species'!H485)&gt;0,1,IF(SUM('Actual species'!H485="X"),1,0))</f>
        <v>0</v>
      </c>
      <c r="F485">
        <f>IF(SUM('Actual species'!I485)&gt;0,1,IF(SUM('Actual species'!I485="X"),1,0))</f>
        <v>0</v>
      </c>
      <c r="G485">
        <f>IF(SUM('Actual species'!J485)&gt;0,1,IF(SUM('Actual species'!J485="X"),1,0))</f>
        <v>0</v>
      </c>
      <c r="H485">
        <f>IF(SUM('Actual species'!K485)&gt;0,1,IF(SUM('Actual species'!K485="X"),1,0))</f>
        <v>0</v>
      </c>
      <c r="I485">
        <f>IF(SUM('Actual species'!L485)&gt;0,1,IF(SUM('Actual species'!L485="X"),1,0))</f>
        <v>0</v>
      </c>
      <c r="J485">
        <f>IF(SUM('Actual species'!M485)&gt;0,1,IF(SUM('Actual species'!M485="X"),1,0))</f>
        <v>0</v>
      </c>
      <c r="K485">
        <f>IF(SUM('Actual species'!N485)&gt;0,1,IF(SUM('Actual species'!N485="X"),1,0))</f>
        <v>0</v>
      </c>
      <c r="L485">
        <f>IF(SUM('Actual species'!O485)&gt;0,1,IF(SUM('Actual species'!O485="X"),1,0))</f>
        <v>0</v>
      </c>
      <c r="M485">
        <f>IF(SUM('Actual species'!P485)&gt;0,1,IF(SUM('Actual species'!P485="X"),1,0))</f>
        <v>0</v>
      </c>
      <c r="N485">
        <f>IF(SUM('Actual species'!Q485)&gt;0,1,IF(SUM('Actual species'!Q485="X"),1,0))</f>
        <v>1</v>
      </c>
      <c r="O485">
        <f>IF(SUM('Actual species'!R485)&gt;0,1,IF(SUM('Actual species'!R485="X"),1,0))</f>
        <v>0</v>
      </c>
      <c r="P485">
        <f>IF(SUM('Actual species'!S485)&gt;0,1,IF(SUM('Actual species'!S485="X"),1,0))</f>
        <v>0</v>
      </c>
      <c r="Q485">
        <f>IF(SUM('Actual species'!T485)&gt;0,1,IF(SUM('Actual species'!T485="X"),1,0))</f>
        <v>0</v>
      </c>
      <c r="R485">
        <f>IF(SUM('Actual species'!U485)&gt;0,1,IF(SUM('Actual species'!U485="X"),1,0))</f>
        <v>0</v>
      </c>
      <c r="S485">
        <f>IF(SUM('Actual species'!V485)&gt;0,1,IF(SUM('Actual species'!V485="X"),1,0))</f>
        <v>0</v>
      </c>
      <c r="T485">
        <f>IF(SUM('Actual species'!W485)&gt;0,1,IF(SUM('Actual species'!W485="X"),1,0))</f>
        <v>0</v>
      </c>
      <c r="U485">
        <f>IF(SUM('Actual species'!X485)&gt;0,1,IF(SUM('Actual species'!X485="X"),1,0))</f>
        <v>1</v>
      </c>
      <c r="V485">
        <f>IF(SUM('Actual species'!Y485)&gt;0,1,IF(SUM('Actual species'!Y485="X"),1,0))</f>
        <v>0</v>
      </c>
    </row>
    <row r="486" spans="1:22" x14ac:dyDescent="0.3">
      <c r="A486" t="str">
        <f>'Actual species'!A486</f>
        <v>Oxypoda nova</v>
      </c>
      <c r="B486">
        <f>IF(SUM('Actual species'!B486:E486)&gt;0,1,IF(SUM('Actual species'!B486:E486="X"),1,0))</f>
        <v>0</v>
      </c>
      <c r="C486">
        <f>IF(SUM('Actual species'!F486)&gt;0,1,IF(SUM('Actual species'!F486="X"),1,0))</f>
        <v>0</v>
      </c>
      <c r="D486">
        <f>IF(SUM('Actual species'!G486)&gt;0,1,IF(SUM('Actual species'!G486="X"),1,0))</f>
        <v>0</v>
      </c>
      <c r="E486">
        <f>IF(SUM('Actual species'!H486)&gt;0,1,IF(SUM('Actual species'!H486="X"),1,0))</f>
        <v>0</v>
      </c>
      <c r="F486">
        <f>IF(SUM('Actual species'!I486)&gt;0,1,IF(SUM('Actual species'!I486="X"),1,0))</f>
        <v>0</v>
      </c>
      <c r="G486">
        <f>IF(SUM('Actual species'!J486)&gt;0,1,IF(SUM('Actual species'!J486="X"),1,0))</f>
        <v>0</v>
      </c>
      <c r="H486">
        <f>IF(SUM('Actual species'!K486)&gt;0,1,IF(SUM('Actual species'!K486="X"),1,0))</f>
        <v>0</v>
      </c>
      <c r="I486">
        <f>IF(SUM('Actual species'!L486)&gt;0,1,IF(SUM('Actual species'!L486="X"),1,0))</f>
        <v>0</v>
      </c>
      <c r="J486">
        <f>IF(SUM('Actual species'!M486)&gt;0,1,IF(SUM('Actual species'!M486="X"),1,0))</f>
        <v>0</v>
      </c>
      <c r="K486">
        <f>IF(SUM('Actual species'!N486)&gt;0,1,IF(SUM('Actual species'!N486="X"),1,0))</f>
        <v>0</v>
      </c>
      <c r="L486">
        <f>IF(SUM('Actual species'!O486)&gt;0,1,IF(SUM('Actual species'!O486="X"),1,0))</f>
        <v>0</v>
      </c>
      <c r="M486">
        <f>IF(SUM('Actual species'!P486)&gt;0,1,IF(SUM('Actual species'!P486="X"),1,0))</f>
        <v>1</v>
      </c>
      <c r="N486">
        <f>IF(SUM('Actual species'!Q486)&gt;0,1,IF(SUM('Actual species'!Q486="X"),1,0))</f>
        <v>0</v>
      </c>
      <c r="O486">
        <f>IF(SUM('Actual species'!R486)&gt;0,1,IF(SUM('Actual species'!R486="X"),1,0))</f>
        <v>0</v>
      </c>
      <c r="P486">
        <f>IF(SUM('Actual species'!S486)&gt;0,1,IF(SUM('Actual species'!S486="X"),1,0))</f>
        <v>0</v>
      </c>
      <c r="Q486">
        <f>IF(SUM('Actual species'!T486)&gt;0,1,IF(SUM('Actual species'!T486="X"),1,0))</f>
        <v>0</v>
      </c>
      <c r="R486">
        <f>IF(SUM('Actual species'!U486)&gt;0,1,IF(SUM('Actual species'!U486="X"),1,0))</f>
        <v>0</v>
      </c>
      <c r="S486">
        <f>IF(SUM('Actual species'!V486)&gt;0,1,IF(SUM('Actual species'!V486="X"),1,0))</f>
        <v>0</v>
      </c>
      <c r="T486">
        <f>IF(SUM('Actual species'!W486)&gt;0,1,IF(SUM('Actual species'!W486="X"),1,0))</f>
        <v>0</v>
      </c>
      <c r="U486">
        <f>IF(SUM('Actual species'!X486)&gt;0,1,IF(SUM('Actual species'!X486="X"),1,0))</f>
        <v>0</v>
      </c>
      <c r="V486">
        <f>IF(SUM('Actual species'!Y486)&gt;0,1,IF(SUM('Actual species'!Y486="X"),1,0))</f>
        <v>0</v>
      </c>
    </row>
    <row r="487" spans="1:22" x14ac:dyDescent="0.3">
      <c r="A487" t="str">
        <f>'Actual species'!A487</f>
        <v>Oxypoda obscuricollis</v>
      </c>
      <c r="B487">
        <f>IF(SUM('Actual species'!B487:E487)&gt;0,1,IF(SUM('Actual species'!B487:E487="X"),1,0))</f>
        <v>0</v>
      </c>
      <c r="C487">
        <f>IF(SUM('Actual species'!F487)&gt;0,1,IF(SUM('Actual species'!F487="X"),1,0))</f>
        <v>0</v>
      </c>
      <c r="D487">
        <f>IF(SUM('Actual species'!G487)&gt;0,1,IF(SUM('Actual species'!G487="X"),1,0))</f>
        <v>0</v>
      </c>
      <c r="E487">
        <f>IF(SUM('Actual species'!H487)&gt;0,1,IF(SUM('Actual species'!H487="X"),1,0))</f>
        <v>0</v>
      </c>
      <c r="F487">
        <f>IF(SUM('Actual species'!I487)&gt;0,1,IF(SUM('Actual species'!I487="X"),1,0))</f>
        <v>0</v>
      </c>
      <c r="G487">
        <f>IF(SUM('Actual species'!J487)&gt;0,1,IF(SUM('Actual species'!J487="X"),1,0))</f>
        <v>0</v>
      </c>
      <c r="H487">
        <f>IF(SUM('Actual species'!K487)&gt;0,1,IF(SUM('Actual species'!K487="X"),1,0))</f>
        <v>1</v>
      </c>
      <c r="I487">
        <f>IF(SUM('Actual species'!L487)&gt;0,1,IF(SUM('Actual species'!L487="X"),1,0))</f>
        <v>1</v>
      </c>
      <c r="J487">
        <f>IF(SUM('Actual species'!M487)&gt;0,1,IF(SUM('Actual species'!M487="X"),1,0))</f>
        <v>0</v>
      </c>
      <c r="K487">
        <f>IF(SUM('Actual species'!N487)&gt;0,1,IF(SUM('Actual species'!N487="X"),1,0))</f>
        <v>0</v>
      </c>
      <c r="L487">
        <f>IF(SUM('Actual species'!O487)&gt;0,1,IF(SUM('Actual species'!O487="X"),1,0))</f>
        <v>0</v>
      </c>
      <c r="M487">
        <f>IF(SUM('Actual species'!P487)&gt;0,1,IF(SUM('Actual species'!P487="X"),1,0))</f>
        <v>0</v>
      </c>
      <c r="N487">
        <f>IF(SUM('Actual species'!Q487)&gt;0,1,IF(SUM('Actual species'!Q487="X"),1,0))</f>
        <v>0</v>
      </c>
      <c r="O487">
        <f>IF(SUM('Actual species'!R487)&gt;0,1,IF(SUM('Actual species'!R487="X"),1,0))</f>
        <v>0</v>
      </c>
      <c r="P487">
        <f>IF(SUM('Actual species'!S487)&gt;0,1,IF(SUM('Actual species'!S487="X"),1,0))</f>
        <v>0</v>
      </c>
      <c r="Q487">
        <f>IF(SUM('Actual species'!T487)&gt;0,1,IF(SUM('Actual species'!T487="X"),1,0))</f>
        <v>0</v>
      </c>
      <c r="R487">
        <f>IF(SUM('Actual species'!U487)&gt;0,1,IF(SUM('Actual species'!U487="X"),1,0))</f>
        <v>0</v>
      </c>
      <c r="S487">
        <f>IF(SUM('Actual species'!V487)&gt;0,1,IF(SUM('Actual species'!V487="X"),1,0))</f>
        <v>0</v>
      </c>
      <c r="T487">
        <f>IF(SUM('Actual species'!W487)&gt;0,1,IF(SUM('Actual species'!W487="X"),1,0))</f>
        <v>0</v>
      </c>
      <c r="U487">
        <f>IF(SUM('Actual species'!X487)&gt;0,1,IF(SUM('Actual species'!X487="X"),1,0))</f>
        <v>0</v>
      </c>
      <c r="V487">
        <f>IF(SUM('Actual species'!Y487)&gt;0,1,IF(SUM('Actual species'!Y487="X"),1,0))</f>
        <v>1</v>
      </c>
    </row>
    <row r="488" spans="1:22" x14ac:dyDescent="0.3">
      <c r="A488" t="str">
        <f>'Actual species'!A488</f>
        <v>Oxypoda opaca</v>
      </c>
      <c r="B488">
        <f>IF(SUM('Actual species'!B488:E488)&gt;0,1,IF(SUM('Actual species'!B488:E488="X"),1,0))</f>
        <v>0</v>
      </c>
      <c r="C488">
        <f>IF(SUM('Actual species'!F488)&gt;0,1,IF(SUM('Actual species'!F488="X"),1,0))</f>
        <v>1</v>
      </c>
      <c r="D488">
        <f>IF(SUM('Actual species'!G488)&gt;0,1,IF(SUM('Actual species'!G488="X"),1,0))</f>
        <v>0</v>
      </c>
      <c r="E488">
        <f>IF(SUM('Actual species'!H488)&gt;0,1,IF(SUM('Actual species'!H488="X"),1,0))</f>
        <v>0</v>
      </c>
      <c r="F488">
        <f>IF(SUM('Actual species'!I488)&gt;0,1,IF(SUM('Actual species'!I488="X"),1,0))</f>
        <v>0</v>
      </c>
      <c r="G488">
        <f>IF(SUM('Actual species'!J488)&gt;0,1,IF(SUM('Actual species'!J488="X"),1,0))</f>
        <v>0</v>
      </c>
      <c r="H488">
        <f>IF(SUM('Actual species'!K488)&gt;0,1,IF(SUM('Actual species'!K488="X"),1,0))</f>
        <v>0</v>
      </c>
      <c r="I488">
        <f>IF(SUM('Actual species'!L488)&gt;0,1,IF(SUM('Actual species'!L488="X"),1,0))</f>
        <v>0</v>
      </c>
      <c r="J488">
        <f>IF(SUM('Actual species'!M488)&gt;0,1,IF(SUM('Actual species'!M488="X"),1,0))</f>
        <v>0</v>
      </c>
      <c r="K488">
        <f>IF(SUM('Actual species'!N488)&gt;0,1,IF(SUM('Actual species'!N488="X"),1,0))</f>
        <v>0</v>
      </c>
      <c r="L488">
        <f>IF(SUM('Actual species'!O488)&gt;0,1,IF(SUM('Actual species'!O488="X"),1,0))</f>
        <v>0</v>
      </c>
      <c r="M488">
        <f>IF(SUM('Actual species'!P488)&gt;0,1,IF(SUM('Actual species'!P488="X"),1,0))</f>
        <v>1</v>
      </c>
      <c r="N488">
        <f>IF(SUM('Actual species'!Q488)&gt;0,1,IF(SUM('Actual species'!Q488="X"),1,0))</f>
        <v>0</v>
      </c>
      <c r="O488">
        <f>IF(SUM('Actual species'!R488)&gt;0,1,IF(SUM('Actual species'!R488="X"),1,0))</f>
        <v>0</v>
      </c>
      <c r="P488">
        <f>IF(SUM('Actual species'!S488)&gt;0,1,IF(SUM('Actual species'!S488="X"),1,0))</f>
        <v>1</v>
      </c>
      <c r="Q488">
        <f>IF(SUM('Actual species'!T488)&gt;0,1,IF(SUM('Actual species'!T488="X"),1,0))</f>
        <v>0</v>
      </c>
      <c r="R488">
        <f>IF(SUM('Actual species'!U488)&gt;0,1,IF(SUM('Actual species'!U488="X"),1,0))</f>
        <v>0</v>
      </c>
      <c r="S488">
        <f>IF(SUM('Actual species'!V488)&gt;0,1,IF(SUM('Actual species'!V488="X"),1,0))</f>
        <v>0</v>
      </c>
      <c r="T488">
        <f>IF(SUM('Actual species'!W488)&gt;0,1,IF(SUM('Actual species'!W488="X"),1,0))</f>
        <v>0</v>
      </c>
      <c r="U488">
        <f>IF(SUM('Actual species'!X488)&gt;0,1,IF(SUM('Actual species'!X488="X"),1,0))</f>
        <v>1</v>
      </c>
      <c r="V488">
        <f>IF(SUM('Actual species'!Y488)&gt;0,1,IF(SUM('Actual species'!Y488="X"),1,0))</f>
        <v>1</v>
      </c>
    </row>
    <row r="489" spans="1:22" x14ac:dyDescent="0.3">
      <c r="A489" t="str">
        <f>'Actual species'!A489</f>
        <v>Oxypoda praecox</v>
      </c>
      <c r="B489">
        <f>IF(SUM('Actual species'!B489:E489)&gt;0,1,IF(SUM('Actual species'!B489:E489="X"),1,0))</f>
        <v>0</v>
      </c>
      <c r="C489">
        <f>IF(SUM('Actual species'!F489)&gt;0,1,IF(SUM('Actual species'!F489="X"),1,0))</f>
        <v>1</v>
      </c>
      <c r="D489">
        <f>IF(SUM('Actual species'!G489)&gt;0,1,IF(SUM('Actual species'!G489="X"),1,0))</f>
        <v>0</v>
      </c>
      <c r="E489">
        <f>IF(SUM('Actual species'!H489)&gt;0,1,IF(SUM('Actual species'!H489="X"),1,0))</f>
        <v>0</v>
      </c>
      <c r="F489">
        <f>IF(SUM('Actual species'!I489)&gt;0,1,IF(SUM('Actual species'!I489="X"),1,0))</f>
        <v>0</v>
      </c>
      <c r="G489">
        <f>IF(SUM('Actual species'!J489)&gt;0,1,IF(SUM('Actual species'!J489="X"),1,0))</f>
        <v>0</v>
      </c>
      <c r="H489">
        <f>IF(SUM('Actual species'!K489)&gt;0,1,IF(SUM('Actual species'!K489="X"),1,0))</f>
        <v>0</v>
      </c>
      <c r="I489">
        <f>IF(SUM('Actual species'!L489)&gt;0,1,IF(SUM('Actual species'!L489="X"),1,0))</f>
        <v>0</v>
      </c>
      <c r="J489">
        <f>IF(SUM('Actual species'!M489)&gt;0,1,IF(SUM('Actual species'!M489="X"),1,0))</f>
        <v>0</v>
      </c>
      <c r="K489">
        <f>IF(SUM('Actual species'!N489)&gt;0,1,IF(SUM('Actual species'!N489="X"),1,0))</f>
        <v>0</v>
      </c>
      <c r="L489">
        <f>IF(SUM('Actual species'!O489)&gt;0,1,IF(SUM('Actual species'!O489="X"),1,0))</f>
        <v>0</v>
      </c>
      <c r="M489">
        <f>IF(SUM('Actual species'!P489)&gt;0,1,IF(SUM('Actual species'!P489="X"),1,0))</f>
        <v>0</v>
      </c>
      <c r="N489">
        <f>IF(SUM('Actual species'!Q489)&gt;0,1,IF(SUM('Actual species'!Q489="X"),1,0))</f>
        <v>0</v>
      </c>
      <c r="O489">
        <f>IF(SUM('Actual species'!R489)&gt;0,1,IF(SUM('Actual species'!R489="X"),1,0))</f>
        <v>0</v>
      </c>
      <c r="P489">
        <f>IF(SUM('Actual species'!S489)&gt;0,1,IF(SUM('Actual species'!S489="X"),1,0))</f>
        <v>0</v>
      </c>
      <c r="Q489">
        <f>IF(SUM('Actual species'!T489)&gt;0,1,IF(SUM('Actual species'!T489="X"),1,0))</f>
        <v>0</v>
      </c>
      <c r="R489">
        <f>IF(SUM('Actual species'!U489)&gt;0,1,IF(SUM('Actual species'!U489="X"),1,0))</f>
        <v>0</v>
      </c>
      <c r="S489">
        <f>IF(SUM('Actual species'!V489)&gt;0,1,IF(SUM('Actual species'!V489="X"),1,0))</f>
        <v>0</v>
      </c>
      <c r="T489">
        <f>IF(SUM('Actual species'!W489)&gt;0,1,IF(SUM('Actual species'!W489="X"),1,0))</f>
        <v>0</v>
      </c>
      <c r="U489">
        <f>IF(SUM('Actual species'!X489)&gt;0,1,IF(SUM('Actual species'!X489="X"),1,0))</f>
        <v>0</v>
      </c>
      <c r="V489">
        <f>IF(SUM('Actual species'!Y489)&gt;0,1,IF(SUM('Actual species'!Y489="X"),1,0))</f>
        <v>0</v>
      </c>
    </row>
    <row r="490" spans="1:22" x14ac:dyDescent="0.3">
      <c r="A490" t="str">
        <f>'Actual species'!A490</f>
        <v>Oxypoda recondita</v>
      </c>
      <c r="B490">
        <f>IF(SUM('Actual species'!B490:E490)&gt;0,1,IF(SUM('Actual species'!B490:E490="X"),1,0))</f>
        <v>0</v>
      </c>
      <c r="C490">
        <f>IF(SUM('Actual species'!F490)&gt;0,1,IF(SUM('Actual species'!F490="X"),1,0))</f>
        <v>0</v>
      </c>
      <c r="D490">
        <f>IF(SUM('Actual species'!G490)&gt;0,1,IF(SUM('Actual species'!G490="X"),1,0))</f>
        <v>0</v>
      </c>
      <c r="E490">
        <f>IF(SUM('Actual species'!H490)&gt;0,1,IF(SUM('Actual species'!H490="X"),1,0))</f>
        <v>0</v>
      </c>
      <c r="F490">
        <f>IF(SUM('Actual species'!I490)&gt;0,1,IF(SUM('Actual species'!I490="X"),1,0))</f>
        <v>0</v>
      </c>
      <c r="G490">
        <f>IF(SUM('Actual species'!J490)&gt;0,1,IF(SUM('Actual species'!J490="X"),1,0))</f>
        <v>0</v>
      </c>
      <c r="H490">
        <f>IF(SUM('Actual species'!K490)&gt;0,1,IF(SUM('Actual species'!K490="X"),1,0))</f>
        <v>0</v>
      </c>
      <c r="I490">
        <f>IF(SUM('Actual species'!L490)&gt;0,1,IF(SUM('Actual species'!L490="X"),1,0))</f>
        <v>0</v>
      </c>
      <c r="J490">
        <f>IF(SUM('Actual species'!M490)&gt;0,1,IF(SUM('Actual species'!M490="X"),1,0))</f>
        <v>0</v>
      </c>
      <c r="K490">
        <f>IF(SUM('Actual species'!N490)&gt;0,1,IF(SUM('Actual species'!N490="X"),1,0))</f>
        <v>0</v>
      </c>
      <c r="L490">
        <f>IF(SUM('Actual species'!O490)&gt;0,1,IF(SUM('Actual species'!O490="X"),1,0))</f>
        <v>0</v>
      </c>
      <c r="M490">
        <f>IF(SUM('Actual species'!P490)&gt;0,1,IF(SUM('Actual species'!P490="X"),1,0))</f>
        <v>0</v>
      </c>
      <c r="N490">
        <f>IF(SUM('Actual species'!Q490)&gt;0,1,IF(SUM('Actual species'!Q490="X"),1,0))</f>
        <v>0</v>
      </c>
      <c r="O490">
        <f>IF(SUM('Actual species'!R490)&gt;0,1,IF(SUM('Actual species'!R490="X"),1,0))</f>
        <v>1</v>
      </c>
      <c r="P490">
        <f>IF(SUM('Actual species'!S490)&gt;0,1,IF(SUM('Actual species'!S490="X"),1,0))</f>
        <v>1</v>
      </c>
      <c r="Q490">
        <f>IF(SUM('Actual species'!T490)&gt;0,1,IF(SUM('Actual species'!T490="X"),1,0))</f>
        <v>1</v>
      </c>
      <c r="R490">
        <f>IF(SUM('Actual species'!U490)&gt;0,1,IF(SUM('Actual species'!U490="X"),1,0))</f>
        <v>1</v>
      </c>
      <c r="S490">
        <f>IF(SUM('Actual species'!V490)&gt;0,1,IF(SUM('Actual species'!V490="X"),1,0))</f>
        <v>1</v>
      </c>
      <c r="T490">
        <f>IF(SUM('Actual species'!W490)&gt;0,1,IF(SUM('Actual species'!W490="X"),1,0))</f>
        <v>0</v>
      </c>
      <c r="U490">
        <f>IF(SUM('Actual species'!X490)&gt;0,1,IF(SUM('Actual species'!X490="X"),1,0))</f>
        <v>1</v>
      </c>
      <c r="V490">
        <f>IF(SUM('Actual species'!Y490)&gt;0,1,IF(SUM('Actual species'!Y490="X"),1,0))</f>
        <v>0</v>
      </c>
    </row>
    <row r="491" spans="1:22" x14ac:dyDescent="0.3">
      <c r="A491" t="str">
        <f>'Actual species'!A491</f>
        <v>Oxypoda scheerpeltziana</v>
      </c>
      <c r="B491">
        <f>IF(SUM('Actual species'!B491:E491)&gt;0,1,IF(SUM('Actual species'!B491:E491="X"),1,0))</f>
        <v>0</v>
      </c>
      <c r="C491">
        <f>IF(SUM('Actual species'!F491)&gt;0,1,IF(SUM('Actual species'!F491="X"),1,0))</f>
        <v>0</v>
      </c>
      <c r="D491">
        <f>IF(SUM('Actual species'!G491)&gt;0,1,IF(SUM('Actual species'!G491="X"),1,0))</f>
        <v>0</v>
      </c>
      <c r="E491">
        <f>IF(SUM('Actual species'!H491)&gt;0,1,IF(SUM('Actual species'!H491="X"),1,0))</f>
        <v>1</v>
      </c>
      <c r="F491">
        <f>IF(SUM('Actual species'!I491)&gt;0,1,IF(SUM('Actual species'!I491="X"),1,0))</f>
        <v>0</v>
      </c>
      <c r="G491">
        <f>IF(SUM('Actual species'!J491)&gt;0,1,IF(SUM('Actual species'!J491="X"),1,0))</f>
        <v>0</v>
      </c>
      <c r="H491">
        <f>IF(SUM('Actual species'!K491)&gt;0,1,IF(SUM('Actual species'!K491="X"),1,0))</f>
        <v>0</v>
      </c>
      <c r="I491">
        <f>IF(SUM('Actual species'!L491)&gt;0,1,IF(SUM('Actual species'!L491="X"),1,0))</f>
        <v>0</v>
      </c>
      <c r="J491">
        <f>IF(SUM('Actual species'!M491)&gt;0,1,IF(SUM('Actual species'!M491="X"),1,0))</f>
        <v>0</v>
      </c>
      <c r="K491">
        <f>IF(SUM('Actual species'!N491)&gt;0,1,IF(SUM('Actual species'!N491="X"),1,0))</f>
        <v>0</v>
      </c>
      <c r="L491">
        <f>IF(SUM('Actual species'!O491)&gt;0,1,IF(SUM('Actual species'!O491="X"),1,0))</f>
        <v>0</v>
      </c>
      <c r="M491">
        <f>IF(SUM('Actual species'!P491)&gt;0,1,IF(SUM('Actual species'!P491="X"),1,0))</f>
        <v>0</v>
      </c>
      <c r="N491">
        <f>IF(SUM('Actual species'!Q491)&gt;0,1,IF(SUM('Actual species'!Q491="X"),1,0))</f>
        <v>0</v>
      </c>
      <c r="O491">
        <f>IF(SUM('Actual species'!R491)&gt;0,1,IF(SUM('Actual species'!R491="X"),1,0))</f>
        <v>0</v>
      </c>
      <c r="P491">
        <f>IF(SUM('Actual species'!S491)&gt;0,1,IF(SUM('Actual species'!S491="X"),1,0))</f>
        <v>0</v>
      </c>
      <c r="Q491">
        <f>IF(SUM('Actual species'!T491)&gt;0,1,IF(SUM('Actual species'!T491="X"),1,0))</f>
        <v>0</v>
      </c>
      <c r="R491">
        <f>IF(SUM('Actual species'!U491)&gt;0,1,IF(SUM('Actual species'!U491="X"),1,0))</f>
        <v>0</v>
      </c>
      <c r="S491">
        <f>IF(SUM('Actual species'!V491)&gt;0,1,IF(SUM('Actual species'!V491="X"),1,0))</f>
        <v>0</v>
      </c>
      <c r="T491">
        <f>IF(SUM('Actual species'!W491)&gt;0,1,IF(SUM('Actual species'!W491="X"),1,0))</f>
        <v>0</v>
      </c>
      <c r="U491">
        <f>IF(SUM('Actual species'!X491)&gt;0,1,IF(SUM('Actual species'!X491="X"),1,0))</f>
        <v>0</v>
      </c>
      <c r="V491">
        <f>IF(SUM('Actual species'!Y491)&gt;0,1,IF(SUM('Actual species'!Y491="X"),1,0))</f>
        <v>1</v>
      </c>
    </row>
    <row r="492" spans="1:22" x14ac:dyDescent="0.3">
      <c r="A492" t="str">
        <f>'Actual species'!A492</f>
        <v>Oxypoda schminkei</v>
      </c>
      <c r="B492">
        <f>IF(SUM('Actual species'!B492:E492)&gt;0,1,IF(SUM('Actual species'!B492:E492="X"),1,0))</f>
        <v>0</v>
      </c>
      <c r="C492">
        <f>IF(SUM('Actual species'!F492)&gt;0,1,IF(SUM('Actual species'!F492="X"),1,0))</f>
        <v>0</v>
      </c>
      <c r="D492">
        <f>IF(SUM('Actual species'!G492)&gt;0,1,IF(SUM('Actual species'!G492="X"),1,0))</f>
        <v>0</v>
      </c>
      <c r="E492">
        <f>IF(SUM('Actual species'!H492)&gt;0,1,IF(SUM('Actual species'!H492="X"),1,0))</f>
        <v>0</v>
      </c>
      <c r="F492">
        <f>IF(SUM('Actual species'!I492)&gt;0,1,IF(SUM('Actual species'!I492="X"),1,0))</f>
        <v>0</v>
      </c>
      <c r="G492">
        <f>IF(SUM('Actual species'!J492)&gt;0,1,IF(SUM('Actual species'!J492="X"),1,0))</f>
        <v>0</v>
      </c>
      <c r="H492">
        <f>IF(SUM('Actual species'!K492)&gt;0,1,IF(SUM('Actual species'!K492="X"),1,0))</f>
        <v>0</v>
      </c>
      <c r="I492">
        <f>IF(SUM('Actual species'!L492)&gt;0,1,IF(SUM('Actual species'!L492="X"),1,0))</f>
        <v>0</v>
      </c>
      <c r="J492">
        <f>IF(SUM('Actual species'!M492)&gt;0,1,IF(SUM('Actual species'!M492="X"),1,0))</f>
        <v>0</v>
      </c>
      <c r="K492">
        <f>IF(SUM('Actual species'!N492)&gt;0,1,IF(SUM('Actual species'!N492="X"),1,0))</f>
        <v>0</v>
      </c>
      <c r="L492">
        <f>IF(SUM('Actual species'!O492)&gt;0,1,IF(SUM('Actual species'!O492="X"),1,0))</f>
        <v>1</v>
      </c>
      <c r="M492">
        <f>IF(SUM('Actual species'!P492)&gt;0,1,IF(SUM('Actual species'!P492="X"),1,0))</f>
        <v>0</v>
      </c>
      <c r="N492">
        <f>IF(SUM('Actual species'!Q492)&gt;0,1,IF(SUM('Actual species'!Q492="X"),1,0))</f>
        <v>0</v>
      </c>
      <c r="O492">
        <f>IF(SUM('Actual species'!R492)&gt;0,1,IF(SUM('Actual species'!R492="X"),1,0))</f>
        <v>0</v>
      </c>
      <c r="P492">
        <f>IF(SUM('Actual species'!S492)&gt;0,1,IF(SUM('Actual species'!S492="X"),1,0))</f>
        <v>0</v>
      </c>
      <c r="Q492">
        <f>IF(SUM('Actual species'!T492)&gt;0,1,IF(SUM('Actual species'!T492="X"),1,0))</f>
        <v>0</v>
      </c>
      <c r="R492">
        <f>IF(SUM('Actual species'!U492)&gt;0,1,IF(SUM('Actual species'!U492="X"),1,0))</f>
        <v>0</v>
      </c>
      <c r="S492">
        <f>IF(SUM('Actual species'!V492)&gt;0,1,IF(SUM('Actual species'!V492="X"),1,0))</f>
        <v>0</v>
      </c>
      <c r="T492">
        <f>IF(SUM('Actual species'!W492)&gt;0,1,IF(SUM('Actual species'!W492="X"),1,0))</f>
        <v>0</v>
      </c>
      <c r="U492">
        <f>IF(SUM('Actual species'!X492)&gt;0,1,IF(SUM('Actual species'!X492="X"),1,0))</f>
        <v>0</v>
      </c>
      <c r="V492">
        <f>IF(SUM('Actual species'!Y492)&gt;0,1,IF(SUM('Actual species'!Y492="X"),1,0))</f>
        <v>1</v>
      </c>
    </row>
    <row r="493" spans="1:22" x14ac:dyDescent="0.3">
      <c r="A493" t="str">
        <f>'Actual species'!A493</f>
        <v>Oxypoda subnitida</v>
      </c>
      <c r="B493">
        <f>IF(SUM('Actual species'!B493:E493)&gt;0,1,IF(SUM('Actual species'!B493:E493="X"),1,0))</f>
        <v>0</v>
      </c>
      <c r="C493">
        <f>IF(SUM('Actual species'!F493)&gt;0,1,IF(SUM('Actual species'!F493="X"),1,0))</f>
        <v>0</v>
      </c>
      <c r="D493">
        <f>IF(SUM('Actual species'!G493)&gt;0,1,IF(SUM('Actual species'!G493="X"),1,0))</f>
        <v>0</v>
      </c>
      <c r="E493">
        <f>IF(SUM('Actual species'!H493)&gt;0,1,IF(SUM('Actual species'!H493="X"),1,0))</f>
        <v>0</v>
      </c>
      <c r="F493">
        <f>IF(SUM('Actual species'!I493)&gt;0,1,IF(SUM('Actual species'!I493="X"),1,0))</f>
        <v>0</v>
      </c>
      <c r="G493">
        <f>IF(SUM('Actual species'!J493)&gt;0,1,IF(SUM('Actual species'!J493="X"),1,0))</f>
        <v>1</v>
      </c>
      <c r="H493">
        <f>IF(SUM('Actual species'!K493)&gt;0,1,IF(SUM('Actual species'!K493="X"),1,0))</f>
        <v>0</v>
      </c>
      <c r="I493">
        <f>IF(SUM('Actual species'!L493)&gt;0,1,IF(SUM('Actual species'!L493="X"),1,0))</f>
        <v>0</v>
      </c>
      <c r="J493">
        <f>IF(SUM('Actual species'!M493)&gt;0,1,IF(SUM('Actual species'!M493="X"),1,0))</f>
        <v>1</v>
      </c>
      <c r="K493">
        <f>IF(SUM('Actual species'!N493)&gt;0,1,IF(SUM('Actual species'!N493="X"),1,0))</f>
        <v>0</v>
      </c>
      <c r="L493">
        <f>IF(SUM('Actual species'!O493)&gt;0,1,IF(SUM('Actual species'!O493="X"),1,0))</f>
        <v>0</v>
      </c>
      <c r="M493">
        <f>IF(SUM('Actual species'!P493)&gt;0,1,IF(SUM('Actual species'!P493="X"),1,0))</f>
        <v>0</v>
      </c>
      <c r="N493">
        <f>IF(SUM('Actual species'!Q493)&gt;0,1,IF(SUM('Actual species'!Q493="X"),1,0))</f>
        <v>0</v>
      </c>
      <c r="O493">
        <f>IF(SUM('Actual species'!R493)&gt;0,1,IF(SUM('Actual species'!R493="X"),1,0))</f>
        <v>0</v>
      </c>
      <c r="P493">
        <f>IF(SUM('Actual species'!S493)&gt;0,1,IF(SUM('Actual species'!S493="X"),1,0))</f>
        <v>0</v>
      </c>
      <c r="Q493">
        <f>IF(SUM('Actual species'!T493)&gt;0,1,IF(SUM('Actual species'!T493="X"),1,0))</f>
        <v>0</v>
      </c>
      <c r="R493">
        <f>IF(SUM('Actual species'!U493)&gt;0,1,IF(SUM('Actual species'!U493="X"),1,0))</f>
        <v>0</v>
      </c>
      <c r="S493">
        <f>IF(SUM('Actual species'!V493)&gt;0,1,IF(SUM('Actual species'!V493="X"),1,0))</f>
        <v>0</v>
      </c>
      <c r="T493">
        <f>IF(SUM('Actual species'!W493)&gt;0,1,IF(SUM('Actual species'!W493="X"),1,0))</f>
        <v>0</v>
      </c>
      <c r="U493">
        <f>IF(SUM('Actual species'!X493)&gt;0,1,IF(SUM('Actual species'!X493="X"),1,0))</f>
        <v>0</v>
      </c>
      <c r="V493">
        <f>IF(SUM('Actual species'!Y493)&gt;0,1,IF(SUM('Actual species'!Y493="X"),1,0))</f>
        <v>0</v>
      </c>
    </row>
    <row r="494" spans="1:22" x14ac:dyDescent="0.3">
      <c r="A494" t="str">
        <f>'Actual species'!A494</f>
        <v>Oxypoda togata</v>
      </c>
      <c r="B494">
        <f>IF(SUM('Actual species'!B494:E494)&gt;0,1,IF(SUM('Actual species'!B494:E494="X"),1,0))</f>
        <v>0</v>
      </c>
      <c r="C494">
        <f>IF(SUM('Actual species'!F494)&gt;0,1,IF(SUM('Actual species'!F494="X"),1,0))</f>
        <v>1</v>
      </c>
      <c r="D494">
        <f>IF(SUM('Actual species'!G494)&gt;0,1,IF(SUM('Actual species'!G494="X"),1,0))</f>
        <v>0</v>
      </c>
      <c r="E494">
        <f>IF(SUM('Actual species'!H494)&gt;0,1,IF(SUM('Actual species'!H494="X"),1,0))</f>
        <v>0</v>
      </c>
      <c r="F494">
        <f>IF(SUM('Actual species'!I494)&gt;0,1,IF(SUM('Actual species'!I494="X"),1,0))</f>
        <v>0</v>
      </c>
      <c r="G494">
        <f>IF(SUM('Actual species'!J494)&gt;0,1,IF(SUM('Actual species'!J494="X"),1,0))</f>
        <v>0</v>
      </c>
      <c r="H494">
        <f>IF(SUM('Actual species'!K494)&gt;0,1,IF(SUM('Actual species'!K494="X"),1,0))</f>
        <v>0</v>
      </c>
      <c r="I494">
        <f>IF(SUM('Actual species'!L494)&gt;0,1,IF(SUM('Actual species'!L494="X"),1,0))</f>
        <v>0</v>
      </c>
      <c r="J494">
        <f>IF(SUM('Actual species'!M494)&gt;0,1,IF(SUM('Actual species'!M494="X"),1,0))</f>
        <v>0</v>
      </c>
      <c r="K494">
        <f>IF(SUM('Actual species'!N494)&gt;0,1,IF(SUM('Actual species'!N494="X"),1,0))</f>
        <v>0</v>
      </c>
      <c r="L494">
        <f>IF(SUM('Actual species'!O494)&gt;0,1,IF(SUM('Actual species'!O494="X"),1,0))</f>
        <v>0</v>
      </c>
      <c r="M494">
        <f>IF(SUM('Actual species'!P494)&gt;0,1,IF(SUM('Actual species'!P494="X"),1,0))</f>
        <v>0</v>
      </c>
      <c r="N494">
        <f>IF(SUM('Actual species'!Q494)&gt;0,1,IF(SUM('Actual species'!Q494="X"),1,0))</f>
        <v>0</v>
      </c>
      <c r="O494">
        <f>IF(SUM('Actual species'!R494)&gt;0,1,IF(SUM('Actual species'!R494="X"),1,0))</f>
        <v>0</v>
      </c>
      <c r="P494">
        <f>IF(SUM('Actual species'!S494)&gt;0,1,IF(SUM('Actual species'!S494="X"),1,0))</f>
        <v>0</v>
      </c>
      <c r="Q494">
        <f>IF(SUM('Actual species'!T494)&gt;0,1,IF(SUM('Actual species'!T494="X"),1,0))</f>
        <v>0</v>
      </c>
      <c r="R494">
        <f>IF(SUM('Actual species'!U494)&gt;0,1,IF(SUM('Actual species'!U494="X"),1,0))</f>
        <v>0</v>
      </c>
      <c r="S494">
        <f>IF(SUM('Actual species'!V494)&gt;0,1,IF(SUM('Actual species'!V494="X"),1,0))</f>
        <v>0</v>
      </c>
      <c r="T494">
        <f>IF(SUM('Actual species'!W494)&gt;0,1,IF(SUM('Actual species'!W494="X"),1,0))</f>
        <v>0</v>
      </c>
      <c r="U494">
        <f>IF(SUM('Actual species'!X494)&gt;0,1,IF(SUM('Actual species'!X494="X"),1,0))</f>
        <v>0</v>
      </c>
      <c r="V494">
        <f>IF(SUM('Actual species'!Y494)&gt;0,1,IF(SUM('Actual species'!Y494="X"),1,0))</f>
        <v>0</v>
      </c>
    </row>
    <row r="495" spans="1:22" x14ac:dyDescent="0.3">
      <c r="A495" t="str">
        <f>'Actual species'!A495</f>
        <v>Oxupoda turcica</v>
      </c>
      <c r="B495">
        <f>IF(SUM('Actual species'!B495:E495)&gt;0,1,IF(SUM('Actual species'!B495:E495="X"),1,0))</f>
        <v>0</v>
      </c>
      <c r="C495">
        <f>IF(SUM('Actual species'!F495)&gt;0,1,IF(SUM('Actual species'!F495="X"),1,0))</f>
        <v>0</v>
      </c>
      <c r="D495">
        <f>IF(SUM('Actual species'!G495)&gt;0,1,IF(SUM('Actual species'!G495="X"),1,0))</f>
        <v>0</v>
      </c>
      <c r="E495">
        <f>IF(SUM('Actual species'!H495)&gt;0,1,IF(SUM('Actual species'!H495="X"),1,0))</f>
        <v>1</v>
      </c>
      <c r="F495">
        <f>IF(SUM('Actual species'!I495)&gt;0,1,IF(SUM('Actual species'!I495="X"),1,0))</f>
        <v>0</v>
      </c>
      <c r="G495">
        <f>IF(SUM('Actual species'!J495)&gt;0,1,IF(SUM('Actual species'!J495="X"),1,0))</f>
        <v>0</v>
      </c>
      <c r="H495">
        <f>IF(SUM('Actual species'!K495)&gt;0,1,IF(SUM('Actual species'!K495="X"),1,0))</f>
        <v>0</v>
      </c>
      <c r="I495">
        <f>IF(SUM('Actual species'!L495)&gt;0,1,IF(SUM('Actual species'!L495="X"),1,0))</f>
        <v>0</v>
      </c>
      <c r="J495">
        <f>IF(SUM('Actual species'!M495)&gt;0,1,IF(SUM('Actual species'!M495="X"),1,0))</f>
        <v>0</v>
      </c>
      <c r="K495">
        <f>IF(SUM('Actual species'!N495)&gt;0,1,IF(SUM('Actual species'!N495="X"),1,0))</f>
        <v>0</v>
      </c>
      <c r="L495">
        <f>IF(SUM('Actual species'!O495)&gt;0,1,IF(SUM('Actual species'!O495="X"),1,0))</f>
        <v>0</v>
      </c>
      <c r="M495">
        <f>IF(SUM('Actual species'!P495)&gt;0,1,IF(SUM('Actual species'!P495="X"),1,0))</f>
        <v>0</v>
      </c>
      <c r="N495">
        <f>IF(SUM('Actual species'!Q495)&gt;0,1,IF(SUM('Actual species'!Q495="X"),1,0))</f>
        <v>0</v>
      </c>
      <c r="O495">
        <f>IF(SUM('Actual species'!R495)&gt;0,1,IF(SUM('Actual species'!R495="X"),1,0))</f>
        <v>0</v>
      </c>
      <c r="P495">
        <f>IF(SUM('Actual species'!S495)&gt;0,1,IF(SUM('Actual species'!S495="X"),1,0))</f>
        <v>0</v>
      </c>
      <c r="Q495">
        <f>IF(SUM('Actual species'!T495)&gt;0,1,IF(SUM('Actual species'!T495="X"),1,0))</f>
        <v>0</v>
      </c>
      <c r="R495">
        <f>IF(SUM('Actual species'!U495)&gt;0,1,IF(SUM('Actual species'!U495="X"),1,0))</f>
        <v>0</v>
      </c>
      <c r="S495">
        <f>IF(SUM('Actual species'!V495)&gt;0,1,IF(SUM('Actual species'!V495="X"),1,0))</f>
        <v>0</v>
      </c>
      <c r="T495">
        <f>IF(SUM('Actual species'!W495)&gt;0,1,IF(SUM('Actual species'!W495="X"),1,0))</f>
        <v>0</v>
      </c>
      <c r="U495">
        <f>IF(SUM('Actual species'!X495)&gt;0,1,IF(SUM('Actual species'!X495="X"),1,0))</f>
        <v>0</v>
      </c>
      <c r="V495">
        <f>IF(SUM('Actual species'!Y495)&gt;0,1,IF(SUM('Actual species'!Y495="X"),1,0))</f>
        <v>1</v>
      </c>
    </row>
    <row r="496" spans="1:22" x14ac:dyDescent="0.3">
      <c r="A496" t="str">
        <f>'Actual species'!A496</f>
        <v>Oxypoda vicina</v>
      </c>
      <c r="B496">
        <f>IF(SUM('Actual species'!B496:E496)&gt;0,1,IF(SUM('Actual species'!B496:E496="X"),1,0))</f>
        <v>0</v>
      </c>
      <c r="C496">
        <f>IF(SUM('Actual species'!F496)&gt;0,1,IF(SUM('Actual species'!F496="X"),1,0))</f>
        <v>0</v>
      </c>
      <c r="D496">
        <f>IF(SUM('Actual species'!G496)&gt;0,1,IF(SUM('Actual species'!G496="X"),1,0))</f>
        <v>1</v>
      </c>
      <c r="E496">
        <f>IF(SUM('Actual species'!H496)&gt;0,1,IF(SUM('Actual species'!H496="X"),1,0))</f>
        <v>1</v>
      </c>
      <c r="F496">
        <f>IF(SUM('Actual species'!I496)&gt;0,1,IF(SUM('Actual species'!I496="X"),1,0))</f>
        <v>0</v>
      </c>
      <c r="G496">
        <f>IF(SUM('Actual species'!J496)&gt;0,1,IF(SUM('Actual species'!J496="X"),1,0))</f>
        <v>1</v>
      </c>
      <c r="H496">
        <f>IF(SUM('Actual species'!K496)&gt;0,1,IF(SUM('Actual species'!K496="X"),1,0))</f>
        <v>0</v>
      </c>
      <c r="I496">
        <f>IF(SUM('Actual species'!L496)&gt;0,1,IF(SUM('Actual species'!L496="X"),1,0))</f>
        <v>0</v>
      </c>
      <c r="J496">
        <f>IF(SUM('Actual species'!M496)&gt;0,1,IF(SUM('Actual species'!M496="X"),1,0))</f>
        <v>0</v>
      </c>
      <c r="K496">
        <f>IF(SUM('Actual species'!N496)&gt;0,1,IF(SUM('Actual species'!N496="X"),1,0))</f>
        <v>0</v>
      </c>
      <c r="L496">
        <f>IF(SUM('Actual species'!O496)&gt;0,1,IF(SUM('Actual species'!O496="X"),1,0))</f>
        <v>0</v>
      </c>
      <c r="M496">
        <f>IF(SUM('Actual species'!P496)&gt;0,1,IF(SUM('Actual species'!P496="X"),1,0))</f>
        <v>0</v>
      </c>
      <c r="N496">
        <f>IF(SUM('Actual species'!Q496)&gt;0,1,IF(SUM('Actual species'!Q496="X"),1,0))</f>
        <v>1</v>
      </c>
      <c r="O496">
        <f>IF(SUM('Actual species'!R496)&gt;0,1,IF(SUM('Actual species'!R496="X"),1,0))</f>
        <v>0</v>
      </c>
      <c r="P496">
        <f>IF(SUM('Actual species'!S496)&gt;0,1,IF(SUM('Actual species'!S496="X"),1,0))</f>
        <v>0</v>
      </c>
      <c r="Q496">
        <f>IF(SUM('Actual species'!T496)&gt;0,1,IF(SUM('Actual species'!T496="X"),1,0))</f>
        <v>0</v>
      </c>
      <c r="R496">
        <f>IF(SUM('Actual species'!U496)&gt;0,1,IF(SUM('Actual species'!U496="X"),1,0))</f>
        <v>0</v>
      </c>
      <c r="S496">
        <f>IF(SUM('Actual species'!V496)&gt;0,1,IF(SUM('Actual species'!V496="X"),1,0))</f>
        <v>0</v>
      </c>
      <c r="T496">
        <f>IF(SUM('Actual species'!W496)&gt;0,1,IF(SUM('Actual species'!W496="X"),1,0))</f>
        <v>0</v>
      </c>
      <c r="U496">
        <f>IF(SUM('Actual species'!X496)&gt;0,1,IF(SUM('Actual species'!X496="X"),1,0))</f>
        <v>1</v>
      </c>
      <c r="V496">
        <f>IF(SUM('Actual species'!Y496)&gt;0,1,IF(SUM('Actual species'!Y496="X"),1,0))</f>
        <v>1</v>
      </c>
    </row>
    <row r="497" spans="1:22" x14ac:dyDescent="0.3">
      <c r="A497" t="str">
        <f>'Actual species'!A497</f>
        <v>Oxypoda vittata</v>
      </c>
      <c r="B497">
        <f>IF(SUM('Actual species'!B497:E497)&gt;0,1,IF(SUM('Actual species'!B497:E497="X"),1,0))</f>
        <v>0</v>
      </c>
      <c r="C497">
        <f>IF(SUM('Actual species'!F497)&gt;0,1,IF(SUM('Actual species'!F497="X"),1,0))</f>
        <v>0</v>
      </c>
      <c r="D497">
        <f>IF(SUM('Actual species'!G497)&gt;0,1,IF(SUM('Actual species'!G497="X"),1,0))</f>
        <v>0</v>
      </c>
      <c r="E497">
        <f>IF(SUM('Actual species'!H497)&gt;0,1,IF(SUM('Actual species'!H497="X"),1,0))</f>
        <v>0</v>
      </c>
      <c r="F497">
        <f>IF(SUM('Actual species'!I497)&gt;0,1,IF(SUM('Actual species'!I497="X"),1,0))</f>
        <v>0</v>
      </c>
      <c r="G497">
        <f>IF(SUM('Actual species'!J497)&gt;0,1,IF(SUM('Actual species'!J497="X"),1,0))</f>
        <v>0</v>
      </c>
      <c r="H497">
        <f>IF(SUM('Actual species'!K497)&gt;0,1,IF(SUM('Actual species'!K497="X"),1,0))</f>
        <v>0</v>
      </c>
      <c r="I497">
        <f>IF(SUM('Actual species'!L497)&gt;0,1,IF(SUM('Actual species'!L497="X"),1,0))</f>
        <v>0</v>
      </c>
      <c r="J497">
        <f>IF(SUM('Actual species'!M497)&gt;0,1,IF(SUM('Actual species'!M497="X"),1,0))</f>
        <v>0</v>
      </c>
      <c r="K497">
        <f>IF(SUM('Actual species'!N497)&gt;0,1,IF(SUM('Actual species'!N497="X"),1,0))</f>
        <v>0</v>
      </c>
      <c r="L497">
        <f>IF(SUM('Actual species'!O497)&gt;0,1,IF(SUM('Actual species'!O497="X"),1,0))</f>
        <v>0</v>
      </c>
      <c r="M497">
        <f>IF(SUM('Actual species'!P497)&gt;0,1,IF(SUM('Actual species'!P497="X"),1,0))</f>
        <v>0</v>
      </c>
      <c r="N497">
        <f>IF(SUM('Actual species'!Q497)&gt;0,1,IF(SUM('Actual species'!Q497="X"),1,0))</f>
        <v>0</v>
      </c>
      <c r="O497">
        <f>IF(SUM('Actual species'!R497)&gt;0,1,IF(SUM('Actual species'!R497="X"),1,0))</f>
        <v>0</v>
      </c>
      <c r="P497">
        <f>IF(SUM('Actual species'!S497)&gt;0,1,IF(SUM('Actual species'!S497="X"),1,0))</f>
        <v>0</v>
      </c>
      <c r="Q497">
        <f>IF(SUM('Actual species'!T497)&gt;0,1,IF(SUM('Actual species'!T497="X"),1,0))</f>
        <v>0</v>
      </c>
      <c r="R497">
        <f>IF(SUM('Actual species'!U497)&gt;0,1,IF(SUM('Actual species'!U497="X"),1,0))</f>
        <v>0</v>
      </c>
      <c r="S497">
        <f>IF(SUM('Actual species'!V497)&gt;0,1,IF(SUM('Actual species'!V497="X"),1,0))</f>
        <v>1</v>
      </c>
      <c r="T497">
        <f>IF(SUM('Actual species'!W497)&gt;0,1,IF(SUM('Actual species'!W497="X"),1,0))</f>
        <v>0</v>
      </c>
      <c r="U497">
        <f>IF(SUM('Actual species'!X497)&gt;0,1,IF(SUM('Actual species'!X497="X"),1,0))</f>
        <v>1</v>
      </c>
      <c r="V497">
        <f>IF(SUM('Actual species'!Y497)&gt;0,1,IF(SUM('Actual species'!Y497="X"),1,0))</f>
        <v>0</v>
      </c>
    </row>
    <row r="498" spans="1:22" x14ac:dyDescent="0.3">
      <c r="A498" t="str">
        <f>'Actual species'!A498</f>
        <v>Paraleptusa wunderlei</v>
      </c>
      <c r="B498">
        <f>IF(SUM('Actual species'!B498:E498)&gt;0,1,IF(SUM('Actual species'!B498:E498="X"),1,0))</f>
        <v>0</v>
      </c>
      <c r="C498">
        <f>IF(SUM('Actual species'!F498)&gt;0,1,IF(SUM('Actual species'!F498="X"),1,0))</f>
        <v>0</v>
      </c>
      <c r="D498">
        <f>IF(SUM('Actual species'!G498)&gt;0,1,IF(SUM('Actual species'!G498="X"),1,0))</f>
        <v>0</v>
      </c>
      <c r="E498">
        <f>IF(SUM('Actual species'!H498)&gt;0,1,IF(SUM('Actual species'!H498="X"),1,0))</f>
        <v>0</v>
      </c>
      <c r="F498">
        <f>IF(SUM('Actual species'!I498)&gt;0,1,IF(SUM('Actual species'!I498="X"),1,0))</f>
        <v>0</v>
      </c>
      <c r="G498">
        <f>IF(SUM('Actual species'!J498)&gt;0,1,IF(SUM('Actual species'!J498="X"),1,0))</f>
        <v>0</v>
      </c>
      <c r="H498">
        <f>IF(SUM('Actual species'!K498)&gt;0,1,IF(SUM('Actual species'!K498="X"),1,0))</f>
        <v>0</v>
      </c>
      <c r="I498">
        <f>IF(SUM('Actual species'!L498)&gt;0,1,IF(SUM('Actual species'!L498="X"),1,0))</f>
        <v>0</v>
      </c>
      <c r="J498">
        <f>IF(SUM('Actual species'!M498)&gt;0,1,IF(SUM('Actual species'!M498="X"),1,0))</f>
        <v>0</v>
      </c>
      <c r="K498">
        <f>IF(SUM('Actual species'!N498)&gt;0,1,IF(SUM('Actual species'!N498="X"),1,0))</f>
        <v>0</v>
      </c>
      <c r="L498">
        <f>IF(SUM('Actual species'!O498)&gt;0,1,IF(SUM('Actual species'!O498="X"),1,0))</f>
        <v>0</v>
      </c>
      <c r="M498">
        <f>IF(SUM('Actual species'!P498)&gt;0,1,IF(SUM('Actual species'!P498="X"),1,0))</f>
        <v>0</v>
      </c>
      <c r="N498">
        <f>IF(SUM('Actual species'!Q498)&gt;0,1,IF(SUM('Actual species'!Q498="X"),1,0))</f>
        <v>1</v>
      </c>
      <c r="O498">
        <f>IF(SUM('Actual species'!R498)&gt;0,1,IF(SUM('Actual species'!R498="X"),1,0))</f>
        <v>0</v>
      </c>
      <c r="P498">
        <f>IF(SUM('Actual species'!S498)&gt;0,1,IF(SUM('Actual species'!S498="X"),1,0))</f>
        <v>0</v>
      </c>
      <c r="Q498">
        <f>IF(SUM('Actual species'!T498)&gt;0,1,IF(SUM('Actual species'!T498="X"),1,0))</f>
        <v>0</v>
      </c>
      <c r="R498">
        <f>IF(SUM('Actual species'!U498)&gt;0,1,IF(SUM('Actual species'!U498="X"),1,0))</f>
        <v>0</v>
      </c>
      <c r="S498">
        <f>IF(SUM('Actual species'!V498)&gt;0,1,IF(SUM('Actual species'!V498="X"),1,0))</f>
        <v>0</v>
      </c>
      <c r="T498">
        <f>IF(SUM('Actual species'!W498)&gt;0,1,IF(SUM('Actual species'!W498="X"),1,0))</f>
        <v>0</v>
      </c>
      <c r="U498">
        <f>IF(SUM('Actual species'!X498)&gt;0,1,IF(SUM('Actual species'!X498="X"),1,0))</f>
        <v>1</v>
      </c>
      <c r="V498">
        <f>IF(SUM('Actual species'!Y498)&gt;0,1,IF(SUM('Actual species'!Y498="X"),1,0))</f>
        <v>0</v>
      </c>
    </row>
    <row r="499" spans="1:22" x14ac:dyDescent="0.3">
      <c r="A499" t="str">
        <f>'Actual species'!A499</f>
        <v>Parocyusa longitarsis</v>
      </c>
      <c r="B499">
        <f>IF(SUM('Actual species'!B499:E499)&gt;0,1,IF(SUM('Actual species'!B499:E499="X"),1,0))</f>
        <v>1</v>
      </c>
      <c r="C499">
        <f>IF(SUM('Actual species'!F499)&gt;0,1,IF(SUM('Actual species'!F499="X"),1,0))</f>
        <v>0</v>
      </c>
      <c r="D499">
        <f>IF(SUM('Actual species'!G499)&gt;0,1,IF(SUM('Actual species'!G499="X"),1,0))</f>
        <v>0</v>
      </c>
      <c r="E499">
        <f>IF(SUM('Actual species'!H499)&gt;0,1,IF(SUM('Actual species'!H499="X"),1,0))</f>
        <v>0</v>
      </c>
      <c r="F499">
        <f>IF(SUM('Actual species'!I499)&gt;0,1,IF(SUM('Actual species'!I499="X"),1,0))</f>
        <v>0</v>
      </c>
      <c r="G499">
        <f>IF(SUM('Actual species'!J499)&gt;0,1,IF(SUM('Actual species'!J499="X"),1,0))</f>
        <v>0</v>
      </c>
      <c r="H499">
        <f>IF(SUM('Actual species'!K499)&gt;0,1,IF(SUM('Actual species'!K499="X"),1,0))</f>
        <v>0</v>
      </c>
      <c r="I499">
        <f>IF(SUM('Actual species'!L499)&gt;0,1,IF(SUM('Actual species'!L499="X"),1,0))</f>
        <v>0</v>
      </c>
      <c r="J499">
        <f>IF(SUM('Actual species'!M499)&gt;0,1,IF(SUM('Actual species'!M499="X"),1,0))</f>
        <v>0</v>
      </c>
      <c r="K499">
        <f>IF(SUM('Actual species'!N499)&gt;0,1,IF(SUM('Actual species'!N499="X"),1,0))</f>
        <v>0</v>
      </c>
      <c r="L499">
        <f>IF(SUM('Actual species'!O499)&gt;0,1,IF(SUM('Actual species'!O499="X"),1,0))</f>
        <v>0</v>
      </c>
      <c r="M499">
        <f>IF(SUM('Actual species'!P499)&gt;0,1,IF(SUM('Actual species'!P499="X"),1,0))</f>
        <v>1</v>
      </c>
      <c r="N499">
        <f>IF(SUM('Actual species'!Q499)&gt;0,1,IF(SUM('Actual species'!Q499="X"),1,0))</f>
        <v>0</v>
      </c>
      <c r="O499">
        <f>IF(SUM('Actual species'!R499)&gt;0,1,IF(SUM('Actual species'!R499="X"),1,0))</f>
        <v>1</v>
      </c>
      <c r="P499">
        <f>IF(SUM('Actual species'!S499)&gt;0,1,IF(SUM('Actual species'!S499="X"),1,0))</f>
        <v>1</v>
      </c>
      <c r="Q499">
        <f>IF(SUM('Actual species'!T499)&gt;0,1,IF(SUM('Actual species'!T499="X"),1,0))</f>
        <v>0</v>
      </c>
      <c r="R499">
        <f>IF(SUM('Actual species'!U499)&gt;0,1,IF(SUM('Actual species'!U499="X"),1,0))</f>
        <v>0</v>
      </c>
      <c r="S499">
        <f>IF(SUM('Actual species'!V499)&gt;0,1,IF(SUM('Actual species'!V499="X"),1,0))</f>
        <v>0</v>
      </c>
      <c r="T499">
        <f>IF(SUM('Actual species'!W499)&gt;0,1,IF(SUM('Actual species'!W499="X"),1,0))</f>
        <v>0</v>
      </c>
      <c r="U499">
        <f>IF(SUM('Actual species'!X499)&gt;0,1,IF(SUM('Actual species'!X499="X"),1,0))</f>
        <v>1</v>
      </c>
      <c r="V499">
        <f>IF(SUM('Actual species'!Y499)&gt;0,1,IF(SUM('Actual species'!Y499="X"),1,0))</f>
        <v>1</v>
      </c>
    </row>
    <row r="500" spans="1:22" x14ac:dyDescent="0.3">
      <c r="A500" t="str">
        <f>'Actual species'!A500</f>
        <v>Pella cinctipennis</v>
      </c>
      <c r="B500">
        <f>IF(SUM('Actual species'!B500:E500)&gt;0,1,IF(SUM('Actual species'!B500:E500="X"),1,0))</f>
        <v>0</v>
      </c>
      <c r="C500">
        <f>IF(SUM('Actual species'!F500)&gt;0,1,IF(SUM('Actual species'!F500="X"),1,0))</f>
        <v>0</v>
      </c>
      <c r="D500">
        <f>IF(SUM('Actual species'!G500)&gt;0,1,IF(SUM('Actual species'!G500="X"),1,0))</f>
        <v>0</v>
      </c>
      <c r="E500">
        <f>IF(SUM('Actual species'!H500)&gt;0,1,IF(SUM('Actual species'!H500="X"),1,0))</f>
        <v>0</v>
      </c>
      <c r="F500">
        <f>IF(SUM('Actual species'!I500)&gt;0,1,IF(SUM('Actual species'!I500="X"),1,0))</f>
        <v>1</v>
      </c>
      <c r="G500">
        <f>IF(SUM('Actual species'!J500)&gt;0,1,IF(SUM('Actual species'!J500="X"),1,0))</f>
        <v>0</v>
      </c>
      <c r="H500">
        <f>IF(SUM('Actual species'!K500)&gt;0,1,IF(SUM('Actual species'!K500="X"),1,0))</f>
        <v>0</v>
      </c>
      <c r="I500">
        <f>IF(SUM('Actual species'!L500)&gt;0,1,IF(SUM('Actual species'!L500="X"),1,0))</f>
        <v>0</v>
      </c>
      <c r="J500">
        <f>IF(SUM('Actual species'!M500)&gt;0,1,IF(SUM('Actual species'!M500="X"),1,0))</f>
        <v>0</v>
      </c>
      <c r="K500">
        <f>IF(SUM('Actual species'!N500)&gt;0,1,IF(SUM('Actual species'!N500="X"),1,0))</f>
        <v>0</v>
      </c>
      <c r="L500">
        <f>IF(SUM('Actual species'!O500)&gt;0,1,IF(SUM('Actual species'!O500="X"),1,0))</f>
        <v>0</v>
      </c>
      <c r="M500">
        <f>IF(SUM('Actual species'!P500)&gt;0,1,IF(SUM('Actual species'!P500="X"),1,0))</f>
        <v>0</v>
      </c>
      <c r="N500">
        <f>IF(SUM('Actual species'!Q500)&gt;0,1,IF(SUM('Actual species'!Q500="X"),1,0))</f>
        <v>0</v>
      </c>
      <c r="O500">
        <f>IF(SUM('Actual species'!R500)&gt;0,1,IF(SUM('Actual species'!R500="X"),1,0))</f>
        <v>0</v>
      </c>
      <c r="P500">
        <f>IF(SUM('Actual species'!S500)&gt;0,1,IF(SUM('Actual species'!S500="X"),1,0))</f>
        <v>0</v>
      </c>
      <c r="Q500">
        <f>IF(SUM('Actual species'!T500)&gt;0,1,IF(SUM('Actual species'!T500="X"),1,0))</f>
        <v>0</v>
      </c>
      <c r="R500">
        <f>IF(SUM('Actual species'!U500)&gt;0,1,IF(SUM('Actual species'!U500="X"),1,0))</f>
        <v>0</v>
      </c>
      <c r="S500">
        <f>IF(SUM('Actual species'!V500)&gt;0,1,IF(SUM('Actual species'!V500="X"),1,0))</f>
        <v>0</v>
      </c>
      <c r="T500">
        <f>IF(SUM('Actual species'!W500)&gt;0,1,IF(SUM('Actual species'!W500="X"),1,0))</f>
        <v>0</v>
      </c>
      <c r="U500">
        <f>IF(SUM('Actual species'!X500)&gt;0,1,IF(SUM('Actual species'!X500="X"),1,0))</f>
        <v>0</v>
      </c>
      <c r="V500">
        <f>IF(SUM('Actual species'!Y500)&gt;0,1,IF(SUM('Actual species'!Y500="X"),1,0))</f>
        <v>0</v>
      </c>
    </row>
    <row r="501" spans="1:22" x14ac:dyDescent="0.3">
      <c r="A501" t="str">
        <f>'Actual species'!A501</f>
        <v>Pella funesta</v>
      </c>
      <c r="B501">
        <f>IF(SUM('Actual species'!B501:E501)&gt;0,1,IF(SUM('Actual species'!B501:E501="X"),1,0))</f>
        <v>0</v>
      </c>
      <c r="C501">
        <f>IF(SUM('Actual species'!F501)&gt;0,1,IF(SUM('Actual species'!F501="X"),1,0))</f>
        <v>0</v>
      </c>
      <c r="D501">
        <f>IF(SUM('Actual species'!G501)&gt;0,1,IF(SUM('Actual species'!G501="X"),1,0))</f>
        <v>0</v>
      </c>
      <c r="E501">
        <f>IF(SUM('Actual species'!H501)&gt;0,1,IF(SUM('Actual species'!H501="X"),1,0))</f>
        <v>0</v>
      </c>
      <c r="F501">
        <f>IF(SUM('Actual species'!I501)&gt;0,1,IF(SUM('Actual species'!I501="X"),1,0))</f>
        <v>0</v>
      </c>
      <c r="G501">
        <f>IF(SUM('Actual species'!J501)&gt;0,1,IF(SUM('Actual species'!J501="X"),1,0))</f>
        <v>0</v>
      </c>
      <c r="H501">
        <f>IF(SUM('Actual species'!K501)&gt;0,1,IF(SUM('Actual species'!K501="X"),1,0))</f>
        <v>0</v>
      </c>
      <c r="I501">
        <f>IF(SUM('Actual species'!L501)&gt;0,1,IF(SUM('Actual species'!L501="X"),1,0))</f>
        <v>0</v>
      </c>
      <c r="J501">
        <f>IF(SUM('Actual species'!M501)&gt;0,1,IF(SUM('Actual species'!M501="X"),1,0))</f>
        <v>0</v>
      </c>
      <c r="K501">
        <f>IF(SUM('Actual species'!N501)&gt;0,1,IF(SUM('Actual species'!N501="X"),1,0))</f>
        <v>0</v>
      </c>
      <c r="L501">
        <f>IF(SUM('Actual species'!O501)&gt;0,1,IF(SUM('Actual species'!O501="X"),1,0))</f>
        <v>0</v>
      </c>
      <c r="M501">
        <f>IF(SUM('Actual species'!P501)&gt;0,1,IF(SUM('Actual species'!P501="X"),1,0))</f>
        <v>0</v>
      </c>
      <c r="N501">
        <f>IF(SUM('Actual species'!Q501)&gt;0,1,IF(SUM('Actual species'!Q501="X"),1,0))</f>
        <v>0</v>
      </c>
      <c r="O501">
        <f>IF(SUM('Actual species'!R501)&gt;0,1,IF(SUM('Actual species'!R501="X"),1,0))</f>
        <v>0</v>
      </c>
      <c r="P501">
        <f>IF(SUM('Actual species'!S501)&gt;0,1,IF(SUM('Actual species'!S501="X"),1,0))</f>
        <v>0</v>
      </c>
      <c r="Q501">
        <f>IF(SUM('Actual species'!T501)&gt;0,1,IF(SUM('Actual species'!T501="X"),1,0))</f>
        <v>0</v>
      </c>
      <c r="R501">
        <f>IF(SUM('Actual species'!U501)&gt;0,1,IF(SUM('Actual species'!U501="X"),1,0))</f>
        <v>1</v>
      </c>
      <c r="S501">
        <f>IF(SUM('Actual species'!V501)&gt;0,1,IF(SUM('Actual species'!V501="X"),1,0))</f>
        <v>0</v>
      </c>
      <c r="T501">
        <f>IF(SUM('Actual species'!W501)&gt;0,1,IF(SUM('Actual species'!W501="X"),1,0))</f>
        <v>0</v>
      </c>
      <c r="U501">
        <f>IF(SUM('Actual species'!X501)&gt;0,1,IF(SUM('Actual species'!X501="X"),1,0))</f>
        <v>1</v>
      </c>
      <c r="V501">
        <f>IF(SUM('Actual species'!Y501)&gt;0,1,IF(SUM('Actual species'!Y501="X"),1,0))</f>
        <v>0</v>
      </c>
    </row>
    <row r="502" spans="1:22" x14ac:dyDescent="0.3">
      <c r="A502" t="str">
        <f>'Actual species'!A502</f>
        <v>Pella humeralis</v>
      </c>
      <c r="B502">
        <f>IF(SUM('Actual species'!B502:E502)&gt;0,1,IF(SUM('Actual species'!B502:E502="X"),1,0))</f>
        <v>0</v>
      </c>
      <c r="C502">
        <f>IF(SUM('Actual species'!F502)&gt;0,1,IF(SUM('Actual species'!F502="X"),1,0))</f>
        <v>0</v>
      </c>
      <c r="D502">
        <f>IF(SUM('Actual species'!G502)&gt;0,1,IF(SUM('Actual species'!G502="X"),1,0))</f>
        <v>0</v>
      </c>
      <c r="E502">
        <f>IF(SUM('Actual species'!H502)&gt;0,1,IF(SUM('Actual species'!H502="X"),1,0))</f>
        <v>0</v>
      </c>
      <c r="F502">
        <f>IF(SUM('Actual species'!I502)&gt;0,1,IF(SUM('Actual species'!I502="X"),1,0))</f>
        <v>0</v>
      </c>
      <c r="G502">
        <f>IF(SUM('Actual species'!J502)&gt;0,1,IF(SUM('Actual species'!J502="X"),1,0))</f>
        <v>0</v>
      </c>
      <c r="H502">
        <f>IF(SUM('Actual species'!K502)&gt;0,1,IF(SUM('Actual species'!K502="X"),1,0))</f>
        <v>0</v>
      </c>
      <c r="I502">
        <f>IF(SUM('Actual species'!L502)&gt;0,1,IF(SUM('Actual species'!L502="X"),1,0))</f>
        <v>0</v>
      </c>
      <c r="J502">
        <f>IF(SUM('Actual species'!M502)&gt;0,1,IF(SUM('Actual species'!M502="X"),1,0))</f>
        <v>0</v>
      </c>
      <c r="K502">
        <f>IF(SUM('Actual species'!N502)&gt;0,1,IF(SUM('Actual species'!N502="X"),1,0))</f>
        <v>0</v>
      </c>
      <c r="L502">
        <f>IF(SUM('Actual species'!O502)&gt;0,1,IF(SUM('Actual species'!O502="X"),1,0))</f>
        <v>0</v>
      </c>
      <c r="M502">
        <f>IF(SUM('Actual species'!P502)&gt;0,1,IF(SUM('Actual species'!P502="X"),1,0))</f>
        <v>0</v>
      </c>
      <c r="N502">
        <f>IF(SUM('Actual species'!Q502)&gt;0,1,IF(SUM('Actual species'!Q502="X"),1,0))</f>
        <v>0</v>
      </c>
      <c r="O502">
        <f>IF(SUM('Actual species'!R502)&gt;0,1,IF(SUM('Actual species'!R502="X"),1,0))</f>
        <v>0</v>
      </c>
      <c r="P502">
        <f>IF(SUM('Actual species'!S502)&gt;0,1,IF(SUM('Actual species'!S502="X"),1,0))</f>
        <v>0</v>
      </c>
      <c r="Q502">
        <f>IF(SUM('Actual species'!T502)&gt;0,1,IF(SUM('Actual species'!T502="X"),1,0))</f>
        <v>1</v>
      </c>
      <c r="R502">
        <f>IF(SUM('Actual species'!U502)&gt;0,1,IF(SUM('Actual species'!U502="X"),1,0))</f>
        <v>0</v>
      </c>
      <c r="S502">
        <f>IF(SUM('Actual species'!V502)&gt;0,1,IF(SUM('Actual species'!V502="X"),1,0))</f>
        <v>0</v>
      </c>
      <c r="T502">
        <f>IF(SUM('Actual species'!W502)&gt;0,1,IF(SUM('Actual species'!W502="X"),1,0))</f>
        <v>0</v>
      </c>
      <c r="U502">
        <f>IF(SUM('Actual species'!X502)&gt;0,1,IF(SUM('Actual species'!X502="X"),1,0))</f>
        <v>1</v>
      </c>
      <c r="V502">
        <f>IF(SUM('Actual species'!Y502)&gt;0,1,IF(SUM('Actual species'!Y502="X"),1,0))</f>
        <v>0</v>
      </c>
    </row>
    <row r="503" spans="1:22" x14ac:dyDescent="0.3">
      <c r="A503" t="str">
        <f>'Actual species'!A503</f>
        <v>Phloeopora corticalis</v>
      </c>
      <c r="B503">
        <f>IF(SUM('Actual species'!B503:E503)&gt;0,1,IF(SUM('Actual species'!B503:E503="X"),1,0))</f>
        <v>1</v>
      </c>
      <c r="C503">
        <f>IF(SUM('Actual species'!F503)&gt;0,1,IF(SUM('Actual species'!F503="X"),1,0))</f>
        <v>0</v>
      </c>
      <c r="D503">
        <f>IF(SUM('Actual species'!G503)&gt;0,1,IF(SUM('Actual species'!G503="X"),1,0))</f>
        <v>0</v>
      </c>
      <c r="E503">
        <f>IF(SUM('Actual species'!H503)&gt;0,1,IF(SUM('Actual species'!H503="X"),1,0))</f>
        <v>0</v>
      </c>
      <c r="F503">
        <f>IF(SUM('Actual species'!I503)&gt;0,1,IF(SUM('Actual species'!I503="X"),1,0))</f>
        <v>0</v>
      </c>
      <c r="G503">
        <f>IF(SUM('Actual species'!J503)&gt;0,1,IF(SUM('Actual species'!J503="X"),1,0))</f>
        <v>0</v>
      </c>
      <c r="H503">
        <f>IF(SUM('Actual species'!K503)&gt;0,1,IF(SUM('Actual species'!K503="X"),1,0))</f>
        <v>0</v>
      </c>
      <c r="I503">
        <f>IF(SUM('Actual species'!L503)&gt;0,1,IF(SUM('Actual species'!L503="X"),1,0))</f>
        <v>0</v>
      </c>
      <c r="J503">
        <f>IF(SUM('Actual species'!M503)&gt;0,1,IF(SUM('Actual species'!M503="X"),1,0))</f>
        <v>0</v>
      </c>
      <c r="K503">
        <f>IF(SUM('Actual species'!N503)&gt;0,1,IF(SUM('Actual species'!N503="X"),1,0))</f>
        <v>0</v>
      </c>
      <c r="L503">
        <f>IF(SUM('Actual species'!O503)&gt;0,1,IF(SUM('Actual species'!O503="X"),1,0))</f>
        <v>0</v>
      </c>
      <c r="M503">
        <f>IF(SUM('Actual species'!P503)&gt;0,1,IF(SUM('Actual species'!P503="X"),1,0))</f>
        <v>0</v>
      </c>
      <c r="N503">
        <f>IF(SUM('Actual species'!Q503)&gt;0,1,IF(SUM('Actual species'!Q503="X"),1,0))</f>
        <v>0</v>
      </c>
      <c r="O503">
        <f>IF(SUM('Actual species'!R503)&gt;0,1,IF(SUM('Actual species'!R503="X"),1,0))</f>
        <v>0</v>
      </c>
      <c r="P503">
        <f>IF(SUM('Actual species'!S503)&gt;0,1,IF(SUM('Actual species'!S503="X"),1,0))</f>
        <v>0</v>
      </c>
      <c r="Q503">
        <f>IF(SUM('Actual species'!T503)&gt;0,1,IF(SUM('Actual species'!T503="X"),1,0))</f>
        <v>0</v>
      </c>
      <c r="R503">
        <f>IF(SUM('Actual species'!U503)&gt;0,1,IF(SUM('Actual species'!U503="X"),1,0))</f>
        <v>0</v>
      </c>
      <c r="S503">
        <f>IF(SUM('Actual species'!V503)&gt;0,1,IF(SUM('Actual species'!V503="X"),1,0))</f>
        <v>0</v>
      </c>
      <c r="T503">
        <f>IF(SUM('Actual species'!W503)&gt;0,1,IF(SUM('Actual species'!W503="X"),1,0))</f>
        <v>0</v>
      </c>
      <c r="U503">
        <f>IF(SUM('Actual species'!X503)&gt;0,1,IF(SUM('Actual species'!X503="X"),1,0))</f>
        <v>0</v>
      </c>
      <c r="V503">
        <f>IF(SUM('Actual species'!Y503)&gt;0,1,IF(SUM('Actual species'!Y503="X"),1,0))</f>
        <v>1</v>
      </c>
    </row>
    <row r="504" spans="1:22" x14ac:dyDescent="0.3">
      <c r="A504" t="str">
        <f>'Actual species'!A504</f>
        <v>Phloeopora teres</v>
      </c>
      <c r="B504">
        <f>IF(SUM('Actual species'!B504:E504)&gt;0,1,IF(SUM('Actual species'!B504:E504="X"),1,0))</f>
        <v>0</v>
      </c>
      <c r="C504">
        <f>IF(SUM('Actual species'!F504)&gt;0,1,IF(SUM('Actual species'!F504="X"),1,0))</f>
        <v>0</v>
      </c>
      <c r="D504">
        <f>IF(SUM('Actual species'!G504)&gt;0,1,IF(SUM('Actual species'!G504="X"),1,0))</f>
        <v>0</v>
      </c>
      <c r="E504">
        <f>IF(SUM('Actual species'!H504)&gt;0,1,IF(SUM('Actual species'!H504="X"),1,0))</f>
        <v>0</v>
      </c>
      <c r="F504">
        <f>IF(SUM('Actual species'!I504)&gt;0,1,IF(SUM('Actual species'!I504="X"),1,0))</f>
        <v>0</v>
      </c>
      <c r="G504">
        <f>IF(SUM('Actual species'!J504)&gt;0,1,IF(SUM('Actual species'!J504="X"),1,0))</f>
        <v>0</v>
      </c>
      <c r="H504">
        <f>IF(SUM('Actual species'!K504)&gt;0,1,IF(SUM('Actual species'!K504="X"),1,0))</f>
        <v>0</v>
      </c>
      <c r="I504">
        <f>IF(SUM('Actual species'!L504)&gt;0,1,IF(SUM('Actual species'!L504="X"),1,0))</f>
        <v>0</v>
      </c>
      <c r="J504">
        <f>IF(SUM('Actual species'!M504)&gt;0,1,IF(SUM('Actual species'!M504="X"),1,0))</f>
        <v>1</v>
      </c>
      <c r="K504">
        <f>IF(SUM('Actual species'!N504)&gt;0,1,IF(SUM('Actual species'!N504="X"),1,0))</f>
        <v>0</v>
      </c>
      <c r="L504">
        <f>IF(SUM('Actual species'!O504)&gt;0,1,IF(SUM('Actual species'!O504="X"),1,0))</f>
        <v>0</v>
      </c>
      <c r="M504">
        <f>IF(SUM('Actual species'!P504)&gt;0,1,IF(SUM('Actual species'!P504="X"),1,0))</f>
        <v>0</v>
      </c>
      <c r="N504">
        <f>IF(SUM('Actual species'!Q504)&gt;0,1,IF(SUM('Actual species'!Q504="X"),1,0))</f>
        <v>0</v>
      </c>
      <c r="O504">
        <f>IF(SUM('Actual species'!R504)&gt;0,1,IF(SUM('Actual species'!R504="X"),1,0))</f>
        <v>0</v>
      </c>
      <c r="P504">
        <f>IF(SUM('Actual species'!S504)&gt;0,1,IF(SUM('Actual species'!S504="X"),1,0))</f>
        <v>0</v>
      </c>
      <c r="Q504">
        <f>IF(SUM('Actual species'!T504)&gt;0,1,IF(SUM('Actual species'!T504="X"),1,0))</f>
        <v>0</v>
      </c>
      <c r="R504">
        <f>IF(SUM('Actual species'!U504)&gt;0,1,IF(SUM('Actual species'!U504="X"),1,0))</f>
        <v>0</v>
      </c>
      <c r="S504">
        <f>IF(SUM('Actual species'!V504)&gt;0,1,IF(SUM('Actual species'!V504="X"),1,0))</f>
        <v>0</v>
      </c>
      <c r="T504">
        <f>IF(SUM('Actual species'!W504)&gt;0,1,IF(SUM('Actual species'!W504="X"),1,0))</f>
        <v>0</v>
      </c>
      <c r="U504">
        <f>IF(SUM('Actual species'!X504)&gt;0,1,IF(SUM('Actual species'!X504="X"),1,0))</f>
        <v>1</v>
      </c>
      <c r="V504">
        <f>IF(SUM('Actual species'!Y504)&gt;0,1,IF(SUM('Actual species'!Y504="X"),1,0))</f>
        <v>1</v>
      </c>
    </row>
    <row r="505" spans="1:22" x14ac:dyDescent="0.3">
      <c r="A505" t="str">
        <f>'Actual species'!A505</f>
        <v>Phytosus balticus</v>
      </c>
      <c r="B505">
        <f>IF(SUM('Actual species'!B505:E505)&gt;0,1,IF(SUM('Actual species'!B505:E505="X"),1,0))</f>
        <v>0</v>
      </c>
      <c r="C505">
        <f>IF(SUM('Actual species'!F505)&gt;0,1,IF(SUM('Actual species'!F505="X"),1,0))</f>
        <v>0</v>
      </c>
      <c r="D505">
        <f>IF(SUM('Actual species'!G505)&gt;0,1,IF(SUM('Actual species'!G505="X"),1,0))</f>
        <v>0</v>
      </c>
      <c r="E505">
        <f>IF(SUM('Actual species'!H505)&gt;0,1,IF(SUM('Actual species'!H505="X"),1,0))</f>
        <v>0</v>
      </c>
      <c r="F505">
        <f>IF(SUM('Actual species'!I505)&gt;0,1,IF(SUM('Actual species'!I505="X"),1,0))</f>
        <v>0</v>
      </c>
      <c r="G505">
        <f>IF(SUM('Actual species'!J505)&gt;0,1,IF(SUM('Actual species'!J505="X"),1,0))</f>
        <v>1</v>
      </c>
      <c r="H505">
        <f>IF(SUM('Actual species'!K505)&gt;0,1,IF(SUM('Actual species'!K505="X"),1,0))</f>
        <v>0</v>
      </c>
      <c r="I505">
        <f>IF(SUM('Actual species'!L505)&gt;0,1,IF(SUM('Actual species'!L505="X"),1,0))</f>
        <v>0</v>
      </c>
      <c r="J505">
        <f>IF(SUM('Actual species'!M505)&gt;0,1,IF(SUM('Actual species'!M505="X"),1,0))</f>
        <v>0</v>
      </c>
      <c r="K505">
        <f>IF(SUM('Actual species'!N505)&gt;0,1,IF(SUM('Actual species'!N505="X"),1,0))</f>
        <v>0</v>
      </c>
      <c r="L505">
        <f>IF(SUM('Actual species'!O505)&gt;0,1,IF(SUM('Actual species'!O505="X"),1,0))</f>
        <v>0</v>
      </c>
      <c r="M505">
        <f>IF(SUM('Actual species'!P505)&gt;0,1,IF(SUM('Actual species'!P505="X"),1,0))</f>
        <v>0</v>
      </c>
      <c r="N505">
        <f>IF(SUM('Actual species'!Q505)&gt;0,1,IF(SUM('Actual species'!Q505="X"),1,0))</f>
        <v>0</v>
      </c>
      <c r="O505">
        <f>IF(SUM('Actual species'!R505)&gt;0,1,IF(SUM('Actual species'!R505="X"),1,0))</f>
        <v>0</v>
      </c>
      <c r="P505">
        <f>IF(SUM('Actual species'!S505)&gt;0,1,IF(SUM('Actual species'!S505="X"),1,0))</f>
        <v>0</v>
      </c>
      <c r="Q505">
        <f>IF(SUM('Actual species'!T505)&gt;0,1,IF(SUM('Actual species'!T505="X"),1,0))</f>
        <v>0</v>
      </c>
      <c r="R505">
        <f>IF(SUM('Actual species'!U505)&gt;0,1,IF(SUM('Actual species'!U505="X"),1,0))</f>
        <v>0</v>
      </c>
      <c r="S505">
        <f>IF(SUM('Actual species'!V505)&gt;0,1,IF(SUM('Actual species'!V505="X"),1,0))</f>
        <v>0</v>
      </c>
      <c r="T505">
        <f>IF(SUM('Actual species'!W505)&gt;0,1,IF(SUM('Actual species'!W505="X"),1,0))</f>
        <v>0</v>
      </c>
      <c r="U505">
        <f>IF(SUM('Actual species'!X505)&gt;0,1,IF(SUM('Actual species'!X505="X"),1,0))</f>
        <v>0</v>
      </c>
      <c r="V505">
        <f>IF(SUM('Actual species'!Y505)&gt;0,1,IF(SUM('Actual species'!Y505="X"),1,0))</f>
        <v>0</v>
      </c>
    </row>
    <row r="506" spans="1:22" x14ac:dyDescent="0.3">
      <c r="A506" t="str">
        <f>'Actual species'!A506</f>
        <v xml:space="preserve">Phytosus holtzi (E) </v>
      </c>
      <c r="B506">
        <f>IF(SUM('Actual species'!B506:E506)&gt;0,1,IF(SUM('Actual species'!B506:E506="X"),1,0))</f>
        <v>0</v>
      </c>
      <c r="C506">
        <f>IF(SUM('Actual species'!F506)&gt;0,1,IF(SUM('Actual species'!F506="X"),1,0))</f>
        <v>0</v>
      </c>
      <c r="D506">
        <f>IF(SUM('Actual species'!G506)&gt;0,1,IF(SUM('Actual species'!G506="X"),1,0))</f>
        <v>0</v>
      </c>
      <c r="E506">
        <f>IF(SUM('Actual species'!H506)&gt;0,1,IF(SUM('Actual species'!H506="X"),1,0))</f>
        <v>0</v>
      </c>
      <c r="F506">
        <f>IF(SUM('Actual species'!I506)&gt;0,1,IF(SUM('Actual species'!I506="X"),1,0))</f>
        <v>0</v>
      </c>
      <c r="G506">
        <f>IF(SUM('Actual species'!J506)&gt;0,1,IF(SUM('Actual species'!J506="X"),1,0))</f>
        <v>1</v>
      </c>
      <c r="H506">
        <f>IF(SUM('Actual species'!K506)&gt;0,1,IF(SUM('Actual species'!K506="X"),1,0))</f>
        <v>0</v>
      </c>
      <c r="I506">
        <f>IF(SUM('Actual species'!L506)&gt;0,1,IF(SUM('Actual species'!L506="X"),1,0))</f>
        <v>0</v>
      </c>
      <c r="J506">
        <f>IF(SUM('Actual species'!M506)&gt;0,1,IF(SUM('Actual species'!M506="X"),1,0))</f>
        <v>0</v>
      </c>
      <c r="K506">
        <f>IF(SUM('Actual species'!N506)&gt;0,1,IF(SUM('Actual species'!N506="X"),1,0))</f>
        <v>0</v>
      </c>
      <c r="L506">
        <f>IF(SUM('Actual species'!O506)&gt;0,1,IF(SUM('Actual species'!O506="X"),1,0))</f>
        <v>0</v>
      </c>
      <c r="M506">
        <f>IF(SUM('Actual species'!P506)&gt;0,1,IF(SUM('Actual species'!P506="X"),1,0))</f>
        <v>0</v>
      </c>
      <c r="N506">
        <f>IF(SUM('Actual species'!Q506)&gt;0,1,IF(SUM('Actual species'!Q506="X"),1,0))</f>
        <v>0</v>
      </c>
      <c r="O506">
        <f>IF(SUM('Actual species'!R506)&gt;0,1,IF(SUM('Actual species'!R506="X"),1,0))</f>
        <v>0</v>
      </c>
      <c r="P506">
        <f>IF(SUM('Actual species'!S506)&gt;0,1,IF(SUM('Actual species'!S506="X"),1,0))</f>
        <v>0</v>
      </c>
      <c r="Q506">
        <f>IF(SUM('Actual species'!T506)&gt;0,1,IF(SUM('Actual species'!T506="X"),1,0))</f>
        <v>0</v>
      </c>
      <c r="R506">
        <f>IF(SUM('Actual species'!U506)&gt;0,1,IF(SUM('Actual species'!U506="X"),1,0))</f>
        <v>0</v>
      </c>
      <c r="S506">
        <f>IF(SUM('Actual species'!V506)&gt;0,1,IF(SUM('Actual species'!V506="X"),1,0))</f>
        <v>0</v>
      </c>
      <c r="T506">
        <f>IF(SUM('Actual species'!W506)&gt;0,1,IF(SUM('Actual species'!W506="X"),1,0))</f>
        <v>1</v>
      </c>
      <c r="U506">
        <f>IF(SUM('Actual species'!X506)&gt;0,1,IF(SUM('Actual species'!X506="X"),1,0))</f>
        <v>0</v>
      </c>
      <c r="V506">
        <f>IF(SUM('Actual species'!Y506)&gt;0,1,IF(SUM('Actual species'!Y506="X"),1,0))</f>
        <v>0</v>
      </c>
    </row>
    <row r="507" spans="1:22" x14ac:dyDescent="0.3">
      <c r="A507" t="str">
        <f>'Actual species'!A507</f>
        <v>Piochardia reitteri</v>
      </c>
      <c r="B507">
        <f>IF(SUM('Actual species'!B507:E507)&gt;0,1,IF(SUM('Actual species'!B507:E507="X"),1,0))</f>
        <v>0</v>
      </c>
      <c r="C507">
        <f>IF(SUM('Actual species'!F507)&gt;0,1,IF(SUM('Actual species'!F507="X"),1,0))</f>
        <v>0</v>
      </c>
      <c r="D507">
        <f>IF(SUM('Actual species'!G507)&gt;0,1,IF(SUM('Actual species'!G507="X"),1,0))</f>
        <v>0</v>
      </c>
      <c r="E507">
        <f>IF(SUM('Actual species'!H507)&gt;0,1,IF(SUM('Actual species'!H507="X"),1,0))</f>
        <v>1</v>
      </c>
      <c r="F507">
        <f>IF(SUM('Actual species'!I507)&gt;0,1,IF(SUM('Actual species'!I507="X"),1,0))</f>
        <v>1</v>
      </c>
      <c r="G507">
        <f>IF(SUM('Actual species'!J507)&gt;0,1,IF(SUM('Actual species'!J507="X"),1,0))</f>
        <v>0</v>
      </c>
      <c r="H507">
        <f>IF(SUM('Actual species'!K507)&gt;0,1,IF(SUM('Actual species'!K507="X"),1,0))</f>
        <v>0</v>
      </c>
      <c r="I507">
        <f>IF(SUM('Actual species'!L507)&gt;0,1,IF(SUM('Actual species'!L507="X"),1,0))</f>
        <v>0</v>
      </c>
      <c r="J507">
        <f>IF(SUM('Actual species'!M507)&gt;0,1,IF(SUM('Actual species'!M507="X"),1,0))</f>
        <v>0</v>
      </c>
      <c r="K507">
        <f>IF(SUM('Actual species'!N507)&gt;0,1,IF(SUM('Actual species'!N507="X"),1,0))</f>
        <v>0</v>
      </c>
      <c r="L507">
        <f>IF(SUM('Actual species'!O507)&gt;0,1,IF(SUM('Actual species'!O507="X"),1,0))</f>
        <v>0</v>
      </c>
      <c r="M507">
        <f>IF(SUM('Actual species'!P507)&gt;0,1,IF(SUM('Actual species'!P507="X"),1,0))</f>
        <v>0</v>
      </c>
      <c r="N507">
        <f>IF(SUM('Actual species'!Q507)&gt;0,1,IF(SUM('Actual species'!Q507="X"),1,0))</f>
        <v>0</v>
      </c>
      <c r="O507">
        <f>IF(SUM('Actual species'!R507)&gt;0,1,IF(SUM('Actual species'!R507="X"),1,0))</f>
        <v>0</v>
      </c>
      <c r="P507">
        <f>IF(SUM('Actual species'!S507)&gt;0,1,IF(SUM('Actual species'!S507="X"),1,0))</f>
        <v>0</v>
      </c>
      <c r="Q507">
        <f>IF(SUM('Actual species'!T507)&gt;0,1,IF(SUM('Actual species'!T507="X"),1,0))</f>
        <v>0</v>
      </c>
      <c r="R507">
        <f>IF(SUM('Actual species'!U507)&gt;0,1,IF(SUM('Actual species'!U507="X"),1,0))</f>
        <v>0</v>
      </c>
      <c r="S507">
        <f>IF(SUM('Actual species'!V507)&gt;0,1,IF(SUM('Actual species'!V507="X"),1,0))</f>
        <v>0</v>
      </c>
      <c r="T507">
        <f>IF(SUM('Actual species'!W507)&gt;0,1,IF(SUM('Actual species'!W507="X"),1,0))</f>
        <v>0</v>
      </c>
      <c r="U507">
        <f>IF(SUM('Actual species'!X507)&gt;0,1,IF(SUM('Actual species'!X507="X"),1,0))</f>
        <v>1</v>
      </c>
      <c r="V507">
        <f>IF(SUM('Actual species'!Y507)&gt;0,1,IF(SUM('Actual species'!Y507="X"),1,0))</f>
        <v>1</v>
      </c>
    </row>
    <row r="508" spans="1:22" x14ac:dyDescent="0.3">
      <c r="A508" t="str">
        <f>'Actual species'!A508</f>
        <v>Platyola balcanica</v>
      </c>
      <c r="B508">
        <f>IF(SUM('Actual species'!B508:E508)&gt;0,1,IF(SUM('Actual species'!B508:E508="X"),1,0))</f>
        <v>0</v>
      </c>
      <c r="C508">
        <f>IF(SUM('Actual species'!F508)&gt;0,1,IF(SUM('Actual species'!F508="X"),1,0))</f>
        <v>0</v>
      </c>
      <c r="D508">
        <f>IF(SUM('Actual species'!G508)&gt;0,1,IF(SUM('Actual species'!G508="X"),1,0))</f>
        <v>0</v>
      </c>
      <c r="E508">
        <f>IF(SUM('Actual species'!H508)&gt;0,1,IF(SUM('Actual species'!H508="X"),1,0))</f>
        <v>0</v>
      </c>
      <c r="F508">
        <f>IF(SUM('Actual species'!I508)&gt;0,1,IF(SUM('Actual species'!I508="X"),1,0))</f>
        <v>0</v>
      </c>
      <c r="G508">
        <f>IF(SUM('Actual species'!J508)&gt;0,1,IF(SUM('Actual species'!J508="X"),1,0))</f>
        <v>0</v>
      </c>
      <c r="H508">
        <f>IF(SUM('Actual species'!K508)&gt;0,1,IF(SUM('Actual species'!K508="X"),1,0))</f>
        <v>0</v>
      </c>
      <c r="I508">
        <f>IF(SUM('Actual species'!L508)&gt;0,1,IF(SUM('Actual species'!L508="X"),1,0))</f>
        <v>0</v>
      </c>
      <c r="J508">
        <f>IF(SUM('Actual species'!M508)&gt;0,1,IF(SUM('Actual species'!M508="X"),1,0))</f>
        <v>1</v>
      </c>
      <c r="K508">
        <f>IF(SUM('Actual species'!N508)&gt;0,1,IF(SUM('Actual species'!N508="X"),1,0))</f>
        <v>0</v>
      </c>
      <c r="L508">
        <f>IF(SUM('Actual species'!O508)&gt;0,1,IF(SUM('Actual species'!O508="X"),1,0))</f>
        <v>0</v>
      </c>
      <c r="M508">
        <f>IF(SUM('Actual species'!P508)&gt;0,1,IF(SUM('Actual species'!P508="X"),1,0))</f>
        <v>0</v>
      </c>
      <c r="N508">
        <f>IF(SUM('Actual species'!Q508)&gt;0,1,IF(SUM('Actual species'!Q508="X"),1,0))</f>
        <v>0</v>
      </c>
      <c r="O508">
        <f>IF(SUM('Actual species'!R508)&gt;0,1,IF(SUM('Actual species'!R508="X"),1,0))</f>
        <v>0</v>
      </c>
      <c r="P508">
        <f>IF(SUM('Actual species'!S508)&gt;0,1,IF(SUM('Actual species'!S508="X"),1,0))</f>
        <v>0</v>
      </c>
      <c r="Q508">
        <f>IF(SUM('Actual species'!T508)&gt;0,1,IF(SUM('Actual species'!T508="X"),1,0))</f>
        <v>0</v>
      </c>
      <c r="R508">
        <f>IF(SUM('Actual species'!U508)&gt;0,1,IF(SUM('Actual species'!U508="X"),1,0))</f>
        <v>0</v>
      </c>
      <c r="S508">
        <f>IF(SUM('Actual species'!V508)&gt;0,1,IF(SUM('Actual species'!V508="X"),1,0))</f>
        <v>0</v>
      </c>
      <c r="T508">
        <f>IF(SUM('Actual species'!W508)&gt;0,1,IF(SUM('Actual species'!W508="X"),1,0))</f>
        <v>0</v>
      </c>
      <c r="U508">
        <f>IF(SUM('Actual species'!X508)&gt;0,1,IF(SUM('Actual species'!X508="X"),1,0))</f>
        <v>1</v>
      </c>
      <c r="V508">
        <f>IF(SUM('Actual species'!Y508)&gt;0,1,IF(SUM('Actual species'!Y508="X"),1,0))</f>
        <v>0</v>
      </c>
    </row>
    <row r="509" spans="1:22" x14ac:dyDescent="0.3">
      <c r="A509" t="str">
        <f>'Actual species'!A509</f>
        <v>Pronomaea picea</v>
      </c>
      <c r="B509">
        <f>IF(SUM('Actual species'!B509:E509)&gt;0,1,IF(SUM('Actual species'!B509:E509="X"),1,0))</f>
        <v>0</v>
      </c>
      <c r="C509">
        <f>IF(SUM('Actual species'!F509)&gt;0,1,IF(SUM('Actual species'!F509="X"),1,0))</f>
        <v>0</v>
      </c>
      <c r="D509">
        <f>IF(SUM('Actual species'!G509)&gt;0,1,IF(SUM('Actual species'!G509="X"),1,0))</f>
        <v>1</v>
      </c>
      <c r="E509">
        <f>IF(SUM('Actual species'!H509)&gt;0,1,IF(SUM('Actual species'!H509="X"),1,0))</f>
        <v>0</v>
      </c>
      <c r="F509">
        <f>IF(SUM('Actual species'!I509)&gt;0,1,IF(SUM('Actual species'!I509="X"),1,0))</f>
        <v>0</v>
      </c>
      <c r="G509">
        <f>IF(SUM('Actual species'!J509)&gt;0,1,IF(SUM('Actual species'!J509="X"),1,0))</f>
        <v>0</v>
      </c>
      <c r="H509">
        <f>IF(SUM('Actual species'!K509)&gt;0,1,IF(SUM('Actual species'!K509="X"),1,0))</f>
        <v>0</v>
      </c>
      <c r="I509">
        <f>IF(SUM('Actual species'!L509)&gt;0,1,IF(SUM('Actual species'!L509="X"),1,0))</f>
        <v>0</v>
      </c>
      <c r="J509">
        <f>IF(SUM('Actual species'!M509)&gt;0,1,IF(SUM('Actual species'!M509="X"),1,0))</f>
        <v>1</v>
      </c>
      <c r="K509">
        <f>IF(SUM('Actual species'!N509)&gt;0,1,IF(SUM('Actual species'!N509="X"),1,0))</f>
        <v>0</v>
      </c>
      <c r="L509">
        <f>IF(SUM('Actual species'!O509)&gt;0,1,IF(SUM('Actual species'!O509="X"),1,0))</f>
        <v>1</v>
      </c>
      <c r="M509">
        <f>IF(SUM('Actual species'!P509)&gt;0,1,IF(SUM('Actual species'!P509="X"),1,0))</f>
        <v>0</v>
      </c>
      <c r="N509">
        <f>IF(SUM('Actual species'!Q509)&gt;0,1,IF(SUM('Actual species'!Q509="X"),1,0))</f>
        <v>0</v>
      </c>
      <c r="O509">
        <f>IF(SUM('Actual species'!R509)&gt;0,1,IF(SUM('Actual species'!R509="X"),1,0))</f>
        <v>0</v>
      </c>
      <c r="P509">
        <f>IF(SUM('Actual species'!S509)&gt;0,1,IF(SUM('Actual species'!S509="X"),1,0))</f>
        <v>0</v>
      </c>
      <c r="Q509">
        <f>IF(SUM('Actual species'!T509)&gt;0,1,IF(SUM('Actual species'!T509="X"),1,0))</f>
        <v>0</v>
      </c>
      <c r="R509">
        <f>IF(SUM('Actual species'!U509)&gt;0,1,IF(SUM('Actual species'!U509="X"),1,0))</f>
        <v>0</v>
      </c>
      <c r="S509">
        <f>IF(SUM('Actual species'!V509)&gt;0,1,IF(SUM('Actual species'!V509="X"),1,0))</f>
        <v>0</v>
      </c>
      <c r="T509">
        <f>IF(SUM('Actual species'!W509)&gt;0,1,IF(SUM('Actual species'!W509="X"),1,0))</f>
        <v>0</v>
      </c>
      <c r="U509">
        <f>IF(SUM('Actual species'!X509)&gt;0,1,IF(SUM('Actual species'!X509="X"),1,0))</f>
        <v>1</v>
      </c>
      <c r="V509">
        <f>IF(SUM('Actual species'!Y509)&gt;0,1,IF(SUM('Actual species'!Y509="X"),1,0))</f>
        <v>1</v>
      </c>
    </row>
    <row r="510" spans="1:22" x14ac:dyDescent="0.3">
      <c r="A510" t="str">
        <f>'Actual species'!A510</f>
        <v xml:space="preserve">Pronomaea wunderlei (E) </v>
      </c>
      <c r="B510">
        <f>IF(SUM('Actual species'!B510:E510)&gt;0,1,IF(SUM('Actual species'!B510:E510="X"),1,0))</f>
        <v>0</v>
      </c>
      <c r="C510">
        <f>IF(SUM('Actual species'!F510)&gt;0,1,IF(SUM('Actual species'!F510="X"),1,0))</f>
        <v>0</v>
      </c>
      <c r="D510">
        <f>IF(SUM('Actual species'!G510)&gt;0,1,IF(SUM('Actual species'!G510="X"),1,0))</f>
        <v>0</v>
      </c>
      <c r="E510">
        <f>IF(SUM('Actual species'!H510)&gt;0,1,IF(SUM('Actual species'!H510="X"),1,0))</f>
        <v>0</v>
      </c>
      <c r="F510">
        <f>IF(SUM('Actual species'!I510)&gt;0,1,IF(SUM('Actual species'!I510="X"),1,0))</f>
        <v>0</v>
      </c>
      <c r="G510">
        <f>IF(SUM('Actual species'!J510)&gt;0,1,IF(SUM('Actual species'!J510="X"),1,0))</f>
        <v>1</v>
      </c>
      <c r="H510">
        <f>IF(SUM('Actual species'!K510)&gt;0,1,IF(SUM('Actual species'!K510="X"),1,0))</f>
        <v>0</v>
      </c>
      <c r="I510">
        <f>IF(SUM('Actual species'!L510)&gt;0,1,IF(SUM('Actual species'!L510="X"),1,0))</f>
        <v>0</v>
      </c>
      <c r="J510">
        <f>IF(SUM('Actual species'!M510)&gt;0,1,IF(SUM('Actual species'!M510="X"),1,0))</f>
        <v>0</v>
      </c>
      <c r="K510">
        <f>IF(SUM('Actual species'!N510)&gt;0,1,IF(SUM('Actual species'!N510="X"),1,0))</f>
        <v>0</v>
      </c>
      <c r="L510">
        <f>IF(SUM('Actual species'!O510)&gt;0,1,IF(SUM('Actual species'!O510="X"),1,0))</f>
        <v>0</v>
      </c>
      <c r="M510">
        <f>IF(SUM('Actual species'!P510)&gt;0,1,IF(SUM('Actual species'!P510="X"),1,0))</f>
        <v>0</v>
      </c>
      <c r="N510">
        <f>IF(SUM('Actual species'!Q510)&gt;0,1,IF(SUM('Actual species'!Q510="X"),1,0))</f>
        <v>0</v>
      </c>
      <c r="O510">
        <f>IF(SUM('Actual species'!R510)&gt;0,1,IF(SUM('Actual species'!R510="X"),1,0))</f>
        <v>0</v>
      </c>
      <c r="P510">
        <f>IF(SUM('Actual species'!S510)&gt;0,1,IF(SUM('Actual species'!S510="X"),1,0))</f>
        <v>0</v>
      </c>
      <c r="Q510">
        <f>IF(SUM('Actual species'!T510)&gt;0,1,IF(SUM('Actual species'!T510="X"),1,0))</f>
        <v>0</v>
      </c>
      <c r="R510">
        <f>IF(SUM('Actual species'!U510)&gt;0,1,IF(SUM('Actual species'!U510="X"),1,0))</f>
        <v>0</v>
      </c>
      <c r="S510">
        <f>IF(SUM('Actual species'!V510)&gt;0,1,IF(SUM('Actual species'!V510="X"),1,0))</f>
        <v>0</v>
      </c>
      <c r="T510">
        <f>IF(SUM('Actual species'!W510)&gt;0,1,IF(SUM('Actual species'!W510="X"),1,0))</f>
        <v>1</v>
      </c>
      <c r="U510">
        <f>IF(SUM('Actual species'!X510)&gt;0,1,IF(SUM('Actual species'!X510="X"),1,0))</f>
        <v>0</v>
      </c>
      <c r="V510">
        <f>IF(SUM('Actual species'!Y510)&gt;0,1,IF(SUM('Actual species'!Y510="X"),1,0))</f>
        <v>0</v>
      </c>
    </row>
    <row r="511" spans="1:22" x14ac:dyDescent="0.3">
      <c r="A511" t="str">
        <f>'Actual species'!A511</f>
        <v>Pseudocalea angulata</v>
      </c>
      <c r="B511">
        <f>IF(SUM('Actual species'!B511:E511)&gt;0,1,IF(SUM('Actual species'!B511:E511="X"),1,0))</f>
        <v>0</v>
      </c>
      <c r="C511">
        <f>IF(SUM('Actual species'!F511)&gt;0,1,IF(SUM('Actual species'!F511="X"),1,0))</f>
        <v>0</v>
      </c>
      <c r="D511">
        <f>IF(SUM('Actual species'!G511)&gt;0,1,IF(SUM('Actual species'!G511="X"),1,0))</f>
        <v>0</v>
      </c>
      <c r="E511">
        <f>IF(SUM('Actual species'!H511)&gt;0,1,IF(SUM('Actual species'!H511="X"),1,0))</f>
        <v>0</v>
      </c>
      <c r="F511">
        <f>IF(SUM('Actual species'!I511)&gt;0,1,IF(SUM('Actual species'!I511="X"),1,0))</f>
        <v>0</v>
      </c>
      <c r="G511">
        <f>IF(SUM('Actual species'!J511)&gt;0,1,IF(SUM('Actual species'!J511="X"),1,0))</f>
        <v>0</v>
      </c>
      <c r="H511">
        <f>IF(SUM('Actual species'!K511)&gt;0,1,IF(SUM('Actual species'!K511="X"),1,0))</f>
        <v>0</v>
      </c>
      <c r="I511">
        <f>IF(SUM('Actual species'!L511)&gt;0,1,IF(SUM('Actual species'!L511="X"),1,0))</f>
        <v>1</v>
      </c>
      <c r="J511">
        <f>IF(SUM('Actual species'!M511)&gt;0,1,IF(SUM('Actual species'!M511="X"),1,0))</f>
        <v>0</v>
      </c>
      <c r="K511">
        <f>IF(SUM('Actual species'!N511)&gt;0,1,IF(SUM('Actual species'!N511="X"),1,0))</f>
        <v>0</v>
      </c>
      <c r="L511">
        <f>IF(SUM('Actual species'!O511)&gt;0,1,IF(SUM('Actual species'!O511="X"),1,0))</f>
        <v>0</v>
      </c>
      <c r="M511">
        <f>IF(SUM('Actual species'!P511)&gt;0,1,IF(SUM('Actual species'!P511="X"),1,0))</f>
        <v>0</v>
      </c>
      <c r="N511">
        <f>IF(SUM('Actual species'!Q511)&gt;0,1,IF(SUM('Actual species'!Q511="X"),1,0))</f>
        <v>0</v>
      </c>
      <c r="O511">
        <f>IF(SUM('Actual species'!R511)&gt;0,1,IF(SUM('Actual species'!R511="X"),1,0))</f>
        <v>0</v>
      </c>
      <c r="P511">
        <f>IF(SUM('Actual species'!S511)&gt;0,1,IF(SUM('Actual species'!S511="X"),1,0))</f>
        <v>0</v>
      </c>
      <c r="Q511">
        <f>IF(SUM('Actual species'!T511)&gt;0,1,IF(SUM('Actual species'!T511="X"),1,0))</f>
        <v>0</v>
      </c>
      <c r="R511">
        <f>IF(SUM('Actual species'!U511)&gt;0,1,IF(SUM('Actual species'!U511="X"),1,0))</f>
        <v>0</v>
      </c>
      <c r="S511">
        <f>IF(SUM('Actual species'!V511)&gt;0,1,IF(SUM('Actual species'!V511="X"),1,0))</f>
        <v>0</v>
      </c>
      <c r="T511">
        <f>IF(SUM('Actual species'!W511)&gt;0,1,IF(SUM('Actual species'!W511="X"),1,0))</f>
        <v>0</v>
      </c>
      <c r="U511">
        <f>IF(SUM('Actual species'!X511)&gt;0,1,IF(SUM('Actual species'!X511="X"),1,0))</f>
        <v>1</v>
      </c>
      <c r="V511">
        <f>IF(SUM('Actual species'!Y511)&gt;0,1,IF(SUM('Actual species'!Y511="X"),1,0))</f>
        <v>1</v>
      </c>
    </row>
    <row r="512" spans="1:22" x14ac:dyDescent="0.3">
      <c r="A512" t="str">
        <f>'Actual species'!A512</f>
        <v>Pseudosemiris kaufmanni</v>
      </c>
      <c r="B512">
        <f>IF(SUM('Actual species'!B512:E512)&gt;0,1,IF(SUM('Actual species'!B512:E512="X"),1,0))</f>
        <v>0</v>
      </c>
      <c r="C512">
        <f>IF(SUM('Actual species'!F512)&gt;0,1,IF(SUM('Actual species'!F512="X"),1,0))</f>
        <v>0</v>
      </c>
      <c r="D512">
        <f>IF(SUM('Actual species'!G512)&gt;0,1,IF(SUM('Actual species'!G512="X"),1,0))</f>
        <v>0</v>
      </c>
      <c r="E512">
        <f>IF(SUM('Actual species'!H512)&gt;0,1,IF(SUM('Actual species'!H512="X"),1,0))</f>
        <v>1</v>
      </c>
      <c r="F512">
        <f>IF(SUM('Actual species'!I512)&gt;0,1,IF(SUM('Actual species'!I512="X"),1,0))</f>
        <v>0</v>
      </c>
      <c r="G512">
        <f>IF(SUM('Actual species'!J512)&gt;0,1,IF(SUM('Actual species'!J512="X"),1,0))</f>
        <v>0</v>
      </c>
      <c r="H512">
        <f>IF(SUM('Actual species'!K512)&gt;0,1,IF(SUM('Actual species'!K512="X"),1,0))</f>
        <v>0</v>
      </c>
      <c r="I512">
        <f>IF(SUM('Actual species'!L512)&gt;0,1,IF(SUM('Actual species'!L512="X"),1,0))</f>
        <v>0</v>
      </c>
      <c r="J512">
        <f>IF(SUM('Actual species'!M512)&gt;0,1,IF(SUM('Actual species'!M512="X"),1,0))</f>
        <v>0</v>
      </c>
      <c r="K512">
        <f>IF(SUM('Actual species'!N512)&gt;0,1,IF(SUM('Actual species'!N512="X"),1,0))</f>
        <v>0</v>
      </c>
      <c r="L512">
        <f>IF(SUM('Actual species'!O512)&gt;0,1,IF(SUM('Actual species'!O512="X"),1,0))</f>
        <v>0</v>
      </c>
      <c r="M512">
        <f>IF(SUM('Actual species'!P512)&gt;0,1,IF(SUM('Actual species'!P512="X"),1,0))</f>
        <v>0</v>
      </c>
      <c r="N512">
        <f>IF(SUM('Actual species'!Q512)&gt;0,1,IF(SUM('Actual species'!Q512="X"),1,0))</f>
        <v>0</v>
      </c>
      <c r="O512">
        <f>IF(SUM('Actual species'!R512)&gt;0,1,IF(SUM('Actual species'!R512="X"),1,0))</f>
        <v>0</v>
      </c>
      <c r="P512">
        <f>IF(SUM('Actual species'!S512)&gt;0,1,IF(SUM('Actual species'!S512="X"),1,0))</f>
        <v>0</v>
      </c>
      <c r="Q512">
        <f>IF(SUM('Actual species'!T512)&gt;0,1,IF(SUM('Actual species'!T512="X"),1,0))</f>
        <v>0</v>
      </c>
      <c r="R512">
        <f>IF(SUM('Actual species'!U512)&gt;0,1,IF(SUM('Actual species'!U512="X"),1,0))</f>
        <v>0</v>
      </c>
      <c r="S512">
        <f>IF(SUM('Actual species'!V512)&gt;0,1,IF(SUM('Actual species'!V512="X"),1,0))</f>
        <v>0</v>
      </c>
      <c r="T512">
        <f>IF(SUM('Actual species'!W512)&gt;0,1,IF(SUM('Actual species'!W512="X"),1,0))</f>
        <v>0</v>
      </c>
      <c r="U512">
        <f>IF(SUM('Actual species'!X512)&gt;0,1,IF(SUM('Actual species'!X512="X"),1,0))</f>
        <v>0</v>
      </c>
      <c r="V512">
        <f>IF(SUM('Actual species'!Y512)&gt;0,1,IF(SUM('Actual species'!Y512="X"),1,0))</f>
        <v>1</v>
      </c>
    </row>
    <row r="513" spans="1:22" x14ac:dyDescent="0.3">
      <c r="A513" t="str">
        <f>'Actual species'!A513</f>
        <v>Rhopalocerina clavigera</v>
      </c>
      <c r="B513">
        <f>IF(SUM('Actual species'!B513:E513)&gt;0,1,IF(SUM('Actual species'!B513:E513="X"),1,0))</f>
        <v>0</v>
      </c>
      <c r="C513">
        <f>IF(SUM('Actual species'!F513)&gt;0,1,IF(SUM('Actual species'!F513="X"),1,0))</f>
        <v>0</v>
      </c>
      <c r="D513">
        <f>IF(SUM('Actual species'!G513)&gt;0,1,IF(SUM('Actual species'!G513="X"),1,0))</f>
        <v>0</v>
      </c>
      <c r="E513">
        <f>IF(SUM('Actual species'!H513)&gt;0,1,IF(SUM('Actual species'!H513="X"),1,0))</f>
        <v>0</v>
      </c>
      <c r="F513">
        <f>IF(SUM('Actual species'!I513)&gt;0,1,IF(SUM('Actual species'!I513="X"),1,0))</f>
        <v>0</v>
      </c>
      <c r="G513">
        <f>IF(SUM('Actual species'!J513)&gt;0,1,IF(SUM('Actual species'!J513="X"),1,0))</f>
        <v>0</v>
      </c>
      <c r="H513">
        <f>IF(SUM('Actual species'!K513)&gt;0,1,IF(SUM('Actual species'!K513="X"),1,0))</f>
        <v>0</v>
      </c>
      <c r="I513">
        <f>IF(SUM('Actual species'!L513)&gt;0,1,IF(SUM('Actual species'!L513="X"),1,0))</f>
        <v>0</v>
      </c>
      <c r="J513">
        <f>IF(SUM('Actual species'!M513)&gt;0,1,IF(SUM('Actual species'!M513="X"),1,0))</f>
        <v>0</v>
      </c>
      <c r="K513">
        <f>IF(SUM('Actual species'!N513)&gt;0,1,IF(SUM('Actual species'!N513="X"),1,0))</f>
        <v>0</v>
      </c>
      <c r="L513">
        <f>IF(SUM('Actual species'!O513)&gt;0,1,IF(SUM('Actual species'!O513="X"),1,0))</f>
        <v>0</v>
      </c>
      <c r="M513">
        <f>IF(SUM('Actual species'!P513)&gt;0,1,IF(SUM('Actual species'!P513="X"),1,0))</f>
        <v>0</v>
      </c>
      <c r="N513">
        <f>IF(SUM('Actual species'!Q513)&gt;0,1,IF(SUM('Actual species'!Q513="X"),1,0))</f>
        <v>0</v>
      </c>
      <c r="O513">
        <f>IF(SUM('Actual species'!R513)&gt;0,1,IF(SUM('Actual species'!R513="X"),1,0))</f>
        <v>1</v>
      </c>
      <c r="P513">
        <f>IF(SUM('Actual species'!S513)&gt;0,1,IF(SUM('Actual species'!S513="X"),1,0))</f>
        <v>0</v>
      </c>
      <c r="Q513">
        <f>IF(SUM('Actual species'!T513)&gt;0,1,IF(SUM('Actual species'!T513="X"),1,0))</f>
        <v>0</v>
      </c>
      <c r="R513">
        <f>IF(SUM('Actual species'!U513)&gt;0,1,IF(SUM('Actual species'!U513="X"),1,0))</f>
        <v>0</v>
      </c>
      <c r="S513">
        <f>IF(SUM('Actual species'!V513)&gt;0,1,IF(SUM('Actual species'!V513="X"),1,0))</f>
        <v>0</v>
      </c>
      <c r="T513">
        <f>IF(SUM('Actual species'!W513)&gt;0,1,IF(SUM('Actual species'!W513="X"),1,0))</f>
        <v>0</v>
      </c>
      <c r="U513">
        <f>IF(SUM('Actual species'!X513)&gt;0,1,IF(SUM('Actual species'!X513="X"),1,0))</f>
        <v>1</v>
      </c>
      <c r="V513">
        <f>IF(SUM('Actual species'!Y513)&gt;0,1,IF(SUM('Actual species'!Y513="X"),1,0))</f>
        <v>0</v>
      </c>
    </row>
    <row r="514" spans="1:22" x14ac:dyDescent="0.3">
      <c r="A514" t="str">
        <f>'Actual species'!A514</f>
        <v>Tachyusa agilis</v>
      </c>
      <c r="B514">
        <f>IF(SUM('Actual species'!B514:E514)&gt;0,1,IF(SUM('Actual species'!B514:E514="X"),1,0))</f>
        <v>1</v>
      </c>
      <c r="C514">
        <f>IF(SUM('Actual species'!F514)&gt;0,1,IF(SUM('Actual species'!F514="X"),1,0))</f>
        <v>0</v>
      </c>
      <c r="D514">
        <f>IF(SUM('Actual species'!G514)&gt;0,1,IF(SUM('Actual species'!G514="X"),1,0))</f>
        <v>0</v>
      </c>
      <c r="E514">
        <f>IF(SUM('Actual species'!H514)&gt;0,1,IF(SUM('Actual species'!H514="X"),1,0))</f>
        <v>0</v>
      </c>
      <c r="F514">
        <f>IF(SUM('Actual species'!I514)&gt;0,1,IF(SUM('Actual species'!I514="X"),1,0))</f>
        <v>0</v>
      </c>
      <c r="G514">
        <f>IF(SUM('Actual species'!J514)&gt;0,1,IF(SUM('Actual species'!J514="X"),1,0))</f>
        <v>0</v>
      </c>
      <c r="H514">
        <f>IF(SUM('Actual species'!K514)&gt;0,1,IF(SUM('Actual species'!K514="X"),1,0))</f>
        <v>0</v>
      </c>
      <c r="I514">
        <f>IF(SUM('Actual species'!L514)&gt;0,1,IF(SUM('Actual species'!L514="X"),1,0))</f>
        <v>0</v>
      </c>
      <c r="J514">
        <f>IF(SUM('Actual species'!M514)&gt;0,1,IF(SUM('Actual species'!M514="X"),1,0))</f>
        <v>0</v>
      </c>
      <c r="K514">
        <f>IF(SUM('Actual species'!N514)&gt;0,1,IF(SUM('Actual species'!N514="X"),1,0))</f>
        <v>0</v>
      </c>
      <c r="L514">
        <f>IF(SUM('Actual species'!O514)&gt;0,1,IF(SUM('Actual species'!O514="X"),1,0))</f>
        <v>0</v>
      </c>
      <c r="M514">
        <f>IF(SUM('Actual species'!P514)&gt;0,1,IF(SUM('Actual species'!P514="X"),1,0))</f>
        <v>0</v>
      </c>
      <c r="N514">
        <f>IF(SUM('Actual species'!Q514)&gt;0,1,IF(SUM('Actual species'!Q514="X"),1,0))</f>
        <v>0</v>
      </c>
      <c r="O514">
        <f>IF(SUM('Actual species'!R514)&gt;0,1,IF(SUM('Actual species'!R514="X"),1,0))</f>
        <v>0</v>
      </c>
      <c r="P514">
        <f>IF(SUM('Actual species'!S514)&gt;0,1,IF(SUM('Actual species'!S514="X"),1,0))</f>
        <v>0</v>
      </c>
      <c r="Q514">
        <f>IF(SUM('Actual species'!T514)&gt;0,1,IF(SUM('Actual species'!T514="X"),1,0))</f>
        <v>0</v>
      </c>
      <c r="R514">
        <f>IF(SUM('Actual species'!U514)&gt;0,1,IF(SUM('Actual species'!U514="X"),1,0))</f>
        <v>0</v>
      </c>
      <c r="S514">
        <f>IF(SUM('Actual species'!V514)&gt;0,1,IF(SUM('Actual species'!V514="X"),1,0))</f>
        <v>0</v>
      </c>
      <c r="T514">
        <f>IF(SUM('Actual species'!W514)&gt;0,1,IF(SUM('Actual species'!W514="X"),1,0))</f>
        <v>0</v>
      </c>
      <c r="U514">
        <f>IF(SUM('Actual species'!X514)&gt;0,1,IF(SUM('Actual species'!X514="X"),1,0))</f>
        <v>0</v>
      </c>
      <c r="V514">
        <f>IF(SUM('Actual species'!Y514)&gt;0,1,IF(SUM('Actual species'!Y514="X"),1,0))</f>
        <v>0</v>
      </c>
    </row>
    <row r="515" spans="1:22" x14ac:dyDescent="0.3">
      <c r="A515" t="str">
        <f>'Actual species'!A515</f>
        <v>Tachyusa balteata</v>
      </c>
      <c r="B515">
        <f>IF(SUM('Actual species'!B515:E515)&gt;0,1,IF(SUM('Actual species'!B515:E515="X"),1,0))</f>
        <v>0</v>
      </c>
      <c r="C515">
        <f>IF(SUM('Actual species'!F515)&gt;0,1,IF(SUM('Actual species'!F515="X"),1,0))</f>
        <v>0</v>
      </c>
      <c r="D515">
        <f>IF(SUM('Actual species'!G515)&gt;0,1,IF(SUM('Actual species'!G515="X"),1,0))</f>
        <v>0</v>
      </c>
      <c r="E515">
        <f>IF(SUM('Actual species'!H515)&gt;0,1,IF(SUM('Actual species'!H515="X"),1,0))</f>
        <v>0</v>
      </c>
      <c r="F515">
        <f>IF(SUM('Actual species'!I515)&gt;0,1,IF(SUM('Actual species'!I515="X"),1,0))</f>
        <v>0</v>
      </c>
      <c r="G515">
        <f>IF(SUM('Actual species'!J515)&gt;0,1,IF(SUM('Actual species'!J515="X"),1,0))</f>
        <v>0</v>
      </c>
      <c r="H515">
        <f>IF(SUM('Actual species'!K515)&gt;0,1,IF(SUM('Actual species'!K515="X"),1,0))</f>
        <v>0</v>
      </c>
      <c r="I515">
        <f>IF(SUM('Actual species'!L515)&gt;0,1,IF(SUM('Actual species'!L515="X"),1,0))</f>
        <v>0</v>
      </c>
      <c r="J515">
        <f>IF(SUM('Actual species'!M515)&gt;0,1,IF(SUM('Actual species'!M515="X"),1,0))</f>
        <v>0</v>
      </c>
      <c r="K515">
        <f>IF(SUM('Actual species'!N515)&gt;0,1,IF(SUM('Actual species'!N515="X"),1,0))</f>
        <v>0</v>
      </c>
      <c r="L515">
        <f>IF(SUM('Actual species'!O515)&gt;0,1,IF(SUM('Actual species'!O515="X"),1,0))</f>
        <v>0</v>
      </c>
      <c r="M515">
        <f>IF(SUM('Actual species'!P515)&gt;0,1,IF(SUM('Actual species'!P515="X"),1,0))</f>
        <v>0</v>
      </c>
      <c r="N515">
        <f>IF(SUM('Actual species'!Q515)&gt;0,1,IF(SUM('Actual species'!Q515="X"),1,0))</f>
        <v>0</v>
      </c>
      <c r="O515">
        <f>IF(SUM('Actual species'!R515)&gt;0,1,IF(SUM('Actual species'!R515="X"),1,0))</f>
        <v>1</v>
      </c>
      <c r="P515">
        <f>IF(SUM('Actual species'!S515)&gt;0,1,IF(SUM('Actual species'!S515="X"),1,0))</f>
        <v>0</v>
      </c>
      <c r="Q515">
        <f>IF(SUM('Actual species'!T515)&gt;0,1,IF(SUM('Actual species'!T515="X"),1,0))</f>
        <v>0</v>
      </c>
      <c r="R515">
        <f>IF(SUM('Actual species'!U515)&gt;0,1,IF(SUM('Actual species'!U515="X"),1,0))</f>
        <v>0</v>
      </c>
      <c r="S515">
        <f>IF(SUM('Actual species'!V515)&gt;0,1,IF(SUM('Actual species'!V515="X"),1,0))</f>
        <v>0</v>
      </c>
      <c r="T515">
        <f>IF(SUM('Actual species'!W515)&gt;0,1,IF(SUM('Actual species'!W515="X"),1,0))</f>
        <v>0</v>
      </c>
      <c r="U515">
        <f>IF(SUM('Actual species'!X515)&gt;0,1,IF(SUM('Actual species'!X515="X"),1,0))</f>
        <v>1</v>
      </c>
      <c r="V515">
        <f>IF(SUM('Actual species'!Y515)&gt;0,1,IF(SUM('Actual species'!Y515="X"),1,0))</f>
        <v>0</v>
      </c>
    </row>
    <row r="516" spans="1:22" x14ac:dyDescent="0.3">
      <c r="A516" t="str">
        <f>'Actual species'!A516</f>
        <v>Tachyusa constricta</v>
      </c>
      <c r="B516">
        <f>IF(SUM('Actual species'!B516:E516)&gt;0,1,IF(SUM('Actual species'!B516:E516="X"),1,0))</f>
        <v>0</v>
      </c>
      <c r="C516">
        <f>IF(SUM('Actual species'!F516)&gt;0,1,IF(SUM('Actual species'!F516="X"),1,0))</f>
        <v>0</v>
      </c>
      <c r="D516">
        <f>IF(SUM('Actual species'!G516)&gt;0,1,IF(SUM('Actual species'!G516="X"),1,0))</f>
        <v>0</v>
      </c>
      <c r="E516">
        <f>IF(SUM('Actual species'!H516)&gt;0,1,IF(SUM('Actual species'!H516="X"),1,0))</f>
        <v>0</v>
      </c>
      <c r="F516">
        <f>IF(SUM('Actual species'!I516)&gt;0,1,IF(SUM('Actual species'!I516="X"),1,0))</f>
        <v>0</v>
      </c>
      <c r="G516">
        <f>IF(SUM('Actual species'!J516)&gt;0,1,IF(SUM('Actual species'!J516="X"),1,0))</f>
        <v>0</v>
      </c>
      <c r="H516">
        <f>IF(SUM('Actual species'!K516)&gt;0,1,IF(SUM('Actual species'!K516="X"),1,0))</f>
        <v>0</v>
      </c>
      <c r="I516">
        <f>IF(SUM('Actual species'!L516)&gt;0,1,IF(SUM('Actual species'!L516="X"),1,0))</f>
        <v>0</v>
      </c>
      <c r="J516">
        <f>IF(SUM('Actual species'!M516)&gt;0,1,IF(SUM('Actual species'!M516="X"),1,0))</f>
        <v>0</v>
      </c>
      <c r="K516">
        <f>IF(SUM('Actual species'!N516)&gt;0,1,IF(SUM('Actual species'!N516="X"),1,0))</f>
        <v>0</v>
      </c>
      <c r="L516">
        <f>IF(SUM('Actual species'!O516)&gt;0,1,IF(SUM('Actual species'!O516="X"),1,0))</f>
        <v>0</v>
      </c>
      <c r="M516">
        <f>IF(SUM('Actual species'!P516)&gt;0,1,IF(SUM('Actual species'!P516="X"),1,0))</f>
        <v>0</v>
      </c>
      <c r="N516">
        <f>IF(SUM('Actual species'!Q516)&gt;0,1,IF(SUM('Actual species'!Q516="X"),1,0))</f>
        <v>0</v>
      </c>
      <c r="O516">
        <f>IF(SUM('Actual species'!R516)&gt;0,1,IF(SUM('Actual species'!R516="X"),1,0))</f>
        <v>1</v>
      </c>
      <c r="P516">
        <f>IF(SUM('Actual species'!S516)&gt;0,1,IF(SUM('Actual species'!S516="X"),1,0))</f>
        <v>0</v>
      </c>
      <c r="Q516">
        <f>IF(SUM('Actual species'!T516)&gt;0,1,IF(SUM('Actual species'!T516="X"),1,0))</f>
        <v>0</v>
      </c>
      <c r="R516">
        <f>IF(SUM('Actual species'!U516)&gt;0,1,IF(SUM('Actual species'!U516="X"),1,0))</f>
        <v>0</v>
      </c>
      <c r="S516">
        <f>IF(SUM('Actual species'!V516)&gt;0,1,IF(SUM('Actual species'!V516="X"),1,0))</f>
        <v>0</v>
      </c>
      <c r="T516">
        <f>IF(SUM('Actual species'!W516)&gt;0,1,IF(SUM('Actual species'!W516="X"),1,0))</f>
        <v>0</v>
      </c>
      <c r="U516">
        <f>IF(SUM('Actual species'!X516)&gt;0,1,IF(SUM('Actual species'!X516="X"),1,0))</f>
        <v>1</v>
      </c>
      <c r="V516">
        <f>IF(SUM('Actual species'!Y516)&gt;0,1,IF(SUM('Actual species'!Y516="X"),1,0))</f>
        <v>0</v>
      </c>
    </row>
    <row r="517" spans="1:22" x14ac:dyDescent="0.3">
      <c r="A517" t="str">
        <f>'Actual species'!A517</f>
        <v>Tachyusa nitella</v>
      </c>
      <c r="B517">
        <f>IF(SUM('Actual species'!B517:E517)&gt;0,1,IF(SUM('Actual species'!B517:E517="X"),1,0))</f>
        <v>0</v>
      </c>
      <c r="C517">
        <f>IF(SUM('Actual species'!F517)&gt;0,1,IF(SUM('Actual species'!F517="X"),1,0))</f>
        <v>0</v>
      </c>
      <c r="D517">
        <f>IF(SUM('Actual species'!G517)&gt;0,1,IF(SUM('Actual species'!G517="X"),1,0))</f>
        <v>0</v>
      </c>
      <c r="E517">
        <f>IF(SUM('Actual species'!H517)&gt;0,1,IF(SUM('Actual species'!H517="X"),1,0))</f>
        <v>0</v>
      </c>
      <c r="F517">
        <f>IF(SUM('Actual species'!I517)&gt;0,1,IF(SUM('Actual species'!I517="X"),1,0))</f>
        <v>1</v>
      </c>
      <c r="G517">
        <f>IF(SUM('Actual species'!J517)&gt;0,1,IF(SUM('Actual species'!J517="X"),1,0))</f>
        <v>0</v>
      </c>
      <c r="H517">
        <f>IF(SUM('Actual species'!K517)&gt;0,1,IF(SUM('Actual species'!K517="X"),1,0))</f>
        <v>0</v>
      </c>
      <c r="I517">
        <f>IF(SUM('Actual species'!L517)&gt;0,1,IF(SUM('Actual species'!L517="X"),1,0))</f>
        <v>0</v>
      </c>
      <c r="J517">
        <f>IF(SUM('Actual species'!M517)&gt;0,1,IF(SUM('Actual species'!M517="X"),1,0))</f>
        <v>1</v>
      </c>
      <c r="K517">
        <f>IF(SUM('Actual species'!N517)&gt;0,1,IF(SUM('Actual species'!N517="X"),1,0))</f>
        <v>0</v>
      </c>
      <c r="L517">
        <f>IF(SUM('Actual species'!O517)&gt;0,1,IF(SUM('Actual species'!O517="X"),1,0))</f>
        <v>0</v>
      </c>
      <c r="M517">
        <f>IF(SUM('Actual species'!P517)&gt;0,1,IF(SUM('Actual species'!P517="X"),1,0))</f>
        <v>0</v>
      </c>
      <c r="N517">
        <f>IF(SUM('Actual species'!Q517)&gt;0,1,IF(SUM('Actual species'!Q517="X"),1,0))</f>
        <v>0</v>
      </c>
      <c r="O517">
        <f>IF(SUM('Actual species'!R517)&gt;0,1,IF(SUM('Actual species'!R517="X"),1,0))</f>
        <v>0</v>
      </c>
      <c r="P517">
        <f>IF(SUM('Actual species'!S517)&gt;0,1,IF(SUM('Actual species'!S517="X"),1,0))</f>
        <v>0</v>
      </c>
      <c r="Q517">
        <f>IF(SUM('Actual species'!T517)&gt;0,1,IF(SUM('Actual species'!T517="X"),1,0))</f>
        <v>0</v>
      </c>
      <c r="R517">
        <f>IF(SUM('Actual species'!U517)&gt;0,1,IF(SUM('Actual species'!U517="X"),1,0))</f>
        <v>0</v>
      </c>
      <c r="S517">
        <f>IF(SUM('Actual species'!V517)&gt;0,1,IF(SUM('Actual species'!V517="X"),1,0))</f>
        <v>0</v>
      </c>
      <c r="T517">
        <f>IF(SUM('Actual species'!W517)&gt;0,1,IF(SUM('Actual species'!W517="X"),1,0))</f>
        <v>0</v>
      </c>
      <c r="U517">
        <f>IF(SUM('Actual species'!X517)&gt;0,1,IF(SUM('Actual species'!X517="X"),1,0))</f>
        <v>1</v>
      </c>
      <c r="V517">
        <f>IF(SUM('Actual species'!Y517)&gt;0,1,IF(SUM('Actual species'!Y517="X"),1,0))</f>
        <v>1</v>
      </c>
    </row>
    <row r="518" spans="1:22" x14ac:dyDescent="0.3">
      <c r="A518" t="str">
        <f>'Actual species'!A518</f>
        <v>Tachyusa objecta</v>
      </c>
      <c r="B518">
        <f>IF(SUM('Actual species'!B518:E518)&gt;0,1,IF(SUM('Actual species'!B518:E518="X"),1,0))</f>
        <v>1</v>
      </c>
      <c r="C518">
        <f>IF(SUM('Actual species'!F518)&gt;0,1,IF(SUM('Actual species'!F518="X"),1,0))</f>
        <v>0</v>
      </c>
      <c r="D518">
        <f>IF(SUM('Actual species'!G518)&gt;0,1,IF(SUM('Actual species'!G518="X"),1,0))</f>
        <v>0</v>
      </c>
      <c r="E518">
        <f>IF(SUM('Actual species'!H518)&gt;0,1,IF(SUM('Actual species'!H518="X"),1,0))</f>
        <v>0</v>
      </c>
      <c r="F518">
        <f>IF(SUM('Actual species'!I518)&gt;0,1,IF(SUM('Actual species'!I518="X"),1,0))</f>
        <v>0</v>
      </c>
      <c r="G518">
        <f>IF(SUM('Actual species'!J518)&gt;0,1,IF(SUM('Actual species'!J518="X"),1,0))</f>
        <v>0</v>
      </c>
      <c r="H518">
        <f>IF(SUM('Actual species'!K518)&gt;0,1,IF(SUM('Actual species'!K518="X"),1,0))</f>
        <v>0</v>
      </c>
      <c r="I518">
        <f>IF(SUM('Actual species'!L518)&gt;0,1,IF(SUM('Actual species'!L518="X"),1,0))</f>
        <v>0</v>
      </c>
      <c r="J518">
        <f>IF(SUM('Actual species'!M518)&gt;0,1,IF(SUM('Actual species'!M518="X"),1,0))</f>
        <v>0</v>
      </c>
      <c r="K518">
        <f>IF(SUM('Actual species'!N518)&gt;0,1,IF(SUM('Actual species'!N518="X"),1,0))</f>
        <v>0</v>
      </c>
      <c r="L518">
        <f>IF(SUM('Actual species'!O518)&gt;0,1,IF(SUM('Actual species'!O518="X"),1,0))</f>
        <v>0</v>
      </c>
      <c r="M518">
        <f>IF(SUM('Actual species'!P518)&gt;0,1,IF(SUM('Actual species'!P518="X"),1,0))</f>
        <v>0</v>
      </c>
      <c r="N518">
        <f>IF(SUM('Actual species'!Q518)&gt;0,1,IF(SUM('Actual species'!Q518="X"),1,0))</f>
        <v>0</v>
      </c>
      <c r="O518">
        <f>IF(SUM('Actual species'!R518)&gt;0,1,IF(SUM('Actual species'!R518="X"),1,0))</f>
        <v>1</v>
      </c>
      <c r="P518">
        <f>IF(SUM('Actual species'!S518)&gt;0,1,IF(SUM('Actual species'!S518="X"),1,0))</f>
        <v>0</v>
      </c>
      <c r="Q518">
        <f>IF(SUM('Actual species'!T518)&gt;0,1,IF(SUM('Actual species'!T518="X"),1,0))</f>
        <v>0</v>
      </c>
      <c r="R518">
        <f>IF(SUM('Actual species'!U518)&gt;0,1,IF(SUM('Actual species'!U518="X"),1,0))</f>
        <v>0</v>
      </c>
      <c r="S518">
        <f>IF(SUM('Actual species'!V518)&gt;0,1,IF(SUM('Actual species'!V518="X"),1,0))</f>
        <v>0</v>
      </c>
      <c r="T518">
        <f>IF(SUM('Actual species'!W518)&gt;0,1,IF(SUM('Actual species'!W518="X"),1,0))</f>
        <v>0</v>
      </c>
      <c r="U518">
        <f>IF(SUM('Actual species'!X518)&gt;0,1,IF(SUM('Actual species'!X518="X"),1,0))</f>
        <v>1</v>
      </c>
      <c r="V518">
        <f>IF(SUM('Actual species'!Y518)&gt;0,1,IF(SUM('Actual species'!Y518="X"),1,0))</f>
        <v>1</v>
      </c>
    </row>
    <row r="519" spans="1:22" x14ac:dyDescent="0.3">
      <c r="A519" t="str">
        <f>'Actual species'!A519</f>
        <v>Taxicera moczarskii</v>
      </c>
      <c r="B519">
        <f>IF(SUM('Actual species'!B519:E519)&gt;0,1,IF(SUM('Actual species'!B519:E519="X"),1,0))</f>
        <v>0</v>
      </c>
      <c r="C519">
        <f>IF(SUM('Actual species'!F519)&gt;0,1,IF(SUM('Actual species'!F519="X"),1,0))</f>
        <v>0</v>
      </c>
      <c r="D519">
        <f>IF(SUM('Actual species'!G519)&gt;0,1,IF(SUM('Actual species'!G519="X"),1,0))</f>
        <v>0</v>
      </c>
      <c r="E519">
        <f>IF(SUM('Actual species'!H519)&gt;0,1,IF(SUM('Actual species'!H519="X"),1,0))</f>
        <v>1</v>
      </c>
      <c r="F519">
        <f>IF(SUM('Actual species'!I519)&gt;0,1,IF(SUM('Actual species'!I519="X"),1,0))</f>
        <v>0</v>
      </c>
      <c r="G519">
        <f>IF(SUM('Actual species'!J519)&gt;0,1,IF(SUM('Actual species'!J519="X"),1,0))</f>
        <v>0</v>
      </c>
      <c r="H519">
        <f>IF(SUM('Actual species'!K519)&gt;0,1,IF(SUM('Actual species'!K519="X"),1,0))</f>
        <v>0</v>
      </c>
      <c r="I519">
        <f>IF(SUM('Actual species'!L519)&gt;0,1,IF(SUM('Actual species'!L519="X"),1,0))</f>
        <v>0</v>
      </c>
      <c r="J519">
        <f>IF(SUM('Actual species'!M519)&gt;0,1,IF(SUM('Actual species'!M519="X"),1,0))</f>
        <v>0</v>
      </c>
      <c r="K519">
        <f>IF(SUM('Actual species'!N519)&gt;0,1,IF(SUM('Actual species'!N519="X"),1,0))</f>
        <v>0</v>
      </c>
      <c r="L519">
        <f>IF(SUM('Actual species'!O519)&gt;0,1,IF(SUM('Actual species'!O519="X"),1,0))</f>
        <v>0</v>
      </c>
      <c r="M519">
        <f>IF(SUM('Actual species'!P519)&gt;0,1,IF(SUM('Actual species'!P519="X"),1,0))</f>
        <v>0</v>
      </c>
      <c r="N519">
        <f>IF(SUM('Actual species'!Q519)&gt;0,1,IF(SUM('Actual species'!Q519="X"),1,0))</f>
        <v>0</v>
      </c>
      <c r="O519">
        <f>IF(SUM('Actual species'!R519)&gt;0,1,IF(SUM('Actual species'!R519="X"),1,0))</f>
        <v>0</v>
      </c>
      <c r="P519">
        <f>IF(SUM('Actual species'!S519)&gt;0,1,IF(SUM('Actual species'!S519="X"),1,0))</f>
        <v>0</v>
      </c>
      <c r="Q519">
        <f>IF(SUM('Actual species'!T519)&gt;0,1,IF(SUM('Actual species'!T519="X"),1,0))</f>
        <v>0</v>
      </c>
      <c r="R519">
        <f>IF(SUM('Actual species'!U519)&gt;0,1,IF(SUM('Actual species'!U519="X"),1,0))</f>
        <v>0</v>
      </c>
      <c r="S519">
        <f>IF(SUM('Actual species'!V519)&gt;0,1,IF(SUM('Actual species'!V519="X"),1,0))</f>
        <v>0</v>
      </c>
      <c r="T519">
        <f>IF(SUM('Actual species'!W519)&gt;0,1,IF(SUM('Actual species'!W519="X"),1,0))</f>
        <v>0</v>
      </c>
      <c r="U519">
        <f>IF(SUM('Actual species'!X519)&gt;0,1,IF(SUM('Actual species'!X519="X"),1,0))</f>
        <v>1</v>
      </c>
      <c r="V519">
        <f>IF(SUM('Actual species'!Y519)&gt;0,1,IF(SUM('Actual species'!Y519="X"),1,0))</f>
        <v>0</v>
      </c>
    </row>
    <row r="520" spans="1:22" x14ac:dyDescent="0.3">
      <c r="A520" t="str">
        <f>'Actual species'!A520</f>
        <v>Taxicera sericophila</v>
      </c>
      <c r="B520">
        <f>IF(SUM('Actual species'!B520:E520)&gt;0,1,IF(SUM('Actual species'!B520:E520="X"),1,0))</f>
        <v>0</v>
      </c>
      <c r="C520">
        <f>IF(SUM('Actual species'!F520)&gt;0,1,IF(SUM('Actual species'!F520="X"),1,0))</f>
        <v>0</v>
      </c>
      <c r="D520">
        <f>IF(SUM('Actual species'!G520)&gt;0,1,IF(SUM('Actual species'!G520="X"),1,0))</f>
        <v>0</v>
      </c>
      <c r="E520">
        <f>IF(SUM('Actual species'!H520)&gt;0,1,IF(SUM('Actual species'!H520="X"),1,0))</f>
        <v>0</v>
      </c>
      <c r="F520">
        <f>IF(SUM('Actual species'!I520)&gt;0,1,IF(SUM('Actual species'!I520="X"),1,0))</f>
        <v>0</v>
      </c>
      <c r="G520">
        <f>IF(SUM('Actual species'!J520)&gt;0,1,IF(SUM('Actual species'!J520="X"),1,0))</f>
        <v>0</v>
      </c>
      <c r="H520">
        <f>IF(SUM('Actual species'!K520)&gt;0,1,IF(SUM('Actual species'!K520="X"),1,0))</f>
        <v>0</v>
      </c>
      <c r="I520">
        <f>IF(SUM('Actual species'!L520)&gt;0,1,IF(SUM('Actual species'!L520="X"),1,0))</f>
        <v>0</v>
      </c>
      <c r="J520">
        <f>IF(SUM('Actual species'!M520)&gt;0,1,IF(SUM('Actual species'!M520="X"),1,0))</f>
        <v>1</v>
      </c>
      <c r="K520">
        <f>IF(SUM('Actual species'!N520)&gt;0,1,IF(SUM('Actual species'!N520="X"),1,0))</f>
        <v>0</v>
      </c>
      <c r="L520">
        <f>IF(SUM('Actual species'!O520)&gt;0,1,IF(SUM('Actual species'!O520="X"),1,0))</f>
        <v>0</v>
      </c>
      <c r="M520">
        <f>IF(SUM('Actual species'!P520)&gt;0,1,IF(SUM('Actual species'!P520="X"),1,0))</f>
        <v>0</v>
      </c>
      <c r="N520">
        <f>IF(SUM('Actual species'!Q520)&gt;0,1,IF(SUM('Actual species'!Q520="X"),1,0))</f>
        <v>0</v>
      </c>
      <c r="O520">
        <f>IF(SUM('Actual species'!R520)&gt;0,1,IF(SUM('Actual species'!R520="X"),1,0))</f>
        <v>0</v>
      </c>
      <c r="P520">
        <f>IF(SUM('Actual species'!S520)&gt;0,1,IF(SUM('Actual species'!S520="X"),1,0))</f>
        <v>0</v>
      </c>
      <c r="Q520">
        <f>IF(SUM('Actual species'!T520)&gt;0,1,IF(SUM('Actual species'!T520="X"),1,0))</f>
        <v>0</v>
      </c>
      <c r="R520">
        <f>IF(SUM('Actual species'!U520)&gt;0,1,IF(SUM('Actual species'!U520="X"),1,0))</f>
        <v>0</v>
      </c>
      <c r="S520">
        <f>IF(SUM('Actual species'!V520)&gt;0,1,IF(SUM('Actual species'!V520="X"),1,0))</f>
        <v>0</v>
      </c>
      <c r="T520">
        <f>IF(SUM('Actual species'!W520)&gt;0,1,IF(SUM('Actual species'!W520="X"),1,0))</f>
        <v>0</v>
      </c>
      <c r="U520">
        <f>IF(SUM('Actual species'!X520)&gt;0,1,IF(SUM('Actual species'!X520="X"),1,0))</f>
        <v>0</v>
      </c>
      <c r="V520">
        <f>IF(SUM('Actual species'!Y520)&gt;0,1,IF(SUM('Actual species'!Y520="X"),1,0))</f>
        <v>0</v>
      </c>
    </row>
    <row r="521" spans="1:22" x14ac:dyDescent="0.3">
      <c r="A521" t="str">
        <f>'Actual species'!A521</f>
        <v>Tectusa apollonis</v>
      </c>
      <c r="B521">
        <f>IF(SUM('Actual species'!B521:E521)&gt;0,1,IF(SUM('Actual species'!B521:E521="X"),1,0))</f>
        <v>0</v>
      </c>
      <c r="C521">
        <f>IF(SUM('Actual species'!F521)&gt;0,1,IF(SUM('Actual species'!F521="X"),1,0))</f>
        <v>0</v>
      </c>
      <c r="D521">
        <f>IF(SUM('Actual species'!G521)&gt;0,1,IF(SUM('Actual species'!G521="X"),1,0))</f>
        <v>0</v>
      </c>
      <c r="E521">
        <f>IF(SUM('Actual species'!H521)&gt;0,1,IF(SUM('Actual species'!H521="X"),1,0))</f>
        <v>0</v>
      </c>
      <c r="F521">
        <f>IF(SUM('Actual species'!I521)&gt;0,1,IF(SUM('Actual species'!I521="X"),1,0))</f>
        <v>0</v>
      </c>
      <c r="G521">
        <f>IF(SUM('Actual species'!J521)&gt;0,1,IF(SUM('Actual species'!J521="X"),1,0))</f>
        <v>0</v>
      </c>
      <c r="H521">
        <f>IF(SUM('Actual species'!K521)&gt;0,1,IF(SUM('Actual species'!K521="X"),1,0))</f>
        <v>0</v>
      </c>
      <c r="I521">
        <f>IF(SUM('Actual species'!L521)&gt;0,1,IF(SUM('Actual species'!L521="X"),1,0))</f>
        <v>0</v>
      </c>
      <c r="J521">
        <f>IF(SUM('Actual species'!M521)&gt;0,1,IF(SUM('Actual species'!M521="X"),1,0))</f>
        <v>0</v>
      </c>
      <c r="K521">
        <f>IF(SUM('Actual species'!N521)&gt;0,1,IF(SUM('Actual species'!N521="X"),1,0))</f>
        <v>0</v>
      </c>
      <c r="L521">
        <f>IF(SUM('Actual species'!O521)&gt;0,1,IF(SUM('Actual species'!O521="X"),1,0))</f>
        <v>0</v>
      </c>
      <c r="M521">
        <f>IF(SUM('Actual species'!P521)&gt;0,1,IF(SUM('Actual species'!P521="X"),1,0))</f>
        <v>0</v>
      </c>
      <c r="N521">
        <f>IF(SUM('Actual species'!Q521)&gt;0,1,IF(SUM('Actual species'!Q521="X"),1,0))</f>
        <v>0</v>
      </c>
      <c r="O521">
        <f>IF(SUM('Actual species'!R521)&gt;0,1,IF(SUM('Actual species'!R521="X"),1,0))</f>
        <v>1</v>
      </c>
      <c r="P521">
        <f>IF(SUM('Actual species'!S521)&gt;0,1,IF(SUM('Actual species'!S521="X"),1,0))</f>
        <v>1</v>
      </c>
      <c r="Q521">
        <f>IF(SUM('Actual species'!T521)&gt;0,1,IF(SUM('Actual species'!T521="X"),1,0))</f>
        <v>0</v>
      </c>
      <c r="R521">
        <f>IF(SUM('Actual species'!U521)&gt;0,1,IF(SUM('Actual species'!U521="X"),1,0))</f>
        <v>0</v>
      </c>
      <c r="S521">
        <f>IF(SUM('Actual species'!V521)&gt;0,1,IF(SUM('Actual species'!V521="X"),1,0))</f>
        <v>0</v>
      </c>
      <c r="T521">
        <f>IF(SUM('Actual species'!W521)&gt;0,1,IF(SUM('Actual species'!W521="X"),1,0))</f>
        <v>0</v>
      </c>
      <c r="U521">
        <f>IF(SUM('Actual species'!X521)&gt;0,1,IF(SUM('Actual species'!X521="X"),1,0))</f>
        <v>1</v>
      </c>
      <c r="V521">
        <f>IF(SUM('Actual species'!Y521)&gt;0,1,IF(SUM('Actual species'!Y521="X"),1,0))</f>
        <v>0</v>
      </c>
    </row>
    <row r="522" spans="1:22" x14ac:dyDescent="0.3">
      <c r="A522" t="str">
        <f>'Actual species'!A522</f>
        <v xml:space="preserve">Tectusa callicera (E) </v>
      </c>
      <c r="B522">
        <f>IF(SUM('Actual species'!B522:E522)&gt;0,1,IF(SUM('Actual species'!B522:E522="X"),1,0))</f>
        <v>0</v>
      </c>
      <c r="C522">
        <f>IF(SUM('Actual species'!F522)&gt;0,1,IF(SUM('Actual species'!F522="X"),1,0))</f>
        <v>0</v>
      </c>
      <c r="D522">
        <f>IF(SUM('Actual species'!G522)&gt;0,1,IF(SUM('Actual species'!G522="X"),1,0))</f>
        <v>0</v>
      </c>
      <c r="E522">
        <f>IF(SUM('Actual species'!H522)&gt;0,1,IF(SUM('Actual species'!H522="X"),1,0))</f>
        <v>0</v>
      </c>
      <c r="F522">
        <f>IF(SUM('Actual species'!I522)&gt;0,1,IF(SUM('Actual species'!I522="X"),1,0))</f>
        <v>0</v>
      </c>
      <c r="G522">
        <f>IF(SUM('Actual species'!J522)&gt;0,1,IF(SUM('Actual species'!J522="X"),1,0))</f>
        <v>1</v>
      </c>
      <c r="H522">
        <f>IF(SUM('Actual species'!K522)&gt;0,1,IF(SUM('Actual species'!K522="X"),1,0))</f>
        <v>0</v>
      </c>
      <c r="I522">
        <f>IF(SUM('Actual species'!L522)&gt;0,1,IF(SUM('Actual species'!L522="X"),1,0))</f>
        <v>0</v>
      </c>
      <c r="J522">
        <f>IF(SUM('Actual species'!M522)&gt;0,1,IF(SUM('Actual species'!M522="X"),1,0))</f>
        <v>0</v>
      </c>
      <c r="K522">
        <f>IF(SUM('Actual species'!N522)&gt;0,1,IF(SUM('Actual species'!N522="X"),1,0))</f>
        <v>0</v>
      </c>
      <c r="L522">
        <f>IF(SUM('Actual species'!O522)&gt;0,1,IF(SUM('Actual species'!O522="X"),1,0))</f>
        <v>0</v>
      </c>
      <c r="M522">
        <f>IF(SUM('Actual species'!P522)&gt;0,1,IF(SUM('Actual species'!P522="X"),1,0))</f>
        <v>0</v>
      </c>
      <c r="N522">
        <f>IF(SUM('Actual species'!Q522)&gt;0,1,IF(SUM('Actual species'!Q522="X"),1,0))</f>
        <v>0</v>
      </c>
      <c r="O522">
        <f>IF(SUM('Actual species'!R522)&gt;0,1,IF(SUM('Actual species'!R522="X"),1,0))</f>
        <v>0</v>
      </c>
      <c r="P522">
        <f>IF(SUM('Actual species'!S522)&gt;0,1,IF(SUM('Actual species'!S522="X"),1,0))</f>
        <v>0</v>
      </c>
      <c r="Q522">
        <f>IF(SUM('Actual species'!T522)&gt;0,1,IF(SUM('Actual species'!T522="X"),1,0))</f>
        <v>0</v>
      </c>
      <c r="R522">
        <f>IF(SUM('Actual species'!U522)&gt;0,1,IF(SUM('Actual species'!U522="X"),1,0))</f>
        <v>0</v>
      </c>
      <c r="S522">
        <f>IF(SUM('Actual species'!V522)&gt;0,1,IF(SUM('Actual species'!V522="X"),1,0))</f>
        <v>0</v>
      </c>
      <c r="T522">
        <f>IF(SUM('Actual species'!W522)&gt;0,1,IF(SUM('Actual species'!W522="X"),1,0))</f>
        <v>1</v>
      </c>
      <c r="U522">
        <f>IF(SUM('Actual species'!X522)&gt;0,1,IF(SUM('Actual species'!X522="X"),1,0))</f>
        <v>0</v>
      </c>
      <c r="V522">
        <f>IF(SUM('Actual species'!Y522)&gt;0,1,IF(SUM('Actual species'!Y522="X"),1,0))</f>
        <v>0</v>
      </c>
    </row>
    <row r="523" spans="1:22" x14ac:dyDescent="0.3">
      <c r="A523" t="str">
        <f>'Actual species'!A523</f>
        <v xml:space="preserve">Tectusa diktiana (E) </v>
      </c>
      <c r="B523">
        <f>IF(SUM('Actual species'!B523:E523)&gt;0,1,IF(SUM('Actual species'!B523:E523="X"),1,0))</f>
        <v>0</v>
      </c>
      <c r="C523">
        <f>IF(SUM('Actual species'!F523)&gt;0,1,IF(SUM('Actual species'!F523="X"),1,0))</f>
        <v>0</v>
      </c>
      <c r="D523">
        <f>IF(SUM('Actual species'!G523)&gt;0,1,IF(SUM('Actual species'!G523="X"),1,0))</f>
        <v>0</v>
      </c>
      <c r="E523">
        <f>IF(SUM('Actual species'!H523)&gt;0,1,IF(SUM('Actual species'!H523="X"),1,0))</f>
        <v>0</v>
      </c>
      <c r="F523">
        <f>IF(SUM('Actual species'!I523)&gt;0,1,IF(SUM('Actual species'!I523="X"),1,0))</f>
        <v>0</v>
      </c>
      <c r="G523">
        <f>IF(SUM('Actual species'!J523)&gt;0,1,IF(SUM('Actual species'!J523="X"),1,0))</f>
        <v>1</v>
      </c>
      <c r="H523">
        <f>IF(SUM('Actual species'!K523)&gt;0,1,IF(SUM('Actual species'!K523="X"),1,0))</f>
        <v>0</v>
      </c>
      <c r="I523">
        <f>IF(SUM('Actual species'!L523)&gt;0,1,IF(SUM('Actual species'!L523="X"),1,0))</f>
        <v>0</v>
      </c>
      <c r="J523">
        <f>IF(SUM('Actual species'!M523)&gt;0,1,IF(SUM('Actual species'!M523="X"),1,0))</f>
        <v>0</v>
      </c>
      <c r="K523">
        <f>IF(SUM('Actual species'!N523)&gt;0,1,IF(SUM('Actual species'!N523="X"),1,0))</f>
        <v>0</v>
      </c>
      <c r="L523">
        <f>IF(SUM('Actual species'!O523)&gt;0,1,IF(SUM('Actual species'!O523="X"),1,0))</f>
        <v>0</v>
      </c>
      <c r="M523">
        <f>IF(SUM('Actual species'!P523)&gt;0,1,IF(SUM('Actual species'!P523="X"),1,0))</f>
        <v>0</v>
      </c>
      <c r="N523">
        <f>IF(SUM('Actual species'!Q523)&gt;0,1,IF(SUM('Actual species'!Q523="X"),1,0))</f>
        <v>0</v>
      </c>
      <c r="O523">
        <f>IF(SUM('Actual species'!R523)&gt;0,1,IF(SUM('Actual species'!R523="X"),1,0))</f>
        <v>0</v>
      </c>
      <c r="P523">
        <f>IF(SUM('Actual species'!S523)&gt;0,1,IF(SUM('Actual species'!S523="X"),1,0))</f>
        <v>0</v>
      </c>
      <c r="Q523">
        <f>IF(SUM('Actual species'!T523)&gt;0,1,IF(SUM('Actual species'!T523="X"),1,0))</f>
        <v>0</v>
      </c>
      <c r="R523">
        <f>IF(SUM('Actual species'!U523)&gt;0,1,IF(SUM('Actual species'!U523="X"),1,0))</f>
        <v>0</v>
      </c>
      <c r="S523">
        <f>IF(SUM('Actual species'!V523)&gt;0,1,IF(SUM('Actual species'!V523="X"),1,0))</f>
        <v>0</v>
      </c>
      <c r="T523">
        <f>IF(SUM('Actual species'!W523)&gt;0,1,IF(SUM('Actual species'!W523="X"),1,0))</f>
        <v>1</v>
      </c>
      <c r="U523">
        <f>IF(SUM('Actual species'!X523)&gt;0,1,IF(SUM('Actual species'!X523="X"),1,0))</f>
        <v>0</v>
      </c>
      <c r="V523">
        <f>IF(SUM('Actual species'!Y523)&gt;0,1,IF(SUM('Actual species'!Y523="X"),1,0))</f>
        <v>0</v>
      </c>
    </row>
    <row r="524" spans="1:22" x14ac:dyDescent="0.3">
      <c r="A524" t="str">
        <f>'Actual species'!A524</f>
        <v>Tectusa longiuter</v>
      </c>
      <c r="B524">
        <f>IF(SUM('Actual species'!B524:E524)&gt;0,1,IF(SUM('Actual species'!B524:E524="X"),1,0))</f>
        <v>0</v>
      </c>
      <c r="C524">
        <f>IF(SUM('Actual species'!F524)&gt;0,1,IF(SUM('Actual species'!F524="X"),1,0))</f>
        <v>0</v>
      </c>
      <c r="D524">
        <f>IF(SUM('Actual species'!G524)&gt;0,1,IF(SUM('Actual species'!G524="X"),1,0))</f>
        <v>0</v>
      </c>
      <c r="E524">
        <f>IF(SUM('Actual species'!H524)&gt;0,1,IF(SUM('Actual species'!H524="X"),1,0))</f>
        <v>0</v>
      </c>
      <c r="F524">
        <f>IF(SUM('Actual species'!I524)&gt;0,1,IF(SUM('Actual species'!I524="X"),1,0))</f>
        <v>0</v>
      </c>
      <c r="G524">
        <f>IF(SUM('Actual species'!J524)&gt;0,1,IF(SUM('Actual species'!J524="X"),1,0))</f>
        <v>0</v>
      </c>
      <c r="H524">
        <f>IF(SUM('Actual species'!K524)&gt;0,1,IF(SUM('Actual species'!K524="X"),1,0))</f>
        <v>0</v>
      </c>
      <c r="I524">
        <f>IF(SUM('Actual species'!L524)&gt;0,1,IF(SUM('Actual species'!L524="X"),1,0))</f>
        <v>0</v>
      </c>
      <c r="J524">
        <f>IF(SUM('Actual species'!M524)&gt;0,1,IF(SUM('Actual species'!M524="X"),1,0))</f>
        <v>0</v>
      </c>
      <c r="K524">
        <f>IF(SUM('Actual species'!N524)&gt;0,1,IF(SUM('Actual species'!N524="X"),1,0))</f>
        <v>0</v>
      </c>
      <c r="L524">
        <f>IF(SUM('Actual species'!O524)&gt;0,1,IF(SUM('Actual species'!O524="X"),1,0))</f>
        <v>0</v>
      </c>
      <c r="M524">
        <f>IF(SUM('Actual species'!P524)&gt;0,1,IF(SUM('Actual species'!P524="X"),1,0))</f>
        <v>0</v>
      </c>
      <c r="N524">
        <f>IF(SUM('Actual species'!Q524)&gt;0,1,IF(SUM('Actual species'!Q524="X"),1,0))</f>
        <v>1</v>
      </c>
      <c r="O524">
        <f>IF(SUM('Actual species'!R524)&gt;0,1,IF(SUM('Actual species'!R524="X"),1,0))</f>
        <v>0</v>
      </c>
      <c r="P524">
        <f>IF(SUM('Actual species'!S524)&gt;0,1,IF(SUM('Actual species'!S524="X"),1,0))</f>
        <v>0</v>
      </c>
      <c r="Q524">
        <f>IF(SUM('Actual species'!T524)&gt;0,1,IF(SUM('Actual species'!T524="X"),1,0))</f>
        <v>0</v>
      </c>
      <c r="R524">
        <f>IF(SUM('Actual species'!U524)&gt;0,1,IF(SUM('Actual species'!U524="X"),1,0))</f>
        <v>0</v>
      </c>
      <c r="S524">
        <f>IF(SUM('Actual species'!V524)&gt;0,1,IF(SUM('Actual species'!V524="X"),1,0))</f>
        <v>0</v>
      </c>
      <c r="T524">
        <f>IF(SUM('Actual species'!W524)&gt;0,1,IF(SUM('Actual species'!W524="X"),1,0))</f>
        <v>0</v>
      </c>
      <c r="U524">
        <f>IF(SUM('Actual species'!X524)&gt;0,1,IF(SUM('Actual species'!X524="X"),1,0))</f>
        <v>1</v>
      </c>
      <c r="V524">
        <f>IF(SUM('Actual species'!Y524)&gt;0,1,IF(SUM('Actual species'!Y524="X"),1,0))</f>
        <v>0</v>
      </c>
    </row>
    <row r="525" spans="1:22" x14ac:dyDescent="0.3">
      <c r="A525" t="str">
        <f>'Actual species'!A525</f>
        <v>Tectusa rastrifera</v>
      </c>
      <c r="B525">
        <f>IF(SUM('Actual species'!B525:E525)&gt;0,1,IF(SUM('Actual species'!B525:E525="X"),1,0))</f>
        <v>0</v>
      </c>
      <c r="C525">
        <f>IF(SUM('Actual species'!F525)&gt;0,1,IF(SUM('Actual species'!F525="X"),1,0))</f>
        <v>0</v>
      </c>
      <c r="D525">
        <f>IF(SUM('Actual species'!G525)&gt;0,1,IF(SUM('Actual species'!G525="X"),1,0))</f>
        <v>0</v>
      </c>
      <c r="E525">
        <f>IF(SUM('Actual species'!H525)&gt;0,1,IF(SUM('Actual species'!H525="X"),1,0))</f>
        <v>0</v>
      </c>
      <c r="F525">
        <f>IF(SUM('Actual species'!I525)&gt;0,1,IF(SUM('Actual species'!I525="X"),1,0))</f>
        <v>0</v>
      </c>
      <c r="G525">
        <f>IF(SUM('Actual species'!J525)&gt;0,1,IF(SUM('Actual species'!J525="X"),1,0))</f>
        <v>0</v>
      </c>
      <c r="H525">
        <f>IF(SUM('Actual species'!K525)&gt;0,1,IF(SUM('Actual species'!K525="X"),1,0))</f>
        <v>0</v>
      </c>
      <c r="I525">
        <f>IF(SUM('Actual species'!L525)&gt;0,1,IF(SUM('Actual species'!L525="X"),1,0))</f>
        <v>0</v>
      </c>
      <c r="J525">
        <f>IF(SUM('Actual species'!M525)&gt;0,1,IF(SUM('Actual species'!M525="X"),1,0))</f>
        <v>0</v>
      </c>
      <c r="K525">
        <f>IF(SUM('Actual species'!N525)&gt;0,1,IF(SUM('Actual species'!N525="X"),1,0))</f>
        <v>0</v>
      </c>
      <c r="L525">
        <f>IF(SUM('Actual species'!O525)&gt;0,1,IF(SUM('Actual species'!O525="X"),1,0))</f>
        <v>0</v>
      </c>
      <c r="M525">
        <f>IF(SUM('Actual species'!P525)&gt;0,1,IF(SUM('Actual species'!P525="X"),1,0))</f>
        <v>0</v>
      </c>
      <c r="N525">
        <f>IF(SUM('Actual species'!Q525)&gt;0,1,IF(SUM('Actual species'!Q525="X"),1,0))</f>
        <v>0</v>
      </c>
      <c r="O525">
        <f>IF(SUM('Actual species'!R525)&gt;0,1,IF(SUM('Actual species'!R525="X"),1,0))</f>
        <v>1</v>
      </c>
      <c r="P525">
        <f>IF(SUM('Actual species'!S525)&gt;0,1,IF(SUM('Actual species'!S525="X"),1,0))</f>
        <v>1</v>
      </c>
      <c r="Q525">
        <f>IF(SUM('Actual species'!T525)&gt;0,1,IF(SUM('Actual species'!T525="X"),1,0))</f>
        <v>0</v>
      </c>
      <c r="R525">
        <f>IF(SUM('Actual species'!U525)&gt;0,1,IF(SUM('Actual species'!U525="X"),1,0))</f>
        <v>0</v>
      </c>
      <c r="S525">
        <f>IF(SUM('Actual species'!V525)&gt;0,1,IF(SUM('Actual species'!V525="X"),1,0))</f>
        <v>0</v>
      </c>
      <c r="T525">
        <f>IF(SUM('Actual species'!W525)&gt;0,1,IF(SUM('Actual species'!W525="X"),1,0))</f>
        <v>0</v>
      </c>
      <c r="U525">
        <f>IF(SUM('Actual species'!X525)&gt;0,1,IF(SUM('Actual species'!X525="X"),1,0))</f>
        <v>1</v>
      </c>
      <c r="V525">
        <f>IF(SUM('Actual species'!Y525)&gt;0,1,IF(SUM('Actual species'!Y525="X"),1,0))</f>
        <v>0</v>
      </c>
    </row>
    <row r="526" spans="1:22" x14ac:dyDescent="0.3">
      <c r="A526" t="str">
        <f>'Actual species'!A526</f>
        <v>Tectusa recta</v>
      </c>
      <c r="B526">
        <f>IF(SUM('Actual species'!B526:E526)&gt;0,1,IF(SUM('Actual species'!B526:E526="X"),1,0))</f>
        <v>0</v>
      </c>
      <c r="C526">
        <f>IF(SUM('Actual species'!F526)&gt;0,1,IF(SUM('Actual species'!F526="X"),1,0))</f>
        <v>0</v>
      </c>
      <c r="D526">
        <f>IF(SUM('Actual species'!G526)&gt;0,1,IF(SUM('Actual species'!G526="X"),1,0))</f>
        <v>0</v>
      </c>
      <c r="E526">
        <f>IF(SUM('Actual species'!H526)&gt;0,1,IF(SUM('Actual species'!H526="X"),1,0))</f>
        <v>0</v>
      </c>
      <c r="F526">
        <f>IF(SUM('Actual species'!I526)&gt;0,1,IF(SUM('Actual species'!I526="X"),1,0))</f>
        <v>0</v>
      </c>
      <c r="G526">
        <f>IF(SUM('Actual species'!J526)&gt;0,1,IF(SUM('Actual species'!J526="X"),1,0))</f>
        <v>0</v>
      </c>
      <c r="H526">
        <f>IF(SUM('Actual species'!K526)&gt;0,1,IF(SUM('Actual species'!K526="X"),1,0))</f>
        <v>0</v>
      </c>
      <c r="I526">
        <f>IF(SUM('Actual species'!L526)&gt;0,1,IF(SUM('Actual species'!L526="X"),1,0))</f>
        <v>0</v>
      </c>
      <c r="J526">
        <f>IF(SUM('Actual species'!M526)&gt;0,1,IF(SUM('Actual species'!M526="X"),1,0))</f>
        <v>0</v>
      </c>
      <c r="K526">
        <f>IF(SUM('Actual species'!N526)&gt;0,1,IF(SUM('Actual species'!N526="X"),1,0))</f>
        <v>0</v>
      </c>
      <c r="L526">
        <f>IF(SUM('Actual species'!O526)&gt;0,1,IF(SUM('Actual species'!O526="X"),1,0))</f>
        <v>0</v>
      </c>
      <c r="M526">
        <f>IF(SUM('Actual species'!P526)&gt;0,1,IF(SUM('Actual species'!P526="X"),1,0))</f>
        <v>0</v>
      </c>
      <c r="N526">
        <f>IF(SUM('Actual species'!Q526)&gt;0,1,IF(SUM('Actual species'!Q526="X"),1,0))</f>
        <v>0</v>
      </c>
      <c r="O526">
        <f>IF(SUM('Actual species'!R526)&gt;0,1,IF(SUM('Actual species'!R526="X"),1,0))</f>
        <v>0</v>
      </c>
      <c r="P526">
        <f>IF(SUM('Actual species'!S526)&gt;0,1,IF(SUM('Actual species'!S526="X"),1,0))</f>
        <v>0</v>
      </c>
      <c r="Q526">
        <f>IF(SUM('Actual species'!T526)&gt;0,1,IF(SUM('Actual species'!T526="X"),1,0))</f>
        <v>0</v>
      </c>
      <c r="R526">
        <f>IF(SUM('Actual species'!U526)&gt;0,1,IF(SUM('Actual species'!U526="X"),1,0))</f>
        <v>0</v>
      </c>
      <c r="S526">
        <f>IF(SUM('Actual species'!V526)&gt;0,1,IF(SUM('Actual species'!V526="X"),1,0))</f>
        <v>1</v>
      </c>
      <c r="T526">
        <f>IF(SUM('Actual species'!W526)&gt;0,1,IF(SUM('Actual species'!W526="X"),1,0))</f>
        <v>0</v>
      </c>
      <c r="U526">
        <f>IF(SUM('Actual species'!X526)&gt;0,1,IF(SUM('Actual species'!X526="X"),1,0))</f>
        <v>1</v>
      </c>
      <c r="V526">
        <f>IF(SUM('Actual species'!Y526)&gt;0,1,IF(SUM('Actual species'!Y526="X"),1,0))</f>
        <v>0</v>
      </c>
    </row>
    <row r="527" spans="1:22" x14ac:dyDescent="0.3">
      <c r="A527" t="str">
        <f>'Actual species'!A527</f>
        <v xml:space="preserve">Tectusa thriptica (E) </v>
      </c>
      <c r="B527">
        <f>IF(SUM('Actual species'!B527:E527)&gt;0,1,IF(SUM('Actual species'!B527:E527="X"),1,0))</f>
        <v>0</v>
      </c>
      <c r="C527">
        <f>IF(SUM('Actual species'!F527)&gt;0,1,IF(SUM('Actual species'!F527="X"),1,0))</f>
        <v>0</v>
      </c>
      <c r="D527">
        <f>IF(SUM('Actual species'!G527)&gt;0,1,IF(SUM('Actual species'!G527="X"),1,0))</f>
        <v>0</v>
      </c>
      <c r="E527">
        <f>IF(SUM('Actual species'!H527)&gt;0,1,IF(SUM('Actual species'!H527="X"),1,0))</f>
        <v>0</v>
      </c>
      <c r="F527">
        <f>IF(SUM('Actual species'!I527)&gt;0,1,IF(SUM('Actual species'!I527="X"),1,0))</f>
        <v>0</v>
      </c>
      <c r="G527">
        <f>IF(SUM('Actual species'!J527)&gt;0,1,IF(SUM('Actual species'!J527="X"),1,0))</f>
        <v>1</v>
      </c>
      <c r="H527">
        <f>IF(SUM('Actual species'!K527)&gt;0,1,IF(SUM('Actual species'!K527="X"),1,0))</f>
        <v>0</v>
      </c>
      <c r="I527">
        <f>IF(SUM('Actual species'!L527)&gt;0,1,IF(SUM('Actual species'!L527="X"),1,0))</f>
        <v>0</v>
      </c>
      <c r="J527">
        <f>IF(SUM('Actual species'!M527)&gt;0,1,IF(SUM('Actual species'!M527="X"),1,0))</f>
        <v>0</v>
      </c>
      <c r="K527">
        <f>IF(SUM('Actual species'!N527)&gt;0,1,IF(SUM('Actual species'!N527="X"),1,0))</f>
        <v>0</v>
      </c>
      <c r="L527">
        <f>IF(SUM('Actual species'!O527)&gt;0,1,IF(SUM('Actual species'!O527="X"),1,0))</f>
        <v>0</v>
      </c>
      <c r="M527">
        <f>IF(SUM('Actual species'!P527)&gt;0,1,IF(SUM('Actual species'!P527="X"),1,0))</f>
        <v>0</v>
      </c>
      <c r="N527">
        <f>IF(SUM('Actual species'!Q527)&gt;0,1,IF(SUM('Actual species'!Q527="X"),1,0))</f>
        <v>0</v>
      </c>
      <c r="O527">
        <f>IF(SUM('Actual species'!R527)&gt;0,1,IF(SUM('Actual species'!R527="X"),1,0))</f>
        <v>0</v>
      </c>
      <c r="P527">
        <f>IF(SUM('Actual species'!S527)&gt;0,1,IF(SUM('Actual species'!S527="X"),1,0))</f>
        <v>0</v>
      </c>
      <c r="Q527">
        <f>IF(SUM('Actual species'!T527)&gt;0,1,IF(SUM('Actual species'!T527="X"),1,0))</f>
        <v>0</v>
      </c>
      <c r="R527">
        <f>IF(SUM('Actual species'!U527)&gt;0,1,IF(SUM('Actual species'!U527="X"),1,0))</f>
        <v>0</v>
      </c>
      <c r="S527">
        <f>IF(SUM('Actual species'!V527)&gt;0,1,IF(SUM('Actual species'!V527="X"),1,0))</f>
        <v>0</v>
      </c>
      <c r="T527">
        <f>IF(SUM('Actual species'!W527)&gt;0,1,IF(SUM('Actual species'!W527="X"),1,0))</f>
        <v>1</v>
      </c>
      <c r="U527">
        <f>IF(SUM('Actual species'!X527)&gt;0,1,IF(SUM('Actual species'!X527="X"),1,0))</f>
        <v>0</v>
      </c>
      <c r="V527">
        <f>IF(SUM('Actual species'!Y527)&gt;0,1,IF(SUM('Actual species'!Y527="X"),1,0))</f>
        <v>0</v>
      </c>
    </row>
    <row r="528" spans="1:22" x14ac:dyDescent="0.3">
      <c r="A528" t="str">
        <f>'Actual species'!A528</f>
        <v>Tectusa timfristosensis</v>
      </c>
      <c r="B528">
        <f>IF(SUM('Actual species'!B528:E528)&gt;0,1,IF(SUM('Actual species'!B528:E528="X"),1,0))</f>
        <v>0</v>
      </c>
      <c r="C528">
        <f>IF(SUM('Actual species'!F528)&gt;0,1,IF(SUM('Actual species'!F528="X"),1,0))</f>
        <v>0</v>
      </c>
      <c r="D528">
        <f>IF(SUM('Actual species'!G528)&gt;0,1,IF(SUM('Actual species'!G528="X"),1,0))</f>
        <v>0</v>
      </c>
      <c r="E528">
        <f>IF(SUM('Actual species'!H528)&gt;0,1,IF(SUM('Actual species'!H528="X"),1,0))</f>
        <v>0</v>
      </c>
      <c r="F528">
        <f>IF(SUM('Actual species'!I528)&gt;0,1,IF(SUM('Actual species'!I528="X"),1,0))</f>
        <v>0</v>
      </c>
      <c r="G528">
        <f>IF(SUM('Actual species'!J528)&gt;0,1,IF(SUM('Actual species'!J528="X"),1,0))</f>
        <v>0</v>
      </c>
      <c r="H528">
        <f>IF(SUM('Actual species'!K528)&gt;0,1,IF(SUM('Actual species'!K528="X"),1,0))</f>
        <v>0</v>
      </c>
      <c r="I528">
        <f>IF(SUM('Actual species'!L528)&gt;0,1,IF(SUM('Actual species'!L528="X"),1,0))</f>
        <v>0</v>
      </c>
      <c r="J528">
        <f>IF(SUM('Actual species'!M528)&gt;0,1,IF(SUM('Actual species'!M528="X"),1,0))</f>
        <v>0</v>
      </c>
      <c r="K528">
        <f>IF(SUM('Actual species'!N528)&gt;0,1,IF(SUM('Actual species'!N528="X"),1,0))</f>
        <v>0</v>
      </c>
      <c r="L528">
        <f>IF(SUM('Actual species'!O528)&gt;0,1,IF(SUM('Actual species'!O528="X"),1,0))</f>
        <v>0</v>
      </c>
      <c r="M528">
        <f>IF(SUM('Actual species'!P528)&gt;0,1,IF(SUM('Actual species'!P528="X"),1,0))</f>
        <v>0</v>
      </c>
      <c r="N528">
        <f>IF(SUM('Actual species'!Q528)&gt;0,1,IF(SUM('Actual species'!Q528="X"),1,0))</f>
        <v>1</v>
      </c>
      <c r="O528">
        <f>IF(SUM('Actual species'!R528)&gt;0,1,IF(SUM('Actual species'!R528="X"),1,0))</f>
        <v>0</v>
      </c>
      <c r="P528">
        <f>IF(SUM('Actual species'!S528)&gt;0,1,IF(SUM('Actual species'!S528="X"),1,0))</f>
        <v>0</v>
      </c>
      <c r="Q528">
        <f>IF(SUM('Actual species'!T528)&gt;0,1,IF(SUM('Actual species'!T528="X"),1,0))</f>
        <v>0</v>
      </c>
      <c r="R528">
        <f>IF(SUM('Actual species'!U528)&gt;0,1,IF(SUM('Actual species'!U528="X"),1,0))</f>
        <v>0</v>
      </c>
      <c r="S528">
        <f>IF(SUM('Actual species'!V528)&gt;0,1,IF(SUM('Actual species'!V528="X"),1,0))</f>
        <v>0</v>
      </c>
      <c r="T528">
        <f>IF(SUM('Actual species'!W528)&gt;0,1,IF(SUM('Actual species'!W528="X"),1,0))</f>
        <v>0</v>
      </c>
      <c r="U528">
        <f>IF(SUM('Actual species'!X528)&gt;0,1,IF(SUM('Actual species'!X528="X"),1,0))</f>
        <v>1</v>
      </c>
      <c r="V528">
        <f>IF(SUM('Actual species'!Y528)&gt;0,1,IF(SUM('Actual species'!Y528="X"),1,0))</f>
        <v>0</v>
      </c>
    </row>
    <row r="529" spans="1:22" x14ac:dyDescent="0.3">
      <c r="A529" t="str">
        <f>'Actual species'!A529</f>
        <v>Tectusa vardousiensis</v>
      </c>
      <c r="B529">
        <f>IF(SUM('Actual species'!B529:E529)&gt;0,1,IF(SUM('Actual species'!B529:E529="X"),1,0))</f>
        <v>0</v>
      </c>
      <c r="C529">
        <f>IF(SUM('Actual species'!F529)&gt;0,1,IF(SUM('Actual species'!F529="X"),1,0))</f>
        <v>0</v>
      </c>
      <c r="D529">
        <f>IF(SUM('Actual species'!G529)&gt;0,1,IF(SUM('Actual species'!G529="X"),1,0))</f>
        <v>0</v>
      </c>
      <c r="E529">
        <f>IF(SUM('Actual species'!H529)&gt;0,1,IF(SUM('Actual species'!H529="X"),1,0))</f>
        <v>0</v>
      </c>
      <c r="F529">
        <f>IF(SUM('Actual species'!I529)&gt;0,1,IF(SUM('Actual species'!I529="X"),1,0))</f>
        <v>0</v>
      </c>
      <c r="G529">
        <f>IF(SUM('Actual species'!J529)&gt;0,1,IF(SUM('Actual species'!J529="X"),1,0))</f>
        <v>0</v>
      </c>
      <c r="H529">
        <f>IF(SUM('Actual species'!K529)&gt;0,1,IF(SUM('Actual species'!K529="X"),1,0))</f>
        <v>0</v>
      </c>
      <c r="I529">
        <f>IF(SUM('Actual species'!L529)&gt;0,1,IF(SUM('Actual species'!L529="X"),1,0))</f>
        <v>0</v>
      </c>
      <c r="J529">
        <f>IF(SUM('Actual species'!M529)&gt;0,1,IF(SUM('Actual species'!M529="X"),1,0))</f>
        <v>0</v>
      </c>
      <c r="K529">
        <f>IF(SUM('Actual species'!N529)&gt;0,1,IF(SUM('Actual species'!N529="X"),1,0))</f>
        <v>0</v>
      </c>
      <c r="L529">
        <f>IF(SUM('Actual species'!O529)&gt;0,1,IF(SUM('Actual species'!O529="X"),1,0))</f>
        <v>0</v>
      </c>
      <c r="M529">
        <f>IF(SUM('Actual species'!P529)&gt;0,1,IF(SUM('Actual species'!P529="X"),1,0))</f>
        <v>0</v>
      </c>
      <c r="N529">
        <f>IF(SUM('Actual species'!Q529)&gt;0,1,IF(SUM('Actual species'!Q529="X"),1,0))</f>
        <v>0</v>
      </c>
      <c r="O529">
        <f>IF(SUM('Actual species'!R529)&gt;0,1,IF(SUM('Actual species'!R529="X"),1,0))</f>
        <v>0</v>
      </c>
      <c r="P529">
        <f>IF(SUM('Actual species'!S529)&gt;0,1,IF(SUM('Actual species'!S529="X"),1,0))</f>
        <v>1</v>
      </c>
      <c r="Q529">
        <f>IF(SUM('Actual species'!T529)&gt;0,1,IF(SUM('Actual species'!T529="X"),1,0))</f>
        <v>0</v>
      </c>
      <c r="R529">
        <f>IF(SUM('Actual species'!U529)&gt;0,1,IF(SUM('Actual species'!U529="X"),1,0))</f>
        <v>0</v>
      </c>
      <c r="S529">
        <f>IF(SUM('Actual species'!V529)&gt;0,1,IF(SUM('Actual species'!V529="X"),1,0))</f>
        <v>0</v>
      </c>
      <c r="T529">
        <f>IF(SUM('Actual species'!W529)&gt;0,1,IF(SUM('Actual species'!W529="X"),1,0))</f>
        <v>0</v>
      </c>
      <c r="U529">
        <f>IF(SUM('Actual species'!X529)&gt;0,1,IF(SUM('Actual species'!X529="X"),1,0))</f>
        <v>1</v>
      </c>
      <c r="V529">
        <f>IF(SUM('Actual species'!Y529)&gt;0,1,IF(SUM('Actual species'!Y529="X"),1,0))</f>
        <v>0</v>
      </c>
    </row>
    <row r="530" spans="1:22" x14ac:dyDescent="0.3">
      <c r="A530" t="str">
        <f>'Actual species'!A530</f>
        <v>Tectusa viduus</v>
      </c>
      <c r="B530">
        <f>IF(SUM('Actual species'!B530:E530)&gt;0,1,IF(SUM('Actual species'!B530:E530="X"),1,0))</f>
        <v>0</v>
      </c>
      <c r="C530">
        <f>IF(SUM('Actual species'!F530)&gt;0,1,IF(SUM('Actual species'!F530="X"),1,0))</f>
        <v>0</v>
      </c>
      <c r="D530">
        <f>IF(SUM('Actual species'!G530)&gt;0,1,IF(SUM('Actual species'!G530="X"),1,0))</f>
        <v>0</v>
      </c>
      <c r="E530">
        <f>IF(SUM('Actual species'!H530)&gt;0,1,IF(SUM('Actual species'!H530="X"),1,0))</f>
        <v>0</v>
      </c>
      <c r="F530">
        <f>IF(SUM('Actual species'!I530)&gt;0,1,IF(SUM('Actual species'!I530="X"),1,0))</f>
        <v>0</v>
      </c>
      <c r="G530">
        <f>IF(SUM('Actual species'!J530)&gt;0,1,IF(SUM('Actual species'!J530="X"),1,0))</f>
        <v>0</v>
      </c>
      <c r="H530">
        <f>IF(SUM('Actual species'!K530)&gt;0,1,IF(SUM('Actual species'!K530="X"),1,0))</f>
        <v>0</v>
      </c>
      <c r="I530">
        <f>IF(SUM('Actual species'!L530)&gt;0,1,IF(SUM('Actual species'!L530="X"),1,0))</f>
        <v>0</v>
      </c>
      <c r="J530">
        <f>IF(SUM('Actual species'!M530)&gt;0,1,IF(SUM('Actual species'!M530="X"),1,0))</f>
        <v>0</v>
      </c>
      <c r="K530">
        <f>IF(SUM('Actual species'!N530)&gt;0,1,IF(SUM('Actual species'!N530="X"),1,0))</f>
        <v>0</v>
      </c>
      <c r="L530">
        <f>IF(SUM('Actual species'!O530)&gt;0,1,IF(SUM('Actual species'!O530="X"),1,0))</f>
        <v>0</v>
      </c>
      <c r="M530">
        <f>IF(SUM('Actual species'!P530)&gt;0,1,IF(SUM('Actual species'!P530="X"),1,0))</f>
        <v>0</v>
      </c>
      <c r="N530">
        <f>IF(SUM('Actual species'!Q530)&gt;0,1,IF(SUM('Actual species'!Q530="X"),1,0))</f>
        <v>1</v>
      </c>
      <c r="O530">
        <f>IF(SUM('Actual species'!R530)&gt;0,1,IF(SUM('Actual species'!R530="X"),1,0))</f>
        <v>0</v>
      </c>
      <c r="P530">
        <f>IF(SUM('Actual species'!S530)&gt;0,1,IF(SUM('Actual species'!S530="X"),1,0))</f>
        <v>0</v>
      </c>
      <c r="Q530">
        <f>IF(SUM('Actual species'!T530)&gt;0,1,IF(SUM('Actual species'!T530="X"),1,0))</f>
        <v>0</v>
      </c>
      <c r="R530">
        <f>IF(SUM('Actual species'!U530)&gt;0,1,IF(SUM('Actual species'!U530="X"),1,0))</f>
        <v>0</v>
      </c>
      <c r="S530">
        <f>IF(SUM('Actual species'!V530)&gt;0,1,IF(SUM('Actual species'!V530="X"),1,0))</f>
        <v>0</v>
      </c>
      <c r="T530">
        <f>IF(SUM('Actual species'!W530)&gt;0,1,IF(SUM('Actual species'!W530="X"),1,0))</f>
        <v>0</v>
      </c>
      <c r="U530">
        <f>IF(SUM('Actual species'!X530)&gt;0,1,IF(SUM('Actual species'!X530="X"),1,0))</f>
        <v>1</v>
      </c>
      <c r="V530">
        <f>IF(SUM('Actual species'!Y530)&gt;0,1,IF(SUM('Actual species'!Y530="X"),1,0))</f>
        <v>0</v>
      </c>
    </row>
    <row r="531" spans="1:22" x14ac:dyDescent="0.3">
      <c r="A531" t="str">
        <f>'Actual species'!A531</f>
        <v>Tetralaucopora longitarsis</v>
      </c>
      <c r="B531">
        <f>IF(SUM('Actual species'!B531:E531)&gt;0,1,IF(SUM('Actual species'!B531:E531="X"),1,0))</f>
        <v>0</v>
      </c>
      <c r="C531">
        <f>IF(SUM('Actual species'!F531)&gt;0,1,IF(SUM('Actual species'!F531="X"),1,0))</f>
        <v>0</v>
      </c>
      <c r="D531">
        <f>IF(SUM('Actual species'!G531)&gt;0,1,IF(SUM('Actual species'!G531="X"),1,0))</f>
        <v>0</v>
      </c>
      <c r="E531">
        <f>IF(SUM('Actual species'!H531)&gt;0,1,IF(SUM('Actual species'!H531="X"),1,0))</f>
        <v>1</v>
      </c>
      <c r="F531">
        <f>IF(SUM('Actual species'!I531)&gt;0,1,IF(SUM('Actual species'!I531="X"),1,0))</f>
        <v>1</v>
      </c>
      <c r="G531">
        <f>IF(SUM('Actual species'!J531)&gt;0,1,IF(SUM('Actual species'!J531="X"),1,0))</f>
        <v>0</v>
      </c>
      <c r="H531">
        <f>IF(SUM('Actual species'!K531)&gt;0,1,IF(SUM('Actual species'!K531="X"),1,0))</f>
        <v>0</v>
      </c>
      <c r="I531">
        <f>IF(SUM('Actual species'!L531)&gt;0,1,IF(SUM('Actual species'!L531="X"),1,0))</f>
        <v>0</v>
      </c>
      <c r="J531">
        <f>IF(SUM('Actual species'!M531)&gt;0,1,IF(SUM('Actual species'!M531="X"),1,0))</f>
        <v>0</v>
      </c>
      <c r="K531">
        <f>IF(SUM('Actual species'!N531)&gt;0,1,IF(SUM('Actual species'!N531="X"),1,0))</f>
        <v>0</v>
      </c>
      <c r="L531">
        <f>IF(SUM('Actual species'!O531)&gt;0,1,IF(SUM('Actual species'!O531="X"),1,0))</f>
        <v>0</v>
      </c>
      <c r="M531">
        <f>IF(SUM('Actual species'!P531)&gt;0,1,IF(SUM('Actual species'!P531="X"),1,0))</f>
        <v>0</v>
      </c>
      <c r="N531">
        <f>IF(SUM('Actual species'!Q531)&gt;0,1,IF(SUM('Actual species'!Q531="X"),1,0))</f>
        <v>0</v>
      </c>
      <c r="O531">
        <f>IF(SUM('Actual species'!R531)&gt;0,1,IF(SUM('Actual species'!R531="X"),1,0))</f>
        <v>0</v>
      </c>
      <c r="P531">
        <f>IF(SUM('Actual species'!S531)&gt;0,1,IF(SUM('Actual species'!S531="X"),1,0))</f>
        <v>0</v>
      </c>
      <c r="Q531">
        <f>IF(SUM('Actual species'!T531)&gt;0,1,IF(SUM('Actual species'!T531="X"),1,0))</f>
        <v>0</v>
      </c>
      <c r="R531">
        <f>IF(SUM('Actual species'!U531)&gt;0,1,IF(SUM('Actual species'!U531="X"),1,0))</f>
        <v>0</v>
      </c>
      <c r="S531">
        <f>IF(SUM('Actual species'!V531)&gt;0,1,IF(SUM('Actual species'!V531="X"),1,0))</f>
        <v>0</v>
      </c>
      <c r="T531">
        <f>IF(SUM('Actual species'!W531)&gt;0,1,IF(SUM('Actual species'!W531="X"),1,0))</f>
        <v>0</v>
      </c>
      <c r="U531">
        <f>IF(SUM('Actual species'!X531)&gt;0,1,IF(SUM('Actual species'!X531="X"),1,0))</f>
        <v>1</v>
      </c>
      <c r="V531">
        <f>IF(SUM('Actual species'!Y531)&gt;0,1,IF(SUM('Actual species'!Y531="X"),1,0))</f>
        <v>1</v>
      </c>
    </row>
    <row r="532" spans="1:22" x14ac:dyDescent="0.3">
      <c r="A532" t="str">
        <f>'Actual species'!A532</f>
        <v>Thecturota marchii</v>
      </c>
      <c r="B532">
        <f>IF(SUM('Actual species'!B532:E532)&gt;0,1,IF(SUM('Actual species'!B532:E532="X"),1,0))</f>
        <v>0</v>
      </c>
      <c r="C532">
        <f>IF(SUM('Actual species'!F532)&gt;0,1,IF(SUM('Actual species'!F532="X"),1,0))</f>
        <v>0</v>
      </c>
      <c r="D532">
        <f>IF(SUM('Actual species'!G532)&gt;0,1,IF(SUM('Actual species'!G532="X"),1,0))</f>
        <v>0</v>
      </c>
      <c r="E532">
        <f>IF(SUM('Actual species'!H532)&gt;0,1,IF(SUM('Actual species'!H532="X"),1,0))</f>
        <v>0</v>
      </c>
      <c r="F532">
        <f>IF(SUM('Actual species'!I532)&gt;0,1,IF(SUM('Actual species'!I532="X"),1,0))</f>
        <v>0</v>
      </c>
      <c r="G532">
        <f>IF(SUM('Actual species'!J532)&gt;0,1,IF(SUM('Actual species'!J532="X"),1,0))</f>
        <v>0</v>
      </c>
      <c r="H532">
        <f>IF(SUM('Actual species'!K532)&gt;0,1,IF(SUM('Actual species'!K532="X"),1,0))</f>
        <v>0</v>
      </c>
      <c r="I532">
        <f>IF(SUM('Actual species'!L532)&gt;0,1,IF(SUM('Actual species'!L532="X"),1,0))</f>
        <v>0</v>
      </c>
      <c r="J532">
        <f>IF(SUM('Actual species'!M532)&gt;0,1,IF(SUM('Actual species'!M532="X"),1,0))</f>
        <v>1</v>
      </c>
      <c r="K532">
        <f>IF(SUM('Actual species'!N532)&gt;0,1,IF(SUM('Actual species'!N532="X"),1,0))</f>
        <v>0</v>
      </c>
      <c r="L532">
        <f>IF(SUM('Actual species'!O532)&gt;0,1,IF(SUM('Actual species'!O532="X"),1,0))</f>
        <v>0</v>
      </c>
      <c r="M532">
        <f>IF(SUM('Actual species'!P532)&gt;0,1,IF(SUM('Actual species'!P532="X"),1,0))</f>
        <v>0</v>
      </c>
      <c r="N532">
        <f>IF(SUM('Actual species'!Q532)&gt;0,1,IF(SUM('Actual species'!Q532="X"),1,0))</f>
        <v>0</v>
      </c>
      <c r="O532">
        <f>IF(SUM('Actual species'!R532)&gt;0,1,IF(SUM('Actual species'!R532="X"),1,0))</f>
        <v>0</v>
      </c>
      <c r="P532">
        <f>IF(SUM('Actual species'!S532)&gt;0,1,IF(SUM('Actual species'!S532="X"),1,0))</f>
        <v>0</v>
      </c>
      <c r="Q532">
        <f>IF(SUM('Actual species'!T532)&gt;0,1,IF(SUM('Actual species'!T532="X"),1,0))</f>
        <v>0</v>
      </c>
      <c r="R532">
        <f>IF(SUM('Actual species'!U532)&gt;0,1,IF(SUM('Actual species'!U532="X"),1,0))</f>
        <v>0</v>
      </c>
      <c r="S532">
        <f>IF(SUM('Actual species'!V532)&gt;0,1,IF(SUM('Actual species'!V532="X"),1,0))</f>
        <v>0</v>
      </c>
      <c r="T532">
        <f>IF(SUM('Actual species'!W532)&gt;0,1,IF(SUM('Actual species'!W532="X"),1,0))</f>
        <v>0</v>
      </c>
      <c r="U532">
        <f>IF(SUM('Actual species'!X532)&gt;0,1,IF(SUM('Actual species'!X532="X"),1,0))</f>
        <v>0</v>
      </c>
      <c r="V532">
        <f>IF(SUM('Actual species'!Y532)&gt;0,1,IF(SUM('Actual species'!Y532="X"),1,0))</f>
        <v>0</v>
      </c>
    </row>
    <row r="533" spans="1:22" x14ac:dyDescent="0.3">
      <c r="A533" t="str">
        <f>'Actual species'!A533</f>
        <v>Thiasophila angulata</v>
      </c>
      <c r="B533">
        <f>IF(SUM('Actual species'!B533:E533)&gt;0,1,IF(SUM('Actual species'!B533:E533="X"),1,0))</f>
        <v>0</v>
      </c>
      <c r="C533">
        <f>IF(SUM('Actual species'!F533)&gt;0,1,IF(SUM('Actual species'!F533="X"),1,0))</f>
        <v>0</v>
      </c>
      <c r="D533">
        <f>IF(SUM('Actual species'!G533)&gt;0,1,IF(SUM('Actual species'!G533="X"),1,0))</f>
        <v>0</v>
      </c>
      <c r="E533">
        <f>IF(SUM('Actual species'!H533)&gt;0,1,IF(SUM('Actual species'!H533="X"),1,0))</f>
        <v>0</v>
      </c>
      <c r="F533">
        <f>IF(SUM('Actual species'!I533)&gt;0,1,IF(SUM('Actual species'!I533="X"),1,0))</f>
        <v>0</v>
      </c>
      <c r="G533">
        <f>IF(SUM('Actual species'!J533)&gt;0,1,IF(SUM('Actual species'!J533="X"),1,0))</f>
        <v>0</v>
      </c>
      <c r="H533">
        <f>IF(SUM('Actual species'!K533)&gt;0,1,IF(SUM('Actual species'!K533="X"),1,0))</f>
        <v>0</v>
      </c>
      <c r="I533">
        <f>IF(SUM('Actual species'!L533)&gt;0,1,IF(SUM('Actual species'!L533="X"),1,0))</f>
        <v>0</v>
      </c>
      <c r="J533">
        <f>IF(SUM('Actual species'!M533)&gt;0,1,IF(SUM('Actual species'!M533="X"),1,0))</f>
        <v>1</v>
      </c>
      <c r="K533">
        <f>IF(SUM('Actual species'!N533)&gt;0,1,IF(SUM('Actual species'!N533="X"),1,0))</f>
        <v>0</v>
      </c>
      <c r="L533">
        <f>IF(SUM('Actual species'!O533)&gt;0,1,IF(SUM('Actual species'!O533="X"),1,0))</f>
        <v>0</v>
      </c>
      <c r="M533">
        <f>IF(SUM('Actual species'!P533)&gt;0,1,IF(SUM('Actual species'!P533="X"),1,0))</f>
        <v>0</v>
      </c>
      <c r="N533">
        <f>IF(SUM('Actual species'!Q533)&gt;0,1,IF(SUM('Actual species'!Q533="X"),1,0))</f>
        <v>0</v>
      </c>
      <c r="O533">
        <f>IF(SUM('Actual species'!R533)&gt;0,1,IF(SUM('Actual species'!R533="X"),1,0))</f>
        <v>0</v>
      </c>
      <c r="P533">
        <f>IF(SUM('Actual species'!S533)&gt;0,1,IF(SUM('Actual species'!S533="X"),1,0))</f>
        <v>0</v>
      </c>
      <c r="Q533">
        <f>IF(SUM('Actual species'!T533)&gt;0,1,IF(SUM('Actual species'!T533="X"),1,0))</f>
        <v>0</v>
      </c>
      <c r="R533">
        <f>IF(SUM('Actual species'!U533)&gt;0,1,IF(SUM('Actual species'!U533="X"),1,0))</f>
        <v>0</v>
      </c>
      <c r="S533">
        <f>IF(SUM('Actual species'!V533)&gt;0,1,IF(SUM('Actual species'!V533="X"),1,0))</f>
        <v>0</v>
      </c>
      <c r="T533">
        <f>IF(SUM('Actual species'!W533)&gt;0,1,IF(SUM('Actual species'!W533="X"),1,0))</f>
        <v>0</v>
      </c>
      <c r="U533">
        <f>IF(SUM('Actual species'!X533)&gt;0,1,IF(SUM('Actual species'!X533="X"),1,0))</f>
        <v>1</v>
      </c>
      <c r="V533">
        <f>IF(SUM('Actual species'!Y533)&gt;0,1,IF(SUM('Actual species'!Y533="X"),1,0))</f>
        <v>0</v>
      </c>
    </row>
    <row r="534" spans="1:22" x14ac:dyDescent="0.3">
      <c r="A534" t="str">
        <f>'Actual species'!A534</f>
        <v>Typhlocyptus pandellei</v>
      </c>
      <c r="B534">
        <f>IF(SUM('Actual species'!B534:E534)&gt;0,1,IF(SUM('Actual species'!B534:E534="X"),1,0))</f>
        <v>0</v>
      </c>
      <c r="C534">
        <f>IF(SUM('Actual species'!F534)&gt;0,1,IF(SUM('Actual species'!F534="X"),1,0))</f>
        <v>0</v>
      </c>
      <c r="D534">
        <f>IF(SUM('Actual species'!G534)&gt;0,1,IF(SUM('Actual species'!G534="X"),1,0))</f>
        <v>0</v>
      </c>
      <c r="E534">
        <f>IF(SUM('Actual species'!H534)&gt;0,1,IF(SUM('Actual species'!H534="X"),1,0))</f>
        <v>0</v>
      </c>
      <c r="F534">
        <f>IF(SUM('Actual species'!I534)&gt;0,1,IF(SUM('Actual species'!I534="X"),1,0))</f>
        <v>0</v>
      </c>
      <c r="G534">
        <f>IF(SUM('Actual species'!J534)&gt;0,1,IF(SUM('Actual species'!J534="X"),1,0))</f>
        <v>0</v>
      </c>
      <c r="H534">
        <f>IF(SUM('Actual species'!K534)&gt;0,1,IF(SUM('Actual species'!K534="X"),1,0))</f>
        <v>0</v>
      </c>
      <c r="I534">
        <f>IF(SUM('Actual species'!L534)&gt;0,1,IF(SUM('Actual species'!L534="X"),1,0))</f>
        <v>0</v>
      </c>
      <c r="J534">
        <f>IF(SUM('Actual species'!M534)&gt;0,1,IF(SUM('Actual species'!M534="X"),1,0))</f>
        <v>1</v>
      </c>
      <c r="K534">
        <f>IF(SUM('Actual species'!N534)&gt;0,1,IF(SUM('Actual species'!N534="X"),1,0))</f>
        <v>0</v>
      </c>
      <c r="L534">
        <f>IF(SUM('Actual species'!O534)&gt;0,1,IF(SUM('Actual species'!O534="X"),1,0))</f>
        <v>0</v>
      </c>
      <c r="M534">
        <f>IF(SUM('Actual species'!P534)&gt;0,1,IF(SUM('Actual species'!P534="X"),1,0))</f>
        <v>0</v>
      </c>
      <c r="N534">
        <f>IF(SUM('Actual species'!Q534)&gt;0,1,IF(SUM('Actual species'!Q534="X"),1,0))</f>
        <v>0</v>
      </c>
      <c r="O534">
        <f>IF(SUM('Actual species'!R534)&gt;0,1,IF(SUM('Actual species'!R534="X"),1,0))</f>
        <v>0</v>
      </c>
      <c r="P534">
        <f>IF(SUM('Actual species'!S534)&gt;0,1,IF(SUM('Actual species'!S534="X"),1,0))</f>
        <v>0</v>
      </c>
      <c r="Q534">
        <f>IF(SUM('Actual species'!T534)&gt;0,1,IF(SUM('Actual species'!T534="X"),1,0))</f>
        <v>0</v>
      </c>
      <c r="R534">
        <f>IF(SUM('Actual species'!U534)&gt;0,1,IF(SUM('Actual species'!U534="X"),1,0))</f>
        <v>0</v>
      </c>
      <c r="S534">
        <f>IF(SUM('Actual species'!V534)&gt;0,1,IF(SUM('Actual species'!V534="X"),1,0))</f>
        <v>0</v>
      </c>
      <c r="T534">
        <f>IF(SUM('Actual species'!W534)&gt;0,1,IF(SUM('Actual species'!W534="X"),1,0))</f>
        <v>0</v>
      </c>
      <c r="U534">
        <f>IF(SUM('Actual species'!X534)&gt;0,1,IF(SUM('Actual species'!X534="X"),1,0))</f>
        <v>1</v>
      </c>
      <c r="V534">
        <f>IF(SUM('Actual species'!Y534)&gt;0,1,IF(SUM('Actual species'!Y534="X"),1,0))</f>
        <v>0</v>
      </c>
    </row>
    <row r="535" spans="1:22" x14ac:dyDescent="0.3">
      <c r="A535" t="str">
        <f>'Actual species'!A535</f>
        <v>Zyras collaris</v>
      </c>
      <c r="B535">
        <f>IF(SUM('Actual species'!B535:E535)&gt;0,1,IF(SUM('Actual species'!B535:E535="X"),1,0))</f>
        <v>0</v>
      </c>
      <c r="C535">
        <f>IF(SUM('Actual species'!F535)&gt;0,1,IF(SUM('Actual species'!F535="X"),1,0))</f>
        <v>0</v>
      </c>
      <c r="D535">
        <f>IF(SUM('Actual species'!G535)&gt;0,1,IF(SUM('Actual species'!G535="X"),1,0))</f>
        <v>0</v>
      </c>
      <c r="E535">
        <f>IF(SUM('Actual species'!H535)&gt;0,1,IF(SUM('Actual species'!H535="X"),1,0))</f>
        <v>0</v>
      </c>
      <c r="F535">
        <f>IF(SUM('Actual species'!I535)&gt;0,1,IF(SUM('Actual species'!I535="X"),1,0))</f>
        <v>0</v>
      </c>
      <c r="G535">
        <f>IF(SUM('Actual species'!J535)&gt;0,1,IF(SUM('Actual species'!J535="X"),1,0))</f>
        <v>0</v>
      </c>
      <c r="H535">
        <f>IF(SUM('Actual species'!K535)&gt;0,1,IF(SUM('Actual species'!K535="X"),1,0))</f>
        <v>0</v>
      </c>
      <c r="I535">
        <f>IF(SUM('Actual species'!L535)&gt;0,1,IF(SUM('Actual species'!L535="X"),1,0))</f>
        <v>0</v>
      </c>
      <c r="J535">
        <f>IF(SUM('Actual species'!M535)&gt;0,1,IF(SUM('Actual species'!M535="X"),1,0))</f>
        <v>1</v>
      </c>
      <c r="K535">
        <f>IF(SUM('Actual species'!N535)&gt;0,1,IF(SUM('Actual species'!N535="X"),1,0))</f>
        <v>0</v>
      </c>
      <c r="L535">
        <f>IF(SUM('Actual species'!O535)&gt;0,1,IF(SUM('Actual species'!O535="X"),1,0))</f>
        <v>0</v>
      </c>
      <c r="M535">
        <f>IF(SUM('Actual species'!P535)&gt;0,1,IF(SUM('Actual species'!P535="X"),1,0))</f>
        <v>0</v>
      </c>
      <c r="N535">
        <f>IF(SUM('Actual species'!Q535)&gt;0,1,IF(SUM('Actual species'!Q535="X"),1,0))</f>
        <v>0</v>
      </c>
      <c r="O535">
        <f>IF(SUM('Actual species'!R535)&gt;0,1,IF(SUM('Actual species'!R535="X"),1,0))</f>
        <v>1</v>
      </c>
      <c r="P535">
        <f>IF(SUM('Actual species'!S535)&gt;0,1,IF(SUM('Actual species'!S535="X"),1,0))</f>
        <v>0</v>
      </c>
      <c r="Q535">
        <f>IF(SUM('Actual species'!T535)&gt;0,1,IF(SUM('Actual species'!T535="X"),1,0))</f>
        <v>0</v>
      </c>
      <c r="R535">
        <f>IF(SUM('Actual species'!U535)&gt;0,1,IF(SUM('Actual species'!U535="X"),1,0))</f>
        <v>0</v>
      </c>
      <c r="S535">
        <f>IF(SUM('Actual species'!V535)&gt;0,1,IF(SUM('Actual species'!V535="X"),1,0))</f>
        <v>0</v>
      </c>
      <c r="T535">
        <f>IF(SUM('Actual species'!W535)&gt;0,1,IF(SUM('Actual species'!W535="X"),1,0))</f>
        <v>0</v>
      </c>
      <c r="U535">
        <f>IF(SUM('Actual species'!X535)&gt;0,1,IF(SUM('Actual species'!X535="X"),1,0))</f>
        <v>1</v>
      </c>
      <c r="V535">
        <f>IF(SUM('Actual species'!Y535)&gt;0,1,IF(SUM('Actual species'!Y535="X"),1,0))</f>
        <v>0</v>
      </c>
    </row>
    <row r="536" spans="1:22" x14ac:dyDescent="0.3">
      <c r="A536" t="str">
        <f>'Actual species'!A536</f>
        <v>Zyras haworthi</v>
      </c>
      <c r="B536">
        <f>IF(SUM('Actual species'!B536:E536)&gt;0,1,IF(SUM('Actual species'!B536:E536="X"),1,0))</f>
        <v>0</v>
      </c>
      <c r="C536">
        <f>IF(SUM('Actual species'!F536)&gt;0,1,IF(SUM('Actual species'!F536="X"),1,0))</f>
        <v>0</v>
      </c>
      <c r="D536">
        <f>IF(SUM('Actual species'!G536)&gt;0,1,IF(SUM('Actual species'!G536="X"),1,0))</f>
        <v>0</v>
      </c>
      <c r="E536">
        <f>IF(SUM('Actual species'!H536)&gt;0,1,IF(SUM('Actual species'!H536="X"),1,0))</f>
        <v>0</v>
      </c>
      <c r="F536">
        <f>IF(SUM('Actual species'!I536)&gt;0,1,IF(SUM('Actual species'!I536="X"),1,0))</f>
        <v>0</v>
      </c>
      <c r="G536">
        <f>IF(SUM('Actual species'!J536)&gt;0,1,IF(SUM('Actual species'!J536="X"),1,0))</f>
        <v>0</v>
      </c>
      <c r="H536">
        <f>IF(SUM('Actual species'!K536)&gt;0,1,IF(SUM('Actual species'!K536="X"),1,0))</f>
        <v>0</v>
      </c>
      <c r="I536">
        <f>IF(SUM('Actual species'!L536)&gt;0,1,IF(SUM('Actual species'!L536="X"),1,0))</f>
        <v>0</v>
      </c>
      <c r="J536">
        <f>IF(SUM('Actual species'!M536)&gt;0,1,IF(SUM('Actual species'!M536="X"),1,0))</f>
        <v>1</v>
      </c>
      <c r="K536">
        <f>IF(SUM('Actual species'!N536)&gt;0,1,IF(SUM('Actual species'!N536="X"),1,0))</f>
        <v>0</v>
      </c>
      <c r="L536">
        <f>IF(SUM('Actual species'!O536)&gt;0,1,IF(SUM('Actual species'!O536="X"),1,0))</f>
        <v>0</v>
      </c>
      <c r="M536">
        <f>IF(SUM('Actual species'!P536)&gt;0,1,IF(SUM('Actual species'!P536="X"),1,0))</f>
        <v>0</v>
      </c>
      <c r="N536">
        <f>IF(SUM('Actual species'!Q536)&gt;0,1,IF(SUM('Actual species'!Q536="X"),1,0))</f>
        <v>0</v>
      </c>
      <c r="O536">
        <f>IF(SUM('Actual species'!R536)&gt;0,1,IF(SUM('Actual species'!R536="X"),1,0))</f>
        <v>0</v>
      </c>
      <c r="P536">
        <f>IF(SUM('Actual species'!S536)&gt;0,1,IF(SUM('Actual species'!S536="X"),1,0))</f>
        <v>0</v>
      </c>
      <c r="Q536">
        <f>IF(SUM('Actual species'!T536)&gt;0,1,IF(SUM('Actual species'!T536="X"),1,0))</f>
        <v>0</v>
      </c>
      <c r="R536">
        <f>IF(SUM('Actual species'!U536)&gt;0,1,IF(SUM('Actual species'!U536="X"),1,0))</f>
        <v>0</v>
      </c>
      <c r="S536">
        <f>IF(SUM('Actual species'!V536)&gt;0,1,IF(SUM('Actual species'!V536="X"),1,0))</f>
        <v>0</v>
      </c>
      <c r="T536">
        <f>IF(SUM('Actual species'!W536)&gt;0,1,IF(SUM('Actual species'!W536="X"),1,0))</f>
        <v>0</v>
      </c>
      <c r="U536">
        <f>IF(SUM('Actual species'!X536)&gt;0,1,IF(SUM('Actual species'!X536="X"),1,0))</f>
        <v>1</v>
      </c>
      <c r="V536">
        <f>IF(SUM('Actual species'!Y536)&gt;0,1,IF(SUM('Actual species'!Y536="X"),1,0))</f>
        <v>0</v>
      </c>
    </row>
    <row r="537" spans="1:22" x14ac:dyDescent="0.3">
      <c r="A537" t="str">
        <f>'Actual species'!A537</f>
        <v>Scaphidiinae</v>
      </c>
      <c r="B537">
        <f>IF(SUM('Actual species'!B537:E537)&gt;0,1,IF(SUM('Actual species'!B537:E537="X"),1,0))</f>
        <v>0</v>
      </c>
      <c r="C537">
        <f>IF(SUM('Actual species'!F537)&gt;0,1,IF(SUM('Actual species'!F537="X"),1,0))</f>
        <v>0</v>
      </c>
      <c r="D537">
        <f>IF(SUM('Actual species'!G537)&gt;0,1,IF(SUM('Actual species'!G537="X"),1,0))</f>
        <v>0</v>
      </c>
      <c r="E537">
        <f>IF(SUM('Actual species'!H537)&gt;0,1,IF(SUM('Actual species'!H537="X"),1,0))</f>
        <v>0</v>
      </c>
      <c r="F537">
        <f>IF(SUM('Actual species'!I537)&gt;0,1,IF(SUM('Actual species'!I537="X"),1,0))</f>
        <v>0</v>
      </c>
      <c r="G537">
        <f>IF(SUM('Actual species'!J537)&gt;0,1,IF(SUM('Actual species'!J537="X"),1,0))</f>
        <v>0</v>
      </c>
      <c r="H537">
        <f>IF(SUM('Actual species'!K537)&gt;0,1,IF(SUM('Actual species'!K537="X"),1,0))</f>
        <v>0</v>
      </c>
      <c r="I537">
        <f>IF(SUM('Actual species'!L537)&gt;0,1,IF(SUM('Actual species'!L537="X"),1,0))</f>
        <v>0</v>
      </c>
      <c r="J537">
        <f>IF(SUM('Actual species'!M537)&gt;0,1,IF(SUM('Actual species'!M537="X"),1,0))</f>
        <v>0</v>
      </c>
      <c r="K537">
        <f>IF(SUM('Actual species'!N537)&gt;0,1,IF(SUM('Actual species'!N537="X"),1,0))</f>
        <v>0</v>
      </c>
      <c r="L537">
        <f>IF(SUM('Actual species'!O537)&gt;0,1,IF(SUM('Actual species'!O537="X"),1,0))</f>
        <v>0</v>
      </c>
      <c r="M537">
        <f>IF(SUM('Actual species'!P537)&gt;0,1,IF(SUM('Actual species'!P537="X"),1,0))</f>
        <v>0</v>
      </c>
      <c r="N537">
        <f>IF(SUM('Actual species'!Q537)&gt;0,1,IF(SUM('Actual species'!Q537="X"),1,0))</f>
        <v>0</v>
      </c>
      <c r="O537">
        <f>IF(SUM('Actual species'!R537)&gt;0,1,IF(SUM('Actual species'!R537="X"),1,0))</f>
        <v>0</v>
      </c>
      <c r="P537">
        <f>IF(SUM('Actual species'!S537)&gt;0,1,IF(SUM('Actual species'!S537="X"),1,0))</f>
        <v>0</v>
      </c>
      <c r="Q537">
        <f>IF(SUM('Actual species'!T537)&gt;0,1,IF(SUM('Actual species'!T537="X"),1,0))</f>
        <v>0</v>
      </c>
      <c r="R537">
        <f>IF(SUM('Actual species'!U537)&gt;0,1,IF(SUM('Actual species'!U537="X"),1,0))</f>
        <v>0</v>
      </c>
      <c r="S537">
        <f>IF(SUM('Actual species'!V537)&gt;0,1,IF(SUM('Actual species'!V537="X"),1,0))</f>
        <v>0</v>
      </c>
      <c r="T537">
        <f>IF(SUM('Actual species'!W537)&gt;0,1,IF(SUM('Actual species'!W537="X"),1,0))</f>
        <v>0</v>
      </c>
      <c r="U537">
        <f>IF(SUM('Actual species'!X537)&gt;0,1,IF(SUM('Actual species'!X537="X"),1,0))</f>
        <v>0</v>
      </c>
      <c r="V537">
        <f>IF(SUM('Actual species'!Y537)&gt;0,1,IF(SUM('Actual species'!Y537="X"),1,0))</f>
        <v>0</v>
      </c>
    </row>
    <row r="538" spans="1:22" x14ac:dyDescent="0.3">
      <c r="A538" t="str">
        <f>'Actual species'!A538</f>
        <v>Scaphidium quadrimaculatum</v>
      </c>
      <c r="B538">
        <f>IF(SUM('Actual species'!B538:E538)&gt;0,1,IF(SUM('Actual species'!B538:E538="X"),1,0))</f>
        <v>0</v>
      </c>
      <c r="C538">
        <f>IF(SUM('Actual species'!F538)&gt;0,1,IF(SUM('Actual species'!F538="X"),1,0))</f>
        <v>0</v>
      </c>
      <c r="D538">
        <f>IF(SUM('Actual species'!G538)&gt;0,1,IF(SUM('Actual species'!G538="X"),1,0))</f>
        <v>0</v>
      </c>
      <c r="E538">
        <f>IF(SUM('Actual species'!H538)&gt;0,1,IF(SUM('Actual species'!H538="X"),1,0))</f>
        <v>0</v>
      </c>
      <c r="F538">
        <f>IF(SUM('Actual species'!I538)&gt;0,1,IF(SUM('Actual species'!I538="X"),1,0))</f>
        <v>0</v>
      </c>
      <c r="G538">
        <f>IF(SUM('Actual species'!J538)&gt;0,1,IF(SUM('Actual species'!J538="X"),1,0))</f>
        <v>0</v>
      </c>
      <c r="H538">
        <f>IF(SUM('Actual species'!K538)&gt;0,1,IF(SUM('Actual species'!K538="X"),1,0))</f>
        <v>0</v>
      </c>
      <c r="I538">
        <f>IF(SUM('Actual species'!L538)&gt;0,1,IF(SUM('Actual species'!L538="X"),1,0))</f>
        <v>0</v>
      </c>
      <c r="J538">
        <f>IF(SUM('Actual species'!M538)&gt;0,1,IF(SUM('Actual species'!M538="X"),1,0))</f>
        <v>1</v>
      </c>
      <c r="K538">
        <f>IF(SUM('Actual species'!N538)&gt;0,1,IF(SUM('Actual species'!N538="X"),1,0))</f>
        <v>0</v>
      </c>
      <c r="L538">
        <f>IF(SUM('Actual species'!O538)&gt;0,1,IF(SUM('Actual species'!O538="X"),1,0))</f>
        <v>0</v>
      </c>
      <c r="M538">
        <f>IF(SUM('Actual species'!P538)&gt;0,1,IF(SUM('Actual species'!P538="X"),1,0))</f>
        <v>0</v>
      </c>
      <c r="N538">
        <f>IF(SUM('Actual species'!Q538)&gt;0,1,IF(SUM('Actual species'!Q538="X"),1,0))</f>
        <v>0</v>
      </c>
      <c r="O538">
        <f>IF(SUM('Actual species'!R538)&gt;0,1,IF(SUM('Actual species'!R538="X"),1,0))</f>
        <v>0</v>
      </c>
      <c r="P538">
        <f>IF(SUM('Actual species'!S538)&gt;0,1,IF(SUM('Actual species'!S538="X"),1,0))</f>
        <v>0</v>
      </c>
      <c r="Q538">
        <f>IF(SUM('Actual species'!T538)&gt;0,1,IF(SUM('Actual species'!T538="X"),1,0))</f>
        <v>0</v>
      </c>
      <c r="R538">
        <f>IF(SUM('Actual species'!U538)&gt;0,1,IF(SUM('Actual species'!U538="X"),1,0))</f>
        <v>0</v>
      </c>
      <c r="S538">
        <f>IF(SUM('Actual species'!V538)&gt;0,1,IF(SUM('Actual species'!V538="X"),1,0))</f>
        <v>0</v>
      </c>
      <c r="T538">
        <f>IF(SUM('Actual species'!W538)&gt;0,1,IF(SUM('Actual species'!W538="X"),1,0))</f>
        <v>0</v>
      </c>
      <c r="U538">
        <f>IF(SUM('Actual species'!X538)&gt;0,1,IF(SUM('Actual species'!X538="X"),1,0))</f>
        <v>1</v>
      </c>
      <c r="V538">
        <f>IF(SUM('Actual species'!Y538)&gt;0,1,IF(SUM('Actual species'!Y538="X"),1,0))</f>
        <v>1</v>
      </c>
    </row>
    <row r="539" spans="1:22" x14ac:dyDescent="0.3">
      <c r="A539" t="str">
        <f>'Actual species'!A539</f>
        <v>Scaphisoma agaricinum</v>
      </c>
      <c r="B539">
        <f>IF(SUM('Actual species'!B539:E539)&gt;0,1,IF(SUM('Actual species'!B539:E539="X"),1,0))</f>
        <v>0</v>
      </c>
      <c r="C539">
        <f>IF(SUM('Actual species'!F539)&gt;0,1,IF(SUM('Actual species'!F539="X"),1,0))</f>
        <v>0</v>
      </c>
      <c r="D539">
        <f>IF(SUM('Actual species'!G539)&gt;0,1,IF(SUM('Actual species'!G539="X"),1,0))</f>
        <v>0</v>
      </c>
      <c r="E539">
        <f>IF(SUM('Actual species'!H539)&gt;0,1,IF(SUM('Actual species'!H539="X"),1,0))</f>
        <v>0</v>
      </c>
      <c r="F539">
        <f>IF(SUM('Actual species'!I539)&gt;0,1,IF(SUM('Actual species'!I539="X"),1,0))</f>
        <v>0</v>
      </c>
      <c r="G539">
        <f>IF(SUM('Actual species'!J539)&gt;0,1,IF(SUM('Actual species'!J539="X"),1,0))</f>
        <v>0</v>
      </c>
      <c r="H539">
        <f>IF(SUM('Actual species'!K539)&gt;0,1,IF(SUM('Actual species'!K539="X"),1,0))</f>
        <v>0</v>
      </c>
      <c r="I539">
        <f>IF(SUM('Actual species'!L539)&gt;0,1,IF(SUM('Actual species'!L539="X"),1,0))</f>
        <v>0</v>
      </c>
      <c r="J539">
        <f>IF(SUM('Actual species'!M539)&gt;0,1,IF(SUM('Actual species'!M539="X"),1,0))</f>
        <v>1</v>
      </c>
      <c r="K539">
        <f>IF(SUM('Actual species'!N539)&gt;0,1,IF(SUM('Actual species'!N539="X"),1,0))</f>
        <v>0</v>
      </c>
      <c r="L539">
        <f>IF(SUM('Actual species'!O539)&gt;0,1,IF(SUM('Actual species'!O539="X"),1,0))</f>
        <v>0</v>
      </c>
      <c r="M539">
        <f>IF(SUM('Actual species'!P539)&gt;0,1,IF(SUM('Actual species'!P539="X"),1,0))</f>
        <v>0</v>
      </c>
      <c r="N539">
        <f>IF(SUM('Actual species'!Q539)&gt;0,1,IF(SUM('Actual species'!Q539="X"),1,0))</f>
        <v>0</v>
      </c>
      <c r="O539">
        <f>IF(SUM('Actual species'!R539)&gt;0,1,IF(SUM('Actual species'!R539="X"),1,0))</f>
        <v>0</v>
      </c>
      <c r="P539">
        <f>IF(SUM('Actual species'!S539)&gt;0,1,IF(SUM('Actual species'!S539="X"),1,0))</f>
        <v>0</v>
      </c>
      <c r="Q539">
        <f>IF(SUM('Actual species'!T539)&gt;0,1,IF(SUM('Actual species'!T539="X"),1,0))</f>
        <v>0</v>
      </c>
      <c r="R539">
        <f>IF(SUM('Actual species'!U539)&gt;0,1,IF(SUM('Actual species'!U539="X"),1,0))</f>
        <v>0</v>
      </c>
      <c r="S539">
        <f>IF(SUM('Actual species'!V539)&gt;0,1,IF(SUM('Actual species'!V539="X"),1,0))</f>
        <v>0</v>
      </c>
      <c r="T539">
        <f>IF(SUM('Actual species'!W539)&gt;0,1,IF(SUM('Actual species'!W539="X"),1,0))</f>
        <v>0</v>
      </c>
      <c r="U539">
        <f>IF(SUM('Actual species'!X539)&gt;0,1,IF(SUM('Actual species'!X539="X"),1,0))</f>
        <v>1</v>
      </c>
      <c r="V539">
        <f>IF(SUM('Actual species'!Y539)&gt;0,1,IF(SUM('Actual species'!Y539="X"),1,0))</f>
        <v>0</v>
      </c>
    </row>
    <row r="540" spans="1:22" x14ac:dyDescent="0.3">
      <c r="A540" t="str">
        <f>'Actual species'!A540</f>
        <v>Scaphisoma corcyricum</v>
      </c>
      <c r="B540">
        <f>IF(SUM('Actual species'!B540:E540)&gt;0,1,IF(SUM('Actual species'!B540:E540="X"),1,0))</f>
        <v>0</v>
      </c>
      <c r="C540">
        <f>IF(SUM('Actual species'!F540)&gt;0,1,IF(SUM('Actual species'!F540="X"),1,0))</f>
        <v>0</v>
      </c>
      <c r="D540">
        <f>IF(SUM('Actual species'!G540)&gt;0,1,IF(SUM('Actual species'!G540="X"),1,0))</f>
        <v>0</v>
      </c>
      <c r="E540">
        <f>IF(SUM('Actual species'!H540)&gt;0,1,IF(SUM('Actual species'!H540="X"),1,0))</f>
        <v>0</v>
      </c>
      <c r="F540">
        <f>IF(SUM('Actual species'!I540)&gt;0,1,IF(SUM('Actual species'!I540="X"),1,0))</f>
        <v>0</v>
      </c>
      <c r="G540">
        <f>IF(SUM('Actual species'!J540)&gt;0,1,IF(SUM('Actual species'!J540="X"),1,0))</f>
        <v>0</v>
      </c>
      <c r="H540">
        <f>IF(SUM('Actual species'!K540)&gt;0,1,IF(SUM('Actual species'!K540="X"),1,0))</f>
        <v>0</v>
      </c>
      <c r="I540">
        <f>IF(SUM('Actual species'!L540)&gt;0,1,IF(SUM('Actual species'!L540="X"),1,0))</f>
        <v>0</v>
      </c>
      <c r="J540">
        <f>IF(SUM('Actual species'!M540)&gt;0,1,IF(SUM('Actual species'!M540="X"),1,0))</f>
        <v>1</v>
      </c>
      <c r="K540">
        <f>IF(SUM('Actual species'!N540)&gt;0,1,IF(SUM('Actual species'!N540="X"),1,0))</f>
        <v>0</v>
      </c>
      <c r="L540">
        <f>IF(SUM('Actual species'!O540)&gt;0,1,IF(SUM('Actual species'!O540="X"),1,0))</f>
        <v>0</v>
      </c>
      <c r="M540">
        <f>IF(SUM('Actual species'!P540)&gt;0,1,IF(SUM('Actual species'!P540="X"),1,0))</f>
        <v>0</v>
      </c>
      <c r="N540">
        <f>IF(SUM('Actual species'!Q540)&gt;0,1,IF(SUM('Actual species'!Q540="X"),1,0))</f>
        <v>0</v>
      </c>
      <c r="O540">
        <f>IF(SUM('Actual species'!R540)&gt;0,1,IF(SUM('Actual species'!R540="X"),1,0))</f>
        <v>0</v>
      </c>
      <c r="P540">
        <f>IF(SUM('Actual species'!S540)&gt;0,1,IF(SUM('Actual species'!S540="X"),1,0))</f>
        <v>0</v>
      </c>
      <c r="Q540">
        <f>IF(SUM('Actual species'!T540)&gt;0,1,IF(SUM('Actual species'!T540="X"),1,0))</f>
        <v>0</v>
      </c>
      <c r="R540">
        <f>IF(SUM('Actual species'!U540)&gt;0,1,IF(SUM('Actual species'!U540="X"),1,0))</f>
        <v>0</v>
      </c>
      <c r="S540">
        <f>IF(SUM('Actual species'!V540)&gt;0,1,IF(SUM('Actual species'!V540="X"),1,0))</f>
        <v>0</v>
      </c>
      <c r="T540">
        <f>IF(SUM('Actual species'!W540)&gt;0,1,IF(SUM('Actual species'!W540="X"),1,0))</f>
        <v>0</v>
      </c>
      <c r="U540">
        <f>IF(SUM('Actual species'!X540)&gt;0,1,IF(SUM('Actual species'!X540="X"),1,0))</f>
        <v>1</v>
      </c>
      <c r="V540">
        <f>IF(SUM('Actual species'!Y540)&gt;0,1,IF(SUM('Actual species'!Y540="X"),1,0))</f>
        <v>1</v>
      </c>
    </row>
    <row r="541" spans="1:22" x14ac:dyDescent="0.3">
      <c r="A541" t="str">
        <f>'Actual species'!A541</f>
        <v>Oxytelinae</v>
      </c>
      <c r="B541">
        <f>IF(SUM('Actual species'!B541:E541)&gt;0,1,IF(SUM('Actual species'!B541:E541="X"),1,0))</f>
        <v>0</v>
      </c>
      <c r="C541">
        <f>IF(SUM('Actual species'!F541)&gt;0,1,IF(SUM('Actual species'!F541="X"),1,0))</f>
        <v>0</v>
      </c>
      <c r="D541">
        <f>IF(SUM('Actual species'!G541)&gt;0,1,IF(SUM('Actual species'!G541="X"),1,0))</f>
        <v>0</v>
      </c>
      <c r="E541">
        <f>IF(SUM('Actual species'!H541)&gt;0,1,IF(SUM('Actual species'!H541="X"),1,0))</f>
        <v>0</v>
      </c>
      <c r="F541">
        <f>IF(SUM('Actual species'!I541)&gt;0,1,IF(SUM('Actual species'!I541="X"),1,0))</f>
        <v>0</v>
      </c>
      <c r="G541">
        <f>IF(SUM('Actual species'!J541)&gt;0,1,IF(SUM('Actual species'!J541="X"),1,0))</f>
        <v>0</v>
      </c>
      <c r="H541">
        <f>IF(SUM('Actual species'!K541)&gt;0,1,IF(SUM('Actual species'!K541="X"),1,0))</f>
        <v>0</v>
      </c>
      <c r="I541">
        <f>IF(SUM('Actual species'!L541)&gt;0,1,IF(SUM('Actual species'!L541="X"),1,0))</f>
        <v>0</v>
      </c>
      <c r="J541">
        <f>IF(SUM('Actual species'!M541)&gt;0,1,IF(SUM('Actual species'!M541="X"),1,0))</f>
        <v>0</v>
      </c>
      <c r="K541">
        <f>IF(SUM('Actual species'!N541)&gt;0,1,IF(SUM('Actual species'!N541="X"),1,0))</f>
        <v>0</v>
      </c>
      <c r="L541">
        <f>IF(SUM('Actual species'!O541)&gt;0,1,IF(SUM('Actual species'!O541="X"),1,0))</f>
        <v>0</v>
      </c>
      <c r="M541">
        <f>IF(SUM('Actual species'!P541)&gt;0,1,IF(SUM('Actual species'!P541="X"),1,0))</f>
        <v>0</v>
      </c>
      <c r="N541">
        <f>IF(SUM('Actual species'!Q541)&gt;0,1,IF(SUM('Actual species'!Q541="X"),1,0))</f>
        <v>0</v>
      </c>
      <c r="O541">
        <f>IF(SUM('Actual species'!R541)&gt;0,1,IF(SUM('Actual species'!R541="X"),1,0))</f>
        <v>0</v>
      </c>
      <c r="P541">
        <f>IF(SUM('Actual species'!S541)&gt;0,1,IF(SUM('Actual species'!S541="X"),1,0))</f>
        <v>0</v>
      </c>
      <c r="Q541">
        <f>IF(SUM('Actual species'!T541)&gt;0,1,IF(SUM('Actual species'!T541="X"),1,0))</f>
        <v>0</v>
      </c>
      <c r="R541">
        <f>IF(SUM('Actual species'!U541)&gt;0,1,IF(SUM('Actual species'!U541="X"),1,0))</f>
        <v>0</v>
      </c>
      <c r="S541">
        <f>IF(SUM('Actual species'!V541)&gt;0,1,IF(SUM('Actual species'!V541="X"),1,0))</f>
        <v>0</v>
      </c>
      <c r="T541">
        <f>IF(SUM('Actual species'!W541)&gt;0,1,IF(SUM('Actual species'!W541="X"),1,0))</f>
        <v>0</v>
      </c>
      <c r="U541">
        <f>IF(SUM('Actual species'!X541)&gt;0,1,IF(SUM('Actual species'!X541="X"),1,0))</f>
        <v>0</v>
      </c>
      <c r="V541">
        <f>IF(SUM('Actual species'!Y541)&gt;0,1,IF(SUM('Actual species'!Y541="X"),1,0))</f>
        <v>0</v>
      </c>
    </row>
    <row r="542" spans="1:22" x14ac:dyDescent="0.3">
      <c r="A542" t="str">
        <f>'Actual species'!A542</f>
        <v>Anotylus clypeonitens</v>
      </c>
      <c r="B542">
        <f>IF(SUM('Actual species'!B542:E542)&gt;0,1,IF(SUM('Actual species'!B542:E542="X"),1,0))</f>
        <v>1</v>
      </c>
      <c r="C542">
        <f>IF(SUM('Actual species'!F542)&gt;0,1,IF(SUM('Actual species'!F542="X"),1,0))</f>
        <v>0</v>
      </c>
      <c r="D542">
        <f>IF(SUM('Actual species'!G542)&gt;0,1,IF(SUM('Actual species'!G542="X"),1,0))</f>
        <v>1</v>
      </c>
      <c r="E542">
        <f>IF(SUM('Actual species'!H542)&gt;0,1,IF(SUM('Actual species'!H542="X"),1,0))</f>
        <v>0</v>
      </c>
      <c r="F542">
        <f>IF(SUM('Actual species'!I542)&gt;0,1,IF(SUM('Actual species'!I542="X"),1,0))</f>
        <v>1</v>
      </c>
      <c r="G542">
        <f>IF(SUM('Actual species'!J542)&gt;0,1,IF(SUM('Actual species'!J542="X"),1,0))</f>
        <v>0</v>
      </c>
      <c r="H542">
        <f>IF(SUM('Actual species'!K542)&gt;0,1,IF(SUM('Actual species'!K542="X"),1,0))</f>
        <v>1</v>
      </c>
      <c r="I542">
        <f>IF(SUM('Actual species'!L542)&gt;0,1,IF(SUM('Actual species'!L542="X"),1,0))</f>
        <v>0</v>
      </c>
      <c r="J542">
        <f>IF(SUM('Actual species'!M542)&gt;0,1,IF(SUM('Actual species'!M542="X"),1,0))</f>
        <v>1</v>
      </c>
      <c r="K542">
        <f>IF(SUM('Actual species'!N542)&gt;0,1,IF(SUM('Actual species'!N542="X"),1,0))</f>
        <v>1</v>
      </c>
      <c r="L542">
        <f>IF(SUM('Actual species'!O542)&gt;0,1,IF(SUM('Actual species'!O542="X"),1,0))</f>
        <v>1</v>
      </c>
      <c r="M542">
        <f>IF(SUM('Actual species'!P542)&gt;0,1,IF(SUM('Actual species'!P542="X"),1,0))</f>
        <v>1</v>
      </c>
      <c r="N542">
        <f>IF(SUM('Actual species'!Q542)&gt;0,1,IF(SUM('Actual species'!Q542="X"),1,0))</f>
        <v>0</v>
      </c>
      <c r="O542">
        <f>IF(SUM('Actual species'!R542)&gt;0,1,IF(SUM('Actual species'!R542="X"),1,0))</f>
        <v>0</v>
      </c>
      <c r="P542">
        <f>IF(SUM('Actual species'!S542)&gt;0,1,IF(SUM('Actual species'!S542="X"),1,0))</f>
        <v>0</v>
      </c>
      <c r="Q542">
        <f>IF(SUM('Actual species'!T542)&gt;0,1,IF(SUM('Actual species'!T542="X"),1,0))</f>
        <v>0</v>
      </c>
      <c r="R542">
        <f>IF(SUM('Actual species'!U542)&gt;0,1,IF(SUM('Actual species'!U542="X"),1,0))</f>
        <v>0</v>
      </c>
      <c r="S542">
        <f>IF(SUM('Actual species'!V542)&gt;0,1,IF(SUM('Actual species'!V542="X"),1,0))</f>
        <v>0</v>
      </c>
      <c r="T542">
        <f>IF(SUM('Actual species'!W542)&gt;0,1,IF(SUM('Actual species'!W542="X"),1,0))</f>
        <v>0</v>
      </c>
      <c r="U542">
        <f>IF(SUM('Actual species'!X542)&gt;0,1,IF(SUM('Actual species'!X542="X"),1,0))</f>
        <v>1</v>
      </c>
      <c r="V542">
        <f>IF(SUM('Actual species'!Y542)&gt;0,1,IF(SUM('Actual species'!Y542="X"),1,0))</f>
        <v>1</v>
      </c>
    </row>
    <row r="543" spans="1:22" x14ac:dyDescent="0.3">
      <c r="A543" t="str">
        <f>'Actual species'!A543</f>
        <v>Anotylus complanatus</v>
      </c>
      <c r="B543">
        <f>IF(SUM('Actual species'!B543:E543)&gt;0,1,IF(SUM('Actual species'!B543:E543="X"),1,0))</f>
        <v>1</v>
      </c>
      <c r="C543">
        <f>IF(SUM('Actual species'!F543)&gt;0,1,IF(SUM('Actual species'!F543="X"),1,0))</f>
        <v>0</v>
      </c>
      <c r="D543">
        <f>IF(SUM('Actual species'!G543)&gt;0,1,IF(SUM('Actual species'!G543="X"),1,0))</f>
        <v>1</v>
      </c>
      <c r="E543">
        <f>IF(SUM('Actual species'!H543)&gt;0,1,IF(SUM('Actual species'!H543="X"),1,0))</f>
        <v>0</v>
      </c>
      <c r="F543">
        <f>IF(SUM('Actual species'!I543)&gt;0,1,IF(SUM('Actual species'!I543="X"),1,0))</f>
        <v>1</v>
      </c>
      <c r="G543">
        <f>IF(SUM('Actual species'!J543)&gt;0,1,IF(SUM('Actual species'!J543="X"),1,0))</f>
        <v>1</v>
      </c>
      <c r="H543">
        <f>IF(SUM('Actual species'!K543)&gt;0,1,IF(SUM('Actual species'!K543="X"),1,0))</f>
        <v>1</v>
      </c>
      <c r="I543">
        <f>IF(SUM('Actual species'!L543)&gt;0,1,IF(SUM('Actual species'!L543="X"),1,0))</f>
        <v>0</v>
      </c>
      <c r="J543">
        <f>IF(SUM('Actual species'!M543)&gt;0,1,IF(SUM('Actual species'!M543="X"),1,0))</f>
        <v>1</v>
      </c>
      <c r="K543">
        <f>IF(SUM('Actual species'!N543)&gt;0,1,IF(SUM('Actual species'!N543="X"),1,0))</f>
        <v>0</v>
      </c>
      <c r="L543">
        <f>IF(SUM('Actual species'!O543)&gt;0,1,IF(SUM('Actual species'!O543="X"),1,0))</f>
        <v>1</v>
      </c>
      <c r="M543">
        <f>IF(SUM('Actual species'!P543)&gt;0,1,IF(SUM('Actual species'!P543="X"),1,0))</f>
        <v>1</v>
      </c>
      <c r="N543">
        <f>IF(SUM('Actual species'!Q543)&gt;0,1,IF(SUM('Actual species'!Q543="X"),1,0))</f>
        <v>0</v>
      </c>
      <c r="O543">
        <f>IF(SUM('Actual species'!R543)&gt;0,1,IF(SUM('Actual species'!R543="X"),1,0))</f>
        <v>0</v>
      </c>
      <c r="P543">
        <f>IF(SUM('Actual species'!S543)&gt;0,1,IF(SUM('Actual species'!S543="X"),1,0))</f>
        <v>0</v>
      </c>
      <c r="Q543">
        <f>IF(SUM('Actual species'!T543)&gt;0,1,IF(SUM('Actual species'!T543="X"),1,0))</f>
        <v>0</v>
      </c>
      <c r="R543">
        <f>IF(SUM('Actual species'!U543)&gt;0,1,IF(SUM('Actual species'!U543="X"),1,0))</f>
        <v>0</v>
      </c>
      <c r="S543">
        <f>IF(SUM('Actual species'!V543)&gt;0,1,IF(SUM('Actual species'!V543="X"),1,0))</f>
        <v>0</v>
      </c>
      <c r="T543">
        <f>IF(SUM('Actual species'!W543)&gt;0,1,IF(SUM('Actual species'!W543="X"),1,0))</f>
        <v>0</v>
      </c>
      <c r="U543">
        <f>IF(SUM('Actual species'!X543)&gt;0,1,IF(SUM('Actual species'!X543="X"),1,0))</f>
        <v>0</v>
      </c>
      <c r="V543">
        <f>IF(SUM('Actual species'!Y543)&gt;0,1,IF(SUM('Actual species'!Y543="X"),1,0))</f>
        <v>1</v>
      </c>
    </row>
    <row r="544" spans="1:22" x14ac:dyDescent="0.3">
      <c r="A544" t="str">
        <f>'Actual species'!A544</f>
        <v>Anotylus inustus</v>
      </c>
      <c r="B544">
        <f>IF(SUM('Actual species'!B544:E544)&gt;0,1,IF(SUM('Actual species'!B544:E544="X"),1,0))</f>
        <v>1</v>
      </c>
      <c r="C544">
        <f>IF(SUM('Actual species'!F544)&gt;0,1,IF(SUM('Actual species'!F544="X"),1,0))</f>
        <v>1</v>
      </c>
      <c r="D544">
        <f>IF(SUM('Actual species'!G544)&gt;0,1,IF(SUM('Actual species'!G544="X"),1,0))</f>
        <v>1</v>
      </c>
      <c r="E544">
        <f>IF(SUM('Actual species'!H544)&gt;0,1,IF(SUM('Actual species'!H544="X"),1,0))</f>
        <v>1</v>
      </c>
      <c r="F544">
        <f>IF(SUM('Actual species'!I544)&gt;0,1,IF(SUM('Actual species'!I544="X"),1,0))</f>
        <v>1</v>
      </c>
      <c r="G544">
        <f>IF(SUM('Actual species'!J544)&gt;0,1,IF(SUM('Actual species'!J544="X"),1,0))</f>
        <v>1</v>
      </c>
      <c r="H544">
        <f>IF(SUM('Actual species'!K544)&gt;0,1,IF(SUM('Actual species'!K544="X"),1,0))</f>
        <v>1</v>
      </c>
      <c r="I544">
        <f>IF(SUM('Actual species'!L544)&gt;0,1,IF(SUM('Actual species'!L544="X"),1,0))</f>
        <v>1</v>
      </c>
      <c r="J544">
        <f>IF(SUM('Actual species'!M544)&gt;0,1,IF(SUM('Actual species'!M544="X"),1,0))</f>
        <v>1</v>
      </c>
      <c r="K544">
        <f>IF(SUM('Actual species'!N544)&gt;0,1,IF(SUM('Actual species'!N544="X"),1,0))</f>
        <v>1</v>
      </c>
      <c r="L544">
        <f>IF(SUM('Actual species'!O544)&gt;0,1,IF(SUM('Actual species'!O544="X"),1,0))</f>
        <v>1</v>
      </c>
      <c r="M544">
        <f>IF(SUM('Actual species'!P544)&gt;0,1,IF(SUM('Actual species'!P544="X"),1,0))</f>
        <v>1</v>
      </c>
      <c r="N544">
        <f>IF(SUM('Actual species'!Q544)&gt;0,1,IF(SUM('Actual species'!Q544="X"),1,0))</f>
        <v>0</v>
      </c>
      <c r="O544">
        <f>IF(SUM('Actual species'!R544)&gt;0,1,IF(SUM('Actual species'!R544="X"),1,0))</f>
        <v>1</v>
      </c>
      <c r="P544">
        <f>IF(SUM('Actual species'!S544)&gt;0,1,IF(SUM('Actual species'!S544="X"),1,0))</f>
        <v>1</v>
      </c>
      <c r="Q544">
        <f>IF(SUM('Actual species'!T544)&gt;0,1,IF(SUM('Actual species'!T544="X"),1,0))</f>
        <v>0</v>
      </c>
      <c r="R544">
        <f>IF(SUM('Actual species'!U544)&gt;0,1,IF(SUM('Actual species'!U544="X"),1,0))</f>
        <v>0</v>
      </c>
      <c r="S544">
        <f>IF(SUM('Actual species'!V544)&gt;0,1,IF(SUM('Actual species'!V544="X"),1,0))</f>
        <v>0</v>
      </c>
      <c r="T544">
        <f>IF(SUM('Actual species'!W544)&gt;0,1,IF(SUM('Actual species'!W544="X"),1,0))</f>
        <v>0</v>
      </c>
      <c r="U544">
        <f>IF(SUM('Actual species'!X544)&gt;0,1,IF(SUM('Actual species'!X544="X"),1,0))</f>
        <v>1</v>
      </c>
      <c r="V544">
        <f>IF(SUM('Actual species'!Y544)&gt;0,1,IF(SUM('Actual species'!Y544="X"),1,0))</f>
        <v>1</v>
      </c>
    </row>
    <row r="545" spans="1:22" x14ac:dyDescent="0.3">
      <c r="A545" t="str">
        <f>'Actual species'!A545</f>
        <v>Anotylus nitidulus</v>
      </c>
      <c r="B545">
        <f>IF(SUM('Actual species'!B545:E545)&gt;0,1,IF(SUM('Actual species'!B545:E545="X"),1,0))</f>
        <v>0</v>
      </c>
      <c r="C545">
        <f>IF(SUM('Actual species'!F545)&gt;0,1,IF(SUM('Actual species'!F545="X"),1,0))</f>
        <v>0</v>
      </c>
      <c r="D545">
        <f>IF(SUM('Actual species'!G545)&gt;0,1,IF(SUM('Actual species'!G545="X"),1,0))</f>
        <v>0</v>
      </c>
      <c r="E545">
        <f>IF(SUM('Actual species'!H545)&gt;0,1,IF(SUM('Actual species'!H545="X"),1,0))</f>
        <v>0</v>
      </c>
      <c r="F545">
        <f>IF(SUM('Actual species'!I545)&gt;0,1,IF(SUM('Actual species'!I545="X"),1,0))</f>
        <v>0</v>
      </c>
      <c r="G545">
        <f>IF(SUM('Actual species'!J545)&gt;0,1,IF(SUM('Actual species'!J545="X"),1,0))</f>
        <v>0</v>
      </c>
      <c r="H545">
        <f>IF(SUM('Actual species'!K545)&gt;0,1,IF(SUM('Actual species'!K545="X"),1,0))</f>
        <v>0</v>
      </c>
      <c r="I545">
        <f>IF(SUM('Actual species'!L545)&gt;0,1,IF(SUM('Actual species'!L545="X"),1,0))</f>
        <v>0</v>
      </c>
      <c r="J545">
        <f>IF(SUM('Actual species'!M545)&gt;0,1,IF(SUM('Actual species'!M545="X"),1,0))</f>
        <v>1</v>
      </c>
      <c r="K545">
        <f>IF(SUM('Actual species'!N545)&gt;0,1,IF(SUM('Actual species'!N545="X"),1,0))</f>
        <v>0</v>
      </c>
      <c r="L545">
        <f>IF(SUM('Actual species'!O545)&gt;0,1,IF(SUM('Actual species'!O545="X"),1,0))</f>
        <v>0</v>
      </c>
      <c r="M545">
        <f>IF(SUM('Actual species'!P545)&gt;0,1,IF(SUM('Actual species'!P545="X"),1,0))</f>
        <v>0</v>
      </c>
      <c r="N545">
        <f>IF(SUM('Actual species'!Q545)&gt;0,1,IF(SUM('Actual species'!Q545="X"),1,0))</f>
        <v>0</v>
      </c>
      <c r="O545">
        <f>IF(SUM('Actual species'!R545)&gt;0,1,IF(SUM('Actual species'!R545="X"),1,0))</f>
        <v>0</v>
      </c>
      <c r="P545">
        <f>IF(SUM('Actual species'!S545)&gt;0,1,IF(SUM('Actual species'!S545="X"),1,0))</f>
        <v>1</v>
      </c>
      <c r="Q545">
        <f>IF(SUM('Actual species'!T545)&gt;0,1,IF(SUM('Actual species'!T545="X"),1,0))</f>
        <v>1</v>
      </c>
      <c r="R545">
        <f>IF(SUM('Actual species'!U545)&gt;0,1,IF(SUM('Actual species'!U545="X"),1,0))</f>
        <v>0</v>
      </c>
      <c r="S545">
        <f>IF(SUM('Actual species'!V545)&gt;0,1,IF(SUM('Actual species'!V545="X"),1,0))</f>
        <v>0</v>
      </c>
      <c r="T545">
        <f>IF(SUM('Actual species'!W545)&gt;0,1,IF(SUM('Actual species'!W545="X"),1,0))</f>
        <v>0</v>
      </c>
      <c r="U545">
        <f>IF(SUM('Actual species'!X545)&gt;0,1,IF(SUM('Actual species'!X545="X"),1,0))</f>
        <v>1</v>
      </c>
      <c r="V545">
        <f>IF(SUM('Actual species'!Y545)&gt;0,1,IF(SUM('Actual species'!Y545="X"),1,0))</f>
        <v>1</v>
      </c>
    </row>
    <row r="546" spans="1:22" x14ac:dyDescent="0.3">
      <c r="A546" t="str">
        <f>'Actual species'!A546</f>
        <v>Anotylus pumilus</v>
      </c>
      <c r="B546">
        <f>IF(SUM('Actual species'!B546:E546)&gt;0,1,IF(SUM('Actual species'!B546:E546="X"),1,0))</f>
        <v>0</v>
      </c>
      <c r="C546">
        <f>IF(SUM('Actual species'!F546)&gt;0,1,IF(SUM('Actual species'!F546="X"),1,0))</f>
        <v>0</v>
      </c>
      <c r="D546">
        <f>IF(SUM('Actual species'!G546)&gt;0,1,IF(SUM('Actual species'!G546="X"),1,0))</f>
        <v>0</v>
      </c>
      <c r="E546">
        <f>IF(SUM('Actual species'!H546)&gt;0,1,IF(SUM('Actual species'!H546="X"),1,0))</f>
        <v>0</v>
      </c>
      <c r="F546">
        <f>IF(SUM('Actual species'!I546)&gt;0,1,IF(SUM('Actual species'!I546="X"),1,0))</f>
        <v>1</v>
      </c>
      <c r="G546">
        <f>IF(SUM('Actual species'!J546)&gt;0,1,IF(SUM('Actual species'!J546="X"),1,0))</f>
        <v>0</v>
      </c>
      <c r="H546">
        <f>IF(SUM('Actual species'!K546)&gt;0,1,IF(SUM('Actual species'!K546="X"),1,0))</f>
        <v>0</v>
      </c>
      <c r="I546">
        <f>IF(SUM('Actual species'!L546)&gt;0,1,IF(SUM('Actual species'!L546="X"),1,0))</f>
        <v>0</v>
      </c>
      <c r="J546">
        <f>IF(SUM('Actual species'!M546)&gt;0,1,IF(SUM('Actual species'!M546="X"),1,0))</f>
        <v>1</v>
      </c>
      <c r="K546">
        <f>IF(SUM('Actual species'!N546)&gt;0,1,IF(SUM('Actual species'!N546="X"),1,0))</f>
        <v>0</v>
      </c>
      <c r="L546">
        <f>IF(SUM('Actual species'!O546)&gt;0,1,IF(SUM('Actual species'!O546="X"),1,0))</f>
        <v>0</v>
      </c>
      <c r="M546">
        <f>IF(SUM('Actual species'!P546)&gt;0,1,IF(SUM('Actual species'!P546="X"),1,0))</f>
        <v>0</v>
      </c>
      <c r="N546">
        <f>IF(SUM('Actual species'!Q546)&gt;0,1,IF(SUM('Actual species'!Q546="X"),1,0))</f>
        <v>0</v>
      </c>
      <c r="O546">
        <f>IF(SUM('Actual species'!R546)&gt;0,1,IF(SUM('Actual species'!R546="X"),1,0))</f>
        <v>0</v>
      </c>
      <c r="P546">
        <f>IF(SUM('Actual species'!S546)&gt;0,1,IF(SUM('Actual species'!S546="X"),1,0))</f>
        <v>0</v>
      </c>
      <c r="Q546">
        <f>IF(SUM('Actual species'!T546)&gt;0,1,IF(SUM('Actual species'!T546="X"),1,0))</f>
        <v>0</v>
      </c>
      <c r="R546">
        <f>IF(SUM('Actual species'!U546)&gt;0,1,IF(SUM('Actual species'!U546="X"),1,0))</f>
        <v>0</v>
      </c>
      <c r="S546">
        <f>IF(SUM('Actual species'!V546)&gt;0,1,IF(SUM('Actual species'!V546="X"),1,0))</f>
        <v>0</v>
      </c>
      <c r="T546">
        <f>IF(SUM('Actual species'!W546)&gt;0,1,IF(SUM('Actual species'!W546="X"),1,0))</f>
        <v>0</v>
      </c>
      <c r="U546">
        <f>IF(SUM('Actual species'!X546)&gt;0,1,IF(SUM('Actual species'!X546="X"),1,0))</f>
        <v>1</v>
      </c>
      <c r="V546">
        <f>IF(SUM('Actual species'!Y546)&gt;0,1,IF(SUM('Actual species'!Y546="X"),1,0))</f>
        <v>1</v>
      </c>
    </row>
    <row r="547" spans="1:22" x14ac:dyDescent="0.3">
      <c r="A547" t="str">
        <f>'Actual species'!A547</f>
        <v>Anotylus rugosus</v>
      </c>
      <c r="B547">
        <f>IF(SUM('Actual species'!B547:E547)&gt;0,1,IF(SUM('Actual species'!B547:E547="X"),1,0))</f>
        <v>0</v>
      </c>
      <c r="C547">
        <f>IF(SUM('Actual species'!F547)&gt;0,1,IF(SUM('Actual species'!F547="X"),1,0))</f>
        <v>0</v>
      </c>
      <c r="D547">
        <f>IF(SUM('Actual species'!G547)&gt;0,1,IF(SUM('Actual species'!G547="X"),1,0))</f>
        <v>0</v>
      </c>
      <c r="E547">
        <f>IF(SUM('Actual species'!H547)&gt;0,1,IF(SUM('Actual species'!H547="X"),1,0))</f>
        <v>0</v>
      </c>
      <c r="F547">
        <f>IF(SUM('Actual species'!I547)&gt;0,1,IF(SUM('Actual species'!I547="X"),1,0))</f>
        <v>0</v>
      </c>
      <c r="G547">
        <f>IF(SUM('Actual species'!J547)&gt;0,1,IF(SUM('Actual species'!J547="X"),1,0))</f>
        <v>0</v>
      </c>
      <c r="H547">
        <f>IF(SUM('Actual species'!K547)&gt;0,1,IF(SUM('Actual species'!K547="X"),1,0))</f>
        <v>0</v>
      </c>
      <c r="I547">
        <f>IF(SUM('Actual species'!L547)&gt;0,1,IF(SUM('Actual species'!L547="X"),1,0))</f>
        <v>0</v>
      </c>
      <c r="J547">
        <f>IF(SUM('Actual species'!M547)&gt;0,1,IF(SUM('Actual species'!M547="X"),1,0))</f>
        <v>1</v>
      </c>
      <c r="K547">
        <f>IF(SUM('Actual species'!N547)&gt;0,1,IF(SUM('Actual species'!N547="X"),1,0))</f>
        <v>0</v>
      </c>
      <c r="L547">
        <f>IF(SUM('Actual species'!O547)&gt;0,1,IF(SUM('Actual species'!O547="X"),1,0))</f>
        <v>0</v>
      </c>
      <c r="M547">
        <f>IF(SUM('Actual species'!P547)&gt;0,1,IF(SUM('Actual species'!P547="X"),1,0))</f>
        <v>0</v>
      </c>
      <c r="N547">
        <f>IF(SUM('Actual species'!Q547)&gt;0,1,IF(SUM('Actual species'!Q547="X"),1,0))</f>
        <v>0</v>
      </c>
      <c r="O547">
        <f>IF(SUM('Actual species'!R547)&gt;0,1,IF(SUM('Actual species'!R547="X"),1,0))</f>
        <v>0</v>
      </c>
      <c r="P547">
        <f>IF(SUM('Actual species'!S547)&gt;0,1,IF(SUM('Actual species'!S547="X"),1,0))</f>
        <v>0</v>
      </c>
      <c r="Q547">
        <f>IF(SUM('Actual species'!T547)&gt;0,1,IF(SUM('Actual species'!T547="X"),1,0))</f>
        <v>0</v>
      </c>
      <c r="R547">
        <f>IF(SUM('Actual species'!U547)&gt;0,1,IF(SUM('Actual species'!U547="X"),1,0))</f>
        <v>0</v>
      </c>
      <c r="S547">
        <f>IF(SUM('Actual species'!V547)&gt;0,1,IF(SUM('Actual species'!V547="X"),1,0))</f>
        <v>0</v>
      </c>
      <c r="T547">
        <f>IF(SUM('Actual species'!W547)&gt;0,1,IF(SUM('Actual species'!W547="X"),1,0))</f>
        <v>0</v>
      </c>
      <c r="U547">
        <f>IF(SUM('Actual species'!X547)&gt;0,1,IF(SUM('Actual species'!X547="X"),1,0))</f>
        <v>1</v>
      </c>
      <c r="V547">
        <f>IF(SUM('Actual species'!Y547)&gt;0,1,IF(SUM('Actual species'!Y547="X"),1,0))</f>
        <v>1</v>
      </c>
    </row>
    <row r="548" spans="1:22" x14ac:dyDescent="0.3">
      <c r="A548" t="str">
        <f>'Actual species'!A548</f>
        <v>Anotylus sculpturatus</v>
      </c>
      <c r="B548">
        <f>IF(SUM('Actual species'!B548:E548)&gt;0,1,IF(SUM('Actual species'!B548:E548="X"),1,0))</f>
        <v>1</v>
      </c>
      <c r="C548">
        <f>IF(SUM('Actual species'!F548)&gt;0,1,IF(SUM('Actual species'!F548="X"),1,0))</f>
        <v>1</v>
      </c>
      <c r="D548">
        <f>IF(SUM('Actual species'!G548)&gt;0,1,IF(SUM('Actual species'!G548="X"),1,0))</f>
        <v>1</v>
      </c>
      <c r="E548">
        <f>IF(SUM('Actual species'!H548)&gt;0,1,IF(SUM('Actual species'!H548="X"),1,0))</f>
        <v>0</v>
      </c>
      <c r="F548">
        <f>IF(SUM('Actual species'!I548)&gt;0,1,IF(SUM('Actual species'!I548="X"),1,0))</f>
        <v>1</v>
      </c>
      <c r="G548">
        <f>IF(SUM('Actual species'!J548)&gt;0,1,IF(SUM('Actual species'!J548="X"),1,0))</f>
        <v>1</v>
      </c>
      <c r="H548">
        <f>IF(SUM('Actual species'!K548)&gt;0,1,IF(SUM('Actual species'!K548="X"),1,0))</f>
        <v>1</v>
      </c>
      <c r="I548">
        <f>IF(SUM('Actual species'!L548)&gt;0,1,IF(SUM('Actual species'!L548="X"),1,0))</f>
        <v>0</v>
      </c>
      <c r="J548">
        <f>IF(SUM('Actual species'!M548)&gt;0,1,IF(SUM('Actual species'!M548="X"),1,0))</f>
        <v>1</v>
      </c>
      <c r="K548">
        <f>IF(SUM('Actual species'!N548)&gt;0,1,IF(SUM('Actual species'!N548="X"),1,0))</f>
        <v>1</v>
      </c>
      <c r="L548">
        <f>IF(SUM('Actual species'!O548)&gt;0,1,IF(SUM('Actual species'!O548="X"),1,0))</f>
        <v>0</v>
      </c>
      <c r="M548">
        <f>IF(SUM('Actual species'!P548)&gt;0,1,IF(SUM('Actual species'!P548="X"),1,0))</f>
        <v>1</v>
      </c>
      <c r="N548">
        <f>IF(SUM('Actual species'!Q548)&gt;0,1,IF(SUM('Actual species'!Q548="X"),1,0))</f>
        <v>0</v>
      </c>
      <c r="O548">
        <f>IF(SUM('Actual species'!R548)&gt;0,1,IF(SUM('Actual species'!R548="X"),1,0))</f>
        <v>0</v>
      </c>
      <c r="P548">
        <f>IF(SUM('Actual species'!S548)&gt;0,1,IF(SUM('Actual species'!S548="X"),1,0))</f>
        <v>0</v>
      </c>
      <c r="Q548">
        <f>IF(SUM('Actual species'!T548)&gt;0,1,IF(SUM('Actual species'!T548="X"),1,0))</f>
        <v>0</v>
      </c>
      <c r="R548">
        <f>IF(SUM('Actual species'!U548)&gt;0,1,IF(SUM('Actual species'!U548="X"),1,0))</f>
        <v>0</v>
      </c>
      <c r="S548">
        <f>IF(SUM('Actual species'!V548)&gt;0,1,IF(SUM('Actual species'!V548="X"),1,0))</f>
        <v>0</v>
      </c>
      <c r="T548">
        <f>IF(SUM('Actual species'!W548)&gt;0,1,IF(SUM('Actual species'!W548="X"),1,0))</f>
        <v>0</v>
      </c>
      <c r="U548">
        <f>IF(SUM('Actual species'!X548)&gt;0,1,IF(SUM('Actual species'!X548="X"),1,0))</f>
        <v>1</v>
      </c>
      <c r="V548">
        <f>IF(SUM('Actual species'!Y548)&gt;0,1,IF(SUM('Actual species'!Y548="X"),1,0))</f>
        <v>1</v>
      </c>
    </row>
    <row r="549" spans="1:22" x14ac:dyDescent="0.3">
      <c r="A549" t="str">
        <f>'Actual species'!A549</f>
        <v>Anotylus speculifrons</v>
      </c>
      <c r="B549">
        <f>IF(SUM('Actual species'!B549:E549)&gt;0,1,IF(SUM('Actual species'!B549:E549="X"),1,0))</f>
        <v>0</v>
      </c>
      <c r="C549">
        <f>IF(SUM('Actual species'!F549)&gt;0,1,IF(SUM('Actual species'!F549="X"),1,0))</f>
        <v>0</v>
      </c>
      <c r="D549">
        <f>IF(SUM('Actual species'!G549)&gt;0,1,IF(SUM('Actual species'!G549="X"),1,0))</f>
        <v>0</v>
      </c>
      <c r="E549">
        <f>IF(SUM('Actual species'!H549)&gt;0,1,IF(SUM('Actual species'!H549="X"),1,0))</f>
        <v>0</v>
      </c>
      <c r="F549">
        <f>IF(SUM('Actual species'!I549)&gt;0,1,IF(SUM('Actual species'!I549="X"),1,0))</f>
        <v>0</v>
      </c>
      <c r="G549">
        <f>IF(SUM('Actual species'!J549)&gt;0,1,IF(SUM('Actual species'!J549="X"),1,0))</f>
        <v>0</v>
      </c>
      <c r="H549">
        <f>IF(SUM('Actual species'!K549)&gt;0,1,IF(SUM('Actual species'!K549="X"),1,0))</f>
        <v>0</v>
      </c>
      <c r="I549">
        <f>IF(SUM('Actual species'!L549)&gt;0,1,IF(SUM('Actual species'!L549="X"),1,0))</f>
        <v>0</v>
      </c>
      <c r="J549">
        <f>IF(SUM('Actual species'!M549)&gt;0,1,IF(SUM('Actual species'!M549="X"),1,0))</f>
        <v>1</v>
      </c>
      <c r="K549">
        <f>IF(SUM('Actual species'!N549)&gt;0,1,IF(SUM('Actual species'!N549="X"),1,0))</f>
        <v>0</v>
      </c>
      <c r="L549">
        <f>IF(SUM('Actual species'!O549)&gt;0,1,IF(SUM('Actual species'!O549="X"),1,0))</f>
        <v>0</v>
      </c>
      <c r="M549">
        <f>IF(SUM('Actual species'!P549)&gt;0,1,IF(SUM('Actual species'!P549="X"),1,0))</f>
        <v>0</v>
      </c>
      <c r="N549">
        <f>IF(SUM('Actual species'!Q549)&gt;0,1,IF(SUM('Actual species'!Q549="X"),1,0))</f>
        <v>0</v>
      </c>
      <c r="O549">
        <f>IF(SUM('Actual species'!R549)&gt;0,1,IF(SUM('Actual species'!R549="X"),1,0))</f>
        <v>0</v>
      </c>
      <c r="P549">
        <f>IF(SUM('Actual species'!S549)&gt;0,1,IF(SUM('Actual species'!S549="X"),1,0))</f>
        <v>0</v>
      </c>
      <c r="Q549">
        <f>IF(SUM('Actual species'!T549)&gt;0,1,IF(SUM('Actual species'!T549="X"),1,0))</f>
        <v>0</v>
      </c>
      <c r="R549">
        <f>IF(SUM('Actual species'!U549)&gt;0,1,IF(SUM('Actual species'!U549="X"),1,0))</f>
        <v>0</v>
      </c>
      <c r="S549">
        <f>IF(SUM('Actual species'!V549)&gt;0,1,IF(SUM('Actual species'!V549="X"),1,0))</f>
        <v>0</v>
      </c>
      <c r="T549">
        <f>IF(SUM('Actual species'!W549)&gt;0,1,IF(SUM('Actual species'!W549="X"),1,0))</f>
        <v>0</v>
      </c>
      <c r="U549">
        <f>IF(SUM('Actual species'!X549)&gt;0,1,IF(SUM('Actual species'!X549="X"),1,0))</f>
        <v>1</v>
      </c>
      <c r="V549">
        <f>IF(SUM('Actual species'!Y549)&gt;0,1,IF(SUM('Actual species'!Y549="X"),1,0))</f>
        <v>1</v>
      </c>
    </row>
    <row r="550" spans="1:22" x14ac:dyDescent="0.3">
      <c r="A550" t="str">
        <f>'Actual species'!A550</f>
        <v>Anotylus tetracarinatus</v>
      </c>
      <c r="B550">
        <f>IF(SUM('Actual species'!B550:E550)&gt;0,1,IF(SUM('Actual species'!B550:E550="X"),1,0))</f>
        <v>1</v>
      </c>
      <c r="C550">
        <f>IF(SUM('Actual species'!F550)&gt;0,1,IF(SUM('Actual species'!F550="X"),1,0))</f>
        <v>0</v>
      </c>
      <c r="D550">
        <f>IF(SUM('Actual species'!G550)&gt;0,1,IF(SUM('Actual species'!G550="X"),1,0))</f>
        <v>0</v>
      </c>
      <c r="E550">
        <f>IF(SUM('Actual species'!H550)&gt;0,1,IF(SUM('Actual species'!H550="X"),1,0))</f>
        <v>0</v>
      </c>
      <c r="F550">
        <f>IF(SUM('Actual species'!I550)&gt;0,1,IF(SUM('Actual species'!I550="X"),1,0))</f>
        <v>1</v>
      </c>
      <c r="G550">
        <f>IF(SUM('Actual species'!J550)&gt;0,1,IF(SUM('Actual species'!J550="X"),1,0))</f>
        <v>0</v>
      </c>
      <c r="H550">
        <f>IF(SUM('Actual species'!K550)&gt;0,1,IF(SUM('Actual species'!K550="X"),1,0))</f>
        <v>1</v>
      </c>
      <c r="I550">
        <f>IF(SUM('Actual species'!L550)&gt;0,1,IF(SUM('Actual species'!L550="X"),1,0))</f>
        <v>0</v>
      </c>
      <c r="J550">
        <f>IF(SUM('Actual species'!M550)&gt;0,1,IF(SUM('Actual species'!M550="X"),1,0))</f>
        <v>1</v>
      </c>
      <c r="K550">
        <f>IF(SUM('Actual species'!N550)&gt;0,1,IF(SUM('Actual species'!N550="X"),1,0))</f>
        <v>0</v>
      </c>
      <c r="L550">
        <f>IF(SUM('Actual species'!O550)&gt;0,1,IF(SUM('Actual species'!O550="X"),1,0))</f>
        <v>0</v>
      </c>
      <c r="M550">
        <f>IF(SUM('Actual species'!P550)&gt;0,1,IF(SUM('Actual species'!P550="X"),1,0))</f>
        <v>1</v>
      </c>
      <c r="N550">
        <f>IF(SUM('Actual species'!Q550)&gt;0,1,IF(SUM('Actual species'!Q550="X"),1,0))</f>
        <v>0</v>
      </c>
      <c r="O550">
        <f>IF(SUM('Actual species'!R550)&gt;0,1,IF(SUM('Actual species'!R550="X"),1,0))</f>
        <v>0</v>
      </c>
      <c r="P550">
        <f>IF(SUM('Actual species'!S550)&gt;0,1,IF(SUM('Actual species'!S550="X"),1,0))</f>
        <v>0</v>
      </c>
      <c r="Q550">
        <f>IF(SUM('Actual species'!T550)&gt;0,1,IF(SUM('Actual species'!T550="X"),1,0))</f>
        <v>0</v>
      </c>
      <c r="R550">
        <f>IF(SUM('Actual species'!U550)&gt;0,1,IF(SUM('Actual species'!U550="X"),1,0))</f>
        <v>0</v>
      </c>
      <c r="S550">
        <f>IF(SUM('Actual species'!V550)&gt;0,1,IF(SUM('Actual species'!V550="X"),1,0))</f>
        <v>0</v>
      </c>
      <c r="T550">
        <f>IF(SUM('Actual species'!W550)&gt;0,1,IF(SUM('Actual species'!W550="X"),1,0))</f>
        <v>0</v>
      </c>
      <c r="U550">
        <f>IF(SUM('Actual species'!X550)&gt;0,1,IF(SUM('Actual species'!X550="X"),1,0))</f>
        <v>1</v>
      </c>
      <c r="V550">
        <f>IF(SUM('Actual species'!Y550)&gt;0,1,IF(SUM('Actual species'!Y550="X"),1,0))</f>
        <v>1</v>
      </c>
    </row>
    <row r="551" spans="1:22" x14ac:dyDescent="0.3">
      <c r="A551" t="str">
        <f>'Actual species'!A551</f>
        <v>Aploderus caelatus</v>
      </c>
      <c r="B551">
        <f>IF(SUM('Actual species'!B551:E551)&gt;0,1,IF(SUM('Actual species'!B551:E551="X"),1,0))</f>
        <v>0</v>
      </c>
      <c r="C551">
        <f>IF(SUM('Actual species'!F551)&gt;0,1,IF(SUM('Actual species'!F551="X"),1,0))</f>
        <v>0</v>
      </c>
      <c r="D551">
        <f>IF(SUM('Actual species'!G551)&gt;0,1,IF(SUM('Actual species'!G551="X"),1,0))</f>
        <v>0</v>
      </c>
      <c r="E551">
        <f>IF(SUM('Actual species'!H551)&gt;0,1,IF(SUM('Actual species'!H551="X"),1,0))</f>
        <v>0</v>
      </c>
      <c r="F551">
        <f>IF(SUM('Actual species'!I551)&gt;0,1,IF(SUM('Actual species'!I551="X"),1,0))</f>
        <v>0</v>
      </c>
      <c r="G551">
        <f>IF(SUM('Actual species'!J551)&gt;0,1,IF(SUM('Actual species'!J551="X"),1,0))</f>
        <v>0</v>
      </c>
      <c r="H551">
        <f>IF(SUM('Actual species'!K551)&gt;0,1,IF(SUM('Actual species'!K551="X"),1,0))</f>
        <v>0</v>
      </c>
      <c r="I551">
        <f>IF(SUM('Actual species'!L551)&gt;0,1,IF(SUM('Actual species'!L551="X"),1,0))</f>
        <v>0</v>
      </c>
      <c r="J551">
        <f>IF(SUM('Actual species'!M551)&gt;0,1,IF(SUM('Actual species'!M551="X"),1,0))</f>
        <v>1</v>
      </c>
      <c r="K551">
        <f>IF(SUM('Actual species'!N551)&gt;0,1,IF(SUM('Actual species'!N551="X"),1,0))</f>
        <v>0</v>
      </c>
      <c r="L551">
        <f>IF(SUM('Actual species'!O551)&gt;0,1,IF(SUM('Actual species'!O551="X"),1,0))</f>
        <v>0</v>
      </c>
      <c r="M551">
        <f>IF(SUM('Actual species'!P551)&gt;0,1,IF(SUM('Actual species'!P551="X"),1,0))</f>
        <v>0</v>
      </c>
      <c r="N551">
        <f>IF(SUM('Actual species'!Q551)&gt;0,1,IF(SUM('Actual species'!Q551="X"),1,0))</f>
        <v>0</v>
      </c>
      <c r="O551">
        <f>IF(SUM('Actual species'!R551)&gt;0,1,IF(SUM('Actual species'!R551="X"),1,0))</f>
        <v>0</v>
      </c>
      <c r="P551">
        <f>IF(SUM('Actual species'!S551)&gt;0,1,IF(SUM('Actual species'!S551="X"),1,0))</f>
        <v>0</v>
      </c>
      <c r="Q551">
        <f>IF(SUM('Actual species'!T551)&gt;0,1,IF(SUM('Actual species'!T551="X"),1,0))</f>
        <v>0</v>
      </c>
      <c r="R551">
        <f>IF(SUM('Actual species'!U551)&gt;0,1,IF(SUM('Actual species'!U551="X"),1,0))</f>
        <v>0</v>
      </c>
      <c r="S551">
        <f>IF(SUM('Actual species'!V551)&gt;0,1,IF(SUM('Actual species'!V551="X"),1,0))</f>
        <v>0</v>
      </c>
      <c r="T551">
        <f>IF(SUM('Actual species'!W551)&gt;0,1,IF(SUM('Actual species'!W551="X"),1,0))</f>
        <v>0</v>
      </c>
      <c r="U551">
        <f>IF(SUM('Actual species'!X551)&gt;0,1,IF(SUM('Actual species'!X551="X"),1,0))</f>
        <v>1</v>
      </c>
      <c r="V551">
        <f>IF(SUM('Actual species'!Y551)&gt;0,1,IF(SUM('Actual species'!Y551="X"),1,0))</f>
        <v>1</v>
      </c>
    </row>
    <row r="552" spans="1:22" x14ac:dyDescent="0.3">
      <c r="A552" t="str">
        <f>'Actual species'!A552</f>
        <v>Aploderus lydicus</v>
      </c>
      <c r="B552">
        <f>IF(SUM('Actual species'!B552:E552)&gt;0,1,IF(SUM('Actual species'!B552:E552="X"),1,0))</f>
        <v>0</v>
      </c>
      <c r="C552">
        <f>IF(SUM('Actual species'!F552)&gt;0,1,IF(SUM('Actual species'!F552="X"),1,0))</f>
        <v>0</v>
      </c>
      <c r="D552">
        <f>IF(SUM('Actual species'!G552)&gt;0,1,IF(SUM('Actual species'!G552="X"),1,0))</f>
        <v>0</v>
      </c>
      <c r="E552">
        <f>IF(SUM('Actual species'!H552)&gt;0,1,IF(SUM('Actual species'!H552="X"),1,0))</f>
        <v>0</v>
      </c>
      <c r="F552">
        <f>IF(SUM('Actual species'!I552)&gt;0,1,IF(SUM('Actual species'!I552="X"),1,0))</f>
        <v>1</v>
      </c>
      <c r="G552">
        <f>IF(SUM('Actual species'!J552)&gt;0,1,IF(SUM('Actual species'!J552="X"),1,0))</f>
        <v>0</v>
      </c>
      <c r="H552">
        <f>IF(SUM('Actual species'!K552)&gt;0,1,IF(SUM('Actual species'!K552="X"),1,0))</f>
        <v>0</v>
      </c>
      <c r="I552">
        <f>IF(SUM('Actual species'!L552)&gt;0,1,IF(SUM('Actual species'!L552="X"),1,0))</f>
        <v>0</v>
      </c>
      <c r="J552">
        <f>IF(SUM('Actual species'!M552)&gt;0,1,IF(SUM('Actual species'!M552="X"),1,0))</f>
        <v>0</v>
      </c>
      <c r="K552">
        <f>IF(SUM('Actual species'!N552)&gt;0,1,IF(SUM('Actual species'!N552="X"),1,0))</f>
        <v>0</v>
      </c>
      <c r="L552">
        <f>IF(SUM('Actual species'!O552)&gt;0,1,IF(SUM('Actual species'!O552="X"),1,0))</f>
        <v>0</v>
      </c>
      <c r="M552">
        <f>IF(SUM('Actual species'!P552)&gt;0,1,IF(SUM('Actual species'!P552="X"),1,0))</f>
        <v>0</v>
      </c>
      <c r="N552">
        <f>IF(SUM('Actual species'!Q552)&gt;0,1,IF(SUM('Actual species'!Q552="X"),1,0))</f>
        <v>0</v>
      </c>
      <c r="O552">
        <f>IF(SUM('Actual species'!R552)&gt;0,1,IF(SUM('Actual species'!R552="X"),1,0))</f>
        <v>0</v>
      </c>
      <c r="P552">
        <f>IF(SUM('Actual species'!S552)&gt;0,1,IF(SUM('Actual species'!S552="X"),1,0))</f>
        <v>0</v>
      </c>
      <c r="Q552">
        <f>IF(SUM('Actual species'!T552)&gt;0,1,IF(SUM('Actual species'!T552="X"),1,0))</f>
        <v>0</v>
      </c>
      <c r="R552">
        <f>IF(SUM('Actual species'!U552)&gt;0,1,IF(SUM('Actual species'!U552="X"),1,0))</f>
        <v>0</v>
      </c>
      <c r="S552">
        <f>IF(SUM('Actual species'!V552)&gt;0,1,IF(SUM('Actual species'!V552="X"),1,0))</f>
        <v>0</v>
      </c>
      <c r="T552">
        <f>IF(SUM('Actual species'!W552)&gt;0,1,IF(SUM('Actual species'!W552="X"),1,0))</f>
        <v>0</v>
      </c>
      <c r="U552">
        <f>IF(SUM('Actual species'!X552)&gt;0,1,IF(SUM('Actual species'!X552="X"),1,0))</f>
        <v>0</v>
      </c>
      <c r="V552">
        <f>IF(SUM('Actual species'!Y552)&gt;0,1,IF(SUM('Actual species'!Y552="X"),1,0))</f>
        <v>1</v>
      </c>
    </row>
    <row r="553" spans="1:22" x14ac:dyDescent="0.3">
      <c r="A553" t="str">
        <f>'Actual species'!A553</f>
        <v>Bledius bicornis</v>
      </c>
      <c r="B553">
        <f>IF(SUM('Actual species'!B553:E553)&gt;0,1,IF(SUM('Actual species'!B553:E553="X"),1,0))</f>
        <v>0</v>
      </c>
      <c r="C553">
        <f>IF(SUM('Actual species'!F553)&gt;0,1,IF(SUM('Actual species'!F553="X"),1,0))</f>
        <v>0</v>
      </c>
      <c r="D553">
        <f>IF(SUM('Actual species'!G553)&gt;0,1,IF(SUM('Actual species'!G553="X"),1,0))</f>
        <v>0</v>
      </c>
      <c r="E553">
        <f>IF(SUM('Actual species'!H553)&gt;0,1,IF(SUM('Actual species'!H553="X"),1,0))</f>
        <v>0</v>
      </c>
      <c r="F553">
        <f>IF(SUM('Actual species'!I553)&gt;0,1,IF(SUM('Actual species'!I553="X"),1,0))</f>
        <v>0</v>
      </c>
      <c r="G553">
        <f>IF(SUM('Actual species'!J553)&gt;0,1,IF(SUM('Actual species'!J553="X"),1,0))</f>
        <v>0</v>
      </c>
      <c r="H553">
        <f>IF(SUM('Actual species'!K553)&gt;0,1,IF(SUM('Actual species'!K553="X"),1,0))</f>
        <v>1</v>
      </c>
      <c r="I553">
        <f>IF(SUM('Actual species'!L553)&gt;0,1,IF(SUM('Actual species'!L553="X"),1,0))</f>
        <v>0</v>
      </c>
      <c r="J553">
        <f>IF(SUM('Actual species'!M553)&gt;0,1,IF(SUM('Actual species'!M553="X"),1,0))</f>
        <v>0</v>
      </c>
      <c r="K553">
        <f>IF(SUM('Actual species'!N553)&gt;0,1,IF(SUM('Actual species'!N553="X"),1,0))</f>
        <v>0</v>
      </c>
      <c r="L553">
        <f>IF(SUM('Actual species'!O553)&gt;0,1,IF(SUM('Actual species'!O553="X"),1,0))</f>
        <v>0</v>
      </c>
      <c r="M553">
        <f>IF(SUM('Actual species'!P553)&gt;0,1,IF(SUM('Actual species'!P553="X"),1,0))</f>
        <v>0</v>
      </c>
      <c r="N553">
        <f>IF(SUM('Actual species'!Q553)&gt;0,1,IF(SUM('Actual species'!Q553="X"),1,0))</f>
        <v>0</v>
      </c>
      <c r="O553">
        <f>IF(SUM('Actual species'!R553)&gt;0,1,IF(SUM('Actual species'!R553="X"),1,0))</f>
        <v>0</v>
      </c>
      <c r="P553">
        <f>IF(SUM('Actual species'!S553)&gt;0,1,IF(SUM('Actual species'!S553="X"),1,0))</f>
        <v>0</v>
      </c>
      <c r="Q553">
        <f>IF(SUM('Actual species'!T553)&gt;0,1,IF(SUM('Actual species'!T553="X"),1,0))</f>
        <v>0</v>
      </c>
      <c r="R553">
        <f>IF(SUM('Actual species'!U553)&gt;0,1,IF(SUM('Actual species'!U553="X"),1,0))</f>
        <v>0</v>
      </c>
      <c r="S553">
        <f>IF(SUM('Actual species'!V553)&gt;0,1,IF(SUM('Actual species'!V553="X"),1,0))</f>
        <v>0</v>
      </c>
      <c r="T553">
        <f>IF(SUM('Actual species'!W553)&gt;0,1,IF(SUM('Actual species'!W553="X"),1,0))</f>
        <v>0</v>
      </c>
      <c r="U553">
        <f>IF(SUM('Actual species'!X553)&gt;0,1,IF(SUM('Actual species'!X553="X"),1,0))</f>
        <v>1</v>
      </c>
      <c r="V553">
        <f>IF(SUM('Actual species'!Y553)&gt;0,1,IF(SUM('Actual species'!Y553="X"),1,0))</f>
        <v>0</v>
      </c>
    </row>
    <row r="554" spans="1:22" x14ac:dyDescent="0.3">
      <c r="A554" t="str">
        <f>'Actual species'!A554</f>
        <v>Bledius corniger</v>
      </c>
      <c r="B554">
        <f>IF(SUM('Actual species'!B554:E554)&gt;0,1,IF(SUM('Actual species'!B554:E554="X"),1,0))</f>
        <v>0</v>
      </c>
      <c r="C554">
        <f>IF(SUM('Actual species'!F554)&gt;0,1,IF(SUM('Actual species'!F554="X"),1,0))</f>
        <v>0</v>
      </c>
      <c r="D554">
        <f>IF(SUM('Actual species'!G554)&gt;0,1,IF(SUM('Actual species'!G554="X"),1,0))</f>
        <v>0</v>
      </c>
      <c r="E554">
        <f>IF(SUM('Actual species'!H554)&gt;0,1,IF(SUM('Actual species'!H554="X"),1,0))</f>
        <v>0</v>
      </c>
      <c r="F554">
        <f>IF(SUM('Actual species'!I554)&gt;0,1,IF(SUM('Actual species'!I554="X"),1,0))</f>
        <v>0</v>
      </c>
      <c r="G554">
        <f>IF(SUM('Actual species'!J554)&gt;0,1,IF(SUM('Actual species'!J554="X"),1,0))</f>
        <v>0</v>
      </c>
      <c r="H554">
        <f>IF(SUM('Actual species'!K554)&gt;0,1,IF(SUM('Actual species'!K554="X"),1,0))</f>
        <v>0</v>
      </c>
      <c r="I554">
        <f>IF(SUM('Actual species'!L554)&gt;0,1,IF(SUM('Actual species'!L554="X"),1,0))</f>
        <v>0</v>
      </c>
      <c r="J554">
        <f>IF(SUM('Actual species'!M554)&gt;0,1,IF(SUM('Actual species'!M554="X"),1,0))</f>
        <v>1</v>
      </c>
      <c r="K554">
        <f>IF(SUM('Actual species'!N554)&gt;0,1,IF(SUM('Actual species'!N554="X"),1,0))</f>
        <v>0</v>
      </c>
      <c r="L554">
        <f>IF(SUM('Actual species'!O554)&gt;0,1,IF(SUM('Actual species'!O554="X"),1,0))</f>
        <v>0</v>
      </c>
      <c r="M554">
        <f>IF(SUM('Actual species'!P554)&gt;0,1,IF(SUM('Actual species'!P554="X"),1,0))</f>
        <v>0</v>
      </c>
      <c r="N554">
        <f>IF(SUM('Actual species'!Q554)&gt;0,1,IF(SUM('Actual species'!Q554="X"),1,0))</f>
        <v>0</v>
      </c>
      <c r="O554">
        <f>IF(SUM('Actual species'!R554)&gt;0,1,IF(SUM('Actual species'!R554="X"),1,0))</f>
        <v>0</v>
      </c>
      <c r="P554">
        <f>IF(SUM('Actual species'!S554)&gt;0,1,IF(SUM('Actual species'!S554="X"),1,0))</f>
        <v>0</v>
      </c>
      <c r="Q554">
        <f>IF(SUM('Actual species'!T554)&gt;0,1,IF(SUM('Actual species'!T554="X"),1,0))</f>
        <v>0</v>
      </c>
      <c r="R554">
        <f>IF(SUM('Actual species'!U554)&gt;0,1,IF(SUM('Actual species'!U554="X"),1,0))</f>
        <v>0</v>
      </c>
      <c r="S554">
        <f>IF(SUM('Actual species'!V554)&gt;0,1,IF(SUM('Actual species'!V554="X"),1,0))</f>
        <v>0</v>
      </c>
      <c r="T554">
        <f>IF(SUM('Actual species'!W554)&gt;0,1,IF(SUM('Actual species'!W554="X"),1,0))</f>
        <v>0</v>
      </c>
      <c r="U554">
        <f>IF(SUM('Actual species'!X554)&gt;0,1,IF(SUM('Actual species'!X554="X"),1,0))</f>
        <v>1</v>
      </c>
      <c r="V554">
        <f>IF(SUM('Actual species'!Y554)&gt;0,1,IF(SUM('Actual species'!Y554="X"),1,0))</f>
        <v>0</v>
      </c>
    </row>
    <row r="555" spans="1:22" x14ac:dyDescent="0.3">
      <c r="A555" t="str">
        <f>'Actual species'!A555</f>
        <v>Bledius cribicollis</v>
      </c>
      <c r="B555">
        <f>IF(SUM('Actual species'!B555:E555)&gt;0,1,IF(SUM('Actual species'!B555:E555="X"),1,0))</f>
        <v>0</v>
      </c>
      <c r="C555">
        <f>IF(SUM('Actual species'!F555)&gt;0,1,IF(SUM('Actual species'!F555="X"),1,0))</f>
        <v>0</v>
      </c>
      <c r="D555">
        <f>IF(SUM('Actual species'!G555)&gt;0,1,IF(SUM('Actual species'!G555="X"),1,0))</f>
        <v>0</v>
      </c>
      <c r="E555">
        <f>IF(SUM('Actual species'!H555)&gt;0,1,IF(SUM('Actual species'!H555="X"),1,0))</f>
        <v>0</v>
      </c>
      <c r="F555">
        <f>IF(SUM('Actual species'!I555)&gt;0,1,IF(SUM('Actual species'!I555="X"),1,0))</f>
        <v>0</v>
      </c>
      <c r="G555">
        <f>IF(SUM('Actual species'!J555)&gt;0,1,IF(SUM('Actual species'!J555="X"),1,0))</f>
        <v>0</v>
      </c>
      <c r="H555">
        <f>IF(SUM('Actual species'!K555)&gt;0,1,IF(SUM('Actual species'!K555="X"),1,0))</f>
        <v>0</v>
      </c>
      <c r="I555">
        <f>IF(SUM('Actual species'!L555)&gt;0,1,IF(SUM('Actual species'!L555="X"),1,0))</f>
        <v>0</v>
      </c>
      <c r="J555">
        <f>IF(SUM('Actual species'!M555)&gt;0,1,IF(SUM('Actual species'!M555="X"),1,0))</f>
        <v>0</v>
      </c>
      <c r="K555">
        <f>IF(SUM('Actual species'!N555)&gt;0,1,IF(SUM('Actual species'!N555="X"),1,0))</f>
        <v>0</v>
      </c>
      <c r="L555">
        <f>IF(SUM('Actual species'!O555)&gt;0,1,IF(SUM('Actual species'!O555="X"),1,0))</f>
        <v>0</v>
      </c>
      <c r="M555">
        <f>IF(SUM('Actual species'!P555)&gt;0,1,IF(SUM('Actual species'!P555="X"),1,0))</f>
        <v>0</v>
      </c>
      <c r="N555">
        <f>IF(SUM('Actual species'!Q555)&gt;0,1,IF(SUM('Actual species'!Q555="X"),1,0))</f>
        <v>0</v>
      </c>
      <c r="O555">
        <f>IF(SUM('Actual species'!R555)&gt;0,1,IF(SUM('Actual species'!R555="X"),1,0))</f>
        <v>1</v>
      </c>
      <c r="P555">
        <f>IF(SUM('Actual species'!S555)&gt;0,1,IF(SUM('Actual species'!S555="X"),1,0))</f>
        <v>0</v>
      </c>
      <c r="Q555">
        <f>IF(SUM('Actual species'!T555)&gt;0,1,IF(SUM('Actual species'!T555="X"),1,0))</f>
        <v>0</v>
      </c>
      <c r="R555">
        <f>IF(SUM('Actual species'!U555)&gt;0,1,IF(SUM('Actual species'!U555="X"),1,0))</f>
        <v>0</v>
      </c>
      <c r="S555">
        <f>IF(SUM('Actual species'!V555)&gt;0,1,IF(SUM('Actual species'!V555="X"),1,0))</f>
        <v>0</v>
      </c>
      <c r="T555">
        <f>IF(SUM('Actual species'!W555)&gt;0,1,IF(SUM('Actual species'!W555="X"),1,0))</f>
        <v>0</v>
      </c>
      <c r="U555">
        <f>IF(SUM('Actual species'!X555)&gt;0,1,IF(SUM('Actual species'!X555="X"),1,0))</f>
        <v>1</v>
      </c>
      <c r="V555">
        <f>IF(SUM('Actual species'!Y555)&gt;0,1,IF(SUM('Actual species'!Y555="X"),1,0))</f>
        <v>1</v>
      </c>
    </row>
    <row r="556" spans="1:22" x14ac:dyDescent="0.3">
      <c r="A556" t="str">
        <f>'Actual species'!A556</f>
        <v>Bledius fossor</v>
      </c>
      <c r="B556">
        <f>IF(SUM('Actual species'!B556:E556)&gt;0,1,IF(SUM('Actual species'!B556:E556="X"),1,0))</f>
        <v>0</v>
      </c>
      <c r="C556">
        <f>IF(SUM('Actual species'!F556)&gt;0,1,IF(SUM('Actual species'!F556="X"),1,0))</f>
        <v>0</v>
      </c>
      <c r="D556">
        <f>IF(SUM('Actual species'!G556)&gt;0,1,IF(SUM('Actual species'!G556="X"),1,0))</f>
        <v>0</v>
      </c>
      <c r="E556">
        <f>IF(SUM('Actual species'!H556)&gt;0,1,IF(SUM('Actual species'!H556="X"),1,0))</f>
        <v>0</v>
      </c>
      <c r="F556">
        <f>IF(SUM('Actual species'!I556)&gt;0,1,IF(SUM('Actual species'!I556="X"),1,0))</f>
        <v>0</v>
      </c>
      <c r="G556">
        <f>IF(SUM('Actual species'!J556)&gt;0,1,IF(SUM('Actual species'!J556="X"),1,0))</f>
        <v>0</v>
      </c>
      <c r="H556">
        <f>IF(SUM('Actual species'!K556)&gt;0,1,IF(SUM('Actual species'!K556="X"),1,0))</f>
        <v>1</v>
      </c>
      <c r="I556">
        <f>IF(SUM('Actual species'!L556)&gt;0,1,IF(SUM('Actual species'!L556="X"),1,0))</f>
        <v>0</v>
      </c>
      <c r="J556">
        <f>IF(SUM('Actual species'!M556)&gt;0,1,IF(SUM('Actual species'!M556="X"),1,0))</f>
        <v>1</v>
      </c>
      <c r="K556">
        <f>IF(SUM('Actual species'!N556)&gt;0,1,IF(SUM('Actual species'!N556="X"),1,0))</f>
        <v>0</v>
      </c>
      <c r="L556">
        <f>IF(SUM('Actual species'!O556)&gt;0,1,IF(SUM('Actual species'!O556="X"),1,0))</f>
        <v>0</v>
      </c>
      <c r="M556">
        <f>IF(SUM('Actual species'!P556)&gt;0,1,IF(SUM('Actual species'!P556="X"),1,0))</f>
        <v>0</v>
      </c>
      <c r="N556">
        <f>IF(SUM('Actual species'!Q556)&gt;0,1,IF(SUM('Actual species'!Q556="X"),1,0))</f>
        <v>0</v>
      </c>
      <c r="O556">
        <f>IF(SUM('Actual species'!R556)&gt;0,1,IF(SUM('Actual species'!R556="X"),1,0))</f>
        <v>1</v>
      </c>
      <c r="P556">
        <f>IF(SUM('Actual species'!S556)&gt;0,1,IF(SUM('Actual species'!S556="X"),1,0))</f>
        <v>0</v>
      </c>
      <c r="Q556">
        <f>IF(SUM('Actual species'!T556)&gt;0,1,IF(SUM('Actual species'!T556="X"),1,0))</f>
        <v>0</v>
      </c>
      <c r="R556">
        <f>IF(SUM('Actual species'!U556)&gt;0,1,IF(SUM('Actual species'!U556="X"),1,0))</f>
        <v>0</v>
      </c>
      <c r="S556">
        <f>IF(SUM('Actual species'!V556)&gt;0,1,IF(SUM('Actual species'!V556="X"),1,0))</f>
        <v>0</v>
      </c>
      <c r="T556">
        <f>IF(SUM('Actual species'!W556)&gt;0,1,IF(SUM('Actual species'!W556="X"),1,0))</f>
        <v>0</v>
      </c>
      <c r="U556">
        <f>IF(SUM('Actual species'!X556)&gt;0,1,IF(SUM('Actual species'!X556="X"),1,0))</f>
        <v>1</v>
      </c>
      <c r="V556">
        <f>IF(SUM('Actual species'!Y556)&gt;0,1,IF(SUM('Actual species'!Y556="X"),1,0))</f>
        <v>1</v>
      </c>
    </row>
    <row r="557" spans="1:22" x14ac:dyDescent="0.3">
      <c r="A557" t="str">
        <f>'Actual species'!A557</f>
        <v>Bledius frisius</v>
      </c>
      <c r="B557">
        <f>IF(SUM('Actual species'!B557:E557)&gt;0,1,IF(SUM('Actual species'!B557:E557="X"),1,0))</f>
        <v>0</v>
      </c>
      <c r="C557">
        <f>IF(SUM('Actual species'!F557)&gt;0,1,IF(SUM('Actual species'!F557="X"),1,0))</f>
        <v>0</v>
      </c>
      <c r="D557">
        <f>IF(SUM('Actual species'!G557)&gt;0,1,IF(SUM('Actual species'!G557="X"),1,0))</f>
        <v>0</v>
      </c>
      <c r="E557">
        <f>IF(SUM('Actual species'!H557)&gt;0,1,IF(SUM('Actual species'!H557="X"),1,0))</f>
        <v>1</v>
      </c>
      <c r="F557">
        <f>IF(SUM('Actual species'!I557)&gt;0,1,IF(SUM('Actual species'!I557="X"),1,0))</f>
        <v>1</v>
      </c>
      <c r="G557">
        <f>IF(SUM('Actual species'!J557)&gt;0,1,IF(SUM('Actual species'!J557="X"),1,0))</f>
        <v>0</v>
      </c>
      <c r="H557">
        <f>IF(SUM('Actual species'!K557)&gt;0,1,IF(SUM('Actual species'!K557="X"),1,0))</f>
        <v>0</v>
      </c>
      <c r="I557">
        <f>IF(SUM('Actual species'!L557)&gt;0,1,IF(SUM('Actual species'!L557="X"),1,0))</f>
        <v>0</v>
      </c>
      <c r="J557">
        <f>IF(SUM('Actual species'!M557)&gt;0,1,IF(SUM('Actual species'!M557="X"),1,0))</f>
        <v>1</v>
      </c>
      <c r="K557">
        <f>IF(SUM('Actual species'!N557)&gt;0,1,IF(SUM('Actual species'!N557="X"),1,0))</f>
        <v>0</v>
      </c>
      <c r="L557">
        <f>IF(SUM('Actual species'!O557)&gt;0,1,IF(SUM('Actual species'!O557="X"),1,0))</f>
        <v>0</v>
      </c>
      <c r="M557">
        <f>IF(SUM('Actual species'!P557)&gt;0,1,IF(SUM('Actual species'!P557="X"),1,0))</f>
        <v>0</v>
      </c>
      <c r="N557">
        <f>IF(SUM('Actual species'!Q557)&gt;0,1,IF(SUM('Actual species'!Q557="X"),1,0))</f>
        <v>0</v>
      </c>
      <c r="O557">
        <f>IF(SUM('Actual species'!R557)&gt;0,1,IF(SUM('Actual species'!R557="X"),1,0))</f>
        <v>0</v>
      </c>
      <c r="P557">
        <f>IF(SUM('Actual species'!S557)&gt;0,1,IF(SUM('Actual species'!S557="X"),1,0))</f>
        <v>0</v>
      </c>
      <c r="Q557">
        <f>IF(SUM('Actual species'!T557)&gt;0,1,IF(SUM('Actual species'!T557="X"),1,0))</f>
        <v>0</v>
      </c>
      <c r="R557">
        <f>IF(SUM('Actual species'!U557)&gt;0,1,IF(SUM('Actual species'!U557="X"),1,0))</f>
        <v>0</v>
      </c>
      <c r="S557">
        <f>IF(SUM('Actual species'!V557)&gt;0,1,IF(SUM('Actual species'!V557="X"),1,0))</f>
        <v>0</v>
      </c>
      <c r="T557">
        <f>IF(SUM('Actual species'!W557)&gt;0,1,IF(SUM('Actual species'!W557="X"),1,0))</f>
        <v>0</v>
      </c>
      <c r="U557">
        <f>IF(SUM('Actual species'!X557)&gt;0,1,IF(SUM('Actual species'!X557="X"),1,0))</f>
        <v>0</v>
      </c>
      <c r="V557">
        <f>IF(SUM('Actual species'!Y557)&gt;0,1,IF(SUM('Actual species'!Y557="X"),1,0))</f>
        <v>0</v>
      </c>
    </row>
    <row r="558" spans="1:22" x14ac:dyDescent="0.3">
      <c r="A558" t="str">
        <f>'Actual species'!A558</f>
        <v>Bledius furcatus</v>
      </c>
      <c r="B558">
        <f>IF(SUM('Actual species'!B558:E558)&gt;0,1,IF(SUM('Actual species'!B558:E558="X"),1,0))</f>
        <v>0</v>
      </c>
      <c r="C558">
        <f>IF(SUM('Actual species'!F558)&gt;0,1,IF(SUM('Actual species'!F558="X"),1,0))</f>
        <v>0</v>
      </c>
      <c r="D558">
        <f>IF(SUM('Actual species'!G558)&gt;0,1,IF(SUM('Actual species'!G558="X"),1,0))</f>
        <v>0</v>
      </c>
      <c r="E558">
        <f>IF(SUM('Actual species'!H558)&gt;0,1,IF(SUM('Actual species'!H558="X"),1,0))</f>
        <v>1</v>
      </c>
      <c r="F558">
        <f>IF(SUM('Actual species'!I558)&gt;0,1,IF(SUM('Actual species'!I558="X"),1,0))</f>
        <v>0</v>
      </c>
      <c r="G558">
        <f>IF(SUM('Actual species'!J558)&gt;0,1,IF(SUM('Actual species'!J558="X"),1,0))</f>
        <v>0</v>
      </c>
      <c r="H558">
        <f>IF(SUM('Actual species'!K558)&gt;0,1,IF(SUM('Actual species'!K558="X"),1,0))</f>
        <v>0</v>
      </c>
      <c r="I558">
        <f>IF(SUM('Actual species'!L558)&gt;0,1,IF(SUM('Actual species'!L558="X"),1,0))</f>
        <v>0</v>
      </c>
      <c r="J558">
        <f>IF(SUM('Actual species'!M558)&gt;0,1,IF(SUM('Actual species'!M558="X"),1,0))</f>
        <v>1</v>
      </c>
      <c r="K558">
        <f>IF(SUM('Actual species'!N558)&gt;0,1,IF(SUM('Actual species'!N558="X"),1,0))</f>
        <v>0</v>
      </c>
      <c r="L558">
        <f>IF(SUM('Actual species'!O558)&gt;0,1,IF(SUM('Actual species'!O558="X"),1,0))</f>
        <v>0</v>
      </c>
      <c r="M558">
        <f>IF(SUM('Actual species'!P558)&gt;0,1,IF(SUM('Actual species'!P558="X"),1,0))</f>
        <v>0</v>
      </c>
      <c r="N558">
        <f>IF(SUM('Actual species'!Q558)&gt;0,1,IF(SUM('Actual species'!Q558="X"),1,0))</f>
        <v>0</v>
      </c>
      <c r="O558">
        <f>IF(SUM('Actual species'!R558)&gt;0,1,IF(SUM('Actual species'!R558="X"),1,0))</f>
        <v>0</v>
      </c>
      <c r="P558">
        <f>IF(SUM('Actual species'!S558)&gt;0,1,IF(SUM('Actual species'!S558="X"),1,0))</f>
        <v>0</v>
      </c>
      <c r="Q558">
        <f>IF(SUM('Actual species'!T558)&gt;0,1,IF(SUM('Actual species'!T558="X"),1,0))</f>
        <v>0</v>
      </c>
      <c r="R558">
        <f>IF(SUM('Actual species'!U558)&gt;0,1,IF(SUM('Actual species'!U558="X"),1,0))</f>
        <v>0</v>
      </c>
      <c r="S558">
        <f>IF(SUM('Actual species'!V558)&gt;0,1,IF(SUM('Actual species'!V558="X"),1,0))</f>
        <v>0</v>
      </c>
      <c r="T558">
        <f>IF(SUM('Actual species'!W558)&gt;0,1,IF(SUM('Actual species'!W558="X"),1,0))</f>
        <v>0</v>
      </c>
      <c r="U558">
        <f>IF(SUM('Actual species'!X558)&gt;0,1,IF(SUM('Actual species'!X558="X"),1,0))</f>
        <v>1</v>
      </c>
      <c r="V558">
        <f>IF(SUM('Actual species'!Y558)&gt;0,1,IF(SUM('Actual species'!Y558="X"),1,0))</f>
        <v>1</v>
      </c>
    </row>
    <row r="559" spans="1:22" x14ac:dyDescent="0.3">
      <c r="A559" t="str">
        <f>'Actual species'!A559</f>
        <v xml:space="preserve">Bledius minor minor </v>
      </c>
      <c r="B559">
        <f>IF(SUM('Actual species'!B559:E559)&gt;0,1,IF(SUM('Actual species'!B559:E559="X"),1,0))</f>
        <v>0</v>
      </c>
      <c r="C559">
        <f>IF(SUM('Actual species'!F559)&gt;0,1,IF(SUM('Actual species'!F559="X"),1,0))</f>
        <v>0</v>
      </c>
      <c r="D559">
        <f>IF(SUM('Actual species'!G559)&gt;0,1,IF(SUM('Actual species'!G559="X"),1,0))</f>
        <v>0</v>
      </c>
      <c r="E559">
        <f>IF(SUM('Actual species'!H559)&gt;0,1,IF(SUM('Actual species'!H559="X"),1,0))</f>
        <v>0</v>
      </c>
      <c r="F559">
        <f>IF(SUM('Actual species'!I559)&gt;0,1,IF(SUM('Actual species'!I559="X"),1,0))</f>
        <v>0</v>
      </c>
      <c r="G559">
        <f>IF(SUM('Actual species'!J559)&gt;0,1,IF(SUM('Actual species'!J559="X"),1,0))</f>
        <v>0</v>
      </c>
      <c r="H559">
        <f>IF(SUM('Actual species'!K559)&gt;0,1,IF(SUM('Actual species'!K559="X"),1,0))</f>
        <v>0</v>
      </c>
      <c r="I559">
        <f>IF(SUM('Actual species'!L559)&gt;0,1,IF(SUM('Actual species'!L559="X"),1,0))</f>
        <v>0</v>
      </c>
      <c r="J559">
        <f>IF(SUM('Actual species'!M559)&gt;0,1,IF(SUM('Actual species'!M559="X"),1,0))</f>
        <v>1</v>
      </c>
      <c r="K559">
        <f>IF(SUM('Actual species'!N559)&gt;0,1,IF(SUM('Actual species'!N559="X"),1,0))</f>
        <v>0</v>
      </c>
      <c r="L559">
        <f>IF(SUM('Actual species'!O559)&gt;0,1,IF(SUM('Actual species'!O559="X"),1,0))</f>
        <v>0</v>
      </c>
      <c r="M559">
        <f>IF(SUM('Actual species'!P559)&gt;0,1,IF(SUM('Actual species'!P559="X"),1,0))</f>
        <v>0</v>
      </c>
      <c r="N559">
        <f>IF(SUM('Actual species'!Q559)&gt;0,1,IF(SUM('Actual species'!Q559="X"),1,0))</f>
        <v>0</v>
      </c>
      <c r="O559">
        <f>IF(SUM('Actual species'!R559)&gt;0,1,IF(SUM('Actual species'!R559="X"),1,0))</f>
        <v>0</v>
      </c>
      <c r="P559">
        <f>IF(SUM('Actual species'!S559)&gt;0,1,IF(SUM('Actual species'!S559="X"),1,0))</f>
        <v>0</v>
      </c>
      <c r="Q559">
        <f>IF(SUM('Actual species'!T559)&gt;0,1,IF(SUM('Actual species'!T559="X"),1,0))</f>
        <v>0</v>
      </c>
      <c r="R559">
        <f>IF(SUM('Actual species'!U559)&gt;0,1,IF(SUM('Actual species'!U559="X"),1,0))</f>
        <v>0</v>
      </c>
      <c r="S559">
        <f>IF(SUM('Actual species'!V559)&gt;0,1,IF(SUM('Actual species'!V559="X"),1,0))</f>
        <v>0</v>
      </c>
      <c r="T559">
        <f>IF(SUM('Actual species'!W559)&gt;0,1,IF(SUM('Actual species'!W559="X"),1,0))</f>
        <v>0</v>
      </c>
      <c r="U559">
        <f>IF(SUM('Actual species'!X559)&gt;0,1,IF(SUM('Actual species'!X559="X"),1,0))</f>
        <v>0</v>
      </c>
      <c r="V559">
        <f>IF(SUM('Actual species'!Y559)&gt;0,1,IF(SUM('Actual species'!Y559="X"),1,0))</f>
        <v>0</v>
      </c>
    </row>
    <row r="560" spans="1:22" x14ac:dyDescent="0.3">
      <c r="A560" t="str">
        <f>'Actual species'!A560</f>
        <v>Bledius spectabilis</v>
      </c>
      <c r="B560">
        <f>IF(SUM('Actual species'!B560:E560)&gt;0,1,IF(SUM('Actual species'!B560:E560="X"),1,0))</f>
        <v>0</v>
      </c>
      <c r="C560">
        <f>IF(SUM('Actual species'!F560)&gt;0,1,IF(SUM('Actual species'!F560="X"),1,0))</f>
        <v>0</v>
      </c>
      <c r="D560">
        <f>IF(SUM('Actual species'!G560)&gt;0,1,IF(SUM('Actual species'!G560="X"),1,0))</f>
        <v>0</v>
      </c>
      <c r="E560">
        <f>IF(SUM('Actual species'!H560)&gt;0,1,IF(SUM('Actual species'!H560="X"),1,0))</f>
        <v>0</v>
      </c>
      <c r="F560">
        <f>IF(SUM('Actual species'!I560)&gt;0,1,IF(SUM('Actual species'!I560="X"),1,0))</f>
        <v>0</v>
      </c>
      <c r="G560">
        <f>IF(SUM('Actual species'!J560)&gt;0,1,IF(SUM('Actual species'!J560="X"),1,0))</f>
        <v>0</v>
      </c>
      <c r="H560">
        <f>IF(SUM('Actual species'!K560)&gt;0,1,IF(SUM('Actual species'!K560="X"),1,0))</f>
        <v>1</v>
      </c>
      <c r="I560">
        <f>IF(SUM('Actual species'!L560)&gt;0,1,IF(SUM('Actual species'!L560="X"),1,0))</f>
        <v>0</v>
      </c>
      <c r="J560">
        <f>IF(SUM('Actual species'!M560)&gt;0,1,IF(SUM('Actual species'!M560="X"),1,0))</f>
        <v>1</v>
      </c>
      <c r="K560">
        <f>IF(SUM('Actual species'!N560)&gt;0,1,IF(SUM('Actual species'!N560="X"),1,0))</f>
        <v>0</v>
      </c>
      <c r="L560">
        <f>IF(SUM('Actual species'!O560)&gt;0,1,IF(SUM('Actual species'!O560="X"),1,0))</f>
        <v>0</v>
      </c>
      <c r="M560">
        <f>IF(SUM('Actual species'!P560)&gt;0,1,IF(SUM('Actual species'!P560="X"),1,0))</f>
        <v>0</v>
      </c>
      <c r="N560">
        <f>IF(SUM('Actual species'!Q560)&gt;0,1,IF(SUM('Actual species'!Q560="X"),1,0))</f>
        <v>0</v>
      </c>
      <c r="O560">
        <f>IF(SUM('Actual species'!R560)&gt;0,1,IF(SUM('Actual species'!R560="X"),1,0))</f>
        <v>0</v>
      </c>
      <c r="P560">
        <f>IF(SUM('Actual species'!S560)&gt;0,1,IF(SUM('Actual species'!S560="X"),1,0))</f>
        <v>0</v>
      </c>
      <c r="Q560">
        <f>IF(SUM('Actual species'!T560)&gt;0,1,IF(SUM('Actual species'!T560="X"),1,0))</f>
        <v>0</v>
      </c>
      <c r="R560">
        <f>IF(SUM('Actual species'!U560)&gt;0,1,IF(SUM('Actual species'!U560="X"),1,0))</f>
        <v>0</v>
      </c>
      <c r="S560">
        <f>IF(SUM('Actual species'!V560)&gt;0,1,IF(SUM('Actual species'!V560="X"),1,0))</f>
        <v>0</v>
      </c>
      <c r="T560">
        <f>IF(SUM('Actual species'!W560)&gt;0,1,IF(SUM('Actual species'!W560="X"),1,0))</f>
        <v>0</v>
      </c>
      <c r="U560">
        <f>IF(SUM('Actual species'!X560)&gt;0,1,IF(SUM('Actual species'!X560="X"),1,0))</f>
        <v>1</v>
      </c>
      <c r="V560">
        <f>IF(SUM('Actual species'!Y560)&gt;0,1,IF(SUM('Actual species'!Y560="X"),1,0))</f>
        <v>1</v>
      </c>
    </row>
    <row r="561" spans="1:22" x14ac:dyDescent="0.3">
      <c r="A561" t="str">
        <f>'Actual species'!A561</f>
        <v>Bledius tristis</v>
      </c>
      <c r="B561">
        <f>IF(SUM('Actual species'!B561:E561)&gt;0,1,IF(SUM('Actual species'!B561:E561="X"),1,0))</f>
        <v>0</v>
      </c>
      <c r="C561">
        <f>IF(SUM('Actual species'!F561)&gt;0,1,IF(SUM('Actual species'!F561="X"),1,0))</f>
        <v>0</v>
      </c>
      <c r="D561">
        <f>IF(SUM('Actual species'!G561)&gt;0,1,IF(SUM('Actual species'!G561="X"),1,0))</f>
        <v>0</v>
      </c>
      <c r="E561">
        <f>IF(SUM('Actual species'!H561)&gt;0,1,IF(SUM('Actual species'!H561="X"),1,0))</f>
        <v>0</v>
      </c>
      <c r="F561">
        <f>IF(SUM('Actual species'!I561)&gt;0,1,IF(SUM('Actual species'!I561="X"),1,0))</f>
        <v>0</v>
      </c>
      <c r="G561">
        <f>IF(SUM('Actual species'!J561)&gt;0,1,IF(SUM('Actual species'!J561="X"),1,0))</f>
        <v>0</v>
      </c>
      <c r="H561">
        <f>IF(SUM('Actual species'!K561)&gt;0,1,IF(SUM('Actual species'!K561="X"),1,0))</f>
        <v>0</v>
      </c>
      <c r="I561">
        <f>IF(SUM('Actual species'!L561)&gt;0,1,IF(SUM('Actual species'!L561="X"),1,0))</f>
        <v>0</v>
      </c>
      <c r="J561">
        <f>IF(SUM('Actual species'!M561)&gt;0,1,IF(SUM('Actual species'!M561="X"),1,0))</f>
        <v>1</v>
      </c>
      <c r="K561">
        <f>IF(SUM('Actual species'!N561)&gt;0,1,IF(SUM('Actual species'!N561="X"),1,0))</f>
        <v>0</v>
      </c>
      <c r="L561">
        <f>IF(SUM('Actual species'!O561)&gt;0,1,IF(SUM('Actual species'!O561="X"),1,0))</f>
        <v>0</v>
      </c>
      <c r="M561">
        <f>IF(SUM('Actual species'!P561)&gt;0,1,IF(SUM('Actual species'!P561="X"),1,0))</f>
        <v>0</v>
      </c>
      <c r="N561">
        <f>IF(SUM('Actual species'!Q561)&gt;0,1,IF(SUM('Actual species'!Q561="X"),1,0))</f>
        <v>0</v>
      </c>
      <c r="O561">
        <f>IF(SUM('Actual species'!R561)&gt;0,1,IF(SUM('Actual species'!R561="X"),1,0))</f>
        <v>0</v>
      </c>
      <c r="P561">
        <f>IF(SUM('Actual species'!S561)&gt;0,1,IF(SUM('Actual species'!S561="X"),1,0))</f>
        <v>0</v>
      </c>
      <c r="Q561">
        <f>IF(SUM('Actual species'!T561)&gt;0,1,IF(SUM('Actual species'!T561="X"),1,0))</f>
        <v>0</v>
      </c>
      <c r="R561">
        <f>IF(SUM('Actual species'!U561)&gt;0,1,IF(SUM('Actual species'!U561="X"),1,0))</f>
        <v>0</v>
      </c>
      <c r="S561">
        <f>IF(SUM('Actual species'!V561)&gt;0,1,IF(SUM('Actual species'!V561="X"),1,0))</f>
        <v>0</v>
      </c>
      <c r="T561">
        <f>IF(SUM('Actual species'!W561)&gt;0,1,IF(SUM('Actual species'!W561="X"),1,0))</f>
        <v>0</v>
      </c>
      <c r="U561">
        <f>IF(SUM('Actual species'!X561)&gt;0,1,IF(SUM('Actual species'!X561="X"),1,0))</f>
        <v>0</v>
      </c>
      <c r="V561">
        <f>IF(SUM('Actual species'!Y561)&gt;0,1,IF(SUM('Actual species'!Y561="X"),1,0))</f>
        <v>0</v>
      </c>
    </row>
    <row r="562" spans="1:22" x14ac:dyDescent="0.3">
      <c r="A562" t="str">
        <f>'Actual species'!A562</f>
        <v>Bledius unicornis</v>
      </c>
      <c r="B562">
        <f>IF(SUM('Actual species'!B562:E562)&gt;0,1,IF(SUM('Actual species'!B562:E562="X"),1,0))</f>
        <v>0</v>
      </c>
      <c r="C562">
        <f>IF(SUM('Actual species'!F562)&gt;0,1,IF(SUM('Actual species'!F562="X"),1,0))</f>
        <v>0</v>
      </c>
      <c r="D562">
        <f>IF(SUM('Actual species'!G562)&gt;0,1,IF(SUM('Actual species'!G562="X"),1,0))</f>
        <v>0</v>
      </c>
      <c r="E562">
        <f>IF(SUM('Actual species'!H562)&gt;0,1,IF(SUM('Actual species'!H562="X"),1,0))</f>
        <v>1</v>
      </c>
      <c r="F562">
        <f>IF(SUM('Actual species'!I562)&gt;0,1,IF(SUM('Actual species'!I562="X"),1,0))</f>
        <v>1</v>
      </c>
      <c r="G562">
        <f>IF(SUM('Actual species'!J562)&gt;0,1,IF(SUM('Actual species'!J562="X"),1,0))</f>
        <v>0</v>
      </c>
      <c r="H562">
        <f>IF(SUM('Actual species'!K562)&gt;0,1,IF(SUM('Actual species'!K562="X"),1,0))</f>
        <v>1</v>
      </c>
      <c r="I562">
        <f>IF(SUM('Actual species'!L562)&gt;0,1,IF(SUM('Actual species'!L562="X"),1,0))</f>
        <v>0</v>
      </c>
      <c r="J562">
        <f>IF(SUM('Actual species'!M562)&gt;0,1,IF(SUM('Actual species'!M562="X"),1,0))</f>
        <v>1</v>
      </c>
      <c r="K562">
        <f>IF(SUM('Actual species'!N562)&gt;0,1,IF(SUM('Actual species'!N562="X"),1,0))</f>
        <v>0</v>
      </c>
      <c r="L562">
        <f>IF(SUM('Actual species'!O562)&gt;0,1,IF(SUM('Actual species'!O562="X"),1,0))</f>
        <v>0</v>
      </c>
      <c r="M562">
        <f>IF(SUM('Actual species'!P562)&gt;0,1,IF(SUM('Actual species'!P562="X"),1,0))</f>
        <v>0</v>
      </c>
      <c r="N562">
        <f>IF(SUM('Actual species'!Q562)&gt;0,1,IF(SUM('Actual species'!Q562="X"),1,0))</f>
        <v>0</v>
      </c>
      <c r="O562">
        <f>IF(SUM('Actual species'!R562)&gt;0,1,IF(SUM('Actual species'!R562="X"),1,0))</f>
        <v>0</v>
      </c>
      <c r="P562">
        <f>IF(SUM('Actual species'!S562)&gt;0,1,IF(SUM('Actual species'!S562="X"),1,0))</f>
        <v>0</v>
      </c>
      <c r="Q562">
        <f>IF(SUM('Actual species'!T562)&gt;0,1,IF(SUM('Actual species'!T562="X"),1,0))</f>
        <v>0</v>
      </c>
      <c r="R562">
        <f>IF(SUM('Actual species'!U562)&gt;0,1,IF(SUM('Actual species'!U562="X"),1,0))</f>
        <v>0</v>
      </c>
      <c r="S562">
        <f>IF(SUM('Actual species'!V562)&gt;0,1,IF(SUM('Actual species'!V562="X"),1,0))</f>
        <v>0</v>
      </c>
      <c r="T562">
        <f>IF(SUM('Actual species'!W562)&gt;0,1,IF(SUM('Actual species'!W562="X"),1,0))</f>
        <v>0</v>
      </c>
      <c r="U562">
        <f>IF(SUM('Actual species'!X562)&gt;0,1,IF(SUM('Actual species'!X562="X"),1,0))</f>
        <v>1</v>
      </c>
      <c r="V562">
        <f>IF(SUM('Actual species'!Y562)&gt;0,1,IF(SUM('Actual species'!Y562="X"),1,0))</f>
        <v>1</v>
      </c>
    </row>
    <row r="563" spans="1:22" x14ac:dyDescent="0.3">
      <c r="A563" t="str">
        <f>'Actual species'!A563</f>
        <v>Bledius verres</v>
      </c>
      <c r="B563">
        <f>IF(SUM('Actual species'!B563:E563)&gt;0,1,IF(SUM('Actual species'!B563:E563="X"),1,0))</f>
        <v>1</v>
      </c>
      <c r="C563">
        <f>IF(SUM('Actual species'!F563)&gt;0,1,IF(SUM('Actual species'!F563="X"),1,0))</f>
        <v>0</v>
      </c>
      <c r="D563">
        <f>IF(SUM('Actual species'!G563)&gt;0,1,IF(SUM('Actual species'!G563="X"),1,0))</f>
        <v>0</v>
      </c>
      <c r="E563">
        <f>IF(SUM('Actual species'!H563)&gt;0,1,IF(SUM('Actual species'!H563="X"),1,0))</f>
        <v>0</v>
      </c>
      <c r="F563">
        <f>IF(SUM('Actual species'!I563)&gt;0,1,IF(SUM('Actual species'!I563="X"),1,0))</f>
        <v>0</v>
      </c>
      <c r="G563">
        <f>IF(SUM('Actual species'!J563)&gt;0,1,IF(SUM('Actual species'!J563="X"),1,0))</f>
        <v>0</v>
      </c>
      <c r="H563">
        <f>IF(SUM('Actual species'!K563)&gt;0,1,IF(SUM('Actual species'!K563="X"),1,0))</f>
        <v>0</v>
      </c>
      <c r="I563">
        <f>IF(SUM('Actual species'!L563)&gt;0,1,IF(SUM('Actual species'!L563="X"),1,0))</f>
        <v>0</v>
      </c>
      <c r="J563">
        <f>IF(SUM('Actual species'!M563)&gt;0,1,IF(SUM('Actual species'!M563="X"),1,0))</f>
        <v>1</v>
      </c>
      <c r="K563">
        <f>IF(SUM('Actual species'!N563)&gt;0,1,IF(SUM('Actual species'!N563="X"),1,0))</f>
        <v>0</v>
      </c>
      <c r="L563">
        <f>IF(SUM('Actual species'!O563)&gt;0,1,IF(SUM('Actual species'!O563="X"),1,0))</f>
        <v>0</v>
      </c>
      <c r="M563">
        <f>IF(SUM('Actual species'!P563)&gt;0,1,IF(SUM('Actual species'!P563="X"),1,0))</f>
        <v>0</v>
      </c>
      <c r="N563">
        <f>IF(SUM('Actual species'!Q563)&gt;0,1,IF(SUM('Actual species'!Q563="X"),1,0))</f>
        <v>0</v>
      </c>
      <c r="O563">
        <f>IF(SUM('Actual species'!R563)&gt;0,1,IF(SUM('Actual species'!R563="X"),1,0))</f>
        <v>0</v>
      </c>
      <c r="P563">
        <f>IF(SUM('Actual species'!S563)&gt;0,1,IF(SUM('Actual species'!S563="X"),1,0))</f>
        <v>0</v>
      </c>
      <c r="Q563">
        <f>IF(SUM('Actual species'!T563)&gt;0,1,IF(SUM('Actual species'!T563="X"),1,0))</f>
        <v>0</v>
      </c>
      <c r="R563">
        <f>IF(SUM('Actual species'!U563)&gt;0,1,IF(SUM('Actual species'!U563="X"),1,0))</f>
        <v>0</v>
      </c>
      <c r="S563">
        <f>IF(SUM('Actual species'!V563)&gt;0,1,IF(SUM('Actual species'!V563="X"),1,0))</f>
        <v>0</v>
      </c>
      <c r="T563">
        <f>IF(SUM('Actual species'!W563)&gt;0,1,IF(SUM('Actual species'!W563="X"),1,0))</f>
        <v>0</v>
      </c>
      <c r="U563">
        <f>IF(SUM('Actual species'!X563)&gt;0,1,IF(SUM('Actual species'!X563="X"),1,0))</f>
        <v>1</v>
      </c>
      <c r="V563">
        <f>IF(SUM('Actual species'!Y563)&gt;0,1,IF(SUM('Actual species'!Y563="X"),1,0))</f>
        <v>1</v>
      </c>
    </row>
    <row r="564" spans="1:22" x14ac:dyDescent="0.3">
      <c r="A564" t="str">
        <f>'Actual species'!A564</f>
        <v>Carpelimus alutaceus</v>
      </c>
      <c r="B564">
        <f>IF(SUM('Actual species'!B564:E564)&gt;0,1,IF(SUM('Actual species'!B564:E564="X"),1,0))</f>
        <v>0</v>
      </c>
      <c r="C564">
        <f>IF(SUM('Actual species'!F564)&gt;0,1,IF(SUM('Actual species'!F564="X"),1,0))</f>
        <v>0</v>
      </c>
      <c r="D564">
        <f>IF(SUM('Actual species'!G564)&gt;0,1,IF(SUM('Actual species'!G564="X"),1,0))</f>
        <v>0</v>
      </c>
      <c r="E564">
        <f>IF(SUM('Actual species'!H564)&gt;0,1,IF(SUM('Actual species'!H564="X"),1,0))</f>
        <v>0</v>
      </c>
      <c r="F564">
        <f>IF(SUM('Actual species'!I564)&gt;0,1,IF(SUM('Actual species'!I564="X"),1,0))</f>
        <v>0</v>
      </c>
      <c r="G564">
        <f>IF(SUM('Actual species'!J564)&gt;0,1,IF(SUM('Actual species'!J564="X"),1,0))</f>
        <v>0</v>
      </c>
      <c r="H564">
        <f>IF(SUM('Actual species'!K564)&gt;0,1,IF(SUM('Actual species'!K564="X"),1,0))</f>
        <v>0</v>
      </c>
      <c r="I564">
        <f>IF(SUM('Actual species'!L564)&gt;0,1,IF(SUM('Actual species'!L564="X"),1,0))</f>
        <v>0</v>
      </c>
      <c r="J564">
        <f>IF(SUM('Actual species'!M564)&gt;0,1,IF(SUM('Actual species'!M564="X"),1,0))</f>
        <v>1</v>
      </c>
      <c r="K564">
        <f>IF(SUM('Actual species'!N564)&gt;0,1,IF(SUM('Actual species'!N564="X"),1,0))</f>
        <v>0</v>
      </c>
      <c r="L564">
        <f>IF(SUM('Actual species'!O564)&gt;0,1,IF(SUM('Actual species'!O564="X"),1,0))</f>
        <v>0</v>
      </c>
      <c r="M564">
        <f>IF(SUM('Actual species'!P564)&gt;0,1,IF(SUM('Actual species'!P564="X"),1,0))</f>
        <v>0</v>
      </c>
      <c r="N564">
        <f>IF(SUM('Actual species'!Q564)&gt;0,1,IF(SUM('Actual species'!Q564="X"),1,0))</f>
        <v>0</v>
      </c>
      <c r="O564">
        <f>IF(SUM('Actual species'!R564)&gt;0,1,IF(SUM('Actual species'!R564="X"),1,0))</f>
        <v>0</v>
      </c>
      <c r="P564">
        <f>IF(SUM('Actual species'!S564)&gt;0,1,IF(SUM('Actual species'!S564="X"),1,0))</f>
        <v>0</v>
      </c>
      <c r="Q564">
        <f>IF(SUM('Actual species'!T564)&gt;0,1,IF(SUM('Actual species'!T564="X"),1,0))</f>
        <v>0</v>
      </c>
      <c r="R564">
        <f>IF(SUM('Actual species'!U564)&gt;0,1,IF(SUM('Actual species'!U564="X"),1,0))</f>
        <v>0</v>
      </c>
      <c r="S564">
        <f>IF(SUM('Actual species'!V564)&gt;0,1,IF(SUM('Actual species'!V564="X"),1,0))</f>
        <v>0</v>
      </c>
      <c r="T564">
        <f>IF(SUM('Actual species'!W564)&gt;0,1,IF(SUM('Actual species'!W564="X"),1,0))</f>
        <v>0</v>
      </c>
      <c r="U564">
        <f>IF(SUM('Actual species'!X564)&gt;0,1,IF(SUM('Actual species'!X564="X"),1,0))</f>
        <v>0</v>
      </c>
      <c r="V564">
        <f>IF(SUM('Actual species'!Y564)&gt;0,1,IF(SUM('Actual species'!Y564="X"),1,0))</f>
        <v>0</v>
      </c>
    </row>
    <row r="565" spans="1:22" x14ac:dyDescent="0.3">
      <c r="A565" t="str">
        <f>'Actual species'!A565</f>
        <v>Carpelimus bilineatus</v>
      </c>
      <c r="B565">
        <f>IF(SUM('Actual species'!B565:E565)&gt;0,1,IF(SUM('Actual species'!B565:E565="X"),1,0))</f>
        <v>1</v>
      </c>
      <c r="C565">
        <f>IF(SUM('Actual species'!F565)&gt;0,1,IF(SUM('Actual species'!F565="X"),1,0))</f>
        <v>0</v>
      </c>
      <c r="D565">
        <f>IF(SUM('Actual species'!G565)&gt;0,1,IF(SUM('Actual species'!G565="X"),1,0))</f>
        <v>0</v>
      </c>
      <c r="E565">
        <f>IF(SUM('Actual species'!H565)&gt;0,1,IF(SUM('Actual species'!H565="X"),1,0))</f>
        <v>0</v>
      </c>
      <c r="F565">
        <f>IF(SUM('Actual species'!I565)&gt;0,1,IF(SUM('Actual species'!I565="X"),1,0))</f>
        <v>0</v>
      </c>
      <c r="G565">
        <f>IF(SUM('Actual species'!J565)&gt;0,1,IF(SUM('Actual species'!J565="X"),1,0))</f>
        <v>0</v>
      </c>
      <c r="H565">
        <f>IF(SUM('Actual species'!K565)&gt;0,1,IF(SUM('Actual species'!K565="X"),1,0))</f>
        <v>0</v>
      </c>
      <c r="I565">
        <f>IF(SUM('Actual species'!L565)&gt;0,1,IF(SUM('Actual species'!L565="X"),1,0))</f>
        <v>0</v>
      </c>
      <c r="J565">
        <f>IF(SUM('Actual species'!M565)&gt;0,1,IF(SUM('Actual species'!M565="X"),1,0))</f>
        <v>1</v>
      </c>
      <c r="K565">
        <f>IF(SUM('Actual species'!N565)&gt;0,1,IF(SUM('Actual species'!N565="X"),1,0))</f>
        <v>0</v>
      </c>
      <c r="L565">
        <f>IF(SUM('Actual species'!O565)&gt;0,1,IF(SUM('Actual species'!O565="X"),1,0))</f>
        <v>0</v>
      </c>
      <c r="M565">
        <f>IF(SUM('Actual species'!P565)&gt;0,1,IF(SUM('Actual species'!P565="X"),1,0))</f>
        <v>0</v>
      </c>
      <c r="N565">
        <f>IF(SUM('Actual species'!Q565)&gt;0,1,IF(SUM('Actual species'!Q565="X"),1,0))</f>
        <v>0</v>
      </c>
      <c r="O565">
        <f>IF(SUM('Actual species'!R565)&gt;0,1,IF(SUM('Actual species'!R565="X"),1,0))</f>
        <v>1</v>
      </c>
      <c r="P565">
        <f>IF(SUM('Actual species'!S565)&gt;0,1,IF(SUM('Actual species'!S565="X"),1,0))</f>
        <v>0</v>
      </c>
      <c r="Q565">
        <f>IF(SUM('Actual species'!T565)&gt;0,1,IF(SUM('Actual species'!T565="X"),1,0))</f>
        <v>0</v>
      </c>
      <c r="R565">
        <f>IF(SUM('Actual species'!U565)&gt;0,1,IF(SUM('Actual species'!U565="X"),1,0))</f>
        <v>0</v>
      </c>
      <c r="S565">
        <f>IF(SUM('Actual species'!V565)&gt;0,1,IF(SUM('Actual species'!V565="X"),1,0))</f>
        <v>0</v>
      </c>
      <c r="T565">
        <f>IF(SUM('Actual species'!W565)&gt;0,1,IF(SUM('Actual species'!W565="X"),1,0))</f>
        <v>0</v>
      </c>
      <c r="U565">
        <f>IF(SUM('Actual species'!X565)&gt;0,1,IF(SUM('Actual species'!X565="X"),1,0))</f>
        <v>1</v>
      </c>
      <c r="V565">
        <f>IF(SUM('Actual species'!Y565)&gt;0,1,IF(SUM('Actual species'!Y565="X"),1,0))</f>
        <v>1</v>
      </c>
    </row>
    <row r="566" spans="1:22" x14ac:dyDescent="0.3">
      <c r="A566" t="str">
        <f>'Actual species'!A566</f>
        <v>?*Carpelimus corfuensis</v>
      </c>
      <c r="B566">
        <f>IF(SUM('Actual species'!B566:E566)&gt;0,1,IF(SUM('Actual species'!B566:E566="X"),1,0))</f>
        <v>0</v>
      </c>
      <c r="C566">
        <f>IF(SUM('Actual species'!F566)&gt;0,1,IF(SUM('Actual species'!F566="X"),1,0))</f>
        <v>0</v>
      </c>
      <c r="D566">
        <f>IF(SUM('Actual species'!G566)&gt;0,1,IF(SUM('Actual species'!G566="X"),1,0))</f>
        <v>0</v>
      </c>
      <c r="E566">
        <f>IF(SUM('Actual species'!H566)&gt;0,1,IF(SUM('Actual species'!H566="X"),1,0))</f>
        <v>0</v>
      </c>
      <c r="F566">
        <f>IF(SUM('Actual species'!I566)&gt;0,1,IF(SUM('Actual species'!I566="X"),1,0))</f>
        <v>0</v>
      </c>
      <c r="G566">
        <f>IF(SUM('Actual species'!J566)&gt;0,1,IF(SUM('Actual species'!J566="X"),1,0))</f>
        <v>0</v>
      </c>
      <c r="H566">
        <f>IF(SUM('Actual species'!K566)&gt;0,1,IF(SUM('Actual species'!K566="X"),1,0))</f>
        <v>0</v>
      </c>
      <c r="I566">
        <f>IF(SUM('Actual species'!L566)&gt;0,1,IF(SUM('Actual species'!L566="X"),1,0))</f>
        <v>0</v>
      </c>
      <c r="J566">
        <f>IF(SUM('Actual species'!M566)&gt;0,1,IF(SUM('Actual species'!M566="X"),1,0))</f>
        <v>1</v>
      </c>
      <c r="K566">
        <f>IF(SUM('Actual species'!N566)&gt;0,1,IF(SUM('Actual species'!N566="X"),1,0))</f>
        <v>0</v>
      </c>
      <c r="L566">
        <f>IF(SUM('Actual species'!O566)&gt;0,1,IF(SUM('Actual species'!O566="X"),1,0))</f>
        <v>0</v>
      </c>
      <c r="M566">
        <f>IF(SUM('Actual species'!P566)&gt;0,1,IF(SUM('Actual species'!P566="X"),1,0))</f>
        <v>0</v>
      </c>
      <c r="N566">
        <f>IF(SUM('Actual species'!Q566)&gt;0,1,IF(SUM('Actual species'!Q566="X"),1,0))</f>
        <v>0</v>
      </c>
      <c r="O566">
        <f>IF(SUM('Actual species'!R566)&gt;0,1,IF(SUM('Actual species'!R566="X"),1,0))</f>
        <v>0</v>
      </c>
      <c r="P566">
        <f>IF(SUM('Actual species'!S566)&gt;0,1,IF(SUM('Actual species'!S566="X"),1,0))</f>
        <v>0</v>
      </c>
      <c r="Q566">
        <f>IF(SUM('Actual species'!T566)&gt;0,1,IF(SUM('Actual species'!T566="X"),1,0))</f>
        <v>0</v>
      </c>
      <c r="R566">
        <f>IF(SUM('Actual species'!U566)&gt;0,1,IF(SUM('Actual species'!U566="X"),1,0))</f>
        <v>0</v>
      </c>
      <c r="S566">
        <f>IF(SUM('Actual species'!V566)&gt;0,1,IF(SUM('Actual species'!V566="X"),1,0))</f>
        <v>0</v>
      </c>
      <c r="T566">
        <f>IF(SUM('Actual species'!W566)&gt;0,1,IF(SUM('Actual species'!W566="X"),1,0))</f>
        <v>0</v>
      </c>
      <c r="U566">
        <f>IF(SUM('Actual species'!X566)&gt;0,1,IF(SUM('Actual species'!X566="X"),1,0))</f>
        <v>0</v>
      </c>
      <c r="V566">
        <f>IF(SUM('Actual species'!Y566)&gt;0,1,IF(SUM('Actual species'!Y566="X"),1,0))</f>
        <v>0</v>
      </c>
    </row>
    <row r="567" spans="1:22" x14ac:dyDescent="0.3">
      <c r="A567" t="str">
        <f>'Actual species'!A567</f>
        <v>Carpelimus corticinus</v>
      </c>
      <c r="B567">
        <f>IF(SUM('Actual species'!B567:E567)&gt;0,1,IF(SUM('Actual species'!B567:E567="X"),1,0))</f>
        <v>1</v>
      </c>
      <c r="C567">
        <f>IF(SUM('Actual species'!F567)&gt;0,1,IF(SUM('Actual species'!F567="X"),1,0))</f>
        <v>0</v>
      </c>
      <c r="D567">
        <f>IF(SUM('Actual species'!G567)&gt;0,1,IF(SUM('Actual species'!G567="X"),1,0))</f>
        <v>1</v>
      </c>
      <c r="E567">
        <f>IF(SUM('Actual species'!H567)&gt;0,1,IF(SUM('Actual species'!H567="X"),1,0))</f>
        <v>0</v>
      </c>
      <c r="F567">
        <f>IF(SUM('Actual species'!I567)&gt;0,1,IF(SUM('Actual species'!I567="X"),1,0))</f>
        <v>1</v>
      </c>
      <c r="G567">
        <f>IF(SUM('Actual species'!J567)&gt;0,1,IF(SUM('Actual species'!J567="X"),1,0))</f>
        <v>1</v>
      </c>
      <c r="H567">
        <f>IF(SUM('Actual species'!K567)&gt;0,1,IF(SUM('Actual species'!K567="X"),1,0))</f>
        <v>0</v>
      </c>
      <c r="I567">
        <f>IF(SUM('Actual species'!L567)&gt;0,1,IF(SUM('Actual species'!L567="X"),1,0))</f>
        <v>0</v>
      </c>
      <c r="J567">
        <f>IF(SUM('Actual species'!M567)&gt;0,1,IF(SUM('Actual species'!M567="X"),1,0))</f>
        <v>1</v>
      </c>
      <c r="K567">
        <f>IF(SUM('Actual species'!N567)&gt;0,1,IF(SUM('Actual species'!N567="X"),1,0))</f>
        <v>0</v>
      </c>
      <c r="L567">
        <f>IF(SUM('Actual species'!O567)&gt;0,1,IF(SUM('Actual species'!O567="X"),1,0))</f>
        <v>0</v>
      </c>
      <c r="M567">
        <f>IF(SUM('Actual species'!P567)&gt;0,1,IF(SUM('Actual species'!P567="X"),1,0))</f>
        <v>1</v>
      </c>
      <c r="N567">
        <f>IF(SUM('Actual species'!Q567)&gt;0,1,IF(SUM('Actual species'!Q567="X"),1,0))</f>
        <v>0</v>
      </c>
      <c r="O567">
        <f>IF(SUM('Actual species'!R567)&gt;0,1,IF(SUM('Actual species'!R567="X"),1,0))</f>
        <v>1</v>
      </c>
      <c r="P567">
        <f>IF(SUM('Actual species'!S567)&gt;0,1,IF(SUM('Actual species'!S567="X"),1,0))</f>
        <v>0</v>
      </c>
      <c r="Q567">
        <f>IF(SUM('Actual species'!T567)&gt;0,1,IF(SUM('Actual species'!T567="X"),1,0))</f>
        <v>1</v>
      </c>
      <c r="R567">
        <f>IF(SUM('Actual species'!U567)&gt;0,1,IF(SUM('Actual species'!U567="X"),1,0))</f>
        <v>0</v>
      </c>
      <c r="S567">
        <f>IF(SUM('Actual species'!V567)&gt;0,1,IF(SUM('Actual species'!V567="X"),1,0))</f>
        <v>0</v>
      </c>
      <c r="T567">
        <f>IF(SUM('Actual species'!W567)&gt;0,1,IF(SUM('Actual species'!W567="X"),1,0))</f>
        <v>0</v>
      </c>
      <c r="U567">
        <f>IF(SUM('Actual species'!X567)&gt;0,1,IF(SUM('Actual species'!X567="X"),1,0))</f>
        <v>1</v>
      </c>
      <c r="V567">
        <f>IF(SUM('Actual species'!Y567)&gt;0,1,IF(SUM('Actual species'!Y567="X"),1,0))</f>
        <v>1</v>
      </c>
    </row>
    <row r="568" spans="1:22" x14ac:dyDescent="0.3">
      <c r="A568" t="str">
        <f>'Actual species'!A568</f>
        <v>Carpelimus despectus</v>
      </c>
      <c r="B568">
        <f>IF(SUM('Actual species'!B568:E568)&gt;0,1,IF(SUM('Actual species'!B568:E568="X"),1,0))</f>
        <v>1</v>
      </c>
      <c r="C568">
        <f>IF(SUM('Actual species'!F568)&gt;0,1,IF(SUM('Actual species'!F568="X"),1,0))</f>
        <v>0</v>
      </c>
      <c r="D568">
        <f>IF(SUM('Actual species'!G568)&gt;0,1,IF(SUM('Actual species'!G568="X"),1,0))</f>
        <v>0</v>
      </c>
      <c r="E568">
        <f>IF(SUM('Actual species'!H568)&gt;0,1,IF(SUM('Actual species'!H568="X"),1,0))</f>
        <v>0</v>
      </c>
      <c r="F568">
        <f>IF(SUM('Actual species'!I568)&gt;0,1,IF(SUM('Actual species'!I568="X"),1,0))</f>
        <v>0</v>
      </c>
      <c r="G568">
        <f>IF(SUM('Actual species'!J568)&gt;0,1,IF(SUM('Actual species'!J568="X"),1,0))</f>
        <v>0</v>
      </c>
      <c r="H568">
        <f>IF(SUM('Actual species'!K568)&gt;0,1,IF(SUM('Actual species'!K568="X"),1,0))</f>
        <v>0</v>
      </c>
      <c r="I568">
        <f>IF(SUM('Actual species'!L568)&gt;0,1,IF(SUM('Actual species'!L568="X"),1,0))</f>
        <v>0</v>
      </c>
      <c r="J568">
        <f>IF(SUM('Actual species'!M568)&gt;0,1,IF(SUM('Actual species'!M568="X"),1,0))</f>
        <v>1</v>
      </c>
      <c r="K568">
        <f>IF(SUM('Actual species'!N568)&gt;0,1,IF(SUM('Actual species'!N568="X"),1,0))</f>
        <v>0</v>
      </c>
      <c r="L568">
        <f>IF(SUM('Actual species'!O568)&gt;0,1,IF(SUM('Actual species'!O568="X"),1,0))</f>
        <v>0</v>
      </c>
      <c r="M568">
        <f>IF(SUM('Actual species'!P568)&gt;0,1,IF(SUM('Actual species'!P568="X"),1,0))</f>
        <v>0</v>
      </c>
      <c r="N568">
        <f>IF(SUM('Actual species'!Q568)&gt;0,1,IF(SUM('Actual species'!Q568="X"),1,0))</f>
        <v>0</v>
      </c>
      <c r="O568">
        <f>IF(SUM('Actual species'!R568)&gt;0,1,IF(SUM('Actual species'!R568="X"),1,0))</f>
        <v>0</v>
      </c>
      <c r="P568">
        <f>IF(SUM('Actual species'!S568)&gt;0,1,IF(SUM('Actual species'!S568="X"),1,0))</f>
        <v>0</v>
      </c>
      <c r="Q568">
        <f>IF(SUM('Actual species'!T568)&gt;0,1,IF(SUM('Actual species'!T568="X"),1,0))</f>
        <v>0</v>
      </c>
      <c r="R568">
        <f>IF(SUM('Actual species'!U568)&gt;0,1,IF(SUM('Actual species'!U568="X"),1,0))</f>
        <v>0</v>
      </c>
      <c r="S568">
        <f>IF(SUM('Actual species'!V568)&gt;0,1,IF(SUM('Actual species'!V568="X"),1,0))</f>
        <v>0</v>
      </c>
      <c r="T568">
        <f>IF(SUM('Actual species'!W568)&gt;0,1,IF(SUM('Actual species'!W568="X"),1,0))</f>
        <v>0</v>
      </c>
      <c r="U568">
        <f>IF(SUM('Actual species'!X568)&gt;0,1,IF(SUM('Actual species'!X568="X"),1,0))</f>
        <v>1</v>
      </c>
      <c r="V568">
        <f>IF(SUM('Actual species'!Y568)&gt;0,1,IF(SUM('Actual species'!Y568="X"),1,0))</f>
        <v>1</v>
      </c>
    </row>
    <row r="569" spans="1:22" x14ac:dyDescent="0.3">
      <c r="A569" t="str">
        <f>'Actual species'!A569</f>
        <v>Carpelimus foveolatus foveolatus</v>
      </c>
      <c r="B569">
        <f>IF(SUM('Actual species'!B569:E569)&gt;0,1,IF(SUM('Actual species'!B569:E569="X"),1,0))</f>
        <v>0</v>
      </c>
      <c r="C569">
        <f>IF(SUM('Actual species'!F569)&gt;0,1,IF(SUM('Actual species'!F569="X"),1,0))</f>
        <v>0</v>
      </c>
      <c r="D569">
        <f>IF(SUM('Actual species'!G569)&gt;0,1,IF(SUM('Actual species'!G569="X"),1,0))</f>
        <v>0</v>
      </c>
      <c r="E569">
        <f>IF(SUM('Actual species'!H569)&gt;0,1,IF(SUM('Actual species'!H569="X"),1,0))</f>
        <v>0</v>
      </c>
      <c r="F569">
        <f>IF(SUM('Actual species'!I569)&gt;0,1,IF(SUM('Actual species'!I569="X"),1,0))</f>
        <v>0</v>
      </c>
      <c r="G569">
        <f>IF(SUM('Actual species'!J569)&gt;0,1,IF(SUM('Actual species'!J569="X"),1,0))</f>
        <v>0</v>
      </c>
      <c r="H569">
        <f>IF(SUM('Actual species'!K569)&gt;0,1,IF(SUM('Actual species'!K569="X"),1,0))</f>
        <v>0</v>
      </c>
      <c r="I569">
        <f>IF(SUM('Actual species'!L569)&gt;0,1,IF(SUM('Actual species'!L569="X"),1,0))</f>
        <v>0</v>
      </c>
      <c r="J569">
        <f>IF(SUM('Actual species'!M569)&gt;0,1,IF(SUM('Actual species'!M569="X"),1,0))</f>
        <v>1</v>
      </c>
      <c r="K569">
        <f>IF(SUM('Actual species'!N569)&gt;0,1,IF(SUM('Actual species'!N569="X"),1,0))</f>
        <v>0</v>
      </c>
      <c r="L569">
        <f>IF(SUM('Actual species'!O569)&gt;0,1,IF(SUM('Actual species'!O569="X"),1,0))</f>
        <v>0</v>
      </c>
      <c r="M569">
        <f>IF(SUM('Actual species'!P569)&gt;0,1,IF(SUM('Actual species'!P569="X"),1,0))</f>
        <v>0</v>
      </c>
      <c r="N569">
        <f>IF(SUM('Actual species'!Q569)&gt;0,1,IF(SUM('Actual species'!Q569="X"),1,0))</f>
        <v>0</v>
      </c>
      <c r="O569">
        <f>IF(SUM('Actual species'!R569)&gt;0,1,IF(SUM('Actual species'!R569="X"),1,0))</f>
        <v>0</v>
      </c>
      <c r="P569">
        <f>IF(SUM('Actual species'!S569)&gt;0,1,IF(SUM('Actual species'!S569="X"),1,0))</f>
        <v>0</v>
      </c>
      <c r="Q569">
        <f>IF(SUM('Actual species'!T569)&gt;0,1,IF(SUM('Actual species'!T569="X"),1,0))</f>
        <v>0</v>
      </c>
      <c r="R569">
        <f>IF(SUM('Actual species'!U569)&gt;0,1,IF(SUM('Actual species'!U569="X"),1,0))</f>
        <v>0</v>
      </c>
      <c r="S569">
        <f>IF(SUM('Actual species'!V569)&gt;0,1,IF(SUM('Actual species'!V569="X"),1,0))</f>
        <v>0</v>
      </c>
      <c r="T569">
        <f>IF(SUM('Actual species'!W569)&gt;0,1,IF(SUM('Actual species'!W569="X"),1,0))</f>
        <v>0</v>
      </c>
      <c r="U569">
        <f>IF(SUM('Actual species'!X569)&gt;0,1,IF(SUM('Actual species'!X569="X"),1,0))</f>
        <v>1</v>
      </c>
      <c r="V569">
        <f>IF(SUM('Actual species'!Y569)&gt;0,1,IF(SUM('Actual species'!Y569="X"),1,0))</f>
        <v>1</v>
      </c>
    </row>
    <row r="570" spans="1:22" x14ac:dyDescent="0.3">
      <c r="A570" t="str">
        <f>'Actual species'!A570</f>
        <v>Carpelimus fuliginosus</v>
      </c>
      <c r="B570">
        <f>IF(SUM('Actual species'!B570:E570)&gt;0,1,IF(SUM('Actual species'!B570:E570="X"),1,0))</f>
        <v>0</v>
      </c>
      <c r="C570">
        <f>IF(SUM('Actual species'!F570)&gt;0,1,IF(SUM('Actual species'!F570="X"),1,0))</f>
        <v>0</v>
      </c>
      <c r="D570">
        <f>IF(SUM('Actual species'!G570)&gt;0,1,IF(SUM('Actual species'!G570="X"),1,0))</f>
        <v>0</v>
      </c>
      <c r="E570">
        <f>IF(SUM('Actual species'!H570)&gt;0,1,IF(SUM('Actual species'!H570="X"),1,0))</f>
        <v>0</v>
      </c>
      <c r="F570">
        <f>IF(SUM('Actual species'!I570)&gt;0,1,IF(SUM('Actual species'!I570="X"),1,0))</f>
        <v>0</v>
      </c>
      <c r="G570">
        <f>IF(SUM('Actual species'!J570)&gt;0,1,IF(SUM('Actual species'!J570="X"),1,0))</f>
        <v>0</v>
      </c>
      <c r="H570">
        <f>IF(SUM('Actual species'!K570)&gt;0,1,IF(SUM('Actual species'!K570="X"),1,0))</f>
        <v>0</v>
      </c>
      <c r="I570">
        <f>IF(SUM('Actual species'!L570)&gt;0,1,IF(SUM('Actual species'!L570="X"),1,0))</f>
        <v>0</v>
      </c>
      <c r="J570">
        <f>IF(SUM('Actual species'!M570)&gt;0,1,IF(SUM('Actual species'!M570="X"),1,0))</f>
        <v>1</v>
      </c>
      <c r="K570">
        <f>IF(SUM('Actual species'!N570)&gt;0,1,IF(SUM('Actual species'!N570="X"),1,0))</f>
        <v>0</v>
      </c>
      <c r="L570">
        <f>IF(SUM('Actual species'!O570)&gt;0,1,IF(SUM('Actual species'!O570="X"),1,0))</f>
        <v>0</v>
      </c>
      <c r="M570">
        <f>IF(SUM('Actual species'!P570)&gt;0,1,IF(SUM('Actual species'!P570="X"),1,0))</f>
        <v>1</v>
      </c>
      <c r="N570">
        <f>IF(SUM('Actual species'!Q570)&gt;0,1,IF(SUM('Actual species'!Q570="X"),1,0))</f>
        <v>0</v>
      </c>
      <c r="O570">
        <f>IF(SUM('Actual species'!R570)&gt;0,1,IF(SUM('Actual species'!R570="X"),1,0))</f>
        <v>1</v>
      </c>
      <c r="P570">
        <f>IF(SUM('Actual species'!S570)&gt;0,1,IF(SUM('Actual species'!S570="X"),1,0))</f>
        <v>0</v>
      </c>
      <c r="Q570">
        <f>IF(SUM('Actual species'!T570)&gt;0,1,IF(SUM('Actual species'!T570="X"),1,0))</f>
        <v>0</v>
      </c>
      <c r="R570">
        <f>IF(SUM('Actual species'!U570)&gt;0,1,IF(SUM('Actual species'!U570="X"),1,0))</f>
        <v>0</v>
      </c>
      <c r="S570">
        <f>IF(SUM('Actual species'!V570)&gt;0,1,IF(SUM('Actual species'!V570="X"),1,0))</f>
        <v>0</v>
      </c>
      <c r="T570">
        <f>IF(SUM('Actual species'!W570)&gt;0,1,IF(SUM('Actual species'!W570="X"),1,0))</f>
        <v>0</v>
      </c>
      <c r="U570">
        <f>IF(SUM('Actual species'!X570)&gt;0,1,IF(SUM('Actual species'!X570="X"),1,0))</f>
        <v>1</v>
      </c>
      <c r="V570">
        <f>IF(SUM('Actual species'!Y570)&gt;0,1,IF(SUM('Actual species'!Y570="X"),1,0))</f>
        <v>1</v>
      </c>
    </row>
    <row r="571" spans="1:22" x14ac:dyDescent="0.3">
      <c r="A571" t="str">
        <f>'Actual species'!A571</f>
        <v>Carpelimus gracilis</v>
      </c>
      <c r="B571">
        <f>IF(SUM('Actual species'!B571:E571)&gt;0,1,IF(SUM('Actual species'!B571:E571="X"),1,0))</f>
        <v>0</v>
      </c>
      <c r="C571">
        <f>IF(SUM('Actual species'!F571)&gt;0,1,IF(SUM('Actual species'!F571="X"),1,0))</f>
        <v>0</v>
      </c>
      <c r="D571">
        <f>IF(SUM('Actual species'!G571)&gt;0,1,IF(SUM('Actual species'!G571="X"),1,0))</f>
        <v>0</v>
      </c>
      <c r="E571">
        <f>IF(SUM('Actual species'!H571)&gt;0,1,IF(SUM('Actual species'!H571="X"),1,0))</f>
        <v>0</v>
      </c>
      <c r="F571">
        <f>IF(SUM('Actual species'!I571)&gt;0,1,IF(SUM('Actual species'!I571="X"),1,0))</f>
        <v>1</v>
      </c>
      <c r="G571">
        <f>IF(SUM('Actual species'!J571)&gt;0,1,IF(SUM('Actual species'!J571="X"),1,0))</f>
        <v>1</v>
      </c>
      <c r="H571">
        <f>IF(SUM('Actual species'!K571)&gt;0,1,IF(SUM('Actual species'!K571="X"),1,0))</f>
        <v>0</v>
      </c>
      <c r="I571">
        <f>IF(SUM('Actual species'!L571)&gt;0,1,IF(SUM('Actual species'!L571="X"),1,0))</f>
        <v>0</v>
      </c>
      <c r="J571">
        <f>IF(SUM('Actual species'!M571)&gt;0,1,IF(SUM('Actual species'!M571="X"),1,0))</f>
        <v>1</v>
      </c>
      <c r="K571">
        <f>IF(SUM('Actual species'!N571)&gt;0,1,IF(SUM('Actual species'!N571="X"),1,0))</f>
        <v>0</v>
      </c>
      <c r="L571">
        <f>IF(SUM('Actual species'!O571)&gt;0,1,IF(SUM('Actual species'!O571="X"),1,0))</f>
        <v>0</v>
      </c>
      <c r="M571">
        <f>IF(SUM('Actual species'!P571)&gt;0,1,IF(SUM('Actual species'!P571="X"),1,0))</f>
        <v>1</v>
      </c>
      <c r="N571">
        <f>IF(SUM('Actual species'!Q571)&gt;0,1,IF(SUM('Actual species'!Q571="X"),1,0))</f>
        <v>0</v>
      </c>
      <c r="O571">
        <f>IF(SUM('Actual species'!R571)&gt;0,1,IF(SUM('Actual species'!R571="X"),1,0))</f>
        <v>0</v>
      </c>
      <c r="P571">
        <f>IF(SUM('Actual species'!S571)&gt;0,1,IF(SUM('Actual species'!S571="X"),1,0))</f>
        <v>0</v>
      </c>
      <c r="Q571">
        <f>IF(SUM('Actual species'!T571)&gt;0,1,IF(SUM('Actual species'!T571="X"),1,0))</f>
        <v>0</v>
      </c>
      <c r="R571">
        <f>IF(SUM('Actual species'!U571)&gt;0,1,IF(SUM('Actual species'!U571="X"),1,0))</f>
        <v>0</v>
      </c>
      <c r="S571">
        <f>IF(SUM('Actual species'!V571)&gt;0,1,IF(SUM('Actual species'!V571="X"),1,0))</f>
        <v>0</v>
      </c>
      <c r="T571">
        <f>IF(SUM('Actual species'!W571)&gt;0,1,IF(SUM('Actual species'!W571="X"),1,0))</f>
        <v>0</v>
      </c>
      <c r="U571">
        <f>IF(SUM('Actual species'!X571)&gt;0,1,IF(SUM('Actual species'!X571="X"),1,0))</f>
        <v>1</v>
      </c>
      <c r="V571">
        <f>IF(SUM('Actual species'!Y571)&gt;0,1,IF(SUM('Actual species'!Y571="X"),1,0))</f>
        <v>1</v>
      </c>
    </row>
    <row r="572" spans="1:22" x14ac:dyDescent="0.3">
      <c r="A572" t="str">
        <f>'Actual species'!A572</f>
        <v>Carpelimus nitidus</v>
      </c>
      <c r="B572">
        <f>IF(SUM('Actual species'!B572:E572)&gt;0,1,IF(SUM('Actual species'!B572:E572="X"),1,0))</f>
        <v>0</v>
      </c>
      <c r="C572">
        <f>IF(SUM('Actual species'!F572)&gt;0,1,IF(SUM('Actual species'!F572="X"),1,0))</f>
        <v>0</v>
      </c>
      <c r="D572">
        <f>IF(SUM('Actual species'!G572)&gt;0,1,IF(SUM('Actual species'!G572="X"),1,0))</f>
        <v>0</v>
      </c>
      <c r="E572">
        <f>IF(SUM('Actual species'!H572)&gt;0,1,IF(SUM('Actual species'!H572="X"),1,0))</f>
        <v>0</v>
      </c>
      <c r="F572">
        <f>IF(SUM('Actual species'!I572)&gt;0,1,IF(SUM('Actual species'!I572="X"),1,0))</f>
        <v>0</v>
      </c>
      <c r="G572">
        <f>IF(SUM('Actual species'!J572)&gt;0,1,IF(SUM('Actual species'!J572="X"),1,0))</f>
        <v>0</v>
      </c>
      <c r="H572">
        <f>IF(SUM('Actual species'!K572)&gt;0,1,IF(SUM('Actual species'!K572="X"),1,0))</f>
        <v>0</v>
      </c>
      <c r="I572">
        <f>IF(SUM('Actual species'!L572)&gt;0,1,IF(SUM('Actual species'!L572="X"),1,0))</f>
        <v>0</v>
      </c>
      <c r="J572">
        <f>IF(SUM('Actual species'!M572)&gt;0,1,IF(SUM('Actual species'!M572="X"),1,0))</f>
        <v>1</v>
      </c>
      <c r="K572">
        <f>IF(SUM('Actual species'!N572)&gt;0,1,IF(SUM('Actual species'!N572="X"),1,0))</f>
        <v>0</v>
      </c>
      <c r="L572">
        <f>IF(SUM('Actual species'!O572)&gt;0,1,IF(SUM('Actual species'!O572="X"),1,0))</f>
        <v>0</v>
      </c>
      <c r="M572">
        <f>IF(SUM('Actual species'!P572)&gt;0,1,IF(SUM('Actual species'!P572="X"),1,0))</f>
        <v>0</v>
      </c>
      <c r="N572">
        <f>IF(SUM('Actual species'!Q572)&gt;0,1,IF(SUM('Actual species'!Q572="X"),1,0))</f>
        <v>0</v>
      </c>
      <c r="O572">
        <f>IF(SUM('Actual species'!R572)&gt;0,1,IF(SUM('Actual species'!R572="X"),1,0))</f>
        <v>0</v>
      </c>
      <c r="P572">
        <f>IF(SUM('Actual species'!S572)&gt;0,1,IF(SUM('Actual species'!S572="X"),1,0))</f>
        <v>0</v>
      </c>
      <c r="Q572">
        <f>IF(SUM('Actual species'!T572)&gt;0,1,IF(SUM('Actual species'!T572="X"),1,0))</f>
        <v>0</v>
      </c>
      <c r="R572">
        <f>IF(SUM('Actual species'!U572)&gt;0,1,IF(SUM('Actual species'!U572="X"),1,0))</f>
        <v>0</v>
      </c>
      <c r="S572">
        <f>IF(SUM('Actual species'!V572)&gt;0,1,IF(SUM('Actual species'!V572="X"),1,0))</f>
        <v>0</v>
      </c>
      <c r="T572">
        <f>IF(SUM('Actual species'!W572)&gt;0,1,IF(SUM('Actual species'!W572="X"),1,0))</f>
        <v>0</v>
      </c>
      <c r="U572">
        <f>IF(SUM('Actual species'!X572)&gt;0,1,IF(SUM('Actual species'!X572="X"),1,0))</f>
        <v>1</v>
      </c>
      <c r="V572">
        <f>IF(SUM('Actual species'!Y572)&gt;0,1,IF(SUM('Actual species'!Y572="X"),1,0))</f>
        <v>1</v>
      </c>
    </row>
    <row r="573" spans="1:22" x14ac:dyDescent="0.3">
      <c r="A573" t="str">
        <f>'Actual species'!A573</f>
        <v>Carpelimus obesus</v>
      </c>
      <c r="B573">
        <f>IF(SUM('Actual species'!B573:E573)&gt;0,1,IF(SUM('Actual species'!B573:E573="X"),1,0))</f>
        <v>1</v>
      </c>
      <c r="C573">
        <f>IF(SUM('Actual species'!F573)&gt;0,1,IF(SUM('Actual species'!F573="X"),1,0))</f>
        <v>0</v>
      </c>
      <c r="D573">
        <f>IF(SUM('Actual species'!G573)&gt;0,1,IF(SUM('Actual species'!G573="X"),1,0))</f>
        <v>0</v>
      </c>
      <c r="E573">
        <f>IF(SUM('Actual species'!H573)&gt;0,1,IF(SUM('Actual species'!H573="X"),1,0))</f>
        <v>0</v>
      </c>
      <c r="F573">
        <f>IF(SUM('Actual species'!I573)&gt;0,1,IF(SUM('Actual species'!I573="X"),1,0))</f>
        <v>0</v>
      </c>
      <c r="G573">
        <f>IF(SUM('Actual species'!J573)&gt;0,1,IF(SUM('Actual species'!J573="X"),1,0))</f>
        <v>0</v>
      </c>
      <c r="H573">
        <f>IF(SUM('Actual species'!K573)&gt;0,1,IF(SUM('Actual species'!K573="X"),1,0))</f>
        <v>0</v>
      </c>
      <c r="I573">
        <f>IF(SUM('Actual species'!L573)&gt;0,1,IF(SUM('Actual species'!L573="X"),1,0))</f>
        <v>0</v>
      </c>
      <c r="J573">
        <f>IF(SUM('Actual species'!M573)&gt;0,1,IF(SUM('Actual species'!M573="X"),1,0))</f>
        <v>0</v>
      </c>
      <c r="K573">
        <f>IF(SUM('Actual species'!N573)&gt;0,1,IF(SUM('Actual species'!N573="X"),1,0))</f>
        <v>0</v>
      </c>
      <c r="L573">
        <f>IF(SUM('Actual species'!O573)&gt;0,1,IF(SUM('Actual species'!O573="X"),1,0))</f>
        <v>0</v>
      </c>
      <c r="M573">
        <f>IF(SUM('Actual species'!P573)&gt;0,1,IF(SUM('Actual species'!P573="X"),1,0))</f>
        <v>0</v>
      </c>
      <c r="N573">
        <f>IF(SUM('Actual species'!Q573)&gt;0,1,IF(SUM('Actual species'!Q573="X"),1,0))</f>
        <v>0</v>
      </c>
      <c r="O573">
        <f>IF(SUM('Actual species'!R573)&gt;0,1,IF(SUM('Actual species'!R573="X"),1,0))</f>
        <v>0</v>
      </c>
      <c r="P573">
        <f>IF(SUM('Actual species'!S573)&gt;0,1,IF(SUM('Actual species'!S573="X"),1,0))</f>
        <v>0</v>
      </c>
      <c r="Q573">
        <f>IF(SUM('Actual species'!T573)&gt;0,1,IF(SUM('Actual species'!T573="X"),1,0))</f>
        <v>0</v>
      </c>
      <c r="R573">
        <f>IF(SUM('Actual species'!U573)&gt;0,1,IF(SUM('Actual species'!U573="X"),1,0))</f>
        <v>0</v>
      </c>
      <c r="S573">
        <f>IF(SUM('Actual species'!V573)&gt;0,1,IF(SUM('Actual species'!V573="X"),1,0))</f>
        <v>0</v>
      </c>
      <c r="T573">
        <f>IF(SUM('Actual species'!W573)&gt;0,1,IF(SUM('Actual species'!W573="X"),1,0))</f>
        <v>0</v>
      </c>
      <c r="U573">
        <f>IF(SUM('Actual species'!X573)&gt;0,1,IF(SUM('Actual species'!X573="X"),1,0))</f>
        <v>0</v>
      </c>
      <c r="V573">
        <f>IF(SUM('Actual species'!Y573)&gt;0,1,IF(SUM('Actual species'!Y573="X"),1,0))</f>
        <v>1</v>
      </c>
    </row>
    <row r="574" spans="1:22" x14ac:dyDescent="0.3">
      <c r="A574" t="str">
        <f>'Actual species'!A574</f>
        <v>Carpelimus parvulus</v>
      </c>
      <c r="B574">
        <f>IF(SUM('Actual species'!B574:E574)&gt;0,1,IF(SUM('Actual species'!B574:E574="X"),1,0))</f>
        <v>0</v>
      </c>
      <c r="C574">
        <f>IF(SUM('Actual species'!F574)&gt;0,1,IF(SUM('Actual species'!F574="X"),1,0))</f>
        <v>0</v>
      </c>
      <c r="D574">
        <f>IF(SUM('Actual species'!G574)&gt;0,1,IF(SUM('Actual species'!G574="X"),1,0))</f>
        <v>0</v>
      </c>
      <c r="E574">
        <f>IF(SUM('Actual species'!H574)&gt;0,1,IF(SUM('Actual species'!H574="X"),1,0))</f>
        <v>0</v>
      </c>
      <c r="F574">
        <f>IF(SUM('Actual species'!I574)&gt;0,1,IF(SUM('Actual species'!I574="X"),1,0))</f>
        <v>0</v>
      </c>
      <c r="G574">
        <f>IF(SUM('Actual species'!J574)&gt;0,1,IF(SUM('Actual species'!J574="X"),1,0))</f>
        <v>0</v>
      </c>
      <c r="H574">
        <f>IF(SUM('Actual species'!K574)&gt;0,1,IF(SUM('Actual species'!K574="X"),1,0))</f>
        <v>0</v>
      </c>
      <c r="I574">
        <f>IF(SUM('Actual species'!L574)&gt;0,1,IF(SUM('Actual species'!L574="X"),1,0))</f>
        <v>0</v>
      </c>
      <c r="J574">
        <f>IF(SUM('Actual species'!M574)&gt;0,1,IF(SUM('Actual species'!M574="X"),1,0))</f>
        <v>1</v>
      </c>
      <c r="K574">
        <f>IF(SUM('Actual species'!N574)&gt;0,1,IF(SUM('Actual species'!N574="X"),1,0))</f>
        <v>0</v>
      </c>
      <c r="L574">
        <f>IF(SUM('Actual species'!O574)&gt;0,1,IF(SUM('Actual species'!O574="X"),1,0))</f>
        <v>0</v>
      </c>
      <c r="M574">
        <f>IF(SUM('Actual species'!P574)&gt;0,1,IF(SUM('Actual species'!P574="X"),1,0))</f>
        <v>0</v>
      </c>
      <c r="N574">
        <f>IF(SUM('Actual species'!Q574)&gt;0,1,IF(SUM('Actual species'!Q574="X"),1,0))</f>
        <v>0</v>
      </c>
      <c r="O574">
        <f>IF(SUM('Actual species'!R574)&gt;0,1,IF(SUM('Actual species'!R574="X"),1,0))</f>
        <v>0</v>
      </c>
      <c r="P574">
        <f>IF(SUM('Actual species'!S574)&gt;0,1,IF(SUM('Actual species'!S574="X"),1,0))</f>
        <v>0</v>
      </c>
      <c r="Q574">
        <f>IF(SUM('Actual species'!T574)&gt;0,1,IF(SUM('Actual species'!T574="X"),1,0))</f>
        <v>0</v>
      </c>
      <c r="R574">
        <f>IF(SUM('Actual species'!U574)&gt;0,1,IF(SUM('Actual species'!U574="X"),1,0))</f>
        <v>0</v>
      </c>
      <c r="S574">
        <f>IF(SUM('Actual species'!V574)&gt;0,1,IF(SUM('Actual species'!V574="X"),1,0))</f>
        <v>0</v>
      </c>
      <c r="T574">
        <f>IF(SUM('Actual species'!W574)&gt;0,1,IF(SUM('Actual species'!W574="X"),1,0))</f>
        <v>0</v>
      </c>
      <c r="U574">
        <f>IF(SUM('Actual species'!X574)&gt;0,1,IF(SUM('Actual species'!X574="X"),1,0))</f>
        <v>1</v>
      </c>
      <c r="V574">
        <f>IF(SUM('Actual species'!Y574)&gt;0,1,IF(SUM('Actual species'!Y574="X"),1,0))</f>
        <v>0</v>
      </c>
    </row>
    <row r="575" spans="1:22" x14ac:dyDescent="0.3">
      <c r="A575" t="str">
        <f>'Actual species'!A575</f>
        <v>Carpelimus punctatellus</v>
      </c>
      <c r="B575">
        <f>IF(SUM('Actual species'!B575:E575)&gt;0,1,IF(SUM('Actual species'!B575:E575="X"),1,0))</f>
        <v>0</v>
      </c>
      <c r="C575">
        <f>IF(SUM('Actual species'!F575)&gt;0,1,IF(SUM('Actual species'!F575="X"),1,0))</f>
        <v>0</v>
      </c>
      <c r="D575">
        <f>IF(SUM('Actual species'!G575)&gt;0,1,IF(SUM('Actual species'!G575="X"),1,0))</f>
        <v>0</v>
      </c>
      <c r="E575">
        <f>IF(SUM('Actual species'!H575)&gt;0,1,IF(SUM('Actual species'!H575="X"),1,0))</f>
        <v>0</v>
      </c>
      <c r="F575">
        <f>IF(SUM('Actual species'!I575)&gt;0,1,IF(SUM('Actual species'!I575="X"),1,0))</f>
        <v>0</v>
      </c>
      <c r="G575">
        <f>IF(SUM('Actual species'!J575)&gt;0,1,IF(SUM('Actual species'!J575="X"),1,0))</f>
        <v>0</v>
      </c>
      <c r="H575">
        <f>IF(SUM('Actual species'!K575)&gt;0,1,IF(SUM('Actual species'!K575="X"),1,0))</f>
        <v>0</v>
      </c>
      <c r="I575">
        <f>IF(SUM('Actual species'!L575)&gt;0,1,IF(SUM('Actual species'!L575="X"),1,0))</f>
        <v>0</v>
      </c>
      <c r="J575">
        <f>IF(SUM('Actual species'!M575)&gt;0,1,IF(SUM('Actual species'!M575="X"),1,0))</f>
        <v>1</v>
      </c>
      <c r="K575">
        <f>IF(SUM('Actual species'!N575)&gt;0,1,IF(SUM('Actual species'!N575="X"),1,0))</f>
        <v>0</v>
      </c>
      <c r="L575">
        <f>IF(SUM('Actual species'!O575)&gt;0,1,IF(SUM('Actual species'!O575="X"),1,0))</f>
        <v>0</v>
      </c>
      <c r="M575">
        <f>IF(SUM('Actual species'!P575)&gt;0,1,IF(SUM('Actual species'!P575="X"),1,0))</f>
        <v>0</v>
      </c>
      <c r="N575">
        <f>IF(SUM('Actual species'!Q575)&gt;0,1,IF(SUM('Actual species'!Q575="X"),1,0))</f>
        <v>0</v>
      </c>
      <c r="O575">
        <f>IF(SUM('Actual species'!R575)&gt;0,1,IF(SUM('Actual species'!R575="X"),1,0))</f>
        <v>0</v>
      </c>
      <c r="P575">
        <f>IF(SUM('Actual species'!S575)&gt;0,1,IF(SUM('Actual species'!S575="X"),1,0))</f>
        <v>0</v>
      </c>
      <c r="Q575">
        <f>IF(SUM('Actual species'!T575)&gt;0,1,IF(SUM('Actual species'!T575="X"),1,0))</f>
        <v>0</v>
      </c>
      <c r="R575">
        <f>IF(SUM('Actual species'!U575)&gt;0,1,IF(SUM('Actual species'!U575="X"),1,0))</f>
        <v>0</v>
      </c>
      <c r="S575">
        <f>IF(SUM('Actual species'!V575)&gt;0,1,IF(SUM('Actual species'!V575="X"),1,0))</f>
        <v>0</v>
      </c>
      <c r="T575">
        <f>IF(SUM('Actual species'!W575)&gt;0,1,IF(SUM('Actual species'!W575="X"),1,0))</f>
        <v>0</v>
      </c>
      <c r="U575">
        <f>IF(SUM('Actual species'!X575)&gt;0,1,IF(SUM('Actual species'!X575="X"),1,0))</f>
        <v>0</v>
      </c>
      <c r="V575">
        <f>IF(SUM('Actual species'!Y575)&gt;0,1,IF(SUM('Actual species'!Y575="X"),1,0))</f>
        <v>0</v>
      </c>
    </row>
    <row r="576" spans="1:22" x14ac:dyDescent="0.3">
      <c r="A576" t="str">
        <f>'Actual species'!A576</f>
        <v>Carpelimus punctipennis</v>
      </c>
      <c r="B576">
        <f>IF(SUM('Actual species'!B576:E576)&gt;0,1,IF(SUM('Actual species'!B576:E576="X"),1,0))</f>
        <v>0</v>
      </c>
      <c r="C576">
        <f>IF(SUM('Actual species'!F576)&gt;0,1,IF(SUM('Actual species'!F576="X"),1,0))</f>
        <v>0</v>
      </c>
      <c r="D576">
        <f>IF(SUM('Actual species'!G576)&gt;0,1,IF(SUM('Actual species'!G576="X"),1,0))</f>
        <v>0</v>
      </c>
      <c r="E576">
        <f>IF(SUM('Actual species'!H576)&gt;0,1,IF(SUM('Actual species'!H576="X"),1,0))</f>
        <v>0</v>
      </c>
      <c r="F576">
        <f>IF(SUM('Actual species'!I576)&gt;0,1,IF(SUM('Actual species'!I576="X"),1,0))</f>
        <v>0</v>
      </c>
      <c r="G576">
        <f>IF(SUM('Actual species'!J576)&gt;0,1,IF(SUM('Actual species'!J576="X"),1,0))</f>
        <v>0</v>
      </c>
      <c r="H576">
        <f>IF(SUM('Actual species'!K576)&gt;0,1,IF(SUM('Actual species'!K576="X"),1,0))</f>
        <v>0</v>
      </c>
      <c r="I576">
        <f>IF(SUM('Actual species'!L576)&gt;0,1,IF(SUM('Actual species'!L576="X"),1,0))</f>
        <v>0</v>
      </c>
      <c r="J576">
        <f>IF(SUM('Actual species'!M576)&gt;0,1,IF(SUM('Actual species'!M576="X"),1,0))</f>
        <v>1</v>
      </c>
      <c r="K576">
        <f>IF(SUM('Actual species'!N576)&gt;0,1,IF(SUM('Actual species'!N576="X"),1,0))</f>
        <v>0</v>
      </c>
      <c r="L576">
        <f>IF(SUM('Actual species'!O576)&gt;0,1,IF(SUM('Actual species'!O576="X"),1,0))</f>
        <v>0</v>
      </c>
      <c r="M576">
        <f>IF(SUM('Actual species'!P576)&gt;0,1,IF(SUM('Actual species'!P576="X"),1,0))</f>
        <v>0</v>
      </c>
      <c r="N576">
        <f>IF(SUM('Actual species'!Q576)&gt;0,1,IF(SUM('Actual species'!Q576="X"),1,0))</f>
        <v>0</v>
      </c>
      <c r="O576">
        <f>IF(SUM('Actual species'!R576)&gt;0,1,IF(SUM('Actual species'!R576="X"),1,0))</f>
        <v>0</v>
      </c>
      <c r="P576">
        <f>IF(SUM('Actual species'!S576)&gt;0,1,IF(SUM('Actual species'!S576="X"),1,0))</f>
        <v>0</v>
      </c>
      <c r="Q576">
        <f>IF(SUM('Actual species'!T576)&gt;0,1,IF(SUM('Actual species'!T576="X"),1,0))</f>
        <v>0</v>
      </c>
      <c r="R576">
        <f>IF(SUM('Actual species'!U576)&gt;0,1,IF(SUM('Actual species'!U576="X"),1,0))</f>
        <v>0</v>
      </c>
      <c r="S576">
        <f>IF(SUM('Actual species'!V576)&gt;0,1,IF(SUM('Actual species'!V576="X"),1,0))</f>
        <v>0</v>
      </c>
      <c r="T576">
        <f>IF(SUM('Actual species'!W576)&gt;0,1,IF(SUM('Actual species'!W576="X"),1,0))</f>
        <v>0</v>
      </c>
      <c r="U576">
        <f>IF(SUM('Actual species'!X576)&gt;0,1,IF(SUM('Actual species'!X576="X"),1,0))</f>
        <v>1</v>
      </c>
      <c r="V576">
        <f>IF(SUM('Actual species'!Y576)&gt;0,1,IF(SUM('Actual species'!Y576="X"),1,0))</f>
        <v>1</v>
      </c>
    </row>
    <row r="577" spans="1:22" x14ac:dyDescent="0.3">
      <c r="A577" t="str">
        <f>'Actual species'!A577</f>
        <v>Carpelimus pusillus</v>
      </c>
      <c r="B577">
        <f>IF(SUM('Actual species'!B577:E577)&gt;0,1,IF(SUM('Actual species'!B577:E577="X"),1,0))</f>
        <v>1</v>
      </c>
      <c r="C577">
        <f>IF(SUM('Actual species'!F577)&gt;0,1,IF(SUM('Actual species'!F577="X"),1,0))</f>
        <v>0</v>
      </c>
      <c r="D577">
        <f>IF(SUM('Actual species'!G577)&gt;0,1,IF(SUM('Actual species'!G577="X"),1,0))</f>
        <v>0</v>
      </c>
      <c r="E577">
        <f>IF(SUM('Actual species'!H577)&gt;0,1,IF(SUM('Actual species'!H577="X"),1,0))</f>
        <v>0</v>
      </c>
      <c r="F577">
        <f>IF(SUM('Actual species'!I577)&gt;0,1,IF(SUM('Actual species'!I577="X"),1,0))</f>
        <v>0</v>
      </c>
      <c r="G577">
        <f>IF(SUM('Actual species'!J577)&gt;0,1,IF(SUM('Actual species'!J577="X"),1,0))</f>
        <v>0</v>
      </c>
      <c r="H577">
        <f>IF(SUM('Actual species'!K577)&gt;0,1,IF(SUM('Actual species'!K577="X"),1,0))</f>
        <v>0</v>
      </c>
      <c r="I577">
        <f>IF(SUM('Actual species'!L577)&gt;0,1,IF(SUM('Actual species'!L577="X"),1,0))</f>
        <v>0</v>
      </c>
      <c r="J577">
        <f>IF(SUM('Actual species'!M577)&gt;0,1,IF(SUM('Actual species'!M577="X"),1,0))</f>
        <v>0</v>
      </c>
      <c r="K577">
        <f>IF(SUM('Actual species'!N577)&gt;0,1,IF(SUM('Actual species'!N577="X"),1,0))</f>
        <v>0</v>
      </c>
      <c r="L577">
        <f>IF(SUM('Actual species'!O577)&gt;0,1,IF(SUM('Actual species'!O577="X"),1,0))</f>
        <v>0</v>
      </c>
      <c r="M577">
        <f>IF(SUM('Actual species'!P577)&gt;0,1,IF(SUM('Actual species'!P577="X"),1,0))</f>
        <v>0</v>
      </c>
      <c r="N577">
        <f>IF(SUM('Actual species'!Q577)&gt;0,1,IF(SUM('Actual species'!Q577="X"),1,0))</f>
        <v>0</v>
      </c>
      <c r="O577">
        <f>IF(SUM('Actual species'!R577)&gt;0,1,IF(SUM('Actual species'!R577="X"),1,0))</f>
        <v>0</v>
      </c>
      <c r="P577">
        <f>IF(SUM('Actual species'!S577)&gt;0,1,IF(SUM('Actual species'!S577="X"),1,0))</f>
        <v>0</v>
      </c>
      <c r="Q577">
        <f>IF(SUM('Actual species'!T577)&gt;0,1,IF(SUM('Actual species'!T577="X"),1,0))</f>
        <v>0</v>
      </c>
      <c r="R577">
        <f>IF(SUM('Actual species'!U577)&gt;0,1,IF(SUM('Actual species'!U577="X"),1,0))</f>
        <v>0</v>
      </c>
      <c r="S577">
        <f>IF(SUM('Actual species'!V577)&gt;0,1,IF(SUM('Actual species'!V577="X"),1,0))</f>
        <v>0</v>
      </c>
      <c r="T577">
        <f>IF(SUM('Actual species'!W577)&gt;0,1,IF(SUM('Actual species'!W577="X"),1,0))</f>
        <v>0</v>
      </c>
      <c r="U577">
        <f>IF(SUM('Actual species'!X577)&gt;0,1,IF(SUM('Actual species'!X577="X"),1,0))</f>
        <v>1</v>
      </c>
      <c r="V577">
        <f>IF(SUM('Actual species'!Y577)&gt;0,1,IF(SUM('Actual species'!Y577="X"),1,0))</f>
        <v>1</v>
      </c>
    </row>
    <row r="578" spans="1:22" x14ac:dyDescent="0.3">
      <c r="A578" t="str">
        <f>'Actual species'!A578</f>
        <v>?*Carpelimus reitteri</v>
      </c>
      <c r="B578">
        <f>IF(SUM('Actual species'!B578:E578)&gt;0,1,IF(SUM('Actual species'!B578:E578="X"),1,0))</f>
        <v>0</v>
      </c>
      <c r="C578">
        <f>IF(SUM('Actual species'!F578)&gt;0,1,IF(SUM('Actual species'!F578="X"),1,0))</f>
        <v>0</v>
      </c>
      <c r="D578">
        <f>IF(SUM('Actual species'!G578)&gt;0,1,IF(SUM('Actual species'!G578="X"),1,0))</f>
        <v>0</v>
      </c>
      <c r="E578">
        <f>IF(SUM('Actual species'!H578)&gt;0,1,IF(SUM('Actual species'!H578="X"),1,0))</f>
        <v>0</v>
      </c>
      <c r="F578">
        <f>IF(SUM('Actual species'!I578)&gt;0,1,IF(SUM('Actual species'!I578="X"),1,0))</f>
        <v>0</v>
      </c>
      <c r="G578">
        <f>IF(SUM('Actual species'!J578)&gt;0,1,IF(SUM('Actual species'!J578="X"),1,0))</f>
        <v>0</v>
      </c>
      <c r="H578">
        <f>IF(SUM('Actual species'!K578)&gt;0,1,IF(SUM('Actual species'!K578="X"),1,0))</f>
        <v>0</v>
      </c>
      <c r="I578">
        <f>IF(SUM('Actual species'!L578)&gt;0,1,IF(SUM('Actual species'!L578="X"),1,0))</f>
        <v>0</v>
      </c>
      <c r="J578">
        <f>IF(SUM('Actual species'!M578)&gt;0,1,IF(SUM('Actual species'!M578="X"),1,0))</f>
        <v>1</v>
      </c>
      <c r="K578">
        <f>IF(SUM('Actual species'!N578)&gt;0,1,IF(SUM('Actual species'!N578="X"),1,0))</f>
        <v>0</v>
      </c>
      <c r="L578">
        <f>IF(SUM('Actual species'!O578)&gt;0,1,IF(SUM('Actual species'!O578="X"),1,0))</f>
        <v>0</v>
      </c>
      <c r="M578">
        <f>IF(SUM('Actual species'!P578)&gt;0,1,IF(SUM('Actual species'!P578="X"),1,0))</f>
        <v>0</v>
      </c>
      <c r="N578">
        <f>IF(SUM('Actual species'!Q578)&gt;0,1,IF(SUM('Actual species'!Q578="X"),1,0))</f>
        <v>0</v>
      </c>
      <c r="O578">
        <f>IF(SUM('Actual species'!R578)&gt;0,1,IF(SUM('Actual species'!R578="X"),1,0))</f>
        <v>0</v>
      </c>
      <c r="P578">
        <f>IF(SUM('Actual species'!S578)&gt;0,1,IF(SUM('Actual species'!S578="X"),1,0))</f>
        <v>0</v>
      </c>
      <c r="Q578">
        <f>IF(SUM('Actual species'!T578)&gt;0,1,IF(SUM('Actual species'!T578="X"),1,0))</f>
        <v>0</v>
      </c>
      <c r="R578">
        <f>IF(SUM('Actual species'!U578)&gt;0,1,IF(SUM('Actual species'!U578="X"),1,0))</f>
        <v>0</v>
      </c>
      <c r="S578">
        <f>IF(SUM('Actual species'!V578)&gt;0,1,IF(SUM('Actual species'!V578="X"),1,0))</f>
        <v>0</v>
      </c>
      <c r="T578">
        <f>IF(SUM('Actual species'!W578)&gt;0,1,IF(SUM('Actual species'!W578="X"),1,0))</f>
        <v>0</v>
      </c>
      <c r="U578">
        <f>IF(SUM('Actual species'!X578)&gt;0,1,IF(SUM('Actual species'!X578="X"),1,0))</f>
        <v>0</v>
      </c>
      <c r="V578">
        <f>IF(SUM('Actual species'!Y578)&gt;0,1,IF(SUM('Actual species'!Y578="X"),1,0))</f>
        <v>0</v>
      </c>
    </row>
    <row r="579" spans="1:22" x14ac:dyDescent="0.3">
      <c r="A579" t="str">
        <f>'Actual species'!A579</f>
        <v>Carpelimus rivulare</v>
      </c>
      <c r="B579">
        <f>IF(SUM('Actual species'!B579:E579)&gt;0,1,IF(SUM('Actual species'!B579:E579="X"),1,0))</f>
        <v>0</v>
      </c>
      <c r="C579">
        <f>IF(SUM('Actual species'!F579)&gt;0,1,IF(SUM('Actual species'!F579="X"),1,0))</f>
        <v>0</v>
      </c>
      <c r="D579">
        <f>IF(SUM('Actual species'!G579)&gt;0,1,IF(SUM('Actual species'!G579="X"),1,0))</f>
        <v>0</v>
      </c>
      <c r="E579">
        <f>IF(SUM('Actual species'!H579)&gt;0,1,IF(SUM('Actual species'!H579="X"),1,0))</f>
        <v>0</v>
      </c>
      <c r="F579">
        <f>IF(SUM('Actual species'!I579)&gt;0,1,IF(SUM('Actual species'!I579="X"),1,0))</f>
        <v>0</v>
      </c>
      <c r="G579">
        <f>IF(SUM('Actual species'!J579)&gt;0,1,IF(SUM('Actual species'!J579="X"),1,0))</f>
        <v>0</v>
      </c>
      <c r="H579">
        <f>IF(SUM('Actual species'!K579)&gt;0,1,IF(SUM('Actual species'!K579="X"),1,0))</f>
        <v>0</v>
      </c>
      <c r="I579">
        <f>IF(SUM('Actual species'!L579)&gt;0,1,IF(SUM('Actual species'!L579="X"),1,0))</f>
        <v>0</v>
      </c>
      <c r="J579">
        <f>IF(SUM('Actual species'!M579)&gt;0,1,IF(SUM('Actual species'!M579="X"),1,0))</f>
        <v>0</v>
      </c>
      <c r="K579">
        <f>IF(SUM('Actual species'!N579)&gt;0,1,IF(SUM('Actual species'!N579="X"),1,0))</f>
        <v>0</v>
      </c>
      <c r="L579">
        <f>IF(SUM('Actual species'!O579)&gt;0,1,IF(SUM('Actual species'!O579="X"),1,0))</f>
        <v>0</v>
      </c>
      <c r="M579">
        <f>IF(SUM('Actual species'!P579)&gt;0,1,IF(SUM('Actual species'!P579="X"),1,0))</f>
        <v>0</v>
      </c>
      <c r="N579">
        <f>IF(SUM('Actual species'!Q579)&gt;0,1,IF(SUM('Actual species'!Q579="X"),1,0))</f>
        <v>0</v>
      </c>
      <c r="O579">
        <f>IF(SUM('Actual species'!R579)&gt;0,1,IF(SUM('Actual species'!R579="X"),1,0))</f>
        <v>1</v>
      </c>
      <c r="P579">
        <f>IF(SUM('Actual species'!S579)&gt;0,1,IF(SUM('Actual species'!S579="X"),1,0))</f>
        <v>0</v>
      </c>
      <c r="Q579">
        <f>IF(SUM('Actual species'!T579)&gt;0,1,IF(SUM('Actual species'!T579="X"),1,0))</f>
        <v>0</v>
      </c>
      <c r="R579">
        <f>IF(SUM('Actual species'!U579)&gt;0,1,IF(SUM('Actual species'!U579="X"),1,0))</f>
        <v>0</v>
      </c>
      <c r="S579">
        <f>IF(SUM('Actual species'!V579)&gt;0,1,IF(SUM('Actual species'!V579="X"),1,0))</f>
        <v>0</v>
      </c>
      <c r="T579">
        <f>IF(SUM('Actual species'!W579)&gt;0,1,IF(SUM('Actual species'!W579="X"),1,0))</f>
        <v>0</v>
      </c>
      <c r="U579">
        <f>IF(SUM('Actual species'!X579)&gt;0,1,IF(SUM('Actual species'!X579="X"),1,0))</f>
        <v>1</v>
      </c>
      <c r="V579">
        <f>IF(SUM('Actual species'!Y579)&gt;0,1,IF(SUM('Actual species'!Y579="X"),1,0))</f>
        <v>0</v>
      </c>
    </row>
    <row r="580" spans="1:22" x14ac:dyDescent="0.3">
      <c r="A580" t="str">
        <f>'Actual species'!A580</f>
        <v>Carpelimus siculus</v>
      </c>
      <c r="B580">
        <f>IF(SUM('Actual species'!B580:E580)&gt;0,1,IF(SUM('Actual species'!B580:E580="X"),1,0))</f>
        <v>0</v>
      </c>
      <c r="C580">
        <f>IF(SUM('Actual species'!F580)&gt;0,1,IF(SUM('Actual species'!F580="X"),1,0))</f>
        <v>0</v>
      </c>
      <c r="D580">
        <f>IF(SUM('Actual species'!G580)&gt;0,1,IF(SUM('Actual species'!G580="X"),1,0))</f>
        <v>0</v>
      </c>
      <c r="E580">
        <f>IF(SUM('Actual species'!H580)&gt;0,1,IF(SUM('Actual species'!H580="X"),1,0))</f>
        <v>0</v>
      </c>
      <c r="F580">
        <f>IF(SUM('Actual species'!I580)&gt;0,1,IF(SUM('Actual species'!I580="X"),1,0))</f>
        <v>0</v>
      </c>
      <c r="G580">
        <f>IF(SUM('Actual species'!J580)&gt;0,1,IF(SUM('Actual species'!J580="X"),1,0))</f>
        <v>0</v>
      </c>
      <c r="H580">
        <f>IF(SUM('Actual species'!K580)&gt;0,1,IF(SUM('Actual species'!K580="X"),1,0))</f>
        <v>0</v>
      </c>
      <c r="I580">
        <f>IF(SUM('Actual species'!L580)&gt;0,1,IF(SUM('Actual species'!L580="X"),1,0))</f>
        <v>0</v>
      </c>
      <c r="J580">
        <f>IF(SUM('Actual species'!M580)&gt;0,1,IF(SUM('Actual species'!M580="X"),1,0))</f>
        <v>1</v>
      </c>
      <c r="K580">
        <f>IF(SUM('Actual species'!N580)&gt;0,1,IF(SUM('Actual species'!N580="X"),1,0))</f>
        <v>0</v>
      </c>
      <c r="L580">
        <f>IF(SUM('Actual species'!O580)&gt;0,1,IF(SUM('Actual species'!O580="X"),1,0))</f>
        <v>0</v>
      </c>
      <c r="M580">
        <f>IF(SUM('Actual species'!P580)&gt;0,1,IF(SUM('Actual species'!P580="X"),1,0))</f>
        <v>0</v>
      </c>
      <c r="N580">
        <f>IF(SUM('Actual species'!Q580)&gt;0,1,IF(SUM('Actual species'!Q580="X"),1,0))</f>
        <v>0</v>
      </c>
      <c r="O580">
        <f>IF(SUM('Actual species'!R580)&gt;0,1,IF(SUM('Actual species'!R580="X"),1,0))</f>
        <v>0</v>
      </c>
      <c r="P580">
        <f>IF(SUM('Actual species'!S580)&gt;0,1,IF(SUM('Actual species'!S580="X"),1,0))</f>
        <v>0</v>
      </c>
      <c r="Q580">
        <f>IF(SUM('Actual species'!T580)&gt;0,1,IF(SUM('Actual species'!T580="X"),1,0))</f>
        <v>0</v>
      </c>
      <c r="R580">
        <f>IF(SUM('Actual species'!U580)&gt;0,1,IF(SUM('Actual species'!U580="X"),1,0))</f>
        <v>0</v>
      </c>
      <c r="S580">
        <f>IF(SUM('Actual species'!V580)&gt;0,1,IF(SUM('Actual species'!V580="X"),1,0))</f>
        <v>0</v>
      </c>
      <c r="T580">
        <f>IF(SUM('Actual species'!W580)&gt;0,1,IF(SUM('Actual species'!W580="X"),1,0))</f>
        <v>0</v>
      </c>
      <c r="U580">
        <f>IF(SUM('Actual species'!X580)&gt;0,1,IF(SUM('Actual species'!X580="X"),1,0))</f>
        <v>0</v>
      </c>
      <c r="V580">
        <f>IF(SUM('Actual species'!Y580)&gt;0,1,IF(SUM('Actual species'!Y580="X"),1,0))</f>
        <v>0</v>
      </c>
    </row>
    <row r="581" spans="1:22" x14ac:dyDescent="0.3">
      <c r="A581" t="str">
        <f>'Actual species'!A581</f>
        <v>Carpelimus similis</v>
      </c>
      <c r="B581">
        <f>IF(SUM('Actual species'!B581:E581)&gt;0,1,IF(SUM('Actual species'!B581:E581="X"),1,0))</f>
        <v>0</v>
      </c>
      <c r="C581">
        <f>IF(SUM('Actual species'!F581)&gt;0,1,IF(SUM('Actual species'!F581="X"),1,0))</f>
        <v>0</v>
      </c>
      <c r="D581">
        <f>IF(SUM('Actual species'!G581)&gt;0,1,IF(SUM('Actual species'!G581="X"),1,0))</f>
        <v>0</v>
      </c>
      <c r="E581">
        <f>IF(SUM('Actual species'!H581)&gt;0,1,IF(SUM('Actual species'!H581="X"),1,0))</f>
        <v>0</v>
      </c>
      <c r="F581">
        <f>IF(SUM('Actual species'!I581)&gt;0,1,IF(SUM('Actual species'!I581="X"),1,0))</f>
        <v>1</v>
      </c>
      <c r="G581">
        <f>IF(SUM('Actual species'!J581)&gt;0,1,IF(SUM('Actual species'!J581="X"),1,0))</f>
        <v>0</v>
      </c>
      <c r="H581">
        <f>IF(SUM('Actual species'!K581)&gt;0,1,IF(SUM('Actual species'!K581="X"),1,0))</f>
        <v>0</v>
      </c>
      <c r="I581">
        <f>IF(SUM('Actual species'!L581)&gt;0,1,IF(SUM('Actual species'!L581="X"),1,0))</f>
        <v>0</v>
      </c>
      <c r="J581">
        <f>IF(SUM('Actual species'!M581)&gt;0,1,IF(SUM('Actual species'!M581="X"),1,0))</f>
        <v>0</v>
      </c>
      <c r="K581">
        <f>IF(SUM('Actual species'!N581)&gt;0,1,IF(SUM('Actual species'!N581="X"),1,0))</f>
        <v>0</v>
      </c>
      <c r="L581">
        <f>IF(SUM('Actual species'!O581)&gt;0,1,IF(SUM('Actual species'!O581="X"),1,0))</f>
        <v>0</v>
      </c>
      <c r="M581">
        <f>IF(SUM('Actual species'!P581)&gt;0,1,IF(SUM('Actual species'!P581="X"),1,0))</f>
        <v>1</v>
      </c>
      <c r="N581">
        <f>IF(SUM('Actual species'!Q581)&gt;0,1,IF(SUM('Actual species'!Q581="X"),1,0))</f>
        <v>0</v>
      </c>
      <c r="O581">
        <f>IF(SUM('Actual species'!R581)&gt;0,1,IF(SUM('Actual species'!R581="X"),1,0))</f>
        <v>0</v>
      </c>
      <c r="P581">
        <f>IF(SUM('Actual species'!S581)&gt;0,1,IF(SUM('Actual species'!S581="X"),1,0))</f>
        <v>0</v>
      </c>
      <c r="Q581">
        <f>IF(SUM('Actual species'!T581)&gt;0,1,IF(SUM('Actual species'!T581="X"),1,0))</f>
        <v>0</v>
      </c>
      <c r="R581">
        <f>IF(SUM('Actual species'!U581)&gt;0,1,IF(SUM('Actual species'!U581="X"),1,0))</f>
        <v>0</v>
      </c>
      <c r="S581">
        <f>IF(SUM('Actual species'!V581)&gt;0,1,IF(SUM('Actual species'!V581="X"),1,0))</f>
        <v>0</v>
      </c>
      <c r="T581">
        <f>IF(SUM('Actual species'!W581)&gt;0,1,IF(SUM('Actual species'!W581="X"),1,0))</f>
        <v>0</v>
      </c>
      <c r="U581">
        <f>IF(SUM('Actual species'!X581)&gt;0,1,IF(SUM('Actual species'!X581="X"),1,0))</f>
        <v>0</v>
      </c>
      <c r="V581">
        <f>IF(SUM('Actual species'!Y581)&gt;0,1,IF(SUM('Actual species'!Y581="X"),1,0))</f>
        <v>1</v>
      </c>
    </row>
    <row r="582" spans="1:22" x14ac:dyDescent="0.3">
      <c r="A582" t="str">
        <f>'Actual species'!A582</f>
        <v>Carpelimus subtilis</v>
      </c>
      <c r="B582">
        <f>IF(SUM('Actual species'!B582:E582)&gt;0,1,IF(SUM('Actual species'!B582:E582="X"),1,0))</f>
        <v>0</v>
      </c>
      <c r="C582">
        <f>IF(SUM('Actual species'!F582)&gt;0,1,IF(SUM('Actual species'!F582="X"),1,0))</f>
        <v>0</v>
      </c>
      <c r="D582">
        <f>IF(SUM('Actual species'!G582)&gt;0,1,IF(SUM('Actual species'!G582="X"),1,0))</f>
        <v>0</v>
      </c>
      <c r="E582">
        <f>IF(SUM('Actual species'!H582)&gt;0,1,IF(SUM('Actual species'!H582="X"),1,0))</f>
        <v>0</v>
      </c>
      <c r="F582">
        <f>IF(SUM('Actual species'!I582)&gt;0,1,IF(SUM('Actual species'!I582="X"),1,0))</f>
        <v>0</v>
      </c>
      <c r="G582">
        <f>IF(SUM('Actual species'!J582)&gt;0,1,IF(SUM('Actual species'!J582="X"),1,0))</f>
        <v>0</v>
      </c>
      <c r="H582">
        <f>IF(SUM('Actual species'!K582)&gt;0,1,IF(SUM('Actual species'!K582="X"),1,0))</f>
        <v>0</v>
      </c>
      <c r="I582">
        <f>IF(SUM('Actual species'!L582)&gt;0,1,IF(SUM('Actual species'!L582="X"),1,0))</f>
        <v>0</v>
      </c>
      <c r="J582">
        <f>IF(SUM('Actual species'!M582)&gt;0,1,IF(SUM('Actual species'!M582="X"),1,0))</f>
        <v>0</v>
      </c>
      <c r="K582">
        <f>IF(SUM('Actual species'!N582)&gt;0,1,IF(SUM('Actual species'!N582="X"),1,0))</f>
        <v>0</v>
      </c>
      <c r="L582">
        <f>IF(SUM('Actual species'!O582)&gt;0,1,IF(SUM('Actual species'!O582="X"),1,0))</f>
        <v>0</v>
      </c>
      <c r="M582">
        <f>IF(SUM('Actual species'!P582)&gt;0,1,IF(SUM('Actual species'!P582="X"),1,0))</f>
        <v>0</v>
      </c>
      <c r="N582">
        <f>IF(SUM('Actual species'!Q582)&gt;0,1,IF(SUM('Actual species'!Q582="X"),1,0))</f>
        <v>0</v>
      </c>
      <c r="O582">
        <f>IF(SUM('Actual species'!R582)&gt;0,1,IF(SUM('Actual species'!R582="X"),1,0))</f>
        <v>1</v>
      </c>
      <c r="P582">
        <f>IF(SUM('Actual species'!S582)&gt;0,1,IF(SUM('Actual species'!S582="X"),1,0))</f>
        <v>0</v>
      </c>
      <c r="Q582">
        <f>IF(SUM('Actual species'!T582)&gt;0,1,IF(SUM('Actual species'!T582="X"),1,0))</f>
        <v>0</v>
      </c>
      <c r="R582">
        <f>IF(SUM('Actual species'!U582)&gt;0,1,IF(SUM('Actual species'!U582="X"),1,0))</f>
        <v>0</v>
      </c>
      <c r="S582">
        <f>IF(SUM('Actual species'!V582)&gt;0,1,IF(SUM('Actual species'!V582="X"),1,0))</f>
        <v>0</v>
      </c>
      <c r="T582">
        <f>IF(SUM('Actual species'!W582)&gt;0,1,IF(SUM('Actual species'!W582="X"),1,0))</f>
        <v>0</v>
      </c>
      <c r="U582">
        <f>IF(SUM('Actual species'!X582)&gt;0,1,IF(SUM('Actual species'!X582="X"),1,0))</f>
        <v>1</v>
      </c>
      <c r="V582">
        <f>IF(SUM('Actual species'!Y582)&gt;0,1,IF(SUM('Actual species'!Y582="X"),1,0))</f>
        <v>0</v>
      </c>
    </row>
    <row r="583" spans="1:22" x14ac:dyDescent="0.3">
      <c r="A583" t="str">
        <f>'Actual species'!A583</f>
        <v>Manda mandibularis</v>
      </c>
      <c r="B583">
        <f>IF(SUM('Actual species'!B583:E583)&gt;0,1,IF(SUM('Actual species'!B583:E583="X"),1,0))</f>
        <v>0</v>
      </c>
      <c r="C583">
        <f>IF(SUM('Actual species'!F583)&gt;0,1,IF(SUM('Actual species'!F583="X"),1,0))</f>
        <v>0</v>
      </c>
      <c r="D583">
        <f>IF(SUM('Actual species'!G583)&gt;0,1,IF(SUM('Actual species'!G583="X"),1,0))</f>
        <v>0</v>
      </c>
      <c r="E583">
        <f>IF(SUM('Actual species'!H583)&gt;0,1,IF(SUM('Actual species'!H583="X"),1,0))</f>
        <v>0</v>
      </c>
      <c r="F583">
        <f>IF(SUM('Actual species'!I583)&gt;0,1,IF(SUM('Actual species'!I583="X"),1,0))</f>
        <v>0</v>
      </c>
      <c r="G583">
        <f>IF(SUM('Actual species'!J583)&gt;0,1,IF(SUM('Actual species'!J583="X"),1,0))</f>
        <v>0</v>
      </c>
      <c r="H583">
        <f>IF(SUM('Actual species'!K583)&gt;0,1,IF(SUM('Actual species'!K583="X"),1,0))</f>
        <v>0</v>
      </c>
      <c r="I583">
        <f>IF(SUM('Actual species'!L583)&gt;0,1,IF(SUM('Actual species'!L583="X"),1,0))</f>
        <v>0</v>
      </c>
      <c r="J583">
        <f>IF(SUM('Actual species'!M583)&gt;0,1,IF(SUM('Actual species'!M583="X"),1,0))</f>
        <v>1</v>
      </c>
      <c r="K583">
        <f>IF(SUM('Actual species'!N583)&gt;0,1,IF(SUM('Actual species'!N583="X"),1,0))</f>
        <v>0</v>
      </c>
      <c r="L583">
        <f>IF(SUM('Actual species'!O583)&gt;0,1,IF(SUM('Actual species'!O583="X"),1,0))</f>
        <v>0</v>
      </c>
      <c r="M583">
        <f>IF(SUM('Actual species'!P583)&gt;0,1,IF(SUM('Actual species'!P583="X"),1,0))</f>
        <v>0</v>
      </c>
      <c r="N583">
        <f>IF(SUM('Actual species'!Q583)&gt;0,1,IF(SUM('Actual species'!Q583="X"),1,0))</f>
        <v>0</v>
      </c>
      <c r="O583">
        <f>IF(SUM('Actual species'!R583)&gt;0,1,IF(SUM('Actual species'!R583="X"),1,0))</f>
        <v>0</v>
      </c>
      <c r="P583">
        <f>IF(SUM('Actual species'!S583)&gt;0,1,IF(SUM('Actual species'!S583="X"),1,0))</f>
        <v>0</v>
      </c>
      <c r="Q583">
        <f>IF(SUM('Actual species'!T583)&gt;0,1,IF(SUM('Actual species'!T583="X"),1,0))</f>
        <v>0</v>
      </c>
      <c r="R583">
        <f>IF(SUM('Actual species'!U583)&gt;0,1,IF(SUM('Actual species'!U583="X"),1,0))</f>
        <v>0</v>
      </c>
      <c r="S583">
        <f>IF(SUM('Actual species'!V583)&gt;0,1,IF(SUM('Actual species'!V583="X"),1,0))</f>
        <v>0</v>
      </c>
      <c r="T583">
        <f>IF(SUM('Actual species'!W583)&gt;0,1,IF(SUM('Actual species'!W583="X"),1,0))</f>
        <v>0</v>
      </c>
      <c r="U583">
        <f>IF(SUM('Actual species'!X583)&gt;0,1,IF(SUM('Actual species'!X583="X"),1,0))</f>
        <v>1</v>
      </c>
      <c r="V583">
        <f>IF(SUM('Actual species'!Y583)&gt;0,1,IF(SUM('Actual species'!Y583="X"),1,0))</f>
        <v>0</v>
      </c>
    </row>
    <row r="584" spans="1:22" x14ac:dyDescent="0.3">
      <c r="A584" t="str">
        <f>'Actual species'!A584</f>
        <v>Ochthephilus andalusiacus</v>
      </c>
      <c r="B584">
        <f>IF(SUM('Actual species'!B584:E584)&gt;0,1,IF(SUM('Actual species'!B584:E584="X"),1,0))</f>
        <v>0</v>
      </c>
      <c r="C584">
        <f>IF(SUM('Actual species'!F584)&gt;0,1,IF(SUM('Actual species'!F584="X"),1,0))</f>
        <v>0</v>
      </c>
      <c r="D584">
        <f>IF(SUM('Actual species'!G584)&gt;0,1,IF(SUM('Actual species'!G584="X"),1,0))</f>
        <v>0</v>
      </c>
      <c r="E584">
        <f>IF(SUM('Actual species'!H584)&gt;0,1,IF(SUM('Actual species'!H584="X"),1,0))</f>
        <v>1</v>
      </c>
      <c r="F584">
        <f>IF(SUM('Actual species'!I584)&gt;0,1,IF(SUM('Actual species'!I584="X"),1,0))</f>
        <v>1</v>
      </c>
      <c r="G584">
        <f>IF(SUM('Actual species'!J584)&gt;0,1,IF(SUM('Actual species'!J584="X"),1,0))</f>
        <v>1</v>
      </c>
      <c r="H584">
        <f>IF(SUM('Actual species'!K584)&gt;0,1,IF(SUM('Actual species'!K584="X"),1,0))</f>
        <v>1</v>
      </c>
      <c r="I584">
        <f>IF(SUM('Actual species'!L584)&gt;0,1,IF(SUM('Actual species'!L584="X"),1,0))</f>
        <v>0</v>
      </c>
      <c r="J584">
        <f>IF(SUM('Actual species'!M584)&gt;0,1,IF(SUM('Actual species'!M584="X"),1,0))</f>
        <v>1</v>
      </c>
      <c r="K584">
        <f>IF(SUM('Actual species'!N584)&gt;0,1,IF(SUM('Actual species'!N584="X"),1,0))</f>
        <v>0</v>
      </c>
      <c r="L584">
        <f>IF(SUM('Actual species'!O584)&gt;0,1,IF(SUM('Actual species'!O584="X"),1,0))</f>
        <v>0</v>
      </c>
      <c r="M584">
        <f>IF(SUM('Actual species'!P584)&gt;0,1,IF(SUM('Actual species'!P584="X"),1,0))</f>
        <v>1</v>
      </c>
      <c r="N584">
        <f>IF(SUM('Actual species'!Q584)&gt;0,1,IF(SUM('Actual species'!Q584="X"),1,0))</f>
        <v>0</v>
      </c>
      <c r="O584">
        <f>IF(SUM('Actual species'!R584)&gt;0,1,IF(SUM('Actual species'!R584="X"),1,0))</f>
        <v>0</v>
      </c>
      <c r="P584">
        <f>IF(SUM('Actual species'!S584)&gt;0,1,IF(SUM('Actual species'!S584="X"),1,0))</f>
        <v>0</v>
      </c>
      <c r="Q584">
        <f>IF(SUM('Actual species'!T584)&gt;0,1,IF(SUM('Actual species'!T584="X"),1,0))</f>
        <v>0</v>
      </c>
      <c r="R584">
        <f>IF(SUM('Actual species'!U584)&gt;0,1,IF(SUM('Actual species'!U584="X"),1,0))</f>
        <v>0</v>
      </c>
      <c r="S584">
        <f>IF(SUM('Actual species'!V584)&gt;0,1,IF(SUM('Actual species'!V584="X"),1,0))</f>
        <v>0</v>
      </c>
      <c r="T584">
        <f>IF(SUM('Actual species'!W584)&gt;0,1,IF(SUM('Actual species'!W584="X"),1,0))</f>
        <v>0</v>
      </c>
      <c r="U584">
        <f>IF(SUM('Actual species'!X584)&gt;0,1,IF(SUM('Actual species'!X584="X"),1,0))</f>
        <v>0</v>
      </c>
      <c r="V584">
        <f>IF(SUM('Actual species'!Y584)&gt;0,1,IF(SUM('Actual species'!Y584="X"),1,0))</f>
        <v>0</v>
      </c>
    </row>
    <row r="585" spans="1:22" x14ac:dyDescent="0.3">
      <c r="A585" t="str">
        <f>'Actual species'!A585</f>
        <v>Ochthephilus angustior</v>
      </c>
      <c r="B585">
        <f>IF(SUM('Actual species'!B585:E585)&gt;0,1,IF(SUM('Actual species'!B585:E585="X"),1,0))</f>
        <v>0</v>
      </c>
      <c r="C585">
        <f>IF(SUM('Actual species'!F585)&gt;0,1,IF(SUM('Actual species'!F585="X"),1,0))</f>
        <v>0</v>
      </c>
      <c r="D585">
        <f>IF(SUM('Actual species'!G585)&gt;0,1,IF(SUM('Actual species'!G585="X"),1,0))</f>
        <v>0</v>
      </c>
      <c r="E585">
        <f>IF(SUM('Actual species'!H585)&gt;0,1,IF(SUM('Actual species'!H585="X"),1,0))</f>
        <v>0</v>
      </c>
      <c r="F585">
        <f>IF(SUM('Actual species'!I585)&gt;0,1,IF(SUM('Actual species'!I585="X"),1,0))</f>
        <v>0</v>
      </c>
      <c r="G585">
        <f>IF(SUM('Actual species'!J585)&gt;0,1,IF(SUM('Actual species'!J585="X"),1,0))</f>
        <v>0</v>
      </c>
      <c r="H585">
        <f>IF(SUM('Actual species'!K585)&gt;0,1,IF(SUM('Actual species'!K585="X"),1,0))</f>
        <v>0</v>
      </c>
      <c r="I585">
        <f>IF(SUM('Actual species'!L585)&gt;0,1,IF(SUM('Actual species'!L585="X"),1,0))</f>
        <v>0</v>
      </c>
      <c r="J585">
        <f>IF(SUM('Actual species'!M585)&gt;0,1,IF(SUM('Actual species'!M585="X"),1,0))</f>
        <v>0</v>
      </c>
      <c r="K585">
        <f>IF(SUM('Actual species'!N585)&gt;0,1,IF(SUM('Actual species'!N585="X"),1,0))</f>
        <v>0</v>
      </c>
      <c r="L585">
        <f>IF(SUM('Actual species'!O585)&gt;0,1,IF(SUM('Actual species'!O585="X"),1,0))</f>
        <v>0</v>
      </c>
      <c r="M585">
        <f>IF(SUM('Actual species'!P585)&gt;0,1,IF(SUM('Actual species'!P585="X"),1,0))</f>
        <v>0</v>
      </c>
      <c r="N585">
        <f>IF(SUM('Actual species'!Q585)&gt;0,1,IF(SUM('Actual species'!Q585="X"),1,0))</f>
        <v>0</v>
      </c>
      <c r="O585">
        <f>IF(SUM('Actual species'!R585)&gt;0,1,IF(SUM('Actual species'!R585="X"),1,0))</f>
        <v>1</v>
      </c>
      <c r="P585">
        <f>IF(SUM('Actual species'!S585)&gt;0,1,IF(SUM('Actual species'!S585="X"),1,0))</f>
        <v>0</v>
      </c>
      <c r="Q585">
        <f>IF(SUM('Actual species'!T585)&gt;0,1,IF(SUM('Actual species'!T585="X"),1,0))</f>
        <v>0</v>
      </c>
      <c r="R585">
        <f>IF(SUM('Actual species'!U585)&gt;0,1,IF(SUM('Actual species'!U585="X"),1,0))</f>
        <v>0</v>
      </c>
      <c r="S585">
        <f>IF(SUM('Actual species'!V585)&gt;0,1,IF(SUM('Actual species'!V585="X"),1,0))</f>
        <v>0</v>
      </c>
      <c r="T585">
        <f>IF(SUM('Actual species'!W585)&gt;0,1,IF(SUM('Actual species'!W585="X"),1,0))</f>
        <v>0</v>
      </c>
      <c r="U585">
        <f>IF(SUM('Actual species'!X585)&gt;0,1,IF(SUM('Actual species'!X585="X"),1,0))</f>
        <v>1</v>
      </c>
      <c r="V585">
        <f>IF(SUM('Actual species'!Y585)&gt;0,1,IF(SUM('Actual species'!Y585="X"),1,0))</f>
        <v>0</v>
      </c>
    </row>
    <row r="586" spans="1:22" x14ac:dyDescent="0.3">
      <c r="A586" t="str">
        <f>'Actual species'!A586</f>
        <v>Ochthephilus aureus</v>
      </c>
      <c r="B586">
        <f>IF(SUM('Actual species'!B586:E586)&gt;0,1,IF(SUM('Actual species'!B586:E586="X"),1,0))</f>
        <v>0</v>
      </c>
      <c r="C586">
        <f>IF(SUM('Actual species'!F586)&gt;0,1,IF(SUM('Actual species'!F586="X"),1,0))</f>
        <v>0</v>
      </c>
      <c r="D586">
        <f>IF(SUM('Actual species'!G586)&gt;0,1,IF(SUM('Actual species'!G586="X"),1,0))</f>
        <v>0</v>
      </c>
      <c r="E586">
        <f>IF(SUM('Actual species'!H586)&gt;0,1,IF(SUM('Actual species'!H586="X"),1,0))</f>
        <v>0</v>
      </c>
      <c r="F586">
        <f>IF(SUM('Actual species'!I586)&gt;0,1,IF(SUM('Actual species'!I586="X"),1,0))</f>
        <v>0</v>
      </c>
      <c r="G586">
        <f>IF(SUM('Actual species'!J586)&gt;0,1,IF(SUM('Actual species'!J586="X"),1,0))</f>
        <v>1</v>
      </c>
      <c r="H586">
        <f>IF(SUM('Actual species'!K586)&gt;0,1,IF(SUM('Actual species'!K586="X"),1,0))</f>
        <v>0</v>
      </c>
      <c r="I586">
        <f>IF(SUM('Actual species'!L586)&gt;0,1,IF(SUM('Actual species'!L586="X"),1,0))</f>
        <v>0</v>
      </c>
      <c r="J586">
        <f>IF(SUM('Actual species'!M586)&gt;0,1,IF(SUM('Actual species'!M586="X"),1,0))</f>
        <v>1</v>
      </c>
      <c r="K586">
        <f>IF(SUM('Actual species'!N586)&gt;0,1,IF(SUM('Actual species'!N586="X"),1,0))</f>
        <v>0</v>
      </c>
      <c r="L586">
        <f>IF(SUM('Actual species'!O586)&gt;0,1,IF(SUM('Actual species'!O586="X"),1,0))</f>
        <v>0</v>
      </c>
      <c r="M586">
        <f>IF(SUM('Actual species'!P586)&gt;0,1,IF(SUM('Actual species'!P586="X"),1,0))</f>
        <v>0</v>
      </c>
      <c r="N586">
        <f>IF(SUM('Actual species'!Q586)&gt;0,1,IF(SUM('Actual species'!Q586="X"),1,0))</f>
        <v>0</v>
      </c>
      <c r="O586">
        <f>IF(SUM('Actual species'!R586)&gt;0,1,IF(SUM('Actual species'!R586="X"),1,0))</f>
        <v>0</v>
      </c>
      <c r="P586">
        <f>IF(SUM('Actual species'!S586)&gt;0,1,IF(SUM('Actual species'!S586="X"),1,0))</f>
        <v>0</v>
      </c>
      <c r="Q586">
        <f>IF(SUM('Actual species'!T586)&gt;0,1,IF(SUM('Actual species'!T586="X"),1,0))</f>
        <v>0</v>
      </c>
      <c r="R586">
        <f>IF(SUM('Actual species'!U586)&gt;0,1,IF(SUM('Actual species'!U586="X"),1,0))</f>
        <v>0</v>
      </c>
      <c r="S586">
        <f>IF(SUM('Actual species'!V586)&gt;0,1,IF(SUM('Actual species'!V586="X"),1,0))</f>
        <v>0</v>
      </c>
      <c r="T586">
        <f>IF(SUM('Actual species'!W586)&gt;0,1,IF(SUM('Actual species'!W586="X"),1,0))</f>
        <v>0</v>
      </c>
      <c r="U586">
        <f>IF(SUM('Actual species'!X586)&gt;0,1,IF(SUM('Actual species'!X586="X"),1,0))</f>
        <v>1</v>
      </c>
      <c r="V586">
        <f>IF(SUM('Actual species'!Y586)&gt;0,1,IF(SUM('Actual species'!Y586="X"),1,0))</f>
        <v>0</v>
      </c>
    </row>
    <row r="587" spans="1:22" x14ac:dyDescent="0.3">
      <c r="A587" t="str">
        <f>'Actual species'!A587</f>
        <v>Ochthephilus lenkoranus</v>
      </c>
      <c r="B587">
        <f>IF(SUM('Actual species'!B587:E587)&gt;0,1,IF(SUM('Actual species'!B587:E587="X"),1,0))</f>
        <v>0</v>
      </c>
      <c r="C587">
        <f>IF(SUM('Actual species'!F587)&gt;0,1,IF(SUM('Actual species'!F587="X"),1,0))</f>
        <v>0</v>
      </c>
      <c r="D587">
        <f>IF(SUM('Actual species'!G587)&gt;0,1,IF(SUM('Actual species'!G587="X"),1,0))</f>
        <v>0</v>
      </c>
      <c r="E587">
        <f>IF(SUM('Actual species'!H587)&gt;0,1,IF(SUM('Actual species'!H587="X"),1,0))</f>
        <v>0</v>
      </c>
      <c r="F587">
        <f>IF(SUM('Actual species'!I587)&gt;0,1,IF(SUM('Actual species'!I587="X"),1,0))</f>
        <v>1</v>
      </c>
      <c r="G587">
        <f>IF(SUM('Actual species'!J587)&gt;0,1,IF(SUM('Actual species'!J587="X"),1,0))</f>
        <v>0</v>
      </c>
      <c r="H587">
        <f>IF(SUM('Actual species'!K587)&gt;0,1,IF(SUM('Actual species'!K587="X"),1,0))</f>
        <v>0</v>
      </c>
      <c r="I587">
        <f>IF(SUM('Actual species'!L587)&gt;0,1,IF(SUM('Actual species'!L587="X"),1,0))</f>
        <v>0</v>
      </c>
      <c r="J587">
        <f>IF(SUM('Actual species'!M587)&gt;0,1,IF(SUM('Actual species'!M587="X"),1,0))</f>
        <v>0</v>
      </c>
      <c r="K587">
        <f>IF(SUM('Actual species'!N587)&gt;0,1,IF(SUM('Actual species'!N587="X"),1,0))</f>
        <v>0</v>
      </c>
      <c r="L587">
        <f>IF(SUM('Actual species'!O587)&gt;0,1,IF(SUM('Actual species'!O587="X"),1,0))</f>
        <v>0</v>
      </c>
      <c r="M587">
        <f>IF(SUM('Actual species'!P587)&gt;0,1,IF(SUM('Actual species'!P587="X"),1,0))</f>
        <v>0</v>
      </c>
      <c r="N587">
        <f>IF(SUM('Actual species'!Q587)&gt;0,1,IF(SUM('Actual species'!Q587="X"),1,0))</f>
        <v>0</v>
      </c>
      <c r="O587">
        <f>IF(SUM('Actual species'!R587)&gt;0,1,IF(SUM('Actual species'!R587="X"),1,0))</f>
        <v>0</v>
      </c>
      <c r="P587">
        <f>IF(SUM('Actual species'!S587)&gt;0,1,IF(SUM('Actual species'!S587="X"),1,0))</f>
        <v>0</v>
      </c>
      <c r="Q587">
        <f>IF(SUM('Actual species'!T587)&gt;0,1,IF(SUM('Actual species'!T587="X"),1,0))</f>
        <v>0</v>
      </c>
      <c r="R587">
        <f>IF(SUM('Actual species'!U587)&gt;0,1,IF(SUM('Actual species'!U587="X"),1,0))</f>
        <v>0</v>
      </c>
      <c r="S587">
        <f>IF(SUM('Actual species'!V587)&gt;0,1,IF(SUM('Actual species'!V587="X"),1,0))</f>
        <v>0</v>
      </c>
      <c r="T587">
        <f>IF(SUM('Actual species'!W587)&gt;0,1,IF(SUM('Actual species'!W587="X"),1,0))</f>
        <v>0</v>
      </c>
      <c r="U587">
        <f>IF(SUM('Actual species'!X587)&gt;0,1,IF(SUM('Actual species'!X587="X"),1,0))</f>
        <v>0</v>
      </c>
      <c r="V587">
        <f>IF(SUM('Actual species'!Y587)&gt;0,1,IF(SUM('Actual species'!Y587="X"),1,0))</f>
        <v>0</v>
      </c>
    </row>
    <row r="588" spans="1:22" x14ac:dyDescent="0.3">
      <c r="A588" t="str">
        <f>'Actual species'!A588</f>
        <v>Ochthephilus rosenhaueri</v>
      </c>
      <c r="B588">
        <f>IF(SUM('Actual species'!B588:E588)&gt;0,1,IF(SUM('Actual species'!B588:E588="X"),1,0))</f>
        <v>1</v>
      </c>
      <c r="C588">
        <f>IF(SUM('Actual species'!F588)&gt;0,1,IF(SUM('Actual species'!F588="X"),1,0))</f>
        <v>0</v>
      </c>
      <c r="D588">
        <f>IF(SUM('Actual species'!G588)&gt;0,1,IF(SUM('Actual species'!G588="X"),1,0))</f>
        <v>0</v>
      </c>
      <c r="E588">
        <f>IF(SUM('Actual species'!H588)&gt;0,1,IF(SUM('Actual species'!H588="X"),1,0))</f>
        <v>0</v>
      </c>
      <c r="F588">
        <f>IF(SUM('Actual species'!I588)&gt;0,1,IF(SUM('Actual species'!I588="X"),1,0))</f>
        <v>1</v>
      </c>
      <c r="G588">
        <f>IF(SUM('Actual species'!J588)&gt;0,1,IF(SUM('Actual species'!J588="X"),1,0))</f>
        <v>0</v>
      </c>
      <c r="H588">
        <f>IF(SUM('Actual species'!K588)&gt;0,1,IF(SUM('Actual species'!K588="X"),1,0))</f>
        <v>0</v>
      </c>
      <c r="I588">
        <f>IF(SUM('Actual species'!L588)&gt;0,1,IF(SUM('Actual species'!L588="X"),1,0))</f>
        <v>0</v>
      </c>
      <c r="J588">
        <f>IF(SUM('Actual species'!M588)&gt;0,1,IF(SUM('Actual species'!M588="X"),1,0))</f>
        <v>0</v>
      </c>
      <c r="K588">
        <f>IF(SUM('Actual species'!N588)&gt;0,1,IF(SUM('Actual species'!N588="X"),1,0))</f>
        <v>0</v>
      </c>
      <c r="L588">
        <f>IF(SUM('Actual species'!O588)&gt;0,1,IF(SUM('Actual species'!O588="X"),1,0))</f>
        <v>0</v>
      </c>
      <c r="M588">
        <f>IF(SUM('Actual species'!P588)&gt;0,1,IF(SUM('Actual species'!P588="X"),1,0))</f>
        <v>0</v>
      </c>
      <c r="N588">
        <f>IF(SUM('Actual species'!Q588)&gt;0,1,IF(SUM('Actual species'!Q588="X"),1,0))</f>
        <v>0</v>
      </c>
      <c r="O588">
        <f>IF(SUM('Actual species'!R588)&gt;0,1,IF(SUM('Actual species'!R588="X"),1,0))</f>
        <v>1</v>
      </c>
      <c r="P588">
        <f>IF(SUM('Actual species'!S588)&gt;0,1,IF(SUM('Actual species'!S588="X"),1,0))</f>
        <v>0</v>
      </c>
      <c r="Q588">
        <f>IF(SUM('Actual species'!T588)&gt;0,1,IF(SUM('Actual species'!T588="X"),1,0))</f>
        <v>0</v>
      </c>
      <c r="R588">
        <f>IF(SUM('Actual species'!U588)&gt;0,1,IF(SUM('Actual species'!U588="X"),1,0))</f>
        <v>0</v>
      </c>
      <c r="S588">
        <f>IF(SUM('Actual species'!V588)&gt;0,1,IF(SUM('Actual species'!V588="X"),1,0))</f>
        <v>0</v>
      </c>
      <c r="T588">
        <f>IF(SUM('Actual species'!W588)&gt;0,1,IF(SUM('Actual species'!W588="X"),1,0))</f>
        <v>0</v>
      </c>
      <c r="U588">
        <f>IF(SUM('Actual species'!X588)&gt;0,1,IF(SUM('Actual species'!X588="X"),1,0))</f>
        <v>1</v>
      </c>
      <c r="V588">
        <f>IF(SUM('Actual species'!Y588)&gt;0,1,IF(SUM('Actual species'!Y588="X"),1,0))</f>
        <v>0</v>
      </c>
    </row>
    <row r="589" spans="1:22" x14ac:dyDescent="0.3">
      <c r="A589" t="str">
        <f>'Actual species'!A589</f>
        <v>Ochthephilus venustulus</v>
      </c>
      <c r="B589">
        <f>IF(SUM('Actual species'!B589:E589)&gt;0,1,IF(SUM('Actual species'!B589:E589="X"),1,0))</f>
        <v>0</v>
      </c>
      <c r="C589">
        <f>IF(SUM('Actual species'!F589)&gt;0,1,IF(SUM('Actual species'!F589="X"),1,0))</f>
        <v>0</v>
      </c>
      <c r="D589">
        <f>IF(SUM('Actual species'!G589)&gt;0,1,IF(SUM('Actual species'!G589="X"),1,0))</f>
        <v>0</v>
      </c>
      <c r="E589">
        <f>IF(SUM('Actual species'!H589)&gt;0,1,IF(SUM('Actual species'!H589="X"),1,0))</f>
        <v>0</v>
      </c>
      <c r="F589">
        <f>IF(SUM('Actual species'!I589)&gt;0,1,IF(SUM('Actual species'!I589="X"),1,0))</f>
        <v>1</v>
      </c>
      <c r="G589">
        <f>IF(SUM('Actual species'!J589)&gt;0,1,IF(SUM('Actual species'!J589="X"),1,0))</f>
        <v>1</v>
      </c>
      <c r="H589">
        <f>IF(SUM('Actual species'!K589)&gt;0,1,IF(SUM('Actual species'!K589="X"),1,0))</f>
        <v>1</v>
      </c>
      <c r="I589">
        <f>IF(SUM('Actual species'!L589)&gt;0,1,IF(SUM('Actual species'!L589="X"),1,0))</f>
        <v>0</v>
      </c>
      <c r="J589">
        <f>IF(SUM('Actual species'!M589)&gt;0,1,IF(SUM('Actual species'!M589="X"),1,0))</f>
        <v>1</v>
      </c>
      <c r="K589">
        <f>IF(SUM('Actual species'!N589)&gt;0,1,IF(SUM('Actual species'!N589="X"),1,0))</f>
        <v>0</v>
      </c>
      <c r="L589">
        <f>IF(SUM('Actual species'!O589)&gt;0,1,IF(SUM('Actual species'!O589="X"),1,0))</f>
        <v>0</v>
      </c>
      <c r="M589">
        <f>IF(SUM('Actual species'!P589)&gt;0,1,IF(SUM('Actual species'!P589="X"),1,0))</f>
        <v>0</v>
      </c>
      <c r="N589">
        <f>IF(SUM('Actual species'!Q589)&gt;0,1,IF(SUM('Actual species'!Q589="X"),1,0))</f>
        <v>0</v>
      </c>
      <c r="O589">
        <f>IF(SUM('Actual species'!R589)&gt;0,1,IF(SUM('Actual species'!R589="X"),1,0))</f>
        <v>1</v>
      </c>
      <c r="P589">
        <f>IF(SUM('Actual species'!S589)&gt;0,1,IF(SUM('Actual species'!S589="X"),1,0))</f>
        <v>0</v>
      </c>
      <c r="Q589">
        <f>IF(SUM('Actual species'!T589)&gt;0,1,IF(SUM('Actual species'!T589="X"),1,0))</f>
        <v>0</v>
      </c>
      <c r="R589">
        <f>IF(SUM('Actual species'!U589)&gt;0,1,IF(SUM('Actual species'!U589="X"),1,0))</f>
        <v>0</v>
      </c>
      <c r="S589">
        <f>IF(SUM('Actual species'!V589)&gt;0,1,IF(SUM('Actual species'!V589="X"),1,0))</f>
        <v>0</v>
      </c>
      <c r="T589">
        <f>IF(SUM('Actual species'!W589)&gt;0,1,IF(SUM('Actual species'!W589="X"),1,0))</f>
        <v>0</v>
      </c>
      <c r="U589">
        <f>IF(SUM('Actual species'!X589)&gt;0,1,IF(SUM('Actual species'!X589="X"),1,0))</f>
        <v>1</v>
      </c>
      <c r="V589">
        <f>IF(SUM('Actual species'!Y589)&gt;0,1,IF(SUM('Actual species'!Y589="X"),1,0))</f>
        <v>0</v>
      </c>
    </row>
    <row r="590" spans="1:22" x14ac:dyDescent="0.3">
      <c r="A590" t="str">
        <f>'Actual species'!A590</f>
        <v>Oxytelus piceus</v>
      </c>
      <c r="B590">
        <f>IF(SUM('Actual species'!B590:E590)&gt;0,1,IF(SUM('Actual species'!B590:E590="X"),1,0))</f>
        <v>0</v>
      </c>
      <c r="C590">
        <f>IF(SUM('Actual species'!F590)&gt;0,1,IF(SUM('Actual species'!F590="X"),1,0))</f>
        <v>0</v>
      </c>
      <c r="D590">
        <f>IF(SUM('Actual species'!G590)&gt;0,1,IF(SUM('Actual species'!G590="X"),1,0))</f>
        <v>0</v>
      </c>
      <c r="E590">
        <f>IF(SUM('Actual species'!H590)&gt;0,1,IF(SUM('Actual species'!H590="X"),1,0))</f>
        <v>0</v>
      </c>
      <c r="F590">
        <f>IF(SUM('Actual species'!I590)&gt;0,1,IF(SUM('Actual species'!I590="X"),1,0))</f>
        <v>0</v>
      </c>
      <c r="G590">
        <f>IF(SUM('Actual species'!J590)&gt;0,1,IF(SUM('Actual species'!J590="X"),1,0))</f>
        <v>0</v>
      </c>
      <c r="H590">
        <f>IF(SUM('Actual species'!K590)&gt;0,1,IF(SUM('Actual species'!K590="X"),1,0))</f>
        <v>0</v>
      </c>
      <c r="I590">
        <f>IF(SUM('Actual species'!L590)&gt;0,1,IF(SUM('Actual species'!L590="X"),1,0))</f>
        <v>0</v>
      </c>
      <c r="J590">
        <f>IF(SUM('Actual species'!M590)&gt;0,1,IF(SUM('Actual species'!M590="X"),1,0))</f>
        <v>1</v>
      </c>
      <c r="K590">
        <f>IF(SUM('Actual species'!N590)&gt;0,1,IF(SUM('Actual species'!N590="X"),1,0))</f>
        <v>0</v>
      </c>
      <c r="L590">
        <f>IF(SUM('Actual species'!O590)&gt;0,1,IF(SUM('Actual species'!O590="X"),1,0))</f>
        <v>0</v>
      </c>
      <c r="M590">
        <f>IF(SUM('Actual species'!P590)&gt;0,1,IF(SUM('Actual species'!P590="X"),1,0))</f>
        <v>0</v>
      </c>
      <c r="N590">
        <f>IF(SUM('Actual species'!Q590)&gt;0,1,IF(SUM('Actual species'!Q590="X"),1,0))</f>
        <v>0</v>
      </c>
      <c r="O590">
        <f>IF(SUM('Actual species'!R590)&gt;0,1,IF(SUM('Actual species'!R590="X"),1,0))</f>
        <v>0</v>
      </c>
      <c r="P590">
        <f>IF(SUM('Actual species'!S590)&gt;0,1,IF(SUM('Actual species'!S590="X"),1,0))</f>
        <v>0</v>
      </c>
      <c r="Q590">
        <f>IF(SUM('Actual species'!T590)&gt;0,1,IF(SUM('Actual species'!T590="X"),1,0))</f>
        <v>0</v>
      </c>
      <c r="R590">
        <f>IF(SUM('Actual species'!U590)&gt;0,1,IF(SUM('Actual species'!U590="X"),1,0))</f>
        <v>0</v>
      </c>
      <c r="S590">
        <f>IF(SUM('Actual species'!V590)&gt;0,1,IF(SUM('Actual species'!V590="X"),1,0))</f>
        <v>0</v>
      </c>
      <c r="T590">
        <f>IF(SUM('Actual species'!W590)&gt;0,1,IF(SUM('Actual species'!W590="X"),1,0))</f>
        <v>0</v>
      </c>
      <c r="U590">
        <f>IF(SUM('Actual species'!X590)&gt;0,1,IF(SUM('Actual species'!X590="X"),1,0))</f>
        <v>1</v>
      </c>
      <c r="V590">
        <f>IF(SUM('Actual species'!Y590)&gt;0,1,IF(SUM('Actual species'!Y590="X"),1,0))</f>
        <v>1</v>
      </c>
    </row>
    <row r="591" spans="1:22" x14ac:dyDescent="0.3">
      <c r="A591" t="str">
        <f>'Actual species'!A591</f>
        <v>Oxytelus sculptus</v>
      </c>
      <c r="B591">
        <f>IF(SUM('Actual species'!B591:E591)&gt;0,1,IF(SUM('Actual species'!B591:E591="X"),1,0))</f>
        <v>0</v>
      </c>
      <c r="C591">
        <f>IF(SUM('Actual species'!F591)&gt;0,1,IF(SUM('Actual species'!F591="X"),1,0))</f>
        <v>0</v>
      </c>
      <c r="D591">
        <f>IF(SUM('Actual species'!G591)&gt;0,1,IF(SUM('Actual species'!G591="X"),1,0))</f>
        <v>0</v>
      </c>
      <c r="E591">
        <f>IF(SUM('Actual species'!H591)&gt;0,1,IF(SUM('Actual species'!H591="X"),1,0))</f>
        <v>0</v>
      </c>
      <c r="F591">
        <f>IF(SUM('Actual species'!I591)&gt;0,1,IF(SUM('Actual species'!I591="X"),1,0))</f>
        <v>0</v>
      </c>
      <c r="G591">
        <f>IF(SUM('Actual species'!J591)&gt;0,1,IF(SUM('Actual species'!J591="X"),1,0))</f>
        <v>0</v>
      </c>
      <c r="H591">
        <f>IF(SUM('Actual species'!K591)&gt;0,1,IF(SUM('Actual species'!K591="X"),1,0))</f>
        <v>0</v>
      </c>
      <c r="I591">
        <f>IF(SUM('Actual species'!L591)&gt;0,1,IF(SUM('Actual species'!L591="X"),1,0))</f>
        <v>0</v>
      </c>
      <c r="J591">
        <f>IF(SUM('Actual species'!M591)&gt;0,1,IF(SUM('Actual species'!M591="X"),1,0))</f>
        <v>1</v>
      </c>
      <c r="K591">
        <f>IF(SUM('Actual species'!N591)&gt;0,1,IF(SUM('Actual species'!N591="X"),1,0))</f>
        <v>0</v>
      </c>
      <c r="L591">
        <f>IF(SUM('Actual species'!O591)&gt;0,1,IF(SUM('Actual species'!O591="X"),1,0))</f>
        <v>0</v>
      </c>
      <c r="M591">
        <f>IF(SUM('Actual species'!P591)&gt;0,1,IF(SUM('Actual species'!P591="X"),1,0))</f>
        <v>0</v>
      </c>
      <c r="N591">
        <f>IF(SUM('Actual species'!Q591)&gt;0,1,IF(SUM('Actual species'!Q591="X"),1,0))</f>
        <v>0</v>
      </c>
      <c r="O591">
        <f>IF(SUM('Actual species'!R591)&gt;0,1,IF(SUM('Actual species'!R591="X"),1,0))</f>
        <v>0</v>
      </c>
      <c r="P591">
        <f>IF(SUM('Actual species'!S591)&gt;0,1,IF(SUM('Actual species'!S591="X"),1,0))</f>
        <v>0</v>
      </c>
      <c r="Q591">
        <f>IF(SUM('Actual species'!T591)&gt;0,1,IF(SUM('Actual species'!T591="X"),1,0))</f>
        <v>0</v>
      </c>
      <c r="R591">
        <f>IF(SUM('Actual species'!U591)&gt;0,1,IF(SUM('Actual species'!U591="X"),1,0))</f>
        <v>0</v>
      </c>
      <c r="S591">
        <f>IF(SUM('Actual species'!V591)&gt;0,1,IF(SUM('Actual species'!V591="X"),1,0))</f>
        <v>0</v>
      </c>
      <c r="T591">
        <f>IF(SUM('Actual species'!W591)&gt;0,1,IF(SUM('Actual species'!W591="X"),1,0))</f>
        <v>0</v>
      </c>
      <c r="U591">
        <f>IF(SUM('Actual species'!X591)&gt;0,1,IF(SUM('Actual species'!X591="X"),1,0))</f>
        <v>1</v>
      </c>
      <c r="V591">
        <f>IF(SUM('Actual species'!Y591)&gt;0,1,IF(SUM('Actual species'!Y591="X"),1,0))</f>
        <v>1</v>
      </c>
    </row>
    <row r="592" spans="1:22" x14ac:dyDescent="0.3">
      <c r="A592" t="str">
        <f>'Actual species'!A592</f>
        <v>Planeustomus cephalotes</v>
      </c>
      <c r="B592">
        <f>IF(SUM('Actual species'!B592:E592)&gt;0,1,IF(SUM('Actual species'!B592:E592="X"),1,0))</f>
        <v>0</v>
      </c>
      <c r="C592">
        <f>IF(SUM('Actual species'!F592)&gt;0,1,IF(SUM('Actual species'!F592="X"),1,0))</f>
        <v>0</v>
      </c>
      <c r="D592">
        <f>IF(SUM('Actual species'!G592)&gt;0,1,IF(SUM('Actual species'!G592="X"),1,0))</f>
        <v>0</v>
      </c>
      <c r="E592">
        <f>IF(SUM('Actual species'!H592)&gt;0,1,IF(SUM('Actual species'!H592="X"),1,0))</f>
        <v>1</v>
      </c>
      <c r="F592">
        <f>IF(SUM('Actual species'!I592)&gt;0,1,IF(SUM('Actual species'!I592="X"),1,0))</f>
        <v>0</v>
      </c>
      <c r="G592">
        <f>IF(SUM('Actual species'!J592)&gt;0,1,IF(SUM('Actual species'!J592="X"),1,0))</f>
        <v>0</v>
      </c>
      <c r="H592">
        <f>IF(SUM('Actual species'!K592)&gt;0,1,IF(SUM('Actual species'!K592="X"),1,0))</f>
        <v>0</v>
      </c>
      <c r="I592">
        <f>IF(SUM('Actual species'!L592)&gt;0,1,IF(SUM('Actual species'!L592="X"),1,0))</f>
        <v>0</v>
      </c>
      <c r="J592">
        <f>IF(SUM('Actual species'!M592)&gt;0,1,IF(SUM('Actual species'!M592="X"),1,0))</f>
        <v>1</v>
      </c>
      <c r="K592">
        <f>IF(SUM('Actual species'!N592)&gt;0,1,IF(SUM('Actual species'!N592="X"),1,0))</f>
        <v>0</v>
      </c>
      <c r="L592">
        <f>IF(SUM('Actual species'!O592)&gt;0,1,IF(SUM('Actual species'!O592="X"),1,0))</f>
        <v>0</v>
      </c>
      <c r="M592">
        <f>IF(SUM('Actual species'!P592)&gt;0,1,IF(SUM('Actual species'!P592="X"),1,0))</f>
        <v>0</v>
      </c>
      <c r="N592">
        <f>IF(SUM('Actual species'!Q592)&gt;0,1,IF(SUM('Actual species'!Q592="X"),1,0))</f>
        <v>0</v>
      </c>
      <c r="O592">
        <f>IF(SUM('Actual species'!R592)&gt;0,1,IF(SUM('Actual species'!R592="X"),1,0))</f>
        <v>0</v>
      </c>
      <c r="P592">
        <f>IF(SUM('Actual species'!S592)&gt;0,1,IF(SUM('Actual species'!S592="X"),1,0))</f>
        <v>0</v>
      </c>
      <c r="Q592">
        <f>IF(SUM('Actual species'!T592)&gt;0,1,IF(SUM('Actual species'!T592="X"),1,0))</f>
        <v>0</v>
      </c>
      <c r="R592">
        <f>IF(SUM('Actual species'!U592)&gt;0,1,IF(SUM('Actual species'!U592="X"),1,0))</f>
        <v>0</v>
      </c>
      <c r="S592">
        <f>IF(SUM('Actual species'!V592)&gt;0,1,IF(SUM('Actual species'!V592="X"),1,0))</f>
        <v>0</v>
      </c>
      <c r="T592">
        <f>IF(SUM('Actual species'!W592)&gt;0,1,IF(SUM('Actual species'!W592="X"),1,0))</f>
        <v>0</v>
      </c>
      <c r="U592">
        <f>IF(SUM('Actual species'!X592)&gt;0,1,IF(SUM('Actual species'!X592="X"),1,0))</f>
        <v>1</v>
      </c>
      <c r="V592">
        <f>IF(SUM('Actual species'!Y592)&gt;0,1,IF(SUM('Actual species'!Y592="X"),1,0))</f>
        <v>1</v>
      </c>
    </row>
    <row r="593" spans="1:22" x14ac:dyDescent="0.3">
      <c r="A593" t="str">
        <f>'Actual species'!A593</f>
        <v>Planeustomus rosti</v>
      </c>
      <c r="B593">
        <f>IF(SUM('Actual species'!B593:E593)&gt;0,1,IF(SUM('Actual species'!B593:E593="X"),1,0))</f>
        <v>0</v>
      </c>
      <c r="C593">
        <f>IF(SUM('Actual species'!F593)&gt;0,1,IF(SUM('Actual species'!F593="X"),1,0))</f>
        <v>0</v>
      </c>
      <c r="D593">
        <f>IF(SUM('Actual species'!G593)&gt;0,1,IF(SUM('Actual species'!G593="X"),1,0))</f>
        <v>0</v>
      </c>
      <c r="E593">
        <f>IF(SUM('Actual species'!H593)&gt;0,1,IF(SUM('Actual species'!H593="X"),1,0))</f>
        <v>0</v>
      </c>
      <c r="F593">
        <f>IF(SUM('Actual species'!I593)&gt;0,1,IF(SUM('Actual species'!I593="X"),1,0))</f>
        <v>0</v>
      </c>
      <c r="G593">
        <f>IF(SUM('Actual species'!J593)&gt;0,1,IF(SUM('Actual species'!J593="X"),1,0))</f>
        <v>0</v>
      </c>
      <c r="H593">
        <f>IF(SUM('Actual species'!K593)&gt;0,1,IF(SUM('Actual species'!K593="X"),1,0))</f>
        <v>0</v>
      </c>
      <c r="I593">
        <f>IF(SUM('Actual species'!L593)&gt;0,1,IF(SUM('Actual species'!L593="X"),1,0))</f>
        <v>0</v>
      </c>
      <c r="J593">
        <f>IF(SUM('Actual species'!M593)&gt;0,1,IF(SUM('Actual species'!M593="X"),1,0))</f>
        <v>1</v>
      </c>
      <c r="K593">
        <f>IF(SUM('Actual species'!N593)&gt;0,1,IF(SUM('Actual species'!N593="X"),1,0))</f>
        <v>0</v>
      </c>
      <c r="L593">
        <f>IF(SUM('Actual species'!O593)&gt;0,1,IF(SUM('Actual species'!O593="X"),1,0))</f>
        <v>0</v>
      </c>
      <c r="M593">
        <f>IF(SUM('Actual species'!P593)&gt;0,1,IF(SUM('Actual species'!P593="X"),1,0))</f>
        <v>0</v>
      </c>
      <c r="N593">
        <f>IF(SUM('Actual species'!Q593)&gt;0,1,IF(SUM('Actual species'!Q593="X"),1,0))</f>
        <v>0</v>
      </c>
      <c r="O593">
        <f>IF(SUM('Actual species'!R593)&gt;0,1,IF(SUM('Actual species'!R593="X"),1,0))</f>
        <v>0</v>
      </c>
      <c r="P593">
        <f>IF(SUM('Actual species'!S593)&gt;0,1,IF(SUM('Actual species'!S593="X"),1,0))</f>
        <v>0</v>
      </c>
      <c r="Q593">
        <f>IF(SUM('Actual species'!T593)&gt;0,1,IF(SUM('Actual species'!T593="X"),1,0))</f>
        <v>0</v>
      </c>
      <c r="R593">
        <f>IF(SUM('Actual species'!U593)&gt;0,1,IF(SUM('Actual species'!U593="X"),1,0))</f>
        <v>0</v>
      </c>
      <c r="S593">
        <f>IF(SUM('Actual species'!V593)&gt;0,1,IF(SUM('Actual species'!V593="X"),1,0))</f>
        <v>0</v>
      </c>
      <c r="T593">
        <f>IF(SUM('Actual species'!W593)&gt;0,1,IF(SUM('Actual species'!W593="X"),1,0))</f>
        <v>0</v>
      </c>
      <c r="U593">
        <f>IF(SUM('Actual species'!X593)&gt;0,1,IF(SUM('Actual species'!X593="X"),1,0))</f>
        <v>0</v>
      </c>
      <c r="V593">
        <f>IF(SUM('Actual species'!Y593)&gt;0,1,IF(SUM('Actual species'!Y593="X"),1,0))</f>
        <v>0</v>
      </c>
    </row>
    <row r="594" spans="1:22" x14ac:dyDescent="0.3">
      <c r="A594" t="str">
        <f>'Actual species'!A594</f>
        <v>Platystethus alutaceus</v>
      </c>
      <c r="B594">
        <f>IF(SUM('Actual species'!B594:E594)&gt;0,1,IF(SUM('Actual species'!B594:E594="X"),1,0))</f>
        <v>0</v>
      </c>
      <c r="C594">
        <f>IF(SUM('Actual species'!F594)&gt;0,1,IF(SUM('Actual species'!F594="X"),1,0))</f>
        <v>0</v>
      </c>
      <c r="D594">
        <f>IF(SUM('Actual species'!G594)&gt;0,1,IF(SUM('Actual species'!G594="X"),1,0))</f>
        <v>0</v>
      </c>
      <c r="E594">
        <f>IF(SUM('Actual species'!H594)&gt;0,1,IF(SUM('Actual species'!H594="X"),1,0))</f>
        <v>0</v>
      </c>
      <c r="F594">
        <f>IF(SUM('Actual species'!I594)&gt;0,1,IF(SUM('Actual species'!I594="X"),1,0))</f>
        <v>0</v>
      </c>
      <c r="G594">
        <f>IF(SUM('Actual species'!J594)&gt;0,1,IF(SUM('Actual species'!J594="X"),1,0))</f>
        <v>1</v>
      </c>
      <c r="H594">
        <f>IF(SUM('Actual species'!K594)&gt;0,1,IF(SUM('Actual species'!K594="X"),1,0))</f>
        <v>0</v>
      </c>
      <c r="I594">
        <f>IF(SUM('Actual species'!L594)&gt;0,1,IF(SUM('Actual species'!L594="X"),1,0))</f>
        <v>0</v>
      </c>
      <c r="J594">
        <f>IF(SUM('Actual species'!M594)&gt;0,1,IF(SUM('Actual species'!M594="X"),1,0))</f>
        <v>1</v>
      </c>
      <c r="K594">
        <f>IF(SUM('Actual species'!N594)&gt;0,1,IF(SUM('Actual species'!N594="X"),1,0))</f>
        <v>0</v>
      </c>
      <c r="L594">
        <f>IF(SUM('Actual species'!O594)&gt;0,1,IF(SUM('Actual species'!O594="X"),1,0))</f>
        <v>0</v>
      </c>
      <c r="M594">
        <f>IF(SUM('Actual species'!P594)&gt;0,1,IF(SUM('Actual species'!P594="X"),1,0))</f>
        <v>1</v>
      </c>
      <c r="N594">
        <f>IF(SUM('Actual species'!Q594)&gt;0,1,IF(SUM('Actual species'!Q594="X"),1,0))</f>
        <v>0</v>
      </c>
      <c r="O594">
        <f>IF(SUM('Actual species'!R594)&gt;0,1,IF(SUM('Actual species'!R594="X"),1,0))</f>
        <v>0</v>
      </c>
      <c r="P594">
        <f>IF(SUM('Actual species'!S594)&gt;0,1,IF(SUM('Actual species'!S594="X"),1,0))</f>
        <v>0</v>
      </c>
      <c r="Q594">
        <f>IF(SUM('Actual species'!T594)&gt;0,1,IF(SUM('Actual species'!T594="X"),1,0))</f>
        <v>0</v>
      </c>
      <c r="R594">
        <f>IF(SUM('Actual species'!U594)&gt;0,1,IF(SUM('Actual species'!U594="X"),1,0))</f>
        <v>0</v>
      </c>
      <c r="S594">
        <f>IF(SUM('Actual species'!V594)&gt;0,1,IF(SUM('Actual species'!V594="X"),1,0))</f>
        <v>0</v>
      </c>
      <c r="T594">
        <f>IF(SUM('Actual species'!W594)&gt;0,1,IF(SUM('Actual species'!W594="X"),1,0))</f>
        <v>0</v>
      </c>
      <c r="U594">
        <f>IF(SUM('Actual species'!X594)&gt;0,1,IF(SUM('Actual species'!X594="X"),1,0))</f>
        <v>1</v>
      </c>
      <c r="V594">
        <f>IF(SUM('Actual species'!Y594)&gt;0,1,IF(SUM('Actual species'!Y594="X"),1,0))</f>
        <v>0</v>
      </c>
    </row>
    <row r="595" spans="1:22" x14ac:dyDescent="0.3">
      <c r="A595" t="str">
        <f>'Actual species'!A595</f>
        <v>Platystethus arenarius</v>
      </c>
      <c r="B595">
        <f>IF(SUM('Actual species'!B595:E595)&gt;0,1,IF(SUM('Actual species'!B595:E595="X"),1,0))</f>
        <v>0</v>
      </c>
      <c r="C595">
        <f>IF(SUM('Actual species'!F595)&gt;0,1,IF(SUM('Actual species'!F595="X"),1,0))</f>
        <v>0</v>
      </c>
      <c r="D595">
        <f>IF(SUM('Actual species'!G595)&gt;0,1,IF(SUM('Actual species'!G595="X"),1,0))</f>
        <v>0</v>
      </c>
      <c r="E595">
        <f>IF(SUM('Actual species'!H595)&gt;0,1,IF(SUM('Actual species'!H595="X"),1,0))</f>
        <v>0</v>
      </c>
      <c r="F595">
        <f>IF(SUM('Actual species'!I595)&gt;0,1,IF(SUM('Actual species'!I595="X"),1,0))</f>
        <v>0</v>
      </c>
      <c r="G595">
        <f>IF(SUM('Actual species'!J595)&gt;0,1,IF(SUM('Actual species'!J595="X"),1,0))</f>
        <v>0</v>
      </c>
      <c r="H595">
        <f>IF(SUM('Actual species'!K595)&gt;0,1,IF(SUM('Actual species'!K595="X"),1,0))</f>
        <v>0</v>
      </c>
      <c r="I595">
        <f>IF(SUM('Actual species'!L595)&gt;0,1,IF(SUM('Actual species'!L595="X"),1,0))</f>
        <v>0</v>
      </c>
      <c r="J595">
        <f>IF(SUM('Actual species'!M595)&gt;0,1,IF(SUM('Actual species'!M595="X"),1,0))</f>
        <v>1</v>
      </c>
      <c r="K595">
        <f>IF(SUM('Actual species'!N595)&gt;0,1,IF(SUM('Actual species'!N595="X"),1,0))</f>
        <v>0</v>
      </c>
      <c r="L595">
        <f>IF(SUM('Actual species'!O595)&gt;0,1,IF(SUM('Actual species'!O595="X"),1,0))</f>
        <v>0</v>
      </c>
      <c r="M595">
        <f>IF(SUM('Actual species'!P595)&gt;0,1,IF(SUM('Actual species'!P595="X"),1,0))</f>
        <v>0</v>
      </c>
      <c r="N595">
        <f>IF(SUM('Actual species'!Q595)&gt;0,1,IF(SUM('Actual species'!Q595="X"),1,0))</f>
        <v>0</v>
      </c>
      <c r="O595">
        <f>IF(SUM('Actual species'!R595)&gt;0,1,IF(SUM('Actual species'!R595="X"),1,0))</f>
        <v>0</v>
      </c>
      <c r="P595">
        <f>IF(SUM('Actual species'!S595)&gt;0,1,IF(SUM('Actual species'!S595="X"),1,0))</f>
        <v>0</v>
      </c>
      <c r="Q595">
        <f>IF(SUM('Actual species'!T595)&gt;0,1,IF(SUM('Actual species'!T595="X"),1,0))</f>
        <v>0</v>
      </c>
      <c r="R595">
        <f>IF(SUM('Actual species'!U595)&gt;0,1,IF(SUM('Actual species'!U595="X"),1,0))</f>
        <v>0</v>
      </c>
      <c r="S595">
        <f>IF(SUM('Actual species'!V595)&gt;0,1,IF(SUM('Actual species'!V595="X"),1,0))</f>
        <v>0</v>
      </c>
      <c r="T595">
        <f>IF(SUM('Actual species'!W595)&gt;0,1,IF(SUM('Actual species'!W595="X"),1,0))</f>
        <v>0</v>
      </c>
      <c r="U595">
        <f>IF(SUM('Actual species'!X595)&gt;0,1,IF(SUM('Actual species'!X595="X"),1,0))</f>
        <v>1</v>
      </c>
      <c r="V595">
        <f>IF(SUM('Actual species'!Y595)&gt;0,1,IF(SUM('Actual species'!Y595="X"),1,0))</f>
        <v>1</v>
      </c>
    </row>
    <row r="596" spans="1:22" x14ac:dyDescent="0.3">
      <c r="A596" t="str">
        <f>'Actual species'!A596</f>
        <v>Platystethus capito</v>
      </c>
      <c r="B596">
        <f>IF(SUM('Actual species'!B596:E596)&gt;0,1,IF(SUM('Actual species'!B596:E596="X"),1,0))</f>
        <v>0</v>
      </c>
      <c r="C596">
        <f>IF(SUM('Actual species'!F596)&gt;0,1,IF(SUM('Actual species'!F596="X"),1,0))</f>
        <v>0</v>
      </c>
      <c r="D596">
        <f>IF(SUM('Actual species'!G596)&gt;0,1,IF(SUM('Actual species'!G596="X"),1,0))</f>
        <v>0</v>
      </c>
      <c r="E596">
        <f>IF(SUM('Actual species'!H596)&gt;0,1,IF(SUM('Actual species'!H596="X"),1,0))</f>
        <v>0</v>
      </c>
      <c r="F596">
        <f>IF(SUM('Actual species'!I596)&gt;0,1,IF(SUM('Actual species'!I596="X"),1,0))</f>
        <v>0</v>
      </c>
      <c r="G596">
        <f>IF(SUM('Actual species'!J596)&gt;0,1,IF(SUM('Actual species'!J596="X"),1,0))</f>
        <v>0</v>
      </c>
      <c r="H596">
        <f>IF(SUM('Actual species'!K596)&gt;0,1,IF(SUM('Actual species'!K596="X"),1,0))</f>
        <v>0</v>
      </c>
      <c r="I596">
        <f>IF(SUM('Actual species'!L596)&gt;0,1,IF(SUM('Actual species'!L596="X"),1,0))</f>
        <v>0</v>
      </c>
      <c r="J596">
        <f>IF(SUM('Actual species'!M596)&gt;0,1,IF(SUM('Actual species'!M596="X"),1,0))</f>
        <v>1</v>
      </c>
      <c r="K596">
        <f>IF(SUM('Actual species'!N596)&gt;0,1,IF(SUM('Actual species'!N596="X"),1,0))</f>
        <v>0</v>
      </c>
      <c r="L596">
        <f>IF(SUM('Actual species'!O596)&gt;0,1,IF(SUM('Actual species'!O596="X"),1,0))</f>
        <v>0</v>
      </c>
      <c r="M596">
        <f>IF(SUM('Actual species'!P596)&gt;0,1,IF(SUM('Actual species'!P596="X"),1,0))</f>
        <v>0</v>
      </c>
      <c r="N596">
        <f>IF(SUM('Actual species'!Q596)&gt;0,1,IF(SUM('Actual species'!Q596="X"),1,0))</f>
        <v>0</v>
      </c>
      <c r="O596">
        <f>IF(SUM('Actual species'!R596)&gt;0,1,IF(SUM('Actual species'!R596="X"),1,0))</f>
        <v>0</v>
      </c>
      <c r="P596">
        <f>IF(SUM('Actual species'!S596)&gt;0,1,IF(SUM('Actual species'!S596="X"),1,0))</f>
        <v>0</v>
      </c>
      <c r="Q596">
        <f>IF(SUM('Actual species'!T596)&gt;0,1,IF(SUM('Actual species'!T596="X"),1,0))</f>
        <v>0</v>
      </c>
      <c r="R596">
        <f>IF(SUM('Actual species'!U596)&gt;0,1,IF(SUM('Actual species'!U596="X"),1,0))</f>
        <v>0</v>
      </c>
      <c r="S596">
        <f>IF(SUM('Actual species'!V596)&gt;0,1,IF(SUM('Actual species'!V596="X"),1,0))</f>
        <v>0</v>
      </c>
      <c r="T596">
        <f>IF(SUM('Actual species'!W596)&gt;0,1,IF(SUM('Actual species'!W596="X"),1,0))</f>
        <v>0</v>
      </c>
      <c r="U596">
        <f>IF(SUM('Actual species'!X596)&gt;0,1,IF(SUM('Actual species'!X596="X"),1,0))</f>
        <v>1</v>
      </c>
      <c r="V596">
        <f>IF(SUM('Actual species'!Y596)&gt;0,1,IF(SUM('Actual species'!Y596="X"),1,0))</f>
        <v>1</v>
      </c>
    </row>
    <row r="597" spans="1:22" x14ac:dyDescent="0.3">
      <c r="A597" t="str">
        <f>'Actual species'!A597</f>
        <v>Platystethus cornutus</v>
      </c>
      <c r="B597">
        <f>IF(SUM('Actual species'!B597:E597)&gt;0,1,IF(SUM('Actual species'!B597:E597="X"),1,0))</f>
        <v>0</v>
      </c>
      <c r="C597">
        <f>IF(SUM('Actual species'!F597)&gt;0,1,IF(SUM('Actual species'!F597="X"),1,0))</f>
        <v>0</v>
      </c>
      <c r="D597">
        <f>IF(SUM('Actual species'!G597)&gt;0,1,IF(SUM('Actual species'!G597="X"),1,0))</f>
        <v>0</v>
      </c>
      <c r="E597">
        <f>IF(SUM('Actual species'!H597)&gt;0,1,IF(SUM('Actual species'!H597="X"),1,0))</f>
        <v>0</v>
      </c>
      <c r="F597">
        <f>IF(SUM('Actual species'!I597)&gt;0,1,IF(SUM('Actual species'!I597="X"),1,0))</f>
        <v>0</v>
      </c>
      <c r="G597">
        <f>IF(SUM('Actual species'!J597)&gt;0,1,IF(SUM('Actual species'!J597="X"),1,0))</f>
        <v>0</v>
      </c>
      <c r="H597">
        <f>IF(SUM('Actual species'!K597)&gt;0,1,IF(SUM('Actual species'!K597="X"),1,0))</f>
        <v>0</v>
      </c>
      <c r="I597">
        <f>IF(SUM('Actual species'!L597)&gt;0,1,IF(SUM('Actual species'!L597="X"),1,0))</f>
        <v>0</v>
      </c>
      <c r="J597">
        <f>IF(SUM('Actual species'!M597)&gt;0,1,IF(SUM('Actual species'!M597="X"),1,0))</f>
        <v>1</v>
      </c>
      <c r="K597">
        <f>IF(SUM('Actual species'!N597)&gt;0,1,IF(SUM('Actual species'!N597="X"),1,0))</f>
        <v>0</v>
      </c>
      <c r="L597">
        <f>IF(SUM('Actual species'!O597)&gt;0,1,IF(SUM('Actual species'!O597="X"),1,0))</f>
        <v>0</v>
      </c>
      <c r="M597">
        <f>IF(SUM('Actual species'!P597)&gt;0,1,IF(SUM('Actual species'!P597="X"),1,0))</f>
        <v>0</v>
      </c>
      <c r="N597">
        <f>IF(SUM('Actual species'!Q597)&gt;0,1,IF(SUM('Actual species'!Q597="X"),1,0))</f>
        <v>0</v>
      </c>
      <c r="O597">
        <f>IF(SUM('Actual species'!R597)&gt;0,1,IF(SUM('Actual species'!R597="X"),1,0))</f>
        <v>0</v>
      </c>
      <c r="P597">
        <f>IF(SUM('Actual species'!S597)&gt;0,1,IF(SUM('Actual species'!S597="X"),1,0))</f>
        <v>0</v>
      </c>
      <c r="Q597">
        <f>IF(SUM('Actual species'!T597)&gt;0,1,IF(SUM('Actual species'!T597="X"),1,0))</f>
        <v>0</v>
      </c>
      <c r="R597">
        <f>IF(SUM('Actual species'!U597)&gt;0,1,IF(SUM('Actual species'!U597="X"),1,0))</f>
        <v>0</v>
      </c>
      <c r="S597">
        <f>IF(SUM('Actual species'!V597)&gt;0,1,IF(SUM('Actual species'!V597="X"),1,0))</f>
        <v>0</v>
      </c>
      <c r="T597">
        <f>IF(SUM('Actual species'!W597)&gt;0,1,IF(SUM('Actual species'!W597="X"),1,0))</f>
        <v>0</v>
      </c>
      <c r="U597">
        <f>IF(SUM('Actual species'!X597)&gt;0,1,IF(SUM('Actual species'!X597="X"),1,0))</f>
        <v>1</v>
      </c>
      <c r="V597">
        <f>IF(SUM('Actual species'!Y597)&gt;0,1,IF(SUM('Actual species'!Y597="X"),1,0))</f>
        <v>1</v>
      </c>
    </row>
    <row r="598" spans="1:22" x14ac:dyDescent="0.3">
      <c r="A598" t="str">
        <f>'Actual species'!A598</f>
        <v>Platystethus degener</v>
      </c>
      <c r="B598">
        <f>IF(SUM('Actual species'!B598:E598)&gt;0,1,IF(SUM('Actual species'!B598:E598="X"),1,0))</f>
        <v>1</v>
      </c>
      <c r="C598">
        <f>IF(SUM('Actual species'!F598)&gt;0,1,IF(SUM('Actual species'!F598="X"),1,0))</f>
        <v>0</v>
      </c>
      <c r="D598">
        <f>IF(SUM('Actual species'!G598)&gt;0,1,IF(SUM('Actual species'!G598="X"),1,0))</f>
        <v>0</v>
      </c>
      <c r="E598">
        <f>IF(SUM('Actual species'!H598)&gt;0,1,IF(SUM('Actual species'!H598="X"),1,0))</f>
        <v>0</v>
      </c>
      <c r="F598">
        <f>IF(SUM('Actual species'!I598)&gt;0,1,IF(SUM('Actual species'!I598="X"),1,0))</f>
        <v>0</v>
      </c>
      <c r="G598">
        <f>IF(SUM('Actual species'!J598)&gt;0,1,IF(SUM('Actual species'!J598="X"),1,0))</f>
        <v>1</v>
      </c>
      <c r="H598">
        <f>IF(SUM('Actual species'!K598)&gt;0,1,IF(SUM('Actual species'!K598="X"),1,0))</f>
        <v>0</v>
      </c>
      <c r="I598">
        <f>IF(SUM('Actual species'!L598)&gt;0,1,IF(SUM('Actual species'!L598="X"),1,0))</f>
        <v>0</v>
      </c>
      <c r="J598">
        <f>IF(SUM('Actual species'!M598)&gt;0,1,IF(SUM('Actual species'!M598="X"),1,0))</f>
        <v>0</v>
      </c>
      <c r="K598">
        <f>IF(SUM('Actual species'!N598)&gt;0,1,IF(SUM('Actual species'!N598="X"),1,0))</f>
        <v>0</v>
      </c>
      <c r="L598">
        <f>IF(SUM('Actual species'!O598)&gt;0,1,IF(SUM('Actual species'!O598="X"),1,0))</f>
        <v>0</v>
      </c>
      <c r="M598">
        <f>IF(SUM('Actual species'!P598)&gt;0,1,IF(SUM('Actual species'!P598="X"),1,0))</f>
        <v>0</v>
      </c>
      <c r="N598">
        <f>IF(SUM('Actual species'!Q598)&gt;0,1,IF(SUM('Actual species'!Q598="X"),1,0))</f>
        <v>0</v>
      </c>
      <c r="O598">
        <f>IF(SUM('Actual species'!R598)&gt;0,1,IF(SUM('Actual species'!R598="X"),1,0))</f>
        <v>0</v>
      </c>
      <c r="P598">
        <f>IF(SUM('Actual species'!S598)&gt;0,1,IF(SUM('Actual species'!S598="X"),1,0))</f>
        <v>0</v>
      </c>
      <c r="Q598">
        <f>IF(SUM('Actual species'!T598)&gt;0,1,IF(SUM('Actual species'!T598="X"),1,0))</f>
        <v>0</v>
      </c>
      <c r="R598">
        <f>IF(SUM('Actual species'!U598)&gt;0,1,IF(SUM('Actual species'!U598="X"),1,0))</f>
        <v>0</v>
      </c>
      <c r="S598">
        <f>IF(SUM('Actual species'!V598)&gt;0,1,IF(SUM('Actual species'!V598="X"),1,0))</f>
        <v>0</v>
      </c>
      <c r="T598">
        <f>IF(SUM('Actual species'!W598)&gt;0,1,IF(SUM('Actual species'!W598="X"),1,0))</f>
        <v>0</v>
      </c>
      <c r="U598">
        <f>IF(SUM('Actual species'!X598)&gt;0,1,IF(SUM('Actual species'!X598="X"),1,0))</f>
        <v>0</v>
      </c>
      <c r="V598">
        <f>IF(SUM('Actual species'!Y598)&gt;0,1,IF(SUM('Actual species'!Y598="X"),1,0))</f>
        <v>1</v>
      </c>
    </row>
    <row r="599" spans="1:22" x14ac:dyDescent="0.3">
      <c r="A599" t="str">
        <f>'Actual species'!A599</f>
        <v>Platystethus nitens</v>
      </c>
      <c r="B599">
        <f>IF(SUM('Actual species'!B599:E599)&gt;0,1,IF(SUM('Actual species'!B599:E599="X"),1,0))</f>
        <v>1</v>
      </c>
      <c r="C599">
        <f>IF(SUM('Actual species'!F599)&gt;0,1,IF(SUM('Actual species'!F599="X"),1,0))</f>
        <v>0</v>
      </c>
      <c r="D599">
        <f>IF(SUM('Actual species'!G599)&gt;0,1,IF(SUM('Actual species'!G599="X"),1,0))</f>
        <v>0</v>
      </c>
      <c r="E599">
        <f>IF(SUM('Actual species'!H599)&gt;0,1,IF(SUM('Actual species'!H599="X"),1,0))</f>
        <v>0</v>
      </c>
      <c r="F599">
        <f>IF(SUM('Actual species'!I599)&gt;0,1,IF(SUM('Actual species'!I599="X"),1,0))</f>
        <v>0</v>
      </c>
      <c r="G599">
        <f>IF(SUM('Actual species'!J599)&gt;0,1,IF(SUM('Actual species'!J599="X"),1,0))</f>
        <v>1</v>
      </c>
      <c r="H599">
        <f>IF(SUM('Actual species'!K599)&gt;0,1,IF(SUM('Actual species'!K599="X"),1,0))</f>
        <v>1</v>
      </c>
      <c r="I599">
        <f>IF(SUM('Actual species'!L599)&gt;0,1,IF(SUM('Actual species'!L599="X"),1,0))</f>
        <v>0</v>
      </c>
      <c r="J599">
        <f>IF(SUM('Actual species'!M599)&gt;0,1,IF(SUM('Actual species'!M599="X"),1,0))</f>
        <v>1</v>
      </c>
      <c r="K599">
        <f>IF(SUM('Actual species'!N599)&gt;0,1,IF(SUM('Actual species'!N599="X"),1,0))</f>
        <v>0</v>
      </c>
      <c r="L599">
        <f>IF(SUM('Actual species'!O599)&gt;0,1,IF(SUM('Actual species'!O599="X"),1,0))</f>
        <v>1</v>
      </c>
      <c r="M599">
        <f>IF(SUM('Actual species'!P599)&gt;0,1,IF(SUM('Actual species'!P599="X"),1,0))</f>
        <v>0</v>
      </c>
      <c r="N599">
        <f>IF(SUM('Actual species'!Q599)&gt;0,1,IF(SUM('Actual species'!Q599="X"),1,0))</f>
        <v>0</v>
      </c>
      <c r="O599">
        <f>IF(SUM('Actual species'!R599)&gt;0,1,IF(SUM('Actual species'!R599="X"),1,0))</f>
        <v>1</v>
      </c>
      <c r="P599">
        <f>IF(SUM('Actual species'!S599)&gt;0,1,IF(SUM('Actual species'!S599="X"),1,0))</f>
        <v>0</v>
      </c>
      <c r="Q599">
        <f>IF(SUM('Actual species'!T599)&gt;0,1,IF(SUM('Actual species'!T599="X"),1,0))</f>
        <v>0</v>
      </c>
      <c r="R599">
        <f>IF(SUM('Actual species'!U599)&gt;0,1,IF(SUM('Actual species'!U599="X"),1,0))</f>
        <v>0</v>
      </c>
      <c r="S599">
        <f>IF(SUM('Actual species'!V599)&gt;0,1,IF(SUM('Actual species'!V599="X"),1,0))</f>
        <v>0</v>
      </c>
      <c r="T599">
        <f>IF(SUM('Actual species'!W599)&gt;0,1,IF(SUM('Actual species'!W599="X"),1,0))</f>
        <v>0</v>
      </c>
      <c r="U599">
        <f>IF(SUM('Actual species'!X599)&gt;0,1,IF(SUM('Actual species'!X599="X"),1,0))</f>
        <v>1</v>
      </c>
      <c r="V599">
        <f>IF(SUM('Actual species'!Y599)&gt;0,1,IF(SUM('Actual species'!Y599="X"),1,0))</f>
        <v>1</v>
      </c>
    </row>
    <row r="600" spans="1:22" x14ac:dyDescent="0.3">
      <c r="A600" t="str">
        <f>'Actual species'!A600</f>
        <v>Platystethus rufospinus</v>
      </c>
      <c r="B600">
        <f>IF(SUM('Actual species'!B600:E600)&gt;0,1,IF(SUM('Actual species'!B600:E600="X"),1,0))</f>
        <v>0</v>
      </c>
      <c r="C600">
        <f>IF(SUM('Actual species'!F600)&gt;0,1,IF(SUM('Actual species'!F600="X"),1,0))</f>
        <v>0</v>
      </c>
      <c r="D600">
        <f>IF(SUM('Actual species'!G600)&gt;0,1,IF(SUM('Actual species'!G600="X"),1,0))</f>
        <v>0</v>
      </c>
      <c r="E600">
        <f>IF(SUM('Actual species'!H600)&gt;0,1,IF(SUM('Actual species'!H600="X"),1,0))</f>
        <v>0</v>
      </c>
      <c r="F600">
        <f>IF(SUM('Actual species'!I600)&gt;0,1,IF(SUM('Actual species'!I600="X"),1,0))</f>
        <v>0</v>
      </c>
      <c r="G600">
        <f>IF(SUM('Actual species'!J600)&gt;0,1,IF(SUM('Actual species'!J600="X"),1,0))</f>
        <v>0</v>
      </c>
      <c r="H600">
        <f>IF(SUM('Actual species'!K600)&gt;0,1,IF(SUM('Actual species'!K600="X"),1,0))</f>
        <v>0</v>
      </c>
      <c r="I600">
        <f>IF(SUM('Actual species'!L600)&gt;0,1,IF(SUM('Actual species'!L600="X"),1,0))</f>
        <v>0</v>
      </c>
      <c r="J600">
        <f>IF(SUM('Actual species'!M600)&gt;0,1,IF(SUM('Actual species'!M600="X"),1,0))</f>
        <v>1</v>
      </c>
      <c r="K600">
        <f>IF(SUM('Actual species'!N600)&gt;0,1,IF(SUM('Actual species'!N600="X"),1,0))</f>
        <v>0</v>
      </c>
      <c r="L600">
        <f>IF(SUM('Actual species'!O600)&gt;0,1,IF(SUM('Actual species'!O600="X"),1,0))</f>
        <v>0</v>
      </c>
      <c r="M600">
        <f>IF(SUM('Actual species'!P600)&gt;0,1,IF(SUM('Actual species'!P600="X"),1,0))</f>
        <v>0</v>
      </c>
      <c r="N600">
        <f>IF(SUM('Actual species'!Q600)&gt;0,1,IF(SUM('Actual species'!Q600="X"),1,0))</f>
        <v>0</v>
      </c>
      <c r="O600">
        <f>IF(SUM('Actual species'!R600)&gt;0,1,IF(SUM('Actual species'!R600="X"),1,0))</f>
        <v>0</v>
      </c>
      <c r="P600">
        <f>IF(SUM('Actual species'!S600)&gt;0,1,IF(SUM('Actual species'!S600="X"),1,0))</f>
        <v>0</v>
      </c>
      <c r="Q600">
        <f>IF(SUM('Actual species'!T600)&gt;0,1,IF(SUM('Actual species'!T600="X"),1,0))</f>
        <v>0</v>
      </c>
      <c r="R600">
        <f>IF(SUM('Actual species'!U600)&gt;0,1,IF(SUM('Actual species'!U600="X"),1,0))</f>
        <v>0</v>
      </c>
      <c r="S600">
        <f>IF(SUM('Actual species'!V600)&gt;0,1,IF(SUM('Actual species'!V600="X"),1,0))</f>
        <v>0</v>
      </c>
      <c r="T600">
        <f>IF(SUM('Actual species'!W600)&gt;0,1,IF(SUM('Actual species'!W600="X"),1,0))</f>
        <v>0</v>
      </c>
      <c r="U600">
        <f>IF(SUM('Actual species'!X600)&gt;0,1,IF(SUM('Actual species'!X600="X"),1,0))</f>
        <v>1</v>
      </c>
      <c r="V600">
        <f>IF(SUM('Actual species'!Y600)&gt;0,1,IF(SUM('Actual species'!Y600="X"),1,0))</f>
        <v>1</v>
      </c>
    </row>
    <row r="601" spans="1:22" x14ac:dyDescent="0.3">
      <c r="A601" t="str">
        <f>'Actual species'!A601</f>
        <v>Platystethus spinosus</v>
      </c>
      <c r="B601">
        <f>IF(SUM('Actual species'!B601:E601)&gt;0,1,IF(SUM('Actual species'!B601:E601="X"),1,0))</f>
        <v>1</v>
      </c>
      <c r="C601">
        <f>IF(SUM('Actual species'!F601)&gt;0,1,IF(SUM('Actual species'!F601="X"),1,0))</f>
        <v>0</v>
      </c>
      <c r="D601">
        <f>IF(SUM('Actual species'!G601)&gt;0,1,IF(SUM('Actual species'!G601="X"),1,0))</f>
        <v>0</v>
      </c>
      <c r="E601">
        <f>IF(SUM('Actual species'!H601)&gt;0,1,IF(SUM('Actual species'!H601="X"),1,0))</f>
        <v>1</v>
      </c>
      <c r="F601">
        <f>IF(SUM('Actual species'!I601)&gt;0,1,IF(SUM('Actual species'!I601="X"),1,0))</f>
        <v>0</v>
      </c>
      <c r="G601">
        <f>IF(SUM('Actual species'!J601)&gt;0,1,IF(SUM('Actual species'!J601="X"),1,0))</f>
        <v>0</v>
      </c>
      <c r="H601">
        <f>IF(SUM('Actual species'!K601)&gt;0,1,IF(SUM('Actual species'!K601="X"),1,0))</f>
        <v>0</v>
      </c>
      <c r="I601">
        <f>IF(SUM('Actual species'!L601)&gt;0,1,IF(SUM('Actual species'!L601="X"),1,0))</f>
        <v>0</v>
      </c>
      <c r="J601">
        <f>IF(SUM('Actual species'!M601)&gt;0,1,IF(SUM('Actual species'!M601="X"),1,0))</f>
        <v>0</v>
      </c>
      <c r="K601">
        <f>IF(SUM('Actual species'!N601)&gt;0,1,IF(SUM('Actual species'!N601="X"),1,0))</f>
        <v>0</v>
      </c>
      <c r="L601">
        <f>IF(SUM('Actual species'!O601)&gt;0,1,IF(SUM('Actual species'!O601="X"),1,0))</f>
        <v>0</v>
      </c>
      <c r="M601">
        <f>IF(SUM('Actual species'!P601)&gt;0,1,IF(SUM('Actual species'!P601="X"),1,0))</f>
        <v>0</v>
      </c>
      <c r="N601">
        <f>IF(SUM('Actual species'!Q601)&gt;0,1,IF(SUM('Actual species'!Q601="X"),1,0))</f>
        <v>0</v>
      </c>
      <c r="O601">
        <f>IF(SUM('Actual species'!R601)&gt;0,1,IF(SUM('Actual species'!R601="X"),1,0))</f>
        <v>0</v>
      </c>
      <c r="P601">
        <f>IF(SUM('Actual species'!S601)&gt;0,1,IF(SUM('Actual species'!S601="X"),1,0))</f>
        <v>0</v>
      </c>
      <c r="Q601">
        <f>IF(SUM('Actual species'!T601)&gt;0,1,IF(SUM('Actual species'!T601="X"),1,0))</f>
        <v>0</v>
      </c>
      <c r="R601">
        <f>IF(SUM('Actual species'!U601)&gt;0,1,IF(SUM('Actual species'!U601="X"),1,0))</f>
        <v>0</v>
      </c>
      <c r="S601">
        <f>IF(SUM('Actual species'!V601)&gt;0,1,IF(SUM('Actual species'!V601="X"),1,0))</f>
        <v>0</v>
      </c>
      <c r="T601">
        <f>IF(SUM('Actual species'!W601)&gt;0,1,IF(SUM('Actual species'!W601="X"),1,0))</f>
        <v>0</v>
      </c>
      <c r="U601">
        <f>IF(SUM('Actual species'!X601)&gt;0,1,IF(SUM('Actual species'!X601="X"),1,0))</f>
        <v>1</v>
      </c>
      <c r="V601">
        <f>IF(SUM('Actual species'!Y601)&gt;0,1,IF(SUM('Actual species'!Y601="X"),1,0))</f>
        <v>1</v>
      </c>
    </row>
    <row r="602" spans="1:22" x14ac:dyDescent="0.3">
      <c r="A602" t="str">
        <f>'Actual species'!A602</f>
        <v>Thinobius gilvus</v>
      </c>
      <c r="B602">
        <f>IF(SUM('Actual species'!B602:E602)&gt;0,1,IF(SUM('Actual species'!B602:E602="X"),1,0))</f>
        <v>0</v>
      </c>
      <c r="C602">
        <f>IF(SUM('Actual species'!F602)&gt;0,1,IF(SUM('Actual species'!F602="X"),1,0))</f>
        <v>0</v>
      </c>
      <c r="D602">
        <f>IF(SUM('Actual species'!G602)&gt;0,1,IF(SUM('Actual species'!G602="X"),1,0))</f>
        <v>0</v>
      </c>
      <c r="E602">
        <f>IF(SUM('Actual species'!H602)&gt;0,1,IF(SUM('Actual species'!H602="X"),1,0))</f>
        <v>0</v>
      </c>
      <c r="F602">
        <f>IF(SUM('Actual species'!I602)&gt;0,1,IF(SUM('Actual species'!I602="X"),1,0))</f>
        <v>0</v>
      </c>
      <c r="G602">
        <f>IF(SUM('Actual species'!J602)&gt;0,1,IF(SUM('Actual species'!J602="X"),1,0))</f>
        <v>0</v>
      </c>
      <c r="H602">
        <f>IF(SUM('Actual species'!K602)&gt;0,1,IF(SUM('Actual species'!K602="X"),1,0))</f>
        <v>0</v>
      </c>
      <c r="I602">
        <f>IF(SUM('Actual species'!L602)&gt;0,1,IF(SUM('Actual species'!L602="X"),1,0))</f>
        <v>0</v>
      </c>
      <c r="J602">
        <f>IF(SUM('Actual species'!M602)&gt;0,1,IF(SUM('Actual species'!M602="X"),1,0))</f>
        <v>1</v>
      </c>
      <c r="K602">
        <f>IF(SUM('Actual species'!N602)&gt;0,1,IF(SUM('Actual species'!N602="X"),1,0))</f>
        <v>0</v>
      </c>
      <c r="L602">
        <f>IF(SUM('Actual species'!O602)&gt;0,1,IF(SUM('Actual species'!O602="X"),1,0))</f>
        <v>0</v>
      </c>
      <c r="M602">
        <f>IF(SUM('Actual species'!P602)&gt;0,1,IF(SUM('Actual species'!P602="X"),1,0))</f>
        <v>0</v>
      </c>
      <c r="N602">
        <f>IF(SUM('Actual species'!Q602)&gt;0,1,IF(SUM('Actual species'!Q602="X"),1,0))</f>
        <v>0</v>
      </c>
      <c r="O602">
        <f>IF(SUM('Actual species'!R602)&gt;0,1,IF(SUM('Actual species'!R602="X"),1,0))</f>
        <v>0</v>
      </c>
      <c r="P602">
        <f>IF(SUM('Actual species'!S602)&gt;0,1,IF(SUM('Actual species'!S602="X"),1,0))</f>
        <v>0</v>
      </c>
      <c r="Q602">
        <f>IF(SUM('Actual species'!T602)&gt;0,1,IF(SUM('Actual species'!T602="X"),1,0))</f>
        <v>0</v>
      </c>
      <c r="R602">
        <f>IF(SUM('Actual species'!U602)&gt;0,1,IF(SUM('Actual species'!U602="X"),1,0))</f>
        <v>0</v>
      </c>
      <c r="S602">
        <f>IF(SUM('Actual species'!V602)&gt;0,1,IF(SUM('Actual species'!V602="X"),1,0))</f>
        <v>0</v>
      </c>
      <c r="T602">
        <f>IF(SUM('Actual species'!W602)&gt;0,1,IF(SUM('Actual species'!W602="X"),1,0))</f>
        <v>0</v>
      </c>
      <c r="U602">
        <f>IF(SUM('Actual species'!X602)&gt;0,1,IF(SUM('Actual species'!X602="X"),1,0))</f>
        <v>0</v>
      </c>
      <c r="V602">
        <f>IF(SUM('Actual species'!Y602)&gt;0,1,IF(SUM('Actual species'!Y602="X"),1,0))</f>
        <v>0</v>
      </c>
    </row>
    <row r="603" spans="1:22" x14ac:dyDescent="0.3">
      <c r="A603" t="str">
        <f>'Actual species'!A603</f>
        <v>Thinobius micros</v>
      </c>
      <c r="B603">
        <f>IF(SUM('Actual species'!B603:E603)&gt;0,1,IF(SUM('Actual species'!B603:E603="X"),1,0))</f>
        <v>0</v>
      </c>
      <c r="C603">
        <f>IF(SUM('Actual species'!F603)&gt;0,1,IF(SUM('Actual species'!F603="X"),1,0))</f>
        <v>0</v>
      </c>
      <c r="D603">
        <f>IF(SUM('Actual species'!G603)&gt;0,1,IF(SUM('Actual species'!G603="X"),1,0))</f>
        <v>1</v>
      </c>
      <c r="E603">
        <f>IF(SUM('Actual species'!H603)&gt;0,1,IF(SUM('Actual species'!H603="X"),1,0))</f>
        <v>0</v>
      </c>
      <c r="F603">
        <f>IF(SUM('Actual species'!I603)&gt;0,1,IF(SUM('Actual species'!I603="X"),1,0))</f>
        <v>0</v>
      </c>
      <c r="G603">
        <f>IF(SUM('Actual species'!J603)&gt;0,1,IF(SUM('Actual species'!J603="X"),1,0))</f>
        <v>0</v>
      </c>
      <c r="H603">
        <f>IF(SUM('Actual species'!K603)&gt;0,1,IF(SUM('Actual species'!K603="X"),1,0))</f>
        <v>0</v>
      </c>
      <c r="I603">
        <f>IF(SUM('Actual species'!L603)&gt;0,1,IF(SUM('Actual species'!L603="X"),1,0))</f>
        <v>0</v>
      </c>
      <c r="J603">
        <f>IF(SUM('Actual species'!M603)&gt;0,1,IF(SUM('Actual species'!M603="X"),1,0))</f>
        <v>0</v>
      </c>
      <c r="K603">
        <f>IF(SUM('Actual species'!N603)&gt;0,1,IF(SUM('Actual species'!N603="X"),1,0))</f>
        <v>0</v>
      </c>
      <c r="L603">
        <f>IF(SUM('Actual species'!O603)&gt;0,1,IF(SUM('Actual species'!O603="X"),1,0))</f>
        <v>0</v>
      </c>
      <c r="M603">
        <f>IF(SUM('Actual species'!P603)&gt;0,1,IF(SUM('Actual species'!P603="X"),1,0))</f>
        <v>0</v>
      </c>
      <c r="N603">
        <f>IF(SUM('Actual species'!Q603)&gt;0,1,IF(SUM('Actual species'!Q603="X"),1,0))</f>
        <v>0</v>
      </c>
      <c r="O603">
        <f>IF(SUM('Actual species'!R603)&gt;0,1,IF(SUM('Actual species'!R603="X"),1,0))</f>
        <v>0</v>
      </c>
      <c r="P603">
        <f>IF(SUM('Actual species'!S603)&gt;0,1,IF(SUM('Actual species'!S603="X"),1,0))</f>
        <v>0</v>
      </c>
      <c r="Q603">
        <f>IF(SUM('Actual species'!T603)&gt;0,1,IF(SUM('Actual species'!T603="X"),1,0))</f>
        <v>0</v>
      </c>
      <c r="R603">
        <f>IF(SUM('Actual species'!U603)&gt;0,1,IF(SUM('Actual species'!U603="X"),1,0))</f>
        <v>0</v>
      </c>
      <c r="S603">
        <f>IF(SUM('Actual species'!V603)&gt;0,1,IF(SUM('Actual species'!V603="X"),1,0))</f>
        <v>0</v>
      </c>
      <c r="T603">
        <f>IF(SUM('Actual species'!W603)&gt;0,1,IF(SUM('Actual species'!W603="X"),1,0))</f>
        <v>0</v>
      </c>
      <c r="U603">
        <f>IF(SUM('Actual species'!X603)&gt;0,1,IF(SUM('Actual species'!X603="X"),1,0))</f>
        <v>0</v>
      </c>
      <c r="V603">
        <f>IF(SUM('Actual species'!Y603)&gt;0,1,IF(SUM('Actual species'!Y603="X"),1,0))</f>
        <v>0</v>
      </c>
    </row>
    <row r="604" spans="1:22" x14ac:dyDescent="0.3">
      <c r="A604" t="str">
        <f>'Actual species'!A604</f>
        <v>Thinobius petzi</v>
      </c>
      <c r="B604">
        <f>IF(SUM('Actual species'!B604:E604)&gt;0,1,IF(SUM('Actual species'!B604:E604="X"),1,0))</f>
        <v>0</v>
      </c>
      <c r="C604">
        <f>IF(SUM('Actual species'!F604)&gt;0,1,IF(SUM('Actual species'!F604="X"),1,0))</f>
        <v>0</v>
      </c>
      <c r="D604">
        <f>IF(SUM('Actual species'!G604)&gt;0,1,IF(SUM('Actual species'!G604="X"),1,0))</f>
        <v>0</v>
      </c>
      <c r="E604">
        <f>IF(SUM('Actual species'!H604)&gt;0,1,IF(SUM('Actual species'!H604="X"),1,0))</f>
        <v>0</v>
      </c>
      <c r="F604">
        <f>IF(SUM('Actual species'!I604)&gt;0,1,IF(SUM('Actual species'!I604="X"),1,0))</f>
        <v>0</v>
      </c>
      <c r="G604">
        <f>IF(SUM('Actual species'!J604)&gt;0,1,IF(SUM('Actual species'!J604="X"),1,0))</f>
        <v>0</v>
      </c>
      <c r="H604">
        <f>IF(SUM('Actual species'!K604)&gt;0,1,IF(SUM('Actual species'!K604="X"),1,0))</f>
        <v>0</v>
      </c>
      <c r="I604">
        <f>IF(SUM('Actual species'!L604)&gt;0,1,IF(SUM('Actual species'!L604="X"),1,0))</f>
        <v>0</v>
      </c>
      <c r="J604">
        <f>IF(SUM('Actual species'!M604)&gt;0,1,IF(SUM('Actual species'!M604="X"),1,0))</f>
        <v>0</v>
      </c>
      <c r="K604">
        <f>IF(SUM('Actual species'!N604)&gt;0,1,IF(SUM('Actual species'!N604="X"),1,0))</f>
        <v>0</v>
      </c>
      <c r="L604">
        <f>IF(SUM('Actual species'!O604)&gt;0,1,IF(SUM('Actual species'!O604="X"),1,0))</f>
        <v>0</v>
      </c>
      <c r="M604">
        <f>IF(SUM('Actual species'!P604)&gt;0,1,IF(SUM('Actual species'!P604="X"),1,0))</f>
        <v>1</v>
      </c>
      <c r="N604">
        <f>IF(SUM('Actual species'!Q604)&gt;0,1,IF(SUM('Actual species'!Q604="X"),1,0))</f>
        <v>0</v>
      </c>
      <c r="O604">
        <f>IF(SUM('Actual species'!R604)&gt;0,1,IF(SUM('Actual species'!R604="X"),1,0))</f>
        <v>0</v>
      </c>
      <c r="P604">
        <f>IF(SUM('Actual species'!S604)&gt;0,1,IF(SUM('Actual species'!S604="X"),1,0))</f>
        <v>0</v>
      </c>
      <c r="Q604">
        <f>IF(SUM('Actual species'!T604)&gt;0,1,IF(SUM('Actual species'!T604="X"),1,0))</f>
        <v>0</v>
      </c>
      <c r="R604">
        <f>IF(SUM('Actual species'!U604)&gt;0,1,IF(SUM('Actual species'!U604="X"),1,0))</f>
        <v>0</v>
      </c>
      <c r="S604">
        <f>IF(SUM('Actual species'!V604)&gt;0,1,IF(SUM('Actual species'!V604="X"),1,0))</f>
        <v>0</v>
      </c>
      <c r="T604">
        <f>IF(SUM('Actual species'!W604)&gt;0,1,IF(SUM('Actual species'!W604="X"),1,0))</f>
        <v>0</v>
      </c>
      <c r="U604">
        <f>IF(SUM('Actual species'!X604)&gt;0,1,IF(SUM('Actual species'!X604="X"),1,0))</f>
        <v>0</v>
      </c>
      <c r="V604">
        <f>IF(SUM('Actual species'!Y604)&gt;0,1,IF(SUM('Actual species'!Y604="X"),1,0))</f>
        <v>0</v>
      </c>
    </row>
    <row r="605" spans="1:22" x14ac:dyDescent="0.3">
      <c r="A605" t="str">
        <f>'Actual species'!A605</f>
        <v>Thinobius smetanai</v>
      </c>
      <c r="B605">
        <f>IF(SUM('Actual species'!B605:E605)&gt;0,1,IF(SUM('Actual species'!B605:E605="X"),1,0))</f>
        <v>0</v>
      </c>
      <c r="C605">
        <f>IF(SUM('Actual species'!F605)&gt;0,1,IF(SUM('Actual species'!F605="X"),1,0))</f>
        <v>0</v>
      </c>
      <c r="D605">
        <f>IF(SUM('Actual species'!G605)&gt;0,1,IF(SUM('Actual species'!G605="X"),1,0))</f>
        <v>0</v>
      </c>
      <c r="E605">
        <f>IF(SUM('Actual species'!H605)&gt;0,1,IF(SUM('Actual species'!H605="X"),1,0))</f>
        <v>0</v>
      </c>
      <c r="F605">
        <f>IF(SUM('Actual species'!I605)&gt;0,1,IF(SUM('Actual species'!I605="X"),1,0))</f>
        <v>0</v>
      </c>
      <c r="G605">
        <f>IF(SUM('Actual species'!J605)&gt;0,1,IF(SUM('Actual species'!J605="X"),1,0))</f>
        <v>0</v>
      </c>
      <c r="H605">
        <f>IF(SUM('Actual species'!K605)&gt;0,1,IF(SUM('Actual species'!K605="X"),1,0))</f>
        <v>0</v>
      </c>
      <c r="I605">
        <f>IF(SUM('Actual species'!L605)&gt;0,1,IF(SUM('Actual species'!L605="X"),1,0))</f>
        <v>0</v>
      </c>
      <c r="J605">
        <f>IF(SUM('Actual species'!M605)&gt;0,1,IF(SUM('Actual species'!M605="X"),1,0))</f>
        <v>1</v>
      </c>
      <c r="K605">
        <f>IF(SUM('Actual species'!N605)&gt;0,1,IF(SUM('Actual species'!N605="X"),1,0))</f>
        <v>0</v>
      </c>
      <c r="L605">
        <f>IF(SUM('Actual species'!O605)&gt;0,1,IF(SUM('Actual species'!O605="X"),1,0))</f>
        <v>0</v>
      </c>
      <c r="M605">
        <f>IF(SUM('Actual species'!P605)&gt;0,1,IF(SUM('Actual species'!P605="X"),1,0))</f>
        <v>0</v>
      </c>
      <c r="N605">
        <f>IF(SUM('Actual species'!Q605)&gt;0,1,IF(SUM('Actual species'!Q605="X"),1,0))</f>
        <v>0</v>
      </c>
      <c r="O605">
        <f>IF(SUM('Actual species'!R605)&gt;0,1,IF(SUM('Actual species'!R605="X"),1,0))</f>
        <v>0</v>
      </c>
      <c r="P605">
        <f>IF(SUM('Actual species'!S605)&gt;0,1,IF(SUM('Actual species'!S605="X"),1,0))</f>
        <v>0</v>
      </c>
      <c r="Q605">
        <f>IF(SUM('Actual species'!T605)&gt;0,1,IF(SUM('Actual species'!T605="X"),1,0))</f>
        <v>0</v>
      </c>
      <c r="R605">
        <f>IF(SUM('Actual species'!U605)&gt;0,1,IF(SUM('Actual species'!U605="X"),1,0))</f>
        <v>0</v>
      </c>
      <c r="S605">
        <f>IF(SUM('Actual species'!V605)&gt;0,1,IF(SUM('Actual species'!V605="X"),1,0))</f>
        <v>0</v>
      </c>
      <c r="T605">
        <f>IF(SUM('Actual species'!W605)&gt;0,1,IF(SUM('Actual species'!W605="X"),1,0))</f>
        <v>0</v>
      </c>
      <c r="U605">
        <f>IF(SUM('Actual species'!X605)&gt;0,1,IF(SUM('Actual species'!X605="X"),1,0))</f>
        <v>0</v>
      </c>
      <c r="V605">
        <f>IF(SUM('Actual species'!Y605)&gt;0,1,IF(SUM('Actual species'!Y605="X"),1,0))</f>
        <v>0</v>
      </c>
    </row>
    <row r="606" spans="1:22" x14ac:dyDescent="0.3">
      <c r="A606" t="str">
        <f>'Actual species'!A606</f>
        <v>Thinodromus bodemeyeri</v>
      </c>
      <c r="B606">
        <f>IF(SUM('Actual species'!B606:E606)&gt;0,1,IF(SUM('Actual species'!B606:E606="X"),1,0))</f>
        <v>1</v>
      </c>
      <c r="C606">
        <f>IF(SUM('Actual species'!F606)&gt;0,1,IF(SUM('Actual species'!F606="X"),1,0))</f>
        <v>0</v>
      </c>
      <c r="D606">
        <f>IF(SUM('Actual species'!G606)&gt;0,1,IF(SUM('Actual species'!G606="X"),1,0))</f>
        <v>0</v>
      </c>
      <c r="E606">
        <f>IF(SUM('Actual species'!H606)&gt;0,1,IF(SUM('Actual species'!H606="X"),1,0))</f>
        <v>0</v>
      </c>
      <c r="F606">
        <f>IF(SUM('Actual species'!I606)&gt;0,1,IF(SUM('Actual species'!I606="X"),1,0))</f>
        <v>0</v>
      </c>
      <c r="G606">
        <f>IF(SUM('Actual species'!J606)&gt;0,1,IF(SUM('Actual species'!J606="X"),1,0))</f>
        <v>0</v>
      </c>
      <c r="H606">
        <f>IF(SUM('Actual species'!K606)&gt;0,1,IF(SUM('Actual species'!K606="X"),1,0))</f>
        <v>0</v>
      </c>
      <c r="I606">
        <f>IF(SUM('Actual species'!L606)&gt;0,1,IF(SUM('Actual species'!L606="X"),1,0))</f>
        <v>0</v>
      </c>
      <c r="J606">
        <f>IF(SUM('Actual species'!M606)&gt;0,1,IF(SUM('Actual species'!M606="X"),1,0))</f>
        <v>1</v>
      </c>
      <c r="K606">
        <f>IF(SUM('Actual species'!N606)&gt;0,1,IF(SUM('Actual species'!N606="X"),1,0))</f>
        <v>1</v>
      </c>
      <c r="L606">
        <f>IF(SUM('Actual species'!O606)&gt;0,1,IF(SUM('Actual species'!O606="X"),1,0))</f>
        <v>1</v>
      </c>
      <c r="M606">
        <f>IF(SUM('Actual species'!P606)&gt;0,1,IF(SUM('Actual species'!P606="X"),1,0))</f>
        <v>1</v>
      </c>
      <c r="N606">
        <f>IF(SUM('Actual species'!Q606)&gt;0,1,IF(SUM('Actual species'!Q606="X"),1,0))</f>
        <v>0</v>
      </c>
      <c r="O606">
        <f>IF(SUM('Actual species'!R606)&gt;0,1,IF(SUM('Actual species'!R606="X"),1,0))</f>
        <v>0</v>
      </c>
      <c r="P606">
        <f>IF(SUM('Actual species'!S606)&gt;0,1,IF(SUM('Actual species'!S606="X"),1,0))</f>
        <v>0</v>
      </c>
      <c r="Q606">
        <f>IF(SUM('Actual species'!T606)&gt;0,1,IF(SUM('Actual species'!T606="X"),1,0))</f>
        <v>0</v>
      </c>
      <c r="R606">
        <f>IF(SUM('Actual species'!U606)&gt;0,1,IF(SUM('Actual species'!U606="X"),1,0))</f>
        <v>0</v>
      </c>
      <c r="S606">
        <f>IF(SUM('Actual species'!V606)&gt;0,1,IF(SUM('Actual species'!V606="X"),1,0))</f>
        <v>0</v>
      </c>
      <c r="T606">
        <f>IF(SUM('Actual species'!W606)&gt;0,1,IF(SUM('Actual species'!W606="X"),1,0))</f>
        <v>0</v>
      </c>
      <c r="U606">
        <f>IF(SUM('Actual species'!X606)&gt;0,1,IF(SUM('Actual species'!X606="X"),1,0))</f>
        <v>1</v>
      </c>
      <c r="V606">
        <f>IF(SUM('Actual species'!Y606)&gt;0,1,IF(SUM('Actual species'!Y606="X"),1,0))</f>
        <v>1</v>
      </c>
    </row>
    <row r="607" spans="1:22" x14ac:dyDescent="0.3">
      <c r="A607" t="str">
        <f>'Actual species'!A607</f>
        <v>Steninae</v>
      </c>
      <c r="B607">
        <f>IF(SUM('Actual species'!B607:E607)&gt;0,1,IF(SUM('Actual species'!B607:E607="X"),1,0))</f>
        <v>0</v>
      </c>
      <c r="C607">
        <f>IF(SUM('Actual species'!F607)&gt;0,1,IF(SUM('Actual species'!F607="X"),1,0))</f>
        <v>0</v>
      </c>
      <c r="D607">
        <f>IF(SUM('Actual species'!G607)&gt;0,1,IF(SUM('Actual species'!G607="X"),1,0))</f>
        <v>0</v>
      </c>
      <c r="E607">
        <f>IF(SUM('Actual species'!H607)&gt;0,1,IF(SUM('Actual species'!H607="X"),1,0))</f>
        <v>0</v>
      </c>
      <c r="F607">
        <f>IF(SUM('Actual species'!I607)&gt;0,1,IF(SUM('Actual species'!I607="X"),1,0))</f>
        <v>0</v>
      </c>
      <c r="G607">
        <f>IF(SUM('Actual species'!J607)&gt;0,1,IF(SUM('Actual species'!J607="X"),1,0))</f>
        <v>0</v>
      </c>
      <c r="H607">
        <f>IF(SUM('Actual species'!K607)&gt;0,1,IF(SUM('Actual species'!K607="X"),1,0))</f>
        <v>0</v>
      </c>
      <c r="I607">
        <f>IF(SUM('Actual species'!L607)&gt;0,1,IF(SUM('Actual species'!L607="X"),1,0))</f>
        <v>0</v>
      </c>
      <c r="J607">
        <f>IF(SUM('Actual species'!M607)&gt;0,1,IF(SUM('Actual species'!M607="X"),1,0))</f>
        <v>0</v>
      </c>
      <c r="K607">
        <f>IF(SUM('Actual species'!N607)&gt;0,1,IF(SUM('Actual species'!N607="X"),1,0))</f>
        <v>0</v>
      </c>
      <c r="L607">
        <f>IF(SUM('Actual species'!O607)&gt;0,1,IF(SUM('Actual species'!O607="X"),1,0))</f>
        <v>0</v>
      </c>
      <c r="M607">
        <f>IF(SUM('Actual species'!P607)&gt;0,1,IF(SUM('Actual species'!P607="X"),1,0))</f>
        <v>0</v>
      </c>
      <c r="N607">
        <f>IF(SUM('Actual species'!Q607)&gt;0,1,IF(SUM('Actual species'!Q607="X"),1,0))</f>
        <v>0</v>
      </c>
      <c r="O607">
        <f>IF(SUM('Actual species'!R607)&gt;0,1,IF(SUM('Actual species'!R607="X"),1,0))</f>
        <v>0</v>
      </c>
      <c r="P607">
        <f>IF(SUM('Actual species'!S607)&gt;0,1,IF(SUM('Actual species'!S607="X"),1,0))</f>
        <v>0</v>
      </c>
      <c r="Q607">
        <f>IF(SUM('Actual species'!T607)&gt;0,1,IF(SUM('Actual species'!T607="X"),1,0))</f>
        <v>0</v>
      </c>
      <c r="R607">
        <f>IF(SUM('Actual species'!U607)&gt;0,1,IF(SUM('Actual species'!U607="X"),1,0))</f>
        <v>0</v>
      </c>
      <c r="S607">
        <f>IF(SUM('Actual species'!V607)&gt;0,1,IF(SUM('Actual species'!V607="X"),1,0))</f>
        <v>0</v>
      </c>
      <c r="T607">
        <f>IF(SUM('Actual species'!W607)&gt;0,1,IF(SUM('Actual species'!W607="X"),1,0))</f>
        <v>0</v>
      </c>
      <c r="U607">
        <f>IF(SUM('Actual species'!X607)&gt;0,1,IF(SUM('Actual species'!X607="X"),1,0))</f>
        <v>0</v>
      </c>
      <c r="V607">
        <f>IF(SUM('Actual species'!Y607)&gt;0,1,IF(SUM('Actual species'!Y607="X"),1,0))</f>
        <v>0</v>
      </c>
    </row>
    <row r="608" spans="1:22" x14ac:dyDescent="0.3">
      <c r="A608" t="str">
        <f>'Actual species'!A608</f>
        <v>Stenus aceris</v>
      </c>
      <c r="B608">
        <f>IF(SUM('Actual species'!B608:E608)&gt;0,1,IF(SUM('Actual species'!B608:E608="X"),1,0))</f>
        <v>1</v>
      </c>
      <c r="C608">
        <f>IF(SUM('Actual species'!F608)&gt;0,1,IF(SUM('Actual species'!F608="X"),1,0))</f>
        <v>0</v>
      </c>
      <c r="D608">
        <f>IF(SUM('Actual species'!G608)&gt;0,1,IF(SUM('Actual species'!G608="X"),1,0))</f>
        <v>1</v>
      </c>
      <c r="E608">
        <f>IF(SUM('Actual species'!H608)&gt;0,1,IF(SUM('Actual species'!H608="X"),1,0))</f>
        <v>1</v>
      </c>
      <c r="F608">
        <f>IF(SUM('Actual species'!I608)&gt;0,1,IF(SUM('Actual species'!I608="X"),1,0))</f>
        <v>1</v>
      </c>
      <c r="G608">
        <f>IF(SUM('Actual species'!J608)&gt;0,1,IF(SUM('Actual species'!J608="X"),1,0))</f>
        <v>1</v>
      </c>
      <c r="H608">
        <f>IF(SUM('Actual species'!K608)&gt;0,1,IF(SUM('Actual species'!K608="X"),1,0))</f>
        <v>1</v>
      </c>
      <c r="I608">
        <f>IF(SUM('Actual species'!L608)&gt;0,1,IF(SUM('Actual species'!L608="X"),1,0))</f>
        <v>0</v>
      </c>
      <c r="J608">
        <f>IF(SUM('Actual species'!M608)&gt;0,1,IF(SUM('Actual species'!M608="X"),1,0))</f>
        <v>1</v>
      </c>
      <c r="K608">
        <f>IF(SUM('Actual species'!N608)&gt;0,1,IF(SUM('Actual species'!N608="X"),1,0))</f>
        <v>0</v>
      </c>
      <c r="L608">
        <f>IF(SUM('Actual species'!O608)&gt;0,1,IF(SUM('Actual species'!O608="X"),1,0))</f>
        <v>1</v>
      </c>
      <c r="M608">
        <f>IF(SUM('Actual species'!P608)&gt;0,1,IF(SUM('Actual species'!P608="X"),1,0))</f>
        <v>0</v>
      </c>
      <c r="N608">
        <f>IF(SUM('Actual species'!Q608)&gt;0,1,IF(SUM('Actual species'!Q608="X"),1,0))</f>
        <v>0</v>
      </c>
      <c r="O608">
        <f>IF(SUM('Actual species'!R608)&gt;0,1,IF(SUM('Actual species'!R608="X"),1,0))</f>
        <v>0</v>
      </c>
      <c r="P608">
        <f>IF(SUM('Actual species'!S608)&gt;0,1,IF(SUM('Actual species'!S608="X"),1,0))</f>
        <v>0</v>
      </c>
      <c r="Q608">
        <f>IF(SUM('Actual species'!T608)&gt;0,1,IF(SUM('Actual species'!T608="X"),1,0))</f>
        <v>0</v>
      </c>
      <c r="R608">
        <f>IF(SUM('Actual species'!U608)&gt;0,1,IF(SUM('Actual species'!U608="X"),1,0))</f>
        <v>0</v>
      </c>
      <c r="S608">
        <f>IF(SUM('Actual species'!V608)&gt;0,1,IF(SUM('Actual species'!V608="X"),1,0))</f>
        <v>1</v>
      </c>
      <c r="T608">
        <f>IF(SUM('Actual species'!W608)&gt;0,1,IF(SUM('Actual species'!W608="X"),1,0))</f>
        <v>0</v>
      </c>
      <c r="U608">
        <f>IF(SUM('Actual species'!X608)&gt;0,1,IF(SUM('Actual species'!X608="X"),1,0))</f>
        <v>1</v>
      </c>
      <c r="V608">
        <f>IF(SUM('Actual species'!Y608)&gt;0,1,IF(SUM('Actual species'!Y608="X"),1,0))</f>
        <v>1</v>
      </c>
    </row>
    <row r="609" spans="1:22" x14ac:dyDescent="0.3">
      <c r="A609" t="str">
        <f>'Actual species'!A609</f>
        <v>Stenus anatolicus</v>
      </c>
      <c r="B609">
        <f>IF(SUM('Actual species'!B609:E609)&gt;0,1,IF(SUM('Actual species'!B609:E609="X"),1,0))</f>
        <v>1</v>
      </c>
      <c r="C609">
        <f>IF(SUM('Actual species'!F609)&gt;0,1,IF(SUM('Actual species'!F609="X"),1,0))</f>
        <v>0</v>
      </c>
      <c r="D609">
        <f>IF(SUM('Actual species'!G609)&gt;0,1,IF(SUM('Actual species'!G609="X"),1,0))</f>
        <v>0</v>
      </c>
      <c r="E609">
        <f>IF(SUM('Actual species'!H609)&gt;0,1,IF(SUM('Actual species'!H609="X"),1,0))</f>
        <v>0</v>
      </c>
      <c r="F609">
        <f>IF(SUM('Actual species'!I609)&gt;0,1,IF(SUM('Actual species'!I609="X"),1,0))</f>
        <v>0</v>
      </c>
      <c r="G609">
        <f>IF(SUM('Actual species'!J609)&gt;0,1,IF(SUM('Actual species'!J609="X"),1,0))</f>
        <v>0</v>
      </c>
      <c r="H609">
        <f>IF(SUM('Actual species'!K609)&gt;0,1,IF(SUM('Actual species'!K609="X"),1,0))</f>
        <v>0</v>
      </c>
      <c r="I609">
        <f>IF(SUM('Actual species'!L609)&gt;0,1,IF(SUM('Actual species'!L609="X"),1,0))</f>
        <v>0</v>
      </c>
      <c r="J609">
        <f>IF(SUM('Actual species'!M609)&gt;0,1,IF(SUM('Actual species'!M609="X"),1,0))</f>
        <v>0</v>
      </c>
      <c r="K609">
        <f>IF(SUM('Actual species'!N609)&gt;0,1,IF(SUM('Actual species'!N609="X"),1,0))</f>
        <v>0</v>
      </c>
      <c r="L609">
        <f>IF(SUM('Actual species'!O609)&gt;0,1,IF(SUM('Actual species'!O609="X"),1,0))</f>
        <v>0</v>
      </c>
      <c r="M609">
        <f>IF(SUM('Actual species'!P609)&gt;0,1,IF(SUM('Actual species'!P609="X"),1,0))</f>
        <v>0</v>
      </c>
      <c r="N609">
        <f>IF(SUM('Actual species'!Q609)&gt;0,1,IF(SUM('Actual species'!Q609="X"),1,0))</f>
        <v>0</v>
      </c>
      <c r="O609">
        <f>IF(SUM('Actual species'!R609)&gt;0,1,IF(SUM('Actual species'!R609="X"),1,0))</f>
        <v>0</v>
      </c>
      <c r="P609">
        <f>IF(SUM('Actual species'!S609)&gt;0,1,IF(SUM('Actual species'!S609="X"),1,0))</f>
        <v>0</v>
      </c>
      <c r="Q609">
        <f>IF(SUM('Actual species'!T609)&gt;0,1,IF(SUM('Actual species'!T609="X"),1,0))</f>
        <v>0</v>
      </c>
      <c r="R609">
        <f>IF(SUM('Actual species'!U609)&gt;0,1,IF(SUM('Actual species'!U609="X"),1,0))</f>
        <v>0</v>
      </c>
      <c r="S609">
        <f>IF(SUM('Actual species'!V609)&gt;0,1,IF(SUM('Actual species'!V609="X"),1,0))</f>
        <v>0</v>
      </c>
      <c r="T609">
        <f>IF(SUM('Actual species'!W609)&gt;0,1,IF(SUM('Actual species'!W609="X"),1,0))</f>
        <v>0</v>
      </c>
      <c r="U609">
        <f>IF(SUM('Actual species'!X609)&gt;0,1,IF(SUM('Actual species'!X609="X"),1,0))</f>
        <v>0</v>
      </c>
      <c r="V609">
        <f>IF(SUM('Actual species'!Y609)&gt;0,1,IF(SUM('Actual species'!Y609="X"),1,0))</f>
        <v>1</v>
      </c>
    </row>
    <row r="610" spans="1:22" x14ac:dyDescent="0.3">
      <c r="A610" t="str">
        <f>'Actual species'!A610</f>
        <v>Stenus annulipes</v>
      </c>
      <c r="B610">
        <f>IF(SUM('Actual species'!B610:E610)&gt;0,1,IF(SUM('Actual species'!B610:E610="X"),1,0))</f>
        <v>0</v>
      </c>
      <c r="C610">
        <f>IF(SUM('Actual species'!F610)&gt;0,1,IF(SUM('Actual species'!F610="X"),1,0))</f>
        <v>0</v>
      </c>
      <c r="D610">
        <f>IF(SUM('Actual species'!G610)&gt;0,1,IF(SUM('Actual species'!G610="X"),1,0))</f>
        <v>0</v>
      </c>
      <c r="E610">
        <f>IF(SUM('Actual species'!H610)&gt;0,1,IF(SUM('Actual species'!H610="X"),1,0))</f>
        <v>0</v>
      </c>
      <c r="F610">
        <f>IF(SUM('Actual species'!I610)&gt;0,1,IF(SUM('Actual species'!I610="X"),1,0))</f>
        <v>0</v>
      </c>
      <c r="G610">
        <f>IF(SUM('Actual species'!J610)&gt;0,1,IF(SUM('Actual species'!J610="X"),1,0))</f>
        <v>0</v>
      </c>
      <c r="H610">
        <f>IF(SUM('Actual species'!K610)&gt;0,1,IF(SUM('Actual species'!K610="X"),1,0))</f>
        <v>0</v>
      </c>
      <c r="I610">
        <f>IF(SUM('Actual species'!L610)&gt;0,1,IF(SUM('Actual species'!L610="X"),1,0))</f>
        <v>0</v>
      </c>
      <c r="J610">
        <f>IF(SUM('Actual species'!M610)&gt;0,1,IF(SUM('Actual species'!M610="X"),1,0))</f>
        <v>1</v>
      </c>
      <c r="K610">
        <f>IF(SUM('Actual species'!N610)&gt;0,1,IF(SUM('Actual species'!N610="X"),1,0))</f>
        <v>0</v>
      </c>
      <c r="L610">
        <f>IF(SUM('Actual species'!O610)&gt;0,1,IF(SUM('Actual species'!O610="X"),1,0))</f>
        <v>0</v>
      </c>
      <c r="M610">
        <f>IF(SUM('Actual species'!P610)&gt;0,1,IF(SUM('Actual species'!P610="X"),1,0))</f>
        <v>0</v>
      </c>
      <c r="N610">
        <f>IF(SUM('Actual species'!Q610)&gt;0,1,IF(SUM('Actual species'!Q610="X"),1,0))</f>
        <v>0</v>
      </c>
      <c r="O610">
        <f>IF(SUM('Actual species'!R610)&gt;0,1,IF(SUM('Actual species'!R610="X"),1,0))</f>
        <v>0</v>
      </c>
      <c r="P610">
        <f>IF(SUM('Actual species'!S610)&gt;0,1,IF(SUM('Actual species'!S610="X"),1,0))</f>
        <v>0</v>
      </c>
      <c r="Q610">
        <f>IF(SUM('Actual species'!T610)&gt;0,1,IF(SUM('Actual species'!T610="X"),1,0))</f>
        <v>0</v>
      </c>
      <c r="R610">
        <f>IF(SUM('Actual species'!U610)&gt;0,1,IF(SUM('Actual species'!U610="X"),1,0))</f>
        <v>0</v>
      </c>
      <c r="S610">
        <f>IF(SUM('Actual species'!V610)&gt;0,1,IF(SUM('Actual species'!V610="X"),1,0))</f>
        <v>0</v>
      </c>
      <c r="T610">
        <f>IF(SUM('Actual species'!W610)&gt;0,1,IF(SUM('Actual species'!W610="X"),1,0))</f>
        <v>0</v>
      </c>
      <c r="U610">
        <f>IF(SUM('Actual species'!X610)&gt;0,1,IF(SUM('Actual species'!X610="X"),1,0))</f>
        <v>1</v>
      </c>
      <c r="V610">
        <f>IF(SUM('Actual species'!Y610)&gt;0,1,IF(SUM('Actual species'!Y610="X"),1,0))</f>
        <v>0</v>
      </c>
    </row>
    <row r="611" spans="1:22" x14ac:dyDescent="0.3">
      <c r="A611" t="str">
        <f>'Actual species'!A611</f>
        <v xml:space="preserve">Stenus ariadne (E) </v>
      </c>
      <c r="B611">
        <f>IF(SUM('Actual species'!B611:E611)&gt;0,1,IF(SUM('Actual species'!B611:E611="X"),1,0))</f>
        <v>0</v>
      </c>
      <c r="C611">
        <f>IF(SUM('Actual species'!F611)&gt;0,1,IF(SUM('Actual species'!F611="X"),1,0))</f>
        <v>0</v>
      </c>
      <c r="D611">
        <f>IF(SUM('Actual species'!G611)&gt;0,1,IF(SUM('Actual species'!G611="X"),1,0))</f>
        <v>0</v>
      </c>
      <c r="E611">
        <f>IF(SUM('Actual species'!H611)&gt;0,1,IF(SUM('Actual species'!H611="X"),1,0))</f>
        <v>0</v>
      </c>
      <c r="F611">
        <f>IF(SUM('Actual species'!I611)&gt;0,1,IF(SUM('Actual species'!I611="X"),1,0))</f>
        <v>0</v>
      </c>
      <c r="G611">
        <f>IF(SUM('Actual species'!J611)&gt;0,1,IF(SUM('Actual species'!J611="X"),1,0))</f>
        <v>1</v>
      </c>
      <c r="H611">
        <f>IF(SUM('Actual species'!K611)&gt;0,1,IF(SUM('Actual species'!K611="X"),1,0))</f>
        <v>0</v>
      </c>
      <c r="I611">
        <f>IF(SUM('Actual species'!L611)&gt;0,1,IF(SUM('Actual species'!L611="X"),1,0))</f>
        <v>0</v>
      </c>
      <c r="J611">
        <f>IF(SUM('Actual species'!M611)&gt;0,1,IF(SUM('Actual species'!M611="X"),1,0))</f>
        <v>0</v>
      </c>
      <c r="K611">
        <f>IF(SUM('Actual species'!N611)&gt;0,1,IF(SUM('Actual species'!N611="X"),1,0))</f>
        <v>0</v>
      </c>
      <c r="L611">
        <f>IF(SUM('Actual species'!O611)&gt;0,1,IF(SUM('Actual species'!O611="X"),1,0))</f>
        <v>0</v>
      </c>
      <c r="M611">
        <f>IF(SUM('Actual species'!P611)&gt;0,1,IF(SUM('Actual species'!P611="X"),1,0))</f>
        <v>0</v>
      </c>
      <c r="N611">
        <f>IF(SUM('Actual species'!Q611)&gt;0,1,IF(SUM('Actual species'!Q611="X"),1,0))</f>
        <v>0</v>
      </c>
      <c r="O611">
        <f>IF(SUM('Actual species'!R611)&gt;0,1,IF(SUM('Actual species'!R611="X"),1,0))</f>
        <v>0</v>
      </c>
      <c r="P611">
        <f>IF(SUM('Actual species'!S611)&gt;0,1,IF(SUM('Actual species'!S611="X"),1,0))</f>
        <v>0</v>
      </c>
      <c r="Q611">
        <f>IF(SUM('Actual species'!T611)&gt;0,1,IF(SUM('Actual species'!T611="X"),1,0))</f>
        <v>0</v>
      </c>
      <c r="R611">
        <f>IF(SUM('Actual species'!U611)&gt;0,1,IF(SUM('Actual species'!U611="X"),1,0))</f>
        <v>0</v>
      </c>
      <c r="S611">
        <f>IF(SUM('Actual species'!V611)&gt;0,1,IF(SUM('Actual species'!V611="X"),1,0))</f>
        <v>0</v>
      </c>
      <c r="T611">
        <f>IF(SUM('Actual species'!W611)&gt;0,1,IF(SUM('Actual species'!W611="X"),1,0))</f>
        <v>1</v>
      </c>
      <c r="U611">
        <f>IF(SUM('Actual species'!X611)&gt;0,1,IF(SUM('Actual species'!X611="X"),1,0))</f>
        <v>0</v>
      </c>
      <c r="V611">
        <f>IF(SUM('Actual species'!Y611)&gt;0,1,IF(SUM('Actual species'!Y611="X"),1,0))</f>
        <v>0</v>
      </c>
    </row>
    <row r="612" spans="1:22" x14ac:dyDescent="0.3">
      <c r="A612" t="str">
        <f>'Actual species'!A612</f>
        <v>Stenus assequens</v>
      </c>
      <c r="B612">
        <f>IF(SUM('Actual species'!B612:E612)&gt;0,1,IF(SUM('Actual species'!B612:E612="X"),1,0))</f>
        <v>0</v>
      </c>
      <c r="C612">
        <f>IF(SUM('Actual species'!F612)&gt;0,1,IF(SUM('Actual species'!F612="X"),1,0))</f>
        <v>0</v>
      </c>
      <c r="D612">
        <f>IF(SUM('Actual species'!G612)&gt;0,1,IF(SUM('Actual species'!G612="X"),1,0))</f>
        <v>0</v>
      </c>
      <c r="E612">
        <f>IF(SUM('Actual species'!H612)&gt;0,1,IF(SUM('Actual species'!H612="X"),1,0))</f>
        <v>0</v>
      </c>
      <c r="F612">
        <f>IF(SUM('Actual species'!I612)&gt;0,1,IF(SUM('Actual species'!I612="X"),1,0))</f>
        <v>0</v>
      </c>
      <c r="G612">
        <f>IF(SUM('Actual species'!J612)&gt;0,1,IF(SUM('Actual species'!J612="X"),1,0))</f>
        <v>0</v>
      </c>
      <c r="H612">
        <f>IF(SUM('Actual species'!K612)&gt;0,1,IF(SUM('Actual species'!K612="X"),1,0))</f>
        <v>0</v>
      </c>
      <c r="I612">
        <f>IF(SUM('Actual species'!L612)&gt;0,1,IF(SUM('Actual species'!L612="X"),1,0))</f>
        <v>0</v>
      </c>
      <c r="J612">
        <f>IF(SUM('Actual species'!M612)&gt;0,1,IF(SUM('Actual species'!M612="X"),1,0))</f>
        <v>1</v>
      </c>
      <c r="K612">
        <f>IF(SUM('Actual species'!N612)&gt;0,1,IF(SUM('Actual species'!N612="X"),1,0))</f>
        <v>0</v>
      </c>
      <c r="L612">
        <f>IF(SUM('Actual species'!O612)&gt;0,1,IF(SUM('Actual species'!O612="X"),1,0))</f>
        <v>0</v>
      </c>
      <c r="M612">
        <f>IF(SUM('Actual species'!P612)&gt;0,1,IF(SUM('Actual species'!P612="X"),1,0))</f>
        <v>0</v>
      </c>
      <c r="N612">
        <f>IF(SUM('Actual species'!Q612)&gt;0,1,IF(SUM('Actual species'!Q612="X"),1,0))</f>
        <v>0</v>
      </c>
      <c r="O612">
        <f>IF(SUM('Actual species'!R612)&gt;0,1,IF(SUM('Actual species'!R612="X"),1,0))</f>
        <v>0</v>
      </c>
      <c r="P612">
        <f>IF(SUM('Actual species'!S612)&gt;0,1,IF(SUM('Actual species'!S612="X"),1,0))</f>
        <v>0</v>
      </c>
      <c r="Q612">
        <f>IF(SUM('Actual species'!T612)&gt;0,1,IF(SUM('Actual species'!T612="X"),1,0))</f>
        <v>0</v>
      </c>
      <c r="R612">
        <f>IF(SUM('Actual species'!U612)&gt;0,1,IF(SUM('Actual species'!U612="X"),1,0))</f>
        <v>0</v>
      </c>
      <c r="S612">
        <f>IF(SUM('Actual species'!V612)&gt;0,1,IF(SUM('Actual species'!V612="X"),1,0))</f>
        <v>0</v>
      </c>
      <c r="T612">
        <f>IF(SUM('Actual species'!W612)&gt;0,1,IF(SUM('Actual species'!W612="X"),1,0))</f>
        <v>0</v>
      </c>
      <c r="U612">
        <f>IF(SUM('Actual species'!X612)&gt;0,1,IF(SUM('Actual species'!X612="X"),1,0))</f>
        <v>1</v>
      </c>
      <c r="V612">
        <f>IF(SUM('Actual species'!Y612)&gt;0,1,IF(SUM('Actual species'!Y612="X"),1,0))</f>
        <v>1</v>
      </c>
    </row>
    <row r="613" spans="1:22" x14ac:dyDescent="0.3">
      <c r="A613" t="str">
        <f>'Actual species'!A613</f>
        <v>Stenus assequens assequens</v>
      </c>
      <c r="B613">
        <f>IF(SUM('Actual species'!B613:E613)&gt;0,1,IF(SUM('Actual species'!B613:E613="X"),1,0))</f>
        <v>0</v>
      </c>
      <c r="C613">
        <f>IF(SUM('Actual species'!F613)&gt;0,1,IF(SUM('Actual species'!F613="X"),1,0))</f>
        <v>0</v>
      </c>
      <c r="D613">
        <f>IF(SUM('Actual species'!G613)&gt;0,1,IF(SUM('Actual species'!G613="X"),1,0))</f>
        <v>1</v>
      </c>
      <c r="E613">
        <f>IF(SUM('Actual species'!H613)&gt;0,1,IF(SUM('Actual species'!H613="X"),1,0))</f>
        <v>0</v>
      </c>
      <c r="F613">
        <f>IF(SUM('Actual species'!I613)&gt;0,1,IF(SUM('Actual species'!I613="X"),1,0))</f>
        <v>0</v>
      </c>
      <c r="G613">
        <f>IF(SUM('Actual species'!J613)&gt;0,1,IF(SUM('Actual species'!J613="X"),1,0))</f>
        <v>0</v>
      </c>
      <c r="H613">
        <f>IF(SUM('Actual species'!K613)&gt;0,1,IF(SUM('Actual species'!K613="X"),1,0))</f>
        <v>1</v>
      </c>
      <c r="I613">
        <f>IF(SUM('Actual species'!L613)&gt;0,1,IF(SUM('Actual species'!L613="X"),1,0))</f>
        <v>0</v>
      </c>
      <c r="J613">
        <f>IF(SUM('Actual species'!M613)&gt;0,1,IF(SUM('Actual species'!M613="X"),1,0))</f>
        <v>0</v>
      </c>
      <c r="K613">
        <f>IF(SUM('Actual species'!N613)&gt;0,1,IF(SUM('Actual species'!N613="X"),1,0))</f>
        <v>0</v>
      </c>
      <c r="L613">
        <f>IF(SUM('Actual species'!O613)&gt;0,1,IF(SUM('Actual species'!O613="X"),1,0))</f>
        <v>0</v>
      </c>
      <c r="M613">
        <f>IF(SUM('Actual species'!P613)&gt;0,1,IF(SUM('Actual species'!P613="X"),1,0))</f>
        <v>0</v>
      </c>
      <c r="N613">
        <f>IF(SUM('Actual species'!Q613)&gt;0,1,IF(SUM('Actual species'!Q613="X"),1,0))</f>
        <v>0</v>
      </c>
      <c r="O613">
        <f>IF(SUM('Actual species'!R613)&gt;0,1,IF(SUM('Actual species'!R613="X"),1,0))</f>
        <v>0</v>
      </c>
      <c r="P613">
        <f>IF(SUM('Actual species'!S613)&gt;0,1,IF(SUM('Actual species'!S613="X"),1,0))</f>
        <v>0</v>
      </c>
      <c r="Q613">
        <f>IF(SUM('Actual species'!T613)&gt;0,1,IF(SUM('Actual species'!T613="X"),1,0))</f>
        <v>0</v>
      </c>
      <c r="R613">
        <f>IF(SUM('Actual species'!U613)&gt;0,1,IF(SUM('Actual species'!U613="X"),1,0))</f>
        <v>0</v>
      </c>
      <c r="S613">
        <f>IF(SUM('Actual species'!V613)&gt;0,1,IF(SUM('Actual species'!V613="X"),1,0))</f>
        <v>0</v>
      </c>
      <c r="T613">
        <f>IF(SUM('Actual species'!W613)&gt;0,1,IF(SUM('Actual species'!W613="X"),1,0))</f>
        <v>0</v>
      </c>
      <c r="U613">
        <f>IF(SUM('Actual species'!X613)&gt;0,1,IF(SUM('Actual species'!X613="X"),1,0))</f>
        <v>1</v>
      </c>
      <c r="V613">
        <f>IF(SUM('Actual species'!Y613)&gt;0,1,IF(SUM('Actual species'!Y613="X"),1,0))</f>
        <v>1</v>
      </c>
    </row>
    <row r="614" spans="1:22" x14ac:dyDescent="0.3">
      <c r="A614" t="str">
        <f>'Actual species'!A614</f>
        <v>Stenus ater</v>
      </c>
      <c r="B614">
        <f>IF(SUM('Actual species'!B614:E614)&gt;0,1,IF(SUM('Actual species'!B614:E614="X"),1,0))</f>
        <v>0</v>
      </c>
      <c r="C614">
        <f>IF(SUM('Actual species'!F614)&gt;0,1,IF(SUM('Actual species'!F614="X"),1,0))</f>
        <v>0</v>
      </c>
      <c r="D614">
        <f>IF(SUM('Actual species'!G614)&gt;0,1,IF(SUM('Actual species'!G614="X"),1,0))</f>
        <v>0</v>
      </c>
      <c r="E614">
        <f>IF(SUM('Actual species'!H614)&gt;0,1,IF(SUM('Actual species'!H614="X"),1,0))</f>
        <v>0</v>
      </c>
      <c r="F614">
        <f>IF(SUM('Actual species'!I614)&gt;0,1,IF(SUM('Actual species'!I614="X"),1,0))</f>
        <v>0</v>
      </c>
      <c r="G614">
        <f>IF(SUM('Actual species'!J614)&gt;0,1,IF(SUM('Actual species'!J614="X"),1,0))</f>
        <v>0</v>
      </c>
      <c r="H614">
        <f>IF(SUM('Actual species'!K614)&gt;0,1,IF(SUM('Actual species'!K614="X"),1,0))</f>
        <v>0</v>
      </c>
      <c r="I614">
        <f>IF(SUM('Actual species'!L614)&gt;0,1,IF(SUM('Actual species'!L614="X"),1,0))</f>
        <v>0</v>
      </c>
      <c r="J614">
        <f>IF(SUM('Actual species'!M614)&gt;0,1,IF(SUM('Actual species'!M614="X"),1,0))</f>
        <v>1</v>
      </c>
      <c r="K614">
        <f>IF(SUM('Actual species'!N614)&gt;0,1,IF(SUM('Actual species'!N614="X"),1,0))</f>
        <v>0</v>
      </c>
      <c r="L614">
        <f>IF(SUM('Actual species'!O614)&gt;0,1,IF(SUM('Actual species'!O614="X"),1,0))</f>
        <v>0</v>
      </c>
      <c r="M614">
        <f>IF(SUM('Actual species'!P614)&gt;0,1,IF(SUM('Actual species'!P614="X"),1,0))</f>
        <v>0</v>
      </c>
      <c r="N614">
        <f>IF(SUM('Actual species'!Q614)&gt;0,1,IF(SUM('Actual species'!Q614="X"),1,0))</f>
        <v>0</v>
      </c>
      <c r="O614">
        <f>IF(SUM('Actual species'!R614)&gt;0,1,IF(SUM('Actual species'!R614="X"),1,0))</f>
        <v>0</v>
      </c>
      <c r="P614">
        <f>IF(SUM('Actual species'!S614)&gt;0,1,IF(SUM('Actual species'!S614="X"),1,0))</f>
        <v>0</v>
      </c>
      <c r="Q614">
        <f>IF(SUM('Actual species'!T614)&gt;0,1,IF(SUM('Actual species'!T614="X"),1,0))</f>
        <v>0</v>
      </c>
      <c r="R614">
        <f>IF(SUM('Actual species'!U614)&gt;0,1,IF(SUM('Actual species'!U614="X"),1,0))</f>
        <v>0</v>
      </c>
      <c r="S614">
        <f>IF(SUM('Actual species'!V614)&gt;0,1,IF(SUM('Actual species'!V614="X"),1,0))</f>
        <v>0</v>
      </c>
      <c r="T614">
        <f>IF(SUM('Actual species'!W614)&gt;0,1,IF(SUM('Actual species'!W614="X"),1,0))</f>
        <v>0</v>
      </c>
      <c r="U614">
        <f>IF(SUM('Actual species'!X614)&gt;0,1,IF(SUM('Actual species'!X614="X"),1,0))</f>
        <v>1</v>
      </c>
      <c r="V614">
        <f>IF(SUM('Actual species'!Y614)&gt;0,1,IF(SUM('Actual species'!Y614="X"),1,0))</f>
        <v>1</v>
      </c>
    </row>
    <row r="615" spans="1:22" x14ac:dyDescent="0.3">
      <c r="A615" t="str">
        <f>'Actual species'!A615</f>
        <v>Stenus atratulus</v>
      </c>
      <c r="B615">
        <f>IF(SUM('Actual species'!B615:E615)&gt;0,1,IF(SUM('Actual species'!B615:E615="X"),1,0))</f>
        <v>0</v>
      </c>
      <c r="C615">
        <f>IF(SUM('Actual species'!F615)&gt;0,1,IF(SUM('Actual species'!F615="X"),1,0))</f>
        <v>0</v>
      </c>
      <c r="D615">
        <f>IF(SUM('Actual species'!G615)&gt;0,1,IF(SUM('Actual species'!G615="X"),1,0))</f>
        <v>0</v>
      </c>
      <c r="E615">
        <f>IF(SUM('Actual species'!H615)&gt;0,1,IF(SUM('Actual species'!H615="X"),1,0))</f>
        <v>0</v>
      </c>
      <c r="F615">
        <f>IF(SUM('Actual species'!I615)&gt;0,1,IF(SUM('Actual species'!I615="X"),1,0))</f>
        <v>0</v>
      </c>
      <c r="G615">
        <f>IF(SUM('Actual species'!J615)&gt;0,1,IF(SUM('Actual species'!J615="X"),1,0))</f>
        <v>0</v>
      </c>
      <c r="H615">
        <f>IF(SUM('Actual species'!K615)&gt;0,1,IF(SUM('Actual species'!K615="X"),1,0))</f>
        <v>0</v>
      </c>
      <c r="I615">
        <f>IF(SUM('Actual species'!L615)&gt;0,1,IF(SUM('Actual species'!L615="X"),1,0))</f>
        <v>0</v>
      </c>
      <c r="J615">
        <f>IF(SUM('Actual species'!M615)&gt;0,1,IF(SUM('Actual species'!M615="X"),1,0))</f>
        <v>1</v>
      </c>
      <c r="K615">
        <f>IF(SUM('Actual species'!N615)&gt;0,1,IF(SUM('Actual species'!N615="X"),1,0))</f>
        <v>0</v>
      </c>
      <c r="L615">
        <f>IF(SUM('Actual species'!O615)&gt;0,1,IF(SUM('Actual species'!O615="X"),1,0))</f>
        <v>0</v>
      </c>
      <c r="M615">
        <f>IF(SUM('Actual species'!P615)&gt;0,1,IF(SUM('Actual species'!P615="X"),1,0))</f>
        <v>0</v>
      </c>
      <c r="N615">
        <f>IF(SUM('Actual species'!Q615)&gt;0,1,IF(SUM('Actual species'!Q615="X"),1,0))</f>
        <v>0</v>
      </c>
      <c r="O615">
        <f>IF(SUM('Actual species'!R615)&gt;0,1,IF(SUM('Actual species'!R615="X"),1,0))</f>
        <v>0</v>
      </c>
      <c r="P615">
        <f>IF(SUM('Actual species'!S615)&gt;0,1,IF(SUM('Actual species'!S615="X"),1,0))</f>
        <v>0</v>
      </c>
      <c r="Q615">
        <f>IF(SUM('Actual species'!T615)&gt;0,1,IF(SUM('Actual species'!T615="X"),1,0))</f>
        <v>0</v>
      </c>
      <c r="R615">
        <f>IF(SUM('Actual species'!U615)&gt;0,1,IF(SUM('Actual species'!U615="X"),1,0))</f>
        <v>0</v>
      </c>
      <c r="S615">
        <f>IF(SUM('Actual species'!V615)&gt;0,1,IF(SUM('Actual species'!V615="X"),1,0))</f>
        <v>0</v>
      </c>
      <c r="T615">
        <f>IF(SUM('Actual species'!W615)&gt;0,1,IF(SUM('Actual species'!W615="X"),1,0))</f>
        <v>0</v>
      </c>
      <c r="U615">
        <f>IF(SUM('Actual species'!X615)&gt;0,1,IF(SUM('Actual species'!X615="X"),1,0))</f>
        <v>1</v>
      </c>
      <c r="V615">
        <f>IF(SUM('Actual species'!Y615)&gt;0,1,IF(SUM('Actual species'!Y615="X"),1,0))</f>
        <v>1</v>
      </c>
    </row>
    <row r="616" spans="1:22" x14ac:dyDescent="0.3">
      <c r="A616" t="str">
        <f>'Actual species'!A616</f>
        <v>Stenus binotatus</v>
      </c>
      <c r="B616">
        <f>IF(SUM('Actual species'!B616:E616)&gt;0,1,IF(SUM('Actual species'!B616:E616="X"),1,0))</f>
        <v>0</v>
      </c>
      <c r="C616">
        <f>IF(SUM('Actual species'!F616)&gt;0,1,IF(SUM('Actual species'!F616="X"),1,0))</f>
        <v>0</v>
      </c>
      <c r="D616">
        <f>IF(SUM('Actual species'!G616)&gt;0,1,IF(SUM('Actual species'!G616="X"),1,0))</f>
        <v>0</v>
      </c>
      <c r="E616">
        <f>IF(SUM('Actual species'!H616)&gt;0,1,IF(SUM('Actual species'!H616="X"),1,0))</f>
        <v>0</v>
      </c>
      <c r="F616">
        <f>IF(SUM('Actual species'!I616)&gt;0,1,IF(SUM('Actual species'!I616="X"),1,0))</f>
        <v>0</v>
      </c>
      <c r="G616">
        <f>IF(SUM('Actual species'!J616)&gt;0,1,IF(SUM('Actual species'!J616="X"),1,0))</f>
        <v>0</v>
      </c>
      <c r="H616">
        <f>IF(SUM('Actual species'!K616)&gt;0,1,IF(SUM('Actual species'!K616="X"),1,0))</f>
        <v>0</v>
      </c>
      <c r="I616">
        <f>IF(SUM('Actual species'!L616)&gt;0,1,IF(SUM('Actual species'!L616="X"),1,0))</f>
        <v>0</v>
      </c>
      <c r="J616">
        <f>IF(SUM('Actual species'!M616)&gt;0,1,IF(SUM('Actual species'!M616="X"),1,0))</f>
        <v>1</v>
      </c>
      <c r="K616">
        <f>IF(SUM('Actual species'!N616)&gt;0,1,IF(SUM('Actual species'!N616="X"),1,0))</f>
        <v>0</v>
      </c>
      <c r="L616">
        <f>IF(SUM('Actual species'!O616)&gt;0,1,IF(SUM('Actual species'!O616="X"),1,0))</f>
        <v>0</v>
      </c>
      <c r="M616">
        <f>IF(SUM('Actual species'!P616)&gt;0,1,IF(SUM('Actual species'!P616="X"),1,0))</f>
        <v>0</v>
      </c>
      <c r="N616">
        <f>IF(SUM('Actual species'!Q616)&gt;0,1,IF(SUM('Actual species'!Q616="X"),1,0))</f>
        <v>0</v>
      </c>
      <c r="O616">
        <f>IF(SUM('Actual species'!R616)&gt;0,1,IF(SUM('Actual species'!R616="X"),1,0))</f>
        <v>0</v>
      </c>
      <c r="P616">
        <f>IF(SUM('Actual species'!S616)&gt;0,1,IF(SUM('Actual species'!S616="X"),1,0))</f>
        <v>0</v>
      </c>
      <c r="Q616">
        <f>IF(SUM('Actual species'!T616)&gt;0,1,IF(SUM('Actual species'!T616="X"),1,0))</f>
        <v>0</v>
      </c>
      <c r="R616">
        <f>IF(SUM('Actual species'!U616)&gt;0,1,IF(SUM('Actual species'!U616="X"),1,0))</f>
        <v>0</v>
      </c>
      <c r="S616">
        <f>IF(SUM('Actual species'!V616)&gt;0,1,IF(SUM('Actual species'!V616="X"),1,0))</f>
        <v>0</v>
      </c>
      <c r="T616">
        <f>IF(SUM('Actual species'!W616)&gt;0,1,IF(SUM('Actual species'!W616="X"),1,0))</f>
        <v>0</v>
      </c>
      <c r="U616">
        <f>IF(SUM('Actual species'!X616)&gt;0,1,IF(SUM('Actual species'!X616="X"),1,0))</f>
        <v>1</v>
      </c>
      <c r="V616">
        <f>IF(SUM('Actual species'!Y616)&gt;0,1,IF(SUM('Actual species'!Y616="X"),1,0))</f>
        <v>1</v>
      </c>
    </row>
    <row r="617" spans="1:22" x14ac:dyDescent="0.3">
      <c r="A617" t="str">
        <f>'Actual species'!A617</f>
        <v>Stenus brunnipes</v>
      </c>
      <c r="B617">
        <f>IF(SUM('Actual species'!B617:E617)&gt;0,1,IF(SUM('Actual species'!B617:E617="X"),1,0))</f>
        <v>0</v>
      </c>
      <c r="C617">
        <f>IF(SUM('Actual species'!F617)&gt;0,1,IF(SUM('Actual species'!F617="X"),1,0))</f>
        <v>0</v>
      </c>
      <c r="D617">
        <f>IF(SUM('Actual species'!G617)&gt;0,1,IF(SUM('Actual species'!G617="X"),1,0))</f>
        <v>0</v>
      </c>
      <c r="E617">
        <f>IF(SUM('Actual species'!H617)&gt;0,1,IF(SUM('Actual species'!H617="X"),1,0))</f>
        <v>0</v>
      </c>
      <c r="F617">
        <f>IF(SUM('Actual species'!I617)&gt;0,1,IF(SUM('Actual species'!I617="X"),1,0))</f>
        <v>1</v>
      </c>
      <c r="G617">
        <f>IF(SUM('Actual species'!J617)&gt;0,1,IF(SUM('Actual species'!J617="X"),1,0))</f>
        <v>0</v>
      </c>
      <c r="H617">
        <f>IF(SUM('Actual species'!K617)&gt;0,1,IF(SUM('Actual species'!K617="X"),1,0))</f>
        <v>0</v>
      </c>
      <c r="I617">
        <f>IF(SUM('Actual species'!L617)&gt;0,1,IF(SUM('Actual species'!L617="X"),1,0))</f>
        <v>0</v>
      </c>
      <c r="J617">
        <f>IF(SUM('Actual species'!M617)&gt;0,1,IF(SUM('Actual species'!M617="X"),1,0))</f>
        <v>0</v>
      </c>
      <c r="K617">
        <f>IF(SUM('Actual species'!N617)&gt;0,1,IF(SUM('Actual species'!N617="X"),1,0))</f>
        <v>0</v>
      </c>
      <c r="L617">
        <f>IF(SUM('Actual species'!O617)&gt;0,1,IF(SUM('Actual species'!O617="X"),1,0))</f>
        <v>0</v>
      </c>
      <c r="M617">
        <f>IF(SUM('Actual species'!P617)&gt;0,1,IF(SUM('Actual species'!P617="X"),1,0))</f>
        <v>0</v>
      </c>
      <c r="N617">
        <f>IF(SUM('Actual species'!Q617)&gt;0,1,IF(SUM('Actual species'!Q617="X"),1,0))</f>
        <v>0</v>
      </c>
      <c r="O617">
        <f>IF(SUM('Actual species'!R617)&gt;0,1,IF(SUM('Actual species'!R617="X"),1,0))</f>
        <v>0</v>
      </c>
      <c r="P617">
        <f>IF(SUM('Actual species'!S617)&gt;0,1,IF(SUM('Actual species'!S617="X"),1,0))</f>
        <v>0</v>
      </c>
      <c r="Q617">
        <f>IF(SUM('Actual species'!T617)&gt;0,1,IF(SUM('Actual species'!T617="X"),1,0))</f>
        <v>0</v>
      </c>
      <c r="R617">
        <f>IF(SUM('Actual species'!U617)&gt;0,1,IF(SUM('Actual species'!U617="X"),1,0))</f>
        <v>0</v>
      </c>
      <c r="S617">
        <f>IF(SUM('Actual species'!V617)&gt;0,1,IF(SUM('Actual species'!V617="X"),1,0))</f>
        <v>0</v>
      </c>
      <c r="T617">
        <f>IF(SUM('Actual species'!W617)&gt;0,1,IF(SUM('Actual species'!W617="X"),1,0))</f>
        <v>0</v>
      </c>
      <c r="U617">
        <f>IF(SUM('Actual species'!X617)&gt;0,1,IF(SUM('Actual species'!X617="X"),1,0))</f>
        <v>1</v>
      </c>
      <c r="V617">
        <f>IF(SUM('Actual species'!Y617)&gt;0,1,IF(SUM('Actual species'!Y617="X"),1,0))</f>
        <v>0</v>
      </c>
    </row>
    <row r="618" spans="1:22" x14ac:dyDescent="0.3">
      <c r="A618" t="str">
        <f>'Actual species'!A618</f>
        <v>Stenus brunnipes brunnipes</v>
      </c>
      <c r="B618">
        <f>IF(SUM('Actual species'!B618:E618)&gt;0,1,IF(SUM('Actual species'!B618:E618="X"),1,0))</f>
        <v>0</v>
      </c>
      <c r="C618">
        <f>IF(SUM('Actual species'!F618)&gt;0,1,IF(SUM('Actual species'!F618="X"),1,0))</f>
        <v>0</v>
      </c>
      <c r="D618">
        <f>IF(SUM('Actual species'!G618)&gt;0,1,IF(SUM('Actual species'!G618="X"),1,0))</f>
        <v>0</v>
      </c>
      <c r="E618">
        <f>IF(SUM('Actual species'!H618)&gt;0,1,IF(SUM('Actual species'!H618="X"),1,0))</f>
        <v>0</v>
      </c>
      <c r="F618">
        <f>IF(SUM('Actual species'!I618)&gt;0,1,IF(SUM('Actual species'!I618="X"),1,0))</f>
        <v>0</v>
      </c>
      <c r="G618">
        <f>IF(SUM('Actual species'!J618)&gt;0,1,IF(SUM('Actual species'!J618="X"),1,0))</f>
        <v>0</v>
      </c>
      <c r="H618">
        <f>IF(SUM('Actual species'!K618)&gt;0,1,IF(SUM('Actual species'!K618="X"),1,0))</f>
        <v>0</v>
      </c>
      <c r="I618">
        <f>IF(SUM('Actual species'!L618)&gt;0,1,IF(SUM('Actual species'!L618="X"),1,0))</f>
        <v>0</v>
      </c>
      <c r="J618">
        <f>IF(SUM('Actual species'!M618)&gt;0,1,IF(SUM('Actual species'!M618="X"),1,0))</f>
        <v>1</v>
      </c>
      <c r="K618">
        <f>IF(SUM('Actual species'!N618)&gt;0,1,IF(SUM('Actual species'!N618="X"),1,0))</f>
        <v>0</v>
      </c>
      <c r="L618">
        <f>IF(SUM('Actual species'!O618)&gt;0,1,IF(SUM('Actual species'!O618="X"),1,0))</f>
        <v>0</v>
      </c>
      <c r="M618">
        <f>IF(SUM('Actual species'!P618)&gt;0,1,IF(SUM('Actual species'!P618="X"),1,0))</f>
        <v>0</v>
      </c>
      <c r="N618">
        <f>IF(SUM('Actual species'!Q618)&gt;0,1,IF(SUM('Actual species'!Q618="X"),1,0))</f>
        <v>0</v>
      </c>
      <c r="O618">
        <f>IF(SUM('Actual species'!R618)&gt;0,1,IF(SUM('Actual species'!R618="X"),1,0))</f>
        <v>0</v>
      </c>
      <c r="P618">
        <f>IF(SUM('Actual species'!S618)&gt;0,1,IF(SUM('Actual species'!S618="X"),1,0))</f>
        <v>0</v>
      </c>
      <c r="Q618">
        <f>IF(SUM('Actual species'!T618)&gt;0,1,IF(SUM('Actual species'!T618="X"),1,0))</f>
        <v>0</v>
      </c>
      <c r="R618">
        <f>IF(SUM('Actual species'!U618)&gt;0,1,IF(SUM('Actual species'!U618="X"),1,0))</f>
        <v>0</v>
      </c>
      <c r="S618">
        <f>IF(SUM('Actual species'!V618)&gt;0,1,IF(SUM('Actual species'!V618="X"),1,0))</f>
        <v>0</v>
      </c>
      <c r="T618">
        <f>IF(SUM('Actual species'!W618)&gt;0,1,IF(SUM('Actual species'!W618="X"),1,0))</f>
        <v>0</v>
      </c>
      <c r="U618">
        <f>IF(SUM('Actual species'!X618)&gt;0,1,IF(SUM('Actual species'!X618="X"),1,0))</f>
        <v>1</v>
      </c>
      <c r="V618">
        <f>IF(SUM('Actual species'!Y618)&gt;0,1,IF(SUM('Actual species'!Y618="X"),1,0))</f>
        <v>0</v>
      </c>
    </row>
    <row r="619" spans="1:22" x14ac:dyDescent="0.3">
      <c r="A619" t="str">
        <f>'Actual species'!A619</f>
        <v>Stenus brunnipes lepidus</v>
      </c>
      <c r="B619">
        <f>IF(SUM('Actual species'!B619:E619)&gt;0,1,IF(SUM('Actual species'!B619:E619="X"),1,0))</f>
        <v>0</v>
      </c>
      <c r="C619">
        <f>IF(SUM('Actual species'!F619)&gt;0,1,IF(SUM('Actual species'!F619="X"),1,0))</f>
        <v>0</v>
      </c>
      <c r="D619">
        <f>IF(SUM('Actual species'!G619)&gt;0,1,IF(SUM('Actual species'!G619="X"),1,0))</f>
        <v>1</v>
      </c>
      <c r="E619">
        <f>IF(SUM('Actual species'!H619)&gt;0,1,IF(SUM('Actual species'!H619="X"),1,0))</f>
        <v>1</v>
      </c>
      <c r="F619">
        <f>IF(SUM('Actual species'!I619)&gt;0,1,IF(SUM('Actual species'!I619="X"),1,0))</f>
        <v>0</v>
      </c>
      <c r="G619">
        <f>IF(SUM('Actual species'!J619)&gt;0,1,IF(SUM('Actual species'!J619="X"),1,0))</f>
        <v>0</v>
      </c>
      <c r="H619">
        <f>IF(SUM('Actual species'!K619)&gt;0,1,IF(SUM('Actual species'!K619="X"),1,0))</f>
        <v>1</v>
      </c>
      <c r="I619">
        <f>IF(SUM('Actual species'!L619)&gt;0,1,IF(SUM('Actual species'!L619="X"),1,0))</f>
        <v>0</v>
      </c>
      <c r="J619">
        <f>IF(SUM('Actual species'!M619)&gt;0,1,IF(SUM('Actual species'!M619="X"),1,0))</f>
        <v>0</v>
      </c>
      <c r="K619">
        <f>IF(SUM('Actual species'!N619)&gt;0,1,IF(SUM('Actual species'!N619="X"),1,0))</f>
        <v>1</v>
      </c>
      <c r="L619">
        <f>IF(SUM('Actual species'!O619)&gt;0,1,IF(SUM('Actual species'!O619="X"),1,0))</f>
        <v>1</v>
      </c>
      <c r="M619">
        <f>IF(SUM('Actual species'!P619)&gt;0,1,IF(SUM('Actual species'!P619="X"),1,0))</f>
        <v>0</v>
      </c>
      <c r="N619">
        <f>IF(SUM('Actual species'!Q619)&gt;0,1,IF(SUM('Actual species'!Q619="X"),1,0))</f>
        <v>0</v>
      </c>
      <c r="O619">
        <f>IF(SUM('Actual species'!R619)&gt;0,1,IF(SUM('Actual species'!R619="X"),1,0))</f>
        <v>0</v>
      </c>
      <c r="P619">
        <f>IF(SUM('Actual species'!S619)&gt;0,1,IF(SUM('Actual species'!S619="X"),1,0))</f>
        <v>0</v>
      </c>
      <c r="Q619">
        <f>IF(SUM('Actual species'!T619)&gt;0,1,IF(SUM('Actual species'!T619="X"),1,0))</f>
        <v>0</v>
      </c>
      <c r="R619">
        <f>IF(SUM('Actual species'!U619)&gt;0,1,IF(SUM('Actual species'!U619="X"),1,0))</f>
        <v>0</v>
      </c>
      <c r="S619">
        <f>IF(SUM('Actual species'!V619)&gt;0,1,IF(SUM('Actual species'!V619="X"),1,0))</f>
        <v>0</v>
      </c>
      <c r="T619">
        <f>IF(SUM('Actual species'!W619)&gt;0,1,IF(SUM('Actual species'!W619="X"),1,0))</f>
        <v>0</v>
      </c>
      <c r="U619">
        <f>IF(SUM('Actual species'!X619)&gt;0,1,IF(SUM('Actual species'!X619="X"),1,0))</f>
        <v>1</v>
      </c>
      <c r="V619">
        <f>IF(SUM('Actual species'!Y619)&gt;0,1,IF(SUM('Actual species'!Y619="X"),1,0))</f>
        <v>1</v>
      </c>
    </row>
    <row r="620" spans="1:22" x14ac:dyDescent="0.3">
      <c r="A620" t="str">
        <f>'Actual species'!A620</f>
        <v>Stenus butrintensis</v>
      </c>
      <c r="B620">
        <f>IF(SUM('Actual species'!B620:E620)&gt;0,1,IF(SUM('Actual species'!B620:E620="X"),1,0))</f>
        <v>0</v>
      </c>
      <c r="C620">
        <f>IF(SUM('Actual species'!F620)&gt;0,1,IF(SUM('Actual species'!F620="X"),1,0))</f>
        <v>0</v>
      </c>
      <c r="D620">
        <f>IF(SUM('Actual species'!G620)&gt;0,1,IF(SUM('Actual species'!G620="X"),1,0))</f>
        <v>0</v>
      </c>
      <c r="E620">
        <f>IF(SUM('Actual species'!H620)&gt;0,1,IF(SUM('Actual species'!H620="X"),1,0))</f>
        <v>0</v>
      </c>
      <c r="F620">
        <f>IF(SUM('Actual species'!I620)&gt;0,1,IF(SUM('Actual species'!I620="X"),1,0))</f>
        <v>0</v>
      </c>
      <c r="G620">
        <f>IF(SUM('Actual species'!J620)&gt;0,1,IF(SUM('Actual species'!J620="X"),1,0))</f>
        <v>0</v>
      </c>
      <c r="H620">
        <f>IF(SUM('Actual species'!K620)&gt;0,1,IF(SUM('Actual species'!K620="X"),1,0))</f>
        <v>0</v>
      </c>
      <c r="I620">
        <f>IF(SUM('Actual species'!L620)&gt;0,1,IF(SUM('Actual species'!L620="X"),1,0))</f>
        <v>0</v>
      </c>
      <c r="J620">
        <f>IF(SUM('Actual species'!M620)&gt;0,1,IF(SUM('Actual species'!M620="X"),1,0))</f>
        <v>1</v>
      </c>
      <c r="K620">
        <f>IF(SUM('Actual species'!N620)&gt;0,1,IF(SUM('Actual species'!N620="X"),1,0))</f>
        <v>0</v>
      </c>
      <c r="L620">
        <f>IF(SUM('Actual species'!O620)&gt;0,1,IF(SUM('Actual species'!O620="X"),1,0))</f>
        <v>0</v>
      </c>
      <c r="M620">
        <f>IF(SUM('Actual species'!P620)&gt;0,1,IF(SUM('Actual species'!P620="X"),1,0))</f>
        <v>0</v>
      </c>
      <c r="N620">
        <f>IF(SUM('Actual species'!Q620)&gt;0,1,IF(SUM('Actual species'!Q620="X"),1,0))</f>
        <v>0</v>
      </c>
      <c r="O620">
        <f>IF(SUM('Actual species'!R620)&gt;0,1,IF(SUM('Actual species'!R620="X"),1,0))</f>
        <v>0</v>
      </c>
      <c r="P620">
        <f>IF(SUM('Actual species'!S620)&gt;0,1,IF(SUM('Actual species'!S620="X"),1,0))</f>
        <v>0</v>
      </c>
      <c r="Q620">
        <f>IF(SUM('Actual species'!T620)&gt;0,1,IF(SUM('Actual species'!T620="X"),1,0))</f>
        <v>0</v>
      </c>
      <c r="R620">
        <f>IF(SUM('Actual species'!U620)&gt;0,1,IF(SUM('Actual species'!U620="X"),1,0))</f>
        <v>0</v>
      </c>
      <c r="S620">
        <f>IF(SUM('Actual species'!V620)&gt;0,1,IF(SUM('Actual species'!V620="X"),1,0))</f>
        <v>0</v>
      </c>
      <c r="T620">
        <f>IF(SUM('Actual species'!W620)&gt;0,1,IF(SUM('Actual species'!W620="X"),1,0))</f>
        <v>0</v>
      </c>
      <c r="U620">
        <f>IF(SUM('Actual species'!X620)&gt;0,1,IF(SUM('Actual species'!X620="X"),1,0))</f>
        <v>1</v>
      </c>
      <c r="V620">
        <f>IF(SUM('Actual species'!Y620)&gt;0,1,IF(SUM('Actual species'!Y620="X"),1,0))</f>
        <v>1</v>
      </c>
    </row>
    <row r="621" spans="1:22" x14ac:dyDescent="0.3">
      <c r="A621" t="str">
        <f>'Actual species'!A621</f>
        <v>Stenus capitulatus</v>
      </c>
      <c r="B621">
        <f>IF(SUM('Actual species'!B621:E621)&gt;0,1,IF(SUM('Actual species'!B621:E621="X"),1,0))</f>
        <v>0</v>
      </c>
      <c r="C621">
        <f>IF(SUM('Actual species'!F621)&gt;0,1,IF(SUM('Actual species'!F621="X"),1,0))</f>
        <v>0</v>
      </c>
      <c r="D621">
        <f>IF(SUM('Actual species'!G621)&gt;0,1,IF(SUM('Actual species'!G621="X"),1,0))</f>
        <v>1</v>
      </c>
      <c r="E621">
        <f>IF(SUM('Actual species'!H621)&gt;0,1,IF(SUM('Actual species'!H621="X"),1,0))</f>
        <v>0</v>
      </c>
      <c r="F621">
        <f>IF(SUM('Actual species'!I621)&gt;0,1,IF(SUM('Actual species'!I621="X"),1,0))</f>
        <v>0</v>
      </c>
      <c r="G621">
        <f>IF(SUM('Actual species'!J621)&gt;0,1,IF(SUM('Actual species'!J621="X"),1,0))</f>
        <v>0</v>
      </c>
      <c r="H621">
        <f>IF(SUM('Actual species'!K621)&gt;0,1,IF(SUM('Actual species'!K621="X"),1,0))</f>
        <v>0</v>
      </c>
      <c r="I621">
        <f>IF(SUM('Actual species'!L621)&gt;0,1,IF(SUM('Actual species'!L621="X"),1,0))</f>
        <v>0</v>
      </c>
      <c r="J621">
        <f>IF(SUM('Actual species'!M621)&gt;0,1,IF(SUM('Actual species'!M621="X"),1,0))</f>
        <v>0</v>
      </c>
      <c r="K621">
        <f>IF(SUM('Actual species'!N621)&gt;0,1,IF(SUM('Actual species'!N621="X"),1,0))</f>
        <v>0</v>
      </c>
      <c r="L621">
        <f>IF(SUM('Actual species'!O621)&gt;0,1,IF(SUM('Actual species'!O621="X"),1,0))</f>
        <v>0</v>
      </c>
      <c r="M621">
        <f>IF(SUM('Actual species'!P621)&gt;0,1,IF(SUM('Actual species'!P621="X"),1,0))</f>
        <v>0</v>
      </c>
      <c r="N621">
        <f>IF(SUM('Actual species'!Q621)&gt;0,1,IF(SUM('Actual species'!Q621="X"),1,0))</f>
        <v>0</v>
      </c>
      <c r="O621">
        <f>IF(SUM('Actual species'!R621)&gt;0,1,IF(SUM('Actual species'!R621="X"),1,0))</f>
        <v>0</v>
      </c>
      <c r="P621">
        <f>IF(SUM('Actual species'!S621)&gt;0,1,IF(SUM('Actual species'!S621="X"),1,0))</f>
        <v>0</v>
      </c>
      <c r="Q621">
        <f>IF(SUM('Actual species'!T621)&gt;0,1,IF(SUM('Actual species'!T621="X"),1,0))</f>
        <v>0</v>
      </c>
      <c r="R621">
        <f>IF(SUM('Actual species'!U621)&gt;0,1,IF(SUM('Actual species'!U621="X"),1,0))</f>
        <v>0</v>
      </c>
      <c r="S621">
        <f>IF(SUM('Actual species'!V621)&gt;0,1,IF(SUM('Actual species'!V621="X"),1,0))</f>
        <v>0</v>
      </c>
      <c r="T621">
        <f>IF(SUM('Actual species'!W621)&gt;0,1,IF(SUM('Actual species'!W621="X"),1,0))</f>
        <v>0</v>
      </c>
      <c r="U621">
        <f>IF(SUM('Actual species'!X621)&gt;0,1,IF(SUM('Actual species'!X621="X"),1,0))</f>
        <v>1</v>
      </c>
      <c r="V621">
        <f>IF(SUM('Actual species'!Y621)&gt;0,1,IF(SUM('Actual species'!Y621="X"),1,0))</f>
        <v>0</v>
      </c>
    </row>
    <row r="622" spans="1:22" x14ac:dyDescent="0.3">
      <c r="A622" t="str">
        <f>'Actual species'!A622</f>
        <v>Stenus cephallenicus</v>
      </c>
      <c r="B622">
        <f>IF(SUM('Actual species'!B622:E622)&gt;0,1,IF(SUM('Actual species'!B622:E622="X"),1,0))</f>
        <v>0</v>
      </c>
      <c r="C622">
        <f>IF(SUM('Actual species'!F622)&gt;0,1,IF(SUM('Actual species'!F622="X"),1,0))</f>
        <v>0</v>
      </c>
      <c r="D622">
        <f>IF(SUM('Actual species'!G622)&gt;0,1,IF(SUM('Actual species'!G622="X"),1,0))</f>
        <v>0</v>
      </c>
      <c r="E622">
        <f>IF(SUM('Actual species'!H622)&gt;0,1,IF(SUM('Actual species'!H622="X"),1,0))</f>
        <v>0</v>
      </c>
      <c r="F622">
        <f>IF(SUM('Actual species'!I622)&gt;0,1,IF(SUM('Actual species'!I622="X"),1,0))</f>
        <v>0</v>
      </c>
      <c r="G622">
        <f>IF(SUM('Actual species'!J622)&gt;0,1,IF(SUM('Actual species'!J622="X"),1,0))</f>
        <v>0</v>
      </c>
      <c r="H622">
        <f>IF(SUM('Actual species'!K622)&gt;0,1,IF(SUM('Actual species'!K622="X"),1,0))</f>
        <v>0</v>
      </c>
      <c r="I622">
        <f>IF(SUM('Actual species'!L622)&gt;0,1,IF(SUM('Actual species'!L622="X"),1,0))</f>
        <v>0</v>
      </c>
      <c r="J622">
        <f>IF(SUM('Actual species'!M622)&gt;0,1,IF(SUM('Actual species'!M622="X"),1,0))</f>
        <v>1</v>
      </c>
      <c r="K622">
        <f>IF(SUM('Actual species'!N622)&gt;0,1,IF(SUM('Actual species'!N622="X"),1,0))</f>
        <v>0</v>
      </c>
      <c r="L622">
        <f>IF(SUM('Actual species'!O622)&gt;0,1,IF(SUM('Actual species'!O622="X"),1,0))</f>
        <v>0</v>
      </c>
      <c r="M622">
        <f>IF(SUM('Actual species'!P622)&gt;0,1,IF(SUM('Actual species'!P622="X"),1,0))</f>
        <v>0</v>
      </c>
      <c r="N622">
        <f>IF(SUM('Actual species'!Q622)&gt;0,1,IF(SUM('Actual species'!Q622="X"),1,0))</f>
        <v>0</v>
      </c>
      <c r="O622">
        <f>IF(SUM('Actual species'!R622)&gt;0,1,IF(SUM('Actual species'!R622="X"),1,0))</f>
        <v>0</v>
      </c>
      <c r="P622">
        <f>IF(SUM('Actual species'!S622)&gt;0,1,IF(SUM('Actual species'!S622="X"),1,0))</f>
        <v>0</v>
      </c>
      <c r="Q622">
        <f>IF(SUM('Actual species'!T622)&gt;0,1,IF(SUM('Actual species'!T622="X"),1,0))</f>
        <v>0</v>
      </c>
      <c r="R622">
        <f>IF(SUM('Actual species'!U622)&gt;0,1,IF(SUM('Actual species'!U622="X"),1,0))</f>
        <v>0</v>
      </c>
      <c r="S622">
        <f>IF(SUM('Actual species'!V622)&gt;0,1,IF(SUM('Actual species'!V622="X"),1,0))</f>
        <v>0</v>
      </c>
      <c r="T622">
        <f>IF(SUM('Actual species'!W622)&gt;0,1,IF(SUM('Actual species'!W622="X"),1,0))</f>
        <v>0</v>
      </c>
      <c r="U622">
        <f>IF(SUM('Actual species'!X622)&gt;0,1,IF(SUM('Actual species'!X622="X"),1,0))</f>
        <v>1</v>
      </c>
      <c r="V622">
        <f>IF(SUM('Actual species'!Y622)&gt;0,1,IF(SUM('Actual species'!Y622="X"),1,0))</f>
        <v>0</v>
      </c>
    </row>
    <row r="623" spans="1:22" x14ac:dyDescent="0.3">
      <c r="A623" t="str">
        <f>'Actual species'!A623</f>
        <v>Stenus circularis</v>
      </c>
      <c r="B623">
        <f>IF(SUM('Actual species'!B623:E623)&gt;0,1,IF(SUM('Actual species'!B623:E623="X"),1,0))</f>
        <v>0</v>
      </c>
      <c r="C623">
        <f>IF(SUM('Actual species'!F623)&gt;0,1,IF(SUM('Actual species'!F623="X"),1,0))</f>
        <v>0</v>
      </c>
      <c r="D623">
        <f>IF(SUM('Actual species'!G623)&gt;0,1,IF(SUM('Actual species'!G623="X"),1,0))</f>
        <v>0</v>
      </c>
      <c r="E623">
        <f>IF(SUM('Actual species'!H623)&gt;0,1,IF(SUM('Actual species'!H623="X"),1,0))</f>
        <v>0</v>
      </c>
      <c r="F623">
        <f>IF(SUM('Actual species'!I623)&gt;0,1,IF(SUM('Actual species'!I623="X"),1,0))</f>
        <v>0</v>
      </c>
      <c r="G623">
        <f>IF(SUM('Actual species'!J623)&gt;0,1,IF(SUM('Actual species'!J623="X"),1,0))</f>
        <v>0</v>
      </c>
      <c r="H623">
        <f>IF(SUM('Actual species'!K623)&gt;0,1,IF(SUM('Actual species'!K623="X"),1,0))</f>
        <v>0</v>
      </c>
      <c r="I623">
        <f>IF(SUM('Actual species'!L623)&gt;0,1,IF(SUM('Actual species'!L623="X"),1,0))</f>
        <v>0</v>
      </c>
      <c r="J623">
        <f>IF(SUM('Actual species'!M623)&gt;0,1,IF(SUM('Actual species'!M623="X"),1,0))</f>
        <v>1</v>
      </c>
      <c r="K623">
        <f>IF(SUM('Actual species'!N623)&gt;0,1,IF(SUM('Actual species'!N623="X"),1,0))</f>
        <v>0</v>
      </c>
      <c r="L623">
        <f>IF(SUM('Actual species'!O623)&gt;0,1,IF(SUM('Actual species'!O623="X"),1,0))</f>
        <v>0</v>
      </c>
      <c r="M623">
        <f>IF(SUM('Actual species'!P623)&gt;0,1,IF(SUM('Actual species'!P623="X"),1,0))</f>
        <v>0</v>
      </c>
      <c r="N623">
        <f>IF(SUM('Actual species'!Q623)&gt;0,1,IF(SUM('Actual species'!Q623="X"),1,0))</f>
        <v>0</v>
      </c>
      <c r="O623">
        <f>IF(SUM('Actual species'!R623)&gt;0,1,IF(SUM('Actual species'!R623="X"),1,0))</f>
        <v>0</v>
      </c>
      <c r="P623">
        <f>IF(SUM('Actual species'!S623)&gt;0,1,IF(SUM('Actual species'!S623="X"),1,0))</f>
        <v>0</v>
      </c>
      <c r="Q623">
        <f>IF(SUM('Actual species'!T623)&gt;0,1,IF(SUM('Actual species'!T623="X"),1,0))</f>
        <v>0</v>
      </c>
      <c r="R623">
        <f>IF(SUM('Actual species'!U623)&gt;0,1,IF(SUM('Actual species'!U623="X"),1,0))</f>
        <v>0</v>
      </c>
      <c r="S623">
        <f>IF(SUM('Actual species'!V623)&gt;0,1,IF(SUM('Actual species'!V623="X"),1,0))</f>
        <v>0</v>
      </c>
      <c r="T623">
        <f>IF(SUM('Actual species'!W623)&gt;0,1,IF(SUM('Actual species'!W623="X"),1,0))</f>
        <v>0</v>
      </c>
      <c r="U623">
        <f>IF(SUM('Actual species'!X623)&gt;0,1,IF(SUM('Actual species'!X623="X"),1,0))</f>
        <v>1</v>
      </c>
      <c r="V623">
        <f>IF(SUM('Actual species'!Y623)&gt;0,1,IF(SUM('Actual species'!Y623="X"),1,0))</f>
        <v>1</v>
      </c>
    </row>
    <row r="624" spans="1:22" x14ac:dyDescent="0.3">
      <c r="A624" t="str">
        <f>'Actual species'!A624</f>
        <v>Stenus clavicornis</v>
      </c>
      <c r="B624">
        <f>IF(SUM('Actual species'!B624:E624)&gt;0,1,IF(SUM('Actual species'!B624:E624="X"),1,0))</f>
        <v>0</v>
      </c>
      <c r="C624">
        <f>IF(SUM('Actual species'!F624)&gt;0,1,IF(SUM('Actual species'!F624="X"),1,0))</f>
        <v>0</v>
      </c>
      <c r="D624">
        <f>IF(SUM('Actual species'!G624)&gt;0,1,IF(SUM('Actual species'!G624="X"),1,0))</f>
        <v>0</v>
      </c>
      <c r="E624">
        <f>IF(SUM('Actual species'!H624)&gt;0,1,IF(SUM('Actual species'!H624="X"),1,0))</f>
        <v>0</v>
      </c>
      <c r="F624">
        <f>IF(SUM('Actual species'!I624)&gt;0,1,IF(SUM('Actual species'!I624="X"),1,0))</f>
        <v>0</v>
      </c>
      <c r="G624">
        <f>IF(SUM('Actual species'!J624)&gt;0,1,IF(SUM('Actual species'!J624="X"),1,0))</f>
        <v>0</v>
      </c>
      <c r="H624">
        <f>IF(SUM('Actual species'!K624)&gt;0,1,IF(SUM('Actual species'!K624="X"),1,0))</f>
        <v>0</v>
      </c>
      <c r="I624">
        <f>IF(SUM('Actual species'!L624)&gt;0,1,IF(SUM('Actual species'!L624="X"),1,0))</f>
        <v>0</v>
      </c>
      <c r="J624">
        <f>IF(SUM('Actual species'!M624)&gt;0,1,IF(SUM('Actual species'!M624="X"),1,0))</f>
        <v>0</v>
      </c>
      <c r="K624">
        <f>IF(SUM('Actual species'!N624)&gt;0,1,IF(SUM('Actual species'!N624="X"),1,0))</f>
        <v>0</v>
      </c>
      <c r="L624">
        <f>IF(SUM('Actual species'!O624)&gt;0,1,IF(SUM('Actual species'!O624="X"),1,0))</f>
        <v>0</v>
      </c>
      <c r="M624">
        <f>IF(SUM('Actual species'!P624)&gt;0,1,IF(SUM('Actual species'!P624="X"),1,0))</f>
        <v>1</v>
      </c>
      <c r="N624">
        <f>IF(SUM('Actual species'!Q624)&gt;0,1,IF(SUM('Actual species'!Q624="X"),1,0))</f>
        <v>0</v>
      </c>
      <c r="O624">
        <f>IF(SUM('Actual species'!R624)&gt;0,1,IF(SUM('Actual species'!R624="X"),1,0))</f>
        <v>0</v>
      </c>
      <c r="P624">
        <f>IF(SUM('Actual species'!S624)&gt;0,1,IF(SUM('Actual species'!S624="X"),1,0))</f>
        <v>0</v>
      </c>
      <c r="Q624">
        <f>IF(SUM('Actual species'!T624)&gt;0,1,IF(SUM('Actual species'!T624="X"),1,0))</f>
        <v>0</v>
      </c>
      <c r="R624">
        <f>IF(SUM('Actual species'!U624)&gt;0,1,IF(SUM('Actual species'!U624="X"),1,0))</f>
        <v>0</v>
      </c>
      <c r="S624">
        <f>IF(SUM('Actual species'!V624)&gt;0,1,IF(SUM('Actual species'!V624="X"),1,0))</f>
        <v>0</v>
      </c>
      <c r="T624">
        <f>IF(SUM('Actual species'!W624)&gt;0,1,IF(SUM('Actual species'!W624="X"),1,0))</f>
        <v>0</v>
      </c>
      <c r="U624">
        <f>IF(SUM('Actual species'!X624)&gt;0,1,IF(SUM('Actual species'!X624="X"),1,0))</f>
        <v>0</v>
      </c>
      <c r="V624">
        <f>IF(SUM('Actual species'!Y624)&gt;0,1,IF(SUM('Actual species'!Y624="X"),1,0))</f>
        <v>0</v>
      </c>
    </row>
    <row r="625" spans="1:22" x14ac:dyDescent="0.3">
      <c r="A625" t="str">
        <f>'Actual species'!A625</f>
        <v>Stenus coarticollis drepanensis</v>
      </c>
      <c r="B625">
        <f>IF(SUM('Actual species'!B625:E625)&gt;0,1,IF(SUM('Actual species'!B625:E625="X"),1,0))</f>
        <v>0</v>
      </c>
      <c r="C625">
        <f>IF(SUM('Actual species'!F625)&gt;0,1,IF(SUM('Actual species'!F625="X"),1,0))</f>
        <v>0</v>
      </c>
      <c r="D625">
        <f>IF(SUM('Actual species'!G625)&gt;0,1,IF(SUM('Actual species'!G625="X"),1,0))</f>
        <v>0</v>
      </c>
      <c r="E625">
        <f>IF(SUM('Actual species'!H625)&gt;0,1,IF(SUM('Actual species'!H625="X"),1,0))</f>
        <v>0</v>
      </c>
      <c r="F625">
        <f>IF(SUM('Actual species'!I625)&gt;0,1,IF(SUM('Actual species'!I625="X"),1,0))</f>
        <v>0</v>
      </c>
      <c r="G625">
        <f>IF(SUM('Actual species'!J625)&gt;0,1,IF(SUM('Actual species'!J625="X"),1,0))</f>
        <v>0</v>
      </c>
      <c r="H625">
        <f>IF(SUM('Actual species'!K625)&gt;0,1,IF(SUM('Actual species'!K625="X"),1,0))</f>
        <v>0</v>
      </c>
      <c r="I625">
        <f>IF(SUM('Actual species'!L625)&gt;0,1,IF(SUM('Actual species'!L625="X"),1,0))</f>
        <v>0</v>
      </c>
      <c r="J625">
        <f>IF(SUM('Actual species'!M625)&gt;0,1,IF(SUM('Actual species'!M625="X"),1,0))</f>
        <v>1</v>
      </c>
      <c r="K625">
        <f>IF(SUM('Actual species'!N625)&gt;0,1,IF(SUM('Actual species'!N625="X"),1,0))</f>
        <v>0</v>
      </c>
      <c r="L625">
        <f>IF(SUM('Actual species'!O625)&gt;0,1,IF(SUM('Actual species'!O625="X"),1,0))</f>
        <v>0</v>
      </c>
      <c r="M625">
        <f>IF(SUM('Actual species'!P625)&gt;0,1,IF(SUM('Actual species'!P625="X"),1,0))</f>
        <v>0</v>
      </c>
      <c r="N625">
        <f>IF(SUM('Actual species'!Q625)&gt;0,1,IF(SUM('Actual species'!Q625="X"),1,0))</f>
        <v>0</v>
      </c>
      <c r="O625">
        <f>IF(SUM('Actual species'!R625)&gt;0,1,IF(SUM('Actual species'!R625="X"),1,0))</f>
        <v>0</v>
      </c>
      <c r="P625">
        <f>IF(SUM('Actual species'!S625)&gt;0,1,IF(SUM('Actual species'!S625="X"),1,0))</f>
        <v>0</v>
      </c>
      <c r="Q625">
        <f>IF(SUM('Actual species'!T625)&gt;0,1,IF(SUM('Actual species'!T625="X"),1,0))</f>
        <v>0</v>
      </c>
      <c r="R625">
        <f>IF(SUM('Actual species'!U625)&gt;0,1,IF(SUM('Actual species'!U625="X"),1,0))</f>
        <v>1</v>
      </c>
      <c r="S625">
        <f>IF(SUM('Actual species'!V625)&gt;0,1,IF(SUM('Actual species'!V625="X"),1,0))</f>
        <v>1</v>
      </c>
      <c r="T625">
        <f>IF(SUM('Actual species'!W625)&gt;0,1,IF(SUM('Actual species'!W625="X"),1,0))</f>
        <v>0</v>
      </c>
      <c r="U625">
        <f>IF(SUM('Actual species'!X625)&gt;0,1,IF(SUM('Actual species'!X625="X"),1,0))</f>
        <v>1</v>
      </c>
      <c r="V625">
        <f>IF(SUM('Actual species'!Y625)&gt;0,1,IF(SUM('Actual species'!Y625="X"),1,0))</f>
        <v>0</v>
      </c>
    </row>
    <row r="626" spans="1:22" x14ac:dyDescent="0.3">
      <c r="A626" t="str">
        <f>'Actual species'!A626</f>
        <v xml:space="preserve">Stenus cordatoides </v>
      </c>
      <c r="B626">
        <f>IF(SUM('Actual species'!B626:E626)&gt;0,1,IF(SUM('Actual species'!B626:E626="X"),1,0))</f>
        <v>0</v>
      </c>
      <c r="C626">
        <f>IF(SUM('Actual species'!F626)&gt;0,1,IF(SUM('Actual species'!F626="X"),1,0))</f>
        <v>0</v>
      </c>
      <c r="D626">
        <f>IF(SUM('Actual species'!G626)&gt;0,1,IF(SUM('Actual species'!G626="X"),1,0))</f>
        <v>0</v>
      </c>
      <c r="E626">
        <f>IF(SUM('Actual species'!H626)&gt;0,1,IF(SUM('Actual species'!H626="X"),1,0))</f>
        <v>0</v>
      </c>
      <c r="F626">
        <f>IF(SUM('Actual species'!I626)&gt;0,1,IF(SUM('Actual species'!I626="X"),1,0))</f>
        <v>0</v>
      </c>
      <c r="G626">
        <f>IF(SUM('Actual species'!J626)&gt;0,1,IF(SUM('Actual species'!J626="X"),1,0))</f>
        <v>0</v>
      </c>
      <c r="H626">
        <f>IF(SUM('Actual species'!K626)&gt;0,1,IF(SUM('Actual species'!K626="X"),1,0))</f>
        <v>0</v>
      </c>
      <c r="I626">
        <f>IF(SUM('Actual species'!L626)&gt;0,1,IF(SUM('Actual species'!L626="X"),1,0))</f>
        <v>0</v>
      </c>
      <c r="J626">
        <f>IF(SUM('Actual species'!M626)&gt;0,1,IF(SUM('Actual species'!M626="X"),1,0))</f>
        <v>0</v>
      </c>
      <c r="K626">
        <f>IF(SUM('Actual species'!N626)&gt;0,1,IF(SUM('Actual species'!N626="X"),1,0))</f>
        <v>0</v>
      </c>
      <c r="L626">
        <f>IF(SUM('Actual species'!O626)&gt;0,1,IF(SUM('Actual species'!O626="X"),1,0))</f>
        <v>0</v>
      </c>
      <c r="M626">
        <f>IF(SUM('Actual species'!P626)&gt;0,1,IF(SUM('Actual species'!P626="X"),1,0))</f>
        <v>0</v>
      </c>
      <c r="N626">
        <f>IF(SUM('Actual species'!Q626)&gt;0,1,IF(SUM('Actual species'!Q626="X"),1,0))</f>
        <v>0</v>
      </c>
      <c r="O626">
        <f>IF(SUM('Actual species'!R626)&gt;0,1,IF(SUM('Actual species'!R626="X"),1,0))</f>
        <v>0</v>
      </c>
      <c r="P626">
        <f>IF(SUM('Actual species'!S626)&gt;0,1,IF(SUM('Actual species'!S626="X"),1,0))</f>
        <v>0</v>
      </c>
      <c r="Q626">
        <f>IF(SUM('Actual species'!T626)&gt;0,1,IF(SUM('Actual species'!T626="X"),1,0))</f>
        <v>0</v>
      </c>
      <c r="R626">
        <f>IF(SUM('Actual species'!U626)&gt;0,1,IF(SUM('Actual species'!U626="X"),1,0))</f>
        <v>1</v>
      </c>
      <c r="S626">
        <f>IF(SUM('Actual species'!V626)&gt;0,1,IF(SUM('Actual species'!V626="X"),1,0))</f>
        <v>0</v>
      </c>
      <c r="T626">
        <f>IF(SUM('Actual species'!W626)&gt;0,1,IF(SUM('Actual species'!W626="X"),1,0))</f>
        <v>0</v>
      </c>
      <c r="U626">
        <f>IF(SUM('Actual species'!X626)&gt;0,1,IF(SUM('Actual species'!X626="X"),1,0))</f>
        <v>1</v>
      </c>
      <c r="V626">
        <f>IF(SUM('Actual species'!Y626)&gt;0,1,IF(SUM('Actual species'!Y626="X"),1,0))</f>
        <v>1</v>
      </c>
    </row>
    <row r="627" spans="1:22" x14ac:dyDescent="0.3">
      <c r="A627" t="str">
        <f>'Actual species'!A627</f>
        <v>Stenus cribratus</v>
      </c>
      <c r="B627">
        <f>IF(SUM('Actual species'!B627:E627)&gt;0,1,IF(SUM('Actual species'!B627:E627="X"),1,0))</f>
        <v>0</v>
      </c>
      <c r="C627">
        <f>IF(SUM('Actual species'!F627)&gt;0,1,IF(SUM('Actual species'!F627="X"),1,0))</f>
        <v>0</v>
      </c>
      <c r="D627">
        <f>IF(SUM('Actual species'!G627)&gt;0,1,IF(SUM('Actual species'!G627="X"),1,0))</f>
        <v>0</v>
      </c>
      <c r="E627">
        <f>IF(SUM('Actual species'!H627)&gt;0,1,IF(SUM('Actual species'!H627="X"),1,0))</f>
        <v>0</v>
      </c>
      <c r="F627">
        <f>IF(SUM('Actual species'!I627)&gt;0,1,IF(SUM('Actual species'!I627="X"),1,0))</f>
        <v>0</v>
      </c>
      <c r="G627">
        <f>IF(SUM('Actual species'!J627)&gt;0,1,IF(SUM('Actual species'!J627="X"),1,0))</f>
        <v>0</v>
      </c>
      <c r="H627">
        <f>IF(SUM('Actual species'!K627)&gt;0,1,IF(SUM('Actual species'!K627="X"),1,0))</f>
        <v>0</v>
      </c>
      <c r="I627">
        <f>IF(SUM('Actual species'!L627)&gt;0,1,IF(SUM('Actual species'!L627="X"),1,0))</f>
        <v>0</v>
      </c>
      <c r="J627">
        <f>IF(SUM('Actual species'!M627)&gt;0,1,IF(SUM('Actual species'!M627="X"),1,0))</f>
        <v>1</v>
      </c>
      <c r="K627">
        <f>IF(SUM('Actual species'!N627)&gt;0,1,IF(SUM('Actual species'!N627="X"),1,0))</f>
        <v>0</v>
      </c>
      <c r="L627">
        <f>IF(SUM('Actual species'!O627)&gt;0,1,IF(SUM('Actual species'!O627="X"),1,0))</f>
        <v>0</v>
      </c>
      <c r="M627">
        <f>IF(SUM('Actual species'!P627)&gt;0,1,IF(SUM('Actual species'!P627="X"),1,0))</f>
        <v>0</v>
      </c>
      <c r="N627">
        <f>IF(SUM('Actual species'!Q627)&gt;0,1,IF(SUM('Actual species'!Q627="X"),1,0))</f>
        <v>0</v>
      </c>
      <c r="O627">
        <f>IF(SUM('Actual species'!R627)&gt;0,1,IF(SUM('Actual species'!R627="X"),1,0))</f>
        <v>0</v>
      </c>
      <c r="P627">
        <f>IF(SUM('Actual species'!S627)&gt;0,1,IF(SUM('Actual species'!S627="X"),1,0))</f>
        <v>0</v>
      </c>
      <c r="Q627">
        <f>IF(SUM('Actual species'!T627)&gt;0,1,IF(SUM('Actual species'!T627="X"),1,0))</f>
        <v>0</v>
      </c>
      <c r="R627">
        <f>IF(SUM('Actual species'!U627)&gt;0,1,IF(SUM('Actual species'!U627="X"),1,0))</f>
        <v>0</v>
      </c>
      <c r="S627">
        <f>IF(SUM('Actual species'!V627)&gt;0,1,IF(SUM('Actual species'!V627="X"),1,0))</f>
        <v>0</v>
      </c>
      <c r="T627">
        <f>IF(SUM('Actual species'!W627)&gt;0,1,IF(SUM('Actual species'!W627="X"),1,0))</f>
        <v>0</v>
      </c>
      <c r="U627">
        <f>IF(SUM('Actual species'!X627)&gt;0,1,IF(SUM('Actual species'!X627="X"),1,0))</f>
        <v>1</v>
      </c>
      <c r="V627">
        <f>IF(SUM('Actual species'!Y627)&gt;0,1,IF(SUM('Actual species'!Y627="X"),1,0))</f>
        <v>1</v>
      </c>
    </row>
    <row r="628" spans="1:22" x14ac:dyDescent="0.3">
      <c r="A628" t="str">
        <f>'Actual species'!A628</f>
        <v>Stenus erythrocnemus</v>
      </c>
      <c r="B628">
        <f>IF(SUM('Actual species'!B628:E628)&gt;0,1,IF(SUM('Actual species'!B628:E628="X"),1,0))</f>
        <v>0</v>
      </c>
      <c r="C628">
        <f>IF(SUM('Actual species'!F628)&gt;0,1,IF(SUM('Actual species'!F628="X"),1,0))</f>
        <v>1</v>
      </c>
      <c r="D628">
        <f>IF(SUM('Actual species'!G628)&gt;0,1,IF(SUM('Actual species'!G628="X"),1,0))</f>
        <v>0</v>
      </c>
      <c r="E628">
        <f>IF(SUM('Actual species'!H628)&gt;0,1,IF(SUM('Actual species'!H628="X"),1,0))</f>
        <v>0</v>
      </c>
      <c r="F628">
        <f>IF(SUM('Actual species'!I628)&gt;0,1,IF(SUM('Actual species'!I628="X"),1,0))</f>
        <v>0</v>
      </c>
      <c r="G628">
        <f>IF(SUM('Actual species'!J628)&gt;0,1,IF(SUM('Actual species'!J628="X"),1,0))</f>
        <v>0</v>
      </c>
      <c r="H628">
        <f>IF(SUM('Actual species'!K628)&gt;0,1,IF(SUM('Actual species'!K628="X"),1,0))</f>
        <v>0</v>
      </c>
      <c r="I628">
        <f>IF(SUM('Actual species'!L628)&gt;0,1,IF(SUM('Actual species'!L628="X"),1,0))</f>
        <v>0</v>
      </c>
      <c r="J628">
        <f>IF(SUM('Actual species'!M628)&gt;0,1,IF(SUM('Actual species'!M628="X"),1,0))</f>
        <v>0</v>
      </c>
      <c r="K628">
        <f>IF(SUM('Actual species'!N628)&gt;0,1,IF(SUM('Actual species'!N628="X"),1,0))</f>
        <v>0</v>
      </c>
      <c r="L628">
        <f>IF(SUM('Actual species'!O628)&gt;0,1,IF(SUM('Actual species'!O628="X"),1,0))</f>
        <v>0</v>
      </c>
      <c r="M628">
        <f>IF(SUM('Actual species'!P628)&gt;0,1,IF(SUM('Actual species'!P628="X"),1,0))</f>
        <v>0</v>
      </c>
      <c r="N628">
        <f>IF(SUM('Actual species'!Q628)&gt;0,1,IF(SUM('Actual species'!Q628="X"),1,0))</f>
        <v>0</v>
      </c>
      <c r="O628">
        <f>IF(SUM('Actual species'!R628)&gt;0,1,IF(SUM('Actual species'!R628="X"),1,0))</f>
        <v>0</v>
      </c>
      <c r="P628">
        <f>IF(SUM('Actual species'!S628)&gt;0,1,IF(SUM('Actual species'!S628="X"),1,0))</f>
        <v>0</v>
      </c>
      <c r="Q628">
        <f>IF(SUM('Actual species'!T628)&gt;0,1,IF(SUM('Actual species'!T628="X"),1,0))</f>
        <v>0</v>
      </c>
      <c r="R628">
        <f>IF(SUM('Actual species'!U628)&gt;0,1,IF(SUM('Actual species'!U628="X"),1,0))</f>
        <v>0</v>
      </c>
      <c r="S628">
        <f>IF(SUM('Actual species'!V628)&gt;0,1,IF(SUM('Actual species'!V628="X"),1,0))</f>
        <v>0</v>
      </c>
      <c r="T628">
        <f>IF(SUM('Actual species'!W628)&gt;0,1,IF(SUM('Actual species'!W628="X"),1,0))</f>
        <v>0</v>
      </c>
      <c r="U628">
        <f>IF(SUM('Actual species'!X628)&gt;0,1,IF(SUM('Actual species'!X628="X"),1,0))</f>
        <v>0</v>
      </c>
      <c r="V628">
        <f>IF(SUM('Actual species'!Y628)&gt;0,1,IF(SUM('Actual species'!Y628="X"),1,0))</f>
        <v>1</v>
      </c>
    </row>
    <row r="629" spans="1:22" x14ac:dyDescent="0.3">
      <c r="A629" t="str">
        <f>'Actual species'!A629</f>
        <v>Stenus excellens</v>
      </c>
      <c r="B629">
        <f>IF(SUM('Actual species'!B629:E629)&gt;0,1,IF(SUM('Actual species'!B629:E629="X"),1,0))</f>
        <v>0</v>
      </c>
      <c r="C629">
        <f>IF(SUM('Actual species'!F629)&gt;0,1,IF(SUM('Actual species'!F629="X"),1,0))</f>
        <v>0</v>
      </c>
      <c r="D629">
        <f>IF(SUM('Actual species'!G629)&gt;0,1,IF(SUM('Actual species'!G629="X"),1,0))</f>
        <v>0</v>
      </c>
      <c r="E629">
        <f>IF(SUM('Actual species'!H629)&gt;0,1,IF(SUM('Actual species'!H629="X"),1,0))</f>
        <v>0</v>
      </c>
      <c r="F629">
        <f>IF(SUM('Actual species'!I629)&gt;0,1,IF(SUM('Actual species'!I629="X"),1,0))</f>
        <v>0</v>
      </c>
      <c r="G629">
        <f>IF(SUM('Actual species'!J629)&gt;0,1,IF(SUM('Actual species'!J629="X"),1,0))</f>
        <v>0</v>
      </c>
      <c r="H629">
        <f>IF(SUM('Actual species'!K629)&gt;0,1,IF(SUM('Actual species'!K629="X"),1,0))</f>
        <v>0</v>
      </c>
      <c r="I629">
        <f>IF(SUM('Actual species'!L629)&gt;0,1,IF(SUM('Actual species'!L629="X"),1,0))</f>
        <v>0</v>
      </c>
      <c r="J629">
        <f>IF(SUM('Actual species'!M629)&gt;0,1,IF(SUM('Actual species'!M629="X"),1,0))</f>
        <v>1</v>
      </c>
      <c r="K629">
        <f>IF(SUM('Actual species'!N629)&gt;0,1,IF(SUM('Actual species'!N629="X"),1,0))</f>
        <v>0</v>
      </c>
      <c r="L629">
        <f>IF(SUM('Actual species'!O629)&gt;0,1,IF(SUM('Actual species'!O629="X"),1,0))</f>
        <v>0</v>
      </c>
      <c r="M629">
        <f>IF(SUM('Actual species'!P629)&gt;0,1,IF(SUM('Actual species'!P629="X"),1,0))</f>
        <v>0</v>
      </c>
      <c r="N629">
        <f>IF(SUM('Actual species'!Q629)&gt;0,1,IF(SUM('Actual species'!Q629="X"),1,0))</f>
        <v>0</v>
      </c>
      <c r="O629">
        <f>IF(SUM('Actual species'!R629)&gt;0,1,IF(SUM('Actual species'!R629="X"),1,0))</f>
        <v>0</v>
      </c>
      <c r="P629">
        <f>IF(SUM('Actual species'!S629)&gt;0,1,IF(SUM('Actual species'!S629="X"),1,0))</f>
        <v>0</v>
      </c>
      <c r="Q629">
        <f>IF(SUM('Actual species'!T629)&gt;0,1,IF(SUM('Actual species'!T629="X"),1,0))</f>
        <v>0</v>
      </c>
      <c r="R629">
        <f>IF(SUM('Actual species'!U629)&gt;0,1,IF(SUM('Actual species'!U629="X"),1,0))</f>
        <v>0</v>
      </c>
      <c r="S629">
        <f>IF(SUM('Actual species'!V629)&gt;0,1,IF(SUM('Actual species'!V629="X"),1,0))</f>
        <v>0</v>
      </c>
      <c r="T629">
        <f>IF(SUM('Actual species'!W629)&gt;0,1,IF(SUM('Actual species'!W629="X"),1,0))</f>
        <v>0</v>
      </c>
      <c r="U629">
        <f>IF(SUM('Actual species'!X629)&gt;0,1,IF(SUM('Actual species'!X629="X"),1,0))</f>
        <v>1</v>
      </c>
      <c r="V629">
        <f>IF(SUM('Actual species'!Y629)&gt;0,1,IF(SUM('Actual species'!Y629="X"),1,0))</f>
        <v>0</v>
      </c>
    </row>
    <row r="630" spans="1:22" x14ac:dyDescent="0.3">
      <c r="A630" t="str">
        <f>'Actual species'!A630</f>
        <v>Stenus flavipalpis</v>
      </c>
      <c r="B630">
        <f>IF(SUM('Actual species'!B630:E630)&gt;0,1,IF(SUM('Actual species'!B630:E630="X"),1,0))</f>
        <v>0</v>
      </c>
      <c r="C630">
        <f>IF(SUM('Actual species'!F630)&gt;0,1,IF(SUM('Actual species'!F630="X"),1,0))</f>
        <v>0</v>
      </c>
      <c r="D630">
        <f>IF(SUM('Actual species'!G630)&gt;0,1,IF(SUM('Actual species'!G630="X"),1,0))</f>
        <v>0</v>
      </c>
      <c r="E630">
        <f>IF(SUM('Actual species'!H630)&gt;0,1,IF(SUM('Actual species'!H630="X"),1,0))</f>
        <v>0</v>
      </c>
      <c r="F630">
        <f>IF(SUM('Actual species'!I630)&gt;0,1,IF(SUM('Actual species'!I630="X"),1,0))</f>
        <v>0</v>
      </c>
      <c r="G630">
        <f>IF(SUM('Actual species'!J630)&gt;0,1,IF(SUM('Actual species'!J630="X"),1,0))</f>
        <v>0</v>
      </c>
      <c r="H630">
        <f>IF(SUM('Actual species'!K630)&gt;0,1,IF(SUM('Actual species'!K630="X"),1,0))</f>
        <v>0</v>
      </c>
      <c r="I630">
        <f>IF(SUM('Actual species'!L630)&gt;0,1,IF(SUM('Actual species'!L630="X"),1,0))</f>
        <v>0</v>
      </c>
      <c r="J630">
        <f>IF(SUM('Actual species'!M630)&gt;0,1,IF(SUM('Actual species'!M630="X"),1,0))</f>
        <v>0</v>
      </c>
      <c r="K630">
        <f>IF(SUM('Actual species'!N630)&gt;0,1,IF(SUM('Actual species'!N630="X"),1,0))</f>
        <v>0</v>
      </c>
      <c r="L630">
        <f>IF(SUM('Actual species'!O630)&gt;0,1,IF(SUM('Actual species'!O630="X"),1,0))</f>
        <v>0</v>
      </c>
      <c r="M630">
        <f>IF(SUM('Actual species'!P630)&gt;0,1,IF(SUM('Actual species'!P630="X"),1,0))</f>
        <v>0</v>
      </c>
      <c r="N630">
        <f>IF(SUM('Actual species'!Q630)&gt;0,1,IF(SUM('Actual species'!Q630="X"),1,0))</f>
        <v>0</v>
      </c>
      <c r="O630">
        <f>IF(SUM('Actual species'!R630)&gt;0,1,IF(SUM('Actual species'!R630="X"),1,0))</f>
        <v>0</v>
      </c>
      <c r="P630">
        <f>IF(SUM('Actual species'!S630)&gt;0,1,IF(SUM('Actual species'!S630="X"),1,0))</f>
        <v>0</v>
      </c>
      <c r="Q630">
        <f>IF(SUM('Actual species'!T630)&gt;0,1,IF(SUM('Actual species'!T630="X"),1,0))</f>
        <v>1</v>
      </c>
      <c r="R630">
        <f>IF(SUM('Actual species'!U630)&gt;0,1,IF(SUM('Actual species'!U630="X"),1,0))</f>
        <v>0</v>
      </c>
      <c r="S630">
        <f>IF(SUM('Actual species'!V630)&gt;0,1,IF(SUM('Actual species'!V630="X"),1,0))</f>
        <v>0</v>
      </c>
      <c r="T630">
        <f>IF(SUM('Actual species'!W630)&gt;0,1,IF(SUM('Actual species'!W630="X"),1,0))</f>
        <v>0</v>
      </c>
      <c r="U630">
        <f>IF(SUM('Actual species'!X630)&gt;0,1,IF(SUM('Actual species'!X630="X"),1,0))</f>
        <v>1</v>
      </c>
      <c r="V630">
        <f>IF(SUM('Actual species'!Y630)&gt;0,1,IF(SUM('Actual species'!Y630="X"),1,0))</f>
        <v>0</v>
      </c>
    </row>
    <row r="631" spans="1:22" x14ac:dyDescent="0.3">
      <c r="A631" t="str">
        <f>'Actual species'!A631</f>
        <v>Stenus fornicatus</v>
      </c>
      <c r="B631">
        <f>IF(SUM('Actual species'!B631:E631)&gt;0,1,IF(SUM('Actual species'!B631:E631="X"),1,0))</f>
        <v>0</v>
      </c>
      <c r="C631">
        <f>IF(SUM('Actual species'!F631)&gt;0,1,IF(SUM('Actual species'!F631="X"),1,0))</f>
        <v>0</v>
      </c>
      <c r="D631">
        <f>IF(SUM('Actual species'!G631)&gt;0,1,IF(SUM('Actual species'!G631="X"),1,0))</f>
        <v>0</v>
      </c>
      <c r="E631">
        <f>IF(SUM('Actual species'!H631)&gt;0,1,IF(SUM('Actual species'!H631="X"),1,0))</f>
        <v>0</v>
      </c>
      <c r="F631">
        <f>IF(SUM('Actual species'!I631)&gt;0,1,IF(SUM('Actual species'!I631="X"),1,0))</f>
        <v>0</v>
      </c>
      <c r="G631">
        <f>IF(SUM('Actual species'!J631)&gt;0,1,IF(SUM('Actual species'!J631="X"),1,0))</f>
        <v>0</v>
      </c>
      <c r="H631">
        <f>IF(SUM('Actual species'!K631)&gt;0,1,IF(SUM('Actual species'!K631="X"),1,0))</f>
        <v>0</v>
      </c>
      <c r="I631">
        <f>IF(SUM('Actual species'!L631)&gt;0,1,IF(SUM('Actual species'!L631="X"),1,0))</f>
        <v>0</v>
      </c>
      <c r="J631">
        <f>IF(SUM('Actual species'!M631)&gt;0,1,IF(SUM('Actual species'!M631="X"),1,0))</f>
        <v>1</v>
      </c>
      <c r="K631">
        <f>IF(SUM('Actual species'!N631)&gt;0,1,IF(SUM('Actual species'!N631="X"),1,0))</f>
        <v>0</v>
      </c>
      <c r="L631">
        <f>IF(SUM('Actual species'!O631)&gt;0,1,IF(SUM('Actual species'!O631="X"),1,0))</f>
        <v>0</v>
      </c>
      <c r="M631">
        <f>IF(SUM('Actual species'!P631)&gt;0,1,IF(SUM('Actual species'!P631="X"),1,0))</f>
        <v>0</v>
      </c>
      <c r="N631">
        <f>IF(SUM('Actual species'!Q631)&gt;0,1,IF(SUM('Actual species'!Q631="X"),1,0))</f>
        <v>0</v>
      </c>
      <c r="O631">
        <f>IF(SUM('Actual species'!R631)&gt;0,1,IF(SUM('Actual species'!R631="X"),1,0))</f>
        <v>0</v>
      </c>
      <c r="P631">
        <f>IF(SUM('Actual species'!S631)&gt;0,1,IF(SUM('Actual species'!S631="X"),1,0))</f>
        <v>0</v>
      </c>
      <c r="Q631">
        <f>IF(SUM('Actual species'!T631)&gt;0,1,IF(SUM('Actual species'!T631="X"),1,0))</f>
        <v>0</v>
      </c>
      <c r="R631">
        <f>IF(SUM('Actual species'!U631)&gt;0,1,IF(SUM('Actual species'!U631="X"),1,0))</f>
        <v>0</v>
      </c>
      <c r="S631">
        <f>IF(SUM('Actual species'!V631)&gt;0,1,IF(SUM('Actual species'!V631="X"),1,0))</f>
        <v>0</v>
      </c>
      <c r="T631">
        <f>IF(SUM('Actual species'!W631)&gt;0,1,IF(SUM('Actual species'!W631="X"),1,0))</f>
        <v>0</v>
      </c>
      <c r="U631">
        <f>IF(SUM('Actual species'!X631)&gt;0,1,IF(SUM('Actual species'!X631="X"),1,0))</f>
        <v>1</v>
      </c>
      <c r="V631">
        <f>IF(SUM('Actual species'!Y631)&gt;0,1,IF(SUM('Actual species'!Y631="X"),1,0))</f>
        <v>1</v>
      </c>
    </row>
    <row r="632" spans="1:22" x14ac:dyDescent="0.3">
      <c r="A632" t="str">
        <f>'Actual species'!A632</f>
        <v>Stenus ganglbaueri</v>
      </c>
      <c r="B632">
        <f>IF(SUM('Actual species'!B632:E632)&gt;0,1,IF(SUM('Actual species'!B632:E632="X"),1,0))</f>
        <v>0</v>
      </c>
      <c r="C632">
        <f>IF(SUM('Actual species'!F632)&gt;0,1,IF(SUM('Actual species'!F632="X"),1,0))</f>
        <v>0</v>
      </c>
      <c r="D632">
        <f>IF(SUM('Actual species'!G632)&gt;0,1,IF(SUM('Actual species'!G632="X"),1,0))</f>
        <v>0</v>
      </c>
      <c r="E632">
        <f>IF(SUM('Actual species'!H632)&gt;0,1,IF(SUM('Actual species'!H632="X"),1,0))</f>
        <v>0</v>
      </c>
      <c r="F632">
        <f>IF(SUM('Actual species'!I632)&gt;0,1,IF(SUM('Actual species'!I632="X"),1,0))</f>
        <v>0</v>
      </c>
      <c r="G632">
        <f>IF(SUM('Actual species'!J632)&gt;0,1,IF(SUM('Actual species'!J632="X"),1,0))</f>
        <v>0</v>
      </c>
      <c r="H632">
        <f>IF(SUM('Actual species'!K632)&gt;0,1,IF(SUM('Actual species'!K632="X"),1,0))</f>
        <v>0</v>
      </c>
      <c r="I632">
        <f>IF(SUM('Actual species'!L632)&gt;0,1,IF(SUM('Actual species'!L632="X"),1,0))</f>
        <v>0</v>
      </c>
      <c r="J632">
        <f>IF(SUM('Actual species'!M632)&gt;0,1,IF(SUM('Actual species'!M632="X"),1,0))</f>
        <v>1</v>
      </c>
      <c r="K632">
        <f>IF(SUM('Actual species'!N632)&gt;0,1,IF(SUM('Actual species'!N632="X"),1,0))</f>
        <v>0</v>
      </c>
      <c r="L632">
        <f>IF(SUM('Actual species'!O632)&gt;0,1,IF(SUM('Actual species'!O632="X"),1,0))</f>
        <v>0</v>
      </c>
      <c r="M632">
        <f>IF(SUM('Actual species'!P632)&gt;0,1,IF(SUM('Actual species'!P632="X"),1,0))</f>
        <v>0</v>
      </c>
      <c r="N632">
        <f>IF(SUM('Actual species'!Q632)&gt;0,1,IF(SUM('Actual species'!Q632="X"),1,0))</f>
        <v>0</v>
      </c>
      <c r="O632">
        <f>IF(SUM('Actual species'!R632)&gt;0,1,IF(SUM('Actual species'!R632="X"),1,0))</f>
        <v>0</v>
      </c>
      <c r="P632">
        <f>IF(SUM('Actual species'!S632)&gt;0,1,IF(SUM('Actual species'!S632="X"),1,0))</f>
        <v>0</v>
      </c>
      <c r="Q632">
        <f>IF(SUM('Actual species'!T632)&gt;0,1,IF(SUM('Actual species'!T632="X"),1,0))</f>
        <v>0</v>
      </c>
      <c r="R632">
        <f>IF(SUM('Actual species'!U632)&gt;0,1,IF(SUM('Actual species'!U632="X"),1,0))</f>
        <v>0</v>
      </c>
      <c r="S632">
        <f>IF(SUM('Actual species'!V632)&gt;0,1,IF(SUM('Actual species'!V632="X"),1,0))</f>
        <v>0</v>
      </c>
      <c r="T632">
        <f>IF(SUM('Actual species'!W632)&gt;0,1,IF(SUM('Actual species'!W632="X"),1,0))</f>
        <v>0</v>
      </c>
      <c r="U632">
        <f>IF(SUM('Actual species'!X632)&gt;0,1,IF(SUM('Actual species'!X632="X"),1,0))</f>
        <v>1</v>
      </c>
      <c r="V632">
        <f>IF(SUM('Actual species'!Y632)&gt;0,1,IF(SUM('Actual species'!Y632="X"),1,0))</f>
        <v>1</v>
      </c>
    </row>
    <row r="633" spans="1:22" x14ac:dyDescent="0.3">
      <c r="A633" t="str">
        <f>'Actual species'!A633</f>
        <v>Stenus glacialis</v>
      </c>
      <c r="B633">
        <f>IF(SUM('Actual species'!B633:E633)&gt;0,1,IF(SUM('Actual species'!B633:E633="X"),1,0))</f>
        <v>0</v>
      </c>
      <c r="C633">
        <f>IF(SUM('Actual species'!F633)&gt;0,1,IF(SUM('Actual species'!F633="X"),1,0))</f>
        <v>0</v>
      </c>
      <c r="D633">
        <f>IF(SUM('Actual species'!G633)&gt;0,1,IF(SUM('Actual species'!G633="X"),1,0))</f>
        <v>0</v>
      </c>
      <c r="E633">
        <f>IF(SUM('Actual species'!H633)&gt;0,1,IF(SUM('Actual species'!H633="X"),1,0))</f>
        <v>1</v>
      </c>
      <c r="F633">
        <f>IF(SUM('Actual species'!I633)&gt;0,1,IF(SUM('Actual species'!I633="X"),1,0))</f>
        <v>1</v>
      </c>
      <c r="G633">
        <f>IF(SUM('Actual species'!J633)&gt;0,1,IF(SUM('Actual species'!J633="X"),1,0))</f>
        <v>0</v>
      </c>
      <c r="H633">
        <f>IF(SUM('Actual species'!K633)&gt;0,1,IF(SUM('Actual species'!K633="X"),1,0))</f>
        <v>1</v>
      </c>
      <c r="I633">
        <f>IF(SUM('Actual species'!L633)&gt;0,1,IF(SUM('Actual species'!L633="X"),1,0))</f>
        <v>1</v>
      </c>
      <c r="J633">
        <f>IF(SUM('Actual species'!M633)&gt;0,1,IF(SUM('Actual species'!M633="X"),1,0))</f>
        <v>1</v>
      </c>
      <c r="K633">
        <f>IF(SUM('Actual species'!N633)&gt;0,1,IF(SUM('Actual species'!N633="X"),1,0))</f>
        <v>0</v>
      </c>
      <c r="L633">
        <f>IF(SUM('Actual species'!O633)&gt;0,1,IF(SUM('Actual species'!O633="X"),1,0))</f>
        <v>0</v>
      </c>
      <c r="M633">
        <f>IF(SUM('Actual species'!P633)&gt;0,1,IF(SUM('Actual species'!P633="X"),1,0))</f>
        <v>0</v>
      </c>
      <c r="N633">
        <f>IF(SUM('Actual species'!Q633)&gt;0,1,IF(SUM('Actual species'!Q633="X"),1,0))</f>
        <v>0</v>
      </c>
      <c r="O633">
        <f>IF(SUM('Actual species'!R633)&gt;0,1,IF(SUM('Actual species'!R633="X"),1,0))</f>
        <v>0</v>
      </c>
      <c r="P633">
        <f>IF(SUM('Actual species'!S633)&gt;0,1,IF(SUM('Actual species'!S633="X"),1,0))</f>
        <v>1</v>
      </c>
      <c r="Q633">
        <f>IF(SUM('Actual species'!T633)&gt;0,1,IF(SUM('Actual species'!T633="X"),1,0))</f>
        <v>1</v>
      </c>
      <c r="R633">
        <f>IF(SUM('Actual species'!U633)&gt;0,1,IF(SUM('Actual species'!U633="X"),1,0))</f>
        <v>0</v>
      </c>
      <c r="S633">
        <f>IF(SUM('Actual species'!V633)&gt;0,1,IF(SUM('Actual species'!V633="X"),1,0))</f>
        <v>1</v>
      </c>
      <c r="T633">
        <f>IF(SUM('Actual species'!W633)&gt;0,1,IF(SUM('Actual species'!W633="X"),1,0))</f>
        <v>0</v>
      </c>
      <c r="U633">
        <f>IF(SUM('Actual species'!X633)&gt;0,1,IF(SUM('Actual species'!X633="X"),1,0))</f>
        <v>1</v>
      </c>
      <c r="V633">
        <f>IF(SUM('Actual species'!Y633)&gt;0,1,IF(SUM('Actual species'!Y633="X"),1,0))</f>
        <v>0</v>
      </c>
    </row>
    <row r="634" spans="1:22" x14ac:dyDescent="0.3">
      <c r="A634" t="str">
        <f>'Actual species'!A634</f>
        <v>Stenus glacialis cyaneus</v>
      </c>
      <c r="B634">
        <f>IF(SUM('Actual species'!B634:E634)&gt;0,1,IF(SUM('Actual species'!B634:E634="X"),1,0))</f>
        <v>1</v>
      </c>
      <c r="C634">
        <f>IF(SUM('Actual species'!F634)&gt;0,1,IF(SUM('Actual species'!F634="X"),1,0))</f>
        <v>0</v>
      </c>
      <c r="D634">
        <f>IF(SUM('Actual species'!G634)&gt;0,1,IF(SUM('Actual species'!G634="X"),1,0))</f>
        <v>0</v>
      </c>
      <c r="E634">
        <f>IF(SUM('Actual species'!H634)&gt;0,1,IF(SUM('Actual species'!H634="X"),1,0))</f>
        <v>0</v>
      </c>
      <c r="F634">
        <f>IF(SUM('Actual species'!I634)&gt;0,1,IF(SUM('Actual species'!I634="X"),1,0))</f>
        <v>0</v>
      </c>
      <c r="G634">
        <f>IF(SUM('Actual species'!J634)&gt;0,1,IF(SUM('Actual species'!J634="X"),1,0))</f>
        <v>0</v>
      </c>
      <c r="H634">
        <f>IF(SUM('Actual species'!K634)&gt;0,1,IF(SUM('Actual species'!K634="X"),1,0))</f>
        <v>0</v>
      </c>
      <c r="I634">
        <f>IF(SUM('Actual species'!L634)&gt;0,1,IF(SUM('Actual species'!L634="X"),1,0))</f>
        <v>0</v>
      </c>
      <c r="J634">
        <f>IF(SUM('Actual species'!M634)&gt;0,1,IF(SUM('Actual species'!M634="X"),1,0))</f>
        <v>0</v>
      </c>
      <c r="K634">
        <f>IF(SUM('Actual species'!N634)&gt;0,1,IF(SUM('Actual species'!N634="X"),1,0))</f>
        <v>0</v>
      </c>
      <c r="L634">
        <f>IF(SUM('Actual species'!O634)&gt;0,1,IF(SUM('Actual species'!O634="X"),1,0))</f>
        <v>0</v>
      </c>
      <c r="M634">
        <f>IF(SUM('Actual species'!P634)&gt;0,1,IF(SUM('Actual species'!P634="X"),1,0))</f>
        <v>0</v>
      </c>
      <c r="N634">
        <f>IF(SUM('Actual species'!Q634)&gt;0,1,IF(SUM('Actual species'!Q634="X"),1,0))</f>
        <v>0</v>
      </c>
      <c r="O634">
        <f>IF(SUM('Actual species'!R634)&gt;0,1,IF(SUM('Actual species'!R634="X"),1,0))</f>
        <v>0</v>
      </c>
      <c r="P634">
        <f>IF(SUM('Actual species'!S634)&gt;0,1,IF(SUM('Actual species'!S634="X"),1,0))</f>
        <v>0</v>
      </c>
      <c r="Q634">
        <f>IF(SUM('Actual species'!T634)&gt;0,1,IF(SUM('Actual species'!T634="X"),1,0))</f>
        <v>0</v>
      </c>
      <c r="R634">
        <f>IF(SUM('Actual species'!U634)&gt;0,1,IF(SUM('Actual species'!U634="X"),1,0))</f>
        <v>0</v>
      </c>
      <c r="S634">
        <f>IF(SUM('Actual species'!V634)&gt;0,1,IF(SUM('Actual species'!V634="X"),1,0))</f>
        <v>0</v>
      </c>
      <c r="T634">
        <f>IF(SUM('Actual species'!W634)&gt;0,1,IF(SUM('Actual species'!W634="X"),1,0))</f>
        <v>0</v>
      </c>
      <c r="U634">
        <f>IF(SUM('Actual species'!X634)&gt;0,1,IF(SUM('Actual species'!X634="X"),1,0))</f>
        <v>1</v>
      </c>
      <c r="V634">
        <f>IF(SUM('Actual species'!Y634)&gt;0,1,IF(SUM('Actual species'!Y634="X"),1,0))</f>
        <v>1</v>
      </c>
    </row>
    <row r="635" spans="1:22" x14ac:dyDescent="0.3">
      <c r="A635" t="str">
        <f>'Actual species'!A635</f>
        <v>Stenus guttula</v>
      </c>
      <c r="B635">
        <f>IF(SUM('Actual species'!B635:E635)&gt;0,1,IF(SUM('Actual species'!B635:E635="X"),1,0))</f>
        <v>0</v>
      </c>
      <c r="C635">
        <f>IF(SUM('Actual species'!F635)&gt;0,1,IF(SUM('Actual species'!F635="X"),1,0))</f>
        <v>0</v>
      </c>
      <c r="D635">
        <f>IF(SUM('Actual species'!G635)&gt;0,1,IF(SUM('Actual species'!G635="X"),1,0))</f>
        <v>0</v>
      </c>
      <c r="E635">
        <f>IF(SUM('Actual species'!H635)&gt;0,1,IF(SUM('Actual species'!H635="X"),1,0))</f>
        <v>0</v>
      </c>
      <c r="F635">
        <f>IF(SUM('Actual species'!I635)&gt;0,1,IF(SUM('Actual species'!I635="X"),1,0))</f>
        <v>0</v>
      </c>
      <c r="G635">
        <f>IF(SUM('Actual species'!J635)&gt;0,1,IF(SUM('Actual species'!J635="X"),1,0))</f>
        <v>0</v>
      </c>
      <c r="H635">
        <f>IF(SUM('Actual species'!K635)&gt;0,1,IF(SUM('Actual species'!K635="X"),1,0))</f>
        <v>1</v>
      </c>
      <c r="I635">
        <f>IF(SUM('Actual species'!L635)&gt;0,1,IF(SUM('Actual species'!L635="X"),1,0))</f>
        <v>0</v>
      </c>
      <c r="J635">
        <f>IF(SUM('Actual species'!M635)&gt;0,1,IF(SUM('Actual species'!M635="X"),1,0))</f>
        <v>0</v>
      </c>
      <c r="K635">
        <f>IF(SUM('Actual species'!N635)&gt;0,1,IF(SUM('Actual species'!N635="X"),1,0))</f>
        <v>0</v>
      </c>
      <c r="L635">
        <f>IF(SUM('Actual species'!O635)&gt;0,1,IF(SUM('Actual species'!O635="X"),1,0))</f>
        <v>0</v>
      </c>
      <c r="M635">
        <f>IF(SUM('Actual species'!P635)&gt;0,1,IF(SUM('Actual species'!P635="X"),1,0))</f>
        <v>0</v>
      </c>
      <c r="N635">
        <f>IF(SUM('Actual species'!Q635)&gt;0,1,IF(SUM('Actual species'!Q635="X"),1,0))</f>
        <v>0</v>
      </c>
      <c r="O635">
        <f>IF(SUM('Actual species'!R635)&gt;0,1,IF(SUM('Actual species'!R635="X"),1,0))</f>
        <v>0</v>
      </c>
      <c r="P635">
        <f>IF(SUM('Actual species'!S635)&gt;0,1,IF(SUM('Actual species'!S635="X"),1,0))</f>
        <v>0</v>
      </c>
      <c r="Q635">
        <f>IF(SUM('Actual species'!T635)&gt;0,1,IF(SUM('Actual species'!T635="X"),1,0))</f>
        <v>0</v>
      </c>
      <c r="R635">
        <f>IF(SUM('Actual species'!U635)&gt;0,1,IF(SUM('Actual species'!U635="X"),1,0))</f>
        <v>0</v>
      </c>
      <c r="S635">
        <f>IF(SUM('Actual species'!V635)&gt;0,1,IF(SUM('Actual species'!V635="X"),1,0))</f>
        <v>0</v>
      </c>
      <c r="T635">
        <f>IF(SUM('Actual species'!W635)&gt;0,1,IF(SUM('Actual species'!W635="X"),1,0))</f>
        <v>0</v>
      </c>
      <c r="U635">
        <f>IF(SUM('Actual species'!X635)&gt;0,1,IF(SUM('Actual species'!X635="X"),1,0))</f>
        <v>0</v>
      </c>
      <c r="V635">
        <f>IF(SUM('Actual species'!Y635)&gt;0,1,IF(SUM('Actual species'!Y635="X"),1,0))</f>
        <v>0</v>
      </c>
    </row>
    <row r="636" spans="1:22" x14ac:dyDescent="0.3">
      <c r="A636" t="str">
        <f>'Actual species'!A636</f>
        <v>Stenus horioni</v>
      </c>
      <c r="B636">
        <f>IF(SUM('Actual species'!B636:E636)&gt;0,1,IF(SUM('Actual species'!B636:E636="X"),1,0))</f>
        <v>0</v>
      </c>
      <c r="C636">
        <f>IF(SUM('Actual species'!F636)&gt;0,1,IF(SUM('Actual species'!F636="X"),1,0))</f>
        <v>0</v>
      </c>
      <c r="D636">
        <f>IF(SUM('Actual species'!G636)&gt;0,1,IF(SUM('Actual species'!G636="X"),1,0))</f>
        <v>0</v>
      </c>
      <c r="E636">
        <f>IF(SUM('Actual species'!H636)&gt;0,1,IF(SUM('Actual species'!H636="X"),1,0))</f>
        <v>0</v>
      </c>
      <c r="F636">
        <f>IF(SUM('Actual species'!I636)&gt;0,1,IF(SUM('Actual species'!I636="X"),1,0))</f>
        <v>0</v>
      </c>
      <c r="G636">
        <f>IF(SUM('Actual species'!J636)&gt;0,1,IF(SUM('Actual species'!J636="X"),1,0))</f>
        <v>0</v>
      </c>
      <c r="H636">
        <f>IF(SUM('Actual species'!K636)&gt;0,1,IF(SUM('Actual species'!K636="X"),1,0))</f>
        <v>0</v>
      </c>
      <c r="I636">
        <f>IF(SUM('Actual species'!L636)&gt;0,1,IF(SUM('Actual species'!L636="X"),1,0))</f>
        <v>0</v>
      </c>
      <c r="J636">
        <f>IF(SUM('Actual species'!M636)&gt;0,1,IF(SUM('Actual species'!M636="X"),1,0))</f>
        <v>1</v>
      </c>
      <c r="K636">
        <f>IF(SUM('Actual species'!N636)&gt;0,1,IF(SUM('Actual species'!N636="X"),1,0))</f>
        <v>0</v>
      </c>
      <c r="L636">
        <f>IF(SUM('Actual species'!O636)&gt;0,1,IF(SUM('Actual species'!O636="X"),1,0))</f>
        <v>0</v>
      </c>
      <c r="M636">
        <f>IF(SUM('Actual species'!P636)&gt;0,1,IF(SUM('Actual species'!P636="X"),1,0))</f>
        <v>0</v>
      </c>
      <c r="N636">
        <f>IF(SUM('Actual species'!Q636)&gt;0,1,IF(SUM('Actual species'!Q636="X"),1,0))</f>
        <v>0</v>
      </c>
      <c r="O636">
        <f>IF(SUM('Actual species'!R636)&gt;0,1,IF(SUM('Actual species'!R636="X"),1,0))</f>
        <v>0</v>
      </c>
      <c r="P636">
        <f>IF(SUM('Actual species'!S636)&gt;0,1,IF(SUM('Actual species'!S636="X"),1,0))</f>
        <v>0</v>
      </c>
      <c r="Q636">
        <f>IF(SUM('Actual species'!T636)&gt;0,1,IF(SUM('Actual species'!T636="X"),1,0))</f>
        <v>0</v>
      </c>
      <c r="R636">
        <f>IF(SUM('Actual species'!U636)&gt;0,1,IF(SUM('Actual species'!U636="X"),1,0))</f>
        <v>0</v>
      </c>
      <c r="S636">
        <f>IF(SUM('Actual species'!V636)&gt;0,1,IF(SUM('Actual species'!V636="X"),1,0))</f>
        <v>0</v>
      </c>
      <c r="T636">
        <f>IF(SUM('Actual species'!W636)&gt;0,1,IF(SUM('Actual species'!W636="X"),1,0))</f>
        <v>0</v>
      </c>
      <c r="U636">
        <f>IF(SUM('Actual species'!X636)&gt;0,1,IF(SUM('Actual species'!X636="X"),1,0))</f>
        <v>1</v>
      </c>
      <c r="V636">
        <f>IF(SUM('Actual species'!Y636)&gt;0,1,IF(SUM('Actual species'!Y636="X"),1,0))</f>
        <v>1</v>
      </c>
    </row>
    <row r="637" spans="1:22" x14ac:dyDescent="0.3">
      <c r="A637" t="str">
        <f>'Actual species'!A637</f>
        <v>Stenus hospes</v>
      </c>
      <c r="B637">
        <f>IF(SUM('Actual species'!B637:E637)&gt;0,1,IF(SUM('Actual species'!B637:E637="X"),1,0))</f>
        <v>0</v>
      </c>
      <c r="C637">
        <f>IF(SUM('Actual species'!F637)&gt;0,1,IF(SUM('Actual species'!F637="X"),1,0))</f>
        <v>0</v>
      </c>
      <c r="D637">
        <f>IF(SUM('Actual species'!G637)&gt;0,1,IF(SUM('Actual species'!G637="X"),1,0))</f>
        <v>0</v>
      </c>
      <c r="E637">
        <f>IF(SUM('Actual species'!H637)&gt;0,1,IF(SUM('Actual species'!H637="X"),1,0))</f>
        <v>1</v>
      </c>
      <c r="F637">
        <f>IF(SUM('Actual species'!I637)&gt;0,1,IF(SUM('Actual species'!I637="X"),1,0))</f>
        <v>1</v>
      </c>
      <c r="G637">
        <f>IF(SUM('Actual species'!J637)&gt;0,1,IF(SUM('Actual species'!J637="X"),1,0))</f>
        <v>1</v>
      </c>
      <c r="H637">
        <f>IF(SUM('Actual species'!K637)&gt;0,1,IF(SUM('Actual species'!K637="X"),1,0))</f>
        <v>1</v>
      </c>
      <c r="I637">
        <f>IF(SUM('Actual species'!L637)&gt;0,1,IF(SUM('Actual species'!L637="X"),1,0))</f>
        <v>1</v>
      </c>
      <c r="J637">
        <f>IF(SUM('Actual species'!M637)&gt;0,1,IF(SUM('Actual species'!M637="X"),1,0))</f>
        <v>1</v>
      </c>
      <c r="K637">
        <f>IF(SUM('Actual species'!N637)&gt;0,1,IF(SUM('Actual species'!N637="X"),1,0))</f>
        <v>0</v>
      </c>
      <c r="L637">
        <f>IF(SUM('Actual species'!O637)&gt;0,1,IF(SUM('Actual species'!O637="X"),1,0))</f>
        <v>0</v>
      </c>
      <c r="M637">
        <f>IF(SUM('Actual species'!P637)&gt;0,1,IF(SUM('Actual species'!P637="X"),1,0))</f>
        <v>0</v>
      </c>
      <c r="N637">
        <f>IF(SUM('Actual species'!Q637)&gt;0,1,IF(SUM('Actual species'!Q637="X"),1,0))</f>
        <v>0</v>
      </c>
      <c r="O637">
        <f>IF(SUM('Actual species'!R637)&gt;0,1,IF(SUM('Actual species'!R637="X"),1,0))</f>
        <v>0</v>
      </c>
      <c r="P637">
        <f>IF(SUM('Actual species'!S637)&gt;0,1,IF(SUM('Actual species'!S637="X"),1,0))</f>
        <v>0</v>
      </c>
      <c r="Q637">
        <f>IF(SUM('Actual species'!T637)&gt;0,1,IF(SUM('Actual species'!T637="X"),1,0))</f>
        <v>0</v>
      </c>
      <c r="R637">
        <f>IF(SUM('Actual species'!U637)&gt;0,1,IF(SUM('Actual species'!U637="X"),1,0))</f>
        <v>0</v>
      </c>
      <c r="S637">
        <f>IF(SUM('Actual species'!V637)&gt;0,1,IF(SUM('Actual species'!V637="X"),1,0))</f>
        <v>0</v>
      </c>
      <c r="T637">
        <f>IF(SUM('Actual species'!W637)&gt;0,1,IF(SUM('Actual species'!W637="X"),1,0))</f>
        <v>0</v>
      </c>
      <c r="U637">
        <f>IF(SUM('Actual species'!X637)&gt;0,1,IF(SUM('Actual species'!X637="X"),1,0))</f>
        <v>1</v>
      </c>
      <c r="V637">
        <f>IF(SUM('Actual species'!Y637)&gt;0,1,IF(SUM('Actual species'!Y637="X"),1,0))</f>
        <v>1</v>
      </c>
    </row>
    <row r="638" spans="1:22" x14ac:dyDescent="0.3">
      <c r="A638" t="str">
        <f>'Actual species'!A638</f>
        <v>Stenus ignotus</v>
      </c>
      <c r="B638">
        <f>IF(SUM('Actual species'!B638:E638)&gt;0,1,IF(SUM('Actual species'!B638:E638="X"),1,0))</f>
        <v>0</v>
      </c>
      <c r="C638">
        <f>IF(SUM('Actual species'!F638)&gt;0,1,IF(SUM('Actual species'!F638="X"),1,0))</f>
        <v>0</v>
      </c>
      <c r="D638">
        <f>IF(SUM('Actual species'!G638)&gt;0,1,IF(SUM('Actual species'!G638="X"),1,0))</f>
        <v>0</v>
      </c>
      <c r="E638">
        <f>IF(SUM('Actual species'!H638)&gt;0,1,IF(SUM('Actual species'!H638="X"),1,0))</f>
        <v>0</v>
      </c>
      <c r="F638">
        <f>IF(SUM('Actual species'!I638)&gt;0,1,IF(SUM('Actual species'!I638="X"),1,0))</f>
        <v>0</v>
      </c>
      <c r="G638">
        <f>IF(SUM('Actual species'!J638)&gt;0,1,IF(SUM('Actual species'!J638="X"),1,0))</f>
        <v>0</v>
      </c>
      <c r="H638">
        <f>IF(SUM('Actual species'!K638)&gt;0,1,IF(SUM('Actual species'!K638="X"),1,0))</f>
        <v>0</v>
      </c>
      <c r="I638">
        <f>IF(SUM('Actual species'!L638)&gt;0,1,IF(SUM('Actual species'!L638="X"),1,0))</f>
        <v>0</v>
      </c>
      <c r="J638">
        <f>IF(SUM('Actual species'!M638)&gt;0,1,IF(SUM('Actual species'!M638="X"),1,0))</f>
        <v>1</v>
      </c>
      <c r="K638">
        <f>IF(SUM('Actual species'!N638)&gt;0,1,IF(SUM('Actual species'!N638="X"),1,0))</f>
        <v>0</v>
      </c>
      <c r="L638">
        <f>IF(SUM('Actual species'!O638)&gt;0,1,IF(SUM('Actual species'!O638="X"),1,0))</f>
        <v>0</v>
      </c>
      <c r="M638">
        <f>IF(SUM('Actual species'!P638)&gt;0,1,IF(SUM('Actual species'!P638="X"),1,0))</f>
        <v>0</v>
      </c>
      <c r="N638">
        <f>IF(SUM('Actual species'!Q638)&gt;0,1,IF(SUM('Actual species'!Q638="X"),1,0))</f>
        <v>0</v>
      </c>
      <c r="O638">
        <f>IF(SUM('Actual species'!R638)&gt;0,1,IF(SUM('Actual species'!R638="X"),1,0))</f>
        <v>0</v>
      </c>
      <c r="P638">
        <f>IF(SUM('Actual species'!S638)&gt;0,1,IF(SUM('Actual species'!S638="X"),1,0))</f>
        <v>0</v>
      </c>
      <c r="Q638">
        <f>IF(SUM('Actual species'!T638)&gt;0,1,IF(SUM('Actual species'!T638="X"),1,0))</f>
        <v>0</v>
      </c>
      <c r="R638">
        <f>IF(SUM('Actual species'!U638)&gt;0,1,IF(SUM('Actual species'!U638="X"),1,0))</f>
        <v>0</v>
      </c>
      <c r="S638">
        <f>IF(SUM('Actual species'!V638)&gt;0,1,IF(SUM('Actual species'!V638="X"),1,0))</f>
        <v>0</v>
      </c>
      <c r="T638">
        <f>IF(SUM('Actual species'!W638)&gt;0,1,IF(SUM('Actual species'!W638="X"),1,0))</f>
        <v>0</v>
      </c>
      <c r="U638">
        <f>IF(SUM('Actual species'!X638)&gt;0,1,IF(SUM('Actual species'!X638="X"),1,0))</f>
        <v>1</v>
      </c>
      <c r="V638">
        <f>IF(SUM('Actual species'!Y638)&gt;0,1,IF(SUM('Actual species'!Y638="X"),1,0))</f>
        <v>1</v>
      </c>
    </row>
    <row r="639" spans="1:22" x14ac:dyDescent="0.3">
      <c r="A639" t="str">
        <f>'Actual species'!A639</f>
        <v>Stenus impressus</v>
      </c>
      <c r="B639">
        <f>IF(SUM('Actual species'!B639:E639)&gt;0,1,IF(SUM('Actual species'!B639:E639="X"),1,0))</f>
        <v>0</v>
      </c>
      <c r="C639">
        <f>IF(SUM('Actual species'!F639)&gt;0,1,IF(SUM('Actual species'!F639="X"),1,0))</f>
        <v>0</v>
      </c>
      <c r="D639">
        <f>IF(SUM('Actual species'!G639)&gt;0,1,IF(SUM('Actual species'!G639="X"),1,0))</f>
        <v>0</v>
      </c>
      <c r="E639">
        <f>IF(SUM('Actual species'!H639)&gt;0,1,IF(SUM('Actual species'!H639="X"),1,0))</f>
        <v>0</v>
      </c>
      <c r="F639">
        <f>IF(SUM('Actual species'!I639)&gt;0,1,IF(SUM('Actual species'!I639="X"),1,0))</f>
        <v>0</v>
      </c>
      <c r="G639">
        <f>IF(SUM('Actual species'!J639)&gt;0,1,IF(SUM('Actual species'!J639="X"),1,0))</f>
        <v>0</v>
      </c>
      <c r="H639">
        <f>IF(SUM('Actual species'!K639)&gt;0,1,IF(SUM('Actual species'!K639="X"),1,0))</f>
        <v>1</v>
      </c>
      <c r="I639">
        <f>IF(SUM('Actual species'!L639)&gt;0,1,IF(SUM('Actual species'!L639="X"),1,0))</f>
        <v>0</v>
      </c>
      <c r="J639">
        <f>IF(SUM('Actual species'!M639)&gt;0,1,IF(SUM('Actual species'!M639="X"),1,0))</f>
        <v>0</v>
      </c>
      <c r="K639">
        <f>IF(SUM('Actual species'!N639)&gt;0,1,IF(SUM('Actual species'!N639="X"),1,0))</f>
        <v>0</v>
      </c>
      <c r="L639">
        <f>IF(SUM('Actual species'!O639)&gt;0,1,IF(SUM('Actual species'!O639="X"),1,0))</f>
        <v>0</v>
      </c>
      <c r="M639">
        <f>IF(SUM('Actual species'!P639)&gt;0,1,IF(SUM('Actual species'!P639="X"),1,0))</f>
        <v>0</v>
      </c>
      <c r="N639">
        <f>IF(SUM('Actual species'!Q639)&gt;0,1,IF(SUM('Actual species'!Q639="X"),1,0))</f>
        <v>0</v>
      </c>
      <c r="O639">
        <f>IF(SUM('Actual species'!R639)&gt;0,1,IF(SUM('Actual species'!R639="X"),1,0))</f>
        <v>0</v>
      </c>
      <c r="P639">
        <f>IF(SUM('Actual species'!S639)&gt;0,1,IF(SUM('Actual species'!S639="X"),1,0))</f>
        <v>0</v>
      </c>
      <c r="Q639">
        <f>IF(SUM('Actual species'!T639)&gt;0,1,IF(SUM('Actual species'!T639="X"),1,0))</f>
        <v>0</v>
      </c>
      <c r="R639">
        <f>IF(SUM('Actual species'!U639)&gt;0,1,IF(SUM('Actual species'!U639="X"),1,0))</f>
        <v>0</v>
      </c>
      <c r="S639">
        <f>IF(SUM('Actual species'!V639)&gt;0,1,IF(SUM('Actual species'!V639="X"),1,0))</f>
        <v>0</v>
      </c>
      <c r="T639">
        <f>IF(SUM('Actual species'!W639)&gt;0,1,IF(SUM('Actual species'!W639="X"),1,0))</f>
        <v>0</v>
      </c>
      <c r="U639">
        <f>IF(SUM('Actual species'!X639)&gt;0,1,IF(SUM('Actual species'!X639="X"),1,0))</f>
        <v>0</v>
      </c>
      <c r="V639">
        <f>IF(SUM('Actual species'!Y639)&gt;0,1,IF(SUM('Actual species'!Y639="X"),1,0))</f>
        <v>1</v>
      </c>
    </row>
    <row r="640" spans="1:22" x14ac:dyDescent="0.3">
      <c r="A640" t="str">
        <f>'Actual species'!A640</f>
        <v>Stenus indifferens</v>
      </c>
      <c r="B640">
        <f>IF(SUM('Actual species'!B640:E640)&gt;0,1,IF(SUM('Actual species'!B640:E640="X"),1,0))</f>
        <v>0</v>
      </c>
      <c r="C640">
        <f>IF(SUM('Actual species'!F640)&gt;0,1,IF(SUM('Actual species'!F640="X"),1,0))</f>
        <v>0</v>
      </c>
      <c r="D640">
        <f>IF(SUM('Actual species'!G640)&gt;0,1,IF(SUM('Actual species'!G640="X"),1,0))</f>
        <v>0</v>
      </c>
      <c r="E640">
        <f>IF(SUM('Actual species'!H640)&gt;0,1,IF(SUM('Actual species'!H640="X"),1,0))</f>
        <v>0</v>
      </c>
      <c r="F640">
        <f>IF(SUM('Actual species'!I640)&gt;0,1,IF(SUM('Actual species'!I640="X"),1,0))</f>
        <v>0</v>
      </c>
      <c r="G640">
        <f>IF(SUM('Actual species'!J640)&gt;0,1,IF(SUM('Actual species'!J640="X"),1,0))</f>
        <v>0</v>
      </c>
      <c r="H640">
        <f>IF(SUM('Actual species'!K640)&gt;0,1,IF(SUM('Actual species'!K640="X"),1,0))</f>
        <v>0</v>
      </c>
      <c r="I640">
        <f>IF(SUM('Actual species'!L640)&gt;0,1,IF(SUM('Actual species'!L640="X"),1,0))</f>
        <v>0</v>
      </c>
      <c r="J640">
        <f>IF(SUM('Actual species'!M640)&gt;0,1,IF(SUM('Actual species'!M640="X"),1,0))</f>
        <v>1</v>
      </c>
      <c r="K640">
        <f>IF(SUM('Actual species'!N640)&gt;0,1,IF(SUM('Actual species'!N640="X"),1,0))</f>
        <v>0</v>
      </c>
      <c r="L640">
        <f>IF(SUM('Actual species'!O640)&gt;0,1,IF(SUM('Actual species'!O640="X"),1,0))</f>
        <v>0</v>
      </c>
      <c r="M640">
        <f>IF(SUM('Actual species'!P640)&gt;0,1,IF(SUM('Actual species'!P640="X"),1,0))</f>
        <v>0</v>
      </c>
      <c r="N640">
        <f>IF(SUM('Actual species'!Q640)&gt;0,1,IF(SUM('Actual species'!Q640="X"),1,0))</f>
        <v>0</v>
      </c>
      <c r="O640">
        <f>IF(SUM('Actual species'!R640)&gt;0,1,IF(SUM('Actual species'!R640="X"),1,0))</f>
        <v>0</v>
      </c>
      <c r="P640">
        <f>IF(SUM('Actual species'!S640)&gt;0,1,IF(SUM('Actual species'!S640="X"),1,0))</f>
        <v>0</v>
      </c>
      <c r="Q640">
        <f>IF(SUM('Actual species'!T640)&gt;0,1,IF(SUM('Actual species'!T640="X"),1,0))</f>
        <v>0</v>
      </c>
      <c r="R640">
        <f>IF(SUM('Actual species'!U640)&gt;0,1,IF(SUM('Actual species'!U640="X"),1,0))</f>
        <v>0</v>
      </c>
      <c r="S640">
        <f>IF(SUM('Actual species'!V640)&gt;0,1,IF(SUM('Actual species'!V640="X"),1,0))</f>
        <v>0</v>
      </c>
      <c r="T640">
        <f>IF(SUM('Actual species'!W640)&gt;0,1,IF(SUM('Actual species'!W640="X"),1,0))</f>
        <v>0</v>
      </c>
      <c r="U640">
        <f>IF(SUM('Actual species'!X640)&gt;0,1,IF(SUM('Actual species'!X640="X"),1,0))</f>
        <v>1</v>
      </c>
      <c r="V640">
        <f>IF(SUM('Actual species'!Y640)&gt;0,1,IF(SUM('Actual species'!Y640="X"),1,0))</f>
        <v>1</v>
      </c>
    </row>
    <row r="641" spans="1:22" x14ac:dyDescent="0.3">
      <c r="A641" t="str">
        <f>'Actual species'!A641</f>
        <v>Stenus indtermedius</v>
      </c>
      <c r="B641">
        <f>IF(SUM('Actual species'!B641:E641)&gt;0,1,IF(SUM('Actual species'!B641:E641="X"),1,0))</f>
        <v>0</v>
      </c>
      <c r="C641">
        <f>IF(SUM('Actual species'!F641)&gt;0,1,IF(SUM('Actual species'!F641="X"),1,0))</f>
        <v>0</v>
      </c>
      <c r="D641">
        <f>IF(SUM('Actual species'!G641)&gt;0,1,IF(SUM('Actual species'!G641="X"),1,0))</f>
        <v>0</v>
      </c>
      <c r="E641">
        <f>IF(SUM('Actual species'!H641)&gt;0,1,IF(SUM('Actual species'!H641="X"),1,0))</f>
        <v>0</v>
      </c>
      <c r="F641">
        <f>IF(SUM('Actual species'!I641)&gt;0,1,IF(SUM('Actual species'!I641="X"),1,0))</f>
        <v>0</v>
      </c>
      <c r="G641">
        <f>IF(SUM('Actual species'!J641)&gt;0,1,IF(SUM('Actual species'!J641="X"),1,0))</f>
        <v>0</v>
      </c>
      <c r="H641">
        <f>IF(SUM('Actual species'!K641)&gt;0,1,IF(SUM('Actual species'!K641="X"),1,0))</f>
        <v>0</v>
      </c>
      <c r="I641">
        <f>IF(SUM('Actual species'!L641)&gt;0,1,IF(SUM('Actual species'!L641="X"),1,0))</f>
        <v>0</v>
      </c>
      <c r="J641">
        <f>IF(SUM('Actual species'!M641)&gt;0,1,IF(SUM('Actual species'!M641="X"),1,0))</f>
        <v>1</v>
      </c>
      <c r="K641">
        <f>IF(SUM('Actual species'!N641)&gt;0,1,IF(SUM('Actual species'!N641="X"),1,0))</f>
        <v>0</v>
      </c>
      <c r="L641">
        <f>IF(SUM('Actual species'!O641)&gt;0,1,IF(SUM('Actual species'!O641="X"),1,0))</f>
        <v>0</v>
      </c>
      <c r="M641">
        <f>IF(SUM('Actual species'!P641)&gt;0,1,IF(SUM('Actual species'!P641="X"),1,0))</f>
        <v>0</v>
      </c>
      <c r="N641">
        <f>IF(SUM('Actual species'!Q641)&gt;0,1,IF(SUM('Actual species'!Q641="X"),1,0))</f>
        <v>0</v>
      </c>
      <c r="O641">
        <f>IF(SUM('Actual species'!R641)&gt;0,1,IF(SUM('Actual species'!R641="X"),1,0))</f>
        <v>0</v>
      </c>
      <c r="P641">
        <f>IF(SUM('Actual species'!S641)&gt;0,1,IF(SUM('Actual species'!S641="X"),1,0))</f>
        <v>0</v>
      </c>
      <c r="Q641">
        <f>IF(SUM('Actual species'!T641)&gt;0,1,IF(SUM('Actual species'!T641="X"),1,0))</f>
        <v>0</v>
      </c>
      <c r="R641">
        <f>IF(SUM('Actual species'!U641)&gt;0,1,IF(SUM('Actual species'!U641="X"),1,0))</f>
        <v>0</v>
      </c>
      <c r="S641">
        <f>IF(SUM('Actual species'!V641)&gt;0,1,IF(SUM('Actual species'!V641="X"),1,0))</f>
        <v>0</v>
      </c>
      <c r="T641">
        <f>IF(SUM('Actual species'!W641)&gt;0,1,IF(SUM('Actual species'!W641="X"),1,0))</f>
        <v>0</v>
      </c>
      <c r="U641">
        <f>IF(SUM('Actual species'!X641)&gt;0,1,IF(SUM('Actual species'!X641="X"),1,0))</f>
        <v>0</v>
      </c>
      <c r="V641">
        <f>IF(SUM('Actual species'!Y641)&gt;0,1,IF(SUM('Actual species'!Y641="X"),1,0))</f>
        <v>0</v>
      </c>
    </row>
    <row r="642" spans="1:22" x14ac:dyDescent="0.3">
      <c r="A642" t="str">
        <f>'Actual species'!A642</f>
        <v>Stenus latifrons</v>
      </c>
      <c r="B642">
        <f>IF(SUM('Actual species'!B642:E642)&gt;0,1,IF(SUM('Actual species'!B642:E642="X"),1,0))</f>
        <v>0</v>
      </c>
      <c r="C642">
        <f>IF(SUM('Actual species'!F642)&gt;0,1,IF(SUM('Actual species'!F642="X"),1,0))</f>
        <v>0</v>
      </c>
      <c r="D642">
        <f>IF(SUM('Actual species'!G642)&gt;0,1,IF(SUM('Actual species'!G642="X"),1,0))</f>
        <v>0</v>
      </c>
      <c r="E642">
        <f>IF(SUM('Actual species'!H642)&gt;0,1,IF(SUM('Actual species'!H642="X"),1,0))</f>
        <v>0</v>
      </c>
      <c r="F642">
        <f>IF(SUM('Actual species'!I642)&gt;0,1,IF(SUM('Actual species'!I642="X"),1,0))</f>
        <v>0</v>
      </c>
      <c r="G642">
        <f>IF(SUM('Actual species'!J642)&gt;0,1,IF(SUM('Actual species'!J642="X"),1,0))</f>
        <v>0</v>
      </c>
      <c r="H642">
        <f>IF(SUM('Actual species'!K642)&gt;0,1,IF(SUM('Actual species'!K642="X"),1,0))</f>
        <v>0</v>
      </c>
      <c r="I642">
        <f>IF(SUM('Actual species'!L642)&gt;0,1,IF(SUM('Actual species'!L642="X"),1,0))</f>
        <v>0</v>
      </c>
      <c r="J642">
        <f>IF(SUM('Actual species'!M642)&gt;0,1,IF(SUM('Actual species'!M642="X"),1,0))</f>
        <v>1</v>
      </c>
      <c r="K642">
        <f>IF(SUM('Actual species'!N642)&gt;0,1,IF(SUM('Actual species'!N642="X"),1,0))</f>
        <v>0</v>
      </c>
      <c r="L642">
        <f>IF(SUM('Actual species'!O642)&gt;0,1,IF(SUM('Actual species'!O642="X"),1,0))</f>
        <v>0</v>
      </c>
      <c r="M642">
        <f>IF(SUM('Actual species'!P642)&gt;0,1,IF(SUM('Actual species'!P642="X"),1,0))</f>
        <v>0</v>
      </c>
      <c r="N642">
        <f>IF(SUM('Actual species'!Q642)&gt;0,1,IF(SUM('Actual species'!Q642="X"),1,0))</f>
        <v>0</v>
      </c>
      <c r="O642">
        <f>IF(SUM('Actual species'!R642)&gt;0,1,IF(SUM('Actual species'!R642="X"),1,0))</f>
        <v>0</v>
      </c>
      <c r="P642">
        <f>IF(SUM('Actual species'!S642)&gt;0,1,IF(SUM('Actual species'!S642="X"),1,0))</f>
        <v>0</v>
      </c>
      <c r="Q642">
        <f>IF(SUM('Actual species'!T642)&gt;0,1,IF(SUM('Actual species'!T642="X"),1,0))</f>
        <v>0</v>
      </c>
      <c r="R642">
        <f>IF(SUM('Actual species'!U642)&gt;0,1,IF(SUM('Actual species'!U642="X"),1,0))</f>
        <v>0</v>
      </c>
      <c r="S642">
        <f>IF(SUM('Actual species'!V642)&gt;0,1,IF(SUM('Actual species'!V642="X"),1,0))</f>
        <v>0</v>
      </c>
      <c r="T642">
        <f>IF(SUM('Actual species'!W642)&gt;0,1,IF(SUM('Actual species'!W642="X"),1,0))</f>
        <v>0</v>
      </c>
      <c r="U642">
        <f>IF(SUM('Actual species'!X642)&gt;0,1,IF(SUM('Actual species'!X642="X"),1,0))</f>
        <v>1</v>
      </c>
      <c r="V642">
        <f>IF(SUM('Actual species'!Y642)&gt;0,1,IF(SUM('Actual species'!Y642="X"),1,0))</f>
        <v>1</v>
      </c>
    </row>
    <row r="643" spans="1:22" x14ac:dyDescent="0.3">
      <c r="A643" t="str">
        <f>'Actual species'!A643</f>
        <v>Stenus ludyi</v>
      </c>
      <c r="B643">
        <f>IF(SUM('Actual species'!B643:E643)&gt;0,1,IF(SUM('Actual species'!B643:E643="X"),1,0))</f>
        <v>0</v>
      </c>
      <c r="C643">
        <f>IF(SUM('Actual species'!F643)&gt;0,1,IF(SUM('Actual species'!F643="X"),1,0))</f>
        <v>1</v>
      </c>
      <c r="D643">
        <f>IF(SUM('Actual species'!G643)&gt;0,1,IF(SUM('Actual species'!G643="X"),1,0))</f>
        <v>0</v>
      </c>
      <c r="E643">
        <f>IF(SUM('Actual species'!H643)&gt;0,1,IF(SUM('Actual species'!H643="X"),1,0))</f>
        <v>0</v>
      </c>
      <c r="F643">
        <f>IF(SUM('Actual species'!I643)&gt;0,1,IF(SUM('Actual species'!I643="X"),1,0))</f>
        <v>0</v>
      </c>
      <c r="G643">
        <f>IF(SUM('Actual species'!J643)&gt;0,1,IF(SUM('Actual species'!J643="X"),1,0))</f>
        <v>0</v>
      </c>
      <c r="H643">
        <f>IF(SUM('Actual species'!K643)&gt;0,1,IF(SUM('Actual species'!K643="X"),1,0))</f>
        <v>0</v>
      </c>
      <c r="I643">
        <f>IF(SUM('Actual species'!L643)&gt;0,1,IF(SUM('Actual species'!L643="X"),1,0))</f>
        <v>0</v>
      </c>
      <c r="J643">
        <f>IF(SUM('Actual species'!M643)&gt;0,1,IF(SUM('Actual species'!M643="X"),1,0))</f>
        <v>0</v>
      </c>
      <c r="K643">
        <f>IF(SUM('Actual species'!N643)&gt;0,1,IF(SUM('Actual species'!N643="X"),1,0))</f>
        <v>0</v>
      </c>
      <c r="L643">
        <f>IF(SUM('Actual species'!O643)&gt;0,1,IF(SUM('Actual species'!O643="X"),1,0))</f>
        <v>0</v>
      </c>
      <c r="M643">
        <f>IF(SUM('Actual species'!P643)&gt;0,1,IF(SUM('Actual species'!P643="X"),1,0))</f>
        <v>0</v>
      </c>
      <c r="N643">
        <f>IF(SUM('Actual species'!Q643)&gt;0,1,IF(SUM('Actual species'!Q643="X"),1,0))</f>
        <v>0</v>
      </c>
      <c r="O643">
        <f>IF(SUM('Actual species'!R643)&gt;0,1,IF(SUM('Actual species'!R643="X"),1,0))</f>
        <v>0</v>
      </c>
      <c r="P643">
        <f>IF(SUM('Actual species'!S643)&gt;0,1,IF(SUM('Actual species'!S643="X"),1,0))</f>
        <v>0</v>
      </c>
      <c r="Q643">
        <f>IF(SUM('Actual species'!T643)&gt;0,1,IF(SUM('Actual species'!T643="X"),1,0))</f>
        <v>0</v>
      </c>
      <c r="R643">
        <f>IF(SUM('Actual species'!U643)&gt;0,1,IF(SUM('Actual species'!U643="X"),1,0))</f>
        <v>0</v>
      </c>
      <c r="S643">
        <f>IF(SUM('Actual species'!V643)&gt;0,1,IF(SUM('Actual species'!V643="X"),1,0))</f>
        <v>0</v>
      </c>
      <c r="T643">
        <f>IF(SUM('Actual species'!W643)&gt;0,1,IF(SUM('Actual species'!W643="X"),1,0))</f>
        <v>0</v>
      </c>
      <c r="U643">
        <f>IF(SUM('Actual species'!X643)&gt;0,1,IF(SUM('Actual species'!X643="X"),1,0))</f>
        <v>0</v>
      </c>
      <c r="V643">
        <f>IF(SUM('Actual species'!Y643)&gt;0,1,IF(SUM('Actual species'!Y643="X"),1,0))</f>
        <v>0</v>
      </c>
    </row>
    <row r="644" spans="1:22" x14ac:dyDescent="0.3">
      <c r="A644" t="str">
        <f>'Actual species'!A644</f>
        <v>Stenus maculiger</v>
      </c>
      <c r="B644">
        <f>IF(SUM('Actual species'!B644:E644)&gt;0,1,IF(SUM('Actual species'!B644:E644="X"),1,0))</f>
        <v>0</v>
      </c>
      <c r="C644">
        <f>IF(SUM('Actual species'!F644)&gt;0,1,IF(SUM('Actual species'!F644="X"),1,0))</f>
        <v>1</v>
      </c>
      <c r="D644">
        <f>IF(SUM('Actual species'!G644)&gt;0,1,IF(SUM('Actual species'!G644="X"),1,0))</f>
        <v>1</v>
      </c>
      <c r="E644">
        <f>IF(SUM('Actual species'!H644)&gt;0,1,IF(SUM('Actual species'!H644="X"),1,0))</f>
        <v>1</v>
      </c>
      <c r="F644">
        <f>IF(SUM('Actual species'!I644)&gt;0,1,IF(SUM('Actual species'!I644="X"),1,0))</f>
        <v>0</v>
      </c>
      <c r="G644">
        <f>IF(SUM('Actual species'!J644)&gt;0,1,IF(SUM('Actual species'!J644="X"),1,0))</f>
        <v>0</v>
      </c>
      <c r="H644">
        <f>IF(SUM('Actual species'!K644)&gt;0,1,IF(SUM('Actual species'!K644="X"),1,0))</f>
        <v>1</v>
      </c>
      <c r="I644">
        <f>IF(SUM('Actual species'!L644)&gt;0,1,IF(SUM('Actual species'!L644="X"),1,0))</f>
        <v>0</v>
      </c>
      <c r="J644">
        <f>IF(SUM('Actual species'!M644)&gt;0,1,IF(SUM('Actual species'!M644="X"),1,0))</f>
        <v>1</v>
      </c>
      <c r="K644">
        <f>IF(SUM('Actual species'!N644)&gt;0,1,IF(SUM('Actual species'!N644="X"),1,0))</f>
        <v>1</v>
      </c>
      <c r="L644">
        <f>IF(SUM('Actual species'!O644)&gt;0,1,IF(SUM('Actual species'!O644="X"),1,0))</f>
        <v>1</v>
      </c>
      <c r="M644">
        <f>IF(SUM('Actual species'!P644)&gt;0,1,IF(SUM('Actual species'!P644="X"),1,0))</f>
        <v>1</v>
      </c>
      <c r="N644">
        <f>IF(SUM('Actual species'!Q644)&gt;0,1,IF(SUM('Actual species'!Q644="X"),1,0))</f>
        <v>0</v>
      </c>
      <c r="O644">
        <f>IF(SUM('Actual species'!R644)&gt;0,1,IF(SUM('Actual species'!R644="X"),1,0))</f>
        <v>0</v>
      </c>
      <c r="P644">
        <f>IF(SUM('Actual species'!S644)&gt;0,1,IF(SUM('Actual species'!S644="X"),1,0))</f>
        <v>0</v>
      </c>
      <c r="Q644">
        <f>IF(SUM('Actual species'!T644)&gt;0,1,IF(SUM('Actual species'!T644="X"),1,0))</f>
        <v>0</v>
      </c>
      <c r="R644">
        <f>IF(SUM('Actual species'!U644)&gt;0,1,IF(SUM('Actual species'!U644="X"),1,0))</f>
        <v>0</v>
      </c>
      <c r="S644">
        <f>IF(SUM('Actual species'!V644)&gt;0,1,IF(SUM('Actual species'!V644="X"),1,0))</f>
        <v>0</v>
      </c>
      <c r="T644">
        <f>IF(SUM('Actual species'!W644)&gt;0,1,IF(SUM('Actual species'!W644="X"),1,0))</f>
        <v>0</v>
      </c>
      <c r="U644">
        <f>IF(SUM('Actual species'!X644)&gt;0,1,IF(SUM('Actual species'!X644="X"),1,0))</f>
        <v>0</v>
      </c>
      <c r="V644">
        <f>IF(SUM('Actual species'!Y644)&gt;0,1,IF(SUM('Actual species'!Y644="X"),1,0))</f>
        <v>0</v>
      </c>
    </row>
    <row r="645" spans="1:22" x14ac:dyDescent="0.3">
      <c r="A645" t="str">
        <f>'Actual species'!A645</f>
        <v>Stenus melanopus</v>
      </c>
      <c r="B645">
        <f>IF(SUM('Actual species'!B645:E645)&gt;0,1,IF(SUM('Actual species'!B645:E645="X"),1,0))</f>
        <v>0</v>
      </c>
      <c r="C645">
        <f>IF(SUM('Actual species'!F645)&gt;0,1,IF(SUM('Actual species'!F645="X"),1,0))</f>
        <v>0</v>
      </c>
      <c r="D645">
        <f>IF(SUM('Actual species'!G645)&gt;0,1,IF(SUM('Actual species'!G645="X"),1,0))</f>
        <v>0</v>
      </c>
      <c r="E645">
        <f>IF(SUM('Actual species'!H645)&gt;0,1,IF(SUM('Actual species'!H645="X"),1,0))</f>
        <v>0</v>
      </c>
      <c r="F645">
        <f>IF(SUM('Actual species'!I645)&gt;0,1,IF(SUM('Actual species'!I645="X"),1,0))</f>
        <v>0</v>
      </c>
      <c r="G645">
        <f>IF(SUM('Actual species'!J645)&gt;0,1,IF(SUM('Actual species'!J645="X"),1,0))</f>
        <v>0</v>
      </c>
      <c r="H645">
        <f>IF(SUM('Actual species'!K645)&gt;0,1,IF(SUM('Actual species'!K645="X"),1,0))</f>
        <v>0</v>
      </c>
      <c r="I645">
        <f>IF(SUM('Actual species'!L645)&gt;0,1,IF(SUM('Actual species'!L645="X"),1,0))</f>
        <v>0</v>
      </c>
      <c r="J645">
        <f>IF(SUM('Actual species'!M645)&gt;0,1,IF(SUM('Actual species'!M645="X"),1,0))</f>
        <v>1</v>
      </c>
      <c r="K645">
        <f>IF(SUM('Actual species'!N645)&gt;0,1,IF(SUM('Actual species'!N645="X"),1,0))</f>
        <v>0</v>
      </c>
      <c r="L645">
        <f>IF(SUM('Actual species'!O645)&gt;0,1,IF(SUM('Actual species'!O645="X"),1,0))</f>
        <v>0</v>
      </c>
      <c r="M645">
        <f>IF(SUM('Actual species'!P645)&gt;0,1,IF(SUM('Actual species'!P645="X"),1,0))</f>
        <v>0</v>
      </c>
      <c r="N645">
        <f>IF(SUM('Actual species'!Q645)&gt;0,1,IF(SUM('Actual species'!Q645="X"),1,0))</f>
        <v>0</v>
      </c>
      <c r="O645">
        <f>IF(SUM('Actual species'!R645)&gt;0,1,IF(SUM('Actual species'!R645="X"),1,0))</f>
        <v>0</v>
      </c>
      <c r="P645">
        <f>IF(SUM('Actual species'!S645)&gt;0,1,IF(SUM('Actual species'!S645="X"),1,0))</f>
        <v>0</v>
      </c>
      <c r="Q645">
        <f>IF(SUM('Actual species'!T645)&gt;0,1,IF(SUM('Actual species'!T645="X"),1,0))</f>
        <v>0</v>
      </c>
      <c r="R645">
        <f>IF(SUM('Actual species'!U645)&gt;0,1,IF(SUM('Actual species'!U645="X"),1,0))</f>
        <v>0</v>
      </c>
      <c r="S645">
        <f>IF(SUM('Actual species'!V645)&gt;0,1,IF(SUM('Actual species'!V645="X"),1,0))</f>
        <v>0</v>
      </c>
      <c r="T645">
        <f>IF(SUM('Actual species'!W645)&gt;0,1,IF(SUM('Actual species'!W645="X"),1,0))</f>
        <v>0</v>
      </c>
      <c r="U645">
        <f>IF(SUM('Actual species'!X645)&gt;0,1,IF(SUM('Actual species'!X645="X"),1,0))</f>
        <v>1</v>
      </c>
      <c r="V645">
        <f>IF(SUM('Actual species'!Y645)&gt;0,1,IF(SUM('Actual species'!Y645="X"),1,0))</f>
        <v>1</v>
      </c>
    </row>
    <row r="646" spans="1:22" x14ac:dyDescent="0.3">
      <c r="A646" t="str">
        <f>'Actual species'!A646</f>
        <v>Stenus morio</v>
      </c>
      <c r="B646">
        <f>IF(SUM('Actual species'!B646:E646)&gt;0,1,IF(SUM('Actual species'!B646:E646="X"),1,0))</f>
        <v>0</v>
      </c>
      <c r="C646">
        <f>IF(SUM('Actual species'!F646)&gt;0,1,IF(SUM('Actual species'!F646="X"),1,0))</f>
        <v>0</v>
      </c>
      <c r="D646">
        <f>IF(SUM('Actual species'!G646)&gt;0,1,IF(SUM('Actual species'!G646="X"),1,0))</f>
        <v>0</v>
      </c>
      <c r="E646">
        <f>IF(SUM('Actual species'!H646)&gt;0,1,IF(SUM('Actual species'!H646="X"),1,0))</f>
        <v>0</v>
      </c>
      <c r="F646">
        <f>IF(SUM('Actual species'!I646)&gt;0,1,IF(SUM('Actual species'!I646="X"),1,0))</f>
        <v>1</v>
      </c>
      <c r="G646">
        <f>IF(SUM('Actual species'!J646)&gt;0,1,IF(SUM('Actual species'!J646="X"),1,0))</f>
        <v>0</v>
      </c>
      <c r="H646">
        <f>IF(SUM('Actual species'!K646)&gt;0,1,IF(SUM('Actual species'!K646="X"),1,0))</f>
        <v>0</v>
      </c>
      <c r="I646">
        <f>IF(SUM('Actual species'!L646)&gt;0,1,IF(SUM('Actual species'!L646="X"),1,0))</f>
        <v>0</v>
      </c>
      <c r="J646">
        <f>IF(SUM('Actual species'!M646)&gt;0,1,IF(SUM('Actual species'!M646="X"),1,0))</f>
        <v>1</v>
      </c>
      <c r="K646">
        <f>IF(SUM('Actual species'!N646)&gt;0,1,IF(SUM('Actual species'!N646="X"),1,0))</f>
        <v>0</v>
      </c>
      <c r="L646">
        <f>IF(SUM('Actual species'!O646)&gt;0,1,IF(SUM('Actual species'!O646="X"),1,0))</f>
        <v>0</v>
      </c>
      <c r="M646">
        <f>IF(SUM('Actual species'!P646)&gt;0,1,IF(SUM('Actual species'!P646="X"),1,0))</f>
        <v>0</v>
      </c>
      <c r="N646">
        <f>IF(SUM('Actual species'!Q646)&gt;0,1,IF(SUM('Actual species'!Q646="X"),1,0))</f>
        <v>0</v>
      </c>
      <c r="O646">
        <f>IF(SUM('Actual species'!R646)&gt;0,1,IF(SUM('Actual species'!R646="X"),1,0))</f>
        <v>0</v>
      </c>
      <c r="P646">
        <f>IF(SUM('Actual species'!S646)&gt;0,1,IF(SUM('Actual species'!S646="X"),1,0))</f>
        <v>0</v>
      </c>
      <c r="Q646">
        <f>IF(SUM('Actual species'!T646)&gt;0,1,IF(SUM('Actual species'!T646="X"),1,0))</f>
        <v>0</v>
      </c>
      <c r="R646">
        <f>IF(SUM('Actual species'!U646)&gt;0,1,IF(SUM('Actual species'!U646="X"),1,0))</f>
        <v>0</v>
      </c>
      <c r="S646">
        <f>IF(SUM('Actual species'!V646)&gt;0,1,IF(SUM('Actual species'!V646="X"),1,0))</f>
        <v>0</v>
      </c>
      <c r="T646">
        <f>IF(SUM('Actual species'!W646)&gt;0,1,IF(SUM('Actual species'!W646="X"),1,0))</f>
        <v>0</v>
      </c>
      <c r="U646">
        <f>IF(SUM('Actual species'!X646)&gt;0,1,IF(SUM('Actual species'!X646="X"),1,0))</f>
        <v>1</v>
      </c>
      <c r="V646">
        <f>IF(SUM('Actual species'!Y646)&gt;0,1,IF(SUM('Actual species'!Y646="X"),1,0))</f>
        <v>1</v>
      </c>
    </row>
    <row r="647" spans="1:22" x14ac:dyDescent="0.3">
      <c r="A647" t="str">
        <f>'Actual species'!A647</f>
        <v>Stenus ochropus</v>
      </c>
      <c r="B647">
        <f>IF(SUM('Actual species'!B647:E647)&gt;0,1,IF(SUM('Actual species'!B647:E647="X"),1,0))</f>
        <v>0</v>
      </c>
      <c r="C647">
        <f>IF(SUM('Actual species'!F647)&gt;0,1,IF(SUM('Actual species'!F647="X"),1,0))</f>
        <v>1</v>
      </c>
      <c r="D647">
        <f>IF(SUM('Actual species'!G647)&gt;0,1,IF(SUM('Actual species'!G647="X"),1,0))</f>
        <v>1</v>
      </c>
      <c r="E647">
        <f>IF(SUM('Actual species'!H647)&gt;0,1,IF(SUM('Actual species'!H647="X"),1,0))</f>
        <v>0</v>
      </c>
      <c r="F647">
        <f>IF(SUM('Actual species'!I647)&gt;0,1,IF(SUM('Actual species'!I647="X"),1,0))</f>
        <v>0</v>
      </c>
      <c r="G647">
        <f>IF(SUM('Actual species'!J647)&gt;0,1,IF(SUM('Actual species'!J647="X"),1,0))</f>
        <v>1</v>
      </c>
      <c r="H647">
        <f>IF(SUM('Actual species'!K647)&gt;0,1,IF(SUM('Actual species'!K647="X"),1,0))</f>
        <v>0</v>
      </c>
      <c r="I647">
        <f>IF(SUM('Actual species'!L647)&gt;0,1,IF(SUM('Actual species'!L647="X"),1,0))</f>
        <v>0</v>
      </c>
      <c r="J647">
        <f>IF(SUM('Actual species'!M647)&gt;0,1,IF(SUM('Actual species'!M647="X"),1,0))</f>
        <v>1</v>
      </c>
      <c r="K647">
        <f>IF(SUM('Actual species'!N647)&gt;0,1,IF(SUM('Actual species'!N647="X"),1,0))</f>
        <v>0</v>
      </c>
      <c r="L647">
        <f>IF(SUM('Actual species'!O647)&gt;0,1,IF(SUM('Actual species'!O647="X"),1,0))</f>
        <v>0</v>
      </c>
      <c r="M647">
        <f>IF(SUM('Actual species'!P647)&gt;0,1,IF(SUM('Actual species'!P647="X"),1,0))</f>
        <v>0</v>
      </c>
      <c r="N647">
        <f>IF(SUM('Actual species'!Q647)&gt;0,1,IF(SUM('Actual species'!Q647="X"),1,0))</f>
        <v>1</v>
      </c>
      <c r="O647">
        <f>IF(SUM('Actual species'!R647)&gt;0,1,IF(SUM('Actual species'!R647="X"),1,0))</f>
        <v>0</v>
      </c>
      <c r="P647">
        <f>IF(SUM('Actual species'!S647)&gt;0,1,IF(SUM('Actual species'!S647="X"),1,0))</f>
        <v>1</v>
      </c>
      <c r="Q647">
        <f>IF(SUM('Actual species'!T647)&gt;0,1,IF(SUM('Actual species'!T647="X"),1,0))</f>
        <v>1</v>
      </c>
      <c r="R647">
        <f>IF(SUM('Actual species'!U647)&gt;0,1,IF(SUM('Actual species'!U647="X"),1,0))</f>
        <v>1</v>
      </c>
      <c r="S647">
        <f>IF(SUM('Actual species'!V647)&gt;0,1,IF(SUM('Actual species'!V647="X"),1,0))</f>
        <v>0</v>
      </c>
      <c r="T647">
        <f>IF(SUM('Actual species'!W647)&gt;0,1,IF(SUM('Actual species'!W647="X"),1,0))</f>
        <v>0</v>
      </c>
      <c r="U647">
        <f>IF(SUM('Actual species'!X647)&gt;0,1,IF(SUM('Actual species'!X647="X"),1,0))</f>
        <v>1</v>
      </c>
      <c r="V647">
        <f>IF(SUM('Actual species'!Y647)&gt;0,1,IF(SUM('Actual species'!Y647="X"),1,0))</f>
        <v>0</v>
      </c>
    </row>
    <row r="648" spans="1:22" x14ac:dyDescent="0.3">
      <c r="A648" t="str">
        <f>'Actual species'!A648</f>
        <v>Stenus ossium</v>
      </c>
      <c r="B648">
        <f>IF(SUM('Actual species'!B648:E648)&gt;0,1,IF(SUM('Actual species'!B648:E648="X"),1,0))</f>
        <v>0</v>
      </c>
      <c r="C648">
        <f>IF(SUM('Actual species'!F648)&gt;0,1,IF(SUM('Actual species'!F648="X"),1,0))</f>
        <v>0</v>
      </c>
      <c r="D648">
        <f>IF(SUM('Actual species'!G648)&gt;0,1,IF(SUM('Actual species'!G648="X"),1,0))</f>
        <v>0</v>
      </c>
      <c r="E648">
        <f>IF(SUM('Actual species'!H648)&gt;0,1,IF(SUM('Actual species'!H648="X"),1,0))</f>
        <v>0</v>
      </c>
      <c r="F648">
        <f>IF(SUM('Actual species'!I648)&gt;0,1,IF(SUM('Actual species'!I648="X"),1,0))</f>
        <v>0</v>
      </c>
      <c r="G648">
        <f>IF(SUM('Actual species'!J648)&gt;0,1,IF(SUM('Actual species'!J648="X"),1,0))</f>
        <v>0</v>
      </c>
      <c r="H648">
        <f>IF(SUM('Actual species'!K648)&gt;0,1,IF(SUM('Actual species'!K648="X"),1,0))</f>
        <v>0</v>
      </c>
      <c r="I648">
        <f>IF(SUM('Actual species'!L648)&gt;0,1,IF(SUM('Actual species'!L648="X"),1,0))</f>
        <v>0</v>
      </c>
      <c r="J648">
        <f>IF(SUM('Actual species'!M648)&gt;0,1,IF(SUM('Actual species'!M648="X"),1,0))</f>
        <v>1</v>
      </c>
      <c r="K648">
        <f>IF(SUM('Actual species'!N648)&gt;0,1,IF(SUM('Actual species'!N648="X"),1,0))</f>
        <v>0</v>
      </c>
      <c r="L648">
        <f>IF(SUM('Actual species'!O648)&gt;0,1,IF(SUM('Actual species'!O648="X"),1,0))</f>
        <v>0</v>
      </c>
      <c r="M648">
        <f>IF(SUM('Actual species'!P648)&gt;0,1,IF(SUM('Actual species'!P648="X"),1,0))</f>
        <v>0</v>
      </c>
      <c r="N648">
        <f>IF(SUM('Actual species'!Q648)&gt;0,1,IF(SUM('Actual species'!Q648="X"),1,0))</f>
        <v>0</v>
      </c>
      <c r="O648">
        <f>IF(SUM('Actual species'!R648)&gt;0,1,IF(SUM('Actual species'!R648="X"),1,0))</f>
        <v>0</v>
      </c>
      <c r="P648">
        <f>IF(SUM('Actual species'!S648)&gt;0,1,IF(SUM('Actual species'!S648="X"),1,0))</f>
        <v>0</v>
      </c>
      <c r="Q648">
        <f>IF(SUM('Actual species'!T648)&gt;0,1,IF(SUM('Actual species'!T648="X"),1,0))</f>
        <v>0</v>
      </c>
      <c r="R648">
        <f>IF(SUM('Actual species'!U648)&gt;0,1,IF(SUM('Actual species'!U648="X"),1,0))</f>
        <v>0</v>
      </c>
      <c r="S648">
        <f>IF(SUM('Actual species'!V648)&gt;0,1,IF(SUM('Actual species'!V648="X"),1,0))</f>
        <v>0</v>
      </c>
      <c r="T648">
        <f>IF(SUM('Actual species'!W648)&gt;0,1,IF(SUM('Actual species'!W648="X"),1,0))</f>
        <v>0</v>
      </c>
      <c r="U648">
        <f>IF(SUM('Actual species'!X648)&gt;0,1,IF(SUM('Actual species'!X648="X"),1,0))</f>
        <v>1</v>
      </c>
      <c r="V648">
        <f>IF(SUM('Actual species'!Y648)&gt;0,1,IF(SUM('Actual species'!Y648="X"),1,0))</f>
        <v>0</v>
      </c>
    </row>
    <row r="649" spans="1:22" x14ac:dyDescent="0.3">
      <c r="A649" t="str">
        <f>'Actual species'!A649</f>
        <v>Stenus pallitarsis pallitarsis</v>
      </c>
      <c r="B649">
        <f>IF(SUM('Actual species'!B649:E649)&gt;0,1,IF(SUM('Actual species'!B649:E649="X"),1,0))</f>
        <v>0</v>
      </c>
      <c r="C649">
        <f>IF(SUM('Actual species'!F649)&gt;0,1,IF(SUM('Actual species'!F649="X"),1,0))</f>
        <v>0</v>
      </c>
      <c r="D649">
        <f>IF(SUM('Actual species'!G649)&gt;0,1,IF(SUM('Actual species'!G649="X"),1,0))</f>
        <v>0</v>
      </c>
      <c r="E649">
        <f>IF(SUM('Actual species'!H649)&gt;0,1,IF(SUM('Actual species'!H649="X"),1,0))</f>
        <v>0</v>
      </c>
      <c r="F649">
        <f>IF(SUM('Actual species'!I649)&gt;0,1,IF(SUM('Actual species'!I649="X"),1,0))</f>
        <v>0</v>
      </c>
      <c r="G649">
        <f>IF(SUM('Actual species'!J649)&gt;0,1,IF(SUM('Actual species'!J649="X"),1,0))</f>
        <v>0</v>
      </c>
      <c r="H649">
        <f>IF(SUM('Actual species'!K649)&gt;0,1,IF(SUM('Actual species'!K649="X"),1,0))</f>
        <v>0</v>
      </c>
      <c r="I649">
        <f>IF(SUM('Actual species'!L649)&gt;0,1,IF(SUM('Actual species'!L649="X"),1,0))</f>
        <v>0</v>
      </c>
      <c r="J649">
        <f>IF(SUM('Actual species'!M649)&gt;0,1,IF(SUM('Actual species'!M649="X"),1,0))</f>
        <v>1</v>
      </c>
      <c r="K649">
        <f>IF(SUM('Actual species'!N649)&gt;0,1,IF(SUM('Actual species'!N649="X"),1,0))</f>
        <v>0</v>
      </c>
      <c r="L649">
        <f>IF(SUM('Actual species'!O649)&gt;0,1,IF(SUM('Actual species'!O649="X"),1,0))</f>
        <v>0</v>
      </c>
      <c r="M649">
        <f>IF(SUM('Actual species'!P649)&gt;0,1,IF(SUM('Actual species'!P649="X"),1,0))</f>
        <v>0</v>
      </c>
      <c r="N649">
        <f>IF(SUM('Actual species'!Q649)&gt;0,1,IF(SUM('Actual species'!Q649="X"),1,0))</f>
        <v>0</v>
      </c>
      <c r="O649">
        <f>IF(SUM('Actual species'!R649)&gt;0,1,IF(SUM('Actual species'!R649="X"),1,0))</f>
        <v>0</v>
      </c>
      <c r="P649">
        <f>IF(SUM('Actual species'!S649)&gt;0,1,IF(SUM('Actual species'!S649="X"),1,0))</f>
        <v>0</v>
      </c>
      <c r="Q649">
        <f>IF(SUM('Actual species'!T649)&gt;0,1,IF(SUM('Actual species'!T649="X"),1,0))</f>
        <v>0</v>
      </c>
      <c r="R649">
        <f>IF(SUM('Actual species'!U649)&gt;0,1,IF(SUM('Actual species'!U649="X"),1,0))</f>
        <v>0</v>
      </c>
      <c r="S649">
        <f>IF(SUM('Actual species'!V649)&gt;0,1,IF(SUM('Actual species'!V649="X"),1,0))</f>
        <v>0</v>
      </c>
      <c r="T649">
        <f>IF(SUM('Actual species'!W649)&gt;0,1,IF(SUM('Actual species'!W649="X"),1,0))</f>
        <v>0</v>
      </c>
      <c r="U649">
        <f>IF(SUM('Actual species'!X649)&gt;0,1,IF(SUM('Actual species'!X649="X"),1,0))</f>
        <v>1</v>
      </c>
      <c r="V649">
        <f>IF(SUM('Actual species'!Y649)&gt;0,1,IF(SUM('Actual species'!Y649="X"),1,0))</f>
        <v>1</v>
      </c>
    </row>
    <row r="650" spans="1:22" x14ac:dyDescent="0.3">
      <c r="A650" t="str">
        <f>'Actual species'!A650</f>
        <v>Stenus paludicola</v>
      </c>
      <c r="B650">
        <f>IF(SUM('Actual species'!B650:E650)&gt;0,1,IF(SUM('Actual species'!B650:E650="X"),1,0))</f>
        <v>0</v>
      </c>
      <c r="C650">
        <f>IF(SUM('Actual species'!F650)&gt;0,1,IF(SUM('Actual species'!F650="X"),1,0))</f>
        <v>0</v>
      </c>
      <c r="D650">
        <f>IF(SUM('Actual species'!G650)&gt;0,1,IF(SUM('Actual species'!G650="X"),1,0))</f>
        <v>0</v>
      </c>
      <c r="E650">
        <f>IF(SUM('Actual species'!H650)&gt;0,1,IF(SUM('Actual species'!H650="X"),1,0))</f>
        <v>0</v>
      </c>
      <c r="F650">
        <f>IF(SUM('Actual species'!I650)&gt;0,1,IF(SUM('Actual species'!I650="X"),1,0))</f>
        <v>0</v>
      </c>
      <c r="G650">
        <f>IF(SUM('Actual species'!J650)&gt;0,1,IF(SUM('Actual species'!J650="X"),1,0))</f>
        <v>0</v>
      </c>
      <c r="H650">
        <f>IF(SUM('Actual species'!K650)&gt;0,1,IF(SUM('Actual species'!K650="X"),1,0))</f>
        <v>0</v>
      </c>
      <c r="I650">
        <f>IF(SUM('Actual species'!L650)&gt;0,1,IF(SUM('Actual species'!L650="X"),1,0))</f>
        <v>0</v>
      </c>
      <c r="J650">
        <f>IF(SUM('Actual species'!M650)&gt;0,1,IF(SUM('Actual species'!M650="X"),1,0))</f>
        <v>1</v>
      </c>
      <c r="K650">
        <f>IF(SUM('Actual species'!N650)&gt;0,1,IF(SUM('Actual species'!N650="X"),1,0))</f>
        <v>0</v>
      </c>
      <c r="L650">
        <f>IF(SUM('Actual species'!O650)&gt;0,1,IF(SUM('Actual species'!O650="X"),1,0))</f>
        <v>0</v>
      </c>
      <c r="M650">
        <f>IF(SUM('Actual species'!P650)&gt;0,1,IF(SUM('Actual species'!P650="X"),1,0))</f>
        <v>0</v>
      </c>
      <c r="N650">
        <f>IF(SUM('Actual species'!Q650)&gt;0,1,IF(SUM('Actual species'!Q650="X"),1,0))</f>
        <v>0</v>
      </c>
      <c r="O650">
        <f>IF(SUM('Actual species'!R650)&gt;0,1,IF(SUM('Actual species'!R650="X"),1,0))</f>
        <v>0</v>
      </c>
      <c r="P650">
        <f>IF(SUM('Actual species'!S650)&gt;0,1,IF(SUM('Actual species'!S650="X"),1,0))</f>
        <v>0</v>
      </c>
      <c r="Q650">
        <f>IF(SUM('Actual species'!T650)&gt;0,1,IF(SUM('Actual species'!T650="X"),1,0))</f>
        <v>0</v>
      </c>
      <c r="R650">
        <f>IF(SUM('Actual species'!U650)&gt;0,1,IF(SUM('Actual species'!U650="X"),1,0))</f>
        <v>0</v>
      </c>
      <c r="S650">
        <f>IF(SUM('Actual species'!V650)&gt;0,1,IF(SUM('Actual species'!V650="X"),1,0))</f>
        <v>0</v>
      </c>
      <c r="T650">
        <f>IF(SUM('Actual species'!W650)&gt;0,1,IF(SUM('Actual species'!W650="X"),1,0))</f>
        <v>0</v>
      </c>
      <c r="U650">
        <f>IF(SUM('Actual species'!X650)&gt;0,1,IF(SUM('Actual species'!X650="X"),1,0))</f>
        <v>1</v>
      </c>
      <c r="V650">
        <f>IF(SUM('Actual species'!Y650)&gt;0,1,IF(SUM('Actual species'!Y650="X"),1,0))</f>
        <v>1</v>
      </c>
    </row>
    <row r="651" spans="1:22" x14ac:dyDescent="0.3">
      <c r="A651" t="str">
        <f>'Actual species'!A651</f>
        <v>Stenus parcior</v>
      </c>
      <c r="B651">
        <f>IF(SUM('Actual species'!B651:E651)&gt;0,1,IF(SUM('Actual species'!B651:E651="X"),1,0))</f>
        <v>1</v>
      </c>
      <c r="C651">
        <f>IF(SUM('Actual species'!F651)&gt;0,1,IF(SUM('Actual species'!F651="X"),1,0))</f>
        <v>0</v>
      </c>
      <c r="D651">
        <f>IF(SUM('Actual species'!G651)&gt;0,1,IF(SUM('Actual species'!G651="X"),1,0))</f>
        <v>0</v>
      </c>
      <c r="E651">
        <f>IF(SUM('Actual species'!H651)&gt;0,1,IF(SUM('Actual species'!H651="X"),1,0))</f>
        <v>1</v>
      </c>
      <c r="F651">
        <f>IF(SUM('Actual species'!I651)&gt;0,1,IF(SUM('Actual species'!I651="X"),1,0))</f>
        <v>0</v>
      </c>
      <c r="G651">
        <f>IF(SUM('Actual species'!J651)&gt;0,1,IF(SUM('Actual species'!J651="X"),1,0))</f>
        <v>1</v>
      </c>
      <c r="H651">
        <f>IF(SUM('Actual species'!K651)&gt;0,1,IF(SUM('Actual species'!K651="X"),1,0))</f>
        <v>0</v>
      </c>
      <c r="I651">
        <f>IF(SUM('Actual species'!L651)&gt;0,1,IF(SUM('Actual species'!L651="X"),1,0))</f>
        <v>0</v>
      </c>
      <c r="J651">
        <f>IF(SUM('Actual species'!M651)&gt;0,1,IF(SUM('Actual species'!M651="X"),1,0))</f>
        <v>1</v>
      </c>
      <c r="K651">
        <f>IF(SUM('Actual species'!N651)&gt;0,1,IF(SUM('Actual species'!N651="X"),1,0))</f>
        <v>0</v>
      </c>
      <c r="L651">
        <f>IF(SUM('Actual species'!O651)&gt;0,1,IF(SUM('Actual species'!O651="X"),1,0))</f>
        <v>1</v>
      </c>
      <c r="M651">
        <f>IF(SUM('Actual species'!P651)&gt;0,1,IF(SUM('Actual species'!P651="X"),1,0))</f>
        <v>1</v>
      </c>
      <c r="N651">
        <f>IF(SUM('Actual species'!Q651)&gt;0,1,IF(SUM('Actual species'!Q651="X"),1,0))</f>
        <v>0</v>
      </c>
      <c r="O651">
        <f>IF(SUM('Actual species'!R651)&gt;0,1,IF(SUM('Actual species'!R651="X"),1,0))</f>
        <v>0</v>
      </c>
      <c r="P651">
        <f>IF(SUM('Actual species'!S651)&gt;0,1,IF(SUM('Actual species'!S651="X"),1,0))</f>
        <v>0</v>
      </c>
      <c r="Q651">
        <f>IF(SUM('Actual species'!T651)&gt;0,1,IF(SUM('Actual species'!T651="X"),1,0))</f>
        <v>0</v>
      </c>
      <c r="R651">
        <f>IF(SUM('Actual species'!U651)&gt;0,1,IF(SUM('Actual species'!U651="X"),1,0))</f>
        <v>0</v>
      </c>
      <c r="S651">
        <f>IF(SUM('Actual species'!V651)&gt;0,1,IF(SUM('Actual species'!V651="X"),1,0))</f>
        <v>0</v>
      </c>
      <c r="T651">
        <f>IF(SUM('Actual species'!W651)&gt;0,1,IF(SUM('Actual species'!W651="X"),1,0))</f>
        <v>0</v>
      </c>
      <c r="U651">
        <f>IF(SUM('Actual species'!X651)&gt;0,1,IF(SUM('Actual species'!X651="X"),1,0))</f>
        <v>1</v>
      </c>
      <c r="V651">
        <f>IF(SUM('Actual species'!Y651)&gt;0,1,IF(SUM('Actual species'!Y651="X"),1,0))</f>
        <v>1</v>
      </c>
    </row>
    <row r="652" spans="1:22" x14ac:dyDescent="0.3">
      <c r="A652" t="str">
        <f>'Actual species'!A652</f>
        <v>Stenus picipennis</v>
      </c>
      <c r="B652">
        <f>IF(SUM('Actual species'!B652:E652)&gt;0,1,IF(SUM('Actual species'!B652:E652="X"),1,0))</f>
        <v>0</v>
      </c>
      <c r="C652">
        <f>IF(SUM('Actual species'!F652)&gt;0,1,IF(SUM('Actual species'!F652="X"),1,0))</f>
        <v>0</v>
      </c>
      <c r="D652">
        <f>IF(SUM('Actual species'!G652)&gt;0,1,IF(SUM('Actual species'!G652="X"),1,0))</f>
        <v>0</v>
      </c>
      <c r="E652">
        <f>IF(SUM('Actual species'!H652)&gt;0,1,IF(SUM('Actual species'!H652="X"),1,0))</f>
        <v>0</v>
      </c>
      <c r="F652">
        <f>IF(SUM('Actual species'!I652)&gt;0,1,IF(SUM('Actual species'!I652="X"),1,0))</f>
        <v>0</v>
      </c>
      <c r="G652">
        <f>IF(SUM('Actual species'!J652)&gt;0,1,IF(SUM('Actual species'!J652="X"),1,0))</f>
        <v>0</v>
      </c>
      <c r="H652">
        <f>IF(SUM('Actual species'!K652)&gt;0,1,IF(SUM('Actual species'!K652="X"),1,0))</f>
        <v>0</v>
      </c>
      <c r="I652">
        <f>IF(SUM('Actual species'!L652)&gt;0,1,IF(SUM('Actual species'!L652="X"),1,0))</f>
        <v>0</v>
      </c>
      <c r="J652">
        <f>IF(SUM('Actual species'!M652)&gt;0,1,IF(SUM('Actual species'!M652="X"),1,0))</f>
        <v>1</v>
      </c>
      <c r="K652">
        <f>IF(SUM('Actual species'!N652)&gt;0,1,IF(SUM('Actual species'!N652="X"),1,0))</f>
        <v>0</v>
      </c>
      <c r="L652">
        <f>IF(SUM('Actual species'!O652)&gt;0,1,IF(SUM('Actual species'!O652="X"),1,0))</f>
        <v>0</v>
      </c>
      <c r="M652">
        <f>IF(SUM('Actual species'!P652)&gt;0,1,IF(SUM('Actual species'!P652="X"),1,0))</f>
        <v>0</v>
      </c>
      <c r="N652">
        <f>IF(SUM('Actual species'!Q652)&gt;0,1,IF(SUM('Actual species'!Q652="X"),1,0))</f>
        <v>0</v>
      </c>
      <c r="O652">
        <f>IF(SUM('Actual species'!R652)&gt;0,1,IF(SUM('Actual species'!R652="X"),1,0))</f>
        <v>0</v>
      </c>
      <c r="P652">
        <f>IF(SUM('Actual species'!S652)&gt;0,1,IF(SUM('Actual species'!S652="X"),1,0))</f>
        <v>0</v>
      </c>
      <c r="Q652">
        <f>IF(SUM('Actual species'!T652)&gt;0,1,IF(SUM('Actual species'!T652="X"),1,0))</f>
        <v>0</v>
      </c>
      <c r="R652">
        <f>IF(SUM('Actual species'!U652)&gt;0,1,IF(SUM('Actual species'!U652="X"),1,0))</f>
        <v>0</v>
      </c>
      <c r="S652">
        <f>IF(SUM('Actual species'!V652)&gt;0,1,IF(SUM('Actual species'!V652="X"),1,0))</f>
        <v>0</v>
      </c>
      <c r="T652">
        <f>IF(SUM('Actual species'!W652)&gt;0,1,IF(SUM('Actual species'!W652="X"),1,0))</f>
        <v>0</v>
      </c>
      <c r="U652">
        <f>IF(SUM('Actual species'!X652)&gt;0,1,IF(SUM('Actual species'!X652="X"),1,0))</f>
        <v>1</v>
      </c>
      <c r="V652">
        <f>IF(SUM('Actual species'!Y652)&gt;0,1,IF(SUM('Actual species'!Y652="X"),1,0))</f>
        <v>0</v>
      </c>
    </row>
    <row r="653" spans="1:22" x14ac:dyDescent="0.3">
      <c r="A653" t="str">
        <f>'Actual species'!A653</f>
        <v xml:space="preserve">Stenus picipes picipes </v>
      </c>
      <c r="B653">
        <f>IF(SUM('Actual species'!B653:E653)&gt;0,1,IF(SUM('Actual species'!B653:E653="X"),1,0))</f>
        <v>0</v>
      </c>
      <c r="C653">
        <f>IF(SUM('Actual species'!F653)&gt;0,1,IF(SUM('Actual species'!F653="X"),1,0))</f>
        <v>0</v>
      </c>
      <c r="D653">
        <f>IF(SUM('Actual species'!G653)&gt;0,1,IF(SUM('Actual species'!G653="X"),1,0))</f>
        <v>0</v>
      </c>
      <c r="E653">
        <f>IF(SUM('Actual species'!H653)&gt;0,1,IF(SUM('Actual species'!H653="X"),1,0))</f>
        <v>0</v>
      </c>
      <c r="F653">
        <f>IF(SUM('Actual species'!I653)&gt;0,1,IF(SUM('Actual species'!I653="X"),1,0))</f>
        <v>1</v>
      </c>
      <c r="G653">
        <f>IF(SUM('Actual species'!J653)&gt;0,1,IF(SUM('Actual species'!J653="X"),1,0))</f>
        <v>0</v>
      </c>
      <c r="H653">
        <f>IF(SUM('Actual species'!K653)&gt;0,1,IF(SUM('Actual species'!K653="X"),1,0))</f>
        <v>0</v>
      </c>
      <c r="I653">
        <f>IF(SUM('Actual species'!L653)&gt;0,1,IF(SUM('Actual species'!L653="X"),1,0))</f>
        <v>0</v>
      </c>
      <c r="J653">
        <f>IF(SUM('Actual species'!M653)&gt;0,1,IF(SUM('Actual species'!M653="X"),1,0))</f>
        <v>1</v>
      </c>
      <c r="K653">
        <f>IF(SUM('Actual species'!N653)&gt;0,1,IF(SUM('Actual species'!N653="X"),1,0))</f>
        <v>0</v>
      </c>
      <c r="L653">
        <f>IF(SUM('Actual species'!O653)&gt;0,1,IF(SUM('Actual species'!O653="X"),1,0))</f>
        <v>0</v>
      </c>
      <c r="M653">
        <f>IF(SUM('Actual species'!P653)&gt;0,1,IF(SUM('Actual species'!P653="X"),1,0))</f>
        <v>0</v>
      </c>
      <c r="N653">
        <f>IF(SUM('Actual species'!Q653)&gt;0,1,IF(SUM('Actual species'!Q653="X"),1,0))</f>
        <v>0</v>
      </c>
      <c r="O653">
        <f>IF(SUM('Actual species'!R653)&gt;0,1,IF(SUM('Actual species'!R653="X"),1,0))</f>
        <v>0</v>
      </c>
      <c r="P653">
        <f>IF(SUM('Actual species'!S653)&gt;0,1,IF(SUM('Actual species'!S653="X"),1,0))</f>
        <v>0</v>
      </c>
      <c r="Q653">
        <f>IF(SUM('Actual species'!T653)&gt;0,1,IF(SUM('Actual species'!T653="X"),1,0))</f>
        <v>0</v>
      </c>
      <c r="R653">
        <f>IF(SUM('Actual species'!U653)&gt;0,1,IF(SUM('Actual species'!U653="X"),1,0))</f>
        <v>0</v>
      </c>
      <c r="S653">
        <f>IF(SUM('Actual species'!V653)&gt;0,1,IF(SUM('Actual species'!V653="X"),1,0))</f>
        <v>0</v>
      </c>
      <c r="T653">
        <f>IF(SUM('Actual species'!W653)&gt;0,1,IF(SUM('Actual species'!W653="X"),1,0))</f>
        <v>0</v>
      </c>
      <c r="U653">
        <f>IF(SUM('Actual species'!X653)&gt;0,1,IF(SUM('Actual species'!X653="X"),1,0))</f>
        <v>1</v>
      </c>
      <c r="V653">
        <f>IF(SUM('Actual species'!Y653)&gt;0,1,IF(SUM('Actual species'!Y653="X"),1,0))</f>
        <v>1</v>
      </c>
    </row>
    <row r="654" spans="1:22" x14ac:dyDescent="0.3">
      <c r="A654" t="str">
        <f>'Actual species'!A654</f>
        <v>Stenus planifrons</v>
      </c>
      <c r="B654">
        <f>IF(SUM('Actual species'!B654:E654)&gt;0,1,IF(SUM('Actual species'!B654:E654="X"),1,0))</f>
        <v>1</v>
      </c>
      <c r="C654">
        <f>IF(SUM('Actual species'!F654)&gt;0,1,IF(SUM('Actual species'!F654="X"),1,0))</f>
        <v>0</v>
      </c>
      <c r="D654">
        <f>IF(SUM('Actual species'!G654)&gt;0,1,IF(SUM('Actual species'!G654="X"),1,0))</f>
        <v>0</v>
      </c>
      <c r="E654">
        <f>IF(SUM('Actual species'!H654)&gt;0,1,IF(SUM('Actual species'!H654="X"),1,0))</f>
        <v>0</v>
      </c>
      <c r="F654">
        <f>IF(SUM('Actual species'!I654)&gt;0,1,IF(SUM('Actual species'!I654="X"),1,0))</f>
        <v>0</v>
      </c>
      <c r="G654">
        <f>IF(SUM('Actual species'!J654)&gt;0,1,IF(SUM('Actual species'!J654="X"),1,0))</f>
        <v>0</v>
      </c>
      <c r="H654">
        <f>IF(SUM('Actual species'!K654)&gt;0,1,IF(SUM('Actual species'!K654="X"),1,0))</f>
        <v>0</v>
      </c>
      <c r="I654">
        <f>IF(SUM('Actual species'!L654)&gt;0,1,IF(SUM('Actual species'!L654="X"),1,0))</f>
        <v>0</v>
      </c>
      <c r="J654">
        <f>IF(SUM('Actual species'!M654)&gt;0,1,IF(SUM('Actual species'!M654="X"),1,0))</f>
        <v>0</v>
      </c>
      <c r="K654">
        <f>IF(SUM('Actual species'!N654)&gt;0,1,IF(SUM('Actual species'!N654="X"),1,0))</f>
        <v>0</v>
      </c>
      <c r="L654">
        <f>IF(SUM('Actual species'!O654)&gt;0,1,IF(SUM('Actual species'!O654="X"),1,0))</f>
        <v>0</v>
      </c>
      <c r="M654">
        <f>IF(SUM('Actual species'!P654)&gt;0,1,IF(SUM('Actual species'!P654="X"),1,0))</f>
        <v>0</v>
      </c>
      <c r="N654">
        <f>IF(SUM('Actual species'!Q654)&gt;0,1,IF(SUM('Actual species'!Q654="X"),1,0))</f>
        <v>0</v>
      </c>
      <c r="O654">
        <f>IF(SUM('Actual species'!R654)&gt;0,1,IF(SUM('Actual species'!R654="X"),1,0))</f>
        <v>0</v>
      </c>
      <c r="P654">
        <f>IF(SUM('Actual species'!S654)&gt;0,1,IF(SUM('Actual species'!S654="X"),1,0))</f>
        <v>0</v>
      </c>
      <c r="Q654">
        <f>IF(SUM('Actual species'!T654)&gt;0,1,IF(SUM('Actual species'!T654="X"),1,0))</f>
        <v>0</v>
      </c>
      <c r="R654">
        <f>IF(SUM('Actual species'!U654)&gt;0,1,IF(SUM('Actual species'!U654="X"),1,0))</f>
        <v>0</v>
      </c>
      <c r="S654">
        <f>IF(SUM('Actual species'!V654)&gt;0,1,IF(SUM('Actual species'!V654="X"),1,0))</f>
        <v>0</v>
      </c>
      <c r="T654">
        <f>IF(SUM('Actual species'!W654)&gt;0,1,IF(SUM('Actual species'!W654="X"),1,0))</f>
        <v>0</v>
      </c>
      <c r="U654">
        <f>IF(SUM('Actual species'!X654)&gt;0,1,IF(SUM('Actual species'!X654="X"),1,0))</f>
        <v>1</v>
      </c>
      <c r="V654">
        <f>IF(SUM('Actual species'!Y654)&gt;0,1,IF(SUM('Actual species'!Y654="X"),1,0))</f>
        <v>1</v>
      </c>
    </row>
    <row r="655" spans="1:22" x14ac:dyDescent="0.3">
      <c r="A655" t="str">
        <f>'Actual species'!A655</f>
        <v>Stenus planifrons planifrons</v>
      </c>
      <c r="B655">
        <f>IF(SUM('Actual species'!B655:E655)&gt;0,1,IF(SUM('Actual species'!B655:E655="X"),1,0))</f>
        <v>0</v>
      </c>
      <c r="C655">
        <f>IF(SUM('Actual species'!F655)&gt;0,1,IF(SUM('Actual species'!F655="X"),1,0))</f>
        <v>0</v>
      </c>
      <c r="D655">
        <f>IF(SUM('Actual species'!G655)&gt;0,1,IF(SUM('Actual species'!G655="X"),1,0))</f>
        <v>0</v>
      </c>
      <c r="E655">
        <f>IF(SUM('Actual species'!H655)&gt;0,1,IF(SUM('Actual species'!H655="X"),1,0))</f>
        <v>0</v>
      </c>
      <c r="F655">
        <f>IF(SUM('Actual species'!I655)&gt;0,1,IF(SUM('Actual species'!I655="X"),1,0))</f>
        <v>0</v>
      </c>
      <c r="G655">
        <f>IF(SUM('Actual species'!J655)&gt;0,1,IF(SUM('Actual species'!J655="X"),1,0))</f>
        <v>0</v>
      </c>
      <c r="H655">
        <f>IF(SUM('Actual species'!K655)&gt;0,1,IF(SUM('Actual species'!K655="X"),1,0))</f>
        <v>0</v>
      </c>
      <c r="I655">
        <f>IF(SUM('Actual species'!L655)&gt;0,1,IF(SUM('Actual species'!L655="X"),1,0))</f>
        <v>0</v>
      </c>
      <c r="J655">
        <f>IF(SUM('Actual species'!M655)&gt;0,1,IF(SUM('Actual species'!M655="X"),1,0))</f>
        <v>1</v>
      </c>
      <c r="K655">
        <f>IF(SUM('Actual species'!N655)&gt;0,1,IF(SUM('Actual species'!N655="X"),1,0))</f>
        <v>0</v>
      </c>
      <c r="L655">
        <f>IF(SUM('Actual species'!O655)&gt;0,1,IF(SUM('Actual species'!O655="X"),1,0))</f>
        <v>0</v>
      </c>
      <c r="M655">
        <f>IF(SUM('Actual species'!P655)&gt;0,1,IF(SUM('Actual species'!P655="X"),1,0))</f>
        <v>0</v>
      </c>
      <c r="N655">
        <f>IF(SUM('Actual species'!Q655)&gt;0,1,IF(SUM('Actual species'!Q655="X"),1,0))</f>
        <v>0</v>
      </c>
      <c r="O655">
        <f>IF(SUM('Actual species'!R655)&gt;0,1,IF(SUM('Actual species'!R655="X"),1,0))</f>
        <v>0</v>
      </c>
      <c r="P655">
        <f>IF(SUM('Actual species'!S655)&gt;0,1,IF(SUM('Actual species'!S655="X"),1,0))</f>
        <v>0</v>
      </c>
      <c r="Q655">
        <f>IF(SUM('Actual species'!T655)&gt;0,1,IF(SUM('Actual species'!T655="X"),1,0))</f>
        <v>0</v>
      </c>
      <c r="R655">
        <f>IF(SUM('Actual species'!U655)&gt;0,1,IF(SUM('Actual species'!U655="X"),1,0))</f>
        <v>0</v>
      </c>
      <c r="S655">
        <f>IF(SUM('Actual species'!V655)&gt;0,1,IF(SUM('Actual species'!V655="X"),1,0))</f>
        <v>0</v>
      </c>
      <c r="T655">
        <f>IF(SUM('Actual species'!W655)&gt;0,1,IF(SUM('Actual species'!W655="X"),1,0))</f>
        <v>0</v>
      </c>
      <c r="U655">
        <f>IF(SUM('Actual species'!X655)&gt;0,1,IF(SUM('Actual species'!X655="X"),1,0))</f>
        <v>1</v>
      </c>
      <c r="V655">
        <f>IF(SUM('Actual species'!Y655)&gt;0,1,IF(SUM('Actual species'!Y655="X"),1,0))</f>
        <v>1</v>
      </c>
    </row>
    <row r="656" spans="1:22" x14ac:dyDescent="0.3">
      <c r="A656" t="str">
        <f>'Actual species'!A656</f>
        <v>Stenus similis</v>
      </c>
      <c r="B656">
        <f>IF(SUM('Actual species'!B656:E656)&gt;0,1,IF(SUM('Actual species'!B656:E656="X"),1,0))</f>
        <v>0</v>
      </c>
      <c r="C656">
        <f>IF(SUM('Actual species'!F656)&gt;0,1,IF(SUM('Actual species'!F656="X"),1,0))</f>
        <v>0</v>
      </c>
      <c r="D656">
        <f>IF(SUM('Actual species'!G656)&gt;0,1,IF(SUM('Actual species'!G656="X"),1,0))</f>
        <v>0</v>
      </c>
      <c r="E656">
        <f>IF(SUM('Actual species'!H656)&gt;0,1,IF(SUM('Actual species'!H656="X"),1,0))</f>
        <v>0</v>
      </c>
      <c r="F656">
        <f>IF(SUM('Actual species'!I656)&gt;0,1,IF(SUM('Actual species'!I656="X"),1,0))</f>
        <v>0</v>
      </c>
      <c r="G656">
        <f>IF(SUM('Actual species'!J656)&gt;0,1,IF(SUM('Actual species'!J656="X"),1,0))</f>
        <v>0</v>
      </c>
      <c r="H656">
        <f>IF(SUM('Actual species'!K656)&gt;0,1,IF(SUM('Actual species'!K656="X"),1,0))</f>
        <v>0</v>
      </c>
      <c r="I656">
        <f>IF(SUM('Actual species'!L656)&gt;0,1,IF(SUM('Actual species'!L656="X"),1,0))</f>
        <v>0</v>
      </c>
      <c r="J656">
        <f>IF(SUM('Actual species'!M656)&gt;0,1,IF(SUM('Actual species'!M656="X"),1,0))</f>
        <v>1</v>
      </c>
      <c r="K656">
        <f>IF(SUM('Actual species'!N656)&gt;0,1,IF(SUM('Actual species'!N656="X"),1,0))</f>
        <v>0</v>
      </c>
      <c r="L656">
        <f>IF(SUM('Actual species'!O656)&gt;0,1,IF(SUM('Actual species'!O656="X"),1,0))</f>
        <v>0</v>
      </c>
      <c r="M656">
        <f>IF(SUM('Actual species'!P656)&gt;0,1,IF(SUM('Actual species'!P656="X"),1,0))</f>
        <v>0</v>
      </c>
      <c r="N656">
        <f>IF(SUM('Actual species'!Q656)&gt;0,1,IF(SUM('Actual species'!Q656="X"),1,0))</f>
        <v>0</v>
      </c>
      <c r="O656">
        <f>IF(SUM('Actual species'!R656)&gt;0,1,IF(SUM('Actual species'!R656="X"),1,0))</f>
        <v>0</v>
      </c>
      <c r="P656">
        <f>IF(SUM('Actual species'!S656)&gt;0,1,IF(SUM('Actual species'!S656="X"),1,0))</f>
        <v>0</v>
      </c>
      <c r="Q656">
        <f>IF(SUM('Actual species'!T656)&gt;0,1,IF(SUM('Actual species'!T656="X"),1,0))</f>
        <v>0</v>
      </c>
      <c r="R656">
        <f>IF(SUM('Actual species'!U656)&gt;0,1,IF(SUM('Actual species'!U656="X"),1,0))</f>
        <v>0</v>
      </c>
      <c r="S656">
        <f>IF(SUM('Actual species'!V656)&gt;0,1,IF(SUM('Actual species'!V656="X"),1,0))</f>
        <v>0</v>
      </c>
      <c r="T656">
        <f>IF(SUM('Actual species'!W656)&gt;0,1,IF(SUM('Actual species'!W656="X"),1,0))</f>
        <v>0</v>
      </c>
      <c r="U656">
        <f>IF(SUM('Actual species'!X656)&gt;0,1,IF(SUM('Actual species'!X656="X"),1,0))</f>
        <v>0</v>
      </c>
      <c r="V656">
        <f>IF(SUM('Actual species'!Y656)&gt;0,1,IF(SUM('Actual species'!Y656="X"),1,0))</f>
        <v>0</v>
      </c>
    </row>
    <row r="657" spans="1:22" x14ac:dyDescent="0.3">
      <c r="A657" t="str">
        <f>'Actual species'!A657</f>
        <v>Stenus subaeneus</v>
      </c>
      <c r="B657">
        <f>IF(SUM('Actual species'!B657:E657)&gt;0,1,IF(SUM('Actual species'!B657:E657="X"),1,0))</f>
        <v>0</v>
      </c>
      <c r="C657">
        <f>IF(SUM('Actual species'!F657)&gt;0,1,IF(SUM('Actual species'!F657="X"),1,0))</f>
        <v>0</v>
      </c>
      <c r="D657">
        <f>IF(SUM('Actual species'!G657)&gt;0,1,IF(SUM('Actual species'!G657="X"),1,0))</f>
        <v>0</v>
      </c>
      <c r="E657">
        <f>IF(SUM('Actual species'!H657)&gt;0,1,IF(SUM('Actual species'!H657="X"),1,0))</f>
        <v>0</v>
      </c>
      <c r="F657">
        <f>IF(SUM('Actual species'!I657)&gt;0,1,IF(SUM('Actual species'!I657="X"),1,0))</f>
        <v>0</v>
      </c>
      <c r="G657">
        <f>IF(SUM('Actual species'!J657)&gt;0,1,IF(SUM('Actual species'!J657="X"),1,0))</f>
        <v>1</v>
      </c>
      <c r="H657">
        <f>IF(SUM('Actual species'!K657)&gt;0,1,IF(SUM('Actual species'!K657="X"),1,0))</f>
        <v>1</v>
      </c>
      <c r="I657">
        <f>IF(SUM('Actual species'!L657)&gt;0,1,IF(SUM('Actual species'!L657="X"),1,0))</f>
        <v>0</v>
      </c>
      <c r="J657">
        <f>IF(SUM('Actual species'!M657)&gt;0,1,IF(SUM('Actual species'!M657="X"),1,0))</f>
        <v>1</v>
      </c>
      <c r="K657">
        <f>IF(SUM('Actual species'!N657)&gt;0,1,IF(SUM('Actual species'!N657="X"),1,0))</f>
        <v>0</v>
      </c>
      <c r="L657">
        <f>IF(SUM('Actual species'!O657)&gt;0,1,IF(SUM('Actual species'!O657="X"),1,0))</f>
        <v>0</v>
      </c>
      <c r="M657">
        <f>IF(SUM('Actual species'!P657)&gt;0,1,IF(SUM('Actual species'!P657="X"),1,0))</f>
        <v>0</v>
      </c>
      <c r="N657">
        <f>IF(SUM('Actual species'!Q657)&gt;0,1,IF(SUM('Actual species'!Q657="X"),1,0))</f>
        <v>0</v>
      </c>
      <c r="O657">
        <f>IF(SUM('Actual species'!R657)&gt;0,1,IF(SUM('Actual species'!R657="X"),1,0))</f>
        <v>1</v>
      </c>
      <c r="P657">
        <f>IF(SUM('Actual species'!S657)&gt;0,1,IF(SUM('Actual species'!S657="X"),1,0))</f>
        <v>0</v>
      </c>
      <c r="Q657">
        <f>IF(SUM('Actual species'!T657)&gt;0,1,IF(SUM('Actual species'!T657="X"),1,0))</f>
        <v>0</v>
      </c>
      <c r="R657">
        <f>IF(SUM('Actual species'!U657)&gt;0,1,IF(SUM('Actual species'!U657="X"),1,0))</f>
        <v>1</v>
      </c>
      <c r="S657">
        <f>IF(SUM('Actual species'!V657)&gt;0,1,IF(SUM('Actual species'!V657="X"),1,0))</f>
        <v>1</v>
      </c>
      <c r="T657">
        <f>IF(SUM('Actual species'!W657)&gt;0,1,IF(SUM('Actual species'!W657="X"),1,0))</f>
        <v>0</v>
      </c>
      <c r="U657">
        <f>IF(SUM('Actual species'!X657)&gt;0,1,IF(SUM('Actual species'!X657="X"),1,0))</f>
        <v>1</v>
      </c>
      <c r="V657">
        <f>IF(SUM('Actual species'!Y657)&gt;0,1,IF(SUM('Actual species'!Y657="X"),1,0))</f>
        <v>1</v>
      </c>
    </row>
    <row r="658" spans="1:22" x14ac:dyDescent="0.3">
      <c r="A658" t="str">
        <f>'Actual species'!A658</f>
        <v>Stenus turbulentus</v>
      </c>
      <c r="B658">
        <f>IF(SUM('Actual species'!B658:E658)&gt;0,1,IF(SUM('Actual species'!B658:E658="X"),1,0))</f>
        <v>1</v>
      </c>
      <c r="C658">
        <f>IF(SUM('Actual species'!F658)&gt;0,1,IF(SUM('Actual species'!F658="X"),1,0))</f>
        <v>0</v>
      </c>
      <c r="D658">
        <f>IF(SUM('Actual species'!G658)&gt;0,1,IF(SUM('Actual species'!G658="X"),1,0))</f>
        <v>1</v>
      </c>
      <c r="E658">
        <f>IF(SUM('Actual species'!H658)&gt;0,1,IF(SUM('Actual species'!H658="X"),1,0))</f>
        <v>1</v>
      </c>
      <c r="F658">
        <f>IF(SUM('Actual species'!I658)&gt;0,1,IF(SUM('Actual species'!I658="X"),1,0))</f>
        <v>1</v>
      </c>
      <c r="G658">
        <f>IF(SUM('Actual species'!J658)&gt;0,1,IF(SUM('Actual species'!J658="X"),1,0))</f>
        <v>0</v>
      </c>
      <c r="H658">
        <f>IF(SUM('Actual species'!K658)&gt;0,1,IF(SUM('Actual species'!K658="X"),1,0))</f>
        <v>1</v>
      </c>
      <c r="I658">
        <f>IF(SUM('Actual species'!L658)&gt;0,1,IF(SUM('Actual species'!L658="X"),1,0))</f>
        <v>1</v>
      </c>
      <c r="J658">
        <f>IF(SUM('Actual species'!M658)&gt;0,1,IF(SUM('Actual species'!M658="X"),1,0))</f>
        <v>0</v>
      </c>
      <c r="K658">
        <f>IF(SUM('Actual species'!N658)&gt;0,1,IF(SUM('Actual species'!N658="X"),1,0))</f>
        <v>1</v>
      </c>
      <c r="L658">
        <f>IF(SUM('Actual species'!O658)&gt;0,1,IF(SUM('Actual species'!O658="X"),1,0))</f>
        <v>1</v>
      </c>
      <c r="M658">
        <f>IF(SUM('Actual species'!P658)&gt;0,1,IF(SUM('Actual species'!P658="X"),1,0))</f>
        <v>1</v>
      </c>
      <c r="N658">
        <f>IF(SUM('Actual species'!Q658)&gt;0,1,IF(SUM('Actual species'!Q658="X"),1,0))</f>
        <v>0</v>
      </c>
      <c r="O658">
        <f>IF(SUM('Actual species'!R658)&gt;0,1,IF(SUM('Actual species'!R658="X"),1,0))</f>
        <v>1</v>
      </c>
      <c r="P658">
        <f>IF(SUM('Actual species'!S658)&gt;0,1,IF(SUM('Actual species'!S658="X"),1,0))</f>
        <v>0</v>
      </c>
      <c r="Q658">
        <f>IF(SUM('Actual species'!T658)&gt;0,1,IF(SUM('Actual species'!T658="X"),1,0))</f>
        <v>0</v>
      </c>
      <c r="R658">
        <f>IF(SUM('Actual species'!U658)&gt;0,1,IF(SUM('Actual species'!U658="X"),1,0))</f>
        <v>0</v>
      </c>
      <c r="S658">
        <f>IF(SUM('Actual species'!V658)&gt;0,1,IF(SUM('Actual species'!V658="X"),1,0))</f>
        <v>0</v>
      </c>
      <c r="T658">
        <f>IF(SUM('Actual species'!W658)&gt;0,1,IF(SUM('Actual species'!W658="X"),1,0))</f>
        <v>0</v>
      </c>
      <c r="U658">
        <f>IF(SUM('Actual species'!X658)&gt;0,1,IF(SUM('Actual species'!X658="X"),1,0))</f>
        <v>1</v>
      </c>
      <c r="V658">
        <f>IF(SUM('Actual species'!Y658)&gt;0,1,IF(SUM('Actual species'!Y658="X"),1,0))</f>
        <v>0</v>
      </c>
    </row>
    <row r="659" spans="1:22" x14ac:dyDescent="0.3">
      <c r="A659" t="str">
        <f>'Actual species'!A659</f>
        <v>Stenus turcicus</v>
      </c>
      <c r="B659">
        <f>IF(SUM('Actual species'!B659:E659)&gt;0,1,IF(SUM('Actual species'!B659:E659="X"),1,0))</f>
        <v>0</v>
      </c>
      <c r="C659">
        <f>IF(SUM('Actual species'!F659)&gt;0,1,IF(SUM('Actual species'!F659="X"),1,0))</f>
        <v>0</v>
      </c>
      <c r="D659">
        <f>IF(SUM('Actual species'!G659)&gt;0,1,IF(SUM('Actual species'!G659="X"),1,0))</f>
        <v>0</v>
      </c>
      <c r="E659">
        <f>IF(SUM('Actual species'!H659)&gt;0,1,IF(SUM('Actual species'!H659="X"),1,0))</f>
        <v>1</v>
      </c>
      <c r="F659">
        <f>IF(SUM('Actual species'!I659)&gt;0,1,IF(SUM('Actual species'!I659="X"),1,0))</f>
        <v>0</v>
      </c>
      <c r="G659">
        <f>IF(SUM('Actual species'!J659)&gt;0,1,IF(SUM('Actual species'!J659="X"),1,0))</f>
        <v>0</v>
      </c>
      <c r="H659">
        <f>IF(SUM('Actual species'!K659)&gt;0,1,IF(SUM('Actual species'!K659="X"),1,0))</f>
        <v>0</v>
      </c>
      <c r="I659">
        <f>IF(SUM('Actual species'!L659)&gt;0,1,IF(SUM('Actual species'!L659="X"),1,0))</f>
        <v>0</v>
      </c>
      <c r="J659">
        <f>IF(SUM('Actual species'!M659)&gt;0,1,IF(SUM('Actual species'!M659="X"),1,0))</f>
        <v>0</v>
      </c>
      <c r="K659">
        <f>IF(SUM('Actual species'!N659)&gt;0,1,IF(SUM('Actual species'!N659="X"),1,0))</f>
        <v>0</v>
      </c>
      <c r="L659">
        <f>IF(SUM('Actual species'!O659)&gt;0,1,IF(SUM('Actual species'!O659="X"),1,0))</f>
        <v>0</v>
      </c>
      <c r="M659">
        <f>IF(SUM('Actual species'!P659)&gt;0,1,IF(SUM('Actual species'!P659="X"),1,0))</f>
        <v>1</v>
      </c>
      <c r="N659">
        <f>IF(SUM('Actual species'!Q659)&gt;0,1,IF(SUM('Actual species'!Q659="X"),1,0))</f>
        <v>0</v>
      </c>
      <c r="O659">
        <f>IF(SUM('Actual species'!R659)&gt;0,1,IF(SUM('Actual species'!R659="X"),1,0))</f>
        <v>0</v>
      </c>
      <c r="P659">
        <f>IF(SUM('Actual species'!S659)&gt;0,1,IF(SUM('Actual species'!S659="X"),1,0))</f>
        <v>0</v>
      </c>
      <c r="Q659">
        <f>IF(SUM('Actual species'!T659)&gt;0,1,IF(SUM('Actual species'!T659="X"),1,0))</f>
        <v>0</v>
      </c>
      <c r="R659">
        <f>IF(SUM('Actual species'!U659)&gt;0,1,IF(SUM('Actual species'!U659="X"),1,0))</f>
        <v>0</v>
      </c>
      <c r="S659">
        <f>IF(SUM('Actual species'!V659)&gt;0,1,IF(SUM('Actual species'!V659="X"),1,0))</f>
        <v>0</v>
      </c>
      <c r="T659">
        <f>IF(SUM('Actual species'!W659)&gt;0,1,IF(SUM('Actual species'!W659="X"),1,0))</f>
        <v>0</v>
      </c>
      <c r="U659">
        <f>IF(SUM('Actual species'!X659)&gt;0,1,IF(SUM('Actual species'!X659="X"),1,0))</f>
        <v>0</v>
      </c>
      <c r="V659">
        <f>IF(SUM('Actual species'!Y659)&gt;0,1,IF(SUM('Actual species'!Y659="X"),1,0))</f>
        <v>0</v>
      </c>
    </row>
    <row r="660" spans="1:22" x14ac:dyDescent="0.3">
      <c r="A660" t="str">
        <f>'Actual species'!A660</f>
        <v>Euaesthetinae</v>
      </c>
      <c r="B660">
        <f>IF(SUM('Actual species'!B660:E660)&gt;0,1,IF(SUM('Actual species'!B660:E660="X"),1,0))</f>
        <v>0</v>
      </c>
      <c r="C660">
        <f>IF(SUM('Actual species'!F660)&gt;0,1,IF(SUM('Actual species'!F660="X"),1,0))</f>
        <v>0</v>
      </c>
      <c r="D660">
        <f>IF(SUM('Actual species'!G660)&gt;0,1,IF(SUM('Actual species'!G660="X"),1,0))</f>
        <v>0</v>
      </c>
      <c r="E660">
        <f>IF(SUM('Actual species'!H660)&gt;0,1,IF(SUM('Actual species'!H660="X"),1,0))</f>
        <v>0</v>
      </c>
      <c r="F660">
        <f>IF(SUM('Actual species'!I660)&gt;0,1,IF(SUM('Actual species'!I660="X"),1,0))</f>
        <v>0</v>
      </c>
      <c r="G660">
        <f>IF(SUM('Actual species'!J660)&gt;0,1,IF(SUM('Actual species'!J660="X"),1,0))</f>
        <v>0</v>
      </c>
      <c r="H660">
        <f>IF(SUM('Actual species'!K660)&gt;0,1,IF(SUM('Actual species'!K660="X"),1,0))</f>
        <v>0</v>
      </c>
      <c r="I660">
        <f>IF(SUM('Actual species'!L660)&gt;0,1,IF(SUM('Actual species'!L660="X"),1,0))</f>
        <v>0</v>
      </c>
      <c r="J660">
        <f>IF(SUM('Actual species'!M660)&gt;0,1,IF(SUM('Actual species'!M660="X"),1,0))</f>
        <v>0</v>
      </c>
      <c r="K660">
        <f>IF(SUM('Actual species'!N660)&gt;0,1,IF(SUM('Actual species'!N660="X"),1,0))</f>
        <v>0</v>
      </c>
      <c r="L660">
        <f>IF(SUM('Actual species'!O660)&gt;0,1,IF(SUM('Actual species'!O660="X"),1,0))</f>
        <v>0</v>
      </c>
      <c r="M660">
        <f>IF(SUM('Actual species'!P660)&gt;0,1,IF(SUM('Actual species'!P660="X"),1,0))</f>
        <v>0</v>
      </c>
      <c r="N660">
        <f>IF(SUM('Actual species'!Q660)&gt;0,1,IF(SUM('Actual species'!Q660="X"),1,0))</f>
        <v>0</v>
      </c>
      <c r="O660">
        <f>IF(SUM('Actual species'!R660)&gt;0,1,IF(SUM('Actual species'!R660="X"),1,0))</f>
        <v>0</v>
      </c>
      <c r="P660">
        <f>IF(SUM('Actual species'!S660)&gt;0,1,IF(SUM('Actual species'!S660="X"),1,0))</f>
        <v>0</v>
      </c>
      <c r="Q660">
        <f>IF(SUM('Actual species'!T660)&gt;0,1,IF(SUM('Actual species'!T660="X"),1,0))</f>
        <v>0</v>
      </c>
      <c r="R660">
        <f>IF(SUM('Actual species'!U660)&gt;0,1,IF(SUM('Actual species'!U660="X"),1,0))</f>
        <v>0</v>
      </c>
      <c r="S660">
        <f>IF(SUM('Actual species'!V660)&gt;0,1,IF(SUM('Actual species'!V660="X"),1,0))</f>
        <v>0</v>
      </c>
      <c r="T660">
        <f>IF(SUM('Actual species'!W660)&gt;0,1,IF(SUM('Actual species'!W660="X"),1,0))</f>
        <v>0</v>
      </c>
      <c r="U660">
        <f>IF(SUM('Actual species'!X660)&gt;0,1,IF(SUM('Actual species'!X660="X"),1,0))</f>
        <v>0</v>
      </c>
      <c r="V660">
        <f>IF(SUM('Actual species'!Y660)&gt;0,1,IF(SUM('Actual species'!Y660="X"),1,0))</f>
        <v>0</v>
      </c>
    </row>
    <row r="661" spans="1:22" x14ac:dyDescent="0.3">
      <c r="A661" t="str">
        <f>'Actual species'!A661</f>
        <v>Edaphus dissimilis</v>
      </c>
      <c r="B661">
        <f>IF(SUM('Actual species'!B661:E661)&gt;0,1,IF(SUM('Actual species'!B661:E661="X"),1,0))</f>
        <v>0</v>
      </c>
      <c r="C661">
        <f>IF(SUM('Actual species'!F661)&gt;0,1,IF(SUM('Actual species'!F661="X"),1,0))</f>
        <v>0</v>
      </c>
      <c r="D661">
        <f>IF(SUM('Actual species'!G661)&gt;0,1,IF(SUM('Actual species'!G661="X"),1,0))</f>
        <v>0</v>
      </c>
      <c r="E661">
        <f>IF(SUM('Actual species'!H661)&gt;0,1,IF(SUM('Actual species'!H661="X"),1,0))</f>
        <v>0</v>
      </c>
      <c r="F661">
        <f>IF(SUM('Actual species'!I661)&gt;0,1,IF(SUM('Actual species'!I661="X"),1,0))</f>
        <v>0</v>
      </c>
      <c r="G661">
        <f>IF(SUM('Actual species'!J661)&gt;0,1,IF(SUM('Actual species'!J661="X"),1,0))</f>
        <v>0</v>
      </c>
      <c r="H661">
        <f>IF(SUM('Actual species'!K661)&gt;0,1,IF(SUM('Actual species'!K661="X"),1,0))</f>
        <v>0</v>
      </c>
      <c r="I661">
        <f>IF(SUM('Actual species'!L661)&gt;0,1,IF(SUM('Actual species'!L661="X"),1,0))</f>
        <v>0</v>
      </c>
      <c r="J661">
        <f>IF(SUM('Actual species'!M661)&gt;0,1,IF(SUM('Actual species'!M661="X"),1,0))</f>
        <v>1</v>
      </c>
      <c r="K661">
        <f>IF(SUM('Actual species'!N661)&gt;0,1,IF(SUM('Actual species'!N661="X"),1,0))</f>
        <v>0</v>
      </c>
      <c r="L661">
        <f>IF(SUM('Actual species'!O661)&gt;0,1,IF(SUM('Actual species'!O661="X"),1,0))</f>
        <v>0</v>
      </c>
      <c r="M661">
        <f>IF(SUM('Actual species'!P661)&gt;0,1,IF(SUM('Actual species'!P661="X"),1,0))</f>
        <v>0</v>
      </c>
      <c r="N661">
        <f>IF(SUM('Actual species'!Q661)&gt;0,1,IF(SUM('Actual species'!Q661="X"),1,0))</f>
        <v>0</v>
      </c>
      <c r="O661">
        <f>IF(SUM('Actual species'!R661)&gt;0,1,IF(SUM('Actual species'!R661="X"),1,0))</f>
        <v>0</v>
      </c>
      <c r="P661">
        <f>IF(SUM('Actual species'!S661)&gt;0,1,IF(SUM('Actual species'!S661="X"),1,0))</f>
        <v>0</v>
      </c>
      <c r="Q661">
        <f>IF(SUM('Actual species'!T661)&gt;0,1,IF(SUM('Actual species'!T661="X"),1,0))</f>
        <v>0</v>
      </c>
      <c r="R661">
        <f>IF(SUM('Actual species'!U661)&gt;0,1,IF(SUM('Actual species'!U661="X"),1,0))</f>
        <v>0</v>
      </c>
      <c r="S661">
        <f>IF(SUM('Actual species'!V661)&gt;0,1,IF(SUM('Actual species'!V661="X"),1,0))</f>
        <v>0</v>
      </c>
      <c r="T661">
        <f>IF(SUM('Actual species'!W661)&gt;0,1,IF(SUM('Actual species'!W661="X"),1,0))</f>
        <v>0</v>
      </c>
      <c r="U661">
        <f>IF(SUM('Actual species'!X661)&gt;0,1,IF(SUM('Actual species'!X661="X"),1,0))</f>
        <v>1</v>
      </c>
      <c r="V661">
        <f>IF(SUM('Actual species'!Y661)&gt;0,1,IF(SUM('Actual species'!Y661="X"),1,0))</f>
        <v>0</v>
      </c>
    </row>
    <row r="662" spans="1:22" x14ac:dyDescent="0.3">
      <c r="A662" t="str">
        <f>'Actual species'!A662</f>
        <v>Leptotyphlinae</v>
      </c>
      <c r="B662">
        <f>IF(SUM('Actual species'!B662:E662)&gt;0,1,IF(SUM('Actual species'!B662:E662="X"),1,0))</f>
        <v>0</v>
      </c>
      <c r="C662">
        <f>IF(SUM('Actual species'!F662)&gt;0,1,IF(SUM('Actual species'!F662="X"),1,0))</f>
        <v>0</v>
      </c>
      <c r="D662">
        <f>IF(SUM('Actual species'!G662)&gt;0,1,IF(SUM('Actual species'!G662="X"),1,0))</f>
        <v>0</v>
      </c>
      <c r="E662">
        <f>IF(SUM('Actual species'!H662)&gt;0,1,IF(SUM('Actual species'!H662="X"),1,0))</f>
        <v>0</v>
      </c>
      <c r="F662">
        <f>IF(SUM('Actual species'!I662)&gt;0,1,IF(SUM('Actual species'!I662="X"),1,0))</f>
        <v>0</v>
      </c>
      <c r="G662">
        <f>IF(SUM('Actual species'!J662)&gt;0,1,IF(SUM('Actual species'!J662="X"),1,0))</f>
        <v>0</v>
      </c>
      <c r="H662">
        <f>IF(SUM('Actual species'!K662)&gt;0,1,IF(SUM('Actual species'!K662="X"),1,0))</f>
        <v>0</v>
      </c>
      <c r="I662">
        <f>IF(SUM('Actual species'!L662)&gt;0,1,IF(SUM('Actual species'!L662="X"),1,0))</f>
        <v>0</v>
      </c>
      <c r="J662">
        <f>IF(SUM('Actual species'!M662)&gt;0,1,IF(SUM('Actual species'!M662="X"),1,0))</f>
        <v>0</v>
      </c>
      <c r="K662">
        <f>IF(SUM('Actual species'!N662)&gt;0,1,IF(SUM('Actual species'!N662="X"),1,0))</f>
        <v>0</v>
      </c>
      <c r="L662">
        <f>IF(SUM('Actual species'!O662)&gt;0,1,IF(SUM('Actual species'!O662="X"),1,0))</f>
        <v>0</v>
      </c>
      <c r="M662">
        <f>IF(SUM('Actual species'!P662)&gt;0,1,IF(SUM('Actual species'!P662="X"),1,0))</f>
        <v>0</v>
      </c>
      <c r="N662">
        <f>IF(SUM('Actual species'!Q662)&gt;0,1,IF(SUM('Actual species'!Q662="X"),1,0))</f>
        <v>0</v>
      </c>
      <c r="O662">
        <f>IF(SUM('Actual species'!R662)&gt;0,1,IF(SUM('Actual species'!R662="X"),1,0))</f>
        <v>0</v>
      </c>
      <c r="P662">
        <f>IF(SUM('Actual species'!S662)&gt;0,1,IF(SUM('Actual species'!S662="X"),1,0))</f>
        <v>0</v>
      </c>
      <c r="Q662">
        <f>IF(SUM('Actual species'!T662)&gt;0,1,IF(SUM('Actual species'!T662="X"),1,0))</f>
        <v>0</v>
      </c>
      <c r="R662">
        <f>IF(SUM('Actual species'!U662)&gt;0,1,IF(SUM('Actual species'!U662="X"),1,0))</f>
        <v>0</v>
      </c>
      <c r="S662">
        <f>IF(SUM('Actual species'!V662)&gt;0,1,IF(SUM('Actual species'!V662="X"),1,0))</f>
        <v>0</v>
      </c>
      <c r="T662">
        <f>IF(SUM('Actual species'!W662)&gt;0,1,IF(SUM('Actual species'!W662="X"),1,0))</f>
        <v>0</v>
      </c>
      <c r="U662">
        <f>IF(SUM('Actual species'!X662)&gt;0,1,IF(SUM('Actual species'!X662="X"),1,0))</f>
        <v>0</v>
      </c>
      <c r="V662">
        <f>IF(SUM('Actual species'!Y662)&gt;0,1,IF(SUM('Actual species'!Y662="X"),1,0))</f>
        <v>0</v>
      </c>
    </row>
    <row r="663" spans="1:22" x14ac:dyDescent="0.3">
      <c r="A663" t="str">
        <f>'Actual species'!A663</f>
        <v xml:space="preserve">**Allotyphlus achileus (E) </v>
      </c>
      <c r="B663">
        <f>IF(SUM('Actual species'!B663:E663)&gt;0,1,IF(SUM('Actual species'!B663:E663="X"),1,0))</f>
        <v>0</v>
      </c>
      <c r="C663">
        <f>IF(SUM('Actual species'!F663)&gt;0,1,IF(SUM('Actual species'!F663="X"),1,0))</f>
        <v>0</v>
      </c>
      <c r="D663">
        <f>IF(SUM('Actual species'!G663)&gt;0,1,IF(SUM('Actual species'!G663="X"),1,0))</f>
        <v>0</v>
      </c>
      <c r="E663">
        <f>IF(SUM('Actual species'!H663)&gt;0,1,IF(SUM('Actual species'!H663="X"),1,0))</f>
        <v>0</v>
      </c>
      <c r="F663">
        <f>IF(SUM('Actual species'!I663)&gt;0,1,IF(SUM('Actual species'!I663="X"),1,0))</f>
        <v>0</v>
      </c>
      <c r="G663">
        <f>IF(SUM('Actual species'!J663)&gt;0,1,IF(SUM('Actual species'!J663="X"),1,0))</f>
        <v>0</v>
      </c>
      <c r="H663">
        <f>IF(SUM('Actual species'!K663)&gt;0,1,IF(SUM('Actual species'!K663="X"),1,0))</f>
        <v>0</v>
      </c>
      <c r="I663">
        <f>IF(SUM('Actual species'!L663)&gt;0,1,IF(SUM('Actual species'!L663="X"),1,0))</f>
        <v>0</v>
      </c>
      <c r="J663">
        <f>IF(SUM('Actual species'!M663)&gt;0,1,IF(SUM('Actual species'!M663="X"),1,0))</f>
        <v>1</v>
      </c>
      <c r="K663">
        <f>IF(SUM('Actual species'!N663)&gt;0,1,IF(SUM('Actual species'!N663="X"),1,0))</f>
        <v>0</v>
      </c>
      <c r="L663">
        <f>IF(SUM('Actual species'!O663)&gt;0,1,IF(SUM('Actual species'!O663="X"),1,0))</f>
        <v>0</v>
      </c>
      <c r="M663">
        <f>IF(SUM('Actual species'!P663)&gt;0,1,IF(SUM('Actual species'!P663="X"),1,0))</f>
        <v>0</v>
      </c>
      <c r="N663">
        <f>IF(SUM('Actual species'!Q663)&gt;0,1,IF(SUM('Actual species'!Q663="X"),1,0))</f>
        <v>0</v>
      </c>
      <c r="O663">
        <f>IF(SUM('Actual species'!R663)&gt;0,1,IF(SUM('Actual species'!R663="X"),1,0))</f>
        <v>0</v>
      </c>
      <c r="P663">
        <f>IF(SUM('Actual species'!S663)&gt;0,1,IF(SUM('Actual species'!S663="X"),1,0))</f>
        <v>0</v>
      </c>
      <c r="Q663">
        <f>IF(SUM('Actual species'!T663)&gt;0,1,IF(SUM('Actual species'!T663="X"),1,0))</f>
        <v>0</v>
      </c>
      <c r="R663">
        <f>IF(SUM('Actual species'!U663)&gt;0,1,IF(SUM('Actual species'!U663="X"),1,0))</f>
        <v>0</v>
      </c>
      <c r="S663">
        <f>IF(SUM('Actual species'!V663)&gt;0,1,IF(SUM('Actual species'!V663="X"),1,0))</f>
        <v>0</v>
      </c>
      <c r="T663">
        <f>IF(SUM('Actual species'!W663)&gt;0,1,IF(SUM('Actual species'!W663="X"),1,0))</f>
        <v>1</v>
      </c>
      <c r="U663">
        <f>IF(SUM('Actual species'!X663)&gt;0,1,IF(SUM('Actual species'!X663="X"),1,0))</f>
        <v>0</v>
      </c>
      <c r="V663">
        <f>IF(SUM('Actual species'!Y663)&gt;0,1,IF(SUM('Actual species'!Y663="X"),1,0))</f>
        <v>0</v>
      </c>
    </row>
    <row r="664" spans="1:22" x14ac:dyDescent="0.3">
      <c r="A664" t="str">
        <f>'Actual species'!A664</f>
        <v xml:space="preserve">**Allotyphlus corcyranus (E) </v>
      </c>
      <c r="B664">
        <f>IF(SUM('Actual species'!B664:E664)&gt;0,1,IF(SUM('Actual species'!B664:E664="X"),1,0))</f>
        <v>0</v>
      </c>
      <c r="C664">
        <f>IF(SUM('Actual species'!F664)&gt;0,1,IF(SUM('Actual species'!F664="X"),1,0))</f>
        <v>0</v>
      </c>
      <c r="D664">
        <f>IF(SUM('Actual species'!G664)&gt;0,1,IF(SUM('Actual species'!G664="X"),1,0))</f>
        <v>0</v>
      </c>
      <c r="E664">
        <f>IF(SUM('Actual species'!H664)&gt;0,1,IF(SUM('Actual species'!H664="X"),1,0))</f>
        <v>0</v>
      </c>
      <c r="F664">
        <f>IF(SUM('Actual species'!I664)&gt;0,1,IF(SUM('Actual species'!I664="X"),1,0))</f>
        <v>0</v>
      </c>
      <c r="G664">
        <f>IF(SUM('Actual species'!J664)&gt;0,1,IF(SUM('Actual species'!J664="X"),1,0))</f>
        <v>0</v>
      </c>
      <c r="H664">
        <f>IF(SUM('Actual species'!K664)&gt;0,1,IF(SUM('Actual species'!K664="X"),1,0))</f>
        <v>0</v>
      </c>
      <c r="I664">
        <f>IF(SUM('Actual species'!L664)&gt;0,1,IF(SUM('Actual species'!L664="X"),1,0))</f>
        <v>0</v>
      </c>
      <c r="J664">
        <f>IF(SUM('Actual species'!M664)&gt;0,1,IF(SUM('Actual species'!M664="X"),1,0))</f>
        <v>1</v>
      </c>
      <c r="K664">
        <f>IF(SUM('Actual species'!N664)&gt;0,1,IF(SUM('Actual species'!N664="X"),1,0))</f>
        <v>0</v>
      </c>
      <c r="L664">
        <f>IF(SUM('Actual species'!O664)&gt;0,1,IF(SUM('Actual species'!O664="X"),1,0))</f>
        <v>0</v>
      </c>
      <c r="M664">
        <f>IF(SUM('Actual species'!P664)&gt;0,1,IF(SUM('Actual species'!P664="X"),1,0))</f>
        <v>0</v>
      </c>
      <c r="N664">
        <f>IF(SUM('Actual species'!Q664)&gt;0,1,IF(SUM('Actual species'!Q664="X"),1,0))</f>
        <v>0</v>
      </c>
      <c r="O664">
        <f>IF(SUM('Actual species'!R664)&gt;0,1,IF(SUM('Actual species'!R664="X"),1,0))</f>
        <v>0</v>
      </c>
      <c r="P664">
        <f>IF(SUM('Actual species'!S664)&gt;0,1,IF(SUM('Actual species'!S664="X"),1,0))</f>
        <v>0</v>
      </c>
      <c r="Q664">
        <f>IF(SUM('Actual species'!T664)&gt;0,1,IF(SUM('Actual species'!T664="X"),1,0))</f>
        <v>0</v>
      </c>
      <c r="R664">
        <f>IF(SUM('Actual species'!U664)&gt;0,1,IF(SUM('Actual species'!U664="X"),1,0))</f>
        <v>0</v>
      </c>
      <c r="S664">
        <f>IF(SUM('Actual species'!V664)&gt;0,1,IF(SUM('Actual species'!V664="X"),1,0))</f>
        <v>0</v>
      </c>
      <c r="T664">
        <f>IF(SUM('Actual species'!W664)&gt;0,1,IF(SUM('Actual species'!W664="X"),1,0))</f>
        <v>1</v>
      </c>
      <c r="U664">
        <f>IF(SUM('Actual species'!X664)&gt;0,1,IF(SUM('Actual species'!X664="X"),1,0))</f>
        <v>0</v>
      </c>
      <c r="V664">
        <f>IF(SUM('Actual species'!Y664)&gt;0,1,IF(SUM('Actual species'!Y664="X"),1,0))</f>
        <v>0</v>
      </c>
    </row>
    <row r="665" spans="1:22" x14ac:dyDescent="0.3">
      <c r="A665" t="str">
        <f>'Actual species'!A665</f>
        <v xml:space="preserve">**Allotyphlus corcyricus (E) </v>
      </c>
      <c r="B665">
        <f>IF(SUM('Actual species'!B665:E665)&gt;0,1,IF(SUM('Actual species'!B665:E665="X"),1,0))</f>
        <v>0</v>
      </c>
      <c r="C665">
        <f>IF(SUM('Actual species'!F665)&gt;0,1,IF(SUM('Actual species'!F665="X"),1,0))</f>
        <v>0</v>
      </c>
      <c r="D665">
        <f>IF(SUM('Actual species'!G665)&gt;0,1,IF(SUM('Actual species'!G665="X"),1,0))</f>
        <v>0</v>
      </c>
      <c r="E665">
        <f>IF(SUM('Actual species'!H665)&gt;0,1,IF(SUM('Actual species'!H665="X"),1,0))</f>
        <v>0</v>
      </c>
      <c r="F665">
        <f>IF(SUM('Actual species'!I665)&gt;0,1,IF(SUM('Actual species'!I665="X"),1,0))</f>
        <v>0</v>
      </c>
      <c r="G665">
        <f>IF(SUM('Actual species'!J665)&gt;0,1,IF(SUM('Actual species'!J665="X"),1,0))</f>
        <v>0</v>
      </c>
      <c r="H665">
        <f>IF(SUM('Actual species'!K665)&gt;0,1,IF(SUM('Actual species'!K665="X"),1,0))</f>
        <v>0</v>
      </c>
      <c r="I665">
        <f>IF(SUM('Actual species'!L665)&gt;0,1,IF(SUM('Actual species'!L665="X"),1,0))</f>
        <v>0</v>
      </c>
      <c r="J665">
        <f>IF(SUM('Actual species'!M665)&gt;0,1,IF(SUM('Actual species'!M665="X"),1,0))</f>
        <v>1</v>
      </c>
      <c r="K665">
        <f>IF(SUM('Actual species'!N665)&gt;0,1,IF(SUM('Actual species'!N665="X"),1,0))</f>
        <v>0</v>
      </c>
      <c r="L665">
        <f>IF(SUM('Actual species'!O665)&gt;0,1,IF(SUM('Actual species'!O665="X"),1,0))</f>
        <v>0</v>
      </c>
      <c r="M665">
        <f>IF(SUM('Actual species'!P665)&gt;0,1,IF(SUM('Actual species'!P665="X"),1,0))</f>
        <v>0</v>
      </c>
      <c r="N665">
        <f>IF(SUM('Actual species'!Q665)&gt;0,1,IF(SUM('Actual species'!Q665="X"),1,0))</f>
        <v>0</v>
      </c>
      <c r="O665">
        <f>IF(SUM('Actual species'!R665)&gt;0,1,IF(SUM('Actual species'!R665="X"),1,0))</f>
        <v>0</v>
      </c>
      <c r="P665">
        <f>IF(SUM('Actual species'!S665)&gt;0,1,IF(SUM('Actual species'!S665="X"),1,0))</f>
        <v>0</v>
      </c>
      <c r="Q665">
        <f>IF(SUM('Actual species'!T665)&gt;0,1,IF(SUM('Actual species'!T665="X"),1,0))</f>
        <v>0</v>
      </c>
      <c r="R665">
        <f>IF(SUM('Actual species'!U665)&gt;0,1,IF(SUM('Actual species'!U665="X"),1,0))</f>
        <v>0</v>
      </c>
      <c r="S665">
        <f>IF(SUM('Actual species'!V665)&gt;0,1,IF(SUM('Actual species'!V665="X"),1,0))</f>
        <v>0</v>
      </c>
      <c r="T665">
        <f>IF(SUM('Actual species'!W665)&gt;0,1,IF(SUM('Actual species'!W665="X"),1,0))</f>
        <v>1</v>
      </c>
      <c r="U665">
        <f>IF(SUM('Actual species'!X665)&gt;0,1,IF(SUM('Actual species'!X665="X"),1,0))</f>
        <v>0</v>
      </c>
      <c r="V665">
        <f>IF(SUM('Actual species'!Y665)&gt;0,1,IF(SUM('Actual species'!Y665="X"),1,0))</f>
        <v>0</v>
      </c>
    </row>
    <row r="666" spans="1:22" x14ac:dyDescent="0.3">
      <c r="A666" t="str">
        <f>'Actual species'!A666</f>
        <v xml:space="preserve">**Allotyphlus dexter (E) </v>
      </c>
      <c r="B666">
        <f>IF(SUM('Actual species'!B666:E666)&gt;0,1,IF(SUM('Actual species'!B666:E666="X"),1,0))</f>
        <v>0</v>
      </c>
      <c r="C666">
        <f>IF(SUM('Actual species'!F666)&gt;0,1,IF(SUM('Actual species'!F666="X"),1,0))</f>
        <v>0</v>
      </c>
      <c r="D666">
        <f>IF(SUM('Actual species'!G666)&gt;0,1,IF(SUM('Actual species'!G666="X"),1,0))</f>
        <v>0</v>
      </c>
      <c r="E666">
        <f>IF(SUM('Actual species'!H666)&gt;0,1,IF(SUM('Actual species'!H666="X"),1,0))</f>
        <v>0</v>
      </c>
      <c r="F666">
        <f>IF(SUM('Actual species'!I666)&gt;0,1,IF(SUM('Actual species'!I666="X"),1,0))</f>
        <v>0</v>
      </c>
      <c r="G666">
        <f>IF(SUM('Actual species'!J666)&gt;0,1,IF(SUM('Actual species'!J666="X"),1,0))</f>
        <v>0</v>
      </c>
      <c r="H666">
        <f>IF(SUM('Actual species'!K666)&gt;0,1,IF(SUM('Actual species'!K666="X"),1,0))</f>
        <v>0</v>
      </c>
      <c r="I666">
        <f>IF(SUM('Actual species'!L666)&gt;0,1,IF(SUM('Actual species'!L666="X"),1,0))</f>
        <v>0</v>
      </c>
      <c r="J666">
        <f>IF(SUM('Actual species'!M666)&gt;0,1,IF(SUM('Actual species'!M666="X"),1,0))</f>
        <v>1</v>
      </c>
      <c r="K666">
        <f>IF(SUM('Actual species'!N666)&gt;0,1,IF(SUM('Actual species'!N666="X"),1,0))</f>
        <v>0</v>
      </c>
      <c r="L666">
        <f>IF(SUM('Actual species'!O666)&gt;0,1,IF(SUM('Actual species'!O666="X"),1,0))</f>
        <v>0</v>
      </c>
      <c r="M666">
        <f>IF(SUM('Actual species'!P666)&gt;0,1,IF(SUM('Actual species'!P666="X"),1,0))</f>
        <v>0</v>
      </c>
      <c r="N666">
        <f>IF(SUM('Actual species'!Q666)&gt;0,1,IF(SUM('Actual species'!Q666="X"),1,0))</f>
        <v>0</v>
      </c>
      <c r="O666">
        <f>IF(SUM('Actual species'!R666)&gt;0,1,IF(SUM('Actual species'!R666="X"),1,0))</f>
        <v>0</v>
      </c>
      <c r="P666">
        <f>IF(SUM('Actual species'!S666)&gt;0,1,IF(SUM('Actual species'!S666="X"),1,0))</f>
        <v>0</v>
      </c>
      <c r="Q666">
        <f>IF(SUM('Actual species'!T666)&gt;0,1,IF(SUM('Actual species'!T666="X"),1,0))</f>
        <v>0</v>
      </c>
      <c r="R666">
        <f>IF(SUM('Actual species'!U666)&gt;0,1,IF(SUM('Actual species'!U666="X"),1,0))</f>
        <v>0</v>
      </c>
      <c r="S666">
        <f>IF(SUM('Actual species'!V666)&gt;0,1,IF(SUM('Actual species'!V666="X"),1,0))</f>
        <v>0</v>
      </c>
      <c r="T666">
        <f>IF(SUM('Actual species'!W666)&gt;0,1,IF(SUM('Actual species'!W666="X"),1,0))</f>
        <v>1</v>
      </c>
      <c r="U666">
        <f>IF(SUM('Actual species'!X666)&gt;0,1,IF(SUM('Actual species'!X666="X"),1,0))</f>
        <v>0</v>
      </c>
      <c r="V666">
        <f>IF(SUM('Actual species'!Y666)&gt;0,1,IF(SUM('Actual species'!Y666="X"),1,0))</f>
        <v>0</v>
      </c>
    </row>
    <row r="667" spans="1:22" x14ac:dyDescent="0.3">
      <c r="A667" t="str">
        <f>'Actual species'!A667</f>
        <v xml:space="preserve">**Allotyphlus sinester (E) </v>
      </c>
      <c r="B667">
        <f>IF(SUM('Actual species'!B667:E667)&gt;0,1,IF(SUM('Actual species'!B667:E667="X"),1,0))</f>
        <v>0</v>
      </c>
      <c r="C667">
        <f>IF(SUM('Actual species'!F667)&gt;0,1,IF(SUM('Actual species'!F667="X"),1,0))</f>
        <v>0</v>
      </c>
      <c r="D667">
        <f>IF(SUM('Actual species'!G667)&gt;0,1,IF(SUM('Actual species'!G667="X"),1,0))</f>
        <v>0</v>
      </c>
      <c r="E667">
        <f>IF(SUM('Actual species'!H667)&gt;0,1,IF(SUM('Actual species'!H667="X"),1,0))</f>
        <v>0</v>
      </c>
      <c r="F667">
        <f>IF(SUM('Actual species'!I667)&gt;0,1,IF(SUM('Actual species'!I667="X"),1,0))</f>
        <v>0</v>
      </c>
      <c r="G667">
        <f>IF(SUM('Actual species'!J667)&gt;0,1,IF(SUM('Actual species'!J667="X"),1,0))</f>
        <v>0</v>
      </c>
      <c r="H667">
        <f>IF(SUM('Actual species'!K667)&gt;0,1,IF(SUM('Actual species'!K667="X"),1,0))</f>
        <v>0</v>
      </c>
      <c r="I667">
        <f>IF(SUM('Actual species'!L667)&gt;0,1,IF(SUM('Actual species'!L667="X"),1,0))</f>
        <v>0</v>
      </c>
      <c r="J667">
        <f>IF(SUM('Actual species'!M667)&gt;0,1,IF(SUM('Actual species'!M667="X"),1,0))</f>
        <v>1</v>
      </c>
      <c r="K667">
        <f>IF(SUM('Actual species'!N667)&gt;0,1,IF(SUM('Actual species'!N667="X"),1,0))</f>
        <v>0</v>
      </c>
      <c r="L667">
        <f>IF(SUM('Actual species'!O667)&gt;0,1,IF(SUM('Actual species'!O667="X"),1,0))</f>
        <v>0</v>
      </c>
      <c r="M667">
        <f>IF(SUM('Actual species'!P667)&gt;0,1,IF(SUM('Actual species'!P667="X"),1,0))</f>
        <v>0</v>
      </c>
      <c r="N667">
        <f>IF(SUM('Actual species'!Q667)&gt;0,1,IF(SUM('Actual species'!Q667="X"),1,0))</f>
        <v>0</v>
      </c>
      <c r="O667">
        <f>IF(SUM('Actual species'!R667)&gt;0,1,IF(SUM('Actual species'!R667="X"),1,0))</f>
        <v>0</v>
      </c>
      <c r="P667">
        <f>IF(SUM('Actual species'!S667)&gt;0,1,IF(SUM('Actual species'!S667="X"),1,0))</f>
        <v>0</v>
      </c>
      <c r="Q667">
        <f>IF(SUM('Actual species'!T667)&gt;0,1,IF(SUM('Actual species'!T667="X"),1,0))</f>
        <v>0</v>
      </c>
      <c r="R667">
        <f>IF(SUM('Actual species'!U667)&gt;0,1,IF(SUM('Actual species'!U667="X"),1,0))</f>
        <v>0</v>
      </c>
      <c r="S667">
        <f>IF(SUM('Actual species'!V667)&gt;0,1,IF(SUM('Actual species'!V667="X"),1,0))</f>
        <v>0</v>
      </c>
      <c r="T667">
        <f>IF(SUM('Actual species'!W667)&gt;0,1,IF(SUM('Actual species'!W667="X"),1,0))</f>
        <v>1</v>
      </c>
      <c r="U667">
        <f>IF(SUM('Actual species'!X667)&gt;0,1,IF(SUM('Actual species'!X667="X"),1,0))</f>
        <v>0</v>
      </c>
      <c r="V667">
        <f>IF(SUM('Actual species'!Y667)&gt;0,1,IF(SUM('Actual species'!Y667="X"),1,0))</f>
        <v>0</v>
      </c>
    </row>
    <row r="668" spans="1:22" x14ac:dyDescent="0.3">
      <c r="A668" t="str">
        <f>'Actual species'!A668</f>
        <v>*Cyrtotyphlus samothracicus (E)</v>
      </c>
      <c r="B668">
        <f>IF(SUM('Actual species'!B668:E668)&gt;0,1,IF(SUM('Actual species'!B668:E668="X"),1,0))</f>
        <v>0</v>
      </c>
      <c r="C668">
        <f>IF(SUM('Actual species'!F668)&gt;0,1,IF(SUM('Actual species'!F668="X"),1,0))</f>
        <v>0</v>
      </c>
      <c r="D668">
        <f>IF(SUM('Actual species'!G668)&gt;0,1,IF(SUM('Actual species'!G668="X"),1,0))</f>
        <v>0</v>
      </c>
      <c r="E668">
        <f>IF(SUM('Actual species'!H668)&gt;0,1,IF(SUM('Actual species'!H668="X"),1,0))</f>
        <v>0</v>
      </c>
      <c r="F668">
        <f>IF(SUM('Actual species'!I668)&gt;0,1,IF(SUM('Actual species'!I668="X"),1,0))</f>
        <v>0</v>
      </c>
      <c r="G668">
        <f>IF(SUM('Actual species'!J668)&gt;0,1,IF(SUM('Actual species'!J668="X"),1,0))</f>
        <v>0</v>
      </c>
      <c r="H668">
        <f>IF(SUM('Actual species'!K668)&gt;0,1,IF(SUM('Actual species'!K668="X"),1,0))</f>
        <v>0</v>
      </c>
      <c r="I668">
        <f>IF(SUM('Actual species'!L668)&gt;0,1,IF(SUM('Actual species'!L668="X"),1,0))</f>
        <v>0</v>
      </c>
      <c r="J668">
        <f>IF(SUM('Actual species'!M668)&gt;0,1,IF(SUM('Actual species'!M668="X"),1,0))</f>
        <v>0</v>
      </c>
      <c r="K668">
        <f>IF(SUM('Actual species'!N668)&gt;0,1,IF(SUM('Actual species'!N668="X"),1,0))</f>
        <v>0</v>
      </c>
      <c r="L668">
        <f>IF(SUM('Actual species'!O668)&gt;0,1,IF(SUM('Actual species'!O668="X"),1,0))</f>
        <v>0</v>
      </c>
      <c r="M668">
        <f>IF(SUM('Actual species'!P668)&gt;0,1,IF(SUM('Actual species'!P668="X"),1,0))</f>
        <v>1</v>
      </c>
      <c r="N668">
        <f>IF(SUM('Actual species'!Q668)&gt;0,1,IF(SUM('Actual species'!Q668="X"),1,0))</f>
        <v>0</v>
      </c>
      <c r="O668">
        <f>IF(SUM('Actual species'!R668)&gt;0,1,IF(SUM('Actual species'!R668="X"),1,0))</f>
        <v>0</v>
      </c>
      <c r="P668">
        <f>IF(SUM('Actual species'!S668)&gt;0,1,IF(SUM('Actual species'!S668="X"),1,0))</f>
        <v>0</v>
      </c>
      <c r="Q668">
        <f>IF(SUM('Actual species'!T668)&gt;0,1,IF(SUM('Actual species'!T668="X"),1,0))</f>
        <v>0</v>
      </c>
      <c r="R668">
        <f>IF(SUM('Actual species'!U668)&gt;0,1,IF(SUM('Actual species'!U668="X"),1,0))</f>
        <v>0</v>
      </c>
      <c r="S668">
        <f>IF(SUM('Actual species'!V668)&gt;0,1,IF(SUM('Actual species'!V668="X"),1,0))</f>
        <v>0</v>
      </c>
      <c r="T668">
        <f>IF(SUM('Actual species'!W668)&gt;0,1,IF(SUM('Actual species'!W668="X"),1,0))</f>
        <v>1</v>
      </c>
      <c r="U668">
        <f>IF(SUM('Actual species'!X668)&gt;0,1,IF(SUM('Actual species'!X668="X"),1,0))</f>
        <v>0</v>
      </c>
      <c r="V668">
        <f>IF(SUM('Actual species'!Y668)&gt;0,1,IF(SUM('Actual species'!Y668="X"),1,0))</f>
        <v>0</v>
      </c>
    </row>
    <row r="669" spans="1:22" x14ac:dyDescent="0.3">
      <c r="A669" t="str">
        <f>'Actual species'!A669</f>
        <v xml:space="preserve">**Gynotyphlus corcyrensis (E) </v>
      </c>
      <c r="B669">
        <f>IF(SUM('Actual species'!B669:E669)&gt;0,1,IF(SUM('Actual species'!B669:E669="X"),1,0))</f>
        <v>0</v>
      </c>
      <c r="C669">
        <f>IF(SUM('Actual species'!F669)&gt;0,1,IF(SUM('Actual species'!F669="X"),1,0))</f>
        <v>0</v>
      </c>
      <c r="D669">
        <f>IF(SUM('Actual species'!G669)&gt;0,1,IF(SUM('Actual species'!G669="X"),1,0))</f>
        <v>0</v>
      </c>
      <c r="E669">
        <f>IF(SUM('Actual species'!H669)&gt;0,1,IF(SUM('Actual species'!H669="X"),1,0))</f>
        <v>0</v>
      </c>
      <c r="F669">
        <f>IF(SUM('Actual species'!I669)&gt;0,1,IF(SUM('Actual species'!I669="X"),1,0))</f>
        <v>0</v>
      </c>
      <c r="G669">
        <f>IF(SUM('Actual species'!J669)&gt;0,1,IF(SUM('Actual species'!J669="X"),1,0))</f>
        <v>0</v>
      </c>
      <c r="H669">
        <f>IF(SUM('Actual species'!K669)&gt;0,1,IF(SUM('Actual species'!K669="X"),1,0))</f>
        <v>0</v>
      </c>
      <c r="I669">
        <f>IF(SUM('Actual species'!L669)&gt;0,1,IF(SUM('Actual species'!L669="X"),1,0))</f>
        <v>0</v>
      </c>
      <c r="J669">
        <f>IF(SUM('Actual species'!M669)&gt;0,1,IF(SUM('Actual species'!M669="X"),1,0))</f>
        <v>1</v>
      </c>
      <c r="K669">
        <f>IF(SUM('Actual species'!N669)&gt;0,1,IF(SUM('Actual species'!N669="X"),1,0))</f>
        <v>0</v>
      </c>
      <c r="L669">
        <f>IF(SUM('Actual species'!O669)&gt;0,1,IF(SUM('Actual species'!O669="X"),1,0))</f>
        <v>0</v>
      </c>
      <c r="M669">
        <f>IF(SUM('Actual species'!P669)&gt;0,1,IF(SUM('Actual species'!P669="X"),1,0))</f>
        <v>0</v>
      </c>
      <c r="N669">
        <f>IF(SUM('Actual species'!Q669)&gt;0,1,IF(SUM('Actual species'!Q669="X"),1,0))</f>
        <v>0</v>
      </c>
      <c r="O669">
        <f>IF(SUM('Actual species'!R669)&gt;0,1,IF(SUM('Actual species'!R669="X"),1,0))</f>
        <v>0</v>
      </c>
      <c r="P669">
        <f>IF(SUM('Actual species'!S669)&gt;0,1,IF(SUM('Actual species'!S669="X"),1,0))</f>
        <v>0</v>
      </c>
      <c r="Q669">
        <f>IF(SUM('Actual species'!T669)&gt;0,1,IF(SUM('Actual species'!T669="X"),1,0))</f>
        <v>0</v>
      </c>
      <c r="R669">
        <f>IF(SUM('Actual species'!U669)&gt;0,1,IF(SUM('Actual species'!U669="X"),1,0))</f>
        <v>0</v>
      </c>
      <c r="S669">
        <f>IF(SUM('Actual species'!V669)&gt;0,1,IF(SUM('Actual species'!V669="X"),1,0))</f>
        <v>0</v>
      </c>
      <c r="T669">
        <f>IF(SUM('Actual species'!W669)&gt;0,1,IF(SUM('Actual species'!W669="X"),1,0))</f>
        <v>1</v>
      </c>
      <c r="U669">
        <f>IF(SUM('Actual species'!X669)&gt;0,1,IF(SUM('Actual species'!X669="X"),1,0))</f>
        <v>0</v>
      </c>
      <c r="V669">
        <f>IF(SUM('Actual species'!Y669)&gt;0,1,IF(SUM('Actual species'!Y669="X"),1,0))</f>
        <v>0</v>
      </c>
    </row>
    <row r="670" spans="1:22" x14ac:dyDescent="0.3">
      <c r="A670" t="str">
        <f>'Actual species'!A670</f>
        <v>Gyntotyphlus perpusillus micros</v>
      </c>
      <c r="B670">
        <f>IF(SUM('Actual species'!B670:E670)&gt;0,1,IF(SUM('Actual species'!B670:E670="X"),1,0))</f>
        <v>0</v>
      </c>
      <c r="C670">
        <f>IF(SUM('Actual species'!F670)&gt;0,1,IF(SUM('Actual species'!F670="X"),1,0))</f>
        <v>0</v>
      </c>
      <c r="D670">
        <f>IF(SUM('Actual species'!G670)&gt;0,1,IF(SUM('Actual species'!G670="X"),1,0))</f>
        <v>0</v>
      </c>
      <c r="E670">
        <f>IF(SUM('Actual species'!H670)&gt;0,1,IF(SUM('Actual species'!H670="X"),1,0))</f>
        <v>0</v>
      </c>
      <c r="F670">
        <f>IF(SUM('Actual species'!I670)&gt;0,1,IF(SUM('Actual species'!I670="X"),1,0))</f>
        <v>0</v>
      </c>
      <c r="G670">
        <f>IF(SUM('Actual species'!J670)&gt;0,1,IF(SUM('Actual species'!J670="X"),1,0))</f>
        <v>0</v>
      </c>
      <c r="H670">
        <f>IF(SUM('Actual species'!K670)&gt;0,1,IF(SUM('Actual species'!K670="X"),1,0))</f>
        <v>0</v>
      </c>
      <c r="I670">
        <f>IF(SUM('Actual species'!L670)&gt;0,1,IF(SUM('Actual species'!L670="X"),1,0))</f>
        <v>0</v>
      </c>
      <c r="J670">
        <f>IF(SUM('Actual species'!M670)&gt;0,1,IF(SUM('Actual species'!M670="X"),1,0))</f>
        <v>1</v>
      </c>
      <c r="K670">
        <f>IF(SUM('Actual species'!N670)&gt;0,1,IF(SUM('Actual species'!N670="X"),1,0))</f>
        <v>0</v>
      </c>
      <c r="L670">
        <f>IF(SUM('Actual species'!O670)&gt;0,1,IF(SUM('Actual species'!O670="X"),1,0))</f>
        <v>0</v>
      </c>
      <c r="M670">
        <f>IF(SUM('Actual species'!P670)&gt;0,1,IF(SUM('Actual species'!P670="X"),1,0))</f>
        <v>0</v>
      </c>
      <c r="N670">
        <f>IF(SUM('Actual species'!Q670)&gt;0,1,IF(SUM('Actual species'!Q670="X"),1,0))</f>
        <v>0</v>
      </c>
      <c r="O670">
        <f>IF(SUM('Actual species'!R670)&gt;0,1,IF(SUM('Actual species'!R670="X"),1,0))</f>
        <v>0</v>
      </c>
      <c r="P670">
        <f>IF(SUM('Actual species'!S670)&gt;0,1,IF(SUM('Actual species'!S670="X"),1,0))</f>
        <v>0</v>
      </c>
      <c r="Q670">
        <f>IF(SUM('Actual species'!T670)&gt;0,1,IF(SUM('Actual species'!T670="X"),1,0))</f>
        <v>0</v>
      </c>
      <c r="R670">
        <f>IF(SUM('Actual species'!U670)&gt;0,1,IF(SUM('Actual species'!U670="X"),1,0))</f>
        <v>0</v>
      </c>
      <c r="S670">
        <f>IF(SUM('Actual species'!V670)&gt;0,1,IF(SUM('Actual species'!V670="X"),1,0))</f>
        <v>0</v>
      </c>
      <c r="T670">
        <f>IF(SUM('Actual species'!W670)&gt;0,1,IF(SUM('Actual species'!W670="X"),1,0))</f>
        <v>0</v>
      </c>
      <c r="U670">
        <f>IF(SUM('Actual species'!X670)&gt;0,1,IF(SUM('Actual species'!X670="X"),1,0))</f>
        <v>1</v>
      </c>
      <c r="V670">
        <f>IF(SUM('Actual species'!Y670)&gt;0,1,IF(SUM('Actual species'!Y670="X"),1,0))</f>
        <v>0</v>
      </c>
    </row>
    <row r="671" spans="1:22" x14ac:dyDescent="0.3">
      <c r="A671" t="str">
        <f>'Actual species'!A671</f>
        <v xml:space="preserve">Kenotyphlus rhodensis (E) </v>
      </c>
      <c r="B671">
        <f>IF(SUM('Actual species'!B671:E671)&gt;0,1,IF(SUM('Actual species'!B671:E671="X"),1,0))</f>
        <v>0</v>
      </c>
      <c r="C671">
        <f>IF(SUM('Actual species'!F671)&gt;0,1,IF(SUM('Actual species'!F671="X"),1,0))</f>
        <v>0</v>
      </c>
      <c r="D671">
        <f>IF(SUM('Actual species'!G671)&gt;0,1,IF(SUM('Actual species'!G671="X"),1,0))</f>
        <v>0</v>
      </c>
      <c r="E671">
        <f>IF(SUM('Actual species'!H671)&gt;0,1,IF(SUM('Actual species'!H671="X"),1,0))</f>
        <v>0</v>
      </c>
      <c r="F671">
        <f>IF(SUM('Actual species'!I671)&gt;0,1,IF(SUM('Actual species'!I671="X"),1,0))</f>
        <v>0</v>
      </c>
      <c r="G671">
        <f>IF(SUM('Actual species'!J671)&gt;0,1,IF(SUM('Actual species'!J671="X"),1,0))</f>
        <v>0</v>
      </c>
      <c r="H671">
        <f>IF(SUM('Actual species'!K671)&gt;0,1,IF(SUM('Actual species'!K671="X"),1,0))</f>
        <v>1</v>
      </c>
      <c r="I671">
        <f>IF(SUM('Actual species'!L671)&gt;0,1,IF(SUM('Actual species'!L671="X"),1,0))</f>
        <v>0</v>
      </c>
      <c r="J671">
        <f>IF(SUM('Actual species'!M671)&gt;0,1,IF(SUM('Actual species'!M671="X"),1,0))</f>
        <v>0</v>
      </c>
      <c r="K671">
        <f>IF(SUM('Actual species'!N671)&gt;0,1,IF(SUM('Actual species'!N671="X"),1,0))</f>
        <v>0</v>
      </c>
      <c r="L671">
        <f>IF(SUM('Actual species'!O671)&gt;0,1,IF(SUM('Actual species'!O671="X"),1,0))</f>
        <v>0</v>
      </c>
      <c r="M671">
        <f>IF(SUM('Actual species'!P671)&gt;0,1,IF(SUM('Actual species'!P671="X"),1,0))</f>
        <v>0</v>
      </c>
      <c r="N671">
        <f>IF(SUM('Actual species'!Q671)&gt;0,1,IF(SUM('Actual species'!Q671="X"),1,0))</f>
        <v>0</v>
      </c>
      <c r="O671">
        <f>IF(SUM('Actual species'!R671)&gt;0,1,IF(SUM('Actual species'!R671="X"),1,0))</f>
        <v>0</v>
      </c>
      <c r="P671">
        <f>IF(SUM('Actual species'!S671)&gt;0,1,IF(SUM('Actual species'!S671="X"),1,0))</f>
        <v>0</v>
      </c>
      <c r="Q671">
        <f>IF(SUM('Actual species'!T671)&gt;0,1,IF(SUM('Actual species'!T671="X"),1,0))</f>
        <v>0</v>
      </c>
      <c r="R671">
        <f>IF(SUM('Actual species'!U671)&gt;0,1,IF(SUM('Actual species'!U671="X"),1,0))</f>
        <v>0</v>
      </c>
      <c r="S671">
        <f>IF(SUM('Actual species'!V671)&gt;0,1,IF(SUM('Actual species'!V671="X"),1,0))</f>
        <v>0</v>
      </c>
      <c r="T671">
        <f>IF(SUM('Actual species'!W671)&gt;0,1,IF(SUM('Actual species'!W671="X"),1,0))</f>
        <v>1</v>
      </c>
      <c r="U671">
        <f>IF(SUM('Actual species'!X671)&gt;0,1,IF(SUM('Actual species'!X671="X"),1,0))</f>
        <v>0</v>
      </c>
      <c r="V671">
        <f>IF(SUM('Actual species'!Y671)&gt;0,1,IF(SUM('Actual species'!Y671="X"),1,0))</f>
        <v>0</v>
      </c>
    </row>
    <row r="672" spans="1:22" x14ac:dyDescent="0.3">
      <c r="A672" t="str">
        <f>'Actual species'!A672</f>
        <v>*Metrotyphlus samothracicus</v>
      </c>
      <c r="B672">
        <f>IF(SUM('Actual species'!B672:E672)&gt;0,1,IF(SUM('Actual species'!B672:E672="X"),1,0))</f>
        <v>0</v>
      </c>
      <c r="C672">
        <f>IF(SUM('Actual species'!F672)&gt;0,1,IF(SUM('Actual species'!F672="X"),1,0))</f>
        <v>0</v>
      </c>
      <c r="D672">
        <f>IF(SUM('Actual species'!G672)&gt;0,1,IF(SUM('Actual species'!G672="X"),1,0))</f>
        <v>0</v>
      </c>
      <c r="E672">
        <f>IF(SUM('Actual species'!H672)&gt;0,1,IF(SUM('Actual species'!H672="X"),1,0))</f>
        <v>0</v>
      </c>
      <c r="F672">
        <f>IF(SUM('Actual species'!I672)&gt;0,1,IF(SUM('Actual species'!I672="X"),1,0))</f>
        <v>0</v>
      </c>
      <c r="G672">
        <f>IF(SUM('Actual species'!J672)&gt;0,1,IF(SUM('Actual species'!J672="X"),1,0))</f>
        <v>0</v>
      </c>
      <c r="H672">
        <f>IF(SUM('Actual species'!K672)&gt;0,1,IF(SUM('Actual species'!K672="X"),1,0))</f>
        <v>0</v>
      </c>
      <c r="I672">
        <f>IF(SUM('Actual species'!L672)&gt;0,1,IF(SUM('Actual species'!L672="X"),1,0))</f>
        <v>0</v>
      </c>
      <c r="J672">
        <f>IF(SUM('Actual species'!M672)&gt;0,1,IF(SUM('Actual species'!M672="X"),1,0))</f>
        <v>0</v>
      </c>
      <c r="K672">
        <f>IF(SUM('Actual species'!N672)&gt;0,1,IF(SUM('Actual species'!N672="X"),1,0))</f>
        <v>0</v>
      </c>
      <c r="L672">
        <f>IF(SUM('Actual species'!O672)&gt;0,1,IF(SUM('Actual species'!O672="X"),1,0))</f>
        <v>0</v>
      </c>
      <c r="M672">
        <f>IF(SUM('Actual species'!P672)&gt;0,1,IF(SUM('Actual species'!P672="X"),1,0))</f>
        <v>1</v>
      </c>
      <c r="N672">
        <f>IF(SUM('Actual species'!Q672)&gt;0,1,IF(SUM('Actual species'!Q672="X"),1,0))</f>
        <v>0</v>
      </c>
      <c r="O672">
        <f>IF(SUM('Actual species'!R672)&gt;0,1,IF(SUM('Actual species'!R672="X"),1,0))</f>
        <v>0</v>
      </c>
      <c r="P672">
        <f>IF(SUM('Actual species'!S672)&gt;0,1,IF(SUM('Actual species'!S672="X"),1,0))</f>
        <v>0</v>
      </c>
      <c r="Q672">
        <f>IF(SUM('Actual species'!T672)&gt;0,1,IF(SUM('Actual species'!T672="X"),1,0))</f>
        <v>0</v>
      </c>
      <c r="R672">
        <f>IF(SUM('Actual species'!U672)&gt;0,1,IF(SUM('Actual species'!U672="X"),1,0))</f>
        <v>0</v>
      </c>
      <c r="S672">
        <f>IF(SUM('Actual species'!V672)&gt;0,1,IF(SUM('Actual species'!V672="X"),1,0))</f>
        <v>0</v>
      </c>
      <c r="T672">
        <f>IF(SUM('Actual species'!W672)&gt;0,1,IF(SUM('Actual species'!W672="X"),1,0))</f>
        <v>1</v>
      </c>
      <c r="U672">
        <f>IF(SUM('Actual species'!X672)&gt;0,1,IF(SUM('Actual species'!X672="X"),1,0))</f>
        <v>0</v>
      </c>
      <c r="V672">
        <f>IF(SUM('Actual species'!Y672)&gt;0,1,IF(SUM('Actual species'!Y672="X"),1,0))</f>
        <v>0</v>
      </c>
    </row>
    <row r="673" spans="1:22" x14ac:dyDescent="0.3">
      <c r="A673" t="str">
        <f>'Actual species'!A673</f>
        <v>Scydmaeninae</v>
      </c>
      <c r="B673">
        <f>IF(SUM('Actual species'!B673:E673)&gt;0,1,IF(SUM('Actual species'!B673:E673="X"),1,0))</f>
        <v>0</v>
      </c>
      <c r="C673">
        <f>IF(SUM('Actual species'!F673)&gt;0,1,IF(SUM('Actual species'!F673="X"),1,0))</f>
        <v>0</v>
      </c>
      <c r="D673">
        <f>IF(SUM('Actual species'!G673)&gt;0,1,IF(SUM('Actual species'!G673="X"),1,0))</f>
        <v>0</v>
      </c>
      <c r="E673">
        <f>IF(SUM('Actual species'!H673)&gt;0,1,IF(SUM('Actual species'!H673="X"),1,0))</f>
        <v>0</v>
      </c>
      <c r="F673">
        <f>IF(SUM('Actual species'!I673)&gt;0,1,IF(SUM('Actual species'!I673="X"),1,0))</f>
        <v>0</v>
      </c>
      <c r="G673">
        <f>IF(SUM('Actual species'!J673)&gt;0,1,IF(SUM('Actual species'!J673="X"),1,0))</f>
        <v>0</v>
      </c>
      <c r="H673">
        <f>IF(SUM('Actual species'!K673)&gt;0,1,IF(SUM('Actual species'!K673="X"),1,0))</f>
        <v>0</v>
      </c>
      <c r="I673">
        <f>IF(SUM('Actual species'!L673)&gt;0,1,IF(SUM('Actual species'!L673="X"),1,0))</f>
        <v>0</v>
      </c>
      <c r="J673">
        <f>IF(SUM('Actual species'!M673)&gt;0,1,IF(SUM('Actual species'!M673="X"),1,0))</f>
        <v>0</v>
      </c>
      <c r="K673">
        <f>IF(SUM('Actual species'!N673)&gt;0,1,IF(SUM('Actual species'!N673="X"),1,0))</f>
        <v>0</v>
      </c>
      <c r="L673">
        <f>IF(SUM('Actual species'!O673)&gt;0,1,IF(SUM('Actual species'!O673="X"),1,0))</f>
        <v>0</v>
      </c>
      <c r="M673">
        <f>IF(SUM('Actual species'!P673)&gt;0,1,IF(SUM('Actual species'!P673="X"),1,0))</f>
        <v>0</v>
      </c>
      <c r="N673">
        <f>IF(SUM('Actual species'!Q673)&gt;0,1,IF(SUM('Actual species'!Q673="X"),1,0))</f>
        <v>0</v>
      </c>
      <c r="O673">
        <f>IF(SUM('Actual species'!R673)&gt;0,1,IF(SUM('Actual species'!R673="X"),1,0))</f>
        <v>0</v>
      </c>
      <c r="P673">
        <f>IF(SUM('Actual species'!S673)&gt;0,1,IF(SUM('Actual species'!S673="X"),1,0))</f>
        <v>0</v>
      </c>
      <c r="Q673">
        <f>IF(SUM('Actual species'!T673)&gt;0,1,IF(SUM('Actual species'!T673="X"),1,0))</f>
        <v>0</v>
      </c>
      <c r="R673">
        <f>IF(SUM('Actual species'!U673)&gt;0,1,IF(SUM('Actual species'!U673="X"),1,0))</f>
        <v>0</v>
      </c>
      <c r="S673">
        <f>IF(SUM('Actual species'!V673)&gt;0,1,IF(SUM('Actual species'!V673="X"),1,0))</f>
        <v>0</v>
      </c>
      <c r="T673">
        <f>IF(SUM('Actual species'!W673)&gt;0,1,IF(SUM('Actual species'!W673="X"),1,0))</f>
        <v>0</v>
      </c>
      <c r="U673">
        <f>IF(SUM('Actual species'!X673)&gt;0,1,IF(SUM('Actual species'!X673="X"),1,0))</f>
        <v>0</v>
      </c>
      <c r="V673">
        <f>IF(SUM('Actual species'!Y673)&gt;0,1,IF(SUM('Actual species'!Y673="X"),1,0))</f>
        <v>0</v>
      </c>
    </row>
    <row r="674" spans="1:22" x14ac:dyDescent="0.3">
      <c r="A674" t="str">
        <f>'Actual species'!A674</f>
        <v>Cephennium granulum</v>
      </c>
      <c r="B674">
        <f>IF(SUM('Actual species'!B674:E674)&gt;0,1,IF(SUM('Actual species'!B674:E674="X"),1,0))</f>
        <v>0</v>
      </c>
      <c r="C674">
        <f>IF(SUM('Actual species'!F674)&gt;0,1,IF(SUM('Actual species'!F674="X"),1,0))</f>
        <v>0</v>
      </c>
      <c r="D674">
        <f>IF(SUM('Actual species'!G674)&gt;0,1,IF(SUM('Actual species'!G674="X"),1,0))</f>
        <v>0</v>
      </c>
      <c r="E674">
        <f>IF(SUM('Actual species'!H674)&gt;0,1,IF(SUM('Actual species'!H674="X"),1,0))</f>
        <v>0</v>
      </c>
      <c r="F674">
        <f>IF(SUM('Actual species'!I674)&gt;0,1,IF(SUM('Actual species'!I674="X"),1,0))</f>
        <v>0</v>
      </c>
      <c r="G674">
        <f>IF(SUM('Actual species'!J674)&gt;0,1,IF(SUM('Actual species'!J674="X"),1,0))</f>
        <v>0</v>
      </c>
      <c r="H674">
        <f>IF(SUM('Actual species'!K674)&gt;0,1,IF(SUM('Actual species'!K674="X"),1,0))</f>
        <v>0</v>
      </c>
      <c r="I674">
        <f>IF(SUM('Actual species'!L674)&gt;0,1,IF(SUM('Actual species'!L674="X"),1,0))</f>
        <v>0</v>
      </c>
      <c r="J674">
        <f>IF(SUM('Actual species'!M674)&gt;0,1,IF(SUM('Actual species'!M674="X"),1,0))</f>
        <v>1</v>
      </c>
      <c r="K674">
        <f>IF(SUM('Actual species'!N674)&gt;0,1,IF(SUM('Actual species'!N674="X"),1,0))</f>
        <v>0</v>
      </c>
      <c r="L674">
        <f>IF(SUM('Actual species'!O674)&gt;0,1,IF(SUM('Actual species'!O674="X"),1,0))</f>
        <v>0</v>
      </c>
      <c r="M674">
        <f>IF(SUM('Actual species'!P674)&gt;0,1,IF(SUM('Actual species'!P674="X"),1,0))</f>
        <v>0</v>
      </c>
      <c r="N674">
        <f>IF(SUM('Actual species'!Q674)&gt;0,1,IF(SUM('Actual species'!Q674="X"),1,0))</f>
        <v>0</v>
      </c>
      <c r="O674">
        <f>IF(SUM('Actual species'!R674)&gt;0,1,IF(SUM('Actual species'!R674="X"),1,0))</f>
        <v>0</v>
      </c>
      <c r="P674">
        <f>IF(SUM('Actual species'!S674)&gt;0,1,IF(SUM('Actual species'!S674="X"),1,0))</f>
        <v>0</v>
      </c>
      <c r="Q674">
        <f>IF(SUM('Actual species'!T674)&gt;0,1,IF(SUM('Actual species'!T674="X"),1,0))</f>
        <v>0</v>
      </c>
      <c r="R674">
        <f>IF(SUM('Actual species'!U674)&gt;0,1,IF(SUM('Actual species'!U674="X"),1,0))</f>
        <v>0</v>
      </c>
      <c r="S674">
        <f>IF(SUM('Actual species'!V674)&gt;0,1,IF(SUM('Actual species'!V674="X"),1,0))</f>
        <v>0</v>
      </c>
      <c r="T674">
        <f>IF(SUM('Actual species'!W674)&gt;0,1,IF(SUM('Actual species'!W674="X"),1,0))</f>
        <v>0</v>
      </c>
      <c r="U674">
        <f>IF(SUM('Actual species'!X674)&gt;0,1,IF(SUM('Actual species'!X674="X"),1,0))</f>
        <v>1</v>
      </c>
      <c r="V674">
        <f>IF(SUM('Actual species'!Y674)&gt;0,1,IF(SUM('Actual species'!Y674="X"),1,0))</f>
        <v>0</v>
      </c>
    </row>
    <row r="675" spans="1:22" x14ac:dyDescent="0.3">
      <c r="A675" t="str">
        <f>'Actual species'!A675</f>
        <v xml:space="preserve">**Cephennium jonicum jonicum (E) </v>
      </c>
      <c r="B675">
        <f>IF(SUM('Actual species'!B675:E675)&gt;0,1,IF(SUM('Actual species'!B675:E675="X"),1,0))</f>
        <v>0</v>
      </c>
      <c r="C675">
        <f>IF(SUM('Actual species'!F675)&gt;0,1,IF(SUM('Actual species'!F675="X"),1,0))</f>
        <v>0</v>
      </c>
      <c r="D675">
        <f>IF(SUM('Actual species'!G675)&gt;0,1,IF(SUM('Actual species'!G675="X"),1,0))</f>
        <v>0</v>
      </c>
      <c r="E675">
        <f>IF(SUM('Actual species'!H675)&gt;0,1,IF(SUM('Actual species'!H675="X"),1,0))</f>
        <v>0</v>
      </c>
      <c r="F675">
        <f>IF(SUM('Actual species'!I675)&gt;0,1,IF(SUM('Actual species'!I675="X"),1,0))</f>
        <v>0</v>
      </c>
      <c r="G675">
        <f>IF(SUM('Actual species'!J675)&gt;0,1,IF(SUM('Actual species'!J675="X"),1,0))</f>
        <v>0</v>
      </c>
      <c r="H675">
        <f>IF(SUM('Actual species'!K675)&gt;0,1,IF(SUM('Actual species'!K675="X"),1,0))</f>
        <v>0</v>
      </c>
      <c r="I675">
        <f>IF(SUM('Actual species'!L675)&gt;0,1,IF(SUM('Actual species'!L675="X"),1,0))</f>
        <v>0</v>
      </c>
      <c r="J675">
        <f>IF(SUM('Actual species'!M675)&gt;0,1,IF(SUM('Actual species'!M675="X"),1,0))</f>
        <v>1</v>
      </c>
      <c r="K675">
        <f>IF(SUM('Actual species'!N675)&gt;0,1,IF(SUM('Actual species'!N675="X"),1,0))</f>
        <v>0</v>
      </c>
      <c r="L675">
        <f>IF(SUM('Actual species'!O675)&gt;0,1,IF(SUM('Actual species'!O675="X"),1,0))</f>
        <v>0</v>
      </c>
      <c r="M675">
        <f>IF(SUM('Actual species'!P675)&gt;0,1,IF(SUM('Actual species'!P675="X"),1,0))</f>
        <v>0</v>
      </c>
      <c r="N675">
        <f>IF(SUM('Actual species'!Q675)&gt;0,1,IF(SUM('Actual species'!Q675="X"),1,0))</f>
        <v>0</v>
      </c>
      <c r="O675">
        <f>IF(SUM('Actual species'!R675)&gt;0,1,IF(SUM('Actual species'!R675="X"),1,0))</f>
        <v>0</v>
      </c>
      <c r="P675">
        <f>IF(SUM('Actual species'!S675)&gt;0,1,IF(SUM('Actual species'!S675="X"),1,0))</f>
        <v>0</v>
      </c>
      <c r="Q675">
        <f>IF(SUM('Actual species'!T675)&gt;0,1,IF(SUM('Actual species'!T675="X"),1,0))</f>
        <v>0</v>
      </c>
      <c r="R675">
        <f>IF(SUM('Actual species'!U675)&gt;0,1,IF(SUM('Actual species'!U675="X"),1,0))</f>
        <v>0</v>
      </c>
      <c r="S675">
        <f>IF(SUM('Actual species'!V675)&gt;0,1,IF(SUM('Actual species'!V675="X"),1,0))</f>
        <v>0</v>
      </c>
      <c r="T675">
        <f>IF(SUM('Actual species'!W675)&gt;0,1,IF(SUM('Actual species'!W675="X"),1,0))</f>
        <v>1</v>
      </c>
      <c r="U675">
        <f>IF(SUM('Actual species'!X675)&gt;0,1,IF(SUM('Actual species'!X675="X"),1,0))</f>
        <v>0</v>
      </c>
      <c r="V675">
        <f>IF(SUM('Actual species'!Y675)&gt;0,1,IF(SUM('Actual species'!Y675="X"),1,0))</f>
        <v>0</v>
      </c>
    </row>
    <row r="676" spans="1:22" x14ac:dyDescent="0.3">
      <c r="A676" t="str">
        <f>'Actual species'!A676</f>
        <v xml:space="preserve">Cephennium kerpense (E) </v>
      </c>
      <c r="B676">
        <f>IF(SUM('Actual species'!B676:E676)&gt;0,1,IF(SUM('Actual species'!B676:E676="X"),1,0))</f>
        <v>0</v>
      </c>
      <c r="C676">
        <f>IF(SUM('Actual species'!F676)&gt;0,1,IF(SUM('Actual species'!F676="X"),1,0))</f>
        <v>0</v>
      </c>
      <c r="D676">
        <f>IF(SUM('Actual species'!G676)&gt;0,1,IF(SUM('Actual species'!G676="X"),1,0))</f>
        <v>0</v>
      </c>
      <c r="E676">
        <f>IF(SUM('Actual species'!H676)&gt;0,1,IF(SUM('Actual species'!H676="X"),1,0))</f>
        <v>0</v>
      </c>
      <c r="F676">
        <f>IF(SUM('Actual species'!I676)&gt;0,1,IF(SUM('Actual species'!I676="X"),1,0))</f>
        <v>0</v>
      </c>
      <c r="G676">
        <f>IF(SUM('Actual species'!J676)&gt;0,1,IF(SUM('Actual species'!J676="X"),1,0))</f>
        <v>0</v>
      </c>
      <c r="H676">
        <f>IF(SUM('Actual species'!K676)&gt;0,1,IF(SUM('Actual species'!K676="X"),1,0))</f>
        <v>0</v>
      </c>
      <c r="I676">
        <f>IF(SUM('Actual species'!L676)&gt;0,1,IF(SUM('Actual species'!L676="X"),1,0))</f>
        <v>0</v>
      </c>
      <c r="J676">
        <f>IF(SUM('Actual species'!M676)&gt;0,1,IF(SUM('Actual species'!M676="X"),1,0))</f>
        <v>0</v>
      </c>
      <c r="K676">
        <f>IF(SUM('Actual species'!N676)&gt;0,1,IF(SUM('Actual species'!N676="X"),1,0))</f>
        <v>0</v>
      </c>
      <c r="L676">
        <f>IF(SUM('Actual species'!O676)&gt;0,1,IF(SUM('Actual species'!O676="X"),1,0))</f>
        <v>1</v>
      </c>
      <c r="M676">
        <f>IF(SUM('Actual species'!P676)&gt;0,1,IF(SUM('Actual species'!P676="X"),1,0))</f>
        <v>0</v>
      </c>
      <c r="N676">
        <f>IF(SUM('Actual species'!Q676)&gt;0,1,IF(SUM('Actual species'!Q676="X"),1,0))</f>
        <v>0</v>
      </c>
      <c r="O676">
        <f>IF(SUM('Actual species'!R676)&gt;0,1,IF(SUM('Actual species'!R676="X"),1,0))</f>
        <v>0</v>
      </c>
      <c r="P676">
        <f>IF(SUM('Actual species'!S676)&gt;0,1,IF(SUM('Actual species'!S676="X"),1,0))</f>
        <v>0</v>
      </c>
      <c r="Q676">
        <f>IF(SUM('Actual species'!T676)&gt;0,1,IF(SUM('Actual species'!T676="X"),1,0))</f>
        <v>0</v>
      </c>
      <c r="R676">
        <f>IF(SUM('Actual species'!U676)&gt;0,1,IF(SUM('Actual species'!U676="X"),1,0))</f>
        <v>0</v>
      </c>
      <c r="S676">
        <f>IF(SUM('Actual species'!V676)&gt;0,1,IF(SUM('Actual species'!V676="X"),1,0))</f>
        <v>0</v>
      </c>
      <c r="T676">
        <f>IF(SUM('Actual species'!W676)&gt;0,1,IF(SUM('Actual species'!W676="X"),1,0))</f>
        <v>1</v>
      </c>
      <c r="U676">
        <f>IF(SUM('Actual species'!X676)&gt;0,1,IF(SUM('Actual species'!X676="X"),1,0))</f>
        <v>0</v>
      </c>
      <c r="V676">
        <f>IF(SUM('Actual species'!Y676)&gt;0,1,IF(SUM('Actual species'!Y676="X"),1,0))</f>
        <v>0</v>
      </c>
    </row>
    <row r="677" spans="1:22" x14ac:dyDescent="0.3">
      <c r="A677" t="str">
        <f>'Actual species'!A677</f>
        <v>*Cephennium samothracicum (E)</v>
      </c>
      <c r="B677">
        <f>IF(SUM('Actual species'!B677:E677)&gt;0,1,IF(SUM('Actual species'!B677:E677="X"),1,0))</f>
        <v>0</v>
      </c>
      <c r="C677">
        <f>IF(SUM('Actual species'!F677)&gt;0,1,IF(SUM('Actual species'!F677="X"),1,0))</f>
        <v>0</v>
      </c>
      <c r="D677">
        <f>IF(SUM('Actual species'!G677)&gt;0,1,IF(SUM('Actual species'!G677="X"),1,0))</f>
        <v>0</v>
      </c>
      <c r="E677">
        <f>IF(SUM('Actual species'!H677)&gt;0,1,IF(SUM('Actual species'!H677="X"),1,0))</f>
        <v>0</v>
      </c>
      <c r="F677">
        <f>IF(SUM('Actual species'!I677)&gt;0,1,IF(SUM('Actual species'!I677="X"),1,0))</f>
        <v>0</v>
      </c>
      <c r="G677">
        <f>IF(SUM('Actual species'!J677)&gt;0,1,IF(SUM('Actual species'!J677="X"),1,0))</f>
        <v>0</v>
      </c>
      <c r="H677">
        <f>IF(SUM('Actual species'!K677)&gt;0,1,IF(SUM('Actual species'!K677="X"),1,0))</f>
        <v>0</v>
      </c>
      <c r="I677">
        <f>IF(SUM('Actual species'!L677)&gt;0,1,IF(SUM('Actual species'!L677="X"),1,0))</f>
        <v>0</v>
      </c>
      <c r="J677">
        <f>IF(SUM('Actual species'!M677)&gt;0,1,IF(SUM('Actual species'!M677="X"),1,0))</f>
        <v>0</v>
      </c>
      <c r="K677">
        <f>IF(SUM('Actual species'!N677)&gt;0,1,IF(SUM('Actual species'!N677="X"),1,0))</f>
        <v>0</v>
      </c>
      <c r="L677">
        <f>IF(SUM('Actual species'!O677)&gt;0,1,IF(SUM('Actual species'!O677="X"),1,0))</f>
        <v>0</v>
      </c>
      <c r="M677">
        <f>IF(SUM('Actual species'!P677)&gt;0,1,IF(SUM('Actual species'!P677="X"),1,0))</f>
        <v>1</v>
      </c>
      <c r="N677">
        <f>IF(SUM('Actual species'!Q677)&gt;0,1,IF(SUM('Actual species'!Q677="X"),1,0))</f>
        <v>0</v>
      </c>
      <c r="O677">
        <f>IF(SUM('Actual species'!R677)&gt;0,1,IF(SUM('Actual species'!R677="X"),1,0))</f>
        <v>0</v>
      </c>
      <c r="P677">
        <f>IF(SUM('Actual species'!S677)&gt;0,1,IF(SUM('Actual species'!S677="X"),1,0))</f>
        <v>0</v>
      </c>
      <c r="Q677">
        <f>IF(SUM('Actual species'!T677)&gt;0,1,IF(SUM('Actual species'!T677="X"),1,0))</f>
        <v>0</v>
      </c>
      <c r="R677">
        <f>IF(SUM('Actual species'!U677)&gt;0,1,IF(SUM('Actual species'!U677="X"),1,0))</f>
        <v>0</v>
      </c>
      <c r="S677">
        <f>IF(SUM('Actual species'!V677)&gt;0,1,IF(SUM('Actual species'!V677="X"),1,0))</f>
        <v>0</v>
      </c>
      <c r="T677">
        <f>IF(SUM('Actual species'!W677)&gt;0,1,IF(SUM('Actual species'!W677="X"),1,0))</f>
        <v>1</v>
      </c>
      <c r="U677">
        <f>IF(SUM('Actual species'!X677)&gt;0,1,IF(SUM('Actual species'!X677="X"),1,0))</f>
        <v>0</v>
      </c>
      <c r="V677">
        <f>IF(SUM('Actual species'!Y677)&gt;0,1,IF(SUM('Actual species'!Y677="X"),1,0))</f>
        <v>0</v>
      </c>
    </row>
    <row r="678" spans="1:22" x14ac:dyDescent="0.3">
      <c r="A678" t="str">
        <f>'Actual species'!A678</f>
        <v>Chevrolatia egregia</v>
      </c>
      <c r="B678">
        <f>IF(SUM('Actual species'!B678:E678)&gt;0,1,IF(SUM('Actual species'!B678:E678="X"),1,0))</f>
        <v>0</v>
      </c>
      <c r="C678">
        <f>IF(SUM('Actual species'!F678)&gt;0,1,IF(SUM('Actual species'!F678="X"),1,0))</f>
        <v>0</v>
      </c>
      <c r="D678">
        <f>IF(SUM('Actual species'!G678)&gt;0,1,IF(SUM('Actual species'!G678="X"),1,0))</f>
        <v>0</v>
      </c>
      <c r="E678">
        <f>IF(SUM('Actual species'!H678)&gt;0,1,IF(SUM('Actual species'!H678="X"),1,0))</f>
        <v>0</v>
      </c>
      <c r="F678">
        <f>IF(SUM('Actual species'!I678)&gt;0,1,IF(SUM('Actual species'!I678="X"),1,0))</f>
        <v>0</v>
      </c>
      <c r="G678">
        <f>IF(SUM('Actual species'!J678)&gt;0,1,IF(SUM('Actual species'!J678="X"),1,0))</f>
        <v>0</v>
      </c>
      <c r="H678">
        <f>IF(SUM('Actual species'!K678)&gt;0,1,IF(SUM('Actual species'!K678="X"),1,0))</f>
        <v>0</v>
      </c>
      <c r="I678">
        <f>IF(SUM('Actual species'!L678)&gt;0,1,IF(SUM('Actual species'!L678="X"),1,0))</f>
        <v>0</v>
      </c>
      <c r="J678">
        <f>IF(SUM('Actual species'!M678)&gt;0,1,IF(SUM('Actual species'!M678="X"),1,0))</f>
        <v>1</v>
      </c>
      <c r="K678">
        <f>IF(SUM('Actual species'!N678)&gt;0,1,IF(SUM('Actual species'!N678="X"),1,0))</f>
        <v>0</v>
      </c>
      <c r="L678">
        <f>IF(SUM('Actual species'!O678)&gt;0,1,IF(SUM('Actual species'!O678="X"),1,0))</f>
        <v>0</v>
      </c>
      <c r="M678">
        <f>IF(SUM('Actual species'!P678)&gt;0,1,IF(SUM('Actual species'!P678="X"),1,0))</f>
        <v>0</v>
      </c>
      <c r="N678">
        <f>IF(SUM('Actual species'!Q678)&gt;0,1,IF(SUM('Actual species'!Q678="X"),1,0))</f>
        <v>0</v>
      </c>
      <c r="O678">
        <f>IF(SUM('Actual species'!R678)&gt;0,1,IF(SUM('Actual species'!R678="X"),1,0))</f>
        <v>0</v>
      </c>
      <c r="P678">
        <f>IF(SUM('Actual species'!S678)&gt;0,1,IF(SUM('Actual species'!S678="X"),1,0))</f>
        <v>0</v>
      </c>
      <c r="Q678">
        <f>IF(SUM('Actual species'!T678)&gt;0,1,IF(SUM('Actual species'!T678="X"),1,0))</f>
        <v>0</v>
      </c>
      <c r="R678">
        <f>IF(SUM('Actual species'!U678)&gt;0,1,IF(SUM('Actual species'!U678="X"),1,0))</f>
        <v>0</v>
      </c>
      <c r="S678">
        <f>IF(SUM('Actual species'!V678)&gt;0,1,IF(SUM('Actual species'!V678="X"),1,0))</f>
        <v>0</v>
      </c>
      <c r="T678">
        <f>IF(SUM('Actual species'!W678)&gt;0,1,IF(SUM('Actual species'!W678="X"),1,0))</f>
        <v>0</v>
      </c>
      <c r="U678">
        <f>IF(SUM('Actual species'!X678)&gt;0,1,IF(SUM('Actual species'!X678="X"),1,0))</f>
        <v>0</v>
      </c>
      <c r="V678">
        <f>IF(SUM('Actual species'!Y678)&gt;0,1,IF(SUM('Actual species'!Y678="X"),1,0))</f>
        <v>1</v>
      </c>
    </row>
    <row r="679" spans="1:22" x14ac:dyDescent="0.3">
      <c r="A679" t="str">
        <f>'Actual species'!A679</f>
        <v>Chevrolatia franzi</v>
      </c>
      <c r="B679">
        <f>IF(SUM('Actual species'!B679:E679)&gt;0,1,IF(SUM('Actual species'!B679:E679="X"),1,0))</f>
        <v>0</v>
      </c>
      <c r="C679">
        <f>IF(SUM('Actual species'!F679)&gt;0,1,IF(SUM('Actual species'!F679="X"),1,0))</f>
        <v>0</v>
      </c>
      <c r="D679">
        <f>IF(SUM('Actual species'!G679)&gt;0,1,IF(SUM('Actual species'!G679="X"),1,0))</f>
        <v>0</v>
      </c>
      <c r="E679">
        <f>IF(SUM('Actual species'!H679)&gt;0,1,IF(SUM('Actual species'!H679="X"),1,0))</f>
        <v>0</v>
      </c>
      <c r="F679">
        <f>IF(SUM('Actual species'!I679)&gt;0,1,IF(SUM('Actual species'!I679="X"),1,0))</f>
        <v>0</v>
      </c>
      <c r="G679">
        <f>IF(SUM('Actual species'!J679)&gt;0,1,IF(SUM('Actual species'!J679="X"),1,0))</f>
        <v>0</v>
      </c>
      <c r="H679">
        <f>IF(SUM('Actual species'!K679)&gt;0,1,IF(SUM('Actual species'!K679="X"),1,0))</f>
        <v>0</v>
      </c>
      <c r="I679">
        <f>IF(SUM('Actual species'!L679)&gt;0,1,IF(SUM('Actual species'!L679="X"),1,0))</f>
        <v>0</v>
      </c>
      <c r="J679">
        <f>IF(SUM('Actual species'!M679)&gt;0,1,IF(SUM('Actual species'!M679="X"),1,0))</f>
        <v>1</v>
      </c>
      <c r="K679">
        <f>IF(SUM('Actual species'!N679)&gt;0,1,IF(SUM('Actual species'!N679="X"),1,0))</f>
        <v>0</v>
      </c>
      <c r="L679">
        <f>IF(SUM('Actual species'!O679)&gt;0,1,IF(SUM('Actual species'!O679="X"),1,0))</f>
        <v>0</v>
      </c>
      <c r="M679">
        <f>IF(SUM('Actual species'!P679)&gt;0,1,IF(SUM('Actual species'!P679="X"),1,0))</f>
        <v>0</v>
      </c>
      <c r="N679">
        <f>IF(SUM('Actual species'!Q679)&gt;0,1,IF(SUM('Actual species'!Q679="X"),1,0))</f>
        <v>0</v>
      </c>
      <c r="O679">
        <f>IF(SUM('Actual species'!R679)&gt;0,1,IF(SUM('Actual species'!R679="X"),1,0))</f>
        <v>0</v>
      </c>
      <c r="P679">
        <f>IF(SUM('Actual species'!S679)&gt;0,1,IF(SUM('Actual species'!S679="X"),1,0))</f>
        <v>0</v>
      </c>
      <c r="Q679">
        <f>IF(SUM('Actual species'!T679)&gt;0,1,IF(SUM('Actual species'!T679="X"),1,0))</f>
        <v>0</v>
      </c>
      <c r="R679">
        <f>IF(SUM('Actual species'!U679)&gt;0,1,IF(SUM('Actual species'!U679="X"),1,0))</f>
        <v>0</v>
      </c>
      <c r="S679">
        <f>IF(SUM('Actual species'!V679)&gt;0,1,IF(SUM('Actual species'!V679="X"),1,0))</f>
        <v>0</v>
      </c>
      <c r="T679">
        <f>IF(SUM('Actual species'!W679)&gt;0,1,IF(SUM('Actual species'!W679="X"),1,0))</f>
        <v>0</v>
      </c>
      <c r="U679">
        <f>IF(SUM('Actual species'!X679)&gt;0,1,IF(SUM('Actual species'!X679="X"),1,0))</f>
        <v>0</v>
      </c>
      <c r="V679">
        <f>IF(SUM('Actual species'!Y679)&gt;0,1,IF(SUM('Actual species'!Y679="X"),1,0))</f>
        <v>0</v>
      </c>
    </row>
    <row r="680" spans="1:22" x14ac:dyDescent="0.3">
      <c r="A680" t="str">
        <f>'Actual species'!A680</f>
        <v>Euconnus brachati</v>
      </c>
      <c r="B680">
        <f>IF(SUM('Actual species'!B680:E680)&gt;0,1,IF(SUM('Actual species'!B680:E680="X"),1,0))</f>
        <v>0</v>
      </c>
      <c r="C680">
        <f>IF(SUM('Actual species'!F680)&gt;0,1,IF(SUM('Actual species'!F680="X"),1,0))</f>
        <v>0</v>
      </c>
      <c r="D680">
        <f>IF(SUM('Actual species'!G680)&gt;0,1,IF(SUM('Actual species'!G680="X"),1,0))</f>
        <v>0</v>
      </c>
      <c r="E680">
        <f>IF(SUM('Actual species'!H680)&gt;0,1,IF(SUM('Actual species'!H680="X"),1,0))</f>
        <v>0</v>
      </c>
      <c r="F680">
        <f>IF(SUM('Actual species'!I680)&gt;0,1,IF(SUM('Actual species'!I680="X"),1,0))</f>
        <v>0</v>
      </c>
      <c r="G680">
        <f>IF(SUM('Actual species'!J680)&gt;0,1,IF(SUM('Actual species'!J680="X"),1,0))</f>
        <v>0</v>
      </c>
      <c r="H680">
        <f>IF(SUM('Actual species'!K680)&gt;0,1,IF(SUM('Actual species'!K680="X"),1,0))</f>
        <v>0</v>
      </c>
      <c r="I680">
        <f>IF(SUM('Actual species'!L680)&gt;0,1,IF(SUM('Actual species'!L680="X"),1,0))</f>
        <v>0</v>
      </c>
      <c r="J680">
        <f>IF(SUM('Actual species'!M680)&gt;0,1,IF(SUM('Actual species'!M680="X"),1,0))</f>
        <v>1</v>
      </c>
      <c r="K680">
        <f>IF(SUM('Actual species'!N680)&gt;0,1,IF(SUM('Actual species'!N680="X"),1,0))</f>
        <v>0</v>
      </c>
      <c r="L680">
        <f>IF(SUM('Actual species'!O680)&gt;0,1,IF(SUM('Actual species'!O680="X"),1,0))</f>
        <v>0</v>
      </c>
      <c r="M680">
        <f>IF(SUM('Actual species'!P680)&gt;0,1,IF(SUM('Actual species'!P680="X"),1,0))</f>
        <v>0</v>
      </c>
      <c r="N680">
        <f>IF(SUM('Actual species'!Q680)&gt;0,1,IF(SUM('Actual species'!Q680="X"),1,0))</f>
        <v>0</v>
      </c>
      <c r="O680">
        <f>IF(SUM('Actual species'!R680)&gt;0,1,IF(SUM('Actual species'!R680="X"),1,0))</f>
        <v>0</v>
      </c>
      <c r="P680">
        <f>IF(SUM('Actual species'!S680)&gt;0,1,IF(SUM('Actual species'!S680="X"),1,0))</f>
        <v>0</v>
      </c>
      <c r="Q680">
        <f>IF(SUM('Actual species'!T680)&gt;0,1,IF(SUM('Actual species'!T680="X"),1,0))</f>
        <v>0</v>
      </c>
      <c r="R680">
        <f>IF(SUM('Actual species'!U680)&gt;0,1,IF(SUM('Actual species'!U680="X"),1,0))</f>
        <v>0</v>
      </c>
      <c r="S680">
        <f>IF(SUM('Actual species'!V680)&gt;0,1,IF(SUM('Actual species'!V680="X"),1,0))</f>
        <v>0</v>
      </c>
      <c r="T680">
        <f>IF(SUM('Actual species'!W680)&gt;0,1,IF(SUM('Actual species'!W680="X"),1,0))</f>
        <v>0</v>
      </c>
      <c r="U680">
        <f>IF(SUM('Actual species'!X680)&gt;0,1,IF(SUM('Actual species'!X680="X"),1,0))</f>
        <v>0</v>
      </c>
      <c r="V680">
        <f>IF(SUM('Actual species'!Y680)&gt;0,1,IF(SUM('Actual species'!Y680="X"),1,0))</f>
        <v>0</v>
      </c>
    </row>
    <row r="681" spans="1:22" x14ac:dyDescent="0.3">
      <c r="A681" t="str">
        <f>'Actual species'!A681</f>
        <v xml:space="preserve">Euconnus dodecanicus (E) </v>
      </c>
      <c r="B681">
        <f>IF(SUM('Actual species'!B681:E681)&gt;0,1,IF(SUM('Actual species'!B681:E681="X"),1,0))</f>
        <v>0</v>
      </c>
      <c r="C681">
        <f>IF(SUM('Actual species'!F681)&gt;0,1,IF(SUM('Actual species'!F681="X"),1,0))</f>
        <v>0</v>
      </c>
      <c r="D681">
        <f>IF(SUM('Actual species'!G681)&gt;0,1,IF(SUM('Actual species'!G681="X"),1,0))</f>
        <v>0</v>
      </c>
      <c r="E681">
        <f>IF(SUM('Actual species'!H681)&gt;0,1,IF(SUM('Actual species'!H681="X"),1,0))</f>
        <v>0</v>
      </c>
      <c r="F681">
        <f>IF(SUM('Actual species'!I681)&gt;0,1,IF(SUM('Actual species'!I681="X"),1,0))</f>
        <v>0</v>
      </c>
      <c r="G681">
        <f>IF(SUM('Actual species'!J681)&gt;0,1,IF(SUM('Actual species'!J681="X"),1,0))</f>
        <v>0</v>
      </c>
      <c r="H681">
        <f>IF(SUM('Actual species'!K681)&gt;0,1,IF(SUM('Actual species'!K681="X"),1,0))</f>
        <v>1</v>
      </c>
      <c r="I681">
        <f>IF(SUM('Actual species'!L681)&gt;0,1,IF(SUM('Actual species'!L681="X"),1,0))</f>
        <v>0</v>
      </c>
      <c r="J681">
        <f>IF(SUM('Actual species'!M681)&gt;0,1,IF(SUM('Actual species'!M681="X"),1,0))</f>
        <v>0</v>
      </c>
      <c r="K681">
        <f>IF(SUM('Actual species'!N681)&gt;0,1,IF(SUM('Actual species'!N681="X"),1,0))</f>
        <v>0</v>
      </c>
      <c r="L681">
        <f>IF(SUM('Actual species'!O681)&gt;0,1,IF(SUM('Actual species'!O681="X"),1,0))</f>
        <v>0</v>
      </c>
      <c r="M681">
        <f>IF(SUM('Actual species'!P681)&gt;0,1,IF(SUM('Actual species'!P681="X"),1,0))</f>
        <v>0</v>
      </c>
      <c r="N681">
        <f>IF(SUM('Actual species'!Q681)&gt;0,1,IF(SUM('Actual species'!Q681="X"),1,0))</f>
        <v>0</v>
      </c>
      <c r="O681">
        <f>IF(SUM('Actual species'!R681)&gt;0,1,IF(SUM('Actual species'!R681="X"),1,0))</f>
        <v>0</v>
      </c>
      <c r="P681">
        <f>IF(SUM('Actual species'!S681)&gt;0,1,IF(SUM('Actual species'!S681="X"),1,0))</f>
        <v>0</v>
      </c>
      <c r="Q681">
        <f>IF(SUM('Actual species'!T681)&gt;0,1,IF(SUM('Actual species'!T681="X"),1,0))</f>
        <v>0</v>
      </c>
      <c r="R681">
        <f>IF(SUM('Actual species'!U681)&gt;0,1,IF(SUM('Actual species'!U681="X"),1,0))</f>
        <v>0</v>
      </c>
      <c r="S681">
        <f>IF(SUM('Actual species'!V681)&gt;0,1,IF(SUM('Actual species'!V681="X"),1,0))</f>
        <v>0</v>
      </c>
      <c r="T681">
        <f>IF(SUM('Actual species'!W681)&gt;0,1,IF(SUM('Actual species'!W681="X"),1,0))</f>
        <v>1</v>
      </c>
      <c r="U681">
        <f>IF(SUM('Actual species'!X681)&gt;0,1,IF(SUM('Actual species'!X681="X"),1,0))</f>
        <v>0</v>
      </c>
      <c r="V681">
        <f>IF(SUM('Actual species'!Y681)&gt;0,1,IF(SUM('Actual species'!Y681="X"),1,0))</f>
        <v>0</v>
      </c>
    </row>
    <row r="682" spans="1:22" x14ac:dyDescent="0.3">
      <c r="A682" t="str">
        <f>'Actual species'!A682</f>
        <v>Euconnus hirticollis</v>
      </c>
      <c r="B682">
        <f>IF(SUM('Actual species'!B682:E682)&gt;0,1,IF(SUM('Actual species'!B682:E682="X"),1,0))</f>
        <v>0</v>
      </c>
      <c r="C682">
        <f>IF(SUM('Actual species'!F682)&gt;0,1,IF(SUM('Actual species'!F682="X"),1,0))</f>
        <v>0</v>
      </c>
      <c r="D682">
        <f>IF(SUM('Actual species'!G682)&gt;0,1,IF(SUM('Actual species'!G682="X"),1,0))</f>
        <v>0</v>
      </c>
      <c r="E682">
        <f>IF(SUM('Actual species'!H682)&gt;0,1,IF(SUM('Actual species'!H682="X"),1,0))</f>
        <v>0</v>
      </c>
      <c r="F682">
        <f>IF(SUM('Actual species'!I682)&gt;0,1,IF(SUM('Actual species'!I682="X"),1,0))</f>
        <v>0</v>
      </c>
      <c r="G682">
        <f>IF(SUM('Actual species'!J682)&gt;0,1,IF(SUM('Actual species'!J682="X"),1,0))</f>
        <v>0</v>
      </c>
      <c r="H682">
        <f>IF(SUM('Actual species'!K682)&gt;0,1,IF(SUM('Actual species'!K682="X"),1,0))</f>
        <v>0</v>
      </c>
      <c r="I682">
        <f>IF(SUM('Actual species'!L682)&gt;0,1,IF(SUM('Actual species'!L682="X"),1,0))</f>
        <v>0</v>
      </c>
      <c r="J682">
        <f>IF(SUM('Actual species'!M682)&gt;0,1,IF(SUM('Actual species'!M682="X"),1,0))</f>
        <v>1</v>
      </c>
      <c r="K682">
        <f>IF(SUM('Actual species'!N682)&gt;0,1,IF(SUM('Actual species'!N682="X"),1,0))</f>
        <v>0</v>
      </c>
      <c r="L682">
        <f>IF(SUM('Actual species'!O682)&gt;0,1,IF(SUM('Actual species'!O682="X"),1,0))</f>
        <v>0</v>
      </c>
      <c r="M682">
        <f>IF(SUM('Actual species'!P682)&gt;0,1,IF(SUM('Actual species'!P682="X"),1,0))</f>
        <v>0</v>
      </c>
      <c r="N682">
        <f>IF(SUM('Actual species'!Q682)&gt;0,1,IF(SUM('Actual species'!Q682="X"),1,0))</f>
        <v>0</v>
      </c>
      <c r="O682">
        <f>IF(SUM('Actual species'!R682)&gt;0,1,IF(SUM('Actual species'!R682="X"),1,0))</f>
        <v>0</v>
      </c>
      <c r="P682">
        <f>IF(SUM('Actual species'!S682)&gt;0,1,IF(SUM('Actual species'!S682="X"),1,0))</f>
        <v>0</v>
      </c>
      <c r="Q682">
        <f>IF(SUM('Actual species'!T682)&gt;0,1,IF(SUM('Actual species'!T682="X"),1,0))</f>
        <v>0</v>
      </c>
      <c r="R682">
        <f>IF(SUM('Actual species'!U682)&gt;0,1,IF(SUM('Actual species'!U682="X"),1,0))</f>
        <v>0</v>
      </c>
      <c r="S682">
        <f>IF(SUM('Actual species'!V682)&gt;0,1,IF(SUM('Actual species'!V682="X"),1,0))</f>
        <v>0</v>
      </c>
      <c r="T682">
        <f>IF(SUM('Actual species'!W682)&gt;0,1,IF(SUM('Actual species'!W682="X"),1,0))</f>
        <v>0</v>
      </c>
      <c r="U682">
        <f>IF(SUM('Actual species'!X682)&gt;0,1,IF(SUM('Actual species'!X682="X"),1,0))</f>
        <v>1</v>
      </c>
      <c r="V682">
        <f>IF(SUM('Actual species'!Y682)&gt;0,1,IF(SUM('Actual species'!Y682="X"),1,0))</f>
        <v>0</v>
      </c>
    </row>
    <row r="683" spans="1:22" x14ac:dyDescent="0.3">
      <c r="A683" t="str">
        <f>'Actual species'!A683</f>
        <v>Euconnus (Psomophus) intrusus</v>
      </c>
      <c r="B683">
        <f>IF(SUM('Actual species'!B683:E683)&gt;0,1,IF(SUM('Actual species'!B683:E683="X"),1,0))</f>
        <v>0</v>
      </c>
      <c r="C683">
        <f>IF(SUM('Actual species'!F683)&gt;0,1,IF(SUM('Actual species'!F683="X"),1,0))</f>
        <v>0</v>
      </c>
      <c r="D683">
        <f>IF(SUM('Actual species'!G683)&gt;0,1,IF(SUM('Actual species'!G683="X"),1,0))</f>
        <v>0</v>
      </c>
      <c r="E683">
        <f>IF(SUM('Actual species'!H683)&gt;0,1,IF(SUM('Actual species'!H683="X"),1,0))</f>
        <v>1</v>
      </c>
      <c r="F683">
        <f>IF(SUM('Actual species'!I683)&gt;0,1,IF(SUM('Actual species'!I683="X"),1,0))</f>
        <v>0</v>
      </c>
      <c r="G683">
        <f>IF(SUM('Actual species'!J683)&gt;0,1,IF(SUM('Actual species'!J683="X"),1,0))</f>
        <v>0</v>
      </c>
      <c r="H683">
        <f>IF(SUM('Actual species'!K683)&gt;0,1,IF(SUM('Actual species'!K683="X"),1,0))</f>
        <v>0</v>
      </c>
      <c r="I683">
        <f>IF(SUM('Actual species'!L683)&gt;0,1,IF(SUM('Actual species'!L683="X"),1,0))</f>
        <v>0</v>
      </c>
      <c r="J683">
        <f>IF(SUM('Actual species'!M683)&gt;0,1,IF(SUM('Actual species'!M683="X"),1,0))</f>
        <v>0</v>
      </c>
      <c r="K683">
        <f>IF(SUM('Actual species'!N683)&gt;0,1,IF(SUM('Actual species'!N683="X"),1,0))</f>
        <v>0</v>
      </c>
      <c r="L683">
        <f>IF(SUM('Actual species'!O683)&gt;0,1,IF(SUM('Actual species'!O683="X"),1,0))</f>
        <v>0</v>
      </c>
      <c r="M683">
        <f>IF(SUM('Actual species'!P683)&gt;0,1,IF(SUM('Actual species'!P683="X"),1,0))</f>
        <v>0</v>
      </c>
      <c r="N683">
        <f>IF(SUM('Actual species'!Q683)&gt;0,1,IF(SUM('Actual species'!Q683="X"),1,0))</f>
        <v>0</v>
      </c>
      <c r="O683">
        <f>IF(SUM('Actual species'!R683)&gt;0,1,IF(SUM('Actual species'!R683="X"),1,0))</f>
        <v>0</v>
      </c>
      <c r="P683">
        <f>IF(SUM('Actual species'!S683)&gt;0,1,IF(SUM('Actual species'!S683="X"),1,0))</f>
        <v>0</v>
      </c>
      <c r="Q683">
        <f>IF(SUM('Actual species'!T683)&gt;0,1,IF(SUM('Actual species'!T683="X"),1,0))</f>
        <v>0</v>
      </c>
      <c r="R683">
        <f>IF(SUM('Actual species'!U683)&gt;0,1,IF(SUM('Actual species'!U683="X"),1,0))</f>
        <v>0</v>
      </c>
      <c r="S683">
        <f>IF(SUM('Actual species'!V683)&gt;0,1,IF(SUM('Actual species'!V683="X"),1,0))</f>
        <v>0</v>
      </c>
      <c r="T683">
        <f>IF(SUM('Actual species'!W683)&gt;0,1,IF(SUM('Actual species'!W683="X"),1,0))</f>
        <v>0</v>
      </c>
      <c r="U683">
        <f>IF(SUM('Actual species'!X683)&gt;0,1,IF(SUM('Actual species'!X683="X"),1,0))</f>
        <v>1</v>
      </c>
      <c r="V683">
        <f>IF(SUM('Actual species'!Y683)&gt;0,1,IF(SUM('Actual species'!Y683="X"),1,0))</f>
        <v>1</v>
      </c>
    </row>
    <row r="684" spans="1:22" x14ac:dyDescent="0.3">
      <c r="A684" t="str">
        <f>'Actual species'!A684</f>
        <v>Euconnus intrusus intrusus</v>
      </c>
      <c r="B684">
        <f>IF(SUM('Actual species'!B684:E684)&gt;0,1,IF(SUM('Actual species'!B684:E684="X"),1,0))</f>
        <v>0</v>
      </c>
      <c r="C684">
        <f>IF(SUM('Actual species'!F684)&gt;0,1,IF(SUM('Actual species'!F684="X"),1,0))</f>
        <v>0</v>
      </c>
      <c r="D684">
        <f>IF(SUM('Actual species'!G684)&gt;0,1,IF(SUM('Actual species'!G684="X"),1,0))</f>
        <v>0</v>
      </c>
      <c r="E684">
        <f>IF(SUM('Actual species'!H684)&gt;0,1,IF(SUM('Actual species'!H684="X"),1,0))</f>
        <v>0</v>
      </c>
      <c r="F684">
        <f>IF(SUM('Actual species'!I684)&gt;0,1,IF(SUM('Actual species'!I684="X"),1,0))</f>
        <v>0</v>
      </c>
      <c r="G684">
        <f>IF(SUM('Actual species'!J684)&gt;0,1,IF(SUM('Actual species'!J684="X"),1,0))</f>
        <v>0</v>
      </c>
      <c r="H684">
        <f>IF(SUM('Actual species'!K684)&gt;0,1,IF(SUM('Actual species'!K684="X"),1,0))</f>
        <v>0</v>
      </c>
      <c r="I684">
        <f>IF(SUM('Actual species'!L684)&gt;0,1,IF(SUM('Actual species'!L684="X"),1,0))</f>
        <v>0</v>
      </c>
      <c r="J684">
        <f>IF(SUM('Actual species'!M684)&gt;0,1,IF(SUM('Actual species'!M684="X"),1,0))</f>
        <v>1</v>
      </c>
      <c r="K684">
        <f>IF(SUM('Actual species'!N684)&gt;0,1,IF(SUM('Actual species'!N684="X"),1,0))</f>
        <v>0</v>
      </c>
      <c r="L684">
        <f>IF(SUM('Actual species'!O684)&gt;0,1,IF(SUM('Actual species'!O684="X"),1,0))</f>
        <v>0</v>
      </c>
      <c r="M684">
        <f>IF(SUM('Actual species'!P684)&gt;0,1,IF(SUM('Actual species'!P684="X"),1,0))</f>
        <v>0</v>
      </c>
      <c r="N684">
        <f>IF(SUM('Actual species'!Q684)&gt;0,1,IF(SUM('Actual species'!Q684="X"),1,0))</f>
        <v>0</v>
      </c>
      <c r="O684">
        <f>IF(SUM('Actual species'!R684)&gt;0,1,IF(SUM('Actual species'!R684="X"),1,0))</f>
        <v>0</v>
      </c>
      <c r="P684">
        <f>IF(SUM('Actual species'!S684)&gt;0,1,IF(SUM('Actual species'!S684="X"),1,0))</f>
        <v>0</v>
      </c>
      <c r="Q684">
        <f>IF(SUM('Actual species'!T684)&gt;0,1,IF(SUM('Actual species'!T684="X"),1,0))</f>
        <v>0</v>
      </c>
      <c r="R684">
        <f>IF(SUM('Actual species'!U684)&gt;0,1,IF(SUM('Actual species'!U684="X"),1,0))</f>
        <v>0</v>
      </c>
      <c r="S684">
        <f>IF(SUM('Actual species'!V684)&gt;0,1,IF(SUM('Actual species'!V684="X"),1,0))</f>
        <v>0</v>
      </c>
      <c r="T684">
        <f>IF(SUM('Actual species'!W684)&gt;0,1,IF(SUM('Actual species'!W684="X"),1,0))</f>
        <v>0</v>
      </c>
      <c r="U684">
        <f>IF(SUM('Actual species'!X684)&gt;0,1,IF(SUM('Actual species'!X684="X"),1,0))</f>
        <v>1</v>
      </c>
      <c r="V684">
        <f>IF(SUM('Actual species'!Y684)&gt;0,1,IF(SUM('Actual species'!Y684="X"),1,0))</f>
        <v>1</v>
      </c>
    </row>
    <row r="685" spans="1:22" x14ac:dyDescent="0.3">
      <c r="A685" t="str">
        <f>'Actual species'!A685</f>
        <v xml:space="preserve">Euconnus kerpensis (E) </v>
      </c>
      <c r="B685">
        <f>IF(SUM('Actual species'!B685:E685)&gt;0,1,IF(SUM('Actual species'!B685:E685="X"),1,0))</f>
        <v>0</v>
      </c>
      <c r="C685">
        <f>IF(SUM('Actual species'!F685)&gt;0,1,IF(SUM('Actual species'!F685="X"),1,0))</f>
        <v>0</v>
      </c>
      <c r="D685">
        <f>IF(SUM('Actual species'!G685)&gt;0,1,IF(SUM('Actual species'!G685="X"),1,0))</f>
        <v>0</v>
      </c>
      <c r="E685">
        <f>IF(SUM('Actual species'!H685)&gt;0,1,IF(SUM('Actual species'!H685="X"),1,0))</f>
        <v>0</v>
      </c>
      <c r="F685">
        <f>IF(SUM('Actual species'!I685)&gt;0,1,IF(SUM('Actual species'!I685="X"),1,0))</f>
        <v>0</v>
      </c>
      <c r="G685">
        <f>IF(SUM('Actual species'!J685)&gt;0,1,IF(SUM('Actual species'!J685="X"),1,0))</f>
        <v>0</v>
      </c>
      <c r="H685">
        <f>IF(SUM('Actual species'!K685)&gt;0,1,IF(SUM('Actual species'!K685="X"),1,0))</f>
        <v>0</v>
      </c>
      <c r="I685">
        <f>IF(SUM('Actual species'!L685)&gt;0,1,IF(SUM('Actual species'!L685="X"),1,0))</f>
        <v>0</v>
      </c>
      <c r="J685">
        <f>IF(SUM('Actual species'!M685)&gt;0,1,IF(SUM('Actual species'!M685="X"),1,0))</f>
        <v>0</v>
      </c>
      <c r="K685">
        <f>IF(SUM('Actual species'!N685)&gt;0,1,IF(SUM('Actual species'!N685="X"),1,0))</f>
        <v>0</v>
      </c>
      <c r="L685">
        <f>IF(SUM('Actual species'!O685)&gt;0,1,IF(SUM('Actual species'!O685="X"),1,0))</f>
        <v>1</v>
      </c>
      <c r="M685">
        <f>IF(SUM('Actual species'!P685)&gt;0,1,IF(SUM('Actual species'!P685="X"),1,0))</f>
        <v>0</v>
      </c>
      <c r="N685">
        <f>IF(SUM('Actual species'!Q685)&gt;0,1,IF(SUM('Actual species'!Q685="X"),1,0))</f>
        <v>0</v>
      </c>
      <c r="O685">
        <f>IF(SUM('Actual species'!R685)&gt;0,1,IF(SUM('Actual species'!R685="X"),1,0))</f>
        <v>0</v>
      </c>
      <c r="P685">
        <f>IF(SUM('Actual species'!S685)&gt;0,1,IF(SUM('Actual species'!S685="X"),1,0))</f>
        <v>0</v>
      </c>
      <c r="Q685">
        <f>IF(SUM('Actual species'!T685)&gt;0,1,IF(SUM('Actual species'!T685="X"),1,0))</f>
        <v>0</v>
      </c>
      <c r="R685">
        <f>IF(SUM('Actual species'!U685)&gt;0,1,IF(SUM('Actual species'!U685="X"),1,0))</f>
        <v>0</v>
      </c>
      <c r="S685">
        <f>IF(SUM('Actual species'!V685)&gt;0,1,IF(SUM('Actual species'!V685="X"),1,0))</f>
        <v>0</v>
      </c>
      <c r="T685">
        <f>IF(SUM('Actual species'!W685)&gt;0,1,IF(SUM('Actual species'!W685="X"),1,0))</f>
        <v>1</v>
      </c>
      <c r="U685">
        <f>IF(SUM('Actual species'!X685)&gt;0,1,IF(SUM('Actual species'!X685="X"),1,0))</f>
        <v>0</v>
      </c>
      <c r="V685">
        <f>IF(SUM('Actual species'!Y685)&gt;0,1,IF(SUM('Actual species'!Y685="X"),1,0))</f>
        <v>0</v>
      </c>
    </row>
    <row r="686" spans="1:22" x14ac:dyDescent="0.3">
      <c r="A686" t="str">
        <f>'Actual species'!A686</f>
        <v>Euconnus leonhardi</v>
      </c>
      <c r="B686">
        <f>IF(SUM('Actual species'!B686:E686)&gt;0,1,IF(SUM('Actual species'!B686:E686="X"),1,0))</f>
        <v>0</v>
      </c>
      <c r="C686">
        <f>IF(SUM('Actual species'!F686)&gt;0,1,IF(SUM('Actual species'!F686="X"),1,0))</f>
        <v>0</v>
      </c>
      <c r="D686">
        <f>IF(SUM('Actual species'!G686)&gt;0,1,IF(SUM('Actual species'!G686="X"),1,0))</f>
        <v>0</v>
      </c>
      <c r="E686">
        <f>IF(SUM('Actual species'!H686)&gt;0,1,IF(SUM('Actual species'!H686="X"),1,0))</f>
        <v>0</v>
      </c>
      <c r="F686">
        <f>IF(SUM('Actual species'!I686)&gt;0,1,IF(SUM('Actual species'!I686="X"),1,0))</f>
        <v>0</v>
      </c>
      <c r="G686">
        <f>IF(SUM('Actual species'!J686)&gt;0,1,IF(SUM('Actual species'!J686="X"),1,0))</f>
        <v>0</v>
      </c>
      <c r="H686">
        <f>IF(SUM('Actual species'!K686)&gt;0,1,IF(SUM('Actual species'!K686="X"),1,0))</f>
        <v>0</v>
      </c>
      <c r="I686">
        <f>IF(SUM('Actual species'!L686)&gt;0,1,IF(SUM('Actual species'!L686="X"),1,0))</f>
        <v>0</v>
      </c>
      <c r="J686">
        <f>IF(SUM('Actual species'!M686)&gt;0,1,IF(SUM('Actual species'!M686="X"),1,0))</f>
        <v>1</v>
      </c>
      <c r="K686">
        <f>IF(SUM('Actual species'!N686)&gt;0,1,IF(SUM('Actual species'!N686="X"),1,0))</f>
        <v>0</v>
      </c>
      <c r="L686">
        <f>IF(SUM('Actual species'!O686)&gt;0,1,IF(SUM('Actual species'!O686="X"),1,0))</f>
        <v>0</v>
      </c>
      <c r="M686">
        <f>IF(SUM('Actual species'!P686)&gt;0,1,IF(SUM('Actual species'!P686="X"),1,0))</f>
        <v>0</v>
      </c>
      <c r="N686">
        <f>IF(SUM('Actual species'!Q686)&gt;0,1,IF(SUM('Actual species'!Q686="X"),1,0))</f>
        <v>0</v>
      </c>
      <c r="O686">
        <f>IF(SUM('Actual species'!R686)&gt;0,1,IF(SUM('Actual species'!R686="X"),1,0))</f>
        <v>0</v>
      </c>
      <c r="P686">
        <f>IF(SUM('Actual species'!S686)&gt;0,1,IF(SUM('Actual species'!S686="X"),1,0))</f>
        <v>0</v>
      </c>
      <c r="Q686">
        <f>IF(SUM('Actual species'!T686)&gt;0,1,IF(SUM('Actual species'!T686="X"),1,0))</f>
        <v>0</v>
      </c>
      <c r="R686">
        <f>IF(SUM('Actual species'!U686)&gt;0,1,IF(SUM('Actual species'!U686="X"),1,0))</f>
        <v>0</v>
      </c>
      <c r="S686">
        <f>IF(SUM('Actual species'!V686)&gt;0,1,IF(SUM('Actual species'!V686="X"),1,0))</f>
        <v>0</v>
      </c>
      <c r="T686">
        <f>IF(SUM('Actual species'!W686)&gt;0,1,IF(SUM('Actual species'!W686="X"),1,0))</f>
        <v>0</v>
      </c>
      <c r="U686">
        <f>IF(SUM('Actual species'!X686)&gt;0,1,IF(SUM('Actual species'!X686="X"),1,0))</f>
        <v>1</v>
      </c>
      <c r="V686">
        <f>IF(SUM('Actual species'!Y686)&gt;0,1,IF(SUM('Actual species'!Y686="X"),1,0))</f>
        <v>0</v>
      </c>
    </row>
    <row r="687" spans="1:22" x14ac:dyDescent="0.3">
      <c r="A687" t="str">
        <f>'Actual species'!A687</f>
        <v>Euconnus marthae</v>
      </c>
      <c r="B687">
        <f>IF(SUM('Actual species'!B687:E687)&gt;0,1,IF(SUM('Actual species'!B687:E687="X"),1,0))</f>
        <v>0</v>
      </c>
      <c r="C687">
        <f>IF(SUM('Actual species'!F687)&gt;0,1,IF(SUM('Actual species'!F687="X"),1,0))</f>
        <v>0</v>
      </c>
      <c r="D687">
        <f>IF(SUM('Actual species'!G687)&gt;0,1,IF(SUM('Actual species'!G687="X"),1,0))</f>
        <v>0</v>
      </c>
      <c r="E687">
        <f>IF(SUM('Actual species'!H687)&gt;0,1,IF(SUM('Actual species'!H687="X"),1,0))</f>
        <v>0</v>
      </c>
      <c r="F687">
        <f>IF(SUM('Actual species'!I687)&gt;0,1,IF(SUM('Actual species'!I687="X"),1,0))</f>
        <v>0</v>
      </c>
      <c r="G687">
        <f>IF(SUM('Actual species'!J687)&gt;0,1,IF(SUM('Actual species'!J687="X"),1,0))</f>
        <v>0</v>
      </c>
      <c r="H687">
        <f>IF(SUM('Actual species'!K687)&gt;0,1,IF(SUM('Actual species'!K687="X"),1,0))</f>
        <v>0</v>
      </c>
      <c r="I687">
        <f>IF(SUM('Actual species'!L687)&gt;0,1,IF(SUM('Actual species'!L687="X"),1,0))</f>
        <v>0</v>
      </c>
      <c r="J687">
        <f>IF(SUM('Actual species'!M687)&gt;0,1,IF(SUM('Actual species'!M687="X"),1,0))</f>
        <v>1</v>
      </c>
      <c r="K687">
        <f>IF(SUM('Actual species'!N687)&gt;0,1,IF(SUM('Actual species'!N687="X"),1,0))</f>
        <v>0</v>
      </c>
      <c r="L687">
        <f>IF(SUM('Actual species'!O687)&gt;0,1,IF(SUM('Actual species'!O687="X"),1,0))</f>
        <v>0</v>
      </c>
      <c r="M687">
        <f>IF(SUM('Actual species'!P687)&gt;0,1,IF(SUM('Actual species'!P687="X"),1,0))</f>
        <v>0</v>
      </c>
      <c r="N687">
        <f>IF(SUM('Actual species'!Q687)&gt;0,1,IF(SUM('Actual species'!Q687="X"),1,0))</f>
        <v>0</v>
      </c>
      <c r="O687">
        <f>IF(SUM('Actual species'!R687)&gt;0,1,IF(SUM('Actual species'!R687="X"),1,0))</f>
        <v>0</v>
      </c>
      <c r="P687">
        <f>IF(SUM('Actual species'!S687)&gt;0,1,IF(SUM('Actual species'!S687="X"),1,0))</f>
        <v>0</v>
      </c>
      <c r="Q687">
        <f>IF(SUM('Actual species'!T687)&gt;0,1,IF(SUM('Actual species'!T687="X"),1,0))</f>
        <v>0</v>
      </c>
      <c r="R687">
        <f>IF(SUM('Actual species'!U687)&gt;0,1,IF(SUM('Actual species'!U687="X"),1,0))</f>
        <v>0</v>
      </c>
      <c r="S687">
        <f>IF(SUM('Actual species'!V687)&gt;0,1,IF(SUM('Actual species'!V687="X"),1,0))</f>
        <v>0</v>
      </c>
      <c r="T687">
        <f>IF(SUM('Actual species'!W687)&gt;0,1,IF(SUM('Actual species'!W687="X"),1,0))</f>
        <v>0</v>
      </c>
      <c r="U687">
        <f>IF(SUM('Actual species'!X687)&gt;0,1,IF(SUM('Actual species'!X687="X"),1,0))</f>
        <v>1</v>
      </c>
      <c r="V687">
        <f>IF(SUM('Actual species'!Y687)&gt;0,1,IF(SUM('Actual species'!Y687="X"),1,0))</f>
        <v>0</v>
      </c>
    </row>
    <row r="688" spans="1:22" x14ac:dyDescent="0.3">
      <c r="A688" t="str">
        <f>'Actual species'!A688</f>
        <v>Euconnus moczarskii</v>
      </c>
      <c r="B688">
        <f>IF(SUM('Actual species'!B688:E688)&gt;0,1,IF(SUM('Actual species'!B688:E688="X"),1,0))</f>
        <v>0</v>
      </c>
      <c r="C688">
        <f>IF(SUM('Actual species'!F688)&gt;0,1,IF(SUM('Actual species'!F688="X"),1,0))</f>
        <v>0</v>
      </c>
      <c r="D688">
        <f>IF(SUM('Actual species'!G688)&gt;0,1,IF(SUM('Actual species'!G688="X"),1,0))</f>
        <v>0</v>
      </c>
      <c r="E688">
        <f>IF(SUM('Actual species'!H688)&gt;0,1,IF(SUM('Actual species'!H688="X"),1,0))</f>
        <v>0</v>
      </c>
      <c r="F688">
        <f>IF(SUM('Actual species'!I688)&gt;0,1,IF(SUM('Actual species'!I688="X"),1,0))</f>
        <v>0</v>
      </c>
      <c r="G688">
        <f>IF(SUM('Actual species'!J688)&gt;0,1,IF(SUM('Actual species'!J688="X"),1,0))</f>
        <v>0</v>
      </c>
      <c r="H688">
        <f>IF(SUM('Actual species'!K688)&gt;0,1,IF(SUM('Actual species'!K688="X"),1,0))</f>
        <v>0</v>
      </c>
      <c r="I688">
        <f>IF(SUM('Actual species'!L688)&gt;0,1,IF(SUM('Actual species'!L688="X"),1,0))</f>
        <v>0</v>
      </c>
      <c r="J688">
        <f>IF(SUM('Actual species'!M688)&gt;0,1,IF(SUM('Actual species'!M688="X"),1,0))</f>
        <v>1</v>
      </c>
      <c r="K688">
        <f>IF(SUM('Actual species'!N688)&gt;0,1,IF(SUM('Actual species'!N688="X"),1,0))</f>
        <v>0</v>
      </c>
      <c r="L688">
        <f>IF(SUM('Actual species'!O688)&gt;0,1,IF(SUM('Actual species'!O688="X"),1,0))</f>
        <v>0</v>
      </c>
      <c r="M688">
        <f>IF(SUM('Actual species'!P688)&gt;0,1,IF(SUM('Actual species'!P688="X"),1,0))</f>
        <v>0</v>
      </c>
      <c r="N688">
        <f>IF(SUM('Actual species'!Q688)&gt;0,1,IF(SUM('Actual species'!Q688="X"),1,0))</f>
        <v>0</v>
      </c>
      <c r="O688">
        <f>IF(SUM('Actual species'!R688)&gt;0,1,IF(SUM('Actual species'!R688="X"),1,0))</f>
        <v>0</v>
      </c>
      <c r="P688">
        <f>IF(SUM('Actual species'!S688)&gt;0,1,IF(SUM('Actual species'!S688="X"),1,0))</f>
        <v>0</v>
      </c>
      <c r="Q688">
        <f>IF(SUM('Actual species'!T688)&gt;0,1,IF(SUM('Actual species'!T688="X"),1,0))</f>
        <v>0</v>
      </c>
      <c r="R688">
        <f>IF(SUM('Actual species'!U688)&gt;0,1,IF(SUM('Actual species'!U688="X"),1,0))</f>
        <v>0</v>
      </c>
      <c r="S688">
        <f>IF(SUM('Actual species'!V688)&gt;0,1,IF(SUM('Actual species'!V688="X"),1,0))</f>
        <v>0</v>
      </c>
      <c r="T688">
        <f>IF(SUM('Actual species'!W688)&gt;0,1,IF(SUM('Actual species'!W688="X"),1,0))</f>
        <v>0</v>
      </c>
      <c r="U688">
        <f>IF(SUM('Actual species'!X688)&gt;0,1,IF(SUM('Actual species'!X688="X"),1,0))</f>
        <v>1</v>
      </c>
      <c r="V688">
        <f>IF(SUM('Actual species'!Y688)&gt;0,1,IF(SUM('Actual species'!Y688="X"),1,0))</f>
        <v>0</v>
      </c>
    </row>
    <row r="689" spans="1:22" x14ac:dyDescent="0.3">
      <c r="A689" t="str">
        <f>'Actual species'!A689</f>
        <v xml:space="preserve">Euconnus oblitus (E) </v>
      </c>
      <c r="B689">
        <f>IF(SUM('Actual species'!B689:E689)&gt;0,1,IF(SUM('Actual species'!B689:E689="X"),1,0))</f>
        <v>0</v>
      </c>
      <c r="C689">
        <f>IF(SUM('Actual species'!F689)&gt;0,1,IF(SUM('Actual species'!F689="X"),1,0))</f>
        <v>0</v>
      </c>
      <c r="D689">
        <f>IF(SUM('Actual species'!G689)&gt;0,1,IF(SUM('Actual species'!G689="X"),1,0))</f>
        <v>0</v>
      </c>
      <c r="E689">
        <f>IF(SUM('Actual species'!H689)&gt;0,1,IF(SUM('Actual species'!H689="X"),1,0))</f>
        <v>0</v>
      </c>
      <c r="F689">
        <f>IF(SUM('Actual species'!I689)&gt;0,1,IF(SUM('Actual species'!I689="X"),1,0))</f>
        <v>0</v>
      </c>
      <c r="G689">
        <f>IF(SUM('Actual species'!J689)&gt;0,1,IF(SUM('Actual species'!J689="X"),1,0))</f>
        <v>0</v>
      </c>
      <c r="H689">
        <f>IF(SUM('Actual species'!K689)&gt;0,1,IF(SUM('Actual species'!K689="X"),1,0))</f>
        <v>1</v>
      </c>
      <c r="I689">
        <f>IF(SUM('Actual species'!L689)&gt;0,1,IF(SUM('Actual species'!L689="X"),1,0))</f>
        <v>0</v>
      </c>
      <c r="J689">
        <f>IF(SUM('Actual species'!M689)&gt;0,1,IF(SUM('Actual species'!M689="X"),1,0))</f>
        <v>0</v>
      </c>
      <c r="K689">
        <f>IF(SUM('Actual species'!N689)&gt;0,1,IF(SUM('Actual species'!N689="X"),1,0))</f>
        <v>0</v>
      </c>
      <c r="L689">
        <f>IF(SUM('Actual species'!O689)&gt;0,1,IF(SUM('Actual species'!O689="X"),1,0))</f>
        <v>0</v>
      </c>
      <c r="M689">
        <f>IF(SUM('Actual species'!P689)&gt;0,1,IF(SUM('Actual species'!P689="X"),1,0))</f>
        <v>0</v>
      </c>
      <c r="N689">
        <f>IF(SUM('Actual species'!Q689)&gt;0,1,IF(SUM('Actual species'!Q689="X"),1,0))</f>
        <v>0</v>
      </c>
      <c r="O689">
        <f>IF(SUM('Actual species'!R689)&gt;0,1,IF(SUM('Actual species'!R689="X"),1,0))</f>
        <v>0</v>
      </c>
      <c r="P689">
        <f>IF(SUM('Actual species'!S689)&gt;0,1,IF(SUM('Actual species'!S689="X"),1,0))</f>
        <v>0</v>
      </c>
      <c r="Q689">
        <f>IF(SUM('Actual species'!T689)&gt;0,1,IF(SUM('Actual species'!T689="X"),1,0))</f>
        <v>0</v>
      </c>
      <c r="R689">
        <f>IF(SUM('Actual species'!U689)&gt;0,1,IF(SUM('Actual species'!U689="X"),1,0))</f>
        <v>0</v>
      </c>
      <c r="S689">
        <f>IF(SUM('Actual species'!V689)&gt;0,1,IF(SUM('Actual species'!V689="X"),1,0))</f>
        <v>0</v>
      </c>
      <c r="T689">
        <f>IF(SUM('Actual species'!W689)&gt;0,1,IF(SUM('Actual species'!W689="X"),1,0))</f>
        <v>1</v>
      </c>
      <c r="U689">
        <f>IF(SUM('Actual species'!X689)&gt;0,1,IF(SUM('Actual species'!X689="X"),1,0))</f>
        <v>0</v>
      </c>
      <c r="V689">
        <f>IF(SUM('Actual species'!Y689)&gt;0,1,IF(SUM('Actual species'!Y689="X"),1,0))</f>
        <v>0</v>
      </c>
    </row>
    <row r="690" spans="1:22" x14ac:dyDescent="0.3">
      <c r="A690" t="str">
        <f>'Actual species'!A690</f>
        <v>Euconnus pulcher</v>
      </c>
      <c r="B690">
        <f>IF(SUM('Actual species'!B690:E690)&gt;0,1,IF(SUM('Actual species'!B690:E690="X"),1,0))</f>
        <v>0</v>
      </c>
      <c r="C690">
        <f>IF(SUM('Actual species'!F690)&gt;0,1,IF(SUM('Actual species'!F690="X"),1,0))</f>
        <v>0</v>
      </c>
      <c r="D690">
        <f>IF(SUM('Actual species'!G690)&gt;0,1,IF(SUM('Actual species'!G690="X"),1,0))</f>
        <v>0</v>
      </c>
      <c r="E690">
        <f>IF(SUM('Actual species'!H690)&gt;0,1,IF(SUM('Actual species'!H690="X"),1,0))</f>
        <v>0</v>
      </c>
      <c r="F690">
        <f>IF(SUM('Actual species'!I690)&gt;0,1,IF(SUM('Actual species'!I690="X"),1,0))</f>
        <v>0</v>
      </c>
      <c r="G690">
        <f>IF(SUM('Actual species'!J690)&gt;0,1,IF(SUM('Actual species'!J690="X"),1,0))</f>
        <v>0</v>
      </c>
      <c r="H690">
        <f>IF(SUM('Actual species'!K690)&gt;0,1,IF(SUM('Actual species'!K690="X"),1,0))</f>
        <v>0</v>
      </c>
      <c r="I690">
        <f>IF(SUM('Actual species'!L690)&gt;0,1,IF(SUM('Actual species'!L690="X"),1,0))</f>
        <v>0</v>
      </c>
      <c r="J690">
        <f>IF(SUM('Actual species'!M690)&gt;0,1,IF(SUM('Actual species'!M690="X"),1,0))</f>
        <v>1</v>
      </c>
      <c r="K690">
        <f>IF(SUM('Actual species'!N690)&gt;0,1,IF(SUM('Actual species'!N690="X"),1,0))</f>
        <v>0</v>
      </c>
      <c r="L690">
        <f>IF(SUM('Actual species'!O690)&gt;0,1,IF(SUM('Actual species'!O690="X"),1,0))</f>
        <v>0</v>
      </c>
      <c r="M690">
        <f>IF(SUM('Actual species'!P690)&gt;0,1,IF(SUM('Actual species'!P690="X"),1,0))</f>
        <v>0</v>
      </c>
      <c r="N690">
        <f>IF(SUM('Actual species'!Q690)&gt;0,1,IF(SUM('Actual species'!Q690="X"),1,0))</f>
        <v>0</v>
      </c>
      <c r="O690">
        <f>IF(SUM('Actual species'!R690)&gt;0,1,IF(SUM('Actual species'!R690="X"),1,0))</f>
        <v>0</v>
      </c>
      <c r="P690">
        <f>IF(SUM('Actual species'!S690)&gt;0,1,IF(SUM('Actual species'!S690="X"),1,0))</f>
        <v>0</v>
      </c>
      <c r="Q690">
        <f>IF(SUM('Actual species'!T690)&gt;0,1,IF(SUM('Actual species'!T690="X"),1,0))</f>
        <v>0</v>
      </c>
      <c r="R690">
        <f>IF(SUM('Actual species'!U690)&gt;0,1,IF(SUM('Actual species'!U690="X"),1,0))</f>
        <v>0</v>
      </c>
      <c r="S690">
        <f>IF(SUM('Actual species'!V690)&gt;0,1,IF(SUM('Actual species'!V690="X"),1,0))</f>
        <v>0</v>
      </c>
      <c r="T690">
        <f>IF(SUM('Actual species'!W690)&gt;0,1,IF(SUM('Actual species'!W690="X"),1,0))</f>
        <v>0</v>
      </c>
      <c r="U690">
        <f>IF(SUM('Actual species'!X690)&gt;0,1,IF(SUM('Actual species'!X690="X"),1,0))</f>
        <v>1</v>
      </c>
      <c r="V690">
        <f>IF(SUM('Actual species'!Y690)&gt;0,1,IF(SUM('Actual species'!Y690="X"),1,0))</f>
        <v>0</v>
      </c>
    </row>
    <row r="691" spans="1:22" x14ac:dyDescent="0.3">
      <c r="A691" t="str">
        <f>'Actual species'!A691</f>
        <v xml:space="preserve">Euconnus rhodensis (E) </v>
      </c>
      <c r="B691">
        <f>IF(SUM('Actual species'!B691:E691)&gt;0,1,IF(SUM('Actual species'!B691:E691="X"),1,0))</f>
        <v>0</v>
      </c>
      <c r="C691">
        <f>IF(SUM('Actual species'!F691)&gt;0,1,IF(SUM('Actual species'!F691="X"),1,0))</f>
        <v>0</v>
      </c>
      <c r="D691">
        <f>IF(SUM('Actual species'!G691)&gt;0,1,IF(SUM('Actual species'!G691="X"),1,0))</f>
        <v>0</v>
      </c>
      <c r="E691">
        <f>IF(SUM('Actual species'!H691)&gt;0,1,IF(SUM('Actual species'!H691="X"),1,0))</f>
        <v>0</v>
      </c>
      <c r="F691">
        <f>IF(SUM('Actual species'!I691)&gt;0,1,IF(SUM('Actual species'!I691="X"),1,0))</f>
        <v>0</v>
      </c>
      <c r="G691">
        <f>IF(SUM('Actual species'!J691)&gt;0,1,IF(SUM('Actual species'!J691="X"),1,0))</f>
        <v>0</v>
      </c>
      <c r="H691">
        <f>IF(SUM('Actual species'!K691)&gt;0,1,IF(SUM('Actual species'!K691="X"),1,0))</f>
        <v>1</v>
      </c>
      <c r="I691">
        <f>IF(SUM('Actual species'!L691)&gt;0,1,IF(SUM('Actual species'!L691="X"),1,0))</f>
        <v>0</v>
      </c>
      <c r="J691">
        <f>IF(SUM('Actual species'!M691)&gt;0,1,IF(SUM('Actual species'!M691="X"),1,0))</f>
        <v>0</v>
      </c>
      <c r="K691">
        <f>IF(SUM('Actual species'!N691)&gt;0,1,IF(SUM('Actual species'!N691="X"),1,0))</f>
        <v>0</v>
      </c>
      <c r="L691">
        <f>IF(SUM('Actual species'!O691)&gt;0,1,IF(SUM('Actual species'!O691="X"),1,0))</f>
        <v>0</v>
      </c>
      <c r="M691">
        <f>IF(SUM('Actual species'!P691)&gt;0,1,IF(SUM('Actual species'!P691="X"),1,0))</f>
        <v>0</v>
      </c>
      <c r="N691">
        <f>IF(SUM('Actual species'!Q691)&gt;0,1,IF(SUM('Actual species'!Q691="X"),1,0))</f>
        <v>0</v>
      </c>
      <c r="O691">
        <f>IF(SUM('Actual species'!R691)&gt;0,1,IF(SUM('Actual species'!R691="X"),1,0))</f>
        <v>0</v>
      </c>
      <c r="P691">
        <f>IF(SUM('Actual species'!S691)&gt;0,1,IF(SUM('Actual species'!S691="X"),1,0))</f>
        <v>0</v>
      </c>
      <c r="Q691">
        <f>IF(SUM('Actual species'!T691)&gt;0,1,IF(SUM('Actual species'!T691="X"),1,0))</f>
        <v>0</v>
      </c>
      <c r="R691">
        <f>IF(SUM('Actual species'!U691)&gt;0,1,IF(SUM('Actual species'!U691="X"),1,0))</f>
        <v>0</v>
      </c>
      <c r="S691">
        <f>IF(SUM('Actual species'!V691)&gt;0,1,IF(SUM('Actual species'!V691="X"),1,0))</f>
        <v>0</v>
      </c>
      <c r="T691">
        <f>IF(SUM('Actual species'!W691)&gt;0,1,IF(SUM('Actual species'!W691="X"),1,0))</f>
        <v>1</v>
      </c>
      <c r="U691">
        <f>IF(SUM('Actual species'!X691)&gt;0,1,IF(SUM('Actual species'!X691="X"),1,0))</f>
        <v>0</v>
      </c>
      <c r="V691">
        <f>IF(SUM('Actual species'!Y691)&gt;0,1,IF(SUM('Actual species'!Y691="X"),1,0))</f>
        <v>0</v>
      </c>
    </row>
    <row r="692" spans="1:22" x14ac:dyDescent="0.3">
      <c r="A692" t="str">
        <f>'Actual species'!A692</f>
        <v>Euconnus wetterhallii</v>
      </c>
      <c r="B692">
        <f>IF(SUM('Actual species'!B692:E692)&gt;0,1,IF(SUM('Actual species'!B692:E692="X"),1,0))</f>
        <v>0</v>
      </c>
      <c r="C692">
        <f>IF(SUM('Actual species'!F692)&gt;0,1,IF(SUM('Actual species'!F692="X"),1,0))</f>
        <v>0</v>
      </c>
      <c r="D692">
        <f>IF(SUM('Actual species'!G692)&gt;0,1,IF(SUM('Actual species'!G692="X"),1,0))</f>
        <v>0</v>
      </c>
      <c r="E692">
        <f>IF(SUM('Actual species'!H692)&gt;0,1,IF(SUM('Actual species'!H692="X"),1,0))</f>
        <v>0</v>
      </c>
      <c r="F692">
        <f>IF(SUM('Actual species'!I692)&gt;0,1,IF(SUM('Actual species'!I692="X"),1,0))</f>
        <v>0</v>
      </c>
      <c r="G692">
        <f>IF(SUM('Actual species'!J692)&gt;0,1,IF(SUM('Actual species'!J692="X"),1,0))</f>
        <v>0</v>
      </c>
      <c r="H692">
        <f>IF(SUM('Actual species'!K692)&gt;0,1,IF(SUM('Actual species'!K692="X"),1,0))</f>
        <v>0</v>
      </c>
      <c r="I692">
        <f>IF(SUM('Actual species'!L692)&gt;0,1,IF(SUM('Actual species'!L692="X"),1,0))</f>
        <v>0</v>
      </c>
      <c r="J692">
        <f>IF(SUM('Actual species'!M692)&gt;0,1,IF(SUM('Actual species'!M692="X"),1,0))</f>
        <v>1</v>
      </c>
      <c r="K692">
        <f>IF(SUM('Actual species'!N692)&gt;0,1,IF(SUM('Actual species'!N692="X"),1,0))</f>
        <v>0</v>
      </c>
      <c r="L692">
        <f>IF(SUM('Actual species'!O692)&gt;0,1,IF(SUM('Actual species'!O692="X"),1,0))</f>
        <v>0</v>
      </c>
      <c r="M692">
        <f>IF(SUM('Actual species'!P692)&gt;0,1,IF(SUM('Actual species'!P692="X"),1,0))</f>
        <v>0</v>
      </c>
      <c r="N692">
        <f>IF(SUM('Actual species'!Q692)&gt;0,1,IF(SUM('Actual species'!Q692="X"),1,0))</f>
        <v>0</v>
      </c>
      <c r="O692">
        <f>IF(SUM('Actual species'!R692)&gt;0,1,IF(SUM('Actual species'!R692="X"),1,0))</f>
        <v>0</v>
      </c>
      <c r="P692">
        <f>IF(SUM('Actual species'!S692)&gt;0,1,IF(SUM('Actual species'!S692="X"),1,0))</f>
        <v>0</v>
      </c>
      <c r="Q692">
        <f>IF(SUM('Actual species'!T692)&gt;0,1,IF(SUM('Actual species'!T692="X"),1,0))</f>
        <v>0</v>
      </c>
      <c r="R692">
        <f>IF(SUM('Actual species'!U692)&gt;0,1,IF(SUM('Actual species'!U692="X"),1,0))</f>
        <v>0</v>
      </c>
      <c r="S692">
        <f>IF(SUM('Actual species'!V692)&gt;0,1,IF(SUM('Actual species'!V692="X"),1,0))</f>
        <v>0</v>
      </c>
      <c r="T692">
        <f>IF(SUM('Actual species'!W692)&gt;0,1,IF(SUM('Actual species'!W692="X"),1,0))</f>
        <v>0</v>
      </c>
      <c r="U692">
        <f>IF(SUM('Actual species'!X692)&gt;0,1,IF(SUM('Actual species'!X692="X"),1,0))</f>
        <v>1</v>
      </c>
      <c r="V692">
        <f>IF(SUM('Actual species'!Y692)&gt;0,1,IF(SUM('Actual species'!Y692="X"),1,0))</f>
        <v>1</v>
      </c>
    </row>
    <row r="693" spans="1:22" x14ac:dyDescent="0.3">
      <c r="A693" t="str">
        <f>'Actual species'!A693</f>
        <v>Eutheia formicetorum</v>
      </c>
      <c r="B693">
        <f>IF(SUM('Actual species'!B693:E693)&gt;0,1,IF(SUM('Actual species'!B693:E693="X"),1,0))</f>
        <v>0</v>
      </c>
      <c r="C693">
        <f>IF(SUM('Actual species'!F693)&gt;0,1,IF(SUM('Actual species'!F693="X"),1,0))</f>
        <v>0</v>
      </c>
      <c r="D693">
        <f>IF(SUM('Actual species'!G693)&gt;0,1,IF(SUM('Actual species'!G693="X"),1,0))</f>
        <v>0</v>
      </c>
      <c r="E693">
        <f>IF(SUM('Actual species'!H693)&gt;0,1,IF(SUM('Actual species'!H693="X"),1,0))</f>
        <v>0</v>
      </c>
      <c r="F693">
        <f>IF(SUM('Actual species'!I693)&gt;0,1,IF(SUM('Actual species'!I693="X"),1,0))</f>
        <v>0</v>
      </c>
      <c r="G693">
        <f>IF(SUM('Actual species'!J693)&gt;0,1,IF(SUM('Actual species'!J693="X"),1,0))</f>
        <v>0</v>
      </c>
      <c r="H693">
        <f>IF(SUM('Actual species'!K693)&gt;0,1,IF(SUM('Actual species'!K693="X"),1,0))</f>
        <v>0</v>
      </c>
      <c r="I693">
        <f>IF(SUM('Actual species'!L693)&gt;0,1,IF(SUM('Actual species'!L693="X"),1,0))</f>
        <v>0</v>
      </c>
      <c r="J693">
        <f>IF(SUM('Actual species'!M693)&gt;0,1,IF(SUM('Actual species'!M693="X"),1,0))</f>
        <v>1</v>
      </c>
      <c r="K693">
        <f>IF(SUM('Actual species'!N693)&gt;0,1,IF(SUM('Actual species'!N693="X"),1,0))</f>
        <v>0</v>
      </c>
      <c r="L693">
        <f>IF(SUM('Actual species'!O693)&gt;0,1,IF(SUM('Actual species'!O693="X"),1,0))</f>
        <v>0</v>
      </c>
      <c r="M693">
        <f>IF(SUM('Actual species'!P693)&gt;0,1,IF(SUM('Actual species'!P693="X"),1,0))</f>
        <v>0</v>
      </c>
      <c r="N693">
        <f>IF(SUM('Actual species'!Q693)&gt;0,1,IF(SUM('Actual species'!Q693="X"),1,0))</f>
        <v>0</v>
      </c>
      <c r="O693">
        <f>IF(SUM('Actual species'!R693)&gt;0,1,IF(SUM('Actual species'!R693="X"),1,0))</f>
        <v>0</v>
      </c>
      <c r="P693">
        <f>IF(SUM('Actual species'!S693)&gt;0,1,IF(SUM('Actual species'!S693="X"),1,0))</f>
        <v>0</v>
      </c>
      <c r="Q693">
        <f>IF(SUM('Actual species'!T693)&gt;0,1,IF(SUM('Actual species'!T693="X"),1,0))</f>
        <v>0</v>
      </c>
      <c r="R693">
        <f>IF(SUM('Actual species'!U693)&gt;0,1,IF(SUM('Actual species'!U693="X"),1,0))</f>
        <v>0</v>
      </c>
      <c r="S693">
        <f>IF(SUM('Actual species'!V693)&gt;0,1,IF(SUM('Actual species'!V693="X"),1,0))</f>
        <v>0</v>
      </c>
      <c r="T693">
        <f>IF(SUM('Actual species'!W693)&gt;0,1,IF(SUM('Actual species'!W693="X"),1,0))</f>
        <v>0</v>
      </c>
      <c r="U693">
        <f>IF(SUM('Actual species'!X693)&gt;0,1,IF(SUM('Actual species'!X693="X"),1,0))</f>
        <v>1</v>
      </c>
      <c r="V693">
        <f>IF(SUM('Actual species'!Y693)&gt;0,1,IF(SUM('Actual species'!Y693="X"),1,0))</f>
        <v>0</v>
      </c>
    </row>
    <row r="694" spans="1:22" x14ac:dyDescent="0.3">
      <c r="A694" t="str">
        <f>'Actual species'!A694</f>
        <v>Eutheia paganettii</v>
      </c>
      <c r="B694">
        <f>IF(SUM('Actual species'!B694:E694)&gt;0,1,IF(SUM('Actual species'!B694:E694="X"),1,0))</f>
        <v>0</v>
      </c>
      <c r="C694">
        <f>IF(SUM('Actual species'!F694)&gt;0,1,IF(SUM('Actual species'!F694="X"),1,0))</f>
        <v>0</v>
      </c>
      <c r="D694">
        <f>IF(SUM('Actual species'!G694)&gt;0,1,IF(SUM('Actual species'!G694="X"),1,0))</f>
        <v>0</v>
      </c>
      <c r="E694">
        <f>IF(SUM('Actual species'!H694)&gt;0,1,IF(SUM('Actual species'!H694="X"),1,0))</f>
        <v>0</v>
      </c>
      <c r="F694">
        <f>IF(SUM('Actual species'!I694)&gt;0,1,IF(SUM('Actual species'!I694="X"),1,0))</f>
        <v>0</v>
      </c>
      <c r="G694">
        <f>IF(SUM('Actual species'!J694)&gt;0,1,IF(SUM('Actual species'!J694="X"),1,0))</f>
        <v>1</v>
      </c>
      <c r="H694">
        <f>IF(SUM('Actual species'!K694)&gt;0,1,IF(SUM('Actual species'!K694="X"),1,0))</f>
        <v>0</v>
      </c>
      <c r="I694">
        <f>IF(SUM('Actual species'!L694)&gt;0,1,IF(SUM('Actual species'!L694="X"),1,0))</f>
        <v>0</v>
      </c>
      <c r="J694">
        <f>IF(SUM('Actual species'!M694)&gt;0,1,IF(SUM('Actual species'!M694="X"),1,0))</f>
        <v>0</v>
      </c>
      <c r="K694">
        <f>IF(SUM('Actual species'!N694)&gt;0,1,IF(SUM('Actual species'!N694="X"),1,0))</f>
        <v>0</v>
      </c>
      <c r="L694">
        <f>IF(SUM('Actual species'!O694)&gt;0,1,IF(SUM('Actual species'!O694="X"),1,0))</f>
        <v>0</v>
      </c>
      <c r="M694">
        <f>IF(SUM('Actual species'!P694)&gt;0,1,IF(SUM('Actual species'!P694="X"),1,0))</f>
        <v>0</v>
      </c>
      <c r="N694">
        <f>IF(SUM('Actual species'!Q694)&gt;0,1,IF(SUM('Actual species'!Q694="X"),1,0))</f>
        <v>0</v>
      </c>
      <c r="O694">
        <f>IF(SUM('Actual species'!R694)&gt;0,1,IF(SUM('Actual species'!R694="X"),1,0))</f>
        <v>0</v>
      </c>
      <c r="P694">
        <f>IF(SUM('Actual species'!S694)&gt;0,1,IF(SUM('Actual species'!S694="X"),1,0))</f>
        <v>0</v>
      </c>
      <c r="Q694">
        <f>IF(SUM('Actual species'!T694)&gt;0,1,IF(SUM('Actual species'!T694="X"),1,0))</f>
        <v>0</v>
      </c>
      <c r="R694">
        <f>IF(SUM('Actual species'!U694)&gt;0,1,IF(SUM('Actual species'!U694="X"),1,0))</f>
        <v>0</v>
      </c>
      <c r="S694">
        <f>IF(SUM('Actual species'!V694)&gt;0,1,IF(SUM('Actual species'!V694="X"),1,0))</f>
        <v>0</v>
      </c>
      <c r="T694">
        <f>IF(SUM('Actual species'!W694)&gt;0,1,IF(SUM('Actual species'!W694="X"),1,0))</f>
        <v>1</v>
      </c>
      <c r="U694">
        <f>IF(SUM('Actual species'!X694)&gt;0,1,IF(SUM('Actual species'!X694="X"),1,0))</f>
        <v>0</v>
      </c>
      <c r="V694">
        <f>IF(SUM('Actual species'!Y694)&gt;0,1,IF(SUM('Actual species'!Y694="X"),1,0))</f>
        <v>0</v>
      </c>
    </row>
    <row r="695" spans="1:22" x14ac:dyDescent="0.3">
      <c r="A695" t="str">
        <f>'Actual species'!A695</f>
        <v>Leptomastax bipunctata</v>
      </c>
      <c r="B695">
        <f>IF(SUM('Actual species'!B695:E695)&gt;0,1,IF(SUM('Actual species'!B695:E695="X"),1,0))</f>
        <v>0</v>
      </c>
      <c r="C695">
        <f>IF(SUM('Actual species'!F695)&gt;0,1,IF(SUM('Actual species'!F695="X"),1,0))</f>
        <v>0</v>
      </c>
      <c r="D695">
        <f>IF(SUM('Actual species'!G695)&gt;0,1,IF(SUM('Actual species'!G695="X"),1,0))</f>
        <v>0</v>
      </c>
      <c r="E695">
        <f>IF(SUM('Actual species'!H695)&gt;0,1,IF(SUM('Actual species'!H695="X"),1,0))</f>
        <v>0</v>
      </c>
      <c r="F695">
        <f>IF(SUM('Actual species'!I695)&gt;0,1,IF(SUM('Actual species'!I695="X"),1,0))</f>
        <v>0</v>
      </c>
      <c r="G695">
        <f>IF(SUM('Actual species'!J695)&gt;0,1,IF(SUM('Actual species'!J695="X"),1,0))</f>
        <v>0</v>
      </c>
      <c r="H695">
        <f>IF(SUM('Actual species'!K695)&gt;0,1,IF(SUM('Actual species'!K695="X"),1,0))</f>
        <v>0</v>
      </c>
      <c r="I695">
        <f>IF(SUM('Actual species'!L695)&gt;0,1,IF(SUM('Actual species'!L695="X"),1,0))</f>
        <v>0</v>
      </c>
      <c r="J695">
        <f>IF(SUM('Actual species'!M695)&gt;0,1,IF(SUM('Actual species'!M695="X"),1,0))</f>
        <v>1</v>
      </c>
      <c r="K695">
        <f>IF(SUM('Actual species'!N695)&gt;0,1,IF(SUM('Actual species'!N695="X"),1,0))</f>
        <v>0</v>
      </c>
      <c r="L695">
        <f>IF(SUM('Actual species'!O695)&gt;0,1,IF(SUM('Actual species'!O695="X"),1,0))</f>
        <v>0</v>
      </c>
      <c r="M695">
        <f>IF(SUM('Actual species'!P695)&gt;0,1,IF(SUM('Actual species'!P695="X"),1,0))</f>
        <v>0</v>
      </c>
      <c r="N695">
        <f>IF(SUM('Actual species'!Q695)&gt;0,1,IF(SUM('Actual species'!Q695="X"),1,0))</f>
        <v>0</v>
      </c>
      <c r="O695">
        <f>IF(SUM('Actual species'!R695)&gt;0,1,IF(SUM('Actual species'!R695="X"),1,0))</f>
        <v>0</v>
      </c>
      <c r="P695">
        <f>IF(SUM('Actual species'!S695)&gt;0,1,IF(SUM('Actual species'!S695="X"),1,0))</f>
        <v>0</v>
      </c>
      <c r="Q695">
        <f>IF(SUM('Actual species'!T695)&gt;0,1,IF(SUM('Actual species'!T695="X"),1,0))</f>
        <v>0</v>
      </c>
      <c r="R695">
        <f>IF(SUM('Actual species'!U695)&gt;0,1,IF(SUM('Actual species'!U695="X"),1,0))</f>
        <v>0</v>
      </c>
      <c r="S695">
        <f>IF(SUM('Actual species'!V695)&gt;0,1,IF(SUM('Actual species'!V695="X"),1,0))</f>
        <v>0</v>
      </c>
      <c r="T695">
        <f>IF(SUM('Actual species'!W695)&gt;0,1,IF(SUM('Actual species'!W695="X"),1,0))</f>
        <v>0</v>
      </c>
      <c r="U695">
        <f>IF(SUM('Actual species'!X695)&gt;0,1,IF(SUM('Actual species'!X695="X"),1,0))</f>
        <v>1</v>
      </c>
      <c r="V695">
        <f>IF(SUM('Actual species'!Y695)&gt;0,1,IF(SUM('Actual species'!Y695="X"),1,0))</f>
        <v>1</v>
      </c>
    </row>
    <row r="696" spans="1:22" x14ac:dyDescent="0.3">
      <c r="A696" t="str">
        <f>'Actual species'!A696</f>
        <v>Leptomastax bisetosa</v>
      </c>
      <c r="B696">
        <f>IF(SUM('Actual species'!B696:E696)&gt;0,1,IF(SUM('Actual species'!B696:E696="X"),1,0))</f>
        <v>0</v>
      </c>
      <c r="C696">
        <f>IF(SUM('Actual species'!F696)&gt;0,1,IF(SUM('Actual species'!F696="X"),1,0))</f>
        <v>0</v>
      </c>
      <c r="D696">
        <f>IF(SUM('Actual species'!G696)&gt;0,1,IF(SUM('Actual species'!G696="X"),1,0))</f>
        <v>0</v>
      </c>
      <c r="E696">
        <f>IF(SUM('Actual species'!H696)&gt;0,1,IF(SUM('Actual species'!H696="X"),1,0))</f>
        <v>0</v>
      </c>
      <c r="F696">
        <f>IF(SUM('Actual species'!I696)&gt;0,1,IF(SUM('Actual species'!I696="X"),1,0))</f>
        <v>0</v>
      </c>
      <c r="G696">
        <f>IF(SUM('Actual species'!J696)&gt;0,1,IF(SUM('Actual species'!J696="X"),1,0))</f>
        <v>0</v>
      </c>
      <c r="H696">
        <f>IF(SUM('Actual species'!K696)&gt;0,1,IF(SUM('Actual species'!K696="X"),1,0))</f>
        <v>0</v>
      </c>
      <c r="I696">
        <f>IF(SUM('Actual species'!L696)&gt;0,1,IF(SUM('Actual species'!L696="X"),1,0))</f>
        <v>0</v>
      </c>
      <c r="J696">
        <f>IF(SUM('Actual species'!M696)&gt;0,1,IF(SUM('Actual species'!M696="X"),1,0))</f>
        <v>1</v>
      </c>
      <c r="K696">
        <f>IF(SUM('Actual species'!N696)&gt;0,1,IF(SUM('Actual species'!N696="X"),1,0))</f>
        <v>0</v>
      </c>
      <c r="L696">
        <f>IF(SUM('Actual species'!O696)&gt;0,1,IF(SUM('Actual species'!O696="X"),1,0))</f>
        <v>0</v>
      </c>
      <c r="M696">
        <f>IF(SUM('Actual species'!P696)&gt;0,1,IF(SUM('Actual species'!P696="X"),1,0))</f>
        <v>0</v>
      </c>
      <c r="N696">
        <f>IF(SUM('Actual species'!Q696)&gt;0,1,IF(SUM('Actual species'!Q696="X"),1,0))</f>
        <v>0</v>
      </c>
      <c r="O696">
        <f>IF(SUM('Actual species'!R696)&gt;0,1,IF(SUM('Actual species'!R696="X"),1,0))</f>
        <v>0</v>
      </c>
      <c r="P696">
        <f>IF(SUM('Actual species'!S696)&gt;0,1,IF(SUM('Actual species'!S696="X"),1,0))</f>
        <v>0</v>
      </c>
      <c r="Q696">
        <f>IF(SUM('Actual species'!T696)&gt;0,1,IF(SUM('Actual species'!T696="X"),1,0))</f>
        <v>0</v>
      </c>
      <c r="R696">
        <f>IF(SUM('Actual species'!U696)&gt;0,1,IF(SUM('Actual species'!U696="X"),1,0))</f>
        <v>0</v>
      </c>
      <c r="S696">
        <f>IF(SUM('Actual species'!V696)&gt;0,1,IF(SUM('Actual species'!V696="X"),1,0))</f>
        <v>0</v>
      </c>
      <c r="T696">
        <f>IF(SUM('Actual species'!W696)&gt;0,1,IF(SUM('Actual species'!W696="X"),1,0))</f>
        <v>0</v>
      </c>
      <c r="U696">
        <f>IF(SUM('Actual species'!X696)&gt;0,1,IF(SUM('Actual species'!X696="X"),1,0))</f>
        <v>1</v>
      </c>
      <c r="V696">
        <f>IF(SUM('Actual species'!Y696)&gt;0,1,IF(SUM('Actual species'!Y696="X"),1,0))</f>
        <v>0</v>
      </c>
    </row>
    <row r="697" spans="1:22" x14ac:dyDescent="0.3">
      <c r="A697" t="str">
        <f>'Actual species'!A697</f>
        <v>Leptomastax coquereli</v>
      </c>
      <c r="B697">
        <f>IF(SUM('Actual species'!B697:E697)&gt;0,1,IF(SUM('Actual species'!B697:E697="X"),1,0))</f>
        <v>0</v>
      </c>
      <c r="C697">
        <f>IF(SUM('Actual species'!F697)&gt;0,1,IF(SUM('Actual species'!F697="X"),1,0))</f>
        <v>0</v>
      </c>
      <c r="D697">
        <f>IF(SUM('Actual species'!G697)&gt;0,1,IF(SUM('Actual species'!G697="X"),1,0))</f>
        <v>0</v>
      </c>
      <c r="E697">
        <f>IF(SUM('Actual species'!H697)&gt;0,1,IF(SUM('Actual species'!H697="X"),1,0))</f>
        <v>0</v>
      </c>
      <c r="F697">
        <f>IF(SUM('Actual species'!I697)&gt;0,1,IF(SUM('Actual species'!I697="X"),1,0))</f>
        <v>1</v>
      </c>
      <c r="G697">
        <f>IF(SUM('Actual species'!J697)&gt;0,1,IF(SUM('Actual species'!J697="X"),1,0))</f>
        <v>0</v>
      </c>
      <c r="H697">
        <f>IF(SUM('Actual species'!K697)&gt;0,1,IF(SUM('Actual species'!K697="X"),1,0))</f>
        <v>0</v>
      </c>
      <c r="I697">
        <f>IF(SUM('Actual species'!L697)&gt;0,1,IF(SUM('Actual species'!L697="X"),1,0))</f>
        <v>0</v>
      </c>
      <c r="J697">
        <f>IF(SUM('Actual species'!M697)&gt;0,1,IF(SUM('Actual species'!M697="X"),1,0))</f>
        <v>0</v>
      </c>
      <c r="K697">
        <f>IF(SUM('Actual species'!N697)&gt;0,1,IF(SUM('Actual species'!N697="X"),1,0))</f>
        <v>0</v>
      </c>
      <c r="L697">
        <f>IF(SUM('Actual species'!O697)&gt;0,1,IF(SUM('Actual species'!O697="X"),1,0))</f>
        <v>0</v>
      </c>
      <c r="M697">
        <f>IF(SUM('Actual species'!P697)&gt;0,1,IF(SUM('Actual species'!P697="X"),1,0))</f>
        <v>0</v>
      </c>
      <c r="N697">
        <f>IF(SUM('Actual species'!Q697)&gt;0,1,IF(SUM('Actual species'!Q697="X"),1,0))</f>
        <v>0</v>
      </c>
      <c r="O697">
        <f>IF(SUM('Actual species'!R697)&gt;0,1,IF(SUM('Actual species'!R697="X"),1,0))</f>
        <v>0</v>
      </c>
      <c r="P697">
        <f>IF(SUM('Actual species'!S697)&gt;0,1,IF(SUM('Actual species'!S697="X"),1,0))</f>
        <v>0</v>
      </c>
      <c r="Q697">
        <f>IF(SUM('Actual species'!T697)&gt;0,1,IF(SUM('Actual species'!T697="X"),1,0))</f>
        <v>0</v>
      </c>
      <c r="R697">
        <f>IF(SUM('Actual species'!U697)&gt;0,1,IF(SUM('Actual species'!U697="X"),1,0))</f>
        <v>0</v>
      </c>
      <c r="S697">
        <f>IF(SUM('Actual species'!V697)&gt;0,1,IF(SUM('Actual species'!V697="X"),1,0))</f>
        <v>0</v>
      </c>
      <c r="T697">
        <f>IF(SUM('Actual species'!W697)&gt;0,1,IF(SUM('Actual species'!W697="X"),1,0))</f>
        <v>0</v>
      </c>
      <c r="U697">
        <f>IF(SUM('Actual species'!X697)&gt;0,1,IF(SUM('Actual species'!X697="X"),1,0))</f>
        <v>0</v>
      </c>
      <c r="V697">
        <f>IF(SUM('Actual species'!Y697)&gt;0,1,IF(SUM('Actual species'!Y697="X"),1,0))</f>
        <v>1</v>
      </c>
    </row>
    <row r="698" spans="1:22" x14ac:dyDescent="0.3">
      <c r="A698" t="str">
        <f>'Actual species'!A698</f>
        <v>Leptomastax insularis</v>
      </c>
      <c r="B698">
        <f>IF(SUM('Actual species'!B698:E698)&gt;0,1,IF(SUM('Actual species'!B698:E698="X"),1,0))</f>
        <v>0</v>
      </c>
      <c r="C698">
        <f>IF(SUM('Actual species'!F698)&gt;0,1,IF(SUM('Actual species'!F698="X"),1,0))</f>
        <v>0</v>
      </c>
      <c r="D698">
        <f>IF(SUM('Actual species'!G698)&gt;0,1,IF(SUM('Actual species'!G698="X"),1,0))</f>
        <v>0</v>
      </c>
      <c r="E698">
        <f>IF(SUM('Actual species'!H698)&gt;0,1,IF(SUM('Actual species'!H698="X"),1,0))</f>
        <v>0</v>
      </c>
      <c r="F698">
        <f>IF(SUM('Actual species'!I698)&gt;0,1,IF(SUM('Actual species'!I698="X"),1,0))</f>
        <v>0</v>
      </c>
      <c r="G698">
        <f>IF(SUM('Actual species'!J698)&gt;0,1,IF(SUM('Actual species'!J698="X"),1,0))</f>
        <v>0</v>
      </c>
      <c r="H698">
        <f>IF(SUM('Actual species'!K698)&gt;0,1,IF(SUM('Actual species'!K698="X"),1,0))</f>
        <v>0</v>
      </c>
      <c r="I698">
        <f>IF(SUM('Actual species'!L698)&gt;0,1,IF(SUM('Actual species'!L698="X"),1,0))</f>
        <v>0</v>
      </c>
      <c r="J698">
        <f>IF(SUM('Actual species'!M698)&gt;0,1,IF(SUM('Actual species'!M698="X"),1,0))</f>
        <v>1</v>
      </c>
      <c r="K698">
        <f>IF(SUM('Actual species'!N698)&gt;0,1,IF(SUM('Actual species'!N698="X"),1,0))</f>
        <v>0</v>
      </c>
      <c r="L698">
        <f>IF(SUM('Actual species'!O698)&gt;0,1,IF(SUM('Actual species'!O698="X"),1,0))</f>
        <v>0</v>
      </c>
      <c r="M698">
        <f>IF(SUM('Actual species'!P698)&gt;0,1,IF(SUM('Actual species'!P698="X"),1,0))</f>
        <v>0</v>
      </c>
      <c r="N698">
        <f>IF(SUM('Actual species'!Q698)&gt;0,1,IF(SUM('Actual species'!Q698="X"),1,0))</f>
        <v>0</v>
      </c>
      <c r="O698">
        <f>IF(SUM('Actual species'!R698)&gt;0,1,IF(SUM('Actual species'!R698="X"),1,0))</f>
        <v>0</v>
      </c>
      <c r="P698">
        <f>IF(SUM('Actual species'!S698)&gt;0,1,IF(SUM('Actual species'!S698="X"),1,0))</f>
        <v>0</v>
      </c>
      <c r="Q698">
        <f>IF(SUM('Actual species'!T698)&gt;0,1,IF(SUM('Actual species'!T698="X"),1,0))</f>
        <v>0</v>
      </c>
      <c r="R698">
        <f>IF(SUM('Actual species'!U698)&gt;0,1,IF(SUM('Actual species'!U698="X"),1,0))</f>
        <v>0</v>
      </c>
      <c r="S698">
        <f>IF(SUM('Actual species'!V698)&gt;0,1,IF(SUM('Actual species'!V698="X"),1,0))</f>
        <v>0</v>
      </c>
      <c r="T698">
        <f>IF(SUM('Actual species'!W698)&gt;0,1,IF(SUM('Actual species'!W698="X"),1,0))</f>
        <v>0</v>
      </c>
      <c r="U698">
        <f>IF(SUM('Actual species'!X698)&gt;0,1,IF(SUM('Actual species'!X698="X"),1,0))</f>
        <v>1</v>
      </c>
      <c r="V698">
        <f>IF(SUM('Actual species'!Y698)&gt;0,1,IF(SUM('Actual species'!Y698="X"),1,0))</f>
        <v>0</v>
      </c>
    </row>
    <row r="699" spans="1:22" x14ac:dyDescent="0.3">
      <c r="A699" t="str">
        <f>'Actual species'!A699</f>
        <v>Leptomastax orousseti</v>
      </c>
      <c r="B699">
        <f>IF(SUM('Actual species'!B699:E699)&gt;0,1,IF(SUM('Actual species'!B699:E699="X"),1,0))</f>
        <v>0</v>
      </c>
      <c r="C699">
        <f>IF(SUM('Actual species'!F699)&gt;0,1,IF(SUM('Actual species'!F699="X"),1,0))</f>
        <v>0</v>
      </c>
      <c r="D699">
        <f>IF(SUM('Actual species'!G699)&gt;0,1,IF(SUM('Actual species'!G699="X"),1,0))</f>
        <v>0</v>
      </c>
      <c r="E699">
        <f>IF(SUM('Actual species'!H699)&gt;0,1,IF(SUM('Actual species'!H699="X"),1,0))</f>
        <v>0</v>
      </c>
      <c r="F699">
        <f>IF(SUM('Actual species'!I699)&gt;0,1,IF(SUM('Actual species'!I699="X"),1,0))</f>
        <v>0</v>
      </c>
      <c r="G699">
        <f>IF(SUM('Actual species'!J699)&gt;0,1,IF(SUM('Actual species'!J699="X"),1,0))</f>
        <v>0</v>
      </c>
      <c r="H699">
        <f>IF(SUM('Actual species'!K699)&gt;0,1,IF(SUM('Actual species'!K699="X"),1,0))</f>
        <v>0</v>
      </c>
      <c r="I699">
        <f>IF(SUM('Actual species'!L699)&gt;0,1,IF(SUM('Actual species'!L699="X"),1,0))</f>
        <v>0</v>
      </c>
      <c r="J699">
        <f>IF(SUM('Actual species'!M699)&gt;0,1,IF(SUM('Actual species'!M699="X"),1,0))</f>
        <v>0</v>
      </c>
      <c r="K699">
        <f>IF(SUM('Actual species'!N699)&gt;0,1,IF(SUM('Actual species'!N699="X"),1,0))</f>
        <v>1</v>
      </c>
      <c r="L699">
        <f>IF(SUM('Actual species'!O699)&gt;0,1,IF(SUM('Actual species'!O699="X"),1,0))</f>
        <v>0</v>
      </c>
      <c r="M699">
        <f>IF(SUM('Actual species'!P699)&gt;0,1,IF(SUM('Actual species'!P699="X"),1,0))</f>
        <v>0</v>
      </c>
      <c r="N699">
        <f>IF(SUM('Actual species'!Q699)&gt;0,1,IF(SUM('Actual species'!Q699="X"),1,0))</f>
        <v>0</v>
      </c>
      <c r="O699">
        <f>IF(SUM('Actual species'!R699)&gt;0,1,IF(SUM('Actual species'!R699="X"),1,0))</f>
        <v>0</v>
      </c>
      <c r="P699">
        <f>IF(SUM('Actual species'!S699)&gt;0,1,IF(SUM('Actual species'!S699="X"),1,0))</f>
        <v>0</v>
      </c>
      <c r="Q699">
        <f>IF(SUM('Actual species'!T699)&gt;0,1,IF(SUM('Actual species'!T699="X"),1,0))</f>
        <v>0</v>
      </c>
      <c r="R699">
        <f>IF(SUM('Actual species'!U699)&gt;0,1,IF(SUM('Actual species'!U699="X"),1,0))</f>
        <v>0</v>
      </c>
      <c r="S699">
        <f>IF(SUM('Actual species'!V699)&gt;0,1,IF(SUM('Actual species'!V699="X"),1,0))</f>
        <v>0</v>
      </c>
      <c r="T699">
        <f>IF(SUM('Actual species'!W699)&gt;0,1,IF(SUM('Actual species'!W699="X"),1,0))</f>
        <v>0</v>
      </c>
      <c r="U699">
        <f>IF(SUM('Actual species'!X699)&gt;0,1,IF(SUM('Actual species'!X699="X"),1,0))</f>
        <v>0</v>
      </c>
      <c r="V699">
        <f>IF(SUM('Actual species'!Y699)&gt;0,1,IF(SUM('Actual species'!Y699="X"),1,0))</f>
        <v>1</v>
      </c>
    </row>
    <row r="700" spans="1:22" x14ac:dyDescent="0.3">
      <c r="A700" t="str">
        <f>'Actual species'!A700</f>
        <v>Leptomastax simonis</v>
      </c>
      <c r="B700">
        <f>IF(SUM('Actual species'!B700:E700)&gt;0,1,IF(SUM('Actual species'!B700:E700="X"),1,0))</f>
        <v>0</v>
      </c>
      <c r="C700">
        <f>IF(SUM('Actual species'!F700)&gt;0,1,IF(SUM('Actual species'!F700="X"),1,0))</f>
        <v>0</v>
      </c>
      <c r="D700">
        <f>IF(SUM('Actual species'!G700)&gt;0,1,IF(SUM('Actual species'!G700="X"),1,0))</f>
        <v>1</v>
      </c>
      <c r="E700">
        <f>IF(SUM('Actual species'!H700)&gt;0,1,IF(SUM('Actual species'!H700="X"),1,0))</f>
        <v>1</v>
      </c>
      <c r="F700">
        <f>IF(SUM('Actual species'!I700)&gt;0,1,IF(SUM('Actual species'!I700="X"),1,0))</f>
        <v>0</v>
      </c>
      <c r="G700">
        <f>IF(SUM('Actual species'!J700)&gt;0,1,IF(SUM('Actual species'!J700="X"),1,0))</f>
        <v>0</v>
      </c>
      <c r="H700">
        <f>IF(SUM('Actual species'!K700)&gt;0,1,IF(SUM('Actual species'!K700="X"),1,0))</f>
        <v>0</v>
      </c>
      <c r="I700">
        <f>IF(SUM('Actual species'!L700)&gt;0,1,IF(SUM('Actual species'!L700="X"),1,0))</f>
        <v>0</v>
      </c>
      <c r="J700">
        <f>IF(SUM('Actual species'!M700)&gt;0,1,IF(SUM('Actual species'!M700="X"),1,0))</f>
        <v>0</v>
      </c>
      <c r="K700">
        <f>IF(SUM('Actual species'!N700)&gt;0,1,IF(SUM('Actual species'!N700="X"),1,0))</f>
        <v>0</v>
      </c>
      <c r="L700">
        <f>IF(SUM('Actual species'!O700)&gt;0,1,IF(SUM('Actual species'!O700="X"),1,0))</f>
        <v>0</v>
      </c>
      <c r="M700">
        <f>IF(SUM('Actual species'!P700)&gt;0,1,IF(SUM('Actual species'!P700="X"),1,0))</f>
        <v>0</v>
      </c>
      <c r="N700">
        <f>IF(SUM('Actual species'!Q700)&gt;0,1,IF(SUM('Actual species'!Q700="X"),1,0))</f>
        <v>0</v>
      </c>
      <c r="O700">
        <f>IF(SUM('Actual species'!R700)&gt;0,1,IF(SUM('Actual species'!R700="X"),1,0))</f>
        <v>0</v>
      </c>
      <c r="P700">
        <f>IF(SUM('Actual species'!S700)&gt;0,1,IF(SUM('Actual species'!S700="X"),1,0))</f>
        <v>0</v>
      </c>
      <c r="Q700">
        <f>IF(SUM('Actual species'!T700)&gt;0,1,IF(SUM('Actual species'!T700="X"),1,0))</f>
        <v>0</v>
      </c>
      <c r="R700">
        <f>IF(SUM('Actual species'!U700)&gt;0,1,IF(SUM('Actual species'!U700="X"),1,0))</f>
        <v>0</v>
      </c>
      <c r="S700">
        <f>IF(SUM('Actual species'!V700)&gt;0,1,IF(SUM('Actual species'!V700="X"),1,0))</f>
        <v>0</v>
      </c>
      <c r="T700">
        <f>IF(SUM('Actual species'!W700)&gt;0,1,IF(SUM('Actual species'!W700="X"),1,0))</f>
        <v>0</v>
      </c>
      <c r="U700">
        <f>IF(SUM('Actual species'!X700)&gt;0,1,IF(SUM('Actual species'!X700="X"),1,0))</f>
        <v>1</v>
      </c>
      <c r="V700">
        <f>IF(SUM('Actual species'!Y700)&gt;0,1,IF(SUM('Actual species'!Y700="X"),1,0))</f>
        <v>0</v>
      </c>
    </row>
    <row r="701" spans="1:22" x14ac:dyDescent="0.3">
      <c r="A701" t="str">
        <f>'Actual species'!A701</f>
        <v>Scydmaenus menozzii</v>
      </c>
      <c r="B701">
        <f>IF(SUM('Actual species'!B701:E701)&gt;0,1,IF(SUM('Actual species'!B701:E701="X"),1,0))</f>
        <v>0</v>
      </c>
      <c r="C701">
        <f>IF(SUM('Actual species'!F701)&gt;0,1,IF(SUM('Actual species'!F701="X"),1,0))</f>
        <v>0</v>
      </c>
      <c r="D701">
        <f>IF(SUM('Actual species'!G701)&gt;0,1,IF(SUM('Actual species'!G701="X"),1,0))</f>
        <v>0</v>
      </c>
      <c r="E701">
        <f>IF(SUM('Actual species'!H701)&gt;0,1,IF(SUM('Actual species'!H701="X"),1,0))</f>
        <v>0</v>
      </c>
      <c r="F701">
        <f>IF(SUM('Actual species'!I701)&gt;0,1,IF(SUM('Actual species'!I701="X"),1,0))</f>
        <v>0</v>
      </c>
      <c r="G701">
        <f>IF(SUM('Actual species'!J701)&gt;0,1,IF(SUM('Actual species'!J701="X"),1,0))</f>
        <v>1</v>
      </c>
      <c r="H701">
        <f>IF(SUM('Actual species'!K701)&gt;0,1,IF(SUM('Actual species'!K701="X"),1,0))</f>
        <v>1</v>
      </c>
      <c r="I701">
        <f>IF(SUM('Actual species'!L701)&gt;0,1,IF(SUM('Actual species'!L701="X"),1,0))</f>
        <v>0</v>
      </c>
      <c r="J701">
        <f>IF(SUM('Actual species'!M701)&gt;0,1,IF(SUM('Actual species'!M701="X"),1,0))</f>
        <v>0</v>
      </c>
      <c r="K701">
        <f>IF(SUM('Actual species'!N701)&gt;0,1,IF(SUM('Actual species'!N701="X"),1,0))</f>
        <v>0</v>
      </c>
      <c r="L701">
        <f>IF(SUM('Actual species'!O701)&gt;0,1,IF(SUM('Actual species'!O701="X"),1,0))</f>
        <v>0</v>
      </c>
      <c r="M701">
        <f>IF(SUM('Actual species'!P701)&gt;0,1,IF(SUM('Actual species'!P701="X"),1,0))</f>
        <v>0</v>
      </c>
      <c r="N701">
        <f>IF(SUM('Actual species'!Q701)&gt;0,1,IF(SUM('Actual species'!Q701="X"),1,0))</f>
        <v>0</v>
      </c>
      <c r="O701">
        <f>IF(SUM('Actual species'!R701)&gt;0,1,IF(SUM('Actual species'!R701="X"),1,0))</f>
        <v>0</v>
      </c>
      <c r="P701">
        <f>IF(SUM('Actual species'!S701)&gt;0,1,IF(SUM('Actual species'!S701="X"),1,0))</f>
        <v>0</v>
      </c>
      <c r="Q701">
        <f>IF(SUM('Actual species'!T701)&gt;0,1,IF(SUM('Actual species'!T701="X"),1,0))</f>
        <v>0</v>
      </c>
      <c r="R701">
        <f>IF(SUM('Actual species'!U701)&gt;0,1,IF(SUM('Actual species'!U701="X"),1,0))</f>
        <v>0</v>
      </c>
      <c r="S701">
        <f>IF(SUM('Actual species'!V701)&gt;0,1,IF(SUM('Actual species'!V701="X"),1,0))</f>
        <v>0</v>
      </c>
      <c r="T701">
        <f>IF(SUM('Actual species'!W701)&gt;0,1,IF(SUM('Actual species'!W701="X"),1,0))</f>
        <v>0</v>
      </c>
      <c r="U701">
        <f>IF(SUM('Actual species'!X701)&gt;0,1,IF(SUM('Actual species'!X701="X"),1,0))</f>
        <v>0</v>
      </c>
      <c r="V701">
        <f>IF(SUM('Actual species'!Y701)&gt;0,1,IF(SUM('Actual species'!Y701="X"),1,0))</f>
        <v>1</v>
      </c>
    </row>
    <row r="702" spans="1:22" x14ac:dyDescent="0.3">
      <c r="A702" t="str">
        <f>'Actual species'!A702</f>
        <v xml:space="preserve">Scydmoraphes fuelscheri (E) </v>
      </c>
      <c r="B702">
        <f>IF(SUM('Actual species'!B702:E702)&gt;0,1,IF(SUM('Actual species'!B702:E702="X"),1,0))</f>
        <v>0</v>
      </c>
      <c r="C702">
        <f>IF(SUM('Actual species'!F702)&gt;0,1,IF(SUM('Actual species'!F702="X"),1,0))</f>
        <v>0</v>
      </c>
      <c r="D702">
        <f>IF(SUM('Actual species'!G702)&gt;0,1,IF(SUM('Actual species'!G702="X"),1,0))</f>
        <v>0</v>
      </c>
      <c r="E702">
        <f>IF(SUM('Actual species'!H702)&gt;0,1,IF(SUM('Actual species'!H702="X"),1,0))</f>
        <v>0</v>
      </c>
      <c r="F702">
        <f>IF(SUM('Actual species'!I702)&gt;0,1,IF(SUM('Actual species'!I702="X"),1,0))</f>
        <v>0</v>
      </c>
      <c r="G702">
        <f>IF(SUM('Actual species'!J702)&gt;0,1,IF(SUM('Actual species'!J702="X"),1,0))</f>
        <v>1</v>
      </c>
      <c r="H702">
        <f>IF(SUM('Actual species'!K702)&gt;0,1,IF(SUM('Actual species'!K702="X"),1,0))</f>
        <v>0</v>
      </c>
      <c r="I702">
        <f>IF(SUM('Actual species'!L702)&gt;0,1,IF(SUM('Actual species'!L702="X"),1,0))</f>
        <v>0</v>
      </c>
      <c r="J702">
        <f>IF(SUM('Actual species'!M702)&gt;0,1,IF(SUM('Actual species'!M702="X"),1,0))</f>
        <v>0</v>
      </c>
      <c r="K702">
        <f>IF(SUM('Actual species'!N702)&gt;0,1,IF(SUM('Actual species'!N702="X"),1,0))</f>
        <v>0</v>
      </c>
      <c r="L702">
        <f>IF(SUM('Actual species'!O702)&gt;0,1,IF(SUM('Actual species'!O702="X"),1,0))</f>
        <v>0</v>
      </c>
      <c r="M702">
        <f>IF(SUM('Actual species'!P702)&gt;0,1,IF(SUM('Actual species'!P702="X"),1,0))</f>
        <v>0</v>
      </c>
      <c r="N702">
        <f>IF(SUM('Actual species'!Q702)&gt;0,1,IF(SUM('Actual species'!Q702="X"),1,0))</f>
        <v>0</v>
      </c>
      <c r="O702">
        <f>IF(SUM('Actual species'!R702)&gt;0,1,IF(SUM('Actual species'!R702="X"),1,0))</f>
        <v>0</v>
      </c>
      <c r="P702">
        <f>IF(SUM('Actual species'!S702)&gt;0,1,IF(SUM('Actual species'!S702="X"),1,0))</f>
        <v>0</v>
      </c>
      <c r="Q702">
        <f>IF(SUM('Actual species'!T702)&gt;0,1,IF(SUM('Actual species'!T702="X"),1,0))</f>
        <v>0</v>
      </c>
      <c r="R702">
        <f>IF(SUM('Actual species'!U702)&gt;0,1,IF(SUM('Actual species'!U702="X"),1,0))</f>
        <v>0</v>
      </c>
      <c r="S702">
        <f>IF(SUM('Actual species'!V702)&gt;0,1,IF(SUM('Actual species'!V702="X"),1,0))</f>
        <v>0</v>
      </c>
      <c r="T702">
        <f>IF(SUM('Actual species'!W702)&gt;0,1,IF(SUM('Actual species'!W702="X"),1,0))</f>
        <v>1</v>
      </c>
      <c r="U702">
        <f>IF(SUM('Actual species'!X702)&gt;0,1,IF(SUM('Actual species'!X702="X"),1,0))</f>
        <v>0</v>
      </c>
      <c r="V702">
        <f>IF(SUM('Actual species'!Y702)&gt;0,1,IF(SUM('Actual species'!Y702="X"),1,0))</f>
        <v>0</v>
      </c>
    </row>
    <row r="703" spans="1:22" x14ac:dyDescent="0.3">
      <c r="A703" t="str">
        <f>'Actual species'!A703</f>
        <v xml:space="preserve">Scydmoraphes kerpensis (E) </v>
      </c>
      <c r="B703">
        <f>IF(SUM('Actual species'!B703:E703)&gt;0,1,IF(SUM('Actual species'!B703:E703="X"),1,0))</f>
        <v>0</v>
      </c>
      <c r="C703">
        <f>IF(SUM('Actual species'!F703)&gt;0,1,IF(SUM('Actual species'!F703="X"),1,0))</f>
        <v>0</v>
      </c>
      <c r="D703">
        <f>IF(SUM('Actual species'!G703)&gt;0,1,IF(SUM('Actual species'!G703="X"),1,0))</f>
        <v>0</v>
      </c>
      <c r="E703">
        <f>IF(SUM('Actual species'!H703)&gt;0,1,IF(SUM('Actual species'!H703="X"),1,0))</f>
        <v>0</v>
      </c>
      <c r="F703">
        <f>IF(SUM('Actual species'!I703)&gt;0,1,IF(SUM('Actual species'!I703="X"),1,0))</f>
        <v>0</v>
      </c>
      <c r="G703">
        <f>IF(SUM('Actual species'!J703)&gt;0,1,IF(SUM('Actual species'!J703="X"),1,0))</f>
        <v>0</v>
      </c>
      <c r="H703">
        <f>IF(SUM('Actual species'!K703)&gt;0,1,IF(SUM('Actual species'!K703="X"),1,0))</f>
        <v>0</v>
      </c>
      <c r="I703">
        <f>IF(SUM('Actual species'!L703)&gt;0,1,IF(SUM('Actual species'!L703="X"),1,0))</f>
        <v>0</v>
      </c>
      <c r="J703">
        <f>IF(SUM('Actual species'!M703)&gt;0,1,IF(SUM('Actual species'!M703="X"),1,0))</f>
        <v>0</v>
      </c>
      <c r="K703">
        <f>IF(SUM('Actual species'!N703)&gt;0,1,IF(SUM('Actual species'!N703="X"),1,0))</f>
        <v>0</v>
      </c>
      <c r="L703">
        <f>IF(SUM('Actual species'!O703)&gt;0,1,IF(SUM('Actual species'!O703="X"),1,0))</f>
        <v>1</v>
      </c>
      <c r="M703">
        <f>IF(SUM('Actual species'!P703)&gt;0,1,IF(SUM('Actual species'!P703="X"),1,0))</f>
        <v>0</v>
      </c>
      <c r="N703">
        <f>IF(SUM('Actual species'!Q703)&gt;0,1,IF(SUM('Actual species'!Q703="X"),1,0))</f>
        <v>0</v>
      </c>
      <c r="O703">
        <f>IF(SUM('Actual species'!R703)&gt;0,1,IF(SUM('Actual species'!R703="X"),1,0))</f>
        <v>0</v>
      </c>
      <c r="P703">
        <f>IF(SUM('Actual species'!S703)&gt;0,1,IF(SUM('Actual species'!S703="X"),1,0))</f>
        <v>0</v>
      </c>
      <c r="Q703">
        <f>IF(SUM('Actual species'!T703)&gt;0,1,IF(SUM('Actual species'!T703="X"),1,0))</f>
        <v>0</v>
      </c>
      <c r="R703">
        <f>IF(SUM('Actual species'!U703)&gt;0,1,IF(SUM('Actual species'!U703="X"),1,0))</f>
        <v>0</v>
      </c>
      <c r="S703">
        <f>IF(SUM('Actual species'!V703)&gt;0,1,IF(SUM('Actual species'!V703="X"),1,0))</f>
        <v>0</v>
      </c>
      <c r="T703">
        <f>IF(SUM('Actual species'!W703)&gt;0,1,IF(SUM('Actual species'!W703="X"),1,0))</f>
        <v>1</v>
      </c>
      <c r="U703">
        <f>IF(SUM('Actual species'!X703)&gt;0,1,IF(SUM('Actual species'!X703="X"),1,0))</f>
        <v>0</v>
      </c>
      <c r="V703">
        <f>IF(SUM('Actual species'!Y703)&gt;0,1,IF(SUM('Actual species'!Y703="X"),1,0))</f>
        <v>0</v>
      </c>
    </row>
    <row r="704" spans="1:22" x14ac:dyDescent="0.3">
      <c r="A704" t="str">
        <f>'Actual species'!A704</f>
        <v xml:space="preserve">Scydmoraphes minotauri (E) </v>
      </c>
      <c r="B704">
        <f>IF(SUM('Actual species'!B704:E704)&gt;0,1,IF(SUM('Actual species'!B704:E704="X"),1,0))</f>
        <v>0</v>
      </c>
      <c r="C704">
        <f>IF(SUM('Actual species'!F704)&gt;0,1,IF(SUM('Actual species'!F704="X"),1,0))</f>
        <v>0</v>
      </c>
      <c r="D704">
        <f>IF(SUM('Actual species'!G704)&gt;0,1,IF(SUM('Actual species'!G704="X"),1,0))</f>
        <v>0</v>
      </c>
      <c r="E704">
        <f>IF(SUM('Actual species'!H704)&gt;0,1,IF(SUM('Actual species'!H704="X"),1,0))</f>
        <v>0</v>
      </c>
      <c r="F704">
        <f>IF(SUM('Actual species'!I704)&gt;0,1,IF(SUM('Actual species'!I704="X"),1,0))</f>
        <v>0</v>
      </c>
      <c r="G704">
        <f>IF(SUM('Actual species'!J704)&gt;0,1,IF(SUM('Actual species'!J704="X"),1,0))</f>
        <v>1</v>
      </c>
      <c r="H704">
        <f>IF(SUM('Actual species'!K704)&gt;0,1,IF(SUM('Actual species'!K704="X"),1,0))</f>
        <v>0</v>
      </c>
      <c r="I704">
        <f>IF(SUM('Actual species'!L704)&gt;0,1,IF(SUM('Actual species'!L704="X"),1,0))</f>
        <v>0</v>
      </c>
      <c r="J704">
        <f>IF(SUM('Actual species'!M704)&gt;0,1,IF(SUM('Actual species'!M704="X"),1,0))</f>
        <v>0</v>
      </c>
      <c r="K704">
        <f>IF(SUM('Actual species'!N704)&gt;0,1,IF(SUM('Actual species'!N704="X"),1,0))</f>
        <v>0</v>
      </c>
      <c r="L704">
        <f>IF(SUM('Actual species'!O704)&gt;0,1,IF(SUM('Actual species'!O704="X"),1,0))</f>
        <v>0</v>
      </c>
      <c r="M704">
        <f>IF(SUM('Actual species'!P704)&gt;0,1,IF(SUM('Actual species'!P704="X"),1,0))</f>
        <v>0</v>
      </c>
      <c r="N704">
        <f>IF(SUM('Actual species'!Q704)&gt;0,1,IF(SUM('Actual species'!Q704="X"),1,0))</f>
        <v>0</v>
      </c>
      <c r="O704">
        <f>IF(SUM('Actual species'!R704)&gt;0,1,IF(SUM('Actual species'!R704="X"),1,0))</f>
        <v>0</v>
      </c>
      <c r="P704">
        <f>IF(SUM('Actual species'!S704)&gt;0,1,IF(SUM('Actual species'!S704="X"),1,0))</f>
        <v>0</v>
      </c>
      <c r="Q704">
        <f>IF(SUM('Actual species'!T704)&gt;0,1,IF(SUM('Actual species'!T704="X"),1,0))</f>
        <v>0</v>
      </c>
      <c r="R704">
        <f>IF(SUM('Actual species'!U704)&gt;0,1,IF(SUM('Actual species'!U704="X"),1,0))</f>
        <v>0</v>
      </c>
      <c r="S704">
        <f>IF(SUM('Actual species'!V704)&gt;0,1,IF(SUM('Actual species'!V704="X"),1,0))</f>
        <v>0</v>
      </c>
      <c r="T704">
        <f>IF(SUM('Actual species'!W704)&gt;0,1,IF(SUM('Actual species'!W704="X"),1,0))</f>
        <v>1</v>
      </c>
      <c r="U704">
        <f>IF(SUM('Actual species'!X704)&gt;0,1,IF(SUM('Actual species'!X704="X"),1,0))</f>
        <v>0</v>
      </c>
      <c r="V704">
        <f>IF(SUM('Actual species'!Y704)&gt;0,1,IF(SUM('Actual species'!Y704="X"),1,0))</f>
        <v>0</v>
      </c>
    </row>
    <row r="705" spans="1:22" x14ac:dyDescent="0.3">
      <c r="A705" t="str">
        <f>'Actual species'!A705</f>
        <v>Scydmoraphes profanus</v>
      </c>
      <c r="B705">
        <f>IF(SUM('Actual species'!B705:E705)&gt;0,1,IF(SUM('Actual species'!B705:E705="X"),1,0))</f>
        <v>0</v>
      </c>
      <c r="C705">
        <f>IF(SUM('Actual species'!F705)&gt;0,1,IF(SUM('Actual species'!F705="X"),1,0))</f>
        <v>0</v>
      </c>
      <c r="D705">
        <f>IF(SUM('Actual species'!G705)&gt;0,1,IF(SUM('Actual species'!G705="X"),1,0))</f>
        <v>0</v>
      </c>
      <c r="E705">
        <f>IF(SUM('Actual species'!H705)&gt;0,1,IF(SUM('Actual species'!H705="X"),1,0))</f>
        <v>0</v>
      </c>
      <c r="F705">
        <f>IF(SUM('Actual species'!I705)&gt;0,1,IF(SUM('Actual species'!I705="X"),1,0))</f>
        <v>0</v>
      </c>
      <c r="G705">
        <f>IF(SUM('Actual species'!J705)&gt;0,1,IF(SUM('Actual species'!J705="X"),1,0))</f>
        <v>0</v>
      </c>
      <c r="H705">
        <f>IF(SUM('Actual species'!K705)&gt;0,1,IF(SUM('Actual species'!K705="X"),1,0))</f>
        <v>0</v>
      </c>
      <c r="I705">
        <f>IF(SUM('Actual species'!L705)&gt;0,1,IF(SUM('Actual species'!L705="X"),1,0))</f>
        <v>0</v>
      </c>
      <c r="J705">
        <f>IF(SUM('Actual species'!M705)&gt;0,1,IF(SUM('Actual species'!M705="X"),1,0))</f>
        <v>1</v>
      </c>
      <c r="K705">
        <f>IF(SUM('Actual species'!N705)&gt;0,1,IF(SUM('Actual species'!N705="X"),1,0))</f>
        <v>0</v>
      </c>
      <c r="L705">
        <f>IF(SUM('Actual species'!O705)&gt;0,1,IF(SUM('Actual species'!O705="X"),1,0))</f>
        <v>0</v>
      </c>
      <c r="M705">
        <f>IF(SUM('Actual species'!P705)&gt;0,1,IF(SUM('Actual species'!P705="X"),1,0))</f>
        <v>0</v>
      </c>
      <c r="N705">
        <f>IF(SUM('Actual species'!Q705)&gt;0,1,IF(SUM('Actual species'!Q705="X"),1,0))</f>
        <v>0</v>
      </c>
      <c r="O705">
        <f>IF(SUM('Actual species'!R705)&gt;0,1,IF(SUM('Actual species'!R705="X"),1,0))</f>
        <v>0</v>
      </c>
      <c r="P705">
        <f>IF(SUM('Actual species'!S705)&gt;0,1,IF(SUM('Actual species'!S705="X"),1,0))</f>
        <v>0</v>
      </c>
      <c r="Q705">
        <f>IF(SUM('Actual species'!T705)&gt;0,1,IF(SUM('Actual species'!T705="X"),1,0))</f>
        <v>0</v>
      </c>
      <c r="R705">
        <f>IF(SUM('Actual species'!U705)&gt;0,1,IF(SUM('Actual species'!U705="X"),1,0))</f>
        <v>0</v>
      </c>
      <c r="S705">
        <f>IF(SUM('Actual species'!V705)&gt;0,1,IF(SUM('Actual species'!V705="X"),1,0))</f>
        <v>0</v>
      </c>
      <c r="T705">
        <f>IF(SUM('Actual species'!W705)&gt;0,1,IF(SUM('Actual species'!W705="X"),1,0))</f>
        <v>0</v>
      </c>
      <c r="U705">
        <f>IF(SUM('Actual species'!X705)&gt;0,1,IF(SUM('Actual species'!X705="X"),1,0))</f>
        <v>1</v>
      </c>
      <c r="V705">
        <f>IF(SUM('Actual species'!Y705)&gt;0,1,IF(SUM('Actual species'!Y705="X"),1,0))</f>
        <v>0</v>
      </c>
    </row>
    <row r="706" spans="1:22" x14ac:dyDescent="0.3">
      <c r="A706" t="str">
        <f>'Actual species'!A706</f>
        <v xml:space="preserve">Scydmoraphes rhodensis (E) </v>
      </c>
      <c r="B706">
        <f>IF(SUM('Actual species'!B706:E706)&gt;0,1,IF(SUM('Actual species'!B706:E706="X"),1,0))</f>
        <v>0</v>
      </c>
      <c r="C706">
        <f>IF(SUM('Actual species'!F706)&gt;0,1,IF(SUM('Actual species'!F706="X"),1,0))</f>
        <v>0</v>
      </c>
      <c r="D706">
        <f>IF(SUM('Actual species'!G706)&gt;0,1,IF(SUM('Actual species'!G706="X"),1,0))</f>
        <v>0</v>
      </c>
      <c r="E706">
        <f>IF(SUM('Actual species'!H706)&gt;0,1,IF(SUM('Actual species'!H706="X"),1,0))</f>
        <v>0</v>
      </c>
      <c r="F706">
        <f>IF(SUM('Actual species'!I706)&gt;0,1,IF(SUM('Actual species'!I706="X"),1,0))</f>
        <v>0</v>
      </c>
      <c r="G706">
        <f>IF(SUM('Actual species'!J706)&gt;0,1,IF(SUM('Actual species'!J706="X"),1,0))</f>
        <v>0</v>
      </c>
      <c r="H706">
        <f>IF(SUM('Actual species'!K706)&gt;0,1,IF(SUM('Actual species'!K706="X"),1,0))</f>
        <v>1</v>
      </c>
      <c r="I706">
        <f>IF(SUM('Actual species'!L706)&gt;0,1,IF(SUM('Actual species'!L706="X"),1,0))</f>
        <v>0</v>
      </c>
      <c r="J706">
        <f>IF(SUM('Actual species'!M706)&gt;0,1,IF(SUM('Actual species'!M706="X"),1,0))</f>
        <v>0</v>
      </c>
      <c r="K706">
        <f>IF(SUM('Actual species'!N706)&gt;0,1,IF(SUM('Actual species'!N706="X"),1,0))</f>
        <v>0</v>
      </c>
      <c r="L706">
        <f>IF(SUM('Actual species'!O706)&gt;0,1,IF(SUM('Actual species'!O706="X"),1,0))</f>
        <v>0</v>
      </c>
      <c r="M706">
        <f>IF(SUM('Actual species'!P706)&gt;0,1,IF(SUM('Actual species'!P706="X"),1,0))</f>
        <v>0</v>
      </c>
      <c r="N706">
        <f>IF(SUM('Actual species'!Q706)&gt;0,1,IF(SUM('Actual species'!Q706="X"),1,0))</f>
        <v>0</v>
      </c>
      <c r="O706">
        <f>IF(SUM('Actual species'!R706)&gt;0,1,IF(SUM('Actual species'!R706="X"),1,0))</f>
        <v>0</v>
      </c>
      <c r="P706">
        <f>IF(SUM('Actual species'!S706)&gt;0,1,IF(SUM('Actual species'!S706="X"),1,0))</f>
        <v>0</v>
      </c>
      <c r="Q706">
        <f>IF(SUM('Actual species'!T706)&gt;0,1,IF(SUM('Actual species'!T706="X"),1,0))</f>
        <v>0</v>
      </c>
      <c r="R706">
        <f>IF(SUM('Actual species'!U706)&gt;0,1,IF(SUM('Actual species'!U706="X"),1,0))</f>
        <v>0</v>
      </c>
      <c r="S706">
        <f>IF(SUM('Actual species'!V706)&gt;0,1,IF(SUM('Actual species'!V706="X"),1,0))</f>
        <v>0</v>
      </c>
      <c r="T706">
        <f>IF(SUM('Actual species'!W706)&gt;0,1,IF(SUM('Actual species'!W706="X"),1,0))</f>
        <v>1</v>
      </c>
      <c r="U706">
        <f>IF(SUM('Actual species'!X706)&gt;0,1,IF(SUM('Actual species'!X706="X"),1,0))</f>
        <v>0</v>
      </c>
      <c r="V706">
        <f>IF(SUM('Actual species'!Y706)&gt;0,1,IF(SUM('Actual species'!Y706="X"),1,0))</f>
        <v>0</v>
      </c>
    </row>
    <row r="707" spans="1:22" x14ac:dyDescent="0.3">
      <c r="A707" t="str">
        <f>'Actual species'!A707</f>
        <v>*Scydmoraphes samotracicus (E)</v>
      </c>
      <c r="B707">
        <f>IF(SUM('Actual species'!B707:E707)&gt;0,1,IF(SUM('Actual species'!B707:E707="X"),1,0))</f>
        <v>0</v>
      </c>
      <c r="C707">
        <f>IF(SUM('Actual species'!F707)&gt;0,1,IF(SUM('Actual species'!F707="X"),1,0))</f>
        <v>0</v>
      </c>
      <c r="D707">
        <f>IF(SUM('Actual species'!G707)&gt;0,1,IF(SUM('Actual species'!G707="X"),1,0))</f>
        <v>0</v>
      </c>
      <c r="E707">
        <f>IF(SUM('Actual species'!H707)&gt;0,1,IF(SUM('Actual species'!H707="X"),1,0))</f>
        <v>0</v>
      </c>
      <c r="F707">
        <f>IF(SUM('Actual species'!I707)&gt;0,1,IF(SUM('Actual species'!I707="X"),1,0))</f>
        <v>0</v>
      </c>
      <c r="G707">
        <f>IF(SUM('Actual species'!J707)&gt;0,1,IF(SUM('Actual species'!J707="X"),1,0))</f>
        <v>0</v>
      </c>
      <c r="H707">
        <f>IF(SUM('Actual species'!K707)&gt;0,1,IF(SUM('Actual species'!K707="X"),1,0))</f>
        <v>0</v>
      </c>
      <c r="I707">
        <f>IF(SUM('Actual species'!L707)&gt;0,1,IF(SUM('Actual species'!L707="X"),1,0))</f>
        <v>0</v>
      </c>
      <c r="J707">
        <f>IF(SUM('Actual species'!M707)&gt;0,1,IF(SUM('Actual species'!M707="X"),1,0))</f>
        <v>0</v>
      </c>
      <c r="K707">
        <f>IF(SUM('Actual species'!N707)&gt;0,1,IF(SUM('Actual species'!N707="X"),1,0))</f>
        <v>0</v>
      </c>
      <c r="L707">
        <f>IF(SUM('Actual species'!O707)&gt;0,1,IF(SUM('Actual species'!O707="X"),1,0))</f>
        <v>0</v>
      </c>
      <c r="M707">
        <f>IF(SUM('Actual species'!P707)&gt;0,1,IF(SUM('Actual species'!P707="X"),1,0))</f>
        <v>1</v>
      </c>
      <c r="N707">
        <f>IF(SUM('Actual species'!Q707)&gt;0,1,IF(SUM('Actual species'!Q707="X"),1,0))</f>
        <v>0</v>
      </c>
      <c r="O707">
        <f>IF(SUM('Actual species'!R707)&gt;0,1,IF(SUM('Actual species'!R707="X"),1,0))</f>
        <v>0</v>
      </c>
      <c r="P707">
        <f>IF(SUM('Actual species'!S707)&gt;0,1,IF(SUM('Actual species'!S707="X"),1,0))</f>
        <v>0</v>
      </c>
      <c r="Q707">
        <f>IF(SUM('Actual species'!T707)&gt;0,1,IF(SUM('Actual species'!T707="X"),1,0))</f>
        <v>0</v>
      </c>
      <c r="R707">
        <f>IF(SUM('Actual species'!U707)&gt;0,1,IF(SUM('Actual species'!U707="X"),1,0))</f>
        <v>0</v>
      </c>
      <c r="S707">
        <f>IF(SUM('Actual species'!V707)&gt;0,1,IF(SUM('Actual species'!V707="X"),1,0))</f>
        <v>0</v>
      </c>
      <c r="T707">
        <f>IF(SUM('Actual species'!W707)&gt;0,1,IF(SUM('Actual species'!W707="X"),1,0))</f>
        <v>1</v>
      </c>
      <c r="U707">
        <f>IF(SUM('Actual species'!X707)&gt;0,1,IF(SUM('Actual species'!X707="X"),1,0))</f>
        <v>0</v>
      </c>
      <c r="V707">
        <f>IF(SUM('Actual species'!Y707)&gt;0,1,IF(SUM('Actual species'!Y707="X"),1,0))</f>
        <v>0</v>
      </c>
    </row>
    <row r="708" spans="1:22" x14ac:dyDescent="0.3">
      <c r="A708" t="str">
        <f>'Actual species'!A708</f>
        <v>Scydmoraphes subtetratomus</v>
      </c>
      <c r="B708">
        <f>IF(SUM('Actual species'!B708:E708)&gt;0,1,IF(SUM('Actual species'!B708:E708="X"),1,0))</f>
        <v>0</v>
      </c>
      <c r="C708">
        <f>IF(SUM('Actual species'!F708)&gt;0,1,IF(SUM('Actual species'!F708="X"),1,0))</f>
        <v>0</v>
      </c>
      <c r="D708">
        <f>IF(SUM('Actual species'!G708)&gt;0,1,IF(SUM('Actual species'!G708="X"),1,0))</f>
        <v>0</v>
      </c>
      <c r="E708">
        <f>IF(SUM('Actual species'!H708)&gt;0,1,IF(SUM('Actual species'!H708="X"),1,0))</f>
        <v>0</v>
      </c>
      <c r="F708">
        <f>IF(SUM('Actual species'!I708)&gt;0,1,IF(SUM('Actual species'!I708="X"),1,0))</f>
        <v>0</v>
      </c>
      <c r="G708">
        <f>IF(SUM('Actual species'!J708)&gt;0,1,IF(SUM('Actual species'!J708="X"),1,0))</f>
        <v>0</v>
      </c>
      <c r="H708">
        <f>IF(SUM('Actual species'!K708)&gt;0,1,IF(SUM('Actual species'!K708="X"),1,0))</f>
        <v>0</v>
      </c>
      <c r="I708">
        <f>IF(SUM('Actual species'!L708)&gt;0,1,IF(SUM('Actual species'!L708="X"),1,0))</f>
        <v>0</v>
      </c>
      <c r="J708">
        <f>IF(SUM('Actual species'!M708)&gt;0,1,IF(SUM('Actual species'!M708="X"),1,0))</f>
        <v>1</v>
      </c>
      <c r="K708">
        <f>IF(SUM('Actual species'!N708)&gt;0,1,IF(SUM('Actual species'!N708="X"),1,0))</f>
        <v>0</v>
      </c>
      <c r="L708">
        <f>IF(SUM('Actual species'!O708)&gt;0,1,IF(SUM('Actual species'!O708="X"),1,0))</f>
        <v>0</v>
      </c>
      <c r="M708">
        <f>IF(SUM('Actual species'!P708)&gt;0,1,IF(SUM('Actual species'!P708="X"),1,0))</f>
        <v>0</v>
      </c>
      <c r="N708">
        <f>IF(SUM('Actual species'!Q708)&gt;0,1,IF(SUM('Actual species'!Q708="X"),1,0))</f>
        <v>0</v>
      </c>
      <c r="O708">
        <f>IF(SUM('Actual species'!R708)&gt;0,1,IF(SUM('Actual species'!R708="X"),1,0))</f>
        <v>0</v>
      </c>
      <c r="P708">
        <f>IF(SUM('Actual species'!S708)&gt;0,1,IF(SUM('Actual species'!S708="X"),1,0))</f>
        <v>0</v>
      </c>
      <c r="Q708">
        <f>IF(SUM('Actual species'!T708)&gt;0,1,IF(SUM('Actual species'!T708="X"),1,0))</f>
        <v>0</v>
      </c>
      <c r="R708">
        <f>IF(SUM('Actual species'!U708)&gt;0,1,IF(SUM('Actual species'!U708="X"),1,0))</f>
        <v>0</v>
      </c>
      <c r="S708">
        <f>IF(SUM('Actual species'!V708)&gt;0,1,IF(SUM('Actual species'!V708="X"),1,0))</f>
        <v>0</v>
      </c>
      <c r="T708">
        <f>IF(SUM('Actual species'!W708)&gt;0,1,IF(SUM('Actual species'!W708="X"),1,0))</f>
        <v>0</v>
      </c>
      <c r="U708">
        <f>IF(SUM('Actual species'!X708)&gt;0,1,IF(SUM('Actual species'!X708="X"),1,0))</f>
        <v>1</v>
      </c>
      <c r="V708">
        <f>IF(SUM('Actual species'!Y708)&gt;0,1,IF(SUM('Actual species'!Y708="X"),1,0))</f>
        <v>0</v>
      </c>
    </row>
    <row r="709" spans="1:22" x14ac:dyDescent="0.3">
      <c r="A709" t="str">
        <f>'Actual species'!A709</f>
        <v xml:space="preserve">Scydmoraphes ziegleri (E) </v>
      </c>
      <c r="B709">
        <f>IF(SUM('Actual species'!B709:E709)&gt;0,1,IF(SUM('Actual species'!B709:E709="X"),1,0))</f>
        <v>0</v>
      </c>
      <c r="C709">
        <f>IF(SUM('Actual species'!F709)&gt;0,1,IF(SUM('Actual species'!F709="X"),1,0))</f>
        <v>0</v>
      </c>
      <c r="D709">
        <f>IF(SUM('Actual species'!G709)&gt;0,1,IF(SUM('Actual species'!G709="X"),1,0))</f>
        <v>0</v>
      </c>
      <c r="E709">
        <f>IF(SUM('Actual species'!H709)&gt;0,1,IF(SUM('Actual species'!H709="X"),1,0))</f>
        <v>0</v>
      </c>
      <c r="F709">
        <f>IF(SUM('Actual species'!I709)&gt;0,1,IF(SUM('Actual species'!I709="X"),1,0))</f>
        <v>0</v>
      </c>
      <c r="G709">
        <f>IF(SUM('Actual species'!J709)&gt;0,1,IF(SUM('Actual species'!J709="X"),1,0))</f>
        <v>1</v>
      </c>
      <c r="H709">
        <f>IF(SUM('Actual species'!K709)&gt;0,1,IF(SUM('Actual species'!K709="X"),1,0))</f>
        <v>0</v>
      </c>
      <c r="I709">
        <f>IF(SUM('Actual species'!L709)&gt;0,1,IF(SUM('Actual species'!L709="X"),1,0))</f>
        <v>0</v>
      </c>
      <c r="J709">
        <f>IF(SUM('Actual species'!M709)&gt;0,1,IF(SUM('Actual species'!M709="X"),1,0))</f>
        <v>0</v>
      </c>
      <c r="K709">
        <f>IF(SUM('Actual species'!N709)&gt;0,1,IF(SUM('Actual species'!N709="X"),1,0))</f>
        <v>0</v>
      </c>
      <c r="L709">
        <f>IF(SUM('Actual species'!O709)&gt;0,1,IF(SUM('Actual species'!O709="X"),1,0))</f>
        <v>0</v>
      </c>
      <c r="M709">
        <f>IF(SUM('Actual species'!P709)&gt;0,1,IF(SUM('Actual species'!P709="X"),1,0))</f>
        <v>0</v>
      </c>
      <c r="N709">
        <f>IF(SUM('Actual species'!Q709)&gt;0,1,IF(SUM('Actual species'!Q709="X"),1,0))</f>
        <v>0</v>
      </c>
      <c r="O709">
        <f>IF(SUM('Actual species'!R709)&gt;0,1,IF(SUM('Actual species'!R709="X"),1,0))</f>
        <v>0</v>
      </c>
      <c r="P709">
        <f>IF(SUM('Actual species'!S709)&gt;0,1,IF(SUM('Actual species'!S709="X"),1,0))</f>
        <v>0</v>
      </c>
      <c r="Q709">
        <f>IF(SUM('Actual species'!T709)&gt;0,1,IF(SUM('Actual species'!T709="X"),1,0))</f>
        <v>0</v>
      </c>
      <c r="R709">
        <f>IF(SUM('Actual species'!U709)&gt;0,1,IF(SUM('Actual species'!U709="X"),1,0))</f>
        <v>0</v>
      </c>
      <c r="S709">
        <f>IF(SUM('Actual species'!V709)&gt;0,1,IF(SUM('Actual species'!V709="X"),1,0))</f>
        <v>0</v>
      </c>
      <c r="T709">
        <f>IF(SUM('Actual species'!W709)&gt;0,1,IF(SUM('Actual species'!W709="X"),1,0))</f>
        <v>1</v>
      </c>
      <c r="U709">
        <f>IF(SUM('Actual species'!X709)&gt;0,1,IF(SUM('Actual species'!X709="X"),1,0))</f>
        <v>0</v>
      </c>
      <c r="V709">
        <f>IF(SUM('Actual species'!Y709)&gt;0,1,IF(SUM('Actual species'!Y709="X"),1,0))</f>
        <v>0</v>
      </c>
    </row>
    <row r="710" spans="1:22" x14ac:dyDescent="0.3">
      <c r="A710" t="str">
        <f>'Actual species'!A710</f>
        <v>Stenichnus angulimanus</v>
      </c>
      <c r="B710">
        <f>IF(SUM('Actual species'!B710:E710)&gt;0,1,IF(SUM('Actual species'!B710:E710="X"),1,0))</f>
        <v>0</v>
      </c>
      <c r="C710">
        <f>IF(SUM('Actual species'!F710)&gt;0,1,IF(SUM('Actual species'!F710="X"),1,0))</f>
        <v>0</v>
      </c>
      <c r="D710">
        <f>IF(SUM('Actual species'!G710)&gt;0,1,IF(SUM('Actual species'!G710="X"),1,0))</f>
        <v>0</v>
      </c>
      <c r="E710">
        <f>IF(SUM('Actual species'!H710)&gt;0,1,IF(SUM('Actual species'!H710="X"),1,0))</f>
        <v>0</v>
      </c>
      <c r="F710">
        <f>IF(SUM('Actual species'!I710)&gt;0,1,IF(SUM('Actual species'!I710="X"),1,0))</f>
        <v>0</v>
      </c>
      <c r="G710">
        <f>IF(SUM('Actual species'!J710)&gt;0,1,IF(SUM('Actual species'!J710="X"),1,0))</f>
        <v>0</v>
      </c>
      <c r="H710">
        <f>IF(SUM('Actual species'!K710)&gt;0,1,IF(SUM('Actual species'!K710="X"),1,0))</f>
        <v>0</v>
      </c>
      <c r="I710">
        <f>IF(SUM('Actual species'!L710)&gt;0,1,IF(SUM('Actual species'!L710="X"),1,0))</f>
        <v>0</v>
      </c>
      <c r="J710">
        <f>IF(SUM('Actual species'!M710)&gt;0,1,IF(SUM('Actual species'!M710="X"),1,0))</f>
        <v>1</v>
      </c>
      <c r="K710">
        <f>IF(SUM('Actual species'!N710)&gt;0,1,IF(SUM('Actual species'!N710="X"),1,0))</f>
        <v>0</v>
      </c>
      <c r="L710">
        <f>IF(SUM('Actual species'!O710)&gt;0,1,IF(SUM('Actual species'!O710="X"),1,0))</f>
        <v>0</v>
      </c>
      <c r="M710">
        <f>IF(SUM('Actual species'!P710)&gt;0,1,IF(SUM('Actual species'!P710="X"),1,0))</f>
        <v>0</v>
      </c>
      <c r="N710">
        <f>IF(SUM('Actual species'!Q710)&gt;0,1,IF(SUM('Actual species'!Q710="X"),1,0))</f>
        <v>0</v>
      </c>
      <c r="O710">
        <f>IF(SUM('Actual species'!R710)&gt;0,1,IF(SUM('Actual species'!R710="X"),1,0))</f>
        <v>0</v>
      </c>
      <c r="P710">
        <f>IF(SUM('Actual species'!S710)&gt;0,1,IF(SUM('Actual species'!S710="X"),1,0))</f>
        <v>0</v>
      </c>
      <c r="Q710">
        <f>IF(SUM('Actual species'!T710)&gt;0,1,IF(SUM('Actual species'!T710="X"),1,0))</f>
        <v>0</v>
      </c>
      <c r="R710">
        <f>IF(SUM('Actual species'!U710)&gt;0,1,IF(SUM('Actual species'!U710="X"),1,0))</f>
        <v>0</v>
      </c>
      <c r="S710">
        <f>IF(SUM('Actual species'!V710)&gt;0,1,IF(SUM('Actual species'!V710="X"),1,0))</f>
        <v>0</v>
      </c>
      <c r="T710">
        <f>IF(SUM('Actual species'!W710)&gt;0,1,IF(SUM('Actual species'!W710="X"),1,0))</f>
        <v>0</v>
      </c>
      <c r="U710">
        <f>IF(SUM('Actual species'!X710)&gt;0,1,IF(SUM('Actual species'!X710="X"),1,0))</f>
        <v>1</v>
      </c>
      <c r="V710">
        <f>IF(SUM('Actual species'!Y710)&gt;0,1,IF(SUM('Actual species'!Y710="X"),1,0))</f>
        <v>0</v>
      </c>
    </row>
    <row r="711" spans="1:22" x14ac:dyDescent="0.3">
      <c r="A711" t="str">
        <f>'Actual species'!A711</f>
        <v>Stenichnus assingi</v>
      </c>
      <c r="B711">
        <f>IF(SUM('Actual species'!B711:E711)&gt;0,1,IF(SUM('Actual species'!B711:E711="X"),1,0))</f>
        <v>0</v>
      </c>
      <c r="C711">
        <f>IF(SUM('Actual species'!F711)&gt;0,1,IF(SUM('Actual species'!F711="X"),1,0))</f>
        <v>0</v>
      </c>
      <c r="D711">
        <f>IF(SUM('Actual species'!G711)&gt;0,1,IF(SUM('Actual species'!G711="X"),1,0))</f>
        <v>0</v>
      </c>
      <c r="E711">
        <f>IF(SUM('Actual species'!H711)&gt;0,1,IF(SUM('Actual species'!H711="X"),1,0))</f>
        <v>0</v>
      </c>
      <c r="F711">
        <f>IF(SUM('Actual species'!I711)&gt;0,1,IF(SUM('Actual species'!I711="X"),1,0))</f>
        <v>0</v>
      </c>
      <c r="G711">
        <f>IF(SUM('Actual species'!J711)&gt;0,1,IF(SUM('Actual species'!J711="X"),1,0))</f>
        <v>0</v>
      </c>
      <c r="H711">
        <f>IF(SUM('Actual species'!K711)&gt;0,1,IF(SUM('Actual species'!K711="X"),1,0))</f>
        <v>0</v>
      </c>
      <c r="I711">
        <f>IF(SUM('Actual species'!L711)&gt;0,1,IF(SUM('Actual species'!L711="X"),1,0))</f>
        <v>0</v>
      </c>
      <c r="J711">
        <f>IF(SUM('Actual species'!M711)&gt;0,1,IF(SUM('Actual species'!M711="X"),1,0))</f>
        <v>0</v>
      </c>
      <c r="K711">
        <f>IF(SUM('Actual species'!N711)&gt;0,1,IF(SUM('Actual species'!N711="X"),1,0))</f>
        <v>0</v>
      </c>
      <c r="L711">
        <f>IF(SUM('Actual species'!O711)&gt;0,1,IF(SUM('Actual species'!O711="X"),1,0))</f>
        <v>0</v>
      </c>
      <c r="M711">
        <f>IF(SUM('Actual species'!P711)&gt;0,1,IF(SUM('Actual species'!P711="X"),1,0))</f>
        <v>1</v>
      </c>
      <c r="N711">
        <f>IF(SUM('Actual species'!Q711)&gt;0,1,IF(SUM('Actual species'!Q711="X"),1,0))</f>
        <v>0</v>
      </c>
      <c r="O711">
        <f>IF(SUM('Actual species'!R711)&gt;0,1,IF(SUM('Actual species'!R711="X"),1,0))</f>
        <v>0</v>
      </c>
      <c r="P711">
        <f>IF(SUM('Actual species'!S711)&gt;0,1,IF(SUM('Actual species'!S711="X"),1,0))</f>
        <v>0</v>
      </c>
      <c r="Q711">
        <f>IF(SUM('Actual species'!T711)&gt;0,1,IF(SUM('Actual species'!T711="X"),1,0))</f>
        <v>0</v>
      </c>
      <c r="R711">
        <f>IF(SUM('Actual species'!U711)&gt;0,1,IF(SUM('Actual species'!U711="X"),1,0))</f>
        <v>0</v>
      </c>
      <c r="S711">
        <f>IF(SUM('Actual species'!V711)&gt;0,1,IF(SUM('Actual species'!V711="X"),1,0))</f>
        <v>0</v>
      </c>
      <c r="T711">
        <f>IF(SUM('Actual species'!W711)&gt;0,1,IF(SUM('Actual species'!W711="X"),1,0))</f>
        <v>0</v>
      </c>
      <c r="U711">
        <f>IF(SUM('Actual species'!X711)&gt;0,1,IF(SUM('Actual species'!X711="X"),1,0))</f>
        <v>0</v>
      </c>
      <c r="V711">
        <f>IF(SUM('Actual species'!Y711)&gt;0,1,IF(SUM('Actual species'!Y711="X"),1,0))</f>
        <v>0</v>
      </c>
    </row>
    <row r="712" spans="1:22" x14ac:dyDescent="0.3">
      <c r="A712" t="str">
        <f>'Actual species'!A712</f>
        <v xml:space="preserve">Stenichnus basimpressus (E) </v>
      </c>
      <c r="B712">
        <f>IF(SUM('Actual species'!B712:E712)&gt;0,1,IF(SUM('Actual species'!B712:E712="X"),1,0))</f>
        <v>0</v>
      </c>
      <c r="C712">
        <f>IF(SUM('Actual species'!F712)&gt;0,1,IF(SUM('Actual species'!F712="X"),1,0))</f>
        <v>0</v>
      </c>
      <c r="D712">
        <f>IF(SUM('Actual species'!G712)&gt;0,1,IF(SUM('Actual species'!G712="X"),1,0))</f>
        <v>0</v>
      </c>
      <c r="E712">
        <f>IF(SUM('Actual species'!H712)&gt;0,1,IF(SUM('Actual species'!H712="X"),1,0))</f>
        <v>0</v>
      </c>
      <c r="F712">
        <f>IF(SUM('Actual species'!I712)&gt;0,1,IF(SUM('Actual species'!I712="X"),1,0))</f>
        <v>0</v>
      </c>
      <c r="G712">
        <f>IF(SUM('Actual species'!J712)&gt;0,1,IF(SUM('Actual species'!J712="X"),1,0))</f>
        <v>1</v>
      </c>
      <c r="H712">
        <f>IF(SUM('Actual species'!K712)&gt;0,1,IF(SUM('Actual species'!K712="X"),1,0))</f>
        <v>0</v>
      </c>
      <c r="I712">
        <f>IF(SUM('Actual species'!L712)&gt;0,1,IF(SUM('Actual species'!L712="X"),1,0))</f>
        <v>0</v>
      </c>
      <c r="J712">
        <f>IF(SUM('Actual species'!M712)&gt;0,1,IF(SUM('Actual species'!M712="X"),1,0))</f>
        <v>0</v>
      </c>
      <c r="K712">
        <f>IF(SUM('Actual species'!N712)&gt;0,1,IF(SUM('Actual species'!N712="X"),1,0))</f>
        <v>0</v>
      </c>
      <c r="L712">
        <f>IF(SUM('Actual species'!O712)&gt;0,1,IF(SUM('Actual species'!O712="X"),1,0))</f>
        <v>0</v>
      </c>
      <c r="M712">
        <f>IF(SUM('Actual species'!P712)&gt;0,1,IF(SUM('Actual species'!P712="X"),1,0))</f>
        <v>0</v>
      </c>
      <c r="N712">
        <f>IF(SUM('Actual species'!Q712)&gt;0,1,IF(SUM('Actual species'!Q712="X"),1,0))</f>
        <v>0</v>
      </c>
      <c r="O712">
        <f>IF(SUM('Actual species'!R712)&gt;0,1,IF(SUM('Actual species'!R712="X"),1,0))</f>
        <v>0</v>
      </c>
      <c r="P712">
        <f>IF(SUM('Actual species'!S712)&gt;0,1,IF(SUM('Actual species'!S712="X"),1,0))</f>
        <v>0</v>
      </c>
      <c r="Q712">
        <f>IF(SUM('Actual species'!T712)&gt;0,1,IF(SUM('Actual species'!T712="X"),1,0))</f>
        <v>0</v>
      </c>
      <c r="R712">
        <f>IF(SUM('Actual species'!U712)&gt;0,1,IF(SUM('Actual species'!U712="X"),1,0))</f>
        <v>0</v>
      </c>
      <c r="S712">
        <f>IF(SUM('Actual species'!V712)&gt;0,1,IF(SUM('Actual species'!V712="X"),1,0))</f>
        <v>0</v>
      </c>
      <c r="T712">
        <f>IF(SUM('Actual species'!W712)&gt;0,1,IF(SUM('Actual species'!W712="X"),1,0))</f>
        <v>1</v>
      </c>
      <c r="U712">
        <f>IF(SUM('Actual species'!X712)&gt;0,1,IF(SUM('Actual species'!X712="X"),1,0))</f>
        <v>0</v>
      </c>
      <c r="V712">
        <f>IF(SUM('Actual species'!Y712)&gt;0,1,IF(SUM('Actual species'!Y712="X"),1,0))</f>
        <v>0</v>
      </c>
    </row>
    <row r="713" spans="1:22" x14ac:dyDescent="0.3">
      <c r="A713" t="str">
        <f>'Actual species'!A713</f>
        <v>Stenichnus corcyreus</v>
      </c>
      <c r="B713">
        <f>IF(SUM('Actual species'!B713:E713)&gt;0,1,IF(SUM('Actual species'!B713:E713="X"),1,0))</f>
        <v>0</v>
      </c>
      <c r="C713">
        <f>IF(SUM('Actual species'!F713)&gt;0,1,IF(SUM('Actual species'!F713="X"),1,0))</f>
        <v>0</v>
      </c>
      <c r="D713">
        <f>IF(SUM('Actual species'!G713)&gt;0,1,IF(SUM('Actual species'!G713="X"),1,0))</f>
        <v>0</v>
      </c>
      <c r="E713">
        <f>IF(SUM('Actual species'!H713)&gt;0,1,IF(SUM('Actual species'!H713="X"),1,0))</f>
        <v>0</v>
      </c>
      <c r="F713">
        <f>IF(SUM('Actual species'!I713)&gt;0,1,IF(SUM('Actual species'!I713="X"),1,0))</f>
        <v>0</v>
      </c>
      <c r="G713">
        <f>IF(SUM('Actual species'!J713)&gt;0,1,IF(SUM('Actual species'!J713="X"),1,0))</f>
        <v>0</v>
      </c>
      <c r="H713">
        <f>IF(SUM('Actual species'!K713)&gt;0,1,IF(SUM('Actual species'!K713="X"),1,0))</f>
        <v>0</v>
      </c>
      <c r="I713">
        <f>IF(SUM('Actual species'!L713)&gt;0,1,IF(SUM('Actual species'!L713="X"),1,0))</f>
        <v>0</v>
      </c>
      <c r="J713">
        <f>IF(SUM('Actual species'!M713)&gt;0,1,IF(SUM('Actual species'!M713="X"),1,0))</f>
        <v>1</v>
      </c>
      <c r="K713">
        <f>IF(SUM('Actual species'!N713)&gt;0,1,IF(SUM('Actual species'!N713="X"),1,0))</f>
        <v>0</v>
      </c>
      <c r="L713">
        <f>IF(SUM('Actual species'!O713)&gt;0,1,IF(SUM('Actual species'!O713="X"),1,0))</f>
        <v>0</v>
      </c>
      <c r="M713">
        <f>IF(SUM('Actual species'!P713)&gt;0,1,IF(SUM('Actual species'!P713="X"),1,0))</f>
        <v>0</v>
      </c>
      <c r="N713">
        <f>IF(SUM('Actual species'!Q713)&gt;0,1,IF(SUM('Actual species'!Q713="X"),1,0))</f>
        <v>0</v>
      </c>
      <c r="O713">
        <f>IF(SUM('Actual species'!R713)&gt;0,1,IF(SUM('Actual species'!R713="X"),1,0))</f>
        <v>0</v>
      </c>
      <c r="P713">
        <f>IF(SUM('Actual species'!S713)&gt;0,1,IF(SUM('Actual species'!S713="X"),1,0))</f>
        <v>0</v>
      </c>
      <c r="Q713">
        <f>IF(SUM('Actual species'!T713)&gt;0,1,IF(SUM('Actual species'!T713="X"),1,0))</f>
        <v>0</v>
      </c>
      <c r="R713">
        <f>IF(SUM('Actual species'!U713)&gt;0,1,IF(SUM('Actual species'!U713="X"),1,0))</f>
        <v>0</v>
      </c>
      <c r="S713">
        <f>IF(SUM('Actual species'!V713)&gt;0,1,IF(SUM('Actual species'!V713="X"),1,0))</f>
        <v>0</v>
      </c>
      <c r="T713">
        <f>IF(SUM('Actual species'!W713)&gt;0,1,IF(SUM('Actual species'!W713="X"),1,0))</f>
        <v>0</v>
      </c>
      <c r="U713">
        <f>IF(SUM('Actual species'!X713)&gt;0,1,IF(SUM('Actual species'!X713="X"),1,0))</f>
        <v>1</v>
      </c>
      <c r="V713">
        <f>IF(SUM('Actual species'!Y713)&gt;0,1,IF(SUM('Actual species'!Y713="X"),1,0))</f>
        <v>0</v>
      </c>
    </row>
    <row r="714" spans="1:22" x14ac:dyDescent="0.3">
      <c r="A714" t="str">
        <f>'Actual species'!A714</f>
        <v xml:space="preserve">Stenichnus creticus (E) </v>
      </c>
      <c r="B714">
        <f>IF(SUM('Actual species'!B714:E714)&gt;0,1,IF(SUM('Actual species'!B714:E714="X"),1,0))</f>
        <v>0</v>
      </c>
      <c r="C714">
        <f>IF(SUM('Actual species'!F714)&gt;0,1,IF(SUM('Actual species'!F714="X"),1,0))</f>
        <v>0</v>
      </c>
      <c r="D714">
        <f>IF(SUM('Actual species'!G714)&gt;0,1,IF(SUM('Actual species'!G714="X"),1,0))</f>
        <v>0</v>
      </c>
      <c r="E714">
        <f>IF(SUM('Actual species'!H714)&gt;0,1,IF(SUM('Actual species'!H714="X"),1,0))</f>
        <v>0</v>
      </c>
      <c r="F714">
        <f>IF(SUM('Actual species'!I714)&gt;0,1,IF(SUM('Actual species'!I714="X"),1,0))</f>
        <v>0</v>
      </c>
      <c r="G714">
        <f>IF(SUM('Actual species'!J714)&gt;0,1,IF(SUM('Actual species'!J714="X"),1,0))</f>
        <v>1</v>
      </c>
      <c r="H714">
        <f>IF(SUM('Actual species'!K714)&gt;0,1,IF(SUM('Actual species'!K714="X"),1,0))</f>
        <v>0</v>
      </c>
      <c r="I714">
        <f>IF(SUM('Actual species'!L714)&gt;0,1,IF(SUM('Actual species'!L714="X"),1,0))</f>
        <v>0</v>
      </c>
      <c r="J714">
        <f>IF(SUM('Actual species'!M714)&gt;0,1,IF(SUM('Actual species'!M714="X"),1,0))</f>
        <v>0</v>
      </c>
      <c r="K714">
        <f>IF(SUM('Actual species'!N714)&gt;0,1,IF(SUM('Actual species'!N714="X"),1,0))</f>
        <v>0</v>
      </c>
      <c r="L714">
        <f>IF(SUM('Actual species'!O714)&gt;0,1,IF(SUM('Actual species'!O714="X"),1,0))</f>
        <v>0</v>
      </c>
      <c r="M714">
        <f>IF(SUM('Actual species'!P714)&gt;0,1,IF(SUM('Actual species'!P714="X"),1,0))</f>
        <v>0</v>
      </c>
      <c r="N714">
        <f>IF(SUM('Actual species'!Q714)&gt;0,1,IF(SUM('Actual species'!Q714="X"),1,0))</f>
        <v>0</v>
      </c>
      <c r="O714">
        <f>IF(SUM('Actual species'!R714)&gt;0,1,IF(SUM('Actual species'!R714="X"),1,0))</f>
        <v>0</v>
      </c>
      <c r="P714">
        <f>IF(SUM('Actual species'!S714)&gt;0,1,IF(SUM('Actual species'!S714="X"),1,0))</f>
        <v>0</v>
      </c>
      <c r="Q714">
        <f>IF(SUM('Actual species'!T714)&gt;0,1,IF(SUM('Actual species'!T714="X"),1,0))</f>
        <v>0</v>
      </c>
      <c r="R714">
        <f>IF(SUM('Actual species'!U714)&gt;0,1,IF(SUM('Actual species'!U714="X"),1,0))</f>
        <v>0</v>
      </c>
      <c r="S714">
        <f>IF(SUM('Actual species'!V714)&gt;0,1,IF(SUM('Actual species'!V714="X"),1,0))</f>
        <v>0</v>
      </c>
      <c r="T714">
        <f>IF(SUM('Actual species'!W714)&gt;0,1,IF(SUM('Actual species'!W714="X"),1,0))</f>
        <v>1</v>
      </c>
      <c r="U714">
        <f>IF(SUM('Actual species'!X714)&gt;0,1,IF(SUM('Actual species'!X714="X"),1,0))</f>
        <v>0</v>
      </c>
      <c r="V714">
        <f>IF(SUM('Actual species'!Y714)&gt;0,1,IF(SUM('Actual species'!Y714="X"),1,0))</f>
        <v>0</v>
      </c>
    </row>
    <row r="715" spans="1:22" x14ac:dyDescent="0.3">
      <c r="A715" t="str">
        <f>'Actual species'!A715</f>
        <v>Stenichnus helferi helferi</v>
      </c>
      <c r="B715">
        <f>IF(SUM('Actual species'!B715:E715)&gt;0,1,IF(SUM('Actual species'!B715:E715="X"),1,0))</f>
        <v>0</v>
      </c>
      <c r="C715">
        <f>IF(SUM('Actual species'!F715)&gt;0,1,IF(SUM('Actual species'!F715="X"),1,0))</f>
        <v>0</v>
      </c>
      <c r="D715">
        <f>IF(SUM('Actual species'!G715)&gt;0,1,IF(SUM('Actual species'!G715="X"),1,0))</f>
        <v>0</v>
      </c>
      <c r="E715">
        <f>IF(SUM('Actual species'!H715)&gt;0,1,IF(SUM('Actual species'!H715="X"),1,0))</f>
        <v>0</v>
      </c>
      <c r="F715">
        <f>IF(SUM('Actual species'!I715)&gt;0,1,IF(SUM('Actual species'!I715="X"),1,0))</f>
        <v>0</v>
      </c>
      <c r="G715">
        <f>IF(SUM('Actual species'!J715)&gt;0,1,IF(SUM('Actual species'!J715="X"),1,0))</f>
        <v>0</v>
      </c>
      <c r="H715">
        <f>IF(SUM('Actual species'!K715)&gt;0,1,IF(SUM('Actual species'!K715="X"),1,0))</f>
        <v>0</v>
      </c>
      <c r="I715">
        <f>IF(SUM('Actual species'!L715)&gt;0,1,IF(SUM('Actual species'!L715="X"),1,0))</f>
        <v>0</v>
      </c>
      <c r="J715">
        <f>IF(SUM('Actual species'!M715)&gt;0,1,IF(SUM('Actual species'!M715="X"),1,0))</f>
        <v>1</v>
      </c>
      <c r="K715">
        <f>IF(SUM('Actual species'!N715)&gt;0,1,IF(SUM('Actual species'!N715="X"),1,0))</f>
        <v>0</v>
      </c>
      <c r="L715">
        <f>IF(SUM('Actual species'!O715)&gt;0,1,IF(SUM('Actual species'!O715="X"),1,0))</f>
        <v>0</v>
      </c>
      <c r="M715">
        <f>IF(SUM('Actual species'!P715)&gt;0,1,IF(SUM('Actual species'!P715="X"),1,0))</f>
        <v>0</v>
      </c>
      <c r="N715">
        <f>IF(SUM('Actual species'!Q715)&gt;0,1,IF(SUM('Actual species'!Q715="X"),1,0))</f>
        <v>0</v>
      </c>
      <c r="O715">
        <f>IF(SUM('Actual species'!R715)&gt;0,1,IF(SUM('Actual species'!R715="X"),1,0))</f>
        <v>0</v>
      </c>
      <c r="P715">
        <f>IF(SUM('Actual species'!S715)&gt;0,1,IF(SUM('Actual species'!S715="X"),1,0))</f>
        <v>0</v>
      </c>
      <c r="Q715">
        <f>IF(SUM('Actual species'!T715)&gt;0,1,IF(SUM('Actual species'!T715="X"),1,0))</f>
        <v>0</v>
      </c>
      <c r="R715">
        <f>IF(SUM('Actual species'!U715)&gt;0,1,IF(SUM('Actual species'!U715="X"),1,0))</f>
        <v>0</v>
      </c>
      <c r="S715">
        <f>IF(SUM('Actual species'!V715)&gt;0,1,IF(SUM('Actual species'!V715="X"),1,0))</f>
        <v>0</v>
      </c>
      <c r="T715">
        <f>IF(SUM('Actual species'!W715)&gt;0,1,IF(SUM('Actual species'!W715="X"),1,0))</f>
        <v>0</v>
      </c>
      <c r="U715">
        <f>IF(SUM('Actual species'!X715)&gt;0,1,IF(SUM('Actual species'!X715="X"),1,0))</f>
        <v>1</v>
      </c>
      <c r="V715">
        <f>IF(SUM('Actual species'!Y715)&gt;0,1,IF(SUM('Actual species'!Y715="X"),1,0))</f>
        <v>0</v>
      </c>
    </row>
    <row r="716" spans="1:22" x14ac:dyDescent="0.3">
      <c r="A716" t="str">
        <f>'Actual species'!A716</f>
        <v xml:space="preserve">Stenichnus hummleri (E) </v>
      </c>
      <c r="B716">
        <f>IF(SUM('Actual species'!B716:E716)&gt;0,1,IF(SUM('Actual species'!B716:E716="X"),1,0))</f>
        <v>0</v>
      </c>
      <c r="C716">
        <f>IF(SUM('Actual species'!F716)&gt;0,1,IF(SUM('Actual species'!F716="X"),1,0))</f>
        <v>0</v>
      </c>
      <c r="D716">
        <f>IF(SUM('Actual species'!G716)&gt;0,1,IF(SUM('Actual species'!G716="X"),1,0))</f>
        <v>0</v>
      </c>
      <c r="E716">
        <f>IF(SUM('Actual species'!H716)&gt;0,1,IF(SUM('Actual species'!H716="X"),1,0))</f>
        <v>0</v>
      </c>
      <c r="F716">
        <f>IF(SUM('Actual species'!I716)&gt;0,1,IF(SUM('Actual species'!I716="X"),1,0))</f>
        <v>0</v>
      </c>
      <c r="G716">
        <f>IF(SUM('Actual species'!J716)&gt;0,1,IF(SUM('Actual species'!J716="X"),1,0))</f>
        <v>1</v>
      </c>
      <c r="H716">
        <f>IF(SUM('Actual species'!K716)&gt;0,1,IF(SUM('Actual species'!K716="X"),1,0))</f>
        <v>0</v>
      </c>
      <c r="I716">
        <f>IF(SUM('Actual species'!L716)&gt;0,1,IF(SUM('Actual species'!L716="X"),1,0))</f>
        <v>0</v>
      </c>
      <c r="J716">
        <f>IF(SUM('Actual species'!M716)&gt;0,1,IF(SUM('Actual species'!M716="X"),1,0))</f>
        <v>0</v>
      </c>
      <c r="K716">
        <f>IF(SUM('Actual species'!N716)&gt;0,1,IF(SUM('Actual species'!N716="X"),1,0))</f>
        <v>0</v>
      </c>
      <c r="L716">
        <f>IF(SUM('Actual species'!O716)&gt;0,1,IF(SUM('Actual species'!O716="X"),1,0))</f>
        <v>0</v>
      </c>
      <c r="M716">
        <f>IF(SUM('Actual species'!P716)&gt;0,1,IF(SUM('Actual species'!P716="X"),1,0))</f>
        <v>0</v>
      </c>
      <c r="N716">
        <f>IF(SUM('Actual species'!Q716)&gt;0,1,IF(SUM('Actual species'!Q716="X"),1,0))</f>
        <v>0</v>
      </c>
      <c r="O716">
        <f>IF(SUM('Actual species'!R716)&gt;0,1,IF(SUM('Actual species'!R716="X"),1,0))</f>
        <v>0</v>
      </c>
      <c r="P716">
        <f>IF(SUM('Actual species'!S716)&gt;0,1,IF(SUM('Actual species'!S716="X"),1,0))</f>
        <v>0</v>
      </c>
      <c r="Q716">
        <f>IF(SUM('Actual species'!T716)&gt;0,1,IF(SUM('Actual species'!T716="X"),1,0))</f>
        <v>0</v>
      </c>
      <c r="R716">
        <f>IF(SUM('Actual species'!U716)&gt;0,1,IF(SUM('Actual species'!U716="X"),1,0))</f>
        <v>0</v>
      </c>
      <c r="S716">
        <f>IF(SUM('Actual species'!V716)&gt;0,1,IF(SUM('Actual species'!V716="X"),1,0))</f>
        <v>0</v>
      </c>
      <c r="T716">
        <f>IF(SUM('Actual species'!W716)&gt;0,1,IF(SUM('Actual species'!W716="X"),1,0))</f>
        <v>1</v>
      </c>
      <c r="U716">
        <f>IF(SUM('Actual species'!X716)&gt;0,1,IF(SUM('Actual species'!X716="X"),1,0))</f>
        <v>0</v>
      </c>
      <c r="V716">
        <f>IF(SUM('Actual species'!Y716)&gt;0,1,IF(SUM('Actual species'!Y716="X"),1,0))</f>
        <v>0</v>
      </c>
    </row>
    <row r="717" spans="1:22" x14ac:dyDescent="0.3">
      <c r="A717" t="str">
        <f>'Actual species'!A717</f>
        <v xml:space="preserve">Stenichnus kerpensis (E) </v>
      </c>
      <c r="B717">
        <f>IF(SUM('Actual species'!B717:E717)&gt;0,1,IF(SUM('Actual species'!B717:E717="X"),1,0))</f>
        <v>0</v>
      </c>
      <c r="C717">
        <f>IF(SUM('Actual species'!F717)&gt;0,1,IF(SUM('Actual species'!F717="X"),1,0))</f>
        <v>0</v>
      </c>
      <c r="D717">
        <f>IF(SUM('Actual species'!G717)&gt;0,1,IF(SUM('Actual species'!G717="X"),1,0))</f>
        <v>0</v>
      </c>
      <c r="E717">
        <f>IF(SUM('Actual species'!H717)&gt;0,1,IF(SUM('Actual species'!H717="X"),1,0))</f>
        <v>0</v>
      </c>
      <c r="F717">
        <f>IF(SUM('Actual species'!I717)&gt;0,1,IF(SUM('Actual species'!I717="X"),1,0))</f>
        <v>0</v>
      </c>
      <c r="G717">
        <f>IF(SUM('Actual species'!J717)&gt;0,1,IF(SUM('Actual species'!J717="X"),1,0))</f>
        <v>0</v>
      </c>
      <c r="H717">
        <f>IF(SUM('Actual species'!K717)&gt;0,1,IF(SUM('Actual species'!K717="X"),1,0))</f>
        <v>0</v>
      </c>
      <c r="I717">
        <f>IF(SUM('Actual species'!L717)&gt;0,1,IF(SUM('Actual species'!L717="X"),1,0))</f>
        <v>0</v>
      </c>
      <c r="J717">
        <f>IF(SUM('Actual species'!M717)&gt;0,1,IF(SUM('Actual species'!M717="X"),1,0))</f>
        <v>0</v>
      </c>
      <c r="K717">
        <f>IF(SUM('Actual species'!N717)&gt;0,1,IF(SUM('Actual species'!N717="X"),1,0))</f>
        <v>0</v>
      </c>
      <c r="L717">
        <f>IF(SUM('Actual species'!O717)&gt;0,1,IF(SUM('Actual species'!O717="X"),1,0))</f>
        <v>1</v>
      </c>
      <c r="M717">
        <f>IF(SUM('Actual species'!P717)&gt;0,1,IF(SUM('Actual species'!P717="X"),1,0))</f>
        <v>0</v>
      </c>
      <c r="N717">
        <f>IF(SUM('Actual species'!Q717)&gt;0,1,IF(SUM('Actual species'!Q717="X"),1,0))</f>
        <v>0</v>
      </c>
      <c r="O717">
        <f>IF(SUM('Actual species'!R717)&gt;0,1,IF(SUM('Actual species'!R717="X"),1,0))</f>
        <v>0</v>
      </c>
      <c r="P717">
        <f>IF(SUM('Actual species'!S717)&gt;0,1,IF(SUM('Actual species'!S717="X"),1,0))</f>
        <v>0</v>
      </c>
      <c r="Q717">
        <f>IF(SUM('Actual species'!T717)&gt;0,1,IF(SUM('Actual species'!T717="X"),1,0))</f>
        <v>0</v>
      </c>
      <c r="R717">
        <f>IF(SUM('Actual species'!U717)&gt;0,1,IF(SUM('Actual species'!U717="X"),1,0))</f>
        <v>0</v>
      </c>
      <c r="S717">
        <f>IF(SUM('Actual species'!V717)&gt;0,1,IF(SUM('Actual species'!V717="X"),1,0))</f>
        <v>0</v>
      </c>
      <c r="T717">
        <f>IF(SUM('Actual species'!W717)&gt;0,1,IF(SUM('Actual species'!W717="X"),1,0))</f>
        <v>1</v>
      </c>
      <c r="U717">
        <f>IF(SUM('Actual species'!X717)&gt;0,1,IF(SUM('Actual species'!X717="X"),1,0))</f>
        <v>0</v>
      </c>
      <c r="V717">
        <f>IF(SUM('Actual species'!Y717)&gt;0,1,IF(SUM('Actual species'!Y717="X"),1,0))</f>
        <v>0</v>
      </c>
    </row>
    <row r="718" spans="1:22" x14ac:dyDescent="0.3">
      <c r="A718" t="str">
        <f>'Actual species'!A718</f>
        <v xml:space="preserve">*Stenichnus lesbius (E) </v>
      </c>
      <c r="B718">
        <f>IF(SUM('Actual species'!B718:E718)&gt;0,1,IF(SUM('Actual species'!B718:E718="X"),1,0))</f>
        <v>0</v>
      </c>
      <c r="C718">
        <f>IF(SUM('Actual species'!F718)&gt;0,1,IF(SUM('Actual species'!F718="X"),1,0))</f>
        <v>0</v>
      </c>
      <c r="D718">
        <f>IF(SUM('Actual species'!G718)&gt;0,1,IF(SUM('Actual species'!G718="X"),1,0))</f>
        <v>0</v>
      </c>
      <c r="E718">
        <f>IF(SUM('Actual species'!H718)&gt;0,1,IF(SUM('Actual species'!H718="X"),1,0))</f>
        <v>0</v>
      </c>
      <c r="F718">
        <f>IF(SUM('Actual species'!I718)&gt;0,1,IF(SUM('Actual species'!I718="X"),1,0))</f>
        <v>1</v>
      </c>
      <c r="G718">
        <f>IF(SUM('Actual species'!J718)&gt;0,1,IF(SUM('Actual species'!J718="X"),1,0))</f>
        <v>0</v>
      </c>
      <c r="H718">
        <f>IF(SUM('Actual species'!K718)&gt;0,1,IF(SUM('Actual species'!K718="X"),1,0))</f>
        <v>0</v>
      </c>
      <c r="I718">
        <f>IF(SUM('Actual species'!L718)&gt;0,1,IF(SUM('Actual species'!L718="X"),1,0))</f>
        <v>0</v>
      </c>
      <c r="J718">
        <f>IF(SUM('Actual species'!M718)&gt;0,1,IF(SUM('Actual species'!M718="X"),1,0))</f>
        <v>0</v>
      </c>
      <c r="K718">
        <f>IF(SUM('Actual species'!N718)&gt;0,1,IF(SUM('Actual species'!N718="X"),1,0))</f>
        <v>0</v>
      </c>
      <c r="L718">
        <f>IF(SUM('Actual species'!O718)&gt;0,1,IF(SUM('Actual species'!O718="X"),1,0))</f>
        <v>0</v>
      </c>
      <c r="M718">
        <f>IF(SUM('Actual species'!P718)&gt;0,1,IF(SUM('Actual species'!P718="X"),1,0))</f>
        <v>0</v>
      </c>
      <c r="N718">
        <f>IF(SUM('Actual species'!Q718)&gt;0,1,IF(SUM('Actual species'!Q718="X"),1,0))</f>
        <v>0</v>
      </c>
      <c r="O718">
        <f>IF(SUM('Actual species'!R718)&gt;0,1,IF(SUM('Actual species'!R718="X"),1,0))</f>
        <v>0</v>
      </c>
      <c r="P718">
        <f>IF(SUM('Actual species'!S718)&gt;0,1,IF(SUM('Actual species'!S718="X"),1,0))</f>
        <v>0</v>
      </c>
      <c r="Q718">
        <f>IF(SUM('Actual species'!T718)&gt;0,1,IF(SUM('Actual species'!T718="X"),1,0))</f>
        <v>0</v>
      </c>
      <c r="R718">
        <f>IF(SUM('Actual species'!U718)&gt;0,1,IF(SUM('Actual species'!U718="X"),1,0))</f>
        <v>0</v>
      </c>
      <c r="S718">
        <f>IF(SUM('Actual species'!V718)&gt;0,1,IF(SUM('Actual species'!V718="X"),1,0))</f>
        <v>0</v>
      </c>
      <c r="T718">
        <f>IF(SUM('Actual species'!W718)&gt;0,1,IF(SUM('Actual species'!W718="X"),1,0))</f>
        <v>1</v>
      </c>
      <c r="U718">
        <f>IF(SUM('Actual species'!X718)&gt;0,1,IF(SUM('Actual species'!X718="X"),1,0))</f>
        <v>0</v>
      </c>
      <c r="V718">
        <f>IF(SUM('Actual species'!Y718)&gt;0,1,IF(SUM('Actual species'!Y718="X"),1,0))</f>
        <v>0</v>
      </c>
    </row>
    <row r="719" spans="1:22" x14ac:dyDescent="0.3">
      <c r="A719" t="str">
        <f>'Actual species'!A719</f>
        <v>Stenichnus pelliceus</v>
      </c>
      <c r="B719">
        <f>IF(SUM('Actual species'!B719:E719)&gt;0,1,IF(SUM('Actual species'!B719:E719="X"),1,0))</f>
        <v>0</v>
      </c>
      <c r="C719">
        <f>IF(SUM('Actual species'!F719)&gt;0,1,IF(SUM('Actual species'!F719="X"),1,0))</f>
        <v>0</v>
      </c>
      <c r="D719">
        <f>IF(SUM('Actual species'!G719)&gt;0,1,IF(SUM('Actual species'!G719="X"),1,0))</f>
        <v>0</v>
      </c>
      <c r="E719">
        <f>IF(SUM('Actual species'!H719)&gt;0,1,IF(SUM('Actual species'!H719="X"),1,0))</f>
        <v>0</v>
      </c>
      <c r="F719">
        <f>IF(SUM('Actual species'!I719)&gt;0,1,IF(SUM('Actual species'!I719="X"),1,0))</f>
        <v>1</v>
      </c>
      <c r="G719">
        <f>IF(SUM('Actual species'!J719)&gt;0,1,IF(SUM('Actual species'!J719="X"),1,0))</f>
        <v>0</v>
      </c>
      <c r="H719">
        <f>IF(SUM('Actual species'!K719)&gt;0,1,IF(SUM('Actual species'!K719="X"),1,0))</f>
        <v>0</v>
      </c>
      <c r="I719">
        <f>IF(SUM('Actual species'!L719)&gt;0,1,IF(SUM('Actual species'!L719="X"),1,0))</f>
        <v>0</v>
      </c>
      <c r="J719">
        <f>IF(SUM('Actual species'!M719)&gt;0,1,IF(SUM('Actual species'!M719="X"),1,0))</f>
        <v>1</v>
      </c>
      <c r="K719">
        <f>IF(SUM('Actual species'!N719)&gt;0,1,IF(SUM('Actual species'!N719="X"),1,0))</f>
        <v>0</v>
      </c>
      <c r="L719">
        <f>IF(SUM('Actual species'!O719)&gt;0,1,IF(SUM('Actual species'!O719="X"),1,0))</f>
        <v>0</v>
      </c>
      <c r="M719">
        <f>IF(SUM('Actual species'!P719)&gt;0,1,IF(SUM('Actual species'!P719="X"),1,0))</f>
        <v>0</v>
      </c>
      <c r="N719">
        <f>IF(SUM('Actual species'!Q719)&gt;0,1,IF(SUM('Actual species'!Q719="X"),1,0))</f>
        <v>0</v>
      </c>
      <c r="O719">
        <f>IF(SUM('Actual species'!R719)&gt;0,1,IF(SUM('Actual species'!R719="X"),1,0))</f>
        <v>0</v>
      </c>
      <c r="P719">
        <f>IF(SUM('Actual species'!S719)&gt;0,1,IF(SUM('Actual species'!S719="X"),1,0))</f>
        <v>0</v>
      </c>
      <c r="Q719">
        <f>IF(SUM('Actual species'!T719)&gt;0,1,IF(SUM('Actual species'!T719="X"),1,0))</f>
        <v>0</v>
      </c>
      <c r="R719">
        <f>IF(SUM('Actual species'!U719)&gt;0,1,IF(SUM('Actual species'!U719="X"),1,0))</f>
        <v>0</v>
      </c>
      <c r="S719">
        <f>IF(SUM('Actual species'!V719)&gt;0,1,IF(SUM('Actual species'!V719="X"),1,0))</f>
        <v>0</v>
      </c>
      <c r="T719">
        <f>IF(SUM('Actual species'!W719)&gt;0,1,IF(SUM('Actual species'!W719="X"),1,0))</f>
        <v>0</v>
      </c>
      <c r="U719">
        <f>IF(SUM('Actual species'!X719)&gt;0,1,IF(SUM('Actual species'!X719="X"),1,0))</f>
        <v>1</v>
      </c>
      <c r="V719">
        <f>IF(SUM('Actual species'!Y719)&gt;0,1,IF(SUM('Actual species'!Y719="X"),1,0))</f>
        <v>0</v>
      </c>
    </row>
    <row r="720" spans="1:22" x14ac:dyDescent="0.3">
      <c r="A720" t="str">
        <f>'Actual species'!A720</f>
        <v xml:space="preserve">**Stenichnus pusillus joicus (E) </v>
      </c>
      <c r="B720">
        <f>IF(SUM('Actual species'!B720:E720)&gt;0,1,IF(SUM('Actual species'!B720:E720="X"),1,0))</f>
        <v>0</v>
      </c>
      <c r="C720">
        <f>IF(SUM('Actual species'!F720)&gt;0,1,IF(SUM('Actual species'!F720="X"),1,0))</f>
        <v>0</v>
      </c>
      <c r="D720">
        <f>IF(SUM('Actual species'!G720)&gt;0,1,IF(SUM('Actual species'!G720="X"),1,0))</f>
        <v>0</v>
      </c>
      <c r="E720">
        <f>IF(SUM('Actual species'!H720)&gt;0,1,IF(SUM('Actual species'!H720="X"),1,0))</f>
        <v>0</v>
      </c>
      <c r="F720">
        <f>IF(SUM('Actual species'!I720)&gt;0,1,IF(SUM('Actual species'!I720="X"),1,0))</f>
        <v>0</v>
      </c>
      <c r="G720">
        <f>IF(SUM('Actual species'!J720)&gt;0,1,IF(SUM('Actual species'!J720="X"),1,0))</f>
        <v>0</v>
      </c>
      <c r="H720">
        <f>IF(SUM('Actual species'!K720)&gt;0,1,IF(SUM('Actual species'!K720="X"),1,0))</f>
        <v>0</v>
      </c>
      <c r="I720">
        <f>IF(SUM('Actual species'!L720)&gt;0,1,IF(SUM('Actual species'!L720="X"),1,0))</f>
        <v>0</v>
      </c>
      <c r="J720">
        <f>IF(SUM('Actual species'!M720)&gt;0,1,IF(SUM('Actual species'!M720="X"),1,0))</f>
        <v>1</v>
      </c>
      <c r="K720">
        <f>IF(SUM('Actual species'!N720)&gt;0,1,IF(SUM('Actual species'!N720="X"),1,0))</f>
        <v>0</v>
      </c>
      <c r="L720">
        <f>IF(SUM('Actual species'!O720)&gt;0,1,IF(SUM('Actual species'!O720="X"),1,0))</f>
        <v>0</v>
      </c>
      <c r="M720">
        <f>IF(SUM('Actual species'!P720)&gt;0,1,IF(SUM('Actual species'!P720="X"),1,0))</f>
        <v>0</v>
      </c>
      <c r="N720">
        <f>IF(SUM('Actual species'!Q720)&gt;0,1,IF(SUM('Actual species'!Q720="X"),1,0))</f>
        <v>0</v>
      </c>
      <c r="O720">
        <f>IF(SUM('Actual species'!R720)&gt;0,1,IF(SUM('Actual species'!R720="X"),1,0))</f>
        <v>0</v>
      </c>
      <c r="P720">
        <f>IF(SUM('Actual species'!S720)&gt;0,1,IF(SUM('Actual species'!S720="X"),1,0))</f>
        <v>0</v>
      </c>
      <c r="Q720">
        <f>IF(SUM('Actual species'!T720)&gt;0,1,IF(SUM('Actual species'!T720="X"),1,0))</f>
        <v>0</v>
      </c>
      <c r="R720">
        <f>IF(SUM('Actual species'!U720)&gt;0,1,IF(SUM('Actual species'!U720="X"),1,0))</f>
        <v>0</v>
      </c>
      <c r="S720">
        <f>IF(SUM('Actual species'!V720)&gt;0,1,IF(SUM('Actual species'!V720="X"),1,0))</f>
        <v>0</v>
      </c>
      <c r="T720">
        <f>IF(SUM('Actual species'!W720)&gt;0,1,IF(SUM('Actual species'!W720="X"),1,0))</f>
        <v>1</v>
      </c>
      <c r="U720">
        <f>IF(SUM('Actual species'!X720)&gt;0,1,IF(SUM('Actual species'!X720="X"),1,0))</f>
        <v>0</v>
      </c>
      <c r="V720">
        <f>IF(SUM('Actual species'!Y720)&gt;0,1,IF(SUM('Actual species'!Y720="X"),1,0))</f>
        <v>0</v>
      </c>
    </row>
    <row r="721" spans="1:22" x14ac:dyDescent="0.3">
      <c r="A721" t="str">
        <f>'Actual species'!A721</f>
        <v>Pseudopsinae</v>
      </c>
      <c r="B721">
        <f>IF(SUM('Actual species'!B721:E721)&gt;0,1,IF(SUM('Actual species'!B721:E721="X"),1,0))</f>
        <v>0</v>
      </c>
      <c r="C721">
        <f>IF(SUM('Actual species'!F721)&gt;0,1,IF(SUM('Actual species'!F721="X"),1,0))</f>
        <v>0</v>
      </c>
      <c r="D721">
        <f>IF(SUM('Actual species'!G721)&gt;0,1,IF(SUM('Actual species'!G721="X"),1,0))</f>
        <v>0</v>
      </c>
      <c r="E721">
        <f>IF(SUM('Actual species'!H721)&gt;0,1,IF(SUM('Actual species'!H721="X"),1,0))</f>
        <v>0</v>
      </c>
      <c r="F721">
        <f>IF(SUM('Actual species'!I721)&gt;0,1,IF(SUM('Actual species'!I721="X"),1,0))</f>
        <v>0</v>
      </c>
      <c r="G721">
        <f>IF(SUM('Actual species'!J721)&gt;0,1,IF(SUM('Actual species'!J721="X"),1,0))</f>
        <v>0</v>
      </c>
      <c r="H721">
        <f>IF(SUM('Actual species'!K721)&gt;0,1,IF(SUM('Actual species'!K721="X"),1,0))</f>
        <v>0</v>
      </c>
      <c r="I721">
        <f>IF(SUM('Actual species'!L721)&gt;0,1,IF(SUM('Actual species'!L721="X"),1,0))</f>
        <v>0</v>
      </c>
      <c r="J721">
        <f>IF(SUM('Actual species'!M721)&gt;0,1,IF(SUM('Actual species'!M721="X"),1,0))</f>
        <v>0</v>
      </c>
      <c r="K721">
        <f>IF(SUM('Actual species'!N721)&gt;0,1,IF(SUM('Actual species'!N721="X"),1,0))</f>
        <v>0</v>
      </c>
      <c r="L721">
        <f>IF(SUM('Actual species'!O721)&gt;0,1,IF(SUM('Actual species'!O721="X"),1,0))</f>
        <v>0</v>
      </c>
      <c r="M721">
        <f>IF(SUM('Actual species'!P721)&gt;0,1,IF(SUM('Actual species'!P721="X"),1,0))</f>
        <v>0</v>
      </c>
      <c r="N721">
        <f>IF(SUM('Actual species'!Q721)&gt;0,1,IF(SUM('Actual species'!Q721="X"),1,0))</f>
        <v>0</v>
      </c>
      <c r="O721">
        <f>IF(SUM('Actual species'!R721)&gt;0,1,IF(SUM('Actual species'!R721="X"),1,0))</f>
        <v>0</v>
      </c>
      <c r="P721">
        <f>IF(SUM('Actual species'!S721)&gt;0,1,IF(SUM('Actual species'!S721="X"),1,0))</f>
        <v>0</v>
      </c>
      <c r="Q721">
        <f>IF(SUM('Actual species'!T721)&gt;0,1,IF(SUM('Actual species'!T721="X"),1,0))</f>
        <v>0</v>
      </c>
      <c r="R721">
        <f>IF(SUM('Actual species'!U721)&gt;0,1,IF(SUM('Actual species'!U721="X"),1,0))</f>
        <v>0</v>
      </c>
      <c r="S721">
        <f>IF(SUM('Actual species'!V721)&gt;0,1,IF(SUM('Actual species'!V721="X"),1,0))</f>
        <v>0</v>
      </c>
      <c r="T721">
        <f>IF(SUM('Actual species'!W721)&gt;0,1,IF(SUM('Actual species'!W721="X"),1,0))</f>
        <v>0</v>
      </c>
      <c r="U721">
        <f>IF(SUM('Actual species'!X721)&gt;0,1,IF(SUM('Actual species'!X721="X"),1,0))</f>
        <v>0</v>
      </c>
      <c r="V721">
        <f>IF(SUM('Actual species'!Y721)&gt;0,1,IF(SUM('Actual species'!Y721="X"),1,0))</f>
        <v>0</v>
      </c>
    </row>
    <row r="722" spans="1:22" x14ac:dyDescent="0.3">
      <c r="A722" t="str">
        <f>'Actual species'!A722</f>
        <v xml:space="preserve">*Pseudopsis cypria (E) </v>
      </c>
      <c r="B722">
        <f>IF(SUM('Actual species'!B722:E722)&gt;0,1,IF(SUM('Actual species'!B722:E722="X"),1,0))</f>
        <v>1</v>
      </c>
      <c r="C722">
        <f>IF(SUM('Actual species'!F722)&gt;0,1,IF(SUM('Actual species'!F722="X"),1,0))</f>
        <v>0</v>
      </c>
      <c r="D722">
        <f>IF(SUM('Actual species'!G722)&gt;0,1,IF(SUM('Actual species'!G722="X"),1,0))</f>
        <v>0</v>
      </c>
      <c r="E722">
        <f>IF(SUM('Actual species'!H722)&gt;0,1,IF(SUM('Actual species'!H722="X"),1,0))</f>
        <v>0</v>
      </c>
      <c r="F722">
        <f>IF(SUM('Actual species'!I722)&gt;0,1,IF(SUM('Actual species'!I722="X"),1,0))</f>
        <v>0</v>
      </c>
      <c r="G722">
        <f>IF(SUM('Actual species'!J722)&gt;0,1,IF(SUM('Actual species'!J722="X"),1,0))</f>
        <v>0</v>
      </c>
      <c r="H722">
        <f>IF(SUM('Actual species'!K722)&gt;0,1,IF(SUM('Actual species'!K722="X"),1,0))</f>
        <v>0</v>
      </c>
      <c r="I722">
        <f>IF(SUM('Actual species'!L722)&gt;0,1,IF(SUM('Actual species'!L722="X"),1,0))</f>
        <v>0</v>
      </c>
      <c r="J722">
        <f>IF(SUM('Actual species'!M722)&gt;0,1,IF(SUM('Actual species'!M722="X"),1,0))</f>
        <v>0</v>
      </c>
      <c r="K722">
        <f>IF(SUM('Actual species'!N722)&gt;0,1,IF(SUM('Actual species'!N722="X"),1,0))</f>
        <v>0</v>
      </c>
      <c r="L722">
        <f>IF(SUM('Actual species'!O722)&gt;0,1,IF(SUM('Actual species'!O722="X"),1,0))</f>
        <v>0</v>
      </c>
      <c r="M722">
        <f>IF(SUM('Actual species'!P722)&gt;0,1,IF(SUM('Actual species'!P722="X"),1,0))</f>
        <v>0</v>
      </c>
      <c r="N722">
        <f>IF(SUM('Actual species'!Q722)&gt;0,1,IF(SUM('Actual species'!Q722="X"),1,0))</f>
        <v>0</v>
      </c>
      <c r="O722">
        <f>IF(SUM('Actual species'!R722)&gt;0,1,IF(SUM('Actual species'!R722="X"),1,0))</f>
        <v>0</v>
      </c>
      <c r="P722">
        <f>IF(SUM('Actual species'!S722)&gt;0,1,IF(SUM('Actual species'!S722="X"),1,0))</f>
        <v>0</v>
      </c>
      <c r="Q722">
        <f>IF(SUM('Actual species'!T722)&gt;0,1,IF(SUM('Actual species'!T722="X"),1,0))</f>
        <v>0</v>
      </c>
      <c r="R722">
        <f>IF(SUM('Actual species'!U722)&gt;0,1,IF(SUM('Actual species'!U722="X"),1,0))</f>
        <v>0</v>
      </c>
      <c r="S722">
        <f>IF(SUM('Actual species'!V722)&gt;0,1,IF(SUM('Actual species'!V722="X"),1,0))</f>
        <v>0</v>
      </c>
      <c r="T722">
        <f>IF(SUM('Actual species'!W722)&gt;0,1,IF(SUM('Actual species'!W722="X"),1,0))</f>
        <v>1</v>
      </c>
      <c r="U722">
        <f>IF(SUM('Actual species'!X722)&gt;0,1,IF(SUM('Actual species'!X722="X"),1,0))</f>
        <v>0</v>
      </c>
      <c r="V722">
        <f>IF(SUM('Actual species'!Y722)&gt;0,1,IF(SUM('Actual species'!Y722="X"),1,0))</f>
        <v>0</v>
      </c>
    </row>
    <row r="723" spans="1:22" x14ac:dyDescent="0.3">
      <c r="A723" t="str">
        <f>'Actual species'!A723</f>
        <v>Pseudopsis sulcata</v>
      </c>
      <c r="B723">
        <f>IF(SUM('Actual species'!B723:E723)&gt;0,1,IF(SUM('Actual species'!B723:E723="X"),1,0))</f>
        <v>0</v>
      </c>
      <c r="C723">
        <f>IF(SUM('Actual species'!F723)&gt;0,1,IF(SUM('Actual species'!F723="X"),1,0))</f>
        <v>0</v>
      </c>
      <c r="D723">
        <f>IF(SUM('Actual species'!G723)&gt;0,1,IF(SUM('Actual species'!G723="X"),1,0))</f>
        <v>0</v>
      </c>
      <c r="E723">
        <f>IF(SUM('Actual species'!H723)&gt;0,1,IF(SUM('Actual species'!H723="X"),1,0))</f>
        <v>1</v>
      </c>
      <c r="F723">
        <f>IF(SUM('Actual species'!I723)&gt;0,1,IF(SUM('Actual species'!I723="X"),1,0))</f>
        <v>0</v>
      </c>
      <c r="G723">
        <f>IF(SUM('Actual species'!J723)&gt;0,1,IF(SUM('Actual species'!J723="X"),1,0))</f>
        <v>0</v>
      </c>
      <c r="H723">
        <f>IF(SUM('Actual species'!K723)&gt;0,1,IF(SUM('Actual species'!K723="X"),1,0))</f>
        <v>0</v>
      </c>
      <c r="I723">
        <f>IF(SUM('Actual species'!L723)&gt;0,1,IF(SUM('Actual species'!L723="X"),1,0))</f>
        <v>0</v>
      </c>
      <c r="J723">
        <f>IF(SUM('Actual species'!M723)&gt;0,1,IF(SUM('Actual species'!M723="X"),1,0))</f>
        <v>0</v>
      </c>
      <c r="K723">
        <f>IF(SUM('Actual species'!N723)&gt;0,1,IF(SUM('Actual species'!N723="X"),1,0))</f>
        <v>0</v>
      </c>
      <c r="L723">
        <f>IF(SUM('Actual species'!O723)&gt;0,1,IF(SUM('Actual species'!O723="X"),1,0))</f>
        <v>0</v>
      </c>
      <c r="M723">
        <f>IF(SUM('Actual species'!P723)&gt;0,1,IF(SUM('Actual species'!P723="X"),1,0))</f>
        <v>0</v>
      </c>
      <c r="N723">
        <f>IF(SUM('Actual species'!Q723)&gt;0,1,IF(SUM('Actual species'!Q723="X"),1,0))</f>
        <v>0</v>
      </c>
      <c r="O723">
        <f>IF(SUM('Actual species'!R723)&gt;0,1,IF(SUM('Actual species'!R723="X"),1,0))</f>
        <v>0</v>
      </c>
      <c r="P723">
        <f>IF(SUM('Actual species'!S723)&gt;0,1,IF(SUM('Actual species'!S723="X"),1,0))</f>
        <v>0</v>
      </c>
      <c r="Q723">
        <f>IF(SUM('Actual species'!T723)&gt;0,1,IF(SUM('Actual species'!T723="X"),1,0))</f>
        <v>0</v>
      </c>
      <c r="R723">
        <f>IF(SUM('Actual species'!U723)&gt;0,1,IF(SUM('Actual species'!U723="X"),1,0))</f>
        <v>0</v>
      </c>
      <c r="S723">
        <f>IF(SUM('Actual species'!V723)&gt;0,1,IF(SUM('Actual species'!V723="X"),1,0))</f>
        <v>0</v>
      </c>
      <c r="T723">
        <f>IF(SUM('Actual species'!W723)&gt;0,1,IF(SUM('Actual species'!W723="X"),1,0))</f>
        <v>0</v>
      </c>
      <c r="U723">
        <f>IF(SUM('Actual species'!X723)&gt;0,1,IF(SUM('Actual species'!X723="X"),1,0))</f>
        <v>1</v>
      </c>
      <c r="V723">
        <f>IF(SUM('Actual species'!Y723)&gt;0,1,IF(SUM('Actual species'!Y723="X"),1,0))</f>
        <v>1</v>
      </c>
    </row>
    <row r="724" spans="1:22" x14ac:dyDescent="0.3">
      <c r="A724" t="str">
        <f>'Actual species'!A724</f>
        <v>Paedrinae</v>
      </c>
      <c r="B724">
        <f>IF(SUM('Actual species'!B724:E724)&gt;0,1,IF(SUM('Actual species'!B724:E724="X"),1,0))</f>
        <v>0</v>
      </c>
      <c r="C724">
        <f>IF(SUM('Actual species'!F724)&gt;0,1,IF(SUM('Actual species'!F724="X"),1,0))</f>
        <v>0</v>
      </c>
      <c r="D724">
        <f>IF(SUM('Actual species'!G724)&gt;0,1,IF(SUM('Actual species'!G724="X"),1,0))</f>
        <v>0</v>
      </c>
      <c r="E724">
        <f>IF(SUM('Actual species'!H724)&gt;0,1,IF(SUM('Actual species'!H724="X"),1,0))</f>
        <v>0</v>
      </c>
      <c r="F724">
        <f>IF(SUM('Actual species'!I724)&gt;0,1,IF(SUM('Actual species'!I724="X"),1,0))</f>
        <v>0</v>
      </c>
      <c r="G724">
        <f>IF(SUM('Actual species'!J724)&gt;0,1,IF(SUM('Actual species'!J724="X"),1,0))</f>
        <v>0</v>
      </c>
      <c r="H724">
        <f>IF(SUM('Actual species'!K724)&gt;0,1,IF(SUM('Actual species'!K724="X"),1,0))</f>
        <v>0</v>
      </c>
      <c r="I724">
        <f>IF(SUM('Actual species'!L724)&gt;0,1,IF(SUM('Actual species'!L724="X"),1,0))</f>
        <v>0</v>
      </c>
      <c r="J724">
        <f>IF(SUM('Actual species'!M724)&gt;0,1,IF(SUM('Actual species'!M724="X"),1,0))</f>
        <v>0</v>
      </c>
      <c r="K724">
        <f>IF(SUM('Actual species'!N724)&gt;0,1,IF(SUM('Actual species'!N724="X"),1,0))</f>
        <v>0</v>
      </c>
      <c r="L724">
        <f>IF(SUM('Actual species'!O724)&gt;0,1,IF(SUM('Actual species'!O724="X"),1,0))</f>
        <v>0</v>
      </c>
      <c r="M724">
        <f>IF(SUM('Actual species'!P724)&gt;0,1,IF(SUM('Actual species'!P724="X"),1,0))</f>
        <v>0</v>
      </c>
      <c r="N724">
        <f>IF(SUM('Actual species'!Q724)&gt;0,1,IF(SUM('Actual species'!Q724="X"),1,0))</f>
        <v>0</v>
      </c>
      <c r="O724">
        <f>IF(SUM('Actual species'!R724)&gt;0,1,IF(SUM('Actual species'!R724="X"),1,0))</f>
        <v>0</v>
      </c>
      <c r="P724">
        <f>IF(SUM('Actual species'!S724)&gt;0,1,IF(SUM('Actual species'!S724="X"),1,0))</f>
        <v>0</v>
      </c>
      <c r="Q724">
        <f>IF(SUM('Actual species'!T724)&gt;0,1,IF(SUM('Actual species'!T724="X"),1,0))</f>
        <v>0</v>
      </c>
      <c r="R724">
        <f>IF(SUM('Actual species'!U724)&gt;0,1,IF(SUM('Actual species'!U724="X"),1,0))</f>
        <v>0</v>
      </c>
      <c r="S724">
        <f>IF(SUM('Actual species'!V724)&gt;0,1,IF(SUM('Actual species'!V724="X"),1,0))</f>
        <v>0</v>
      </c>
      <c r="T724">
        <f>IF(SUM('Actual species'!W724)&gt;0,1,IF(SUM('Actual species'!W724="X"),1,0))</f>
        <v>0</v>
      </c>
      <c r="U724">
        <f>IF(SUM('Actual species'!X724)&gt;0,1,IF(SUM('Actual species'!X724="X"),1,0))</f>
        <v>0</v>
      </c>
      <c r="V724">
        <f>IF(SUM('Actual species'!Y724)&gt;0,1,IF(SUM('Actual species'!Y724="X"),1,0))</f>
        <v>0</v>
      </c>
    </row>
    <row r="725" spans="1:22" x14ac:dyDescent="0.3">
      <c r="A725" t="str">
        <f>'Actual species'!A725</f>
        <v>Achenium debile</v>
      </c>
      <c r="B725">
        <f>IF(SUM('Actual species'!B725:E725)&gt;0,1,IF(SUM('Actual species'!B725:E725="X"),1,0))</f>
        <v>0</v>
      </c>
      <c r="C725">
        <f>IF(SUM('Actual species'!F725)&gt;0,1,IF(SUM('Actual species'!F725="X"),1,0))</f>
        <v>0</v>
      </c>
      <c r="D725">
        <f>IF(SUM('Actual species'!G725)&gt;0,1,IF(SUM('Actual species'!G725="X"),1,0))</f>
        <v>0</v>
      </c>
      <c r="E725">
        <f>IF(SUM('Actual species'!H725)&gt;0,1,IF(SUM('Actual species'!H725="X"),1,0))</f>
        <v>0</v>
      </c>
      <c r="F725">
        <f>IF(SUM('Actual species'!I725)&gt;0,1,IF(SUM('Actual species'!I725="X"),1,0))</f>
        <v>0</v>
      </c>
      <c r="G725">
        <f>IF(SUM('Actual species'!J725)&gt;0,1,IF(SUM('Actual species'!J725="X"),1,0))</f>
        <v>0</v>
      </c>
      <c r="H725">
        <f>IF(SUM('Actual species'!K725)&gt;0,1,IF(SUM('Actual species'!K725="X"),1,0))</f>
        <v>1</v>
      </c>
      <c r="I725">
        <f>IF(SUM('Actual species'!L725)&gt;0,1,IF(SUM('Actual species'!L725="X"),1,0))</f>
        <v>0</v>
      </c>
      <c r="J725">
        <f>IF(SUM('Actual species'!M725)&gt;0,1,IF(SUM('Actual species'!M725="X"),1,0))</f>
        <v>0</v>
      </c>
      <c r="K725">
        <f>IF(SUM('Actual species'!N725)&gt;0,1,IF(SUM('Actual species'!N725="X"),1,0))</f>
        <v>0</v>
      </c>
      <c r="L725">
        <f>IF(SUM('Actual species'!O725)&gt;0,1,IF(SUM('Actual species'!O725="X"),1,0))</f>
        <v>0</v>
      </c>
      <c r="M725">
        <f>IF(SUM('Actual species'!P725)&gt;0,1,IF(SUM('Actual species'!P725="X"),1,0))</f>
        <v>0</v>
      </c>
      <c r="N725">
        <f>IF(SUM('Actual species'!Q725)&gt;0,1,IF(SUM('Actual species'!Q725="X"),1,0))</f>
        <v>0</v>
      </c>
      <c r="O725">
        <f>IF(SUM('Actual species'!R725)&gt;0,1,IF(SUM('Actual species'!R725="X"),1,0))</f>
        <v>0</v>
      </c>
      <c r="P725">
        <f>IF(SUM('Actual species'!S725)&gt;0,1,IF(SUM('Actual species'!S725="X"),1,0))</f>
        <v>0</v>
      </c>
      <c r="Q725">
        <f>IF(SUM('Actual species'!T725)&gt;0,1,IF(SUM('Actual species'!T725="X"),1,0))</f>
        <v>0</v>
      </c>
      <c r="R725">
        <f>IF(SUM('Actual species'!U725)&gt;0,1,IF(SUM('Actual species'!U725="X"),1,0))</f>
        <v>0</v>
      </c>
      <c r="S725">
        <f>IF(SUM('Actual species'!V725)&gt;0,1,IF(SUM('Actual species'!V725="X"),1,0))</f>
        <v>0</v>
      </c>
      <c r="T725">
        <f>IF(SUM('Actual species'!W725)&gt;0,1,IF(SUM('Actual species'!W725="X"),1,0))</f>
        <v>0</v>
      </c>
      <c r="U725">
        <f>IF(SUM('Actual species'!X725)&gt;0,1,IF(SUM('Actual species'!X725="X"),1,0))</f>
        <v>0</v>
      </c>
      <c r="V725">
        <f>IF(SUM('Actual species'!Y725)&gt;0,1,IF(SUM('Actual species'!Y725="X"),1,0))</f>
        <v>0</v>
      </c>
    </row>
    <row r="726" spans="1:22" x14ac:dyDescent="0.3">
      <c r="A726" t="str">
        <f>'Actual species'!A726</f>
        <v>Achenium depressum</v>
      </c>
      <c r="B726">
        <f>IF(SUM('Actual species'!B726:E726)&gt;0,1,IF(SUM('Actual species'!B726:E726="X"),1,0))</f>
        <v>0</v>
      </c>
      <c r="C726">
        <f>IF(SUM('Actual species'!F726)&gt;0,1,IF(SUM('Actual species'!F726="X"),1,0))</f>
        <v>0</v>
      </c>
      <c r="D726">
        <f>IF(SUM('Actual species'!G726)&gt;0,1,IF(SUM('Actual species'!G726="X"),1,0))</f>
        <v>0</v>
      </c>
      <c r="E726">
        <f>IF(SUM('Actual species'!H726)&gt;0,1,IF(SUM('Actual species'!H726="X"),1,0))</f>
        <v>0</v>
      </c>
      <c r="F726">
        <f>IF(SUM('Actual species'!I726)&gt;0,1,IF(SUM('Actual species'!I726="X"),1,0))</f>
        <v>1</v>
      </c>
      <c r="G726">
        <f>IF(SUM('Actual species'!J726)&gt;0,1,IF(SUM('Actual species'!J726="X"),1,0))</f>
        <v>1</v>
      </c>
      <c r="H726">
        <f>IF(SUM('Actual species'!K726)&gt;0,1,IF(SUM('Actual species'!K726="X"),1,0))</f>
        <v>0</v>
      </c>
      <c r="I726">
        <f>IF(SUM('Actual species'!L726)&gt;0,1,IF(SUM('Actual species'!L726="X"),1,0))</f>
        <v>0</v>
      </c>
      <c r="J726">
        <f>IF(SUM('Actual species'!M726)&gt;0,1,IF(SUM('Actual species'!M726="X"),1,0))</f>
        <v>1</v>
      </c>
      <c r="K726">
        <f>IF(SUM('Actual species'!N726)&gt;0,1,IF(SUM('Actual species'!N726="X"),1,0))</f>
        <v>0</v>
      </c>
      <c r="L726">
        <f>IF(SUM('Actual species'!O726)&gt;0,1,IF(SUM('Actual species'!O726="X"),1,0))</f>
        <v>0</v>
      </c>
      <c r="M726">
        <f>IF(SUM('Actual species'!P726)&gt;0,1,IF(SUM('Actual species'!P726="X"),1,0))</f>
        <v>0</v>
      </c>
      <c r="N726">
        <f>IF(SUM('Actual species'!Q726)&gt;0,1,IF(SUM('Actual species'!Q726="X"),1,0))</f>
        <v>0</v>
      </c>
      <c r="O726">
        <f>IF(SUM('Actual species'!R726)&gt;0,1,IF(SUM('Actual species'!R726="X"),1,0))</f>
        <v>0</v>
      </c>
      <c r="P726">
        <f>IF(SUM('Actual species'!S726)&gt;0,1,IF(SUM('Actual species'!S726="X"),1,0))</f>
        <v>0</v>
      </c>
      <c r="Q726">
        <f>IF(SUM('Actual species'!T726)&gt;0,1,IF(SUM('Actual species'!T726="X"),1,0))</f>
        <v>0</v>
      </c>
      <c r="R726">
        <f>IF(SUM('Actual species'!U726)&gt;0,1,IF(SUM('Actual species'!U726="X"),1,0))</f>
        <v>0</v>
      </c>
      <c r="S726">
        <f>IF(SUM('Actual species'!V726)&gt;0,1,IF(SUM('Actual species'!V726="X"),1,0))</f>
        <v>0</v>
      </c>
      <c r="T726">
        <f>IF(SUM('Actual species'!W726)&gt;0,1,IF(SUM('Actual species'!W726="X"),1,0))</f>
        <v>0</v>
      </c>
      <c r="U726">
        <f>IF(SUM('Actual species'!X726)&gt;0,1,IF(SUM('Actual species'!X726="X"),1,0))</f>
        <v>0</v>
      </c>
      <c r="V726">
        <f>IF(SUM('Actual species'!Y726)&gt;0,1,IF(SUM('Actual species'!Y726="X"),1,0))</f>
        <v>0</v>
      </c>
    </row>
    <row r="727" spans="1:22" x14ac:dyDescent="0.3">
      <c r="A727" t="str">
        <f>'Actual species'!A727</f>
        <v>Achenium humile</v>
      </c>
      <c r="B727">
        <f>IF(SUM('Actual species'!B727:E727)&gt;0,1,IF(SUM('Actual species'!B727:E727="X"),1,0))</f>
        <v>0</v>
      </c>
      <c r="C727">
        <f>IF(SUM('Actual species'!F727)&gt;0,1,IF(SUM('Actual species'!F727="X"),1,0))</f>
        <v>0</v>
      </c>
      <c r="D727">
        <f>IF(SUM('Actual species'!G727)&gt;0,1,IF(SUM('Actual species'!G727="X"),1,0))</f>
        <v>0</v>
      </c>
      <c r="E727">
        <f>IF(SUM('Actual species'!H727)&gt;0,1,IF(SUM('Actual species'!H727="X"),1,0))</f>
        <v>0</v>
      </c>
      <c r="F727">
        <f>IF(SUM('Actual species'!I727)&gt;0,1,IF(SUM('Actual species'!I727="X"),1,0))</f>
        <v>0</v>
      </c>
      <c r="G727">
        <f>IF(SUM('Actual species'!J727)&gt;0,1,IF(SUM('Actual species'!J727="X"),1,0))</f>
        <v>0</v>
      </c>
      <c r="H727">
        <f>IF(SUM('Actual species'!K727)&gt;0,1,IF(SUM('Actual species'!K727="X"),1,0))</f>
        <v>0</v>
      </c>
      <c r="I727">
        <f>IF(SUM('Actual species'!L727)&gt;0,1,IF(SUM('Actual species'!L727="X"),1,0))</f>
        <v>0</v>
      </c>
      <c r="J727">
        <f>IF(SUM('Actual species'!M727)&gt;0,1,IF(SUM('Actual species'!M727="X"),1,0))</f>
        <v>1</v>
      </c>
      <c r="K727">
        <f>IF(SUM('Actual species'!N727)&gt;0,1,IF(SUM('Actual species'!N727="X"),1,0))</f>
        <v>0</v>
      </c>
      <c r="L727">
        <f>IF(SUM('Actual species'!O727)&gt;0,1,IF(SUM('Actual species'!O727="X"),1,0))</f>
        <v>0</v>
      </c>
      <c r="M727">
        <f>IF(SUM('Actual species'!P727)&gt;0,1,IF(SUM('Actual species'!P727="X"),1,0))</f>
        <v>0</v>
      </c>
      <c r="N727">
        <f>IF(SUM('Actual species'!Q727)&gt;0,1,IF(SUM('Actual species'!Q727="X"),1,0))</f>
        <v>0</v>
      </c>
      <c r="O727">
        <f>IF(SUM('Actual species'!R727)&gt;0,1,IF(SUM('Actual species'!R727="X"),1,0))</f>
        <v>0</v>
      </c>
      <c r="P727">
        <f>IF(SUM('Actual species'!S727)&gt;0,1,IF(SUM('Actual species'!S727="X"),1,0))</f>
        <v>0</v>
      </c>
      <c r="Q727">
        <f>IF(SUM('Actual species'!T727)&gt;0,1,IF(SUM('Actual species'!T727="X"),1,0))</f>
        <v>0</v>
      </c>
      <c r="R727">
        <f>IF(SUM('Actual species'!U727)&gt;0,1,IF(SUM('Actual species'!U727="X"),1,0))</f>
        <v>0</v>
      </c>
      <c r="S727">
        <f>IF(SUM('Actual species'!V727)&gt;0,1,IF(SUM('Actual species'!V727="X"),1,0))</f>
        <v>0</v>
      </c>
      <c r="T727">
        <f>IF(SUM('Actual species'!W727)&gt;0,1,IF(SUM('Actual species'!W727="X"),1,0))</f>
        <v>0</v>
      </c>
      <c r="U727">
        <f>IF(SUM('Actual species'!X727)&gt;0,1,IF(SUM('Actual species'!X727="X"),1,0))</f>
        <v>0</v>
      </c>
      <c r="V727">
        <f>IF(SUM('Actual species'!Y727)&gt;0,1,IF(SUM('Actual species'!Y727="X"),1,0))</f>
        <v>1</v>
      </c>
    </row>
    <row r="728" spans="1:22" x14ac:dyDescent="0.3">
      <c r="A728" t="str">
        <f>'Actual species'!A728</f>
        <v>Achenium picinum</v>
      </c>
      <c r="B728">
        <f>IF(SUM('Actual species'!B728:E728)&gt;0,1,IF(SUM('Actual species'!B728:E728="X"),1,0))</f>
        <v>0</v>
      </c>
      <c r="C728">
        <f>IF(SUM('Actual species'!F728)&gt;0,1,IF(SUM('Actual species'!F728="X"),1,0))</f>
        <v>0</v>
      </c>
      <c r="D728">
        <f>IF(SUM('Actual species'!G728)&gt;0,1,IF(SUM('Actual species'!G728="X"),1,0))</f>
        <v>0</v>
      </c>
      <c r="E728">
        <f>IF(SUM('Actual species'!H728)&gt;0,1,IF(SUM('Actual species'!H728="X"),1,0))</f>
        <v>0</v>
      </c>
      <c r="F728">
        <f>IF(SUM('Actual species'!I728)&gt;0,1,IF(SUM('Actual species'!I728="X"),1,0))</f>
        <v>0</v>
      </c>
      <c r="G728">
        <f>IF(SUM('Actual species'!J728)&gt;0,1,IF(SUM('Actual species'!J728="X"),1,0))</f>
        <v>0</v>
      </c>
      <c r="H728">
        <f>IF(SUM('Actual species'!K728)&gt;0,1,IF(SUM('Actual species'!K728="X"),1,0))</f>
        <v>1</v>
      </c>
      <c r="I728">
        <f>IF(SUM('Actual species'!L728)&gt;0,1,IF(SUM('Actual species'!L728="X"),1,0))</f>
        <v>0</v>
      </c>
      <c r="J728">
        <f>IF(SUM('Actual species'!M728)&gt;0,1,IF(SUM('Actual species'!M728="X"),1,0))</f>
        <v>0</v>
      </c>
      <c r="K728">
        <f>IF(SUM('Actual species'!N728)&gt;0,1,IF(SUM('Actual species'!N728="X"),1,0))</f>
        <v>0</v>
      </c>
      <c r="L728">
        <f>IF(SUM('Actual species'!O728)&gt;0,1,IF(SUM('Actual species'!O728="X"),1,0))</f>
        <v>0</v>
      </c>
      <c r="M728">
        <f>IF(SUM('Actual species'!P728)&gt;0,1,IF(SUM('Actual species'!P728="X"),1,0))</f>
        <v>0</v>
      </c>
      <c r="N728">
        <f>IF(SUM('Actual species'!Q728)&gt;0,1,IF(SUM('Actual species'!Q728="X"),1,0))</f>
        <v>0</v>
      </c>
      <c r="O728">
        <f>IF(SUM('Actual species'!R728)&gt;0,1,IF(SUM('Actual species'!R728="X"),1,0))</f>
        <v>0</v>
      </c>
      <c r="P728">
        <f>IF(SUM('Actual species'!S728)&gt;0,1,IF(SUM('Actual species'!S728="X"),1,0))</f>
        <v>0</v>
      </c>
      <c r="Q728">
        <f>IF(SUM('Actual species'!T728)&gt;0,1,IF(SUM('Actual species'!T728="X"),1,0))</f>
        <v>0</v>
      </c>
      <c r="R728">
        <f>IF(SUM('Actual species'!U728)&gt;0,1,IF(SUM('Actual species'!U728="X"),1,0))</f>
        <v>0</v>
      </c>
      <c r="S728">
        <f>IF(SUM('Actual species'!V728)&gt;0,1,IF(SUM('Actual species'!V728="X"),1,0))</f>
        <v>0</v>
      </c>
      <c r="T728">
        <f>IF(SUM('Actual species'!W728)&gt;0,1,IF(SUM('Actual species'!W728="X"),1,0))</f>
        <v>0</v>
      </c>
      <c r="U728">
        <f>IF(SUM('Actual species'!X728)&gt;0,1,IF(SUM('Actual species'!X728="X"),1,0))</f>
        <v>0</v>
      </c>
      <c r="V728">
        <f>IF(SUM('Actual species'!Y728)&gt;0,1,IF(SUM('Actual species'!Y728="X"),1,0))</f>
        <v>1</v>
      </c>
    </row>
    <row r="729" spans="1:22" x14ac:dyDescent="0.3">
      <c r="A729" t="str">
        <f>'Actual species'!A729</f>
        <v>Achenium scimbalioides</v>
      </c>
      <c r="B729">
        <f>IF(SUM('Actual species'!B729:E729)&gt;0,1,IF(SUM('Actual species'!B729:E729="X"),1,0))</f>
        <v>0</v>
      </c>
      <c r="C729">
        <f>IF(SUM('Actual species'!F729)&gt;0,1,IF(SUM('Actual species'!F729="X"),1,0))</f>
        <v>0</v>
      </c>
      <c r="D729">
        <f>IF(SUM('Actual species'!G729)&gt;0,1,IF(SUM('Actual species'!G729="X"),1,0))</f>
        <v>0</v>
      </c>
      <c r="E729">
        <f>IF(SUM('Actual species'!H729)&gt;0,1,IF(SUM('Actual species'!H729="X"),1,0))</f>
        <v>0</v>
      </c>
      <c r="F729">
        <f>IF(SUM('Actual species'!I729)&gt;0,1,IF(SUM('Actual species'!I729="X"),1,0))</f>
        <v>0</v>
      </c>
      <c r="G729">
        <f>IF(SUM('Actual species'!J729)&gt;0,1,IF(SUM('Actual species'!J729="X"),1,0))</f>
        <v>0</v>
      </c>
      <c r="H729">
        <f>IF(SUM('Actual species'!K729)&gt;0,1,IF(SUM('Actual species'!K729="X"),1,0))</f>
        <v>0</v>
      </c>
      <c r="I729">
        <f>IF(SUM('Actual species'!L729)&gt;0,1,IF(SUM('Actual species'!L729="X"),1,0))</f>
        <v>1</v>
      </c>
      <c r="J729">
        <f>IF(SUM('Actual species'!M729)&gt;0,1,IF(SUM('Actual species'!M729="X"),1,0))</f>
        <v>0</v>
      </c>
      <c r="K729">
        <f>IF(SUM('Actual species'!N729)&gt;0,1,IF(SUM('Actual species'!N729="X"),1,0))</f>
        <v>0</v>
      </c>
      <c r="L729">
        <f>IF(SUM('Actual species'!O729)&gt;0,1,IF(SUM('Actual species'!O729="X"),1,0))</f>
        <v>0</v>
      </c>
      <c r="M729">
        <f>IF(SUM('Actual species'!P729)&gt;0,1,IF(SUM('Actual species'!P729="X"),1,0))</f>
        <v>0</v>
      </c>
      <c r="N729">
        <f>IF(SUM('Actual species'!Q729)&gt;0,1,IF(SUM('Actual species'!Q729="X"),1,0))</f>
        <v>0</v>
      </c>
      <c r="O729">
        <f>IF(SUM('Actual species'!R729)&gt;0,1,IF(SUM('Actual species'!R729="X"),1,0))</f>
        <v>0</v>
      </c>
      <c r="P729">
        <f>IF(SUM('Actual species'!S729)&gt;0,1,IF(SUM('Actual species'!S729="X"),1,0))</f>
        <v>0</v>
      </c>
      <c r="Q729">
        <f>IF(SUM('Actual species'!T729)&gt;0,1,IF(SUM('Actual species'!T729="X"),1,0))</f>
        <v>0</v>
      </c>
      <c r="R729">
        <f>IF(SUM('Actual species'!U729)&gt;0,1,IF(SUM('Actual species'!U729="X"),1,0))</f>
        <v>0</v>
      </c>
      <c r="S729">
        <f>IF(SUM('Actual species'!V729)&gt;0,1,IF(SUM('Actual species'!V729="X"),1,0))</f>
        <v>0</v>
      </c>
      <c r="T729">
        <f>IF(SUM('Actual species'!W729)&gt;0,1,IF(SUM('Actual species'!W729="X"),1,0))</f>
        <v>0</v>
      </c>
      <c r="U729">
        <f>IF(SUM('Actual species'!X729)&gt;0,1,IF(SUM('Actual species'!X729="X"),1,0))</f>
        <v>1</v>
      </c>
      <c r="V729">
        <f>IF(SUM('Actual species'!Y729)&gt;0,1,IF(SUM('Actual species'!Y729="X"),1,0))</f>
        <v>1</v>
      </c>
    </row>
    <row r="730" spans="1:22" x14ac:dyDescent="0.3">
      <c r="A730" t="str">
        <f>'Actual species'!A730</f>
        <v>Astenus bimaculatus</v>
      </c>
      <c r="B730">
        <f>IF(SUM('Actual species'!B730:E730)&gt;0,1,IF(SUM('Actual species'!B730:E730="X"),1,0))</f>
        <v>0</v>
      </c>
      <c r="C730">
        <f>IF(SUM('Actual species'!F730)&gt;0,1,IF(SUM('Actual species'!F730="X"),1,0))</f>
        <v>0</v>
      </c>
      <c r="D730">
        <f>IF(SUM('Actual species'!G730)&gt;0,1,IF(SUM('Actual species'!G730="X"),1,0))</f>
        <v>0</v>
      </c>
      <c r="E730">
        <f>IF(SUM('Actual species'!H730)&gt;0,1,IF(SUM('Actual species'!H730="X"),1,0))</f>
        <v>1</v>
      </c>
      <c r="F730">
        <f>IF(SUM('Actual species'!I730)&gt;0,1,IF(SUM('Actual species'!I730="X"),1,0))</f>
        <v>0</v>
      </c>
      <c r="G730">
        <f>IF(SUM('Actual species'!J730)&gt;0,1,IF(SUM('Actual species'!J730="X"),1,0))</f>
        <v>0</v>
      </c>
      <c r="H730">
        <f>IF(SUM('Actual species'!K730)&gt;0,1,IF(SUM('Actual species'!K730="X"),1,0))</f>
        <v>0</v>
      </c>
      <c r="I730">
        <f>IF(SUM('Actual species'!L730)&gt;0,1,IF(SUM('Actual species'!L730="X"),1,0))</f>
        <v>0</v>
      </c>
      <c r="J730">
        <f>IF(SUM('Actual species'!M730)&gt;0,1,IF(SUM('Actual species'!M730="X"),1,0))</f>
        <v>0</v>
      </c>
      <c r="K730">
        <f>IF(SUM('Actual species'!N730)&gt;0,1,IF(SUM('Actual species'!N730="X"),1,0))</f>
        <v>0</v>
      </c>
      <c r="L730">
        <f>IF(SUM('Actual species'!O730)&gt;0,1,IF(SUM('Actual species'!O730="X"),1,0))</f>
        <v>0</v>
      </c>
      <c r="M730">
        <f>IF(SUM('Actual species'!P730)&gt;0,1,IF(SUM('Actual species'!P730="X"),1,0))</f>
        <v>0</v>
      </c>
      <c r="N730">
        <f>IF(SUM('Actual species'!Q730)&gt;0,1,IF(SUM('Actual species'!Q730="X"),1,0))</f>
        <v>0</v>
      </c>
      <c r="O730">
        <f>IF(SUM('Actual species'!R730)&gt;0,1,IF(SUM('Actual species'!R730="X"),1,0))</f>
        <v>0</v>
      </c>
      <c r="P730">
        <f>IF(SUM('Actual species'!S730)&gt;0,1,IF(SUM('Actual species'!S730="X"),1,0))</f>
        <v>0</v>
      </c>
      <c r="Q730">
        <f>IF(SUM('Actual species'!T730)&gt;0,1,IF(SUM('Actual species'!T730="X"),1,0))</f>
        <v>0</v>
      </c>
      <c r="R730">
        <f>IF(SUM('Actual species'!U730)&gt;0,1,IF(SUM('Actual species'!U730="X"),1,0))</f>
        <v>0</v>
      </c>
      <c r="S730">
        <f>IF(SUM('Actual species'!V730)&gt;0,1,IF(SUM('Actual species'!V730="X"),1,0))</f>
        <v>0</v>
      </c>
      <c r="T730">
        <f>IF(SUM('Actual species'!W730)&gt;0,1,IF(SUM('Actual species'!W730="X"),1,0))</f>
        <v>0</v>
      </c>
      <c r="U730">
        <f>IF(SUM('Actual species'!X730)&gt;0,1,IF(SUM('Actual species'!X730="X"),1,0))</f>
        <v>1</v>
      </c>
      <c r="V730">
        <f>IF(SUM('Actual species'!Y730)&gt;0,1,IF(SUM('Actual species'!Y730="X"),1,0))</f>
        <v>1</v>
      </c>
    </row>
    <row r="731" spans="1:22" x14ac:dyDescent="0.3">
      <c r="A731" t="str">
        <f>'Actual species'!A731</f>
        <v>Astenus bimaculatus bimaculatus</v>
      </c>
      <c r="B731">
        <f>IF(SUM('Actual species'!B731:E731)&gt;0,1,IF(SUM('Actual species'!B731:E731="X"),1,0))</f>
        <v>0</v>
      </c>
      <c r="C731">
        <f>IF(SUM('Actual species'!F731)&gt;0,1,IF(SUM('Actual species'!F731="X"),1,0))</f>
        <v>0</v>
      </c>
      <c r="D731">
        <f>IF(SUM('Actual species'!G731)&gt;0,1,IF(SUM('Actual species'!G731="X"),1,0))</f>
        <v>0</v>
      </c>
      <c r="E731">
        <f>IF(SUM('Actual species'!H731)&gt;0,1,IF(SUM('Actual species'!H731="X"),1,0))</f>
        <v>0</v>
      </c>
      <c r="F731">
        <f>IF(SUM('Actual species'!I731)&gt;0,1,IF(SUM('Actual species'!I731="X"),1,0))</f>
        <v>0</v>
      </c>
      <c r="G731">
        <f>IF(SUM('Actual species'!J731)&gt;0,1,IF(SUM('Actual species'!J731="X"),1,0))</f>
        <v>0</v>
      </c>
      <c r="H731">
        <f>IF(SUM('Actual species'!K731)&gt;0,1,IF(SUM('Actual species'!K731="X"),1,0))</f>
        <v>0</v>
      </c>
      <c r="I731">
        <f>IF(SUM('Actual species'!L731)&gt;0,1,IF(SUM('Actual species'!L731="X"),1,0))</f>
        <v>0</v>
      </c>
      <c r="J731">
        <f>IF(SUM('Actual species'!M731)&gt;0,1,IF(SUM('Actual species'!M731="X"),1,0))</f>
        <v>1</v>
      </c>
      <c r="K731">
        <f>IF(SUM('Actual species'!N731)&gt;0,1,IF(SUM('Actual species'!N731="X"),1,0))</f>
        <v>0</v>
      </c>
      <c r="L731">
        <f>IF(SUM('Actual species'!O731)&gt;0,1,IF(SUM('Actual species'!O731="X"),1,0))</f>
        <v>0</v>
      </c>
      <c r="M731">
        <f>IF(SUM('Actual species'!P731)&gt;0,1,IF(SUM('Actual species'!P731="X"),1,0))</f>
        <v>0</v>
      </c>
      <c r="N731">
        <f>IF(SUM('Actual species'!Q731)&gt;0,1,IF(SUM('Actual species'!Q731="X"),1,0))</f>
        <v>0</v>
      </c>
      <c r="O731">
        <f>IF(SUM('Actual species'!R731)&gt;0,1,IF(SUM('Actual species'!R731="X"),1,0))</f>
        <v>0</v>
      </c>
      <c r="P731">
        <f>IF(SUM('Actual species'!S731)&gt;0,1,IF(SUM('Actual species'!S731="X"),1,0))</f>
        <v>0</v>
      </c>
      <c r="Q731">
        <f>IF(SUM('Actual species'!T731)&gt;0,1,IF(SUM('Actual species'!T731="X"),1,0))</f>
        <v>0</v>
      </c>
      <c r="R731">
        <f>IF(SUM('Actual species'!U731)&gt;0,1,IF(SUM('Actual species'!U731="X"),1,0))</f>
        <v>0</v>
      </c>
      <c r="S731">
        <f>IF(SUM('Actual species'!V731)&gt;0,1,IF(SUM('Actual species'!V731="X"),1,0))</f>
        <v>0</v>
      </c>
      <c r="T731">
        <f>IF(SUM('Actual species'!W731)&gt;0,1,IF(SUM('Actual species'!W731="X"),1,0))</f>
        <v>0</v>
      </c>
      <c r="U731">
        <f>IF(SUM('Actual species'!X731)&gt;0,1,IF(SUM('Actual species'!X731="X"),1,0))</f>
        <v>1</v>
      </c>
      <c r="V731">
        <f>IF(SUM('Actual species'!Y731)&gt;0,1,IF(SUM('Actual species'!Y731="X"),1,0))</f>
        <v>1</v>
      </c>
    </row>
    <row r="732" spans="1:22" x14ac:dyDescent="0.3">
      <c r="A732" t="str">
        <f>'Actual species'!A732</f>
        <v>Astenus gracilis</v>
      </c>
      <c r="B732">
        <f>IF(SUM('Actual species'!B732:E732)&gt;0,1,IF(SUM('Actual species'!B732:E732="X"),1,0))</f>
        <v>0</v>
      </c>
      <c r="C732">
        <f>IF(SUM('Actual species'!F732)&gt;0,1,IF(SUM('Actual species'!F732="X"),1,0))</f>
        <v>0</v>
      </c>
      <c r="D732">
        <f>IF(SUM('Actual species'!G732)&gt;0,1,IF(SUM('Actual species'!G732="X"),1,0))</f>
        <v>0</v>
      </c>
      <c r="E732">
        <f>IF(SUM('Actual species'!H732)&gt;0,1,IF(SUM('Actual species'!H732="X"),1,0))</f>
        <v>0</v>
      </c>
      <c r="F732">
        <f>IF(SUM('Actual species'!I732)&gt;0,1,IF(SUM('Actual species'!I732="X"),1,0))</f>
        <v>0</v>
      </c>
      <c r="G732">
        <f>IF(SUM('Actual species'!J732)&gt;0,1,IF(SUM('Actual species'!J732="X"),1,0))</f>
        <v>0</v>
      </c>
      <c r="H732">
        <f>IF(SUM('Actual species'!K732)&gt;0,1,IF(SUM('Actual species'!K732="X"),1,0))</f>
        <v>0</v>
      </c>
      <c r="I732">
        <f>IF(SUM('Actual species'!L732)&gt;0,1,IF(SUM('Actual species'!L732="X"),1,0))</f>
        <v>0</v>
      </c>
      <c r="J732">
        <f>IF(SUM('Actual species'!M732)&gt;0,1,IF(SUM('Actual species'!M732="X"),1,0))</f>
        <v>0</v>
      </c>
      <c r="K732">
        <f>IF(SUM('Actual species'!N732)&gt;0,1,IF(SUM('Actual species'!N732="X"),1,0))</f>
        <v>0</v>
      </c>
      <c r="L732">
        <f>IF(SUM('Actual species'!O732)&gt;0,1,IF(SUM('Actual species'!O732="X"),1,0))</f>
        <v>0</v>
      </c>
      <c r="M732">
        <f>IF(SUM('Actual species'!P732)&gt;0,1,IF(SUM('Actual species'!P732="X"),1,0))</f>
        <v>0</v>
      </c>
      <c r="N732">
        <f>IF(SUM('Actual species'!Q732)&gt;0,1,IF(SUM('Actual species'!Q732="X"),1,0))</f>
        <v>0</v>
      </c>
      <c r="O732">
        <f>IF(SUM('Actual species'!R732)&gt;0,1,IF(SUM('Actual species'!R732="X"),1,0))</f>
        <v>0</v>
      </c>
      <c r="P732">
        <f>IF(SUM('Actual species'!S732)&gt;0,1,IF(SUM('Actual species'!S732="X"),1,0))</f>
        <v>0</v>
      </c>
      <c r="Q732">
        <f>IF(SUM('Actual species'!T732)&gt;0,1,IF(SUM('Actual species'!T732="X"),1,0))</f>
        <v>1</v>
      </c>
      <c r="R732">
        <f>IF(SUM('Actual species'!U732)&gt;0,1,IF(SUM('Actual species'!U732="X"),1,0))</f>
        <v>0</v>
      </c>
      <c r="S732">
        <f>IF(SUM('Actual species'!V732)&gt;0,1,IF(SUM('Actual species'!V732="X"),1,0))</f>
        <v>0</v>
      </c>
      <c r="T732">
        <f>IF(SUM('Actual species'!W732)&gt;0,1,IF(SUM('Actual species'!W732="X"),1,0))</f>
        <v>0</v>
      </c>
      <c r="U732">
        <f>IF(SUM('Actual species'!X732)&gt;0,1,IF(SUM('Actual species'!X732="X"),1,0))</f>
        <v>1</v>
      </c>
      <c r="V732">
        <f>IF(SUM('Actual species'!Y732)&gt;0,1,IF(SUM('Actual species'!Y732="X"),1,0))</f>
        <v>1</v>
      </c>
    </row>
    <row r="733" spans="1:22" x14ac:dyDescent="0.3">
      <c r="A733" t="str">
        <f>'Actual species'!A733</f>
        <v>Astenus immaculatus</v>
      </c>
      <c r="B733">
        <f>IF(SUM('Actual species'!B733:E733)&gt;0,1,IF(SUM('Actual species'!B733:E733="X"),1,0))</f>
        <v>0</v>
      </c>
      <c r="C733">
        <f>IF(SUM('Actual species'!F733)&gt;0,1,IF(SUM('Actual species'!F733="X"),1,0))</f>
        <v>0</v>
      </c>
      <c r="D733">
        <f>IF(SUM('Actual species'!G733)&gt;0,1,IF(SUM('Actual species'!G733="X"),1,0))</f>
        <v>0</v>
      </c>
      <c r="E733">
        <f>IF(SUM('Actual species'!H733)&gt;0,1,IF(SUM('Actual species'!H733="X"),1,0))</f>
        <v>0</v>
      </c>
      <c r="F733">
        <f>IF(SUM('Actual species'!I733)&gt;0,1,IF(SUM('Actual species'!I733="X"),1,0))</f>
        <v>0</v>
      </c>
      <c r="G733">
        <f>IF(SUM('Actual species'!J733)&gt;0,1,IF(SUM('Actual species'!J733="X"),1,0))</f>
        <v>0</v>
      </c>
      <c r="H733">
        <f>IF(SUM('Actual species'!K733)&gt;0,1,IF(SUM('Actual species'!K733="X"),1,0))</f>
        <v>0</v>
      </c>
      <c r="I733">
        <f>IF(SUM('Actual species'!L733)&gt;0,1,IF(SUM('Actual species'!L733="X"),1,0))</f>
        <v>0</v>
      </c>
      <c r="J733">
        <f>IF(SUM('Actual species'!M733)&gt;0,1,IF(SUM('Actual species'!M733="X"),1,0))</f>
        <v>1</v>
      </c>
      <c r="K733">
        <f>IF(SUM('Actual species'!N733)&gt;0,1,IF(SUM('Actual species'!N733="X"),1,0))</f>
        <v>0</v>
      </c>
      <c r="L733">
        <f>IF(SUM('Actual species'!O733)&gt;0,1,IF(SUM('Actual species'!O733="X"),1,0))</f>
        <v>0</v>
      </c>
      <c r="M733">
        <f>IF(SUM('Actual species'!P733)&gt;0,1,IF(SUM('Actual species'!P733="X"),1,0))</f>
        <v>0</v>
      </c>
      <c r="N733">
        <f>IF(SUM('Actual species'!Q733)&gt;0,1,IF(SUM('Actual species'!Q733="X"),1,0))</f>
        <v>0</v>
      </c>
      <c r="O733">
        <f>IF(SUM('Actual species'!R733)&gt;0,1,IF(SUM('Actual species'!R733="X"),1,0))</f>
        <v>0</v>
      </c>
      <c r="P733">
        <f>IF(SUM('Actual species'!S733)&gt;0,1,IF(SUM('Actual species'!S733="X"),1,0))</f>
        <v>0</v>
      </c>
      <c r="Q733">
        <f>IF(SUM('Actual species'!T733)&gt;0,1,IF(SUM('Actual species'!T733="X"),1,0))</f>
        <v>0</v>
      </c>
      <c r="R733">
        <f>IF(SUM('Actual species'!U733)&gt;0,1,IF(SUM('Actual species'!U733="X"),1,0))</f>
        <v>0</v>
      </c>
      <c r="S733">
        <f>IF(SUM('Actual species'!V733)&gt;0,1,IF(SUM('Actual species'!V733="X"),1,0))</f>
        <v>0</v>
      </c>
      <c r="T733">
        <f>IF(SUM('Actual species'!W733)&gt;0,1,IF(SUM('Actual species'!W733="X"),1,0))</f>
        <v>0</v>
      </c>
      <c r="U733">
        <f>IF(SUM('Actual species'!X733)&gt;0,1,IF(SUM('Actual species'!X733="X"),1,0))</f>
        <v>1</v>
      </c>
      <c r="V733">
        <f>IF(SUM('Actual species'!Y733)&gt;0,1,IF(SUM('Actual species'!Y733="X"),1,0))</f>
        <v>1</v>
      </c>
    </row>
    <row r="734" spans="1:22" x14ac:dyDescent="0.3">
      <c r="A734" t="str">
        <f>'Actual species'!A734</f>
        <v>Astenus lyonessius</v>
      </c>
      <c r="B734">
        <f>IF(SUM('Actual species'!B734:E734)&gt;0,1,IF(SUM('Actual species'!B734:E734="X"),1,0))</f>
        <v>0</v>
      </c>
      <c r="C734">
        <f>IF(SUM('Actual species'!F734)&gt;0,1,IF(SUM('Actual species'!F734="X"),1,0))</f>
        <v>0</v>
      </c>
      <c r="D734">
        <f>IF(SUM('Actual species'!G734)&gt;0,1,IF(SUM('Actual species'!G734="X"),1,0))</f>
        <v>0</v>
      </c>
      <c r="E734">
        <f>IF(SUM('Actual species'!H734)&gt;0,1,IF(SUM('Actual species'!H734="X"),1,0))</f>
        <v>0</v>
      </c>
      <c r="F734">
        <f>IF(SUM('Actual species'!I734)&gt;0,1,IF(SUM('Actual species'!I734="X"),1,0))</f>
        <v>1</v>
      </c>
      <c r="G734">
        <f>IF(SUM('Actual species'!J734)&gt;0,1,IF(SUM('Actual species'!J734="X"),1,0))</f>
        <v>1</v>
      </c>
      <c r="H734">
        <f>IF(SUM('Actual species'!K734)&gt;0,1,IF(SUM('Actual species'!K734="X"),1,0))</f>
        <v>0</v>
      </c>
      <c r="I734">
        <f>IF(SUM('Actual species'!L734)&gt;0,1,IF(SUM('Actual species'!L734="X"),1,0))</f>
        <v>0</v>
      </c>
      <c r="J734">
        <f>IF(SUM('Actual species'!M734)&gt;0,1,IF(SUM('Actual species'!M734="X"),1,0))</f>
        <v>1</v>
      </c>
      <c r="K734">
        <f>IF(SUM('Actual species'!N734)&gt;0,1,IF(SUM('Actual species'!N734="X"),1,0))</f>
        <v>0</v>
      </c>
      <c r="L734">
        <f>IF(SUM('Actual species'!O734)&gt;0,1,IF(SUM('Actual species'!O734="X"),1,0))</f>
        <v>0</v>
      </c>
      <c r="M734">
        <f>IF(SUM('Actual species'!P734)&gt;0,1,IF(SUM('Actual species'!P734="X"),1,0))</f>
        <v>1</v>
      </c>
      <c r="N734">
        <f>IF(SUM('Actual species'!Q734)&gt;0,1,IF(SUM('Actual species'!Q734="X"),1,0))</f>
        <v>0</v>
      </c>
      <c r="O734">
        <f>IF(SUM('Actual species'!R734)&gt;0,1,IF(SUM('Actual species'!R734="X"),1,0))</f>
        <v>0</v>
      </c>
      <c r="P734">
        <f>IF(SUM('Actual species'!S734)&gt;0,1,IF(SUM('Actual species'!S734="X"),1,0))</f>
        <v>0</v>
      </c>
      <c r="Q734">
        <f>IF(SUM('Actual species'!T734)&gt;0,1,IF(SUM('Actual species'!T734="X"),1,0))</f>
        <v>0</v>
      </c>
      <c r="R734">
        <f>IF(SUM('Actual species'!U734)&gt;0,1,IF(SUM('Actual species'!U734="X"),1,0))</f>
        <v>0</v>
      </c>
      <c r="S734">
        <f>IF(SUM('Actual species'!V734)&gt;0,1,IF(SUM('Actual species'!V734="X"),1,0))</f>
        <v>0</v>
      </c>
      <c r="T734">
        <f>IF(SUM('Actual species'!W734)&gt;0,1,IF(SUM('Actual species'!W734="X"),1,0))</f>
        <v>0</v>
      </c>
      <c r="U734">
        <f>IF(SUM('Actual species'!X734)&gt;0,1,IF(SUM('Actual species'!X734="X"),1,0))</f>
        <v>1</v>
      </c>
      <c r="V734">
        <f>IF(SUM('Actual species'!Y734)&gt;0,1,IF(SUM('Actual species'!Y734="X"),1,0))</f>
        <v>1</v>
      </c>
    </row>
    <row r="735" spans="1:22" x14ac:dyDescent="0.3">
      <c r="A735" t="str">
        <f>'Actual species'!A735</f>
        <v>Astenus melanurus</v>
      </c>
      <c r="B735">
        <f>IF(SUM('Actual species'!B735:E735)&gt;0,1,IF(SUM('Actual species'!B735:E735="X"),1,0))</f>
        <v>0</v>
      </c>
      <c r="C735">
        <f>IF(SUM('Actual species'!F735)&gt;0,1,IF(SUM('Actual species'!F735="X"),1,0))</f>
        <v>0</v>
      </c>
      <c r="D735">
        <f>IF(SUM('Actual species'!G735)&gt;0,1,IF(SUM('Actual species'!G735="X"),1,0))</f>
        <v>0</v>
      </c>
      <c r="E735">
        <f>IF(SUM('Actual species'!H735)&gt;0,1,IF(SUM('Actual species'!H735="X"),1,0))</f>
        <v>0</v>
      </c>
      <c r="F735">
        <f>IF(SUM('Actual species'!I735)&gt;0,1,IF(SUM('Actual species'!I735="X"),1,0))</f>
        <v>1</v>
      </c>
      <c r="G735">
        <f>IF(SUM('Actual species'!J735)&gt;0,1,IF(SUM('Actual species'!J735="X"),1,0))</f>
        <v>0</v>
      </c>
      <c r="H735">
        <f>IF(SUM('Actual species'!K735)&gt;0,1,IF(SUM('Actual species'!K735="X"),1,0))</f>
        <v>0</v>
      </c>
      <c r="I735">
        <f>IF(SUM('Actual species'!L735)&gt;0,1,IF(SUM('Actual species'!L735="X"),1,0))</f>
        <v>0</v>
      </c>
      <c r="J735">
        <f>IF(SUM('Actual species'!M735)&gt;0,1,IF(SUM('Actual species'!M735="X"),1,0))</f>
        <v>1</v>
      </c>
      <c r="K735">
        <f>IF(SUM('Actual species'!N735)&gt;0,1,IF(SUM('Actual species'!N735="X"),1,0))</f>
        <v>0</v>
      </c>
      <c r="L735">
        <f>IF(SUM('Actual species'!O735)&gt;0,1,IF(SUM('Actual species'!O735="X"),1,0))</f>
        <v>0</v>
      </c>
      <c r="M735">
        <f>IF(SUM('Actual species'!P735)&gt;0,1,IF(SUM('Actual species'!P735="X"),1,0))</f>
        <v>1</v>
      </c>
      <c r="N735">
        <f>IF(SUM('Actual species'!Q735)&gt;0,1,IF(SUM('Actual species'!Q735="X"),1,0))</f>
        <v>0</v>
      </c>
      <c r="O735">
        <f>IF(SUM('Actual species'!R735)&gt;0,1,IF(SUM('Actual species'!R735="X"),1,0))</f>
        <v>0</v>
      </c>
      <c r="P735">
        <f>IF(SUM('Actual species'!S735)&gt;0,1,IF(SUM('Actual species'!S735="X"),1,0))</f>
        <v>0</v>
      </c>
      <c r="Q735">
        <f>IF(SUM('Actual species'!T735)&gt;0,1,IF(SUM('Actual species'!T735="X"),1,0))</f>
        <v>0</v>
      </c>
      <c r="R735">
        <f>IF(SUM('Actual species'!U735)&gt;0,1,IF(SUM('Actual species'!U735="X"),1,0))</f>
        <v>0</v>
      </c>
      <c r="S735">
        <f>IF(SUM('Actual species'!V735)&gt;0,1,IF(SUM('Actual species'!V735="X"),1,0))</f>
        <v>0</v>
      </c>
      <c r="T735">
        <f>IF(SUM('Actual species'!W735)&gt;0,1,IF(SUM('Actual species'!W735="X"),1,0))</f>
        <v>0</v>
      </c>
      <c r="U735">
        <f>IF(SUM('Actual species'!X735)&gt;0,1,IF(SUM('Actual species'!X735="X"),1,0))</f>
        <v>1</v>
      </c>
      <c r="V735">
        <f>IF(SUM('Actual species'!Y735)&gt;0,1,IF(SUM('Actual species'!Y735="X"),1,0))</f>
        <v>1</v>
      </c>
    </row>
    <row r="736" spans="1:22" x14ac:dyDescent="0.3">
      <c r="A736" t="str">
        <f>'Actual species'!A736</f>
        <v xml:space="preserve">Astenus minos (E) </v>
      </c>
      <c r="B736">
        <f>IF(SUM('Actual species'!B736:E736)&gt;0,1,IF(SUM('Actual species'!B736:E736="X"),1,0))</f>
        <v>0</v>
      </c>
      <c r="C736">
        <f>IF(SUM('Actual species'!F736)&gt;0,1,IF(SUM('Actual species'!F736="X"),1,0))</f>
        <v>0</v>
      </c>
      <c r="D736">
        <f>IF(SUM('Actual species'!G736)&gt;0,1,IF(SUM('Actual species'!G736="X"),1,0))</f>
        <v>0</v>
      </c>
      <c r="E736">
        <f>IF(SUM('Actual species'!H736)&gt;0,1,IF(SUM('Actual species'!H736="X"),1,0))</f>
        <v>0</v>
      </c>
      <c r="F736">
        <f>IF(SUM('Actual species'!I736)&gt;0,1,IF(SUM('Actual species'!I736="X"),1,0))</f>
        <v>0</v>
      </c>
      <c r="G736">
        <f>IF(SUM('Actual species'!J736)&gt;0,1,IF(SUM('Actual species'!J736="X"),1,0))</f>
        <v>1</v>
      </c>
      <c r="H736">
        <f>IF(SUM('Actual species'!K736)&gt;0,1,IF(SUM('Actual species'!K736="X"),1,0))</f>
        <v>0</v>
      </c>
      <c r="I736">
        <f>IF(SUM('Actual species'!L736)&gt;0,1,IF(SUM('Actual species'!L736="X"),1,0))</f>
        <v>0</v>
      </c>
      <c r="J736">
        <f>IF(SUM('Actual species'!M736)&gt;0,1,IF(SUM('Actual species'!M736="X"),1,0))</f>
        <v>0</v>
      </c>
      <c r="K736">
        <f>IF(SUM('Actual species'!N736)&gt;0,1,IF(SUM('Actual species'!N736="X"),1,0))</f>
        <v>0</v>
      </c>
      <c r="L736">
        <f>IF(SUM('Actual species'!O736)&gt;0,1,IF(SUM('Actual species'!O736="X"),1,0))</f>
        <v>0</v>
      </c>
      <c r="M736">
        <f>IF(SUM('Actual species'!P736)&gt;0,1,IF(SUM('Actual species'!P736="X"),1,0))</f>
        <v>0</v>
      </c>
      <c r="N736">
        <f>IF(SUM('Actual species'!Q736)&gt;0,1,IF(SUM('Actual species'!Q736="X"),1,0))</f>
        <v>0</v>
      </c>
      <c r="O736">
        <f>IF(SUM('Actual species'!R736)&gt;0,1,IF(SUM('Actual species'!R736="X"),1,0))</f>
        <v>0</v>
      </c>
      <c r="P736">
        <f>IF(SUM('Actual species'!S736)&gt;0,1,IF(SUM('Actual species'!S736="X"),1,0))</f>
        <v>0</v>
      </c>
      <c r="Q736">
        <f>IF(SUM('Actual species'!T736)&gt;0,1,IF(SUM('Actual species'!T736="X"),1,0))</f>
        <v>0</v>
      </c>
      <c r="R736">
        <f>IF(SUM('Actual species'!U736)&gt;0,1,IF(SUM('Actual species'!U736="X"),1,0))</f>
        <v>0</v>
      </c>
      <c r="S736">
        <f>IF(SUM('Actual species'!V736)&gt;0,1,IF(SUM('Actual species'!V736="X"),1,0))</f>
        <v>0</v>
      </c>
      <c r="T736">
        <f>IF(SUM('Actual species'!W736)&gt;0,1,IF(SUM('Actual species'!W736="X"),1,0))</f>
        <v>1</v>
      </c>
      <c r="U736">
        <f>IF(SUM('Actual species'!X736)&gt;0,1,IF(SUM('Actual species'!X736="X"),1,0))</f>
        <v>0</v>
      </c>
      <c r="V736">
        <f>IF(SUM('Actual species'!Y736)&gt;0,1,IF(SUM('Actual species'!Y736="X"),1,0))</f>
        <v>0</v>
      </c>
    </row>
    <row r="737" spans="1:22" x14ac:dyDescent="0.3">
      <c r="A737" t="str">
        <f>'Actual species'!A737</f>
        <v>Astenus pallidulus</v>
      </c>
      <c r="B737">
        <f>IF(SUM('Actual species'!B737:E737)&gt;0,1,IF(SUM('Actual species'!B737:E737="X"),1,0))</f>
        <v>0</v>
      </c>
      <c r="C737">
        <f>IF(SUM('Actual species'!F737)&gt;0,1,IF(SUM('Actual species'!F737="X"),1,0))</f>
        <v>0</v>
      </c>
      <c r="D737">
        <f>IF(SUM('Actual species'!G737)&gt;0,1,IF(SUM('Actual species'!G737="X"),1,0))</f>
        <v>0</v>
      </c>
      <c r="E737">
        <f>IF(SUM('Actual species'!H737)&gt;0,1,IF(SUM('Actual species'!H737="X"),1,0))</f>
        <v>0</v>
      </c>
      <c r="F737">
        <f>IF(SUM('Actual species'!I737)&gt;0,1,IF(SUM('Actual species'!I737="X"),1,0))</f>
        <v>0</v>
      </c>
      <c r="G737">
        <f>IF(SUM('Actual species'!J737)&gt;0,1,IF(SUM('Actual species'!J737="X"),1,0))</f>
        <v>0</v>
      </c>
      <c r="H737">
        <f>IF(SUM('Actual species'!K737)&gt;0,1,IF(SUM('Actual species'!K737="X"),1,0))</f>
        <v>0</v>
      </c>
      <c r="I737">
        <f>IF(SUM('Actual species'!L737)&gt;0,1,IF(SUM('Actual species'!L737="X"),1,0))</f>
        <v>0</v>
      </c>
      <c r="J737">
        <f>IF(SUM('Actual species'!M737)&gt;0,1,IF(SUM('Actual species'!M737="X"),1,0))</f>
        <v>1</v>
      </c>
      <c r="K737">
        <f>IF(SUM('Actual species'!N737)&gt;0,1,IF(SUM('Actual species'!N737="X"),1,0))</f>
        <v>0</v>
      </c>
      <c r="L737">
        <f>IF(SUM('Actual species'!O737)&gt;0,1,IF(SUM('Actual species'!O737="X"),1,0))</f>
        <v>0</v>
      </c>
      <c r="M737">
        <f>IF(SUM('Actual species'!P737)&gt;0,1,IF(SUM('Actual species'!P737="X"),1,0))</f>
        <v>0</v>
      </c>
      <c r="N737">
        <f>IF(SUM('Actual species'!Q737)&gt;0,1,IF(SUM('Actual species'!Q737="X"),1,0))</f>
        <v>0</v>
      </c>
      <c r="O737">
        <f>IF(SUM('Actual species'!R737)&gt;0,1,IF(SUM('Actual species'!R737="X"),1,0))</f>
        <v>0</v>
      </c>
      <c r="P737">
        <f>IF(SUM('Actual species'!S737)&gt;0,1,IF(SUM('Actual species'!S737="X"),1,0))</f>
        <v>0</v>
      </c>
      <c r="Q737">
        <f>IF(SUM('Actual species'!T737)&gt;0,1,IF(SUM('Actual species'!T737="X"),1,0))</f>
        <v>0</v>
      </c>
      <c r="R737">
        <f>IF(SUM('Actual species'!U737)&gt;0,1,IF(SUM('Actual species'!U737="X"),1,0))</f>
        <v>0</v>
      </c>
      <c r="S737">
        <f>IF(SUM('Actual species'!V737)&gt;0,1,IF(SUM('Actual species'!V737="X"),1,0))</f>
        <v>0</v>
      </c>
      <c r="T737">
        <f>IF(SUM('Actual species'!W737)&gt;0,1,IF(SUM('Actual species'!W737="X"),1,0))</f>
        <v>0</v>
      </c>
      <c r="U737">
        <f>IF(SUM('Actual species'!X737)&gt;0,1,IF(SUM('Actual species'!X737="X"),1,0))</f>
        <v>0</v>
      </c>
      <c r="V737">
        <f>IF(SUM('Actual species'!Y737)&gt;0,1,IF(SUM('Actual species'!Y737="X"),1,0))</f>
        <v>0</v>
      </c>
    </row>
    <row r="738" spans="1:22" x14ac:dyDescent="0.3">
      <c r="A738" t="str">
        <f>'Actual species'!A738</f>
        <v>Astenus procerus</v>
      </c>
      <c r="B738">
        <f>IF(SUM('Actual species'!B738:E738)&gt;0,1,IF(SUM('Actual species'!B738:E738="X"),1,0))</f>
        <v>0</v>
      </c>
      <c r="C738">
        <f>IF(SUM('Actual species'!F738)&gt;0,1,IF(SUM('Actual species'!F738="X"),1,0))</f>
        <v>0</v>
      </c>
      <c r="D738">
        <f>IF(SUM('Actual species'!G738)&gt;0,1,IF(SUM('Actual species'!G738="X"),1,0))</f>
        <v>0</v>
      </c>
      <c r="E738">
        <f>IF(SUM('Actual species'!H738)&gt;0,1,IF(SUM('Actual species'!H738="X"),1,0))</f>
        <v>1</v>
      </c>
      <c r="F738">
        <f>IF(SUM('Actual species'!I738)&gt;0,1,IF(SUM('Actual species'!I738="X"),1,0))</f>
        <v>1</v>
      </c>
      <c r="G738">
        <f>IF(SUM('Actual species'!J738)&gt;0,1,IF(SUM('Actual species'!J738="X"),1,0))</f>
        <v>1</v>
      </c>
      <c r="H738">
        <f>IF(SUM('Actual species'!K738)&gt;0,1,IF(SUM('Actual species'!K738="X"),1,0))</f>
        <v>0</v>
      </c>
      <c r="I738">
        <f>IF(SUM('Actual species'!L738)&gt;0,1,IF(SUM('Actual species'!L738="X"),1,0))</f>
        <v>0</v>
      </c>
      <c r="J738">
        <f>IF(SUM('Actual species'!M738)&gt;0,1,IF(SUM('Actual species'!M738="X"),1,0))</f>
        <v>1</v>
      </c>
      <c r="K738">
        <f>IF(SUM('Actual species'!N738)&gt;0,1,IF(SUM('Actual species'!N738="X"),1,0))</f>
        <v>0</v>
      </c>
      <c r="L738">
        <f>IF(SUM('Actual species'!O738)&gt;0,1,IF(SUM('Actual species'!O738="X"),1,0))</f>
        <v>0</v>
      </c>
      <c r="M738">
        <f>IF(SUM('Actual species'!P738)&gt;0,1,IF(SUM('Actual species'!P738="X"),1,0))</f>
        <v>1</v>
      </c>
      <c r="N738">
        <f>IF(SUM('Actual species'!Q738)&gt;0,1,IF(SUM('Actual species'!Q738="X"),1,0))</f>
        <v>0</v>
      </c>
      <c r="O738">
        <f>IF(SUM('Actual species'!R738)&gt;0,1,IF(SUM('Actual species'!R738="X"),1,0))</f>
        <v>0</v>
      </c>
      <c r="P738">
        <f>IF(SUM('Actual species'!S738)&gt;0,1,IF(SUM('Actual species'!S738="X"),1,0))</f>
        <v>0</v>
      </c>
      <c r="Q738">
        <f>IF(SUM('Actual species'!T738)&gt;0,1,IF(SUM('Actual species'!T738="X"),1,0))</f>
        <v>1</v>
      </c>
      <c r="R738">
        <f>IF(SUM('Actual species'!U738)&gt;0,1,IF(SUM('Actual species'!U738="X"),1,0))</f>
        <v>0</v>
      </c>
      <c r="S738">
        <f>IF(SUM('Actual species'!V738)&gt;0,1,IF(SUM('Actual species'!V738="X"),1,0))</f>
        <v>0</v>
      </c>
      <c r="T738">
        <f>IF(SUM('Actual species'!W738)&gt;0,1,IF(SUM('Actual species'!W738="X"),1,0))</f>
        <v>0</v>
      </c>
      <c r="U738">
        <f>IF(SUM('Actual species'!X738)&gt;0,1,IF(SUM('Actual species'!X738="X"),1,0))</f>
        <v>1</v>
      </c>
      <c r="V738">
        <f>IF(SUM('Actual species'!Y738)&gt;0,1,IF(SUM('Actual species'!Y738="X"),1,0))</f>
        <v>1</v>
      </c>
    </row>
    <row r="739" spans="1:22" x14ac:dyDescent="0.3">
      <c r="A739" t="str">
        <f>'Actual species'!A739</f>
        <v xml:space="preserve">Astenus rhodicus (E) </v>
      </c>
      <c r="B739">
        <f>IF(SUM('Actual species'!B739:E739)&gt;0,1,IF(SUM('Actual species'!B739:E739="X"),1,0))</f>
        <v>0</v>
      </c>
      <c r="C739">
        <f>IF(SUM('Actual species'!F739)&gt;0,1,IF(SUM('Actual species'!F739="X"),1,0))</f>
        <v>0</v>
      </c>
      <c r="D739">
        <f>IF(SUM('Actual species'!G739)&gt;0,1,IF(SUM('Actual species'!G739="X"),1,0))</f>
        <v>0</v>
      </c>
      <c r="E739">
        <f>IF(SUM('Actual species'!H739)&gt;0,1,IF(SUM('Actual species'!H739="X"),1,0))</f>
        <v>0</v>
      </c>
      <c r="F739">
        <f>IF(SUM('Actual species'!I739)&gt;0,1,IF(SUM('Actual species'!I739="X"),1,0))</f>
        <v>0</v>
      </c>
      <c r="G739">
        <f>IF(SUM('Actual species'!J739)&gt;0,1,IF(SUM('Actual species'!J739="X"),1,0))</f>
        <v>0</v>
      </c>
      <c r="H739">
        <f>IF(SUM('Actual species'!K739)&gt;0,1,IF(SUM('Actual species'!K739="X"),1,0))</f>
        <v>1</v>
      </c>
      <c r="I739">
        <f>IF(SUM('Actual species'!L739)&gt;0,1,IF(SUM('Actual species'!L739="X"),1,0))</f>
        <v>0</v>
      </c>
      <c r="J739">
        <f>IF(SUM('Actual species'!M739)&gt;0,1,IF(SUM('Actual species'!M739="X"),1,0))</f>
        <v>0</v>
      </c>
      <c r="K739">
        <f>IF(SUM('Actual species'!N739)&gt;0,1,IF(SUM('Actual species'!N739="X"),1,0))</f>
        <v>0</v>
      </c>
      <c r="L739">
        <f>IF(SUM('Actual species'!O739)&gt;0,1,IF(SUM('Actual species'!O739="X"),1,0))</f>
        <v>1</v>
      </c>
      <c r="M739">
        <f>IF(SUM('Actual species'!P739)&gt;0,1,IF(SUM('Actual species'!P739="X"),1,0))</f>
        <v>0</v>
      </c>
      <c r="N739">
        <f>IF(SUM('Actual species'!Q739)&gt;0,1,IF(SUM('Actual species'!Q739="X"),1,0))</f>
        <v>0</v>
      </c>
      <c r="O739">
        <f>IF(SUM('Actual species'!R739)&gt;0,1,IF(SUM('Actual species'!R739="X"),1,0))</f>
        <v>0</v>
      </c>
      <c r="P739">
        <f>IF(SUM('Actual species'!S739)&gt;0,1,IF(SUM('Actual species'!S739="X"),1,0))</f>
        <v>0</v>
      </c>
      <c r="Q739">
        <f>IF(SUM('Actual species'!T739)&gt;0,1,IF(SUM('Actual species'!T739="X"),1,0))</f>
        <v>0</v>
      </c>
      <c r="R739">
        <f>IF(SUM('Actual species'!U739)&gt;0,1,IF(SUM('Actual species'!U739="X"),1,0))</f>
        <v>0</v>
      </c>
      <c r="S739">
        <f>IF(SUM('Actual species'!V739)&gt;0,1,IF(SUM('Actual species'!V739="X"),1,0))</f>
        <v>0</v>
      </c>
      <c r="T739">
        <f>IF(SUM('Actual species'!W739)&gt;0,1,IF(SUM('Actual species'!W739="X"),1,0))</f>
        <v>1</v>
      </c>
      <c r="U739">
        <f>IF(SUM('Actual species'!X739)&gt;0,1,IF(SUM('Actual species'!X739="X"),1,0))</f>
        <v>0</v>
      </c>
      <c r="V739">
        <f>IF(SUM('Actual species'!Y739)&gt;0,1,IF(SUM('Actual species'!Y739="X"),1,0))</f>
        <v>0</v>
      </c>
    </row>
    <row r="740" spans="1:22" x14ac:dyDescent="0.3">
      <c r="A740" t="str">
        <f>'Actual species'!A740</f>
        <v>Astenus thoracicus</v>
      </c>
      <c r="B740">
        <f>IF(SUM('Actual species'!B740:E740)&gt;0,1,IF(SUM('Actual species'!B740:E740="X"),1,0))</f>
        <v>0</v>
      </c>
      <c r="C740">
        <f>IF(SUM('Actual species'!F740)&gt;0,1,IF(SUM('Actual species'!F740="X"),1,0))</f>
        <v>0</v>
      </c>
      <c r="D740">
        <f>IF(SUM('Actual species'!G740)&gt;0,1,IF(SUM('Actual species'!G740="X"),1,0))</f>
        <v>0</v>
      </c>
      <c r="E740">
        <f>IF(SUM('Actual species'!H740)&gt;0,1,IF(SUM('Actual species'!H740="X"),1,0))</f>
        <v>1</v>
      </c>
      <c r="F740">
        <f>IF(SUM('Actual species'!I740)&gt;0,1,IF(SUM('Actual species'!I740="X"),1,0))</f>
        <v>1</v>
      </c>
      <c r="G740">
        <f>IF(SUM('Actual species'!J740)&gt;0,1,IF(SUM('Actual species'!J740="X"),1,0))</f>
        <v>1</v>
      </c>
      <c r="H740">
        <f>IF(SUM('Actual species'!K740)&gt;0,1,IF(SUM('Actual species'!K740="X"),1,0))</f>
        <v>1</v>
      </c>
      <c r="I740">
        <f>IF(SUM('Actual species'!L740)&gt;0,1,IF(SUM('Actual species'!L740="X"),1,0))</f>
        <v>0</v>
      </c>
      <c r="J740">
        <f>IF(SUM('Actual species'!M740)&gt;0,1,IF(SUM('Actual species'!M740="X"),1,0))</f>
        <v>1</v>
      </c>
      <c r="K740">
        <f>IF(SUM('Actual species'!N740)&gt;0,1,IF(SUM('Actual species'!N740="X"),1,0))</f>
        <v>1</v>
      </c>
      <c r="L740">
        <f>IF(SUM('Actual species'!O740)&gt;0,1,IF(SUM('Actual species'!O740="X"),1,0))</f>
        <v>0</v>
      </c>
      <c r="M740">
        <f>IF(SUM('Actual species'!P740)&gt;0,1,IF(SUM('Actual species'!P740="X"),1,0))</f>
        <v>1</v>
      </c>
      <c r="N740">
        <f>IF(SUM('Actual species'!Q740)&gt;0,1,IF(SUM('Actual species'!Q740="X"),1,0))</f>
        <v>0</v>
      </c>
      <c r="O740">
        <f>IF(SUM('Actual species'!R740)&gt;0,1,IF(SUM('Actual species'!R740="X"),1,0))</f>
        <v>0</v>
      </c>
      <c r="P740">
        <f>IF(SUM('Actual species'!S740)&gt;0,1,IF(SUM('Actual species'!S740="X"),1,0))</f>
        <v>0</v>
      </c>
      <c r="Q740">
        <f>IF(SUM('Actual species'!T740)&gt;0,1,IF(SUM('Actual species'!T740="X"),1,0))</f>
        <v>0</v>
      </c>
      <c r="R740">
        <f>IF(SUM('Actual species'!U740)&gt;0,1,IF(SUM('Actual species'!U740="X"),1,0))</f>
        <v>0</v>
      </c>
      <c r="S740">
        <f>IF(SUM('Actual species'!V740)&gt;0,1,IF(SUM('Actual species'!V740="X"),1,0))</f>
        <v>0</v>
      </c>
      <c r="T740">
        <f>IF(SUM('Actual species'!W740)&gt;0,1,IF(SUM('Actual species'!W740="X"),1,0))</f>
        <v>0</v>
      </c>
      <c r="U740">
        <f>IF(SUM('Actual species'!X740)&gt;0,1,IF(SUM('Actual species'!X740="X"),1,0))</f>
        <v>1</v>
      </c>
      <c r="V740">
        <f>IF(SUM('Actual species'!Y740)&gt;0,1,IF(SUM('Actual species'!Y740="X"),1,0))</f>
        <v>1</v>
      </c>
    </row>
    <row r="741" spans="1:22" x14ac:dyDescent="0.3">
      <c r="A741" t="str">
        <f>'Actual species'!A741</f>
        <v xml:space="preserve">Astenus thripticus (E) </v>
      </c>
      <c r="B741">
        <f>IF(SUM('Actual species'!B741:E741)&gt;0,1,IF(SUM('Actual species'!B741:E741="X"),1,0))</f>
        <v>0</v>
      </c>
      <c r="C741">
        <f>IF(SUM('Actual species'!F741)&gt;0,1,IF(SUM('Actual species'!F741="X"),1,0))</f>
        <v>0</v>
      </c>
      <c r="D741">
        <f>IF(SUM('Actual species'!G741)&gt;0,1,IF(SUM('Actual species'!G741="X"),1,0))</f>
        <v>0</v>
      </c>
      <c r="E741">
        <f>IF(SUM('Actual species'!H741)&gt;0,1,IF(SUM('Actual species'!H741="X"),1,0))</f>
        <v>0</v>
      </c>
      <c r="F741">
        <f>IF(SUM('Actual species'!I741)&gt;0,1,IF(SUM('Actual species'!I741="X"),1,0))</f>
        <v>0</v>
      </c>
      <c r="G741">
        <f>IF(SUM('Actual species'!J741)&gt;0,1,IF(SUM('Actual species'!J741="X"),1,0))</f>
        <v>1</v>
      </c>
      <c r="H741">
        <f>IF(SUM('Actual species'!K741)&gt;0,1,IF(SUM('Actual species'!K741="X"),1,0))</f>
        <v>0</v>
      </c>
      <c r="I741">
        <f>IF(SUM('Actual species'!L741)&gt;0,1,IF(SUM('Actual species'!L741="X"),1,0))</f>
        <v>0</v>
      </c>
      <c r="J741">
        <f>IF(SUM('Actual species'!M741)&gt;0,1,IF(SUM('Actual species'!M741="X"),1,0))</f>
        <v>0</v>
      </c>
      <c r="K741">
        <f>IF(SUM('Actual species'!N741)&gt;0,1,IF(SUM('Actual species'!N741="X"),1,0))</f>
        <v>0</v>
      </c>
      <c r="L741">
        <f>IF(SUM('Actual species'!O741)&gt;0,1,IF(SUM('Actual species'!O741="X"),1,0))</f>
        <v>0</v>
      </c>
      <c r="M741">
        <f>IF(SUM('Actual species'!P741)&gt;0,1,IF(SUM('Actual species'!P741="X"),1,0))</f>
        <v>0</v>
      </c>
      <c r="N741">
        <f>IF(SUM('Actual species'!Q741)&gt;0,1,IF(SUM('Actual species'!Q741="X"),1,0))</f>
        <v>0</v>
      </c>
      <c r="O741">
        <f>IF(SUM('Actual species'!R741)&gt;0,1,IF(SUM('Actual species'!R741="X"),1,0))</f>
        <v>0</v>
      </c>
      <c r="P741">
        <f>IF(SUM('Actual species'!S741)&gt;0,1,IF(SUM('Actual species'!S741="X"),1,0))</f>
        <v>0</v>
      </c>
      <c r="Q741">
        <f>IF(SUM('Actual species'!T741)&gt;0,1,IF(SUM('Actual species'!T741="X"),1,0))</f>
        <v>0</v>
      </c>
      <c r="R741">
        <f>IF(SUM('Actual species'!U741)&gt;0,1,IF(SUM('Actual species'!U741="X"),1,0))</f>
        <v>0</v>
      </c>
      <c r="S741">
        <f>IF(SUM('Actual species'!V741)&gt;0,1,IF(SUM('Actual species'!V741="X"),1,0))</f>
        <v>0</v>
      </c>
      <c r="T741">
        <f>IF(SUM('Actual species'!W741)&gt;0,1,IF(SUM('Actual species'!W741="X"),1,0))</f>
        <v>1</v>
      </c>
      <c r="U741">
        <f>IF(SUM('Actual species'!X741)&gt;0,1,IF(SUM('Actual species'!X741="X"),1,0))</f>
        <v>0</v>
      </c>
      <c r="V741">
        <f>IF(SUM('Actual species'!Y741)&gt;0,1,IF(SUM('Actual species'!Y741="X"),1,0))</f>
        <v>0</v>
      </c>
    </row>
    <row r="742" spans="1:22" x14ac:dyDescent="0.3">
      <c r="A742" t="str">
        <f>'Actual species'!A742</f>
        <v>Cryptobium collare</v>
      </c>
      <c r="B742">
        <f>IF(SUM('Actual species'!B742:E742)&gt;0,1,IF(SUM('Actual species'!B742:E742="X"),1,0))</f>
        <v>0</v>
      </c>
      <c r="C742">
        <f>IF(SUM('Actual species'!F742)&gt;0,1,IF(SUM('Actual species'!F742="X"),1,0))</f>
        <v>0</v>
      </c>
      <c r="D742">
        <f>IF(SUM('Actual species'!G742)&gt;0,1,IF(SUM('Actual species'!G742="X"),1,0))</f>
        <v>0</v>
      </c>
      <c r="E742">
        <f>IF(SUM('Actual species'!H742)&gt;0,1,IF(SUM('Actual species'!H742="X"),1,0))</f>
        <v>0</v>
      </c>
      <c r="F742">
        <f>IF(SUM('Actual species'!I742)&gt;0,1,IF(SUM('Actual species'!I742="X"),1,0))</f>
        <v>0</v>
      </c>
      <c r="G742">
        <f>IF(SUM('Actual species'!J742)&gt;0,1,IF(SUM('Actual species'!J742="X"),1,0))</f>
        <v>0</v>
      </c>
      <c r="H742">
        <f>IF(SUM('Actual species'!K742)&gt;0,1,IF(SUM('Actual species'!K742="X"),1,0))</f>
        <v>0</v>
      </c>
      <c r="I742">
        <f>IF(SUM('Actual species'!L742)&gt;0,1,IF(SUM('Actual species'!L742="X"),1,0))</f>
        <v>0</v>
      </c>
      <c r="J742">
        <f>IF(SUM('Actual species'!M742)&gt;0,1,IF(SUM('Actual species'!M742="X"),1,0))</f>
        <v>0</v>
      </c>
      <c r="K742">
        <f>IF(SUM('Actual species'!N742)&gt;0,1,IF(SUM('Actual species'!N742="X"),1,0))</f>
        <v>0</v>
      </c>
      <c r="L742">
        <f>IF(SUM('Actual species'!O742)&gt;0,1,IF(SUM('Actual species'!O742="X"),1,0))</f>
        <v>0</v>
      </c>
      <c r="M742">
        <f>IF(SUM('Actual species'!P742)&gt;0,1,IF(SUM('Actual species'!P742="X"),1,0))</f>
        <v>0</v>
      </c>
      <c r="N742">
        <f>IF(SUM('Actual species'!Q742)&gt;0,1,IF(SUM('Actual species'!Q742="X"),1,0))</f>
        <v>0</v>
      </c>
      <c r="O742">
        <f>IF(SUM('Actual species'!R742)&gt;0,1,IF(SUM('Actual species'!R742="X"),1,0))</f>
        <v>1</v>
      </c>
      <c r="P742">
        <f>IF(SUM('Actual species'!S742)&gt;0,1,IF(SUM('Actual species'!S742="X"),1,0))</f>
        <v>0</v>
      </c>
      <c r="Q742">
        <f>IF(SUM('Actual species'!T742)&gt;0,1,IF(SUM('Actual species'!T742="X"),1,0))</f>
        <v>0</v>
      </c>
      <c r="R742">
        <f>IF(SUM('Actual species'!U742)&gt;0,1,IF(SUM('Actual species'!U742="X"),1,0))</f>
        <v>0</v>
      </c>
      <c r="S742">
        <f>IF(SUM('Actual species'!V742)&gt;0,1,IF(SUM('Actual species'!V742="X"),1,0))</f>
        <v>0</v>
      </c>
      <c r="T742">
        <f>IF(SUM('Actual species'!W742)&gt;0,1,IF(SUM('Actual species'!W742="X"),1,0))</f>
        <v>0</v>
      </c>
      <c r="U742">
        <f>IF(SUM('Actual species'!X742)&gt;0,1,IF(SUM('Actual species'!X742="X"),1,0))</f>
        <v>1</v>
      </c>
      <c r="V742">
        <f>IF(SUM('Actual species'!Y742)&gt;0,1,IF(SUM('Actual species'!Y742="X"),1,0))</f>
        <v>0</v>
      </c>
    </row>
    <row r="743" spans="1:22" x14ac:dyDescent="0.3">
      <c r="A743" t="str">
        <f>'Actual species'!A743</f>
        <v>Cryptobium turkestanicum</v>
      </c>
      <c r="B743">
        <f>IF(SUM('Actual species'!B743:E743)&gt;0,1,IF(SUM('Actual species'!B743:E743="X"),1,0))</f>
        <v>1</v>
      </c>
      <c r="C743">
        <f>IF(SUM('Actual species'!F743)&gt;0,1,IF(SUM('Actual species'!F743="X"),1,0))</f>
        <v>0</v>
      </c>
      <c r="D743">
        <f>IF(SUM('Actual species'!G743)&gt;0,1,IF(SUM('Actual species'!G743="X"),1,0))</f>
        <v>0</v>
      </c>
      <c r="E743">
        <f>IF(SUM('Actual species'!H743)&gt;0,1,IF(SUM('Actual species'!H743="X"),1,0))</f>
        <v>0</v>
      </c>
      <c r="F743">
        <f>IF(SUM('Actual species'!I743)&gt;0,1,IF(SUM('Actual species'!I743="X"),1,0))</f>
        <v>0</v>
      </c>
      <c r="G743">
        <f>IF(SUM('Actual species'!J743)&gt;0,1,IF(SUM('Actual species'!J743="X"),1,0))</f>
        <v>0</v>
      </c>
      <c r="H743">
        <f>IF(SUM('Actual species'!K743)&gt;0,1,IF(SUM('Actual species'!K743="X"),1,0))</f>
        <v>0</v>
      </c>
      <c r="I743">
        <f>IF(SUM('Actual species'!L743)&gt;0,1,IF(SUM('Actual species'!L743="X"),1,0))</f>
        <v>0</v>
      </c>
      <c r="J743">
        <f>IF(SUM('Actual species'!M743)&gt;0,1,IF(SUM('Actual species'!M743="X"),1,0))</f>
        <v>0</v>
      </c>
      <c r="K743">
        <f>IF(SUM('Actual species'!N743)&gt;0,1,IF(SUM('Actual species'!N743="X"),1,0))</f>
        <v>0</v>
      </c>
      <c r="L743">
        <f>IF(SUM('Actual species'!O743)&gt;0,1,IF(SUM('Actual species'!O743="X"),1,0))</f>
        <v>0</v>
      </c>
      <c r="M743">
        <f>IF(SUM('Actual species'!P743)&gt;0,1,IF(SUM('Actual species'!P743="X"),1,0))</f>
        <v>0</v>
      </c>
      <c r="N743">
        <f>IF(SUM('Actual species'!Q743)&gt;0,1,IF(SUM('Actual species'!Q743="X"),1,0))</f>
        <v>0</v>
      </c>
      <c r="O743">
        <f>IF(SUM('Actual species'!R743)&gt;0,1,IF(SUM('Actual species'!R743="X"),1,0))</f>
        <v>0</v>
      </c>
      <c r="P743">
        <f>IF(SUM('Actual species'!S743)&gt;0,1,IF(SUM('Actual species'!S743="X"),1,0))</f>
        <v>0</v>
      </c>
      <c r="Q743">
        <f>IF(SUM('Actual species'!T743)&gt;0,1,IF(SUM('Actual species'!T743="X"),1,0))</f>
        <v>0</v>
      </c>
      <c r="R743">
        <f>IF(SUM('Actual species'!U743)&gt;0,1,IF(SUM('Actual species'!U743="X"),1,0))</f>
        <v>0</v>
      </c>
      <c r="S743">
        <f>IF(SUM('Actual species'!V743)&gt;0,1,IF(SUM('Actual species'!V743="X"),1,0))</f>
        <v>0</v>
      </c>
      <c r="T743">
        <f>IF(SUM('Actual species'!W743)&gt;0,1,IF(SUM('Actual species'!W743="X"),1,0))</f>
        <v>0</v>
      </c>
      <c r="U743">
        <f>IF(SUM('Actual species'!X743)&gt;0,1,IF(SUM('Actual species'!X743="X"),1,0))</f>
        <v>1</v>
      </c>
      <c r="V743">
        <f>IF(SUM('Actual species'!Y743)&gt;0,1,IF(SUM('Actual species'!Y743="X"),1,0))</f>
        <v>1</v>
      </c>
    </row>
    <row r="744" spans="1:22" x14ac:dyDescent="0.3">
      <c r="A744" t="str">
        <f>'Actual species'!A744</f>
        <v xml:space="preserve">**Domene behnei (E) </v>
      </c>
      <c r="B744">
        <f>IF(SUM('Actual species'!B744:E744)&gt;0,1,IF(SUM('Actual species'!B744:E744="X"),1,0))</f>
        <v>0</v>
      </c>
      <c r="C744">
        <f>IF(SUM('Actual species'!F744)&gt;0,1,IF(SUM('Actual species'!F744="X"),1,0))</f>
        <v>0</v>
      </c>
      <c r="D744">
        <f>IF(SUM('Actual species'!G744)&gt;0,1,IF(SUM('Actual species'!G744="X"),1,0))</f>
        <v>0</v>
      </c>
      <c r="E744">
        <f>IF(SUM('Actual species'!H744)&gt;0,1,IF(SUM('Actual species'!H744="X"),1,0))</f>
        <v>0</v>
      </c>
      <c r="F744">
        <f>IF(SUM('Actual species'!I744)&gt;0,1,IF(SUM('Actual species'!I744="X"),1,0))</f>
        <v>0</v>
      </c>
      <c r="G744">
        <f>IF(SUM('Actual species'!J744)&gt;0,1,IF(SUM('Actual species'!J744="X"),1,0))</f>
        <v>0</v>
      </c>
      <c r="H744">
        <f>IF(SUM('Actual species'!K744)&gt;0,1,IF(SUM('Actual species'!K744="X"),1,0))</f>
        <v>0</v>
      </c>
      <c r="I744">
        <f>IF(SUM('Actual species'!L744)&gt;0,1,IF(SUM('Actual species'!L744="X"),1,0))</f>
        <v>0</v>
      </c>
      <c r="J744">
        <f>IF(SUM('Actual species'!M744)&gt;0,1,IF(SUM('Actual species'!M744="X"),1,0))</f>
        <v>1</v>
      </c>
      <c r="K744">
        <f>IF(SUM('Actual species'!N744)&gt;0,1,IF(SUM('Actual species'!N744="X"),1,0))</f>
        <v>0</v>
      </c>
      <c r="L744">
        <f>IF(SUM('Actual species'!O744)&gt;0,1,IF(SUM('Actual species'!O744="X"),1,0))</f>
        <v>0</v>
      </c>
      <c r="M744">
        <f>IF(SUM('Actual species'!P744)&gt;0,1,IF(SUM('Actual species'!P744="X"),1,0))</f>
        <v>0</v>
      </c>
      <c r="N744">
        <f>IF(SUM('Actual species'!Q744)&gt;0,1,IF(SUM('Actual species'!Q744="X"),1,0))</f>
        <v>0</v>
      </c>
      <c r="O744">
        <f>IF(SUM('Actual species'!R744)&gt;0,1,IF(SUM('Actual species'!R744="X"),1,0))</f>
        <v>0</v>
      </c>
      <c r="P744">
        <f>IF(SUM('Actual species'!S744)&gt;0,1,IF(SUM('Actual species'!S744="X"),1,0))</f>
        <v>0</v>
      </c>
      <c r="Q744">
        <f>IF(SUM('Actual species'!T744)&gt;0,1,IF(SUM('Actual species'!T744="X"),1,0))</f>
        <v>0</v>
      </c>
      <c r="R744">
        <f>IF(SUM('Actual species'!U744)&gt;0,1,IF(SUM('Actual species'!U744="X"),1,0))</f>
        <v>0</v>
      </c>
      <c r="S744">
        <f>IF(SUM('Actual species'!V744)&gt;0,1,IF(SUM('Actual species'!V744="X"),1,0))</f>
        <v>0</v>
      </c>
      <c r="T744">
        <f>IF(SUM('Actual species'!W744)&gt;0,1,IF(SUM('Actual species'!W744="X"),1,0))</f>
        <v>1</v>
      </c>
      <c r="U744">
        <f>IF(SUM('Actual species'!X744)&gt;0,1,IF(SUM('Actual species'!X744="X"),1,0))</f>
        <v>0</v>
      </c>
      <c r="V744">
        <f>IF(SUM('Actual species'!Y744)&gt;0,1,IF(SUM('Actual species'!Y744="X"),1,0))</f>
        <v>0</v>
      </c>
    </row>
    <row r="745" spans="1:22" x14ac:dyDescent="0.3">
      <c r="A745" t="str">
        <f>'Actual species'!A745</f>
        <v>Domene stilicina</v>
      </c>
      <c r="B745">
        <f>IF(SUM('Actual species'!B745:E745)&gt;0,1,IF(SUM('Actual species'!B745:E745="X"),1,0))</f>
        <v>1</v>
      </c>
      <c r="C745">
        <f>IF(SUM('Actual species'!F745)&gt;0,1,IF(SUM('Actual species'!F745="X"),1,0))</f>
        <v>0</v>
      </c>
      <c r="D745">
        <f>IF(SUM('Actual species'!G745)&gt;0,1,IF(SUM('Actual species'!G745="X"),1,0))</f>
        <v>0</v>
      </c>
      <c r="E745">
        <f>IF(SUM('Actual species'!H745)&gt;0,1,IF(SUM('Actual species'!H745="X"),1,0))</f>
        <v>1</v>
      </c>
      <c r="F745">
        <f>IF(SUM('Actual species'!I745)&gt;0,1,IF(SUM('Actual species'!I745="X"),1,0))</f>
        <v>0</v>
      </c>
      <c r="G745">
        <f>IF(SUM('Actual species'!J745)&gt;0,1,IF(SUM('Actual species'!J745="X"),1,0))</f>
        <v>1</v>
      </c>
      <c r="H745">
        <f>IF(SUM('Actual species'!K745)&gt;0,1,IF(SUM('Actual species'!K745="X"),1,0))</f>
        <v>1</v>
      </c>
      <c r="I745">
        <f>IF(SUM('Actual species'!L745)&gt;0,1,IF(SUM('Actual species'!L745="X"),1,0))</f>
        <v>0</v>
      </c>
      <c r="J745">
        <f>IF(SUM('Actual species'!M745)&gt;0,1,IF(SUM('Actual species'!M745="X"),1,0))</f>
        <v>1</v>
      </c>
      <c r="K745">
        <f>IF(SUM('Actual species'!N745)&gt;0,1,IF(SUM('Actual species'!N745="X"),1,0))</f>
        <v>1</v>
      </c>
      <c r="L745">
        <f>IF(SUM('Actual species'!O745)&gt;0,1,IF(SUM('Actual species'!O745="X"),1,0))</f>
        <v>1</v>
      </c>
      <c r="M745">
        <f>IF(SUM('Actual species'!P745)&gt;0,1,IF(SUM('Actual species'!P745="X"),1,0))</f>
        <v>0</v>
      </c>
      <c r="N745">
        <f>IF(SUM('Actual species'!Q745)&gt;0,1,IF(SUM('Actual species'!Q745="X"),1,0))</f>
        <v>0</v>
      </c>
      <c r="O745">
        <f>IF(SUM('Actual species'!R745)&gt;0,1,IF(SUM('Actual species'!R745="X"),1,0))</f>
        <v>0</v>
      </c>
      <c r="P745">
        <f>IF(SUM('Actual species'!S745)&gt;0,1,IF(SUM('Actual species'!S745="X"),1,0))</f>
        <v>0</v>
      </c>
      <c r="Q745">
        <f>IF(SUM('Actual species'!T745)&gt;0,1,IF(SUM('Actual species'!T745="X"),1,0))</f>
        <v>0</v>
      </c>
      <c r="R745">
        <f>IF(SUM('Actual species'!U745)&gt;0,1,IF(SUM('Actual species'!U745="X"),1,0))</f>
        <v>0</v>
      </c>
      <c r="S745">
        <f>IF(SUM('Actual species'!V745)&gt;0,1,IF(SUM('Actual species'!V745="X"),1,0))</f>
        <v>0</v>
      </c>
      <c r="T745">
        <f>IF(SUM('Actual species'!W745)&gt;0,1,IF(SUM('Actual species'!W745="X"),1,0))</f>
        <v>0</v>
      </c>
      <c r="U745">
        <f>IF(SUM('Actual species'!X745)&gt;0,1,IF(SUM('Actual species'!X745="X"),1,0))</f>
        <v>1</v>
      </c>
      <c r="V745">
        <f>IF(SUM('Actual species'!Y745)&gt;0,1,IF(SUM('Actual species'!Y745="X"),1,0))</f>
        <v>1</v>
      </c>
    </row>
    <row r="746" spans="1:22" x14ac:dyDescent="0.3">
      <c r="A746" t="str">
        <f>'Actual species'!A746</f>
        <v>Homaeotarsus chaudoirii</v>
      </c>
      <c r="B746">
        <f>IF(SUM('Actual species'!B746:E746)&gt;0,1,IF(SUM('Actual species'!B746:E746="X"),1,0))</f>
        <v>1</v>
      </c>
      <c r="C746">
        <f>IF(SUM('Actual species'!F746)&gt;0,1,IF(SUM('Actual species'!F746="X"),1,0))</f>
        <v>0</v>
      </c>
      <c r="D746">
        <f>IF(SUM('Actual species'!G746)&gt;0,1,IF(SUM('Actual species'!G746="X"),1,0))</f>
        <v>0</v>
      </c>
      <c r="E746">
        <f>IF(SUM('Actual species'!H746)&gt;0,1,IF(SUM('Actual species'!H746="X"),1,0))</f>
        <v>0</v>
      </c>
      <c r="F746">
        <f>IF(SUM('Actual species'!I746)&gt;0,1,IF(SUM('Actual species'!I746="X"),1,0))</f>
        <v>0</v>
      </c>
      <c r="G746">
        <f>IF(SUM('Actual species'!J746)&gt;0,1,IF(SUM('Actual species'!J746="X"),1,0))</f>
        <v>0</v>
      </c>
      <c r="H746">
        <f>IF(SUM('Actual species'!K746)&gt;0,1,IF(SUM('Actual species'!K746="X"),1,0))</f>
        <v>0</v>
      </c>
      <c r="I746">
        <f>IF(SUM('Actual species'!L746)&gt;0,1,IF(SUM('Actual species'!L746="X"),1,0))</f>
        <v>0</v>
      </c>
      <c r="J746">
        <f>IF(SUM('Actual species'!M746)&gt;0,1,IF(SUM('Actual species'!M746="X"),1,0))</f>
        <v>0</v>
      </c>
      <c r="K746">
        <f>IF(SUM('Actual species'!N746)&gt;0,1,IF(SUM('Actual species'!N746="X"),1,0))</f>
        <v>0</v>
      </c>
      <c r="L746">
        <f>IF(SUM('Actual species'!O746)&gt;0,1,IF(SUM('Actual species'!O746="X"),1,0))</f>
        <v>0</v>
      </c>
      <c r="M746">
        <f>IF(SUM('Actual species'!P746)&gt;0,1,IF(SUM('Actual species'!P746="X"),1,0))</f>
        <v>1</v>
      </c>
      <c r="N746">
        <f>IF(SUM('Actual species'!Q746)&gt;0,1,IF(SUM('Actual species'!Q746="X"),1,0))</f>
        <v>0</v>
      </c>
      <c r="O746">
        <f>IF(SUM('Actual species'!R746)&gt;0,1,IF(SUM('Actual species'!R746="X"),1,0))</f>
        <v>0</v>
      </c>
      <c r="P746">
        <f>IF(SUM('Actual species'!S746)&gt;0,1,IF(SUM('Actual species'!S746="X"),1,0))</f>
        <v>0</v>
      </c>
      <c r="Q746">
        <f>IF(SUM('Actual species'!T746)&gt;0,1,IF(SUM('Actual species'!T746="X"),1,0))</f>
        <v>0</v>
      </c>
      <c r="R746">
        <f>IF(SUM('Actual species'!U746)&gt;0,1,IF(SUM('Actual species'!U746="X"),1,0))</f>
        <v>0</v>
      </c>
      <c r="S746">
        <f>IF(SUM('Actual species'!V746)&gt;0,1,IF(SUM('Actual species'!V746="X"),1,0))</f>
        <v>0</v>
      </c>
      <c r="T746">
        <f>IF(SUM('Actual species'!W746)&gt;0,1,IF(SUM('Actual species'!W746="X"),1,0))</f>
        <v>0</v>
      </c>
      <c r="U746">
        <f>IF(SUM('Actual species'!X746)&gt;0,1,IF(SUM('Actual species'!X746="X"),1,0))</f>
        <v>1</v>
      </c>
      <c r="V746">
        <f>IF(SUM('Actual species'!Y746)&gt;0,1,IF(SUM('Actual species'!Y746="X"),1,0))</f>
        <v>1</v>
      </c>
    </row>
    <row r="747" spans="1:22" x14ac:dyDescent="0.3">
      <c r="A747" t="str">
        <f>'Actual species'!A747</f>
        <v>Lathrobium elegantulum</v>
      </c>
      <c r="B747">
        <f>IF(SUM('Actual species'!B747:E747)&gt;0,1,IF(SUM('Actual species'!B747:E747="X"),1,0))</f>
        <v>0</v>
      </c>
      <c r="C747">
        <f>IF(SUM('Actual species'!F747)&gt;0,1,IF(SUM('Actual species'!F747="X"),1,0))</f>
        <v>0</v>
      </c>
      <c r="D747">
        <f>IF(SUM('Actual species'!G747)&gt;0,1,IF(SUM('Actual species'!G747="X"),1,0))</f>
        <v>0</v>
      </c>
      <c r="E747">
        <f>IF(SUM('Actual species'!H747)&gt;0,1,IF(SUM('Actual species'!H747="X"),1,0))</f>
        <v>0</v>
      </c>
      <c r="F747">
        <f>IF(SUM('Actual species'!I747)&gt;0,1,IF(SUM('Actual species'!I747="X"),1,0))</f>
        <v>0</v>
      </c>
      <c r="G747">
        <f>IF(SUM('Actual species'!J747)&gt;0,1,IF(SUM('Actual species'!J747="X"),1,0))</f>
        <v>0</v>
      </c>
      <c r="H747">
        <f>IF(SUM('Actual species'!K747)&gt;0,1,IF(SUM('Actual species'!K747="X"),1,0))</f>
        <v>0</v>
      </c>
      <c r="I747">
        <f>IF(SUM('Actual species'!L747)&gt;0,1,IF(SUM('Actual species'!L747="X"),1,0))</f>
        <v>0</v>
      </c>
      <c r="J747">
        <f>IF(SUM('Actual species'!M747)&gt;0,1,IF(SUM('Actual species'!M747="X"),1,0))</f>
        <v>1</v>
      </c>
      <c r="K747">
        <f>IF(SUM('Actual species'!N747)&gt;0,1,IF(SUM('Actual species'!N747="X"),1,0))</f>
        <v>0</v>
      </c>
      <c r="L747">
        <f>IF(SUM('Actual species'!O747)&gt;0,1,IF(SUM('Actual species'!O747="X"),1,0))</f>
        <v>0</v>
      </c>
      <c r="M747">
        <f>IF(SUM('Actual species'!P747)&gt;0,1,IF(SUM('Actual species'!P747="X"),1,0))</f>
        <v>0</v>
      </c>
      <c r="N747">
        <f>IF(SUM('Actual species'!Q747)&gt;0,1,IF(SUM('Actual species'!Q747="X"),1,0))</f>
        <v>0</v>
      </c>
      <c r="O747">
        <f>IF(SUM('Actual species'!R747)&gt;0,1,IF(SUM('Actual species'!R747="X"),1,0))</f>
        <v>0</v>
      </c>
      <c r="P747">
        <f>IF(SUM('Actual species'!S747)&gt;0,1,IF(SUM('Actual species'!S747="X"),1,0))</f>
        <v>0</v>
      </c>
      <c r="Q747">
        <f>IF(SUM('Actual species'!T747)&gt;0,1,IF(SUM('Actual species'!T747="X"),1,0))</f>
        <v>0</v>
      </c>
      <c r="R747">
        <f>IF(SUM('Actual species'!U747)&gt;0,1,IF(SUM('Actual species'!U747="X"),1,0))</f>
        <v>0</v>
      </c>
      <c r="S747">
        <f>IF(SUM('Actual species'!V747)&gt;0,1,IF(SUM('Actual species'!V747="X"),1,0))</f>
        <v>0</v>
      </c>
      <c r="T747">
        <f>IF(SUM('Actual species'!W747)&gt;0,1,IF(SUM('Actual species'!W747="X"),1,0))</f>
        <v>0</v>
      </c>
      <c r="U747">
        <f>IF(SUM('Actual species'!X747)&gt;0,1,IF(SUM('Actual species'!X747="X"),1,0))</f>
        <v>1</v>
      </c>
      <c r="V747">
        <f>IF(SUM('Actual species'!Y747)&gt;0,1,IF(SUM('Actual species'!Y747="X"),1,0))</f>
        <v>0</v>
      </c>
    </row>
    <row r="748" spans="1:22" x14ac:dyDescent="0.3">
      <c r="A748" t="str">
        <f>'Actual species'!A748</f>
        <v>Lathrobium elongatum</v>
      </c>
      <c r="B748">
        <f>IF(SUM('Actual species'!B748:E748)&gt;0,1,IF(SUM('Actual species'!B748:E748="X"),1,0))</f>
        <v>0</v>
      </c>
      <c r="C748">
        <f>IF(SUM('Actual species'!F748)&gt;0,1,IF(SUM('Actual species'!F748="X"),1,0))</f>
        <v>0</v>
      </c>
      <c r="D748">
        <f>IF(SUM('Actual species'!G748)&gt;0,1,IF(SUM('Actual species'!G748="X"),1,0))</f>
        <v>0</v>
      </c>
      <c r="E748">
        <f>IF(SUM('Actual species'!H748)&gt;0,1,IF(SUM('Actual species'!H748="X"),1,0))</f>
        <v>0</v>
      </c>
      <c r="F748">
        <f>IF(SUM('Actual species'!I748)&gt;0,1,IF(SUM('Actual species'!I748="X"),1,0))</f>
        <v>0</v>
      </c>
      <c r="G748">
        <f>IF(SUM('Actual species'!J748)&gt;0,1,IF(SUM('Actual species'!J748="X"),1,0))</f>
        <v>0</v>
      </c>
      <c r="H748">
        <f>IF(SUM('Actual species'!K748)&gt;0,1,IF(SUM('Actual species'!K748="X"),1,0))</f>
        <v>0</v>
      </c>
      <c r="I748">
        <f>IF(SUM('Actual species'!L748)&gt;0,1,IF(SUM('Actual species'!L748="X"),1,0))</f>
        <v>0</v>
      </c>
      <c r="J748">
        <f>IF(SUM('Actual species'!M748)&gt;0,1,IF(SUM('Actual species'!M748="X"),1,0))</f>
        <v>1</v>
      </c>
      <c r="K748">
        <f>IF(SUM('Actual species'!N748)&gt;0,1,IF(SUM('Actual species'!N748="X"),1,0))</f>
        <v>0</v>
      </c>
      <c r="L748">
        <f>IF(SUM('Actual species'!O748)&gt;0,1,IF(SUM('Actual species'!O748="X"),1,0))</f>
        <v>0</v>
      </c>
      <c r="M748">
        <f>IF(SUM('Actual species'!P748)&gt;0,1,IF(SUM('Actual species'!P748="X"),1,0))</f>
        <v>0</v>
      </c>
      <c r="N748">
        <f>IF(SUM('Actual species'!Q748)&gt;0,1,IF(SUM('Actual species'!Q748="X"),1,0))</f>
        <v>0</v>
      </c>
      <c r="O748">
        <f>IF(SUM('Actual species'!R748)&gt;0,1,IF(SUM('Actual species'!R748="X"),1,0))</f>
        <v>0</v>
      </c>
      <c r="P748">
        <f>IF(SUM('Actual species'!S748)&gt;0,1,IF(SUM('Actual species'!S748="X"),1,0))</f>
        <v>0</v>
      </c>
      <c r="Q748">
        <f>IF(SUM('Actual species'!T748)&gt;0,1,IF(SUM('Actual species'!T748="X"),1,0))</f>
        <v>0</v>
      </c>
      <c r="R748">
        <f>IF(SUM('Actual species'!U748)&gt;0,1,IF(SUM('Actual species'!U748="X"),1,0))</f>
        <v>0</v>
      </c>
      <c r="S748">
        <f>IF(SUM('Actual species'!V748)&gt;0,1,IF(SUM('Actual species'!V748="X"),1,0))</f>
        <v>0</v>
      </c>
      <c r="T748">
        <f>IF(SUM('Actual species'!W748)&gt;0,1,IF(SUM('Actual species'!W748="X"),1,0))</f>
        <v>0</v>
      </c>
      <c r="U748">
        <f>IF(SUM('Actual species'!X748)&gt;0,1,IF(SUM('Actual species'!X748="X"),1,0))</f>
        <v>1</v>
      </c>
      <c r="V748">
        <f>IF(SUM('Actual species'!Y748)&gt;0,1,IF(SUM('Actual species'!Y748="X"),1,0))</f>
        <v>1</v>
      </c>
    </row>
    <row r="749" spans="1:22" x14ac:dyDescent="0.3">
      <c r="A749" t="str">
        <f>'Actual species'!A749</f>
        <v>Lathrobium vitsiense</v>
      </c>
      <c r="B749">
        <f>IF(SUM('Actual species'!B749:E749)&gt;0,1,IF(SUM('Actual species'!B749:E749="X"),1,0))</f>
        <v>0</v>
      </c>
      <c r="C749">
        <f>IF(SUM('Actual species'!F749)&gt;0,1,IF(SUM('Actual species'!F749="X"),1,0))</f>
        <v>0</v>
      </c>
      <c r="D749">
        <f>IF(SUM('Actual species'!G749)&gt;0,1,IF(SUM('Actual species'!G749="X"),1,0))</f>
        <v>0</v>
      </c>
      <c r="E749">
        <f>IF(SUM('Actual species'!H749)&gt;0,1,IF(SUM('Actual species'!H749="X"),1,0))</f>
        <v>0</v>
      </c>
      <c r="F749">
        <f>IF(SUM('Actual species'!I749)&gt;0,1,IF(SUM('Actual species'!I749="X"),1,0))</f>
        <v>0</v>
      </c>
      <c r="G749">
        <f>IF(SUM('Actual species'!J749)&gt;0,1,IF(SUM('Actual species'!J749="X"),1,0))</f>
        <v>0</v>
      </c>
      <c r="H749">
        <f>IF(SUM('Actual species'!K749)&gt;0,1,IF(SUM('Actual species'!K749="X"),1,0))</f>
        <v>0</v>
      </c>
      <c r="I749">
        <f>IF(SUM('Actual species'!L749)&gt;0,1,IF(SUM('Actual species'!L749="X"),1,0))</f>
        <v>0</v>
      </c>
      <c r="J749">
        <f>IF(SUM('Actual species'!M749)&gt;0,1,IF(SUM('Actual species'!M749="X"),1,0))</f>
        <v>0</v>
      </c>
      <c r="K749">
        <f>IF(SUM('Actual species'!N749)&gt;0,1,IF(SUM('Actual species'!N749="X"),1,0))</f>
        <v>0</v>
      </c>
      <c r="L749">
        <f>IF(SUM('Actual species'!O749)&gt;0,1,IF(SUM('Actual species'!O749="X"),1,0))</f>
        <v>0</v>
      </c>
      <c r="M749">
        <f>IF(SUM('Actual species'!P749)&gt;0,1,IF(SUM('Actual species'!P749="X"),1,0))</f>
        <v>0</v>
      </c>
      <c r="N749">
        <f>IF(SUM('Actual species'!Q749)&gt;0,1,IF(SUM('Actual species'!Q749="X"),1,0))</f>
        <v>0</v>
      </c>
      <c r="O749">
        <f>IF(SUM('Actual species'!R749)&gt;0,1,IF(SUM('Actual species'!R749="X"),1,0))</f>
        <v>0</v>
      </c>
      <c r="P749">
        <f>IF(SUM('Actual species'!S749)&gt;0,1,IF(SUM('Actual species'!S749="X"),1,0))</f>
        <v>0</v>
      </c>
      <c r="Q749">
        <f>IF(SUM('Actual species'!T749)&gt;0,1,IF(SUM('Actual species'!T749="X"),1,0))</f>
        <v>1</v>
      </c>
      <c r="R749">
        <f>IF(SUM('Actual species'!U749)&gt;0,1,IF(SUM('Actual species'!U749="X"),1,0))</f>
        <v>0</v>
      </c>
      <c r="S749">
        <f>IF(SUM('Actual species'!V749)&gt;0,1,IF(SUM('Actual species'!V749="X"),1,0))</f>
        <v>0</v>
      </c>
      <c r="T749">
        <f>IF(SUM('Actual species'!W749)&gt;0,1,IF(SUM('Actual species'!W749="X"),1,0))</f>
        <v>0</v>
      </c>
      <c r="U749">
        <f>IF(SUM('Actual species'!X749)&gt;0,1,IF(SUM('Actual species'!X749="X"),1,0))</f>
        <v>1</v>
      </c>
      <c r="V749">
        <f>IF(SUM('Actual species'!Y749)&gt;0,1,IF(SUM('Actual species'!Y749="X"),1,0))</f>
        <v>0</v>
      </c>
    </row>
    <row r="750" spans="1:22" x14ac:dyDescent="0.3">
      <c r="A750" t="str">
        <f>'Actual species'!A750</f>
        <v>Lathrobium voraensis</v>
      </c>
      <c r="B750">
        <f>IF(SUM('Actual species'!B750:E750)&gt;0,1,IF(SUM('Actual species'!B750:E750="X"),1,0))</f>
        <v>0</v>
      </c>
      <c r="C750">
        <f>IF(SUM('Actual species'!F750)&gt;0,1,IF(SUM('Actual species'!F750="X"),1,0))</f>
        <v>0</v>
      </c>
      <c r="D750">
        <f>IF(SUM('Actual species'!G750)&gt;0,1,IF(SUM('Actual species'!G750="X"),1,0))</f>
        <v>0</v>
      </c>
      <c r="E750">
        <f>IF(SUM('Actual species'!H750)&gt;0,1,IF(SUM('Actual species'!H750="X"),1,0))</f>
        <v>0</v>
      </c>
      <c r="F750">
        <f>IF(SUM('Actual species'!I750)&gt;0,1,IF(SUM('Actual species'!I750="X"),1,0))</f>
        <v>0</v>
      </c>
      <c r="G750">
        <f>IF(SUM('Actual species'!J750)&gt;0,1,IF(SUM('Actual species'!J750="X"),1,0))</f>
        <v>0</v>
      </c>
      <c r="H750">
        <f>IF(SUM('Actual species'!K750)&gt;0,1,IF(SUM('Actual species'!K750="X"),1,0))</f>
        <v>0</v>
      </c>
      <c r="I750">
        <f>IF(SUM('Actual species'!L750)&gt;0,1,IF(SUM('Actual species'!L750="X"),1,0))</f>
        <v>0</v>
      </c>
      <c r="J750">
        <f>IF(SUM('Actual species'!M750)&gt;0,1,IF(SUM('Actual species'!M750="X"),1,0))</f>
        <v>0</v>
      </c>
      <c r="K750">
        <f>IF(SUM('Actual species'!N750)&gt;0,1,IF(SUM('Actual species'!N750="X"),1,0))</f>
        <v>0</v>
      </c>
      <c r="L750">
        <f>IF(SUM('Actual species'!O750)&gt;0,1,IF(SUM('Actual species'!O750="X"),1,0))</f>
        <v>0</v>
      </c>
      <c r="M750">
        <f>IF(SUM('Actual species'!P750)&gt;0,1,IF(SUM('Actual species'!P750="X"),1,0))</f>
        <v>0</v>
      </c>
      <c r="N750">
        <f>IF(SUM('Actual species'!Q750)&gt;0,1,IF(SUM('Actual species'!Q750="X"),1,0))</f>
        <v>0</v>
      </c>
      <c r="O750">
        <f>IF(SUM('Actual species'!R750)&gt;0,1,IF(SUM('Actual species'!R750="X"),1,0))</f>
        <v>0</v>
      </c>
      <c r="P750">
        <f>IF(SUM('Actual species'!S750)&gt;0,1,IF(SUM('Actual species'!S750="X"),1,0))</f>
        <v>0</v>
      </c>
      <c r="Q750">
        <f>IF(SUM('Actual species'!T750)&gt;0,1,IF(SUM('Actual species'!T750="X"),1,0))</f>
        <v>1</v>
      </c>
      <c r="R750">
        <f>IF(SUM('Actual species'!U750)&gt;0,1,IF(SUM('Actual species'!U750="X"),1,0))</f>
        <v>0</v>
      </c>
      <c r="S750">
        <f>IF(SUM('Actual species'!V750)&gt;0,1,IF(SUM('Actual species'!V750="X"),1,0))</f>
        <v>0</v>
      </c>
      <c r="T750">
        <f>IF(SUM('Actual species'!W750)&gt;0,1,IF(SUM('Actual species'!W750="X"),1,0))</f>
        <v>0</v>
      </c>
      <c r="U750">
        <f>IF(SUM('Actual species'!X750)&gt;0,1,IF(SUM('Actual species'!X750="X"),1,0))</f>
        <v>1</v>
      </c>
      <c r="V750">
        <f>IF(SUM('Actual species'!Y750)&gt;0,1,IF(SUM('Actual species'!Y750="X"),1,0))</f>
        <v>0</v>
      </c>
    </row>
    <row r="751" spans="1:22" x14ac:dyDescent="0.3">
      <c r="A751" t="str">
        <f>'Actual species'!A751</f>
        <v xml:space="preserve">Leptobium creticum (E) </v>
      </c>
      <c r="B751">
        <f>IF(SUM('Actual species'!B751:E751)&gt;0,1,IF(SUM('Actual species'!B751:E751="X"),1,0))</f>
        <v>0</v>
      </c>
      <c r="C751">
        <f>IF(SUM('Actual species'!F751)&gt;0,1,IF(SUM('Actual species'!F751="X"),1,0))</f>
        <v>0</v>
      </c>
      <c r="D751">
        <f>IF(SUM('Actual species'!G751)&gt;0,1,IF(SUM('Actual species'!G751="X"),1,0))</f>
        <v>0</v>
      </c>
      <c r="E751">
        <f>IF(SUM('Actual species'!H751)&gt;0,1,IF(SUM('Actual species'!H751="X"),1,0))</f>
        <v>0</v>
      </c>
      <c r="F751">
        <f>IF(SUM('Actual species'!I751)&gt;0,1,IF(SUM('Actual species'!I751="X"),1,0))</f>
        <v>0</v>
      </c>
      <c r="G751">
        <f>IF(SUM('Actual species'!J751)&gt;0,1,IF(SUM('Actual species'!J751="X"),1,0))</f>
        <v>1</v>
      </c>
      <c r="H751">
        <f>IF(SUM('Actual species'!K751)&gt;0,1,IF(SUM('Actual species'!K751="X"),1,0))</f>
        <v>0</v>
      </c>
      <c r="I751">
        <f>IF(SUM('Actual species'!L751)&gt;0,1,IF(SUM('Actual species'!L751="X"),1,0))</f>
        <v>0</v>
      </c>
      <c r="J751">
        <f>IF(SUM('Actual species'!M751)&gt;0,1,IF(SUM('Actual species'!M751="X"),1,0))</f>
        <v>0</v>
      </c>
      <c r="K751">
        <f>IF(SUM('Actual species'!N751)&gt;0,1,IF(SUM('Actual species'!N751="X"),1,0))</f>
        <v>0</v>
      </c>
      <c r="L751">
        <f>IF(SUM('Actual species'!O751)&gt;0,1,IF(SUM('Actual species'!O751="X"),1,0))</f>
        <v>0</v>
      </c>
      <c r="M751">
        <f>IF(SUM('Actual species'!P751)&gt;0,1,IF(SUM('Actual species'!P751="X"),1,0))</f>
        <v>0</v>
      </c>
      <c r="N751">
        <f>IF(SUM('Actual species'!Q751)&gt;0,1,IF(SUM('Actual species'!Q751="X"),1,0))</f>
        <v>0</v>
      </c>
      <c r="O751">
        <f>IF(SUM('Actual species'!R751)&gt;0,1,IF(SUM('Actual species'!R751="X"),1,0))</f>
        <v>0</v>
      </c>
      <c r="P751">
        <f>IF(SUM('Actual species'!S751)&gt;0,1,IF(SUM('Actual species'!S751="X"),1,0))</f>
        <v>0</v>
      </c>
      <c r="Q751">
        <f>IF(SUM('Actual species'!T751)&gt;0,1,IF(SUM('Actual species'!T751="X"),1,0))</f>
        <v>0</v>
      </c>
      <c r="R751">
        <f>IF(SUM('Actual species'!U751)&gt;0,1,IF(SUM('Actual species'!U751="X"),1,0))</f>
        <v>0</v>
      </c>
      <c r="S751">
        <f>IF(SUM('Actual species'!V751)&gt;0,1,IF(SUM('Actual species'!V751="X"),1,0))</f>
        <v>0</v>
      </c>
      <c r="T751">
        <f>IF(SUM('Actual species'!W751)&gt;0,1,IF(SUM('Actual species'!W751="X"),1,0))</f>
        <v>1</v>
      </c>
      <c r="U751">
        <f>IF(SUM('Actual species'!X751)&gt;0,1,IF(SUM('Actual species'!X751="X"),1,0))</f>
        <v>0</v>
      </c>
      <c r="V751">
        <f>IF(SUM('Actual species'!Y751)&gt;0,1,IF(SUM('Actual species'!Y751="X"),1,0))</f>
        <v>0</v>
      </c>
    </row>
    <row r="752" spans="1:22" x14ac:dyDescent="0.3">
      <c r="A752" t="str">
        <f>'Actual species'!A752</f>
        <v xml:space="preserve">*Leptobium fageli (E) </v>
      </c>
      <c r="B752">
        <f>IF(SUM('Actual species'!B752:E752)&gt;0,1,IF(SUM('Actual species'!B752:E752="X"),1,0))</f>
        <v>1</v>
      </c>
      <c r="C752">
        <f>IF(SUM('Actual species'!F752)&gt;0,1,IF(SUM('Actual species'!F752="X"),1,0))</f>
        <v>0</v>
      </c>
      <c r="D752">
        <f>IF(SUM('Actual species'!G752)&gt;0,1,IF(SUM('Actual species'!G752="X"),1,0))</f>
        <v>0</v>
      </c>
      <c r="E752">
        <f>IF(SUM('Actual species'!H752)&gt;0,1,IF(SUM('Actual species'!H752="X"),1,0))</f>
        <v>0</v>
      </c>
      <c r="F752">
        <f>IF(SUM('Actual species'!I752)&gt;0,1,IF(SUM('Actual species'!I752="X"),1,0))</f>
        <v>0</v>
      </c>
      <c r="G752">
        <f>IF(SUM('Actual species'!J752)&gt;0,1,IF(SUM('Actual species'!J752="X"),1,0))</f>
        <v>0</v>
      </c>
      <c r="H752">
        <f>IF(SUM('Actual species'!K752)&gt;0,1,IF(SUM('Actual species'!K752="X"),1,0))</f>
        <v>0</v>
      </c>
      <c r="I752">
        <f>IF(SUM('Actual species'!L752)&gt;0,1,IF(SUM('Actual species'!L752="X"),1,0))</f>
        <v>0</v>
      </c>
      <c r="J752">
        <f>IF(SUM('Actual species'!M752)&gt;0,1,IF(SUM('Actual species'!M752="X"),1,0))</f>
        <v>0</v>
      </c>
      <c r="K752">
        <f>IF(SUM('Actual species'!N752)&gt;0,1,IF(SUM('Actual species'!N752="X"),1,0))</f>
        <v>0</v>
      </c>
      <c r="L752">
        <f>IF(SUM('Actual species'!O752)&gt;0,1,IF(SUM('Actual species'!O752="X"),1,0))</f>
        <v>0</v>
      </c>
      <c r="M752">
        <f>IF(SUM('Actual species'!P752)&gt;0,1,IF(SUM('Actual species'!P752="X"),1,0))</f>
        <v>0</v>
      </c>
      <c r="N752">
        <f>IF(SUM('Actual species'!Q752)&gt;0,1,IF(SUM('Actual species'!Q752="X"),1,0))</f>
        <v>0</v>
      </c>
      <c r="O752">
        <f>IF(SUM('Actual species'!R752)&gt;0,1,IF(SUM('Actual species'!R752="X"),1,0))</f>
        <v>0</v>
      </c>
      <c r="P752">
        <f>IF(SUM('Actual species'!S752)&gt;0,1,IF(SUM('Actual species'!S752="X"),1,0))</f>
        <v>0</v>
      </c>
      <c r="Q752">
        <f>IF(SUM('Actual species'!T752)&gt;0,1,IF(SUM('Actual species'!T752="X"),1,0))</f>
        <v>0</v>
      </c>
      <c r="R752">
        <f>IF(SUM('Actual species'!U752)&gt;0,1,IF(SUM('Actual species'!U752="X"),1,0))</f>
        <v>0</v>
      </c>
      <c r="S752">
        <f>IF(SUM('Actual species'!V752)&gt;0,1,IF(SUM('Actual species'!V752="X"),1,0))</f>
        <v>0</v>
      </c>
      <c r="T752">
        <f>IF(SUM('Actual species'!W752)&gt;0,1,IF(SUM('Actual species'!W752="X"),1,0))</f>
        <v>1</v>
      </c>
      <c r="U752">
        <f>IF(SUM('Actual species'!X752)&gt;0,1,IF(SUM('Actual species'!X752="X"),1,0))</f>
        <v>0</v>
      </c>
      <c r="V752">
        <f>IF(SUM('Actual species'!Y752)&gt;0,1,IF(SUM('Actual species'!Y752="X"),1,0))</f>
        <v>0</v>
      </c>
    </row>
    <row r="753" spans="1:22" x14ac:dyDescent="0.3">
      <c r="A753" t="str">
        <f>'Actual species'!A753</f>
        <v>Leptobium gracile</v>
      </c>
      <c r="B753">
        <f>IF(SUM('Actual species'!B753:E753)&gt;0,1,IF(SUM('Actual species'!B753:E753="X"),1,0))</f>
        <v>0</v>
      </c>
      <c r="C753">
        <f>IF(SUM('Actual species'!F753)&gt;0,1,IF(SUM('Actual species'!F753="X"),1,0))</f>
        <v>0</v>
      </c>
      <c r="D753">
        <f>IF(SUM('Actual species'!G753)&gt;0,1,IF(SUM('Actual species'!G753="X"),1,0))</f>
        <v>0</v>
      </c>
      <c r="E753">
        <f>IF(SUM('Actual species'!H753)&gt;0,1,IF(SUM('Actual species'!H753="X"),1,0))</f>
        <v>1</v>
      </c>
      <c r="F753">
        <f>IF(SUM('Actual species'!I753)&gt;0,1,IF(SUM('Actual species'!I753="X"),1,0))</f>
        <v>1</v>
      </c>
      <c r="G753">
        <f>IF(SUM('Actual species'!J753)&gt;0,1,IF(SUM('Actual species'!J753="X"),1,0))</f>
        <v>1</v>
      </c>
      <c r="H753">
        <f>IF(SUM('Actual species'!K753)&gt;0,1,IF(SUM('Actual species'!K753="X"),1,0))</f>
        <v>1</v>
      </c>
      <c r="I753">
        <f>IF(SUM('Actual species'!L753)&gt;0,1,IF(SUM('Actual species'!L753="X"),1,0))</f>
        <v>0</v>
      </c>
      <c r="J753">
        <f>IF(SUM('Actual species'!M753)&gt;0,1,IF(SUM('Actual species'!M753="X"),1,0))</f>
        <v>1</v>
      </c>
      <c r="K753">
        <f>IF(SUM('Actual species'!N753)&gt;0,1,IF(SUM('Actual species'!N753="X"),1,0))</f>
        <v>0</v>
      </c>
      <c r="L753">
        <f>IF(SUM('Actual species'!O753)&gt;0,1,IF(SUM('Actual species'!O753="X"),1,0))</f>
        <v>0</v>
      </c>
      <c r="M753">
        <f>IF(SUM('Actual species'!P753)&gt;0,1,IF(SUM('Actual species'!P753="X"),1,0))</f>
        <v>0</v>
      </c>
      <c r="N753">
        <f>IF(SUM('Actual species'!Q753)&gt;0,1,IF(SUM('Actual species'!Q753="X"),1,0))</f>
        <v>0</v>
      </c>
      <c r="O753">
        <f>IF(SUM('Actual species'!R753)&gt;0,1,IF(SUM('Actual species'!R753="X"),1,0))</f>
        <v>0</v>
      </c>
      <c r="P753">
        <f>IF(SUM('Actual species'!S753)&gt;0,1,IF(SUM('Actual species'!S753="X"),1,0))</f>
        <v>0</v>
      </c>
      <c r="Q753">
        <f>IF(SUM('Actual species'!T753)&gt;0,1,IF(SUM('Actual species'!T753="X"),1,0))</f>
        <v>0</v>
      </c>
      <c r="R753">
        <f>IF(SUM('Actual species'!U753)&gt;0,1,IF(SUM('Actual species'!U753="X"),1,0))</f>
        <v>0</v>
      </c>
      <c r="S753">
        <f>IF(SUM('Actual species'!V753)&gt;0,1,IF(SUM('Actual species'!V753="X"),1,0))</f>
        <v>0</v>
      </c>
      <c r="T753">
        <f>IF(SUM('Actual species'!W753)&gt;0,1,IF(SUM('Actual species'!W753="X"),1,0))</f>
        <v>0</v>
      </c>
      <c r="U753">
        <f>IF(SUM('Actual species'!X753)&gt;0,1,IF(SUM('Actual species'!X753="X"),1,0))</f>
        <v>1</v>
      </c>
      <c r="V753">
        <f>IF(SUM('Actual species'!Y753)&gt;0,1,IF(SUM('Actual species'!Y753="X"),1,0))</f>
        <v>1</v>
      </c>
    </row>
    <row r="754" spans="1:22" x14ac:dyDescent="0.3">
      <c r="A754" t="str">
        <f>'Actual species'!A754</f>
        <v>Leptobium illyricum</v>
      </c>
      <c r="B754">
        <f>IF(SUM('Actual species'!B754:E754)&gt;0,1,IF(SUM('Actual species'!B754:E754="X"),1,0))</f>
        <v>0</v>
      </c>
      <c r="C754">
        <f>IF(SUM('Actual species'!F754)&gt;0,1,IF(SUM('Actual species'!F754="X"),1,0))</f>
        <v>1</v>
      </c>
      <c r="D754">
        <f>IF(SUM('Actual species'!G754)&gt;0,1,IF(SUM('Actual species'!G754="X"),1,0))</f>
        <v>0</v>
      </c>
      <c r="E754">
        <f>IF(SUM('Actual species'!H754)&gt;0,1,IF(SUM('Actual species'!H754="X"),1,0))</f>
        <v>0</v>
      </c>
      <c r="F754">
        <f>IF(SUM('Actual species'!I754)&gt;0,1,IF(SUM('Actual species'!I754="X"),1,0))</f>
        <v>1</v>
      </c>
      <c r="G754">
        <f>IF(SUM('Actual species'!J754)&gt;0,1,IF(SUM('Actual species'!J754="X"),1,0))</f>
        <v>0</v>
      </c>
      <c r="H754">
        <f>IF(SUM('Actual species'!K754)&gt;0,1,IF(SUM('Actual species'!K754="X"),1,0))</f>
        <v>0</v>
      </c>
      <c r="I754">
        <f>IF(SUM('Actual species'!L754)&gt;0,1,IF(SUM('Actual species'!L754="X"),1,0))</f>
        <v>0</v>
      </c>
      <c r="J754">
        <f>IF(SUM('Actual species'!M754)&gt;0,1,IF(SUM('Actual species'!M754="X"),1,0))</f>
        <v>1</v>
      </c>
      <c r="K754">
        <f>IF(SUM('Actual species'!N754)&gt;0,1,IF(SUM('Actual species'!N754="X"),1,0))</f>
        <v>0</v>
      </c>
      <c r="L754">
        <f>IF(SUM('Actual species'!O754)&gt;0,1,IF(SUM('Actual species'!O754="X"),1,0))</f>
        <v>0</v>
      </c>
      <c r="M754">
        <f>IF(SUM('Actual species'!P754)&gt;0,1,IF(SUM('Actual species'!P754="X"),1,0))</f>
        <v>0</v>
      </c>
      <c r="N754">
        <f>IF(SUM('Actual species'!Q754)&gt;0,1,IF(SUM('Actual species'!Q754="X"),1,0))</f>
        <v>0</v>
      </c>
      <c r="O754">
        <f>IF(SUM('Actual species'!R754)&gt;0,1,IF(SUM('Actual species'!R754="X"),1,0))</f>
        <v>1</v>
      </c>
      <c r="P754">
        <f>IF(SUM('Actual species'!S754)&gt;0,1,IF(SUM('Actual species'!S754="X"),1,0))</f>
        <v>0</v>
      </c>
      <c r="Q754">
        <f>IF(SUM('Actual species'!T754)&gt;0,1,IF(SUM('Actual species'!T754="X"),1,0))</f>
        <v>0</v>
      </c>
      <c r="R754">
        <f>IF(SUM('Actual species'!U754)&gt;0,1,IF(SUM('Actual species'!U754="X"),1,0))</f>
        <v>0</v>
      </c>
      <c r="S754">
        <f>IF(SUM('Actual species'!V754)&gt;0,1,IF(SUM('Actual species'!V754="X"),1,0))</f>
        <v>0</v>
      </c>
      <c r="T754">
        <f>IF(SUM('Actual species'!W754)&gt;0,1,IF(SUM('Actual species'!W754="X"),1,0))</f>
        <v>0</v>
      </c>
      <c r="U754">
        <f>IF(SUM('Actual species'!X754)&gt;0,1,IF(SUM('Actual species'!X754="X"),1,0))</f>
        <v>1</v>
      </c>
      <c r="V754">
        <f>IF(SUM('Actual species'!Y754)&gt;0,1,IF(SUM('Actual species'!Y754="X"),1,0))</f>
        <v>1</v>
      </c>
    </row>
    <row r="755" spans="1:22" x14ac:dyDescent="0.3">
      <c r="A755" t="str">
        <f>'Actual species'!A755</f>
        <v xml:space="preserve">*Leptobium longitibiale (E) </v>
      </c>
      <c r="B755">
        <f>IF(SUM('Actual species'!B755:E755)&gt;0,1,IF(SUM('Actual species'!B755:E755="X"),1,0))</f>
        <v>1</v>
      </c>
      <c r="C755">
        <f>IF(SUM('Actual species'!F755)&gt;0,1,IF(SUM('Actual species'!F755="X"),1,0))</f>
        <v>0</v>
      </c>
      <c r="D755">
        <f>IF(SUM('Actual species'!G755)&gt;0,1,IF(SUM('Actual species'!G755="X"),1,0))</f>
        <v>0</v>
      </c>
      <c r="E755">
        <f>IF(SUM('Actual species'!H755)&gt;0,1,IF(SUM('Actual species'!H755="X"),1,0))</f>
        <v>0</v>
      </c>
      <c r="F755">
        <f>IF(SUM('Actual species'!I755)&gt;0,1,IF(SUM('Actual species'!I755="X"),1,0))</f>
        <v>0</v>
      </c>
      <c r="G755">
        <f>IF(SUM('Actual species'!J755)&gt;0,1,IF(SUM('Actual species'!J755="X"),1,0))</f>
        <v>0</v>
      </c>
      <c r="H755">
        <f>IF(SUM('Actual species'!K755)&gt;0,1,IF(SUM('Actual species'!K755="X"),1,0))</f>
        <v>0</v>
      </c>
      <c r="I755">
        <f>IF(SUM('Actual species'!L755)&gt;0,1,IF(SUM('Actual species'!L755="X"),1,0))</f>
        <v>0</v>
      </c>
      <c r="J755">
        <f>IF(SUM('Actual species'!M755)&gt;0,1,IF(SUM('Actual species'!M755="X"),1,0))</f>
        <v>0</v>
      </c>
      <c r="K755">
        <f>IF(SUM('Actual species'!N755)&gt;0,1,IF(SUM('Actual species'!N755="X"),1,0))</f>
        <v>0</v>
      </c>
      <c r="L755">
        <f>IF(SUM('Actual species'!O755)&gt;0,1,IF(SUM('Actual species'!O755="X"),1,0))</f>
        <v>0</v>
      </c>
      <c r="M755">
        <f>IF(SUM('Actual species'!P755)&gt;0,1,IF(SUM('Actual species'!P755="X"),1,0))</f>
        <v>0</v>
      </c>
      <c r="N755">
        <f>IF(SUM('Actual species'!Q755)&gt;0,1,IF(SUM('Actual species'!Q755="X"),1,0))</f>
        <v>0</v>
      </c>
      <c r="O755">
        <f>IF(SUM('Actual species'!R755)&gt;0,1,IF(SUM('Actual species'!R755="X"),1,0))</f>
        <v>0</v>
      </c>
      <c r="P755">
        <f>IF(SUM('Actual species'!S755)&gt;0,1,IF(SUM('Actual species'!S755="X"),1,0))</f>
        <v>0</v>
      </c>
      <c r="Q755">
        <f>IF(SUM('Actual species'!T755)&gt;0,1,IF(SUM('Actual species'!T755="X"),1,0))</f>
        <v>0</v>
      </c>
      <c r="R755">
        <f>IF(SUM('Actual species'!U755)&gt;0,1,IF(SUM('Actual species'!U755="X"),1,0))</f>
        <v>0</v>
      </c>
      <c r="S755">
        <f>IF(SUM('Actual species'!V755)&gt;0,1,IF(SUM('Actual species'!V755="X"),1,0))</f>
        <v>0</v>
      </c>
      <c r="T755">
        <f>IF(SUM('Actual species'!W755)&gt;0,1,IF(SUM('Actual species'!W755="X"),1,0))</f>
        <v>1</v>
      </c>
      <c r="U755">
        <f>IF(SUM('Actual species'!X755)&gt;0,1,IF(SUM('Actual species'!X755="X"),1,0))</f>
        <v>0</v>
      </c>
      <c r="V755">
        <f>IF(SUM('Actual species'!Y755)&gt;0,1,IF(SUM('Actual species'!Y755="X"),1,0))</f>
        <v>0</v>
      </c>
    </row>
    <row r="756" spans="1:22" x14ac:dyDescent="0.3">
      <c r="A756" t="str">
        <f>'Actual species'!A756</f>
        <v xml:space="preserve">*Leptobium samium (E) </v>
      </c>
      <c r="B756">
        <f>IF(SUM('Actual species'!B756:E756)&gt;0,1,IF(SUM('Actual species'!B756:E756="X"),1,0))</f>
        <v>0</v>
      </c>
      <c r="C756">
        <f>IF(SUM('Actual species'!F756)&gt;0,1,IF(SUM('Actual species'!F756="X"),1,0))</f>
        <v>0</v>
      </c>
      <c r="D756">
        <f>IF(SUM('Actual species'!G756)&gt;0,1,IF(SUM('Actual species'!G756="X"),1,0))</f>
        <v>0</v>
      </c>
      <c r="E756">
        <f>IF(SUM('Actual species'!H756)&gt;0,1,IF(SUM('Actual species'!H756="X"),1,0))</f>
        <v>1</v>
      </c>
      <c r="F756">
        <f>IF(SUM('Actual species'!I756)&gt;0,1,IF(SUM('Actual species'!I756="X"),1,0))</f>
        <v>0</v>
      </c>
      <c r="G756">
        <f>IF(SUM('Actual species'!J756)&gt;0,1,IF(SUM('Actual species'!J756="X"),1,0))</f>
        <v>0</v>
      </c>
      <c r="H756">
        <f>IF(SUM('Actual species'!K756)&gt;0,1,IF(SUM('Actual species'!K756="X"),1,0))</f>
        <v>0</v>
      </c>
      <c r="I756">
        <f>IF(SUM('Actual species'!L756)&gt;0,1,IF(SUM('Actual species'!L756="X"),1,0))</f>
        <v>0</v>
      </c>
      <c r="J756">
        <f>IF(SUM('Actual species'!M756)&gt;0,1,IF(SUM('Actual species'!M756="X"),1,0))</f>
        <v>0</v>
      </c>
      <c r="K756">
        <f>IF(SUM('Actual species'!N756)&gt;0,1,IF(SUM('Actual species'!N756="X"),1,0))</f>
        <v>0</v>
      </c>
      <c r="L756">
        <f>IF(SUM('Actual species'!O756)&gt;0,1,IF(SUM('Actual species'!O756="X"),1,0))</f>
        <v>0</v>
      </c>
      <c r="M756">
        <f>IF(SUM('Actual species'!P756)&gt;0,1,IF(SUM('Actual species'!P756="X"),1,0))</f>
        <v>0</v>
      </c>
      <c r="N756">
        <f>IF(SUM('Actual species'!Q756)&gt;0,1,IF(SUM('Actual species'!Q756="X"),1,0))</f>
        <v>0</v>
      </c>
      <c r="O756">
        <f>IF(SUM('Actual species'!R756)&gt;0,1,IF(SUM('Actual species'!R756="X"),1,0))</f>
        <v>0</v>
      </c>
      <c r="P756">
        <f>IF(SUM('Actual species'!S756)&gt;0,1,IF(SUM('Actual species'!S756="X"),1,0))</f>
        <v>0</v>
      </c>
      <c r="Q756">
        <f>IF(SUM('Actual species'!T756)&gt;0,1,IF(SUM('Actual species'!T756="X"),1,0))</f>
        <v>0</v>
      </c>
      <c r="R756">
        <f>IF(SUM('Actual species'!U756)&gt;0,1,IF(SUM('Actual species'!U756="X"),1,0))</f>
        <v>0</v>
      </c>
      <c r="S756">
        <f>IF(SUM('Actual species'!V756)&gt;0,1,IF(SUM('Actual species'!V756="X"),1,0))</f>
        <v>0</v>
      </c>
      <c r="T756">
        <f>IF(SUM('Actual species'!W756)&gt;0,1,IF(SUM('Actual species'!W756="X"),1,0))</f>
        <v>1</v>
      </c>
      <c r="U756">
        <f>IF(SUM('Actual species'!X756)&gt;0,1,IF(SUM('Actual species'!X756="X"),1,0))</f>
        <v>0</v>
      </c>
      <c r="V756">
        <f>IF(SUM('Actual species'!Y756)&gt;0,1,IF(SUM('Actual species'!Y756="X"),1,0))</f>
        <v>0</v>
      </c>
    </row>
    <row r="757" spans="1:22" x14ac:dyDescent="0.3">
      <c r="A757" t="str">
        <f>'Actual species'!A757</f>
        <v xml:space="preserve">Leptobium thryptisense (E) </v>
      </c>
      <c r="B757">
        <f>IF(SUM('Actual species'!B757:E757)&gt;0,1,IF(SUM('Actual species'!B757:E757="X"),1,0))</f>
        <v>0</v>
      </c>
      <c r="C757">
        <f>IF(SUM('Actual species'!F757)&gt;0,1,IF(SUM('Actual species'!F757="X"),1,0))</f>
        <v>0</v>
      </c>
      <c r="D757">
        <f>IF(SUM('Actual species'!G757)&gt;0,1,IF(SUM('Actual species'!G757="X"),1,0))</f>
        <v>0</v>
      </c>
      <c r="E757">
        <f>IF(SUM('Actual species'!H757)&gt;0,1,IF(SUM('Actual species'!H757="X"),1,0))</f>
        <v>0</v>
      </c>
      <c r="F757">
        <f>IF(SUM('Actual species'!I757)&gt;0,1,IF(SUM('Actual species'!I757="X"),1,0))</f>
        <v>0</v>
      </c>
      <c r="G757">
        <f>IF(SUM('Actual species'!J757)&gt;0,1,IF(SUM('Actual species'!J757="X"),1,0))</f>
        <v>1</v>
      </c>
      <c r="H757">
        <f>IF(SUM('Actual species'!K757)&gt;0,1,IF(SUM('Actual species'!K757="X"),1,0))</f>
        <v>0</v>
      </c>
      <c r="I757">
        <f>IF(SUM('Actual species'!L757)&gt;0,1,IF(SUM('Actual species'!L757="X"),1,0))</f>
        <v>0</v>
      </c>
      <c r="J757">
        <f>IF(SUM('Actual species'!M757)&gt;0,1,IF(SUM('Actual species'!M757="X"),1,0))</f>
        <v>0</v>
      </c>
      <c r="K757">
        <f>IF(SUM('Actual species'!N757)&gt;0,1,IF(SUM('Actual species'!N757="X"),1,0))</f>
        <v>0</v>
      </c>
      <c r="L757">
        <f>IF(SUM('Actual species'!O757)&gt;0,1,IF(SUM('Actual species'!O757="X"),1,0))</f>
        <v>0</v>
      </c>
      <c r="M757">
        <f>IF(SUM('Actual species'!P757)&gt;0,1,IF(SUM('Actual species'!P757="X"),1,0))</f>
        <v>0</v>
      </c>
      <c r="N757">
        <f>IF(SUM('Actual species'!Q757)&gt;0,1,IF(SUM('Actual species'!Q757="X"),1,0))</f>
        <v>0</v>
      </c>
      <c r="O757">
        <f>IF(SUM('Actual species'!R757)&gt;0,1,IF(SUM('Actual species'!R757="X"),1,0))</f>
        <v>0</v>
      </c>
      <c r="P757">
        <f>IF(SUM('Actual species'!S757)&gt;0,1,IF(SUM('Actual species'!S757="X"),1,0))</f>
        <v>0</v>
      </c>
      <c r="Q757">
        <f>IF(SUM('Actual species'!T757)&gt;0,1,IF(SUM('Actual species'!T757="X"),1,0))</f>
        <v>0</v>
      </c>
      <c r="R757">
        <f>IF(SUM('Actual species'!U757)&gt;0,1,IF(SUM('Actual species'!U757="X"),1,0))</f>
        <v>0</v>
      </c>
      <c r="S757">
        <f>IF(SUM('Actual species'!V757)&gt;0,1,IF(SUM('Actual species'!V757="X"),1,0))</f>
        <v>0</v>
      </c>
      <c r="T757">
        <f>IF(SUM('Actual species'!W757)&gt;0,1,IF(SUM('Actual species'!W757="X"),1,0))</f>
        <v>1</v>
      </c>
      <c r="U757">
        <f>IF(SUM('Actual species'!X757)&gt;0,1,IF(SUM('Actual species'!X757="X"),1,0))</f>
        <v>0</v>
      </c>
      <c r="V757">
        <f>IF(SUM('Actual species'!Y757)&gt;0,1,IF(SUM('Actual species'!Y757="X"),1,0))</f>
        <v>0</v>
      </c>
    </row>
    <row r="758" spans="1:22" x14ac:dyDescent="0.3">
      <c r="A758" t="str">
        <f>'Actual species'!A758</f>
        <v>Lithocharis nigriceps</v>
      </c>
      <c r="B758">
        <f>IF(SUM('Actual species'!B758:E758)&gt;0,1,IF(SUM('Actual species'!B758:E758="X"),1,0))</f>
        <v>0</v>
      </c>
      <c r="C758">
        <f>IF(SUM('Actual species'!F758)&gt;0,1,IF(SUM('Actual species'!F758="X"),1,0))</f>
        <v>0</v>
      </c>
      <c r="D758">
        <f>IF(SUM('Actual species'!G758)&gt;0,1,IF(SUM('Actual species'!G758="X"),1,0))</f>
        <v>0</v>
      </c>
      <c r="E758">
        <f>IF(SUM('Actual species'!H758)&gt;0,1,IF(SUM('Actual species'!H758="X"),1,0))</f>
        <v>0</v>
      </c>
      <c r="F758">
        <f>IF(SUM('Actual species'!I758)&gt;0,1,IF(SUM('Actual species'!I758="X"),1,0))</f>
        <v>0</v>
      </c>
      <c r="G758">
        <f>IF(SUM('Actual species'!J758)&gt;0,1,IF(SUM('Actual species'!J758="X"),1,0))</f>
        <v>0</v>
      </c>
      <c r="H758">
        <f>IF(SUM('Actual species'!K758)&gt;0,1,IF(SUM('Actual species'!K758="X"),1,0))</f>
        <v>0</v>
      </c>
      <c r="I758">
        <f>IF(SUM('Actual species'!L758)&gt;0,1,IF(SUM('Actual species'!L758="X"),1,0))</f>
        <v>0</v>
      </c>
      <c r="J758">
        <f>IF(SUM('Actual species'!M758)&gt;0,1,IF(SUM('Actual species'!M758="X"),1,0))</f>
        <v>1</v>
      </c>
      <c r="K758">
        <f>IF(SUM('Actual species'!N758)&gt;0,1,IF(SUM('Actual species'!N758="X"),1,0))</f>
        <v>0</v>
      </c>
      <c r="L758">
        <f>IF(SUM('Actual species'!O758)&gt;0,1,IF(SUM('Actual species'!O758="X"),1,0))</f>
        <v>0</v>
      </c>
      <c r="M758">
        <f>IF(SUM('Actual species'!P758)&gt;0,1,IF(SUM('Actual species'!P758="X"),1,0))</f>
        <v>0</v>
      </c>
      <c r="N758">
        <f>IF(SUM('Actual species'!Q758)&gt;0,1,IF(SUM('Actual species'!Q758="X"),1,0))</f>
        <v>0</v>
      </c>
      <c r="O758">
        <f>IF(SUM('Actual species'!R758)&gt;0,1,IF(SUM('Actual species'!R758="X"),1,0))</f>
        <v>0</v>
      </c>
      <c r="P758">
        <f>IF(SUM('Actual species'!S758)&gt;0,1,IF(SUM('Actual species'!S758="X"),1,0))</f>
        <v>0</v>
      </c>
      <c r="Q758">
        <f>IF(SUM('Actual species'!T758)&gt;0,1,IF(SUM('Actual species'!T758="X"),1,0))</f>
        <v>0</v>
      </c>
      <c r="R758">
        <f>IF(SUM('Actual species'!U758)&gt;0,1,IF(SUM('Actual species'!U758="X"),1,0))</f>
        <v>0</v>
      </c>
      <c r="S758">
        <f>IF(SUM('Actual species'!V758)&gt;0,1,IF(SUM('Actual species'!V758="X"),1,0))</f>
        <v>0</v>
      </c>
      <c r="T758">
        <f>IF(SUM('Actual species'!W758)&gt;0,1,IF(SUM('Actual species'!W758="X"),1,0))</f>
        <v>0</v>
      </c>
      <c r="U758">
        <f>IF(SUM('Actual species'!X758)&gt;0,1,IF(SUM('Actual species'!X758="X"),1,0))</f>
        <v>0</v>
      </c>
      <c r="V758">
        <f>IF(SUM('Actual species'!Y758)&gt;0,1,IF(SUM('Actual species'!Y758="X"),1,0))</f>
        <v>0</v>
      </c>
    </row>
    <row r="759" spans="1:22" x14ac:dyDescent="0.3">
      <c r="A759" t="str">
        <f>'Actual species'!A759</f>
        <v>Lithocharis ochracea</v>
      </c>
      <c r="B759">
        <f>IF(SUM('Actual species'!B759:E759)&gt;0,1,IF(SUM('Actual species'!B759:E759="X"),1,0))</f>
        <v>0</v>
      </c>
      <c r="C759">
        <f>IF(SUM('Actual species'!F759)&gt;0,1,IF(SUM('Actual species'!F759="X"),1,0))</f>
        <v>0</v>
      </c>
      <c r="D759">
        <f>IF(SUM('Actual species'!G759)&gt;0,1,IF(SUM('Actual species'!G759="X"),1,0))</f>
        <v>0</v>
      </c>
      <c r="E759">
        <f>IF(SUM('Actual species'!H759)&gt;0,1,IF(SUM('Actual species'!H759="X"),1,0))</f>
        <v>0</v>
      </c>
      <c r="F759">
        <f>IF(SUM('Actual species'!I759)&gt;0,1,IF(SUM('Actual species'!I759="X"),1,0))</f>
        <v>0</v>
      </c>
      <c r="G759">
        <f>IF(SUM('Actual species'!J759)&gt;0,1,IF(SUM('Actual species'!J759="X"),1,0))</f>
        <v>0</v>
      </c>
      <c r="H759">
        <f>IF(SUM('Actual species'!K759)&gt;0,1,IF(SUM('Actual species'!K759="X"),1,0))</f>
        <v>0</v>
      </c>
      <c r="I759">
        <f>IF(SUM('Actual species'!L759)&gt;0,1,IF(SUM('Actual species'!L759="X"),1,0))</f>
        <v>0</v>
      </c>
      <c r="J759">
        <f>IF(SUM('Actual species'!M759)&gt;0,1,IF(SUM('Actual species'!M759="X"),1,0))</f>
        <v>1</v>
      </c>
      <c r="K759">
        <f>IF(SUM('Actual species'!N759)&gt;0,1,IF(SUM('Actual species'!N759="X"),1,0))</f>
        <v>0</v>
      </c>
      <c r="L759">
        <f>IF(SUM('Actual species'!O759)&gt;0,1,IF(SUM('Actual species'!O759="X"),1,0))</f>
        <v>0</v>
      </c>
      <c r="M759">
        <f>IF(SUM('Actual species'!P759)&gt;0,1,IF(SUM('Actual species'!P759="X"),1,0))</f>
        <v>0</v>
      </c>
      <c r="N759">
        <f>IF(SUM('Actual species'!Q759)&gt;0,1,IF(SUM('Actual species'!Q759="X"),1,0))</f>
        <v>0</v>
      </c>
      <c r="O759">
        <f>IF(SUM('Actual species'!R759)&gt;0,1,IF(SUM('Actual species'!R759="X"),1,0))</f>
        <v>0</v>
      </c>
      <c r="P759">
        <f>IF(SUM('Actual species'!S759)&gt;0,1,IF(SUM('Actual species'!S759="X"),1,0))</f>
        <v>0</v>
      </c>
      <c r="Q759">
        <f>IF(SUM('Actual species'!T759)&gt;0,1,IF(SUM('Actual species'!T759="X"),1,0))</f>
        <v>0</v>
      </c>
      <c r="R759">
        <f>IF(SUM('Actual species'!U759)&gt;0,1,IF(SUM('Actual species'!U759="X"),1,0))</f>
        <v>0</v>
      </c>
      <c r="S759">
        <f>IF(SUM('Actual species'!V759)&gt;0,1,IF(SUM('Actual species'!V759="X"),1,0))</f>
        <v>0</v>
      </c>
      <c r="T759">
        <f>IF(SUM('Actual species'!W759)&gt;0,1,IF(SUM('Actual species'!W759="X"),1,0))</f>
        <v>0</v>
      </c>
      <c r="U759">
        <f>IF(SUM('Actual species'!X759)&gt;0,1,IF(SUM('Actual species'!X759="X"),1,0))</f>
        <v>0</v>
      </c>
      <c r="V759">
        <f>IF(SUM('Actual species'!Y759)&gt;0,1,IF(SUM('Actual species'!Y759="X"),1,0))</f>
        <v>1</v>
      </c>
    </row>
    <row r="760" spans="1:22" x14ac:dyDescent="0.3">
      <c r="A760" t="str">
        <f>'Actual species'!A760</f>
        <v xml:space="preserve">*Lobrathium apicale (E) </v>
      </c>
      <c r="B760">
        <f>IF(SUM('Actual species'!B760:E760)&gt;0,1,IF(SUM('Actual species'!B760:E760="X"),1,0))</f>
        <v>1</v>
      </c>
      <c r="C760">
        <f>IF(SUM('Actual species'!F760)&gt;0,1,IF(SUM('Actual species'!F760="X"),1,0))</f>
        <v>0</v>
      </c>
      <c r="D760">
        <f>IF(SUM('Actual species'!G760)&gt;0,1,IF(SUM('Actual species'!G760="X"),1,0))</f>
        <v>0</v>
      </c>
      <c r="E760">
        <f>IF(SUM('Actual species'!H760)&gt;0,1,IF(SUM('Actual species'!H760="X"),1,0))</f>
        <v>0</v>
      </c>
      <c r="F760">
        <f>IF(SUM('Actual species'!I760)&gt;0,1,IF(SUM('Actual species'!I760="X"),1,0))</f>
        <v>0</v>
      </c>
      <c r="G760">
        <f>IF(SUM('Actual species'!J760)&gt;0,1,IF(SUM('Actual species'!J760="X"),1,0))</f>
        <v>0</v>
      </c>
      <c r="H760">
        <f>IF(SUM('Actual species'!K760)&gt;0,1,IF(SUM('Actual species'!K760="X"),1,0))</f>
        <v>0</v>
      </c>
      <c r="I760">
        <f>IF(SUM('Actual species'!L760)&gt;0,1,IF(SUM('Actual species'!L760="X"),1,0))</f>
        <v>0</v>
      </c>
      <c r="J760">
        <f>IF(SUM('Actual species'!M760)&gt;0,1,IF(SUM('Actual species'!M760="X"),1,0))</f>
        <v>0</v>
      </c>
      <c r="K760">
        <f>IF(SUM('Actual species'!N760)&gt;0,1,IF(SUM('Actual species'!N760="X"),1,0))</f>
        <v>0</v>
      </c>
      <c r="L760">
        <f>IF(SUM('Actual species'!O760)&gt;0,1,IF(SUM('Actual species'!O760="X"),1,0))</f>
        <v>0</v>
      </c>
      <c r="M760">
        <f>IF(SUM('Actual species'!P760)&gt;0,1,IF(SUM('Actual species'!P760="X"),1,0))</f>
        <v>0</v>
      </c>
      <c r="N760">
        <f>IF(SUM('Actual species'!Q760)&gt;0,1,IF(SUM('Actual species'!Q760="X"),1,0))</f>
        <v>0</v>
      </c>
      <c r="O760">
        <f>IF(SUM('Actual species'!R760)&gt;0,1,IF(SUM('Actual species'!R760="X"),1,0))</f>
        <v>0</v>
      </c>
      <c r="P760">
        <f>IF(SUM('Actual species'!S760)&gt;0,1,IF(SUM('Actual species'!S760="X"),1,0))</f>
        <v>0</v>
      </c>
      <c r="Q760">
        <f>IF(SUM('Actual species'!T760)&gt;0,1,IF(SUM('Actual species'!T760="X"),1,0))</f>
        <v>0</v>
      </c>
      <c r="R760">
        <f>IF(SUM('Actual species'!U760)&gt;0,1,IF(SUM('Actual species'!U760="X"),1,0))</f>
        <v>0</v>
      </c>
      <c r="S760">
        <f>IF(SUM('Actual species'!V760)&gt;0,1,IF(SUM('Actual species'!V760="X"),1,0))</f>
        <v>0</v>
      </c>
      <c r="T760">
        <f>IF(SUM('Actual species'!W760)&gt;0,1,IF(SUM('Actual species'!W760="X"),1,0))</f>
        <v>1</v>
      </c>
      <c r="U760">
        <f>IF(SUM('Actual species'!X760)&gt;0,1,IF(SUM('Actual species'!X760="X"),1,0))</f>
        <v>0</v>
      </c>
      <c r="V760">
        <f>IF(SUM('Actual species'!Y760)&gt;0,1,IF(SUM('Actual species'!Y760="X"),1,0))</f>
        <v>0</v>
      </c>
    </row>
    <row r="761" spans="1:22" x14ac:dyDescent="0.3">
      <c r="A761" t="str">
        <f>'Actual species'!A761</f>
        <v xml:space="preserve">Lobrathium candicum (E) </v>
      </c>
      <c r="B761">
        <f>IF(SUM('Actual species'!B761:E761)&gt;0,1,IF(SUM('Actual species'!B761:E761="X"),1,0))</f>
        <v>0</v>
      </c>
      <c r="C761">
        <f>IF(SUM('Actual species'!F761)&gt;0,1,IF(SUM('Actual species'!F761="X"),1,0))</f>
        <v>0</v>
      </c>
      <c r="D761">
        <f>IF(SUM('Actual species'!G761)&gt;0,1,IF(SUM('Actual species'!G761="X"),1,0))</f>
        <v>0</v>
      </c>
      <c r="E761">
        <f>IF(SUM('Actual species'!H761)&gt;0,1,IF(SUM('Actual species'!H761="X"),1,0))</f>
        <v>0</v>
      </c>
      <c r="F761">
        <f>IF(SUM('Actual species'!I761)&gt;0,1,IF(SUM('Actual species'!I761="X"),1,0))</f>
        <v>0</v>
      </c>
      <c r="G761">
        <f>IF(SUM('Actual species'!J761)&gt;0,1,IF(SUM('Actual species'!J761="X"),1,0))</f>
        <v>1</v>
      </c>
      <c r="H761">
        <f>IF(SUM('Actual species'!K761)&gt;0,1,IF(SUM('Actual species'!K761="X"),1,0))</f>
        <v>0</v>
      </c>
      <c r="I761">
        <f>IF(SUM('Actual species'!L761)&gt;0,1,IF(SUM('Actual species'!L761="X"),1,0))</f>
        <v>0</v>
      </c>
      <c r="J761">
        <f>IF(SUM('Actual species'!M761)&gt;0,1,IF(SUM('Actual species'!M761="X"),1,0))</f>
        <v>0</v>
      </c>
      <c r="K761">
        <f>IF(SUM('Actual species'!N761)&gt;0,1,IF(SUM('Actual species'!N761="X"),1,0))</f>
        <v>0</v>
      </c>
      <c r="L761">
        <f>IF(SUM('Actual species'!O761)&gt;0,1,IF(SUM('Actual species'!O761="X"),1,0))</f>
        <v>0</v>
      </c>
      <c r="M761">
        <f>IF(SUM('Actual species'!P761)&gt;0,1,IF(SUM('Actual species'!P761="X"),1,0))</f>
        <v>0</v>
      </c>
      <c r="N761">
        <f>IF(SUM('Actual species'!Q761)&gt;0,1,IF(SUM('Actual species'!Q761="X"),1,0))</f>
        <v>0</v>
      </c>
      <c r="O761">
        <f>IF(SUM('Actual species'!R761)&gt;0,1,IF(SUM('Actual species'!R761="X"),1,0))</f>
        <v>0</v>
      </c>
      <c r="P761">
        <f>IF(SUM('Actual species'!S761)&gt;0,1,IF(SUM('Actual species'!S761="X"),1,0))</f>
        <v>0</v>
      </c>
      <c r="Q761">
        <f>IF(SUM('Actual species'!T761)&gt;0,1,IF(SUM('Actual species'!T761="X"),1,0))</f>
        <v>0</v>
      </c>
      <c r="R761">
        <f>IF(SUM('Actual species'!U761)&gt;0,1,IF(SUM('Actual species'!U761="X"),1,0))</f>
        <v>0</v>
      </c>
      <c r="S761">
        <f>IF(SUM('Actual species'!V761)&gt;0,1,IF(SUM('Actual species'!V761="X"),1,0))</f>
        <v>0</v>
      </c>
      <c r="T761">
        <f>IF(SUM('Actual species'!W761)&gt;0,1,IF(SUM('Actual species'!W761="X"),1,0))</f>
        <v>1</v>
      </c>
      <c r="U761">
        <f>IF(SUM('Actual species'!X761)&gt;0,1,IF(SUM('Actual species'!X761="X"),1,0))</f>
        <v>0</v>
      </c>
      <c r="V761">
        <f>IF(SUM('Actual species'!Y761)&gt;0,1,IF(SUM('Actual species'!Y761="X"),1,0))</f>
        <v>0</v>
      </c>
    </row>
    <row r="762" spans="1:22" x14ac:dyDescent="0.3">
      <c r="A762" t="str">
        <f>'Actual species'!A762</f>
        <v>Lobrathium multipunctum</v>
      </c>
      <c r="B762">
        <f>IF(SUM('Actual species'!B762:E762)&gt;0,1,IF(SUM('Actual species'!B762:E762="X"),1,0))</f>
        <v>0</v>
      </c>
      <c r="C762">
        <f>IF(SUM('Actual species'!F762)&gt;0,1,IF(SUM('Actual species'!F762="X"),1,0))</f>
        <v>0</v>
      </c>
      <c r="D762">
        <f>IF(SUM('Actual species'!G762)&gt;0,1,IF(SUM('Actual species'!G762="X"),1,0))</f>
        <v>0</v>
      </c>
      <c r="E762">
        <f>IF(SUM('Actual species'!H762)&gt;0,1,IF(SUM('Actual species'!H762="X"),1,0))</f>
        <v>0</v>
      </c>
      <c r="F762">
        <f>IF(SUM('Actual species'!I762)&gt;0,1,IF(SUM('Actual species'!I762="X"),1,0))</f>
        <v>0</v>
      </c>
      <c r="G762">
        <f>IF(SUM('Actual species'!J762)&gt;0,1,IF(SUM('Actual species'!J762="X"),1,0))</f>
        <v>0</v>
      </c>
      <c r="H762">
        <f>IF(SUM('Actual species'!K762)&gt;0,1,IF(SUM('Actual species'!K762="X"),1,0))</f>
        <v>0</v>
      </c>
      <c r="I762">
        <f>IF(SUM('Actual species'!L762)&gt;0,1,IF(SUM('Actual species'!L762="X"),1,0))</f>
        <v>0</v>
      </c>
      <c r="J762">
        <f>IF(SUM('Actual species'!M762)&gt;0,1,IF(SUM('Actual species'!M762="X"),1,0))</f>
        <v>1</v>
      </c>
      <c r="K762">
        <f>IF(SUM('Actual species'!N762)&gt;0,1,IF(SUM('Actual species'!N762="X"),1,0))</f>
        <v>0</v>
      </c>
      <c r="L762">
        <f>IF(SUM('Actual species'!O762)&gt;0,1,IF(SUM('Actual species'!O762="X"),1,0))</f>
        <v>0</v>
      </c>
      <c r="M762">
        <f>IF(SUM('Actual species'!P762)&gt;0,1,IF(SUM('Actual species'!P762="X"),1,0))</f>
        <v>0</v>
      </c>
      <c r="N762">
        <f>IF(SUM('Actual species'!Q762)&gt;0,1,IF(SUM('Actual species'!Q762="X"),1,0))</f>
        <v>0</v>
      </c>
      <c r="O762">
        <f>IF(SUM('Actual species'!R762)&gt;0,1,IF(SUM('Actual species'!R762="X"),1,0))</f>
        <v>0</v>
      </c>
      <c r="P762">
        <f>IF(SUM('Actual species'!S762)&gt;0,1,IF(SUM('Actual species'!S762="X"),1,0))</f>
        <v>0</v>
      </c>
      <c r="Q762">
        <f>IF(SUM('Actual species'!T762)&gt;0,1,IF(SUM('Actual species'!T762="X"),1,0))</f>
        <v>0</v>
      </c>
      <c r="R762">
        <f>IF(SUM('Actual species'!U762)&gt;0,1,IF(SUM('Actual species'!U762="X"),1,0))</f>
        <v>0</v>
      </c>
      <c r="S762">
        <f>IF(SUM('Actual species'!V762)&gt;0,1,IF(SUM('Actual species'!V762="X"),1,0))</f>
        <v>0</v>
      </c>
      <c r="T762">
        <f>IF(SUM('Actual species'!W762)&gt;0,1,IF(SUM('Actual species'!W762="X"),1,0))</f>
        <v>0</v>
      </c>
      <c r="U762">
        <f>IF(SUM('Actual species'!X762)&gt;0,1,IF(SUM('Actual species'!X762="X"),1,0))</f>
        <v>1</v>
      </c>
      <c r="V762">
        <f>IF(SUM('Actual species'!Y762)&gt;0,1,IF(SUM('Actual species'!Y762="X"),1,0))</f>
        <v>0</v>
      </c>
    </row>
    <row r="763" spans="1:22" x14ac:dyDescent="0.3">
      <c r="A763" t="str">
        <f>'Actual species'!A763</f>
        <v>Lobrathium rugipenne</v>
      </c>
      <c r="B763">
        <f>IF(SUM('Actual species'!B763:E763)&gt;0,1,IF(SUM('Actual species'!B763:E763="X"),1,0))</f>
        <v>0</v>
      </c>
      <c r="C763">
        <f>IF(SUM('Actual species'!F763)&gt;0,1,IF(SUM('Actual species'!F763="X"),1,0))</f>
        <v>0</v>
      </c>
      <c r="D763">
        <f>IF(SUM('Actual species'!G763)&gt;0,1,IF(SUM('Actual species'!G763="X"),1,0))</f>
        <v>0</v>
      </c>
      <c r="E763">
        <f>IF(SUM('Actual species'!H763)&gt;0,1,IF(SUM('Actual species'!H763="X"),1,0))</f>
        <v>1</v>
      </c>
      <c r="F763">
        <f>IF(SUM('Actual species'!I763)&gt;0,1,IF(SUM('Actual species'!I763="X"),1,0))</f>
        <v>1</v>
      </c>
      <c r="G763">
        <f>IF(SUM('Actual species'!J763)&gt;0,1,IF(SUM('Actual species'!J763="X"),1,0))</f>
        <v>0</v>
      </c>
      <c r="H763">
        <f>IF(SUM('Actual species'!K763)&gt;0,1,IF(SUM('Actual species'!K763="X"),1,0))</f>
        <v>1</v>
      </c>
      <c r="I763">
        <f>IF(SUM('Actual species'!L763)&gt;0,1,IF(SUM('Actual species'!L763="X"),1,0))</f>
        <v>0</v>
      </c>
      <c r="J763">
        <f>IF(SUM('Actual species'!M763)&gt;0,1,IF(SUM('Actual species'!M763="X"),1,0))</f>
        <v>1</v>
      </c>
      <c r="K763">
        <f>IF(SUM('Actual species'!N763)&gt;0,1,IF(SUM('Actual species'!N763="X"),1,0))</f>
        <v>0</v>
      </c>
      <c r="L763">
        <f>IF(SUM('Actual species'!O763)&gt;0,1,IF(SUM('Actual species'!O763="X"),1,0))</f>
        <v>0</v>
      </c>
      <c r="M763">
        <f>IF(SUM('Actual species'!P763)&gt;0,1,IF(SUM('Actual species'!P763="X"),1,0))</f>
        <v>1</v>
      </c>
      <c r="N763">
        <f>IF(SUM('Actual species'!Q763)&gt;0,1,IF(SUM('Actual species'!Q763="X"),1,0))</f>
        <v>0</v>
      </c>
      <c r="O763">
        <f>IF(SUM('Actual species'!R763)&gt;0,1,IF(SUM('Actual species'!R763="X"),1,0))</f>
        <v>1</v>
      </c>
      <c r="P763">
        <f>IF(SUM('Actual species'!S763)&gt;0,1,IF(SUM('Actual species'!S763="X"),1,0))</f>
        <v>1</v>
      </c>
      <c r="Q763">
        <f>IF(SUM('Actual species'!T763)&gt;0,1,IF(SUM('Actual species'!T763="X"),1,0))</f>
        <v>0</v>
      </c>
      <c r="R763">
        <f>IF(SUM('Actual species'!U763)&gt;0,1,IF(SUM('Actual species'!U763="X"),1,0))</f>
        <v>1</v>
      </c>
      <c r="S763">
        <f>IF(SUM('Actual species'!V763)&gt;0,1,IF(SUM('Actual species'!V763="X"),1,0))</f>
        <v>0</v>
      </c>
      <c r="T763">
        <f>IF(SUM('Actual species'!W763)&gt;0,1,IF(SUM('Actual species'!W763="X"),1,0))</f>
        <v>0</v>
      </c>
      <c r="U763">
        <f>IF(SUM('Actual species'!X763)&gt;0,1,IF(SUM('Actual species'!X763="X"),1,0))</f>
        <v>1</v>
      </c>
      <c r="V763">
        <f>IF(SUM('Actual species'!Y763)&gt;0,1,IF(SUM('Actual species'!Y763="X"),1,0))</f>
        <v>1</v>
      </c>
    </row>
    <row r="764" spans="1:22" x14ac:dyDescent="0.3">
      <c r="A764" t="str">
        <f>'Actual species'!A764</f>
        <v>Luzea graeca</v>
      </c>
      <c r="B764">
        <f>IF(SUM('Actual species'!B764:E764)&gt;0,1,IF(SUM('Actual species'!B764:E764="X"),1,0))</f>
        <v>0</v>
      </c>
      <c r="C764">
        <f>IF(SUM('Actual species'!F764)&gt;0,1,IF(SUM('Actual species'!F764="X"),1,0))</f>
        <v>0</v>
      </c>
      <c r="D764">
        <f>IF(SUM('Actual species'!G764)&gt;0,1,IF(SUM('Actual species'!G764="X"),1,0))</f>
        <v>0</v>
      </c>
      <c r="E764">
        <f>IF(SUM('Actual species'!H764)&gt;0,1,IF(SUM('Actual species'!H764="X"),1,0))</f>
        <v>0</v>
      </c>
      <c r="F764">
        <f>IF(SUM('Actual species'!I764)&gt;0,1,IF(SUM('Actual species'!I764="X"),1,0))</f>
        <v>0</v>
      </c>
      <c r="G764">
        <f>IF(SUM('Actual species'!J764)&gt;0,1,IF(SUM('Actual species'!J764="X"),1,0))</f>
        <v>0</v>
      </c>
      <c r="H764">
        <f>IF(SUM('Actual species'!K764)&gt;0,1,IF(SUM('Actual species'!K764="X"),1,0))</f>
        <v>0</v>
      </c>
      <c r="I764">
        <f>IF(SUM('Actual species'!L764)&gt;0,1,IF(SUM('Actual species'!L764="X"),1,0))</f>
        <v>0</v>
      </c>
      <c r="J764">
        <f>IF(SUM('Actual species'!M764)&gt;0,1,IF(SUM('Actual species'!M764="X"),1,0))</f>
        <v>1</v>
      </c>
      <c r="K764">
        <f>IF(SUM('Actual species'!N764)&gt;0,1,IF(SUM('Actual species'!N764="X"),1,0))</f>
        <v>0</v>
      </c>
      <c r="L764">
        <f>IF(SUM('Actual species'!O764)&gt;0,1,IF(SUM('Actual species'!O764="X"),1,0))</f>
        <v>0</v>
      </c>
      <c r="M764">
        <f>IF(SUM('Actual species'!P764)&gt;0,1,IF(SUM('Actual species'!P764="X"),1,0))</f>
        <v>0</v>
      </c>
      <c r="N764">
        <f>IF(SUM('Actual species'!Q764)&gt;0,1,IF(SUM('Actual species'!Q764="X"),1,0))</f>
        <v>0</v>
      </c>
      <c r="O764">
        <f>IF(SUM('Actual species'!R764)&gt;0,1,IF(SUM('Actual species'!R764="X"),1,0))</f>
        <v>0</v>
      </c>
      <c r="P764">
        <f>IF(SUM('Actual species'!S764)&gt;0,1,IF(SUM('Actual species'!S764="X"),1,0))</f>
        <v>0</v>
      </c>
      <c r="Q764">
        <f>IF(SUM('Actual species'!T764)&gt;0,1,IF(SUM('Actual species'!T764="X"),1,0))</f>
        <v>0</v>
      </c>
      <c r="R764">
        <f>IF(SUM('Actual species'!U764)&gt;0,1,IF(SUM('Actual species'!U764="X"),1,0))</f>
        <v>0</v>
      </c>
      <c r="S764">
        <f>IF(SUM('Actual species'!V764)&gt;0,1,IF(SUM('Actual species'!V764="X"),1,0))</f>
        <v>0</v>
      </c>
      <c r="T764">
        <f>IF(SUM('Actual species'!W764)&gt;0,1,IF(SUM('Actual species'!W764="X"),1,0))</f>
        <v>0</v>
      </c>
      <c r="U764">
        <f>IF(SUM('Actual species'!X764)&gt;0,1,IF(SUM('Actual species'!X764="X"),1,0))</f>
        <v>1</v>
      </c>
      <c r="V764">
        <f>IF(SUM('Actual species'!Y764)&gt;0,1,IF(SUM('Actual species'!Y764="X"),1,0))</f>
        <v>1</v>
      </c>
    </row>
    <row r="765" spans="1:22" x14ac:dyDescent="0.3">
      <c r="A765" t="str">
        <f>'Actual species'!A765</f>
        <v>Medon apicalis</v>
      </c>
      <c r="B765">
        <f>IF(SUM('Actual species'!B765:E765)&gt;0,1,IF(SUM('Actual species'!B765:E765="X"),1,0))</f>
        <v>0</v>
      </c>
      <c r="C765">
        <f>IF(SUM('Actual species'!F765)&gt;0,1,IF(SUM('Actual species'!F765="X"),1,0))</f>
        <v>1</v>
      </c>
      <c r="D765">
        <f>IF(SUM('Actual species'!G765)&gt;0,1,IF(SUM('Actual species'!G765="X"),1,0))</f>
        <v>0</v>
      </c>
      <c r="E765">
        <f>IF(SUM('Actual species'!H765)&gt;0,1,IF(SUM('Actual species'!H765="X"),1,0))</f>
        <v>0</v>
      </c>
      <c r="F765">
        <f>IF(SUM('Actual species'!I765)&gt;0,1,IF(SUM('Actual species'!I765="X"),1,0))</f>
        <v>0</v>
      </c>
      <c r="G765">
        <f>IF(SUM('Actual species'!J765)&gt;0,1,IF(SUM('Actual species'!J765="X"),1,0))</f>
        <v>0</v>
      </c>
      <c r="H765">
        <f>IF(SUM('Actual species'!K765)&gt;0,1,IF(SUM('Actual species'!K765="X"),1,0))</f>
        <v>0</v>
      </c>
      <c r="I765">
        <f>IF(SUM('Actual species'!L765)&gt;0,1,IF(SUM('Actual species'!L765="X"),1,0))</f>
        <v>0</v>
      </c>
      <c r="J765">
        <f>IF(SUM('Actual species'!M765)&gt;0,1,IF(SUM('Actual species'!M765="X"),1,0))</f>
        <v>1</v>
      </c>
      <c r="K765">
        <f>IF(SUM('Actual species'!N765)&gt;0,1,IF(SUM('Actual species'!N765="X"),1,0))</f>
        <v>0</v>
      </c>
      <c r="L765">
        <f>IF(SUM('Actual species'!O765)&gt;0,1,IF(SUM('Actual species'!O765="X"),1,0))</f>
        <v>0</v>
      </c>
      <c r="M765">
        <f>IF(SUM('Actual species'!P765)&gt;0,1,IF(SUM('Actual species'!P765="X"),1,0))</f>
        <v>0</v>
      </c>
      <c r="N765">
        <f>IF(SUM('Actual species'!Q765)&gt;0,1,IF(SUM('Actual species'!Q765="X"),1,0))</f>
        <v>0</v>
      </c>
      <c r="O765">
        <f>IF(SUM('Actual species'!R765)&gt;0,1,IF(SUM('Actual species'!R765="X"),1,0))</f>
        <v>0</v>
      </c>
      <c r="P765">
        <f>IF(SUM('Actual species'!S765)&gt;0,1,IF(SUM('Actual species'!S765="X"),1,0))</f>
        <v>0</v>
      </c>
      <c r="Q765">
        <f>IF(SUM('Actual species'!T765)&gt;0,1,IF(SUM('Actual species'!T765="X"),1,0))</f>
        <v>0</v>
      </c>
      <c r="R765">
        <f>IF(SUM('Actual species'!U765)&gt;0,1,IF(SUM('Actual species'!U765="X"),1,0))</f>
        <v>0</v>
      </c>
      <c r="S765">
        <f>IF(SUM('Actual species'!V765)&gt;0,1,IF(SUM('Actual species'!V765="X"),1,0))</f>
        <v>0</v>
      </c>
      <c r="T765">
        <f>IF(SUM('Actual species'!W765)&gt;0,1,IF(SUM('Actual species'!W765="X"),1,0))</f>
        <v>0</v>
      </c>
      <c r="U765">
        <f>IF(SUM('Actual species'!X765)&gt;0,1,IF(SUM('Actual species'!X765="X"),1,0))</f>
        <v>0</v>
      </c>
      <c r="V765">
        <f>IF(SUM('Actual species'!Y765)&gt;0,1,IF(SUM('Actual species'!Y765="X"),1,0))</f>
        <v>0</v>
      </c>
    </row>
    <row r="766" spans="1:22" x14ac:dyDescent="0.3">
      <c r="A766" t="str">
        <f>'Actual species'!A766</f>
        <v xml:space="preserve">Medon beroni (E) </v>
      </c>
      <c r="B766">
        <f>IF(SUM('Actual species'!B766:E766)&gt;0,1,IF(SUM('Actual species'!B766:E766="X"),1,0))</f>
        <v>0</v>
      </c>
      <c r="C766">
        <f>IF(SUM('Actual species'!F766)&gt;0,1,IF(SUM('Actual species'!F766="X"),1,0))</f>
        <v>0</v>
      </c>
      <c r="D766">
        <f>IF(SUM('Actual species'!G766)&gt;0,1,IF(SUM('Actual species'!G766="X"),1,0))</f>
        <v>0</v>
      </c>
      <c r="E766">
        <f>IF(SUM('Actual species'!H766)&gt;0,1,IF(SUM('Actual species'!H766="X"),1,0))</f>
        <v>0</v>
      </c>
      <c r="F766">
        <f>IF(SUM('Actual species'!I766)&gt;0,1,IF(SUM('Actual species'!I766="X"),1,0))</f>
        <v>0</v>
      </c>
      <c r="G766">
        <f>IF(SUM('Actual species'!J766)&gt;0,1,IF(SUM('Actual species'!J766="X"),1,0))</f>
        <v>1</v>
      </c>
      <c r="H766">
        <f>IF(SUM('Actual species'!K766)&gt;0,1,IF(SUM('Actual species'!K766="X"),1,0))</f>
        <v>0</v>
      </c>
      <c r="I766">
        <f>IF(SUM('Actual species'!L766)&gt;0,1,IF(SUM('Actual species'!L766="X"),1,0))</f>
        <v>0</v>
      </c>
      <c r="J766">
        <f>IF(SUM('Actual species'!M766)&gt;0,1,IF(SUM('Actual species'!M766="X"),1,0))</f>
        <v>0</v>
      </c>
      <c r="K766">
        <f>IF(SUM('Actual species'!N766)&gt;0,1,IF(SUM('Actual species'!N766="X"),1,0))</f>
        <v>0</v>
      </c>
      <c r="L766">
        <f>IF(SUM('Actual species'!O766)&gt;0,1,IF(SUM('Actual species'!O766="X"),1,0))</f>
        <v>0</v>
      </c>
      <c r="M766">
        <f>IF(SUM('Actual species'!P766)&gt;0,1,IF(SUM('Actual species'!P766="X"),1,0))</f>
        <v>0</v>
      </c>
      <c r="N766">
        <f>IF(SUM('Actual species'!Q766)&gt;0,1,IF(SUM('Actual species'!Q766="X"),1,0))</f>
        <v>0</v>
      </c>
      <c r="O766">
        <f>IF(SUM('Actual species'!R766)&gt;0,1,IF(SUM('Actual species'!R766="X"),1,0))</f>
        <v>0</v>
      </c>
      <c r="P766">
        <f>IF(SUM('Actual species'!S766)&gt;0,1,IF(SUM('Actual species'!S766="X"),1,0))</f>
        <v>0</v>
      </c>
      <c r="Q766">
        <f>IF(SUM('Actual species'!T766)&gt;0,1,IF(SUM('Actual species'!T766="X"),1,0))</f>
        <v>0</v>
      </c>
      <c r="R766">
        <f>IF(SUM('Actual species'!U766)&gt;0,1,IF(SUM('Actual species'!U766="X"),1,0))</f>
        <v>0</v>
      </c>
      <c r="S766">
        <f>IF(SUM('Actual species'!V766)&gt;0,1,IF(SUM('Actual species'!V766="X"),1,0))</f>
        <v>0</v>
      </c>
      <c r="T766">
        <f>IF(SUM('Actual species'!W766)&gt;0,1,IF(SUM('Actual species'!W766="X"),1,0))</f>
        <v>1</v>
      </c>
      <c r="U766">
        <f>IF(SUM('Actual species'!X766)&gt;0,1,IF(SUM('Actual species'!X766="X"),1,0))</f>
        <v>0</v>
      </c>
      <c r="V766">
        <f>IF(SUM('Actual species'!Y766)&gt;0,1,IF(SUM('Actual species'!Y766="X"),1,0))</f>
        <v>0</v>
      </c>
    </row>
    <row r="767" spans="1:22" x14ac:dyDescent="0.3">
      <c r="A767" t="str">
        <f>'Actual species'!A767</f>
        <v>Medon brunneus</v>
      </c>
      <c r="B767">
        <f>IF(SUM('Actual species'!B767:E767)&gt;0,1,IF(SUM('Actual species'!B767:E767="X"),1,0))</f>
        <v>0</v>
      </c>
      <c r="C767">
        <f>IF(SUM('Actual species'!F767)&gt;0,1,IF(SUM('Actual species'!F767="X"),1,0))</f>
        <v>0</v>
      </c>
      <c r="D767">
        <f>IF(SUM('Actual species'!G767)&gt;0,1,IF(SUM('Actual species'!G767="X"),1,0))</f>
        <v>0</v>
      </c>
      <c r="E767">
        <f>IF(SUM('Actual species'!H767)&gt;0,1,IF(SUM('Actual species'!H767="X"),1,0))</f>
        <v>0</v>
      </c>
      <c r="F767">
        <f>IF(SUM('Actual species'!I767)&gt;0,1,IF(SUM('Actual species'!I767="X"),1,0))</f>
        <v>0</v>
      </c>
      <c r="G767">
        <f>IF(SUM('Actual species'!J767)&gt;0,1,IF(SUM('Actual species'!J767="X"),1,0))</f>
        <v>0</v>
      </c>
      <c r="H767">
        <f>IF(SUM('Actual species'!K767)&gt;0,1,IF(SUM('Actual species'!K767="X"),1,0))</f>
        <v>0</v>
      </c>
      <c r="I767">
        <f>IF(SUM('Actual species'!L767)&gt;0,1,IF(SUM('Actual species'!L767="X"),1,0))</f>
        <v>0</v>
      </c>
      <c r="J767">
        <f>IF(SUM('Actual species'!M767)&gt;0,1,IF(SUM('Actual species'!M767="X"),1,0))</f>
        <v>1</v>
      </c>
      <c r="K767">
        <f>IF(SUM('Actual species'!N767)&gt;0,1,IF(SUM('Actual species'!N767="X"),1,0))</f>
        <v>0</v>
      </c>
      <c r="L767">
        <f>IF(SUM('Actual species'!O767)&gt;0,1,IF(SUM('Actual species'!O767="X"),1,0))</f>
        <v>0</v>
      </c>
      <c r="M767">
        <f>IF(SUM('Actual species'!P767)&gt;0,1,IF(SUM('Actual species'!P767="X"),1,0))</f>
        <v>0</v>
      </c>
      <c r="N767">
        <f>IF(SUM('Actual species'!Q767)&gt;0,1,IF(SUM('Actual species'!Q767="X"),1,0))</f>
        <v>1</v>
      </c>
      <c r="O767">
        <f>IF(SUM('Actual species'!R767)&gt;0,1,IF(SUM('Actual species'!R767="X"),1,0))</f>
        <v>1</v>
      </c>
      <c r="P767">
        <f>IF(SUM('Actual species'!S767)&gt;0,1,IF(SUM('Actual species'!S767="X"),1,0))</f>
        <v>1</v>
      </c>
      <c r="Q767">
        <f>IF(SUM('Actual species'!T767)&gt;0,1,IF(SUM('Actual species'!T767="X"),1,0))</f>
        <v>1</v>
      </c>
      <c r="R767">
        <f>IF(SUM('Actual species'!U767)&gt;0,1,IF(SUM('Actual species'!U767="X"),1,0))</f>
        <v>0</v>
      </c>
      <c r="S767">
        <f>IF(SUM('Actual species'!V767)&gt;0,1,IF(SUM('Actual species'!V767="X"),1,0))</f>
        <v>1</v>
      </c>
      <c r="T767">
        <f>IF(SUM('Actual species'!W767)&gt;0,1,IF(SUM('Actual species'!W767="X"),1,0))</f>
        <v>0</v>
      </c>
      <c r="U767">
        <f>IF(SUM('Actual species'!X767)&gt;0,1,IF(SUM('Actual species'!X767="X"),1,0))</f>
        <v>1</v>
      </c>
      <c r="V767">
        <f>IF(SUM('Actual species'!Y767)&gt;0,1,IF(SUM('Actual species'!Y767="X"),1,0))</f>
        <v>1</v>
      </c>
    </row>
    <row r="768" spans="1:22" x14ac:dyDescent="0.3">
      <c r="A768" t="str">
        <f>'Actual species'!A768</f>
        <v>Medon caricus</v>
      </c>
      <c r="B768">
        <f>IF(SUM('Actual species'!B768:E768)&gt;0,1,IF(SUM('Actual species'!B768:E768="X"),1,0))</f>
        <v>0</v>
      </c>
      <c r="C768">
        <f>IF(SUM('Actual species'!F768)&gt;0,1,IF(SUM('Actual species'!F768="X"),1,0))</f>
        <v>0</v>
      </c>
      <c r="D768">
        <f>IF(SUM('Actual species'!G768)&gt;0,1,IF(SUM('Actual species'!G768="X"),1,0))</f>
        <v>1</v>
      </c>
      <c r="E768">
        <f>IF(SUM('Actual species'!H768)&gt;0,1,IF(SUM('Actual species'!H768="X"),1,0))</f>
        <v>0</v>
      </c>
      <c r="F768">
        <f>IF(SUM('Actual species'!I768)&gt;0,1,IF(SUM('Actual species'!I768="X"),1,0))</f>
        <v>0</v>
      </c>
      <c r="G768">
        <f>IF(SUM('Actual species'!J768)&gt;0,1,IF(SUM('Actual species'!J768="X"),1,0))</f>
        <v>0</v>
      </c>
      <c r="H768">
        <f>IF(SUM('Actual species'!K768)&gt;0,1,IF(SUM('Actual species'!K768="X"),1,0))</f>
        <v>0</v>
      </c>
      <c r="I768">
        <f>IF(SUM('Actual species'!L768)&gt;0,1,IF(SUM('Actual species'!L768="X"),1,0))</f>
        <v>0</v>
      </c>
      <c r="J768">
        <f>IF(SUM('Actual species'!M768)&gt;0,1,IF(SUM('Actual species'!M768="X"),1,0))</f>
        <v>0</v>
      </c>
      <c r="K768">
        <f>IF(SUM('Actual species'!N768)&gt;0,1,IF(SUM('Actual species'!N768="X"),1,0))</f>
        <v>0</v>
      </c>
      <c r="L768">
        <f>IF(SUM('Actual species'!O768)&gt;0,1,IF(SUM('Actual species'!O768="X"),1,0))</f>
        <v>0</v>
      </c>
      <c r="M768">
        <f>IF(SUM('Actual species'!P768)&gt;0,1,IF(SUM('Actual species'!P768="X"),1,0))</f>
        <v>0</v>
      </c>
      <c r="N768">
        <f>IF(SUM('Actual species'!Q768)&gt;0,1,IF(SUM('Actual species'!Q768="X"),1,0))</f>
        <v>0</v>
      </c>
      <c r="O768">
        <f>IF(SUM('Actual species'!R768)&gt;0,1,IF(SUM('Actual species'!R768="X"),1,0))</f>
        <v>0</v>
      </c>
      <c r="P768">
        <f>IF(SUM('Actual species'!S768)&gt;0,1,IF(SUM('Actual species'!S768="X"),1,0))</f>
        <v>0</v>
      </c>
      <c r="Q768">
        <f>IF(SUM('Actual species'!T768)&gt;0,1,IF(SUM('Actual species'!T768="X"),1,0))</f>
        <v>0</v>
      </c>
      <c r="R768">
        <f>IF(SUM('Actual species'!U768)&gt;0,1,IF(SUM('Actual species'!U768="X"),1,0))</f>
        <v>0</v>
      </c>
      <c r="S768">
        <f>IF(SUM('Actual species'!V768)&gt;0,1,IF(SUM('Actual species'!V768="X"),1,0))</f>
        <v>0</v>
      </c>
      <c r="T768">
        <f>IF(SUM('Actual species'!W768)&gt;0,1,IF(SUM('Actual species'!W768="X"),1,0))</f>
        <v>0</v>
      </c>
      <c r="U768">
        <f>IF(SUM('Actual species'!X768)&gt;0,1,IF(SUM('Actual species'!X768="X"),1,0))</f>
        <v>0</v>
      </c>
      <c r="V768">
        <f>IF(SUM('Actual species'!Y768)&gt;0,1,IF(SUM('Actual species'!Y768="X"),1,0))</f>
        <v>1</v>
      </c>
    </row>
    <row r="769" spans="1:22" x14ac:dyDescent="0.3">
      <c r="A769" t="str">
        <f>'Actual species'!A769</f>
        <v xml:space="preserve">Medon carpathius (E) </v>
      </c>
      <c r="B769">
        <f>IF(SUM('Actual species'!B769:E769)&gt;0,1,IF(SUM('Actual species'!B769:E769="X"),1,0))</f>
        <v>0</v>
      </c>
      <c r="C769">
        <f>IF(SUM('Actual species'!F769)&gt;0,1,IF(SUM('Actual species'!F769="X"),1,0))</f>
        <v>0</v>
      </c>
      <c r="D769">
        <f>IF(SUM('Actual species'!G769)&gt;0,1,IF(SUM('Actual species'!G769="X"),1,0))</f>
        <v>0</v>
      </c>
      <c r="E769">
        <f>IF(SUM('Actual species'!H769)&gt;0,1,IF(SUM('Actual species'!H769="X"),1,0))</f>
        <v>0</v>
      </c>
      <c r="F769">
        <f>IF(SUM('Actual species'!I769)&gt;0,1,IF(SUM('Actual species'!I769="X"),1,0))</f>
        <v>0</v>
      </c>
      <c r="G769">
        <f>IF(SUM('Actual species'!J769)&gt;0,1,IF(SUM('Actual species'!J769="X"),1,0))</f>
        <v>0</v>
      </c>
      <c r="H769">
        <f>IF(SUM('Actual species'!K769)&gt;0,1,IF(SUM('Actual species'!K769="X"),1,0))</f>
        <v>0</v>
      </c>
      <c r="I769">
        <f>IF(SUM('Actual species'!L769)&gt;0,1,IF(SUM('Actual species'!L769="X"),1,0))</f>
        <v>0</v>
      </c>
      <c r="J769">
        <f>IF(SUM('Actual species'!M769)&gt;0,1,IF(SUM('Actual species'!M769="X"),1,0))</f>
        <v>0</v>
      </c>
      <c r="K769">
        <f>IF(SUM('Actual species'!N769)&gt;0,1,IF(SUM('Actual species'!N769="X"),1,0))</f>
        <v>0</v>
      </c>
      <c r="L769">
        <f>IF(SUM('Actual species'!O769)&gt;0,1,IF(SUM('Actual species'!O769="X"),1,0))</f>
        <v>1</v>
      </c>
      <c r="M769">
        <f>IF(SUM('Actual species'!P769)&gt;0,1,IF(SUM('Actual species'!P769="X"),1,0))</f>
        <v>0</v>
      </c>
      <c r="N769">
        <f>IF(SUM('Actual species'!Q769)&gt;0,1,IF(SUM('Actual species'!Q769="X"),1,0))</f>
        <v>0</v>
      </c>
      <c r="O769">
        <f>IF(SUM('Actual species'!R769)&gt;0,1,IF(SUM('Actual species'!R769="X"),1,0))</f>
        <v>0</v>
      </c>
      <c r="P769">
        <f>IF(SUM('Actual species'!S769)&gt;0,1,IF(SUM('Actual species'!S769="X"),1,0))</f>
        <v>0</v>
      </c>
      <c r="Q769">
        <f>IF(SUM('Actual species'!T769)&gt;0,1,IF(SUM('Actual species'!T769="X"),1,0))</f>
        <v>0</v>
      </c>
      <c r="R769">
        <f>IF(SUM('Actual species'!U769)&gt;0,1,IF(SUM('Actual species'!U769="X"),1,0))</f>
        <v>0</v>
      </c>
      <c r="S769">
        <f>IF(SUM('Actual species'!V769)&gt;0,1,IF(SUM('Actual species'!V769="X"),1,0))</f>
        <v>0</v>
      </c>
      <c r="T769">
        <f>IF(SUM('Actual species'!W769)&gt;0,1,IF(SUM('Actual species'!W769="X"),1,0))</f>
        <v>1</v>
      </c>
      <c r="U769">
        <f>IF(SUM('Actual species'!X769)&gt;0,1,IF(SUM('Actual species'!X769="X"),1,0))</f>
        <v>0</v>
      </c>
      <c r="V769">
        <f>IF(SUM('Actual species'!Y769)&gt;0,1,IF(SUM('Actual species'!Y769="X"),1,0))</f>
        <v>0</v>
      </c>
    </row>
    <row r="770" spans="1:22" x14ac:dyDescent="0.3">
      <c r="A770" t="str">
        <f>'Actual species'!A770</f>
        <v xml:space="preserve">Medon cerrutii (E) </v>
      </c>
      <c r="B770">
        <f>IF(SUM('Actual species'!B770:E770)&gt;0,1,IF(SUM('Actual species'!B770:E770="X"),1,0))</f>
        <v>0</v>
      </c>
      <c r="C770">
        <f>IF(SUM('Actual species'!F770)&gt;0,1,IF(SUM('Actual species'!F770="X"),1,0))</f>
        <v>0</v>
      </c>
      <c r="D770">
        <f>IF(SUM('Actual species'!G770)&gt;0,1,IF(SUM('Actual species'!G770="X"),1,0))</f>
        <v>0</v>
      </c>
      <c r="E770">
        <f>IF(SUM('Actual species'!H770)&gt;0,1,IF(SUM('Actual species'!H770="X"),1,0))</f>
        <v>0</v>
      </c>
      <c r="F770">
        <f>IF(SUM('Actual species'!I770)&gt;0,1,IF(SUM('Actual species'!I770="X"),1,0))</f>
        <v>0</v>
      </c>
      <c r="G770">
        <f>IF(SUM('Actual species'!J770)&gt;0,1,IF(SUM('Actual species'!J770="X"),1,0))</f>
        <v>1</v>
      </c>
      <c r="H770">
        <f>IF(SUM('Actual species'!K770)&gt;0,1,IF(SUM('Actual species'!K770="X"),1,0))</f>
        <v>0</v>
      </c>
      <c r="I770">
        <f>IF(SUM('Actual species'!L770)&gt;0,1,IF(SUM('Actual species'!L770="X"),1,0))</f>
        <v>0</v>
      </c>
      <c r="J770">
        <f>IF(SUM('Actual species'!M770)&gt;0,1,IF(SUM('Actual species'!M770="X"),1,0))</f>
        <v>0</v>
      </c>
      <c r="K770">
        <f>IF(SUM('Actual species'!N770)&gt;0,1,IF(SUM('Actual species'!N770="X"),1,0))</f>
        <v>0</v>
      </c>
      <c r="L770">
        <f>IF(SUM('Actual species'!O770)&gt;0,1,IF(SUM('Actual species'!O770="X"),1,0))</f>
        <v>0</v>
      </c>
      <c r="M770">
        <f>IF(SUM('Actual species'!P770)&gt;0,1,IF(SUM('Actual species'!P770="X"),1,0))</f>
        <v>0</v>
      </c>
      <c r="N770">
        <f>IF(SUM('Actual species'!Q770)&gt;0,1,IF(SUM('Actual species'!Q770="X"),1,0))</f>
        <v>0</v>
      </c>
      <c r="O770">
        <f>IF(SUM('Actual species'!R770)&gt;0,1,IF(SUM('Actual species'!R770="X"),1,0))</f>
        <v>0</v>
      </c>
      <c r="P770">
        <f>IF(SUM('Actual species'!S770)&gt;0,1,IF(SUM('Actual species'!S770="X"),1,0))</f>
        <v>0</v>
      </c>
      <c r="Q770">
        <f>IF(SUM('Actual species'!T770)&gt;0,1,IF(SUM('Actual species'!T770="X"),1,0))</f>
        <v>0</v>
      </c>
      <c r="R770">
        <f>IF(SUM('Actual species'!U770)&gt;0,1,IF(SUM('Actual species'!U770="X"),1,0))</f>
        <v>0</v>
      </c>
      <c r="S770">
        <f>IF(SUM('Actual species'!V770)&gt;0,1,IF(SUM('Actual species'!V770="X"),1,0))</f>
        <v>0</v>
      </c>
      <c r="T770">
        <f>IF(SUM('Actual species'!W770)&gt;0,1,IF(SUM('Actual species'!W770="X"),1,0))</f>
        <v>1</v>
      </c>
      <c r="U770">
        <f>IF(SUM('Actual species'!X770)&gt;0,1,IF(SUM('Actual species'!X770="X"),1,0))</f>
        <v>0</v>
      </c>
      <c r="V770">
        <f>IF(SUM('Actual species'!Y770)&gt;0,1,IF(SUM('Actual species'!Y770="X"),1,0))</f>
        <v>0</v>
      </c>
    </row>
    <row r="771" spans="1:22" x14ac:dyDescent="0.3">
      <c r="A771" t="str">
        <f>'Actual species'!A771</f>
        <v xml:space="preserve">*Medon cyprensis (E) </v>
      </c>
      <c r="B771">
        <f>IF(SUM('Actual species'!B771:E771)&gt;0,1,IF(SUM('Actual species'!B771:E771="X"),1,0))</f>
        <v>1</v>
      </c>
      <c r="C771">
        <f>IF(SUM('Actual species'!F771)&gt;0,1,IF(SUM('Actual species'!F771="X"),1,0))</f>
        <v>0</v>
      </c>
      <c r="D771">
        <f>IF(SUM('Actual species'!G771)&gt;0,1,IF(SUM('Actual species'!G771="X"),1,0))</f>
        <v>0</v>
      </c>
      <c r="E771">
        <f>IF(SUM('Actual species'!H771)&gt;0,1,IF(SUM('Actual species'!H771="X"),1,0))</f>
        <v>0</v>
      </c>
      <c r="F771">
        <f>IF(SUM('Actual species'!I771)&gt;0,1,IF(SUM('Actual species'!I771="X"),1,0))</f>
        <v>0</v>
      </c>
      <c r="G771">
        <f>IF(SUM('Actual species'!J771)&gt;0,1,IF(SUM('Actual species'!J771="X"),1,0))</f>
        <v>0</v>
      </c>
      <c r="H771">
        <f>IF(SUM('Actual species'!K771)&gt;0,1,IF(SUM('Actual species'!K771="X"),1,0))</f>
        <v>0</v>
      </c>
      <c r="I771">
        <f>IF(SUM('Actual species'!L771)&gt;0,1,IF(SUM('Actual species'!L771="X"),1,0))</f>
        <v>0</v>
      </c>
      <c r="J771">
        <f>IF(SUM('Actual species'!M771)&gt;0,1,IF(SUM('Actual species'!M771="X"),1,0))</f>
        <v>0</v>
      </c>
      <c r="K771">
        <f>IF(SUM('Actual species'!N771)&gt;0,1,IF(SUM('Actual species'!N771="X"),1,0))</f>
        <v>0</v>
      </c>
      <c r="L771">
        <f>IF(SUM('Actual species'!O771)&gt;0,1,IF(SUM('Actual species'!O771="X"),1,0))</f>
        <v>0</v>
      </c>
      <c r="M771">
        <f>IF(SUM('Actual species'!P771)&gt;0,1,IF(SUM('Actual species'!P771="X"),1,0))</f>
        <v>0</v>
      </c>
      <c r="N771">
        <f>IF(SUM('Actual species'!Q771)&gt;0,1,IF(SUM('Actual species'!Q771="X"),1,0))</f>
        <v>0</v>
      </c>
      <c r="O771">
        <f>IF(SUM('Actual species'!R771)&gt;0,1,IF(SUM('Actual species'!R771="X"),1,0))</f>
        <v>0</v>
      </c>
      <c r="P771">
        <f>IF(SUM('Actual species'!S771)&gt;0,1,IF(SUM('Actual species'!S771="X"),1,0))</f>
        <v>0</v>
      </c>
      <c r="Q771">
        <f>IF(SUM('Actual species'!T771)&gt;0,1,IF(SUM('Actual species'!T771="X"),1,0))</f>
        <v>0</v>
      </c>
      <c r="R771">
        <f>IF(SUM('Actual species'!U771)&gt;0,1,IF(SUM('Actual species'!U771="X"),1,0))</f>
        <v>0</v>
      </c>
      <c r="S771">
        <f>IF(SUM('Actual species'!V771)&gt;0,1,IF(SUM('Actual species'!V771="X"),1,0))</f>
        <v>0</v>
      </c>
      <c r="T771">
        <f>IF(SUM('Actual species'!W771)&gt;0,1,IF(SUM('Actual species'!W771="X"),1,0))</f>
        <v>1</v>
      </c>
      <c r="U771">
        <f>IF(SUM('Actual species'!X771)&gt;0,1,IF(SUM('Actual species'!X771="X"),1,0))</f>
        <v>0</v>
      </c>
      <c r="V771">
        <f>IF(SUM('Actual species'!Y771)&gt;0,1,IF(SUM('Actual species'!Y771="X"),1,0))</f>
        <v>0</v>
      </c>
    </row>
    <row r="772" spans="1:22" x14ac:dyDescent="0.3">
      <c r="A772" t="str">
        <f>'Actual species'!A772</f>
        <v>Medon dilutus pythonissa</v>
      </c>
      <c r="B772">
        <f>IF(SUM('Actual species'!B772:E772)&gt;0,1,IF(SUM('Actual species'!B772:E772="X"),1,0))</f>
        <v>0</v>
      </c>
      <c r="C772">
        <f>IF(SUM('Actual species'!F772)&gt;0,1,IF(SUM('Actual species'!F772="X"),1,0))</f>
        <v>1</v>
      </c>
      <c r="D772">
        <f>IF(SUM('Actual species'!G772)&gt;0,1,IF(SUM('Actual species'!G772="X"),1,0))</f>
        <v>1</v>
      </c>
      <c r="E772">
        <f>IF(SUM('Actual species'!H772)&gt;0,1,IF(SUM('Actual species'!H772="X"),1,0))</f>
        <v>1</v>
      </c>
      <c r="F772">
        <f>IF(SUM('Actual species'!I772)&gt;0,1,IF(SUM('Actual species'!I772="X"),1,0))</f>
        <v>1</v>
      </c>
      <c r="G772">
        <f>IF(SUM('Actual species'!J772)&gt;0,1,IF(SUM('Actual species'!J772="X"),1,0))</f>
        <v>1</v>
      </c>
      <c r="H772">
        <f>IF(SUM('Actual species'!K772)&gt;0,1,IF(SUM('Actual species'!K772="X"),1,0))</f>
        <v>1</v>
      </c>
      <c r="I772">
        <f>IF(SUM('Actual species'!L772)&gt;0,1,IF(SUM('Actual species'!L772="X"),1,0))</f>
        <v>1</v>
      </c>
      <c r="J772">
        <f>IF(SUM('Actual species'!M772)&gt;0,1,IF(SUM('Actual species'!M772="X"),1,0))</f>
        <v>0</v>
      </c>
      <c r="K772">
        <f>IF(SUM('Actual species'!N772)&gt;0,1,IF(SUM('Actual species'!N772="X"),1,0))</f>
        <v>1</v>
      </c>
      <c r="L772">
        <f>IF(SUM('Actual species'!O772)&gt;0,1,IF(SUM('Actual species'!O772="X"),1,0))</f>
        <v>1</v>
      </c>
      <c r="M772">
        <f>IF(SUM('Actual species'!P772)&gt;0,1,IF(SUM('Actual species'!P772="X"),1,0))</f>
        <v>1</v>
      </c>
      <c r="N772">
        <f>IF(SUM('Actual species'!Q772)&gt;0,1,IF(SUM('Actual species'!Q772="X"),1,0))</f>
        <v>0</v>
      </c>
      <c r="O772">
        <f>IF(SUM('Actual species'!R772)&gt;0,1,IF(SUM('Actual species'!R772="X"),1,0))</f>
        <v>0</v>
      </c>
      <c r="P772">
        <f>IF(SUM('Actual species'!S772)&gt;0,1,IF(SUM('Actual species'!S772="X"),1,0))</f>
        <v>0</v>
      </c>
      <c r="Q772">
        <f>IF(SUM('Actual species'!T772)&gt;0,1,IF(SUM('Actual species'!T772="X"),1,0))</f>
        <v>0</v>
      </c>
      <c r="R772">
        <f>IF(SUM('Actual species'!U772)&gt;0,1,IF(SUM('Actual species'!U772="X"),1,0))</f>
        <v>0</v>
      </c>
      <c r="S772">
        <f>IF(SUM('Actual species'!V772)&gt;0,1,IF(SUM('Actual species'!V772="X"),1,0))</f>
        <v>0</v>
      </c>
      <c r="T772">
        <f>IF(SUM('Actual species'!W772)&gt;0,1,IF(SUM('Actual species'!W772="X"),1,0))</f>
        <v>0</v>
      </c>
      <c r="U772">
        <f>IF(SUM('Actual species'!X772)&gt;0,1,IF(SUM('Actual species'!X772="X"),1,0))</f>
        <v>0</v>
      </c>
      <c r="V772">
        <f>IF(SUM('Actual species'!Y772)&gt;0,1,IF(SUM('Actual species'!Y772="X"),1,0))</f>
        <v>0</v>
      </c>
    </row>
    <row r="773" spans="1:22" x14ac:dyDescent="0.3">
      <c r="A773" t="str">
        <f>'Actual species'!A773</f>
        <v>Medon ferrugineus</v>
      </c>
      <c r="B773">
        <f>IF(SUM('Actual species'!B773:E773)&gt;0,1,IF(SUM('Actual species'!B773:E773="X"),1,0))</f>
        <v>0</v>
      </c>
      <c r="C773">
        <f>IF(SUM('Actual species'!F773)&gt;0,1,IF(SUM('Actual species'!F773="X"),1,0))</f>
        <v>0</v>
      </c>
      <c r="D773">
        <f>IF(SUM('Actual species'!G773)&gt;0,1,IF(SUM('Actual species'!G773="X"),1,0))</f>
        <v>0</v>
      </c>
      <c r="E773">
        <f>IF(SUM('Actual species'!H773)&gt;0,1,IF(SUM('Actual species'!H773="X"),1,0))</f>
        <v>0</v>
      </c>
      <c r="F773">
        <f>IF(SUM('Actual species'!I773)&gt;0,1,IF(SUM('Actual species'!I773="X"),1,0))</f>
        <v>0</v>
      </c>
      <c r="G773">
        <f>IF(SUM('Actual species'!J773)&gt;0,1,IF(SUM('Actual species'!J773="X"),1,0))</f>
        <v>0</v>
      </c>
      <c r="H773">
        <f>IF(SUM('Actual species'!K773)&gt;0,1,IF(SUM('Actual species'!K773="X"),1,0))</f>
        <v>0</v>
      </c>
      <c r="I773">
        <f>IF(SUM('Actual species'!L773)&gt;0,1,IF(SUM('Actual species'!L773="X"),1,0))</f>
        <v>0</v>
      </c>
      <c r="J773">
        <f>IF(SUM('Actual species'!M773)&gt;0,1,IF(SUM('Actual species'!M773="X"),1,0))</f>
        <v>1</v>
      </c>
      <c r="K773">
        <f>IF(SUM('Actual species'!N773)&gt;0,1,IF(SUM('Actual species'!N773="X"),1,0))</f>
        <v>0</v>
      </c>
      <c r="L773">
        <f>IF(SUM('Actual species'!O773)&gt;0,1,IF(SUM('Actual species'!O773="X"),1,0))</f>
        <v>0</v>
      </c>
      <c r="M773">
        <f>IF(SUM('Actual species'!P773)&gt;0,1,IF(SUM('Actual species'!P773="X"),1,0))</f>
        <v>0</v>
      </c>
      <c r="N773">
        <f>IF(SUM('Actual species'!Q773)&gt;0,1,IF(SUM('Actual species'!Q773="X"),1,0))</f>
        <v>0</v>
      </c>
      <c r="O773">
        <f>IF(SUM('Actual species'!R773)&gt;0,1,IF(SUM('Actual species'!R773="X"),1,0))</f>
        <v>0</v>
      </c>
      <c r="P773">
        <f>IF(SUM('Actual species'!S773)&gt;0,1,IF(SUM('Actual species'!S773="X"),1,0))</f>
        <v>0</v>
      </c>
      <c r="Q773">
        <f>IF(SUM('Actual species'!T773)&gt;0,1,IF(SUM('Actual species'!T773="X"),1,0))</f>
        <v>0</v>
      </c>
      <c r="R773">
        <f>IF(SUM('Actual species'!U773)&gt;0,1,IF(SUM('Actual species'!U773="X"),1,0))</f>
        <v>0</v>
      </c>
      <c r="S773">
        <f>IF(SUM('Actual species'!V773)&gt;0,1,IF(SUM('Actual species'!V773="X"),1,0))</f>
        <v>0</v>
      </c>
      <c r="T773">
        <f>IF(SUM('Actual species'!W773)&gt;0,1,IF(SUM('Actual species'!W773="X"),1,0))</f>
        <v>0</v>
      </c>
      <c r="U773">
        <f>IF(SUM('Actual species'!X773)&gt;0,1,IF(SUM('Actual species'!X773="X"),1,0))</f>
        <v>1</v>
      </c>
      <c r="V773">
        <f>IF(SUM('Actual species'!Y773)&gt;0,1,IF(SUM('Actual species'!Y773="X"),1,0))</f>
        <v>1</v>
      </c>
    </row>
    <row r="774" spans="1:22" x14ac:dyDescent="0.3">
      <c r="A774" t="str">
        <f>'Actual species'!A774</f>
        <v>Medon fusculus</v>
      </c>
      <c r="B774">
        <f>IF(SUM('Actual species'!B774:E774)&gt;0,1,IF(SUM('Actual species'!B774:E774="X"),1,0))</f>
        <v>0</v>
      </c>
      <c r="C774">
        <f>IF(SUM('Actual species'!F774)&gt;0,1,IF(SUM('Actual species'!F774="X"),1,0))</f>
        <v>1</v>
      </c>
      <c r="D774">
        <f>IF(SUM('Actual species'!G774)&gt;0,1,IF(SUM('Actual species'!G774="X"),1,0))</f>
        <v>0</v>
      </c>
      <c r="E774">
        <f>IF(SUM('Actual species'!H774)&gt;0,1,IF(SUM('Actual species'!H774="X"),1,0))</f>
        <v>1</v>
      </c>
      <c r="F774">
        <f>IF(SUM('Actual species'!I774)&gt;0,1,IF(SUM('Actual species'!I774="X"),1,0))</f>
        <v>1</v>
      </c>
      <c r="G774">
        <f>IF(SUM('Actual species'!J774)&gt;0,1,IF(SUM('Actual species'!J774="X"),1,0))</f>
        <v>0</v>
      </c>
      <c r="H774">
        <f>IF(SUM('Actual species'!K774)&gt;0,1,IF(SUM('Actual species'!K774="X"),1,0))</f>
        <v>0</v>
      </c>
      <c r="I774">
        <f>IF(SUM('Actual species'!L774)&gt;0,1,IF(SUM('Actual species'!L774="X"),1,0))</f>
        <v>0</v>
      </c>
      <c r="J774">
        <f>IF(SUM('Actual species'!M774)&gt;0,1,IF(SUM('Actual species'!M774="X"),1,0))</f>
        <v>1</v>
      </c>
      <c r="K774">
        <f>IF(SUM('Actual species'!N774)&gt;0,1,IF(SUM('Actual species'!N774="X"),1,0))</f>
        <v>0</v>
      </c>
      <c r="L774">
        <f>IF(SUM('Actual species'!O774)&gt;0,1,IF(SUM('Actual species'!O774="X"),1,0))</f>
        <v>0</v>
      </c>
      <c r="M774">
        <f>IF(SUM('Actual species'!P774)&gt;0,1,IF(SUM('Actual species'!P774="X"),1,0))</f>
        <v>1</v>
      </c>
      <c r="N774">
        <f>IF(SUM('Actual species'!Q774)&gt;0,1,IF(SUM('Actual species'!Q774="X"),1,0))</f>
        <v>0</v>
      </c>
      <c r="O774">
        <f>IF(SUM('Actual species'!R774)&gt;0,1,IF(SUM('Actual species'!R774="X"),1,0))</f>
        <v>1</v>
      </c>
      <c r="P774">
        <f>IF(SUM('Actual species'!S774)&gt;0,1,IF(SUM('Actual species'!S774="X"),1,0))</f>
        <v>0</v>
      </c>
      <c r="Q774">
        <f>IF(SUM('Actual species'!T774)&gt;0,1,IF(SUM('Actual species'!T774="X"),1,0))</f>
        <v>0</v>
      </c>
      <c r="R774">
        <f>IF(SUM('Actual species'!U774)&gt;0,1,IF(SUM('Actual species'!U774="X"),1,0))</f>
        <v>0</v>
      </c>
      <c r="S774">
        <f>IF(SUM('Actual species'!V774)&gt;0,1,IF(SUM('Actual species'!V774="X"),1,0))</f>
        <v>0</v>
      </c>
      <c r="T774">
        <f>IF(SUM('Actual species'!W774)&gt;0,1,IF(SUM('Actual species'!W774="X"),1,0))</f>
        <v>0</v>
      </c>
      <c r="U774">
        <f>IF(SUM('Actual species'!X774)&gt;0,1,IF(SUM('Actual species'!X774="X"),1,0))</f>
        <v>1</v>
      </c>
      <c r="V774">
        <f>IF(SUM('Actual species'!Y774)&gt;0,1,IF(SUM('Actual species'!Y774="X"),1,0))</f>
        <v>1</v>
      </c>
    </row>
    <row r="775" spans="1:22" x14ac:dyDescent="0.3">
      <c r="A775" t="str">
        <f>'Actual species'!A775</f>
        <v>Medon haafi</v>
      </c>
      <c r="B775">
        <f>IF(SUM('Actual species'!B775:E775)&gt;0,1,IF(SUM('Actual species'!B775:E775="X"),1,0))</f>
        <v>1</v>
      </c>
      <c r="C775">
        <f>IF(SUM('Actual species'!F775)&gt;0,1,IF(SUM('Actual species'!F775="X"),1,0))</f>
        <v>0</v>
      </c>
      <c r="D775">
        <f>IF(SUM('Actual species'!G775)&gt;0,1,IF(SUM('Actual species'!G775="X"),1,0))</f>
        <v>0</v>
      </c>
      <c r="E775">
        <f>IF(SUM('Actual species'!H775)&gt;0,1,IF(SUM('Actual species'!H775="X"),1,0))</f>
        <v>0</v>
      </c>
      <c r="F775">
        <f>IF(SUM('Actual species'!I775)&gt;0,1,IF(SUM('Actual species'!I775="X"),1,0))</f>
        <v>0</v>
      </c>
      <c r="G775">
        <f>IF(SUM('Actual species'!J775)&gt;0,1,IF(SUM('Actual species'!J775="X"),1,0))</f>
        <v>0</v>
      </c>
      <c r="H775">
        <f>IF(SUM('Actual species'!K775)&gt;0,1,IF(SUM('Actual species'!K775="X"),1,0))</f>
        <v>0</v>
      </c>
      <c r="I775">
        <f>IF(SUM('Actual species'!L775)&gt;0,1,IF(SUM('Actual species'!L775="X"),1,0))</f>
        <v>0</v>
      </c>
      <c r="J775">
        <f>IF(SUM('Actual species'!M775)&gt;0,1,IF(SUM('Actual species'!M775="X"),1,0))</f>
        <v>0</v>
      </c>
      <c r="K775">
        <f>IF(SUM('Actual species'!N775)&gt;0,1,IF(SUM('Actual species'!N775="X"),1,0))</f>
        <v>0</v>
      </c>
      <c r="L775">
        <f>IF(SUM('Actual species'!O775)&gt;0,1,IF(SUM('Actual species'!O775="X"),1,0))</f>
        <v>0</v>
      </c>
      <c r="M775">
        <f>IF(SUM('Actual species'!P775)&gt;0,1,IF(SUM('Actual species'!P775="X"),1,0))</f>
        <v>0</v>
      </c>
      <c r="N775">
        <f>IF(SUM('Actual species'!Q775)&gt;0,1,IF(SUM('Actual species'!Q775="X"),1,0))</f>
        <v>0</v>
      </c>
      <c r="O775">
        <f>IF(SUM('Actual species'!R775)&gt;0,1,IF(SUM('Actual species'!R775="X"),1,0))</f>
        <v>0</v>
      </c>
      <c r="P775">
        <f>IF(SUM('Actual species'!S775)&gt;0,1,IF(SUM('Actual species'!S775="X"),1,0))</f>
        <v>0</v>
      </c>
      <c r="Q775">
        <f>IF(SUM('Actual species'!T775)&gt;0,1,IF(SUM('Actual species'!T775="X"),1,0))</f>
        <v>0</v>
      </c>
      <c r="R775">
        <f>IF(SUM('Actual species'!U775)&gt;0,1,IF(SUM('Actual species'!U775="X"),1,0))</f>
        <v>0</v>
      </c>
      <c r="S775">
        <f>IF(SUM('Actual species'!V775)&gt;0,1,IF(SUM('Actual species'!V775="X"),1,0))</f>
        <v>0</v>
      </c>
      <c r="T775">
        <f>IF(SUM('Actual species'!W775)&gt;0,1,IF(SUM('Actual species'!W775="X"),1,0))</f>
        <v>0</v>
      </c>
      <c r="U775">
        <f>IF(SUM('Actual species'!X775)&gt;0,1,IF(SUM('Actual species'!X775="X"),1,0))</f>
        <v>1</v>
      </c>
      <c r="V775">
        <f>IF(SUM('Actual species'!Y775)&gt;0,1,IF(SUM('Actual species'!Y775="X"),1,0))</f>
        <v>1</v>
      </c>
    </row>
    <row r="776" spans="1:22" x14ac:dyDescent="0.3">
      <c r="A776" t="str">
        <f>'Actual species'!A776</f>
        <v>Medon impar</v>
      </c>
      <c r="B776">
        <f>IF(SUM('Actual species'!B776:E776)&gt;0,1,IF(SUM('Actual species'!B776:E776="X"),1,0))</f>
        <v>0</v>
      </c>
      <c r="C776">
        <f>IF(SUM('Actual species'!F776)&gt;0,1,IF(SUM('Actual species'!F776="X"),1,0))</f>
        <v>0</v>
      </c>
      <c r="D776">
        <f>IF(SUM('Actual species'!G776)&gt;0,1,IF(SUM('Actual species'!G776="X"),1,0))</f>
        <v>0</v>
      </c>
      <c r="E776">
        <f>IF(SUM('Actual species'!H776)&gt;0,1,IF(SUM('Actual species'!H776="X"),1,0))</f>
        <v>0</v>
      </c>
      <c r="F776">
        <f>IF(SUM('Actual species'!I776)&gt;0,1,IF(SUM('Actual species'!I776="X"),1,0))</f>
        <v>0</v>
      </c>
      <c r="G776">
        <f>IF(SUM('Actual species'!J776)&gt;0,1,IF(SUM('Actual species'!J776="X"),1,0))</f>
        <v>0</v>
      </c>
      <c r="H776">
        <f>IF(SUM('Actual species'!K776)&gt;0,1,IF(SUM('Actual species'!K776="X"),1,0))</f>
        <v>1</v>
      </c>
      <c r="I776">
        <f>IF(SUM('Actual species'!L776)&gt;0,1,IF(SUM('Actual species'!L776="X"),1,0))</f>
        <v>0</v>
      </c>
      <c r="J776">
        <f>IF(SUM('Actual species'!M776)&gt;0,1,IF(SUM('Actual species'!M776="X"),1,0))</f>
        <v>0</v>
      </c>
      <c r="K776">
        <f>IF(SUM('Actual species'!N776)&gt;0,1,IF(SUM('Actual species'!N776="X"),1,0))</f>
        <v>0</v>
      </c>
      <c r="L776">
        <f>IF(SUM('Actual species'!O776)&gt;0,1,IF(SUM('Actual species'!O776="X"),1,0))</f>
        <v>0</v>
      </c>
      <c r="M776">
        <f>IF(SUM('Actual species'!P776)&gt;0,1,IF(SUM('Actual species'!P776="X"),1,0))</f>
        <v>0</v>
      </c>
      <c r="N776">
        <f>IF(SUM('Actual species'!Q776)&gt;0,1,IF(SUM('Actual species'!Q776="X"),1,0))</f>
        <v>0</v>
      </c>
      <c r="O776">
        <f>IF(SUM('Actual species'!R776)&gt;0,1,IF(SUM('Actual species'!R776="X"),1,0))</f>
        <v>0</v>
      </c>
      <c r="P776">
        <f>IF(SUM('Actual species'!S776)&gt;0,1,IF(SUM('Actual species'!S776="X"),1,0))</f>
        <v>0</v>
      </c>
      <c r="Q776">
        <f>IF(SUM('Actual species'!T776)&gt;0,1,IF(SUM('Actual species'!T776="X"),1,0))</f>
        <v>0</v>
      </c>
      <c r="R776">
        <f>IF(SUM('Actual species'!U776)&gt;0,1,IF(SUM('Actual species'!U776="X"),1,0))</f>
        <v>0</v>
      </c>
      <c r="S776">
        <f>IF(SUM('Actual species'!V776)&gt;0,1,IF(SUM('Actual species'!V776="X"),1,0))</f>
        <v>0</v>
      </c>
      <c r="T776">
        <f>IF(SUM('Actual species'!W776)&gt;0,1,IF(SUM('Actual species'!W776="X"),1,0))</f>
        <v>0</v>
      </c>
      <c r="U776">
        <f>IF(SUM('Actual species'!X776)&gt;0,1,IF(SUM('Actual species'!X776="X"),1,0))</f>
        <v>0</v>
      </c>
      <c r="V776">
        <f>IF(SUM('Actual species'!Y776)&gt;0,1,IF(SUM('Actual species'!Y776="X"),1,0))</f>
        <v>0</v>
      </c>
    </row>
    <row r="777" spans="1:22" x14ac:dyDescent="0.3">
      <c r="A777" t="str">
        <f>'Actual species'!A777</f>
        <v>Medon lydicus</v>
      </c>
      <c r="B777">
        <f>IF(SUM('Actual species'!B777:E777)&gt;0,1,IF(SUM('Actual species'!B777:E777="X"),1,0))</f>
        <v>0</v>
      </c>
      <c r="C777">
        <f>IF(SUM('Actual species'!F777)&gt;0,1,IF(SUM('Actual species'!F777="X"),1,0))</f>
        <v>0</v>
      </c>
      <c r="D777">
        <f>IF(SUM('Actual species'!G777)&gt;0,1,IF(SUM('Actual species'!G777="X"),1,0))</f>
        <v>1</v>
      </c>
      <c r="E777">
        <f>IF(SUM('Actual species'!H777)&gt;0,1,IF(SUM('Actual species'!H777="X"),1,0))</f>
        <v>1</v>
      </c>
      <c r="F777">
        <f>IF(SUM('Actual species'!I777)&gt;0,1,IF(SUM('Actual species'!I777="X"),1,0))</f>
        <v>1</v>
      </c>
      <c r="G777">
        <f>IF(SUM('Actual species'!J777)&gt;0,1,IF(SUM('Actual species'!J777="X"),1,0))</f>
        <v>0</v>
      </c>
      <c r="H777">
        <f>IF(SUM('Actual species'!K777)&gt;0,1,IF(SUM('Actual species'!K777="X"),1,0))</f>
        <v>1</v>
      </c>
      <c r="I777">
        <f>IF(SUM('Actual species'!L777)&gt;0,1,IF(SUM('Actual species'!L777="X"),1,0))</f>
        <v>0</v>
      </c>
      <c r="J777">
        <f>IF(SUM('Actual species'!M777)&gt;0,1,IF(SUM('Actual species'!M777="X"),1,0))</f>
        <v>0</v>
      </c>
      <c r="K777">
        <f>IF(SUM('Actual species'!N777)&gt;0,1,IF(SUM('Actual species'!N777="X"),1,0))</f>
        <v>0</v>
      </c>
      <c r="L777">
        <f>IF(SUM('Actual species'!O777)&gt;0,1,IF(SUM('Actual species'!O777="X"),1,0))</f>
        <v>0</v>
      </c>
      <c r="M777">
        <f>IF(SUM('Actual species'!P777)&gt;0,1,IF(SUM('Actual species'!P777="X"),1,0))</f>
        <v>0</v>
      </c>
      <c r="N777">
        <f>IF(SUM('Actual species'!Q777)&gt;0,1,IF(SUM('Actual species'!Q777="X"),1,0))</f>
        <v>0</v>
      </c>
      <c r="O777">
        <f>IF(SUM('Actual species'!R777)&gt;0,1,IF(SUM('Actual species'!R777="X"),1,0))</f>
        <v>0</v>
      </c>
      <c r="P777">
        <f>IF(SUM('Actual species'!S777)&gt;0,1,IF(SUM('Actual species'!S777="X"),1,0))</f>
        <v>0</v>
      </c>
      <c r="Q777">
        <f>IF(SUM('Actual species'!T777)&gt;0,1,IF(SUM('Actual species'!T777="X"),1,0))</f>
        <v>0</v>
      </c>
      <c r="R777">
        <f>IF(SUM('Actual species'!U777)&gt;0,1,IF(SUM('Actual species'!U777="X"),1,0))</f>
        <v>0</v>
      </c>
      <c r="S777">
        <f>IF(SUM('Actual species'!V777)&gt;0,1,IF(SUM('Actual species'!V777="X"),1,0))</f>
        <v>0</v>
      </c>
      <c r="T777">
        <f>IF(SUM('Actual species'!W777)&gt;0,1,IF(SUM('Actual species'!W777="X"),1,0))</f>
        <v>0</v>
      </c>
      <c r="U777">
        <f>IF(SUM('Actual species'!X777)&gt;0,1,IF(SUM('Actual species'!X777="X"),1,0))</f>
        <v>0</v>
      </c>
      <c r="V777">
        <f>IF(SUM('Actual species'!Y777)&gt;0,1,IF(SUM('Actual species'!Y777="X"),1,0))</f>
        <v>1</v>
      </c>
    </row>
    <row r="778" spans="1:22" x14ac:dyDescent="0.3">
      <c r="A778" t="str">
        <f>'Actual species'!A778</f>
        <v>Medon marmarisensis</v>
      </c>
      <c r="B778">
        <f>IF(SUM('Actual species'!B778:E778)&gt;0,1,IF(SUM('Actual species'!B778:E778="X"),1,0))</f>
        <v>1</v>
      </c>
      <c r="C778">
        <f>IF(SUM('Actual species'!F778)&gt;0,1,IF(SUM('Actual species'!F778="X"),1,0))</f>
        <v>0</v>
      </c>
      <c r="D778">
        <f>IF(SUM('Actual species'!G778)&gt;0,1,IF(SUM('Actual species'!G778="X"),1,0))</f>
        <v>0</v>
      </c>
      <c r="E778">
        <f>IF(SUM('Actual species'!H778)&gt;0,1,IF(SUM('Actual species'!H778="X"),1,0))</f>
        <v>0</v>
      </c>
      <c r="F778">
        <f>IF(SUM('Actual species'!I778)&gt;0,1,IF(SUM('Actual species'!I778="X"),1,0))</f>
        <v>0</v>
      </c>
      <c r="G778">
        <f>IF(SUM('Actual species'!J778)&gt;0,1,IF(SUM('Actual species'!J778="X"),1,0))</f>
        <v>0</v>
      </c>
      <c r="H778">
        <f>IF(SUM('Actual species'!K778)&gt;0,1,IF(SUM('Actual species'!K778="X"),1,0))</f>
        <v>0</v>
      </c>
      <c r="I778">
        <f>IF(SUM('Actual species'!L778)&gt;0,1,IF(SUM('Actual species'!L778="X"),1,0))</f>
        <v>0</v>
      </c>
      <c r="J778">
        <f>IF(SUM('Actual species'!M778)&gt;0,1,IF(SUM('Actual species'!M778="X"),1,0))</f>
        <v>0</v>
      </c>
      <c r="K778">
        <f>IF(SUM('Actual species'!N778)&gt;0,1,IF(SUM('Actual species'!N778="X"),1,0))</f>
        <v>0</v>
      </c>
      <c r="L778">
        <f>IF(SUM('Actual species'!O778)&gt;0,1,IF(SUM('Actual species'!O778="X"),1,0))</f>
        <v>0</v>
      </c>
      <c r="M778">
        <f>IF(SUM('Actual species'!P778)&gt;0,1,IF(SUM('Actual species'!P778="X"),1,0))</f>
        <v>0</v>
      </c>
      <c r="N778">
        <f>IF(SUM('Actual species'!Q778)&gt;0,1,IF(SUM('Actual species'!Q778="X"),1,0))</f>
        <v>0</v>
      </c>
      <c r="O778">
        <f>IF(SUM('Actual species'!R778)&gt;0,1,IF(SUM('Actual species'!R778="X"),1,0))</f>
        <v>0</v>
      </c>
      <c r="P778">
        <f>IF(SUM('Actual species'!S778)&gt;0,1,IF(SUM('Actual species'!S778="X"),1,0))</f>
        <v>0</v>
      </c>
      <c r="Q778">
        <f>IF(SUM('Actual species'!T778)&gt;0,1,IF(SUM('Actual species'!T778="X"),1,0))</f>
        <v>0</v>
      </c>
      <c r="R778">
        <f>IF(SUM('Actual species'!U778)&gt;0,1,IF(SUM('Actual species'!U778="X"),1,0))</f>
        <v>0</v>
      </c>
      <c r="S778">
        <f>IF(SUM('Actual species'!V778)&gt;0,1,IF(SUM('Actual species'!V778="X"),1,0))</f>
        <v>0</v>
      </c>
      <c r="T778">
        <f>IF(SUM('Actual species'!W778)&gt;0,1,IF(SUM('Actual species'!W778="X"),1,0))</f>
        <v>0</v>
      </c>
      <c r="U778">
        <f>IF(SUM('Actual species'!X778)&gt;0,1,IF(SUM('Actual species'!X778="X"),1,0))</f>
        <v>1</v>
      </c>
      <c r="V778">
        <f>IF(SUM('Actual species'!Y778)&gt;0,1,IF(SUM('Actual species'!Y778="X"),1,0))</f>
        <v>1</v>
      </c>
    </row>
    <row r="779" spans="1:22" x14ac:dyDescent="0.3">
      <c r="A779" t="str">
        <f>'Actual species'!A779</f>
        <v>Medon maronitus</v>
      </c>
      <c r="B779">
        <f>IF(SUM('Actual species'!B779:E779)&gt;0,1,IF(SUM('Actual species'!B779:E779="X"),1,0))</f>
        <v>0</v>
      </c>
      <c r="C779">
        <f>IF(SUM('Actual species'!F779)&gt;0,1,IF(SUM('Actual species'!F779="X"),1,0))</f>
        <v>0</v>
      </c>
      <c r="D779">
        <f>IF(SUM('Actual species'!G779)&gt;0,1,IF(SUM('Actual species'!G779="X"),1,0))</f>
        <v>0</v>
      </c>
      <c r="E779">
        <f>IF(SUM('Actual species'!H779)&gt;0,1,IF(SUM('Actual species'!H779="X"),1,0))</f>
        <v>1</v>
      </c>
      <c r="F779">
        <f>IF(SUM('Actual species'!I779)&gt;0,1,IF(SUM('Actual species'!I779="X"),1,0))</f>
        <v>1</v>
      </c>
      <c r="G779">
        <f>IF(SUM('Actual species'!J779)&gt;0,1,IF(SUM('Actual species'!J779="X"),1,0))</f>
        <v>0</v>
      </c>
      <c r="H779">
        <f>IF(SUM('Actual species'!K779)&gt;0,1,IF(SUM('Actual species'!K779="X"),1,0))</f>
        <v>1</v>
      </c>
      <c r="I779">
        <f>IF(SUM('Actual species'!L779)&gt;0,1,IF(SUM('Actual species'!L779="X"),1,0))</f>
        <v>0</v>
      </c>
      <c r="J779">
        <f>IF(SUM('Actual species'!M779)&gt;0,1,IF(SUM('Actual species'!M779="X"),1,0))</f>
        <v>0</v>
      </c>
      <c r="K779">
        <f>IF(SUM('Actual species'!N779)&gt;0,1,IF(SUM('Actual species'!N779="X"),1,0))</f>
        <v>0</v>
      </c>
      <c r="L779">
        <f>IF(SUM('Actual species'!O779)&gt;0,1,IF(SUM('Actual species'!O779="X"),1,0))</f>
        <v>1</v>
      </c>
      <c r="M779">
        <f>IF(SUM('Actual species'!P779)&gt;0,1,IF(SUM('Actual species'!P779="X"),1,0))</f>
        <v>1</v>
      </c>
      <c r="N779">
        <f>IF(SUM('Actual species'!Q779)&gt;0,1,IF(SUM('Actual species'!Q779="X"),1,0))</f>
        <v>0</v>
      </c>
      <c r="O779">
        <f>IF(SUM('Actual species'!R779)&gt;0,1,IF(SUM('Actual species'!R779="X"),1,0))</f>
        <v>0</v>
      </c>
      <c r="P779">
        <f>IF(SUM('Actual species'!S779)&gt;0,1,IF(SUM('Actual species'!S779="X"),1,0))</f>
        <v>0</v>
      </c>
      <c r="Q779">
        <f>IF(SUM('Actual species'!T779)&gt;0,1,IF(SUM('Actual species'!T779="X"),1,0))</f>
        <v>0</v>
      </c>
      <c r="R779">
        <f>IF(SUM('Actual species'!U779)&gt;0,1,IF(SUM('Actual species'!U779="X"),1,0))</f>
        <v>0</v>
      </c>
      <c r="S779">
        <f>IF(SUM('Actual species'!V779)&gt;0,1,IF(SUM('Actual species'!V779="X"),1,0))</f>
        <v>0</v>
      </c>
      <c r="T779">
        <f>IF(SUM('Actual species'!W779)&gt;0,1,IF(SUM('Actual species'!W779="X"),1,0))</f>
        <v>0</v>
      </c>
      <c r="U779">
        <f>IF(SUM('Actual species'!X779)&gt;0,1,IF(SUM('Actual species'!X779="X"),1,0))</f>
        <v>1</v>
      </c>
      <c r="V779">
        <f>IF(SUM('Actual species'!Y779)&gt;0,1,IF(SUM('Actual species'!Y779="X"),1,0))</f>
        <v>1</v>
      </c>
    </row>
    <row r="780" spans="1:22" x14ac:dyDescent="0.3">
      <c r="A780" t="str">
        <f>'Actual species'!A780</f>
        <v>Medon rufiventris</v>
      </c>
      <c r="B780">
        <f>IF(SUM('Actual species'!B780:E780)&gt;0,1,IF(SUM('Actual species'!B780:E780="X"),1,0))</f>
        <v>0</v>
      </c>
      <c r="C780">
        <f>IF(SUM('Actual species'!F780)&gt;0,1,IF(SUM('Actual species'!F780="X"),1,0))</f>
        <v>0</v>
      </c>
      <c r="D780">
        <f>IF(SUM('Actual species'!G780)&gt;0,1,IF(SUM('Actual species'!G780="X"),1,0))</f>
        <v>0</v>
      </c>
      <c r="E780">
        <f>IF(SUM('Actual species'!H780)&gt;0,1,IF(SUM('Actual species'!H780="X"),1,0))</f>
        <v>0</v>
      </c>
      <c r="F780">
        <f>IF(SUM('Actual species'!I780)&gt;0,1,IF(SUM('Actual species'!I780="X"),1,0))</f>
        <v>1</v>
      </c>
      <c r="G780">
        <f>IF(SUM('Actual species'!J780)&gt;0,1,IF(SUM('Actual species'!J780="X"),1,0))</f>
        <v>0</v>
      </c>
      <c r="H780">
        <f>IF(SUM('Actual species'!K780)&gt;0,1,IF(SUM('Actual species'!K780="X"),1,0))</f>
        <v>0</v>
      </c>
      <c r="I780">
        <f>IF(SUM('Actual species'!L780)&gt;0,1,IF(SUM('Actual species'!L780="X"),1,0))</f>
        <v>0</v>
      </c>
      <c r="J780">
        <f>IF(SUM('Actual species'!M780)&gt;0,1,IF(SUM('Actual species'!M780="X"),1,0))</f>
        <v>0</v>
      </c>
      <c r="K780">
        <f>IF(SUM('Actual species'!N780)&gt;0,1,IF(SUM('Actual species'!N780="X"),1,0))</f>
        <v>0</v>
      </c>
      <c r="L780">
        <f>IF(SUM('Actual species'!O780)&gt;0,1,IF(SUM('Actual species'!O780="X"),1,0))</f>
        <v>0</v>
      </c>
      <c r="M780">
        <f>IF(SUM('Actual species'!P780)&gt;0,1,IF(SUM('Actual species'!P780="X"),1,0))</f>
        <v>1</v>
      </c>
      <c r="N780">
        <f>IF(SUM('Actual species'!Q780)&gt;0,1,IF(SUM('Actual species'!Q780="X"),1,0))</f>
        <v>0</v>
      </c>
      <c r="O780">
        <f>IF(SUM('Actual species'!R780)&gt;0,1,IF(SUM('Actual species'!R780="X"),1,0))</f>
        <v>0</v>
      </c>
      <c r="P780">
        <f>IF(SUM('Actual species'!S780)&gt;0,1,IF(SUM('Actual species'!S780="X"),1,0))</f>
        <v>0</v>
      </c>
      <c r="Q780">
        <f>IF(SUM('Actual species'!T780)&gt;0,1,IF(SUM('Actual species'!T780="X"),1,0))</f>
        <v>0</v>
      </c>
      <c r="R780">
        <f>IF(SUM('Actual species'!U780)&gt;0,1,IF(SUM('Actual species'!U780="X"),1,0))</f>
        <v>0</v>
      </c>
      <c r="S780">
        <f>IF(SUM('Actual species'!V780)&gt;0,1,IF(SUM('Actual species'!V780="X"),1,0))</f>
        <v>0</v>
      </c>
      <c r="T780">
        <f>IF(SUM('Actual species'!W780)&gt;0,1,IF(SUM('Actual species'!W780="X"),1,0))</f>
        <v>0</v>
      </c>
      <c r="U780">
        <f>IF(SUM('Actual species'!X780)&gt;0,1,IF(SUM('Actual species'!X780="X"),1,0))</f>
        <v>1</v>
      </c>
      <c r="V780">
        <f>IF(SUM('Actual species'!Y780)&gt;0,1,IF(SUM('Actual species'!Y780="X"),1,0))</f>
        <v>1</v>
      </c>
    </row>
    <row r="781" spans="1:22" x14ac:dyDescent="0.3">
      <c r="A781" t="str">
        <f>'Actual species'!A781</f>
        <v>Medon semiobscurus</v>
      </c>
      <c r="B781">
        <f>IF(SUM('Actual species'!B781:E781)&gt;0,1,IF(SUM('Actual species'!B781:E781="X"),1,0))</f>
        <v>0</v>
      </c>
      <c r="C781">
        <f>IF(SUM('Actual species'!F781)&gt;0,1,IF(SUM('Actual species'!F781="X"),1,0))</f>
        <v>0</v>
      </c>
      <c r="D781">
        <f>IF(SUM('Actual species'!G781)&gt;0,1,IF(SUM('Actual species'!G781="X"),1,0))</f>
        <v>0</v>
      </c>
      <c r="E781">
        <f>IF(SUM('Actual species'!H781)&gt;0,1,IF(SUM('Actual species'!H781="X"),1,0))</f>
        <v>1</v>
      </c>
      <c r="F781">
        <f>IF(SUM('Actual species'!I781)&gt;0,1,IF(SUM('Actual species'!I781="X"),1,0))</f>
        <v>1</v>
      </c>
      <c r="G781">
        <f>IF(SUM('Actual species'!J781)&gt;0,1,IF(SUM('Actual species'!J781="X"),1,0))</f>
        <v>0</v>
      </c>
      <c r="H781">
        <f>IF(SUM('Actual species'!K781)&gt;0,1,IF(SUM('Actual species'!K781="X"),1,0))</f>
        <v>1</v>
      </c>
      <c r="I781">
        <f>IF(SUM('Actual species'!L781)&gt;0,1,IF(SUM('Actual species'!L781="X"),1,0))</f>
        <v>1</v>
      </c>
      <c r="J781">
        <f>IF(SUM('Actual species'!M781)&gt;0,1,IF(SUM('Actual species'!M781="X"),1,0))</f>
        <v>0</v>
      </c>
      <c r="K781">
        <f>IF(SUM('Actual species'!N781)&gt;0,1,IF(SUM('Actual species'!N781="X"),1,0))</f>
        <v>1</v>
      </c>
      <c r="L781">
        <f>IF(SUM('Actual species'!O781)&gt;0,1,IF(SUM('Actual species'!O781="X"),1,0))</f>
        <v>0</v>
      </c>
      <c r="M781">
        <f>IF(SUM('Actual species'!P781)&gt;0,1,IF(SUM('Actual species'!P781="X"),1,0))</f>
        <v>0</v>
      </c>
      <c r="N781">
        <f>IF(SUM('Actual species'!Q781)&gt;0,1,IF(SUM('Actual species'!Q781="X"),1,0))</f>
        <v>0</v>
      </c>
      <c r="O781">
        <f>IF(SUM('Actual species'!R781)&gt;0,1,IF(SUM('Actual species'!R781="X"),1,0))</f>
        <v>0</v>
      </c>
      <c r="P781">
        <f>IF(SUM('Actual species'!S781)&gt;0,1,IF(SUM('Actual species'!S781="X"),1,0))</f>
        <v>0</v>
      </c>
      <c r="Q781">
        <f>IF(SUM('Actual species'!T781)&gt;0,1,IF(SUM('Actual species'!T781="X"),1,0))</f>
        <v>0</v>
      </c>
      <c r="R781">
        <f>IF(SUM('Actual species'!U781)&gt;0,1,IF(SUM('Actual species'!U781="X"),1,0))</f>
        <v>0</v>
      </c>
      <c r="S781">
        <f>IF(SUM('Actual species'!V781)&gt;0,1,IF(SUM('Actual species'!V781="X"),1,0))</f>
        <v>0</v>
      </c>
      <c r="T781">
        <f>IF(SUM('Actual species'!W781)&gt;0,1,IF(SUM('Actual species'!W781="X"),1,0))</f>
        <v>0</v>
      </c>
      <c r="U781">
        <f>IF(SUM('Actual species'!X781)&gt;0,1,IF(SUM('Actual species'!X781="X"),1,0))</f>
        <v>0</v>
      </c>
      <c r="V781">
        <f>IF(SUM('Actual species'!Y781)&gt;0,1,IF(SUM('Actual species'!Y781="X"),1,0))</f>
        <v>1</v>
      </c>
    </row>
    <row r="782" spans="1:22" x14ac:dyDescent="0.3">
      <c r="A782" t="str">
        <f>'Actual species'!A782</f>
        <v>Medon subfusculus</v>
      </c>
      <c r="B782">
        <f>IF(SUM('Actual species'!B782:E782)&gt;0,1,IF(SUM('Actual species'!B782:E782="X"),1,0))</f>
        <v>0</v>
      </c>
      <c r="C782">
        <f>IF(SUM('Actual species'!F782)&gt;0,1,IF(SUM('Actual species'!F782="X"),1,0))</f>
        <v>0</v>
      </c>
      <c r="D782">
        <f>IF(SUM('Actual species'!G782)&gt;0,1,IF(SUM('Actual species'!G782="X"),1,0))</f>
        <v>0</v>
      </c>
      <c r="E782">
        <f>IF(SUM('Actual species'!H782)&gt;0,1,IF(SUM('Actual species'!H782="X"),1,0))</f>
        <v>1</v>
      </c>
      <c r="F782">
        <f>IF(SUM('Actual species'!I782)&gt;0,1,IF(SUM('Actual species'!I782="X"),1,0))</f>
        <v>0</v>
      </c>
      <c r="G782">
        <f>IF(SUM('Actual species'!J782)&gt;0,1,IF(SUM('Actual species'!J782="X"),1,0))</f>
        <v>0</v>
      </c>
      <c r="H782">
        <f>IF(SUM('Actual species'!K782)&gt;0,1,IF(SUM('Actual species'!K782="X"),1,0))</f>
        <v>0</v>
      </c>
      <c r="I782">
        <f>IF(SUM('Actual species'!L782)&gt;0,1,IF(SUM('Actual species'!L782="X"),1,0))</f>
        <v>0</v>
      </c>
      <c r="J782">
        <f>IF(SUM('Actual species'!M782)&gt;0,1,IF(SUM('Actual species'!M782="X"),1,0))</f>
        <v>0</v>
      </c>
      <c r="K782">
        <f>IF(SUM('Actual species'!N782)&gt;0,1,IF(SUM('Actual species'!N782="X"),1,0))</f>
        <v>1</v>
      </c>
      <c r="L782">
        <f>IF(SUM('Actual species'!O782)&gt;0,1,IF(SUM('Actual species'!O782="X"),1,0))</f>
        <v>0</v>
      </c>
      <c r="M782">
        <f>IF(SUM('Actual species'!P782)&gt;0,1,IF(SUM('Actual species'!P782="X"),1,0))</f>
        <v>0</v>
      </c>
      <c r="N782">
        <f>IF(SUM('Actual species'!Q782)&gt;0,1,IF(SUM('Actual species'!Q782="X"),1,0))</f>
        <v>0</v>
      </c>
      <c r="O782">
        <f>IF(SUM('Actual species'!R782)&gt;0,1,IF(SUM('Actual species'!R782="X"),1,0))</f>
        <v>0</v>
      </c>
      <c r="P782">
        <f>IF(SUM('Actual species'!S782)&gt;0,1,IF(SUM('Actual species'!S782="X"),1,0))</f>
        <v>0</v>
      </c>
      <c r="Q782">
        <f>IF(SUM('Actual species'!T782)&gt;0,1,IF(SUM('Actual species'!T782="X"),1,0))</f>
        <v>0</v>
      </c>
      <c r="R782">
        <f>IF(SUM('Actual species'!U782)&gt;0,1,IF(SUM('Actual species'!U782="X"),1,0))</f>
        <v>0</v>
      </c>
      <c r="S782">
        <f>IF(SUM('Actual species'!V782)&gt;0,1,IF(SUM('Actual species'!V782="X"),1,0))</f>
        <v>0</v>
      </c>
      <c r="T782">
        <f>IF(SUM('Actual species'!W782)&gt;0,1,IF(SUM('Actual species'!W782="X"),1,0))</f>
        <v>0</v>
      </c>
      <c r="U782">
        <f>IF(SUM('Actual species'!X782)&gt;0,1,IF(SUM('Actual species'!X782="X"),1,0))</f>
        <v>0</v>
      </c>
      <c r="V782">
        <f>IF(SUM('Actual species'!Y782)&gt;0,1,IF(SUM('Actual species'!Y782="X"),1,0))</f>
        <v>1</v>
      </c>
    </row>
    <row r="783" spans="1:22" x14ac:dyDescent="0.3">
      <c r="A783" t="str">
        <f>'Actual species'!A783</f>
        <v>Mircanops pilicornis</v>
      </c>
      <c r="B783">
        <f>IF(SUM('Actual species'!B783:E783)&gt;0,1,IF(SUM('Actual species'!B783:E783="X"),1,0))</f>
        <v>0</v>
      </c>
      <c r="C783">
        <f>IF(SUM('Actual species'!F783)&gt;0,1,IF(SUM('Actual species'!F783="X"),1,0))</f>
        <v>0</v>
      </c>
      <c r="D783">
        <f>IF(SUM('Actual species'!G783)&gt;0,1,IF(SUM('Actual species'!G783="X"),1,0))</f>
        <v>0</v>
      </c>
      <c r="E783">
        <f>IF(SUM('Actual species'!H783)&gt;0,1,IF(SUM('Actual species'!H783="X"),1,0))</f>
        <v>0</v>
      </c>
      <c r="F783">
        <f>IF(SUM('Actual species'!I783)&gt;0,1,IF(SUM('Actual species'!I783="X"),1,0))</f>
        <v>1</v>
      </c>
      <c r="G783">
        <f>IF(SUM('Actual species'!J783)&gt;0,1,IF(SUM('Actual species'!J783="X"),1,0))</f>
        <v>0</v>
      </c>
      <c r="H783">
        <f>IF(SUM('Actual species'!K783)&gt;0,1,IF(SUM('Actual species'!K783="X"),1,0))</f>
        <v>1</v>
      </c>
      <c r="I783">
        <f>IF(SUM('Actual species'!L783)&gt;0,1,IF(SUM('Actual species'!L783="X"),1,0))</f>
        <v>0</v>
      </c>
      <c r="J783">
        <f>IF(SUM('Actual species'!M783)&gt;0,1,IF(SUM('Actual species'!M783="X"),1,0))</f>
        <v>1</v>
      </c>
      <c r="K783">
        <f>IF(SUM('Actual species'!N783)&gt;0,1,IF(SUM('Actual species'!N783="X"),1,0))</f>
        <v>0</v>
      </c>
      <c r="L783">
        <f>IF(SUM('Actual species'!O783)&gt;0,1,IF(SUM('Actual species'!O783="X"),1,0))</f>
        <v>1</v>
      </c>
      <c r="M783">
        <f>IF(SUM('Actual species'!P783)&gt;0,1,IF(SUM('Actual species'!P783="X"),1,0))</f>
        <v>1</v>
      </c>
      <c r="N783">
        <f>IF(SUM('Actual species'!Q783)&gt;0,1,IF(SUM('Actual species'!Q783="X"),1,0))</f>
        <v>0</v>
      </c>
      <c r="O783">
        <f>IF(SUM('Actual species'!R783)&gt;0,1,IF(SUM('Actual species'!R783="X"),1,0))</f>
        <v>0</v>
      </c>
      <c r="P783">
        <f>IF(SUM('Actual species'!S783)&gt;0,1,IF(SUM('Actual species'!S783="X"),1,0))</f>
        <v>0</v>
      </c>
      <c r="Q783">
        <f>IF(SUM('Actual species'!T783)&gt;0,1,IF(SUM('Actual species'!T783="X"),1,0))</f>
        <v>0</v>
      </c>
      <c r="R783">
        <f>IF(SUM('Actual species'!U783)&gt;0,1,IF(SUM('Actual species'!U783="X"),1,0))</f>
        <v>0</v>
      </c>
      <c r="S783">
        <f>IF(SUM('Actual species'!V783)&gt;0,1,IF(SUM('Actual species'!V783="X"),1,0))</f>
        <v>0</v>
      </c>
      <c r="T783">
        <f>IF(SUM('Actual species'!W783)&gt;0,1,IF(SUM('Actual species'!W783="X"),1,0))</f>
        <v>0</v>
      </c>
      <c r="U783">
        <f>IF(SUM('Actual species'!X783)&gt;0,1,IF(SUM('Actual species'!X783="X"),1,0))</f>
        <v>1</v>
      </c>
      <c r="V783">
        <f>IF(SUM('Actual species'!Y783)&gt;0,1,IF(SUM('Actual species'!Y783="X"),1,0))</f>
        <v>1</v>
      </c>
    </row>
    <row r="784" spans="1:22" x14ac:dyDescent="0.3">
      <c r="A784" t="str">
        <f>'Actual species'!A784</f>
        <v>Micrillus testaceus</v>
      </c>
      <c r="B784">
        <f>IF(SUM('Actual species'!B784:E784)&gt;0,1,IF(SUM('Actual species'!B784:E784="X"),1,0))</f>
        <v>0</v>
      </c>
      <c r="C784">
        <f>IF(SUM('Actual species'!F784)&gt;0,1,IF(SUM('Actual species'!F784="X"),1,0))</f>
        <v>0</v>
      </c>
      <c r="D784">
        <f>IF(SUM('Actual species'!G784)&gt;0,1,IF(SUM('Actual species'!G784="X"),1,0))</f>
        <v>0</v>
      </c>
      <c r="E784">
        <f>IF(SUM('Actual species'!H784)&gt;0,1,IF(SUM('Actual species'!H784="X"),1,0))</f>
        <v>0</v>
      </c>
      <c r="F784">
        <f>IF(SUM('Actual species'!I784)&gt;0,1,IF(SUM('Actual species'!I784="X"),1,0))</f>
        <v>1</v>
      </c>
      <c r="G784">
        <f>IF(SUM('Actual species'!J784)&gt;0,1,IF(SUM('Actual species'!J784="X"),1,0))</f>
        <v>0</v>
      </c>
      <c r="H784">
        <f>IF(SUM('Actual species'!K784)&gt;0,1,IF(SUM('Actual species'!K784="X"),1,0))</f>
        <v>1</v>
      </c>
      <c r="I784">
        <f>IF(SUM('Actual species'!L784)&gt;0,1,IF(SUM('Actual species'!L784="X"),1,0))</f>
        <v>1</v>
      </c>
      <c r="J784">
        <f>IF(SUM('Actual species'!M784)&gt;0,1,IF(SUM('Actual species'!M784="X"),1,0))</f>
        <v>1</v>
      </c>
      <c r="K784">
        <f>IF(SUM('Actual species'!N784)&gt;0,1,IF(SUM('Actual species'!N784="X"),1,0))</f>
        <v>0</v>
      </c>
      <c r="L784">
        <f>IF(SUM('Actual species'!O784)&gt;0,1,IF(SUM('Actual species'!O784="X"),1,0))</f>
        <v>0</v>
      </c>
      <c r="M784">
        <f>IF(SUM('Actual species'!P784)&gt;0,1,IF(SUM('Actual species'!P784="X"),1,0))</f>
        <v>0</v>
      </c>
      <c r="N784">
        <f>IF(SUM('Actual species'!Q784)&gt;0,1,IF(SUM('Actual species'!Q784="X"),1,0))</f>
        <v>0</v>
      </c>
      <c r="O784">
        <f>IF(SUM('Actual species'!R784)&gt;0,1,IF(SUM('Actual species'!R784="X"),1,0))</f>
        <v>0</v>
      </c>
      <c r="P784">
        <f>IF(SUM('Actual species'!S784)&gt;0,1,IF(SUM('Actual species'!S784="X"),1,0))</f>
        <v>0</v>
      </c>
      <c r="Q784">
        <f>IF(SUM('Actual species'!T784)&gt;0,1,IF(SUM('Actual species'!T784="X"),1,0))</f>
        <v>0</v>
      </c>
      <c r="R784">
        <f>IF(SUM('Actual species'!U784)&gt;0,1,IF(SUM('Actual species'!U784="X"),1,0))</f>
        <v>0</v>
      </c>
      <c r="S784">
        <f>IF(SUM('Actual species'!V784)&gt;0,1,IF(SUM('Actual species'!V784="X"),1,0))</f>
        <v>0</v>
      </c>
      <c r="T784">
        <f>IF(SUM('Actual species'!W784)&gt;0,1,IF(SUM('Actual species'!W784="X"),1,0))</f>
        <v>0</v>
      </c>
      <c r="U784">
        <f>IF(SUM('Actual species'!X784)&gt;0,1,IF(SUM('Actual species'!X784="X"),1,0))</f>
        <v>1</v>
      </c>
      <c r="V784">
        <f>IF(SUM('Actual species'!Y784)&gt;0,1,IF(SUM('Actual species'!Y784="X"),1,0))</f>
        <v>1</v>
      </c>
    </row>
    <row r="785" spans="1:22" x14ac:dyDescent="0.3">
      <c r="A785" t="str">
        <f>'Actual species'!A785</f>
        <v>Ochthephilum brevipenne</v>
      </c>
      <c r="B785">
        <f>IF(SUM('Actual species'!B785:E785)&gt;0,1,IF(SUM('Actual species'!B785:E785="X"),1,0))</f>
        <v>0</v>
      </c>
      <c r="C785">
        <f>IF(SUM('Actual species'!F785)&gt;0,1,IF(SUM('Actual species'!F785="X"),1,0))</f>
        <v>0</v>
      </c>
      <c r="D785">
        <f>IF(SUM('Actual species'!G785)&gt;0,1,IF(SUM('Actual species'!G785="X"),1,0))</f>
        <v>0</v>
      </c>
      <c r="E785">
        <f>IF(SUM('Actual species'!H785)&gt;0,1,IF(SUM('Actual species'!H785="X"),1,0))</f>
        <v>1</v>
      </c>
      <c r="F785">
        <f>IF(SUM('Actual species'!I785)&gt;0,1,IF(SUM('Actual species'!I785="X"),1,0))</f>
        <v>1</v>
      </c>
      <c r="G785">
        <f>IF(SUM('Actual species'!J785)&gt;0,1,IF(SUM('Actual species'!J785="X"),1,0))</f>
        <v>0</v>
      </c>
      <c r="H785">
        <f>IF(SUM('Actual species'!K785)&gt;0,1,IF(SUM('Actual species'!K785="X"),1,0))</f>
        <v>0</v>
      </c>
      <c r="I785">
        <f>IF(SUM('Actual species'!L785)&gt;0,1,IF(SUM('Actual species'!L785="X"),1,0))</f>
        <v>0</v>
      </c>
      <c r="J785">
        <f>IF(SUM('Actual species'!M785)&gt;0,1,IF(SUM('Actual species'!M785="X"),1,0))</f>
        <v>0</v>
      </c>
      <c r="K785">
        <f>IF(SUM('Actual species'!N785)&gt;0,1,IF(SUM('Actual species'!N785="X"),1,0))</f>
        <v>1</v>
      </c>
      <c r="L785">
        <f>IF(SUM('Actual species'!O785)&gt;0,1,IF(SUM('Actual species'!O785="X"),1,0))</f>
        <v>0</v>
      </c>
      <c r="M785">
        <f>IF(SUM('Actual species'!P785)&gt;0,1,IF(SUM('Actual species'!P785="X"),1,0))</f>
        <v>0</v>
      </c>
      <c r="N785">
        <f>IF(SUM('Actual species'!Q785)&gt;0,1,IF(SUM('Actual species'!Q785="X"),1,0))</f>
        <v>0</v>
      </c>
      <c r="O785">
        <f>IF(SUM('Actual species'!R785)&gt;0,1,IF(SUM('Actual species'!R785="X"),1,0))</f>
        <v>0</v>
      </c>
      <c r="P785">
        <f>IF(SUM('Actual species'!S785)&gt;0,1,IF(SUM('Actual species'!S785="X"),1,0))</f>
        <v>0</v>
      </c>
      <c r="Q785">
        <f>IF(SUM('Actual species'!T785)&gt;0,1,IF(SUM('Actual species'!T785="X"),1,0))</f>
        <v>0</v>
      </c>
      <c r="R785">
        <f>IF(SUM('Actual species'!U785)&gt;0,1,IF(SUM('Actual species'!U785="X"),1,0))</f>
        <v>0</v>
      </c>
      <c r="S785">
        <f>IF(SUM('Actual species'!V785)&gt;0,1,IF(SUM('Actual species'!V785="X"),1,0))</f>
        <v>0</v>
      </c>
      <c r="T785">
        <f>IF(SUM('Actual species'!W785)&gt;0,1,IF(SUM('Actual species'!W785="X"),1,0))</f>
        <v>0</v>
      </c>
      <c r="U785">
        <f>IF(SUM('Actual species'!X785)&gt;0,1,IF(SUM('Actual species'!X785="X"),1,0))</f>
        <v>1</v>
      </c>
      <c r="V785">
        <f>IF(SUM('Actual species'!Y785)&gt;0,1,IF(SUM('Actual species'!Y785="X"),1,0))</f>
        <v>0</v>
      </c>
    </row>
    <row r="786" spans="1:22" x14ac:dyDescent="0.3">
      <c r="A786" t="str">
        <f>'Actual species'!A786</f>
        <v>Ochthephilum collare</v>
      </c>
      <c r="B786">
        <f>IF(SUM('Actual species'!B786:E786)&gt;0,1,IF(SUM('Actual species'!B786:E786="X"),1,0))</f>
        <v>0</v>
      </c>
      <c r="C786">
        <f>IF(SUM('Actual species'!F786)&gt;0,1,IF(SUM('Actual species'!F786="X"),1,0))</f>
        <v>0</v>
      </c>
      <c r="D786">
        <f>IF(SUM('Actual species'!G786)&gt;0,1,IF(SUM('Actual species'!G786="X"),1,0))</f>
        <v>0</v>
      </c>
      <c r="E786">
        <f>IF(SUM('Actual species'!H786)&gt;0,1,IF(SUM('Actual species'!H786="X"),1,0))</f>
        <v>0</v>
      </c>
      <c r="F786">
        <f>IF(SUM('Actual species'!I786)&gt;0,1,IF(SUM('Actual species'!I786="X"),1,0))</f>
        <v>0</v>
      </c>
      <c r="G786">
        <f>IF(SUM('Actual species'!J786)&gt;0,1,IF(SUM('Actual species'!J786="X"),1,0))</f>
        <v>0</v>
      </c>
      <c r="H786">
        <f>IF(SUM('Actual species'!K786)&gt;0,1,IF(SUM('Actual species'!K786="X"),1,0))</f>
        <v>0</v>
      </c>
      <c r="I786">
        <f>IF(SUM('Actual species'!L786)&gt;0,1,IF(SUM('Actual species'!L786="X"),1,0))</f>
        <v>0</v>
      </c>
      <c r="J786">
        <f>IF(SUM('Actual species'!M786)&gt;0,1,IF(SUM('Actual species'!M786="X"),1,0))</f>
        <v>1</v>
      </c>
      <c r="K786">
        <f>IF(SUM('Actual species'!N786)&gt;0,1,IF(SUM('Actual species'!N786="X"),1,0))</f>
        <v>0</v>
      </c>
      <c r="L786">
        <f>IF(SUM('Actual species'!O786)&gt;0,1,IF(SUM('Actual species'!O786="X"),1,0))</f>
        <v>0</v>
      </c>
      <c r="M786">
        <f>IF(SUM('Actual species'!P786)&gt;0,1,IF(SUM('Actual species'!P786="X"),1,0))</f>
        <v>0</v>
      </c>
      <c r="N786">
        <f>IF(SUM('Actual species'!Q786)&gt;0,1,IF(SUM('Actual species'!Q786="X"),1,0))</f>
        <v>0</v>
      </c>
      <c r="O786">
        <f>IF(SUM('Actual species'!R786)&gt;0,1,IF(SUM('Actual species'!R786="X"),1,0))</f>
        <v>0</v>
      </c>
      <c r="P786">
        <f>IF(SUM('Actual species'!S786)&gt;0,1,IF(SUM('Actual species'!S786="X"),1,0))</f>
        <v>0</v>
      </c>
      <c r="Q786">
        <f>IF(SUM('Actual species'!T786)&gt;0,1,IF(SUM('Actual species'!T786="X"),1,0))</f>
        <v>0</v>
      </c>
      <c r="R786">
        <f>IF(SUM('Actual species'!U786)&gt;0,1,IF(SUM('Actual species'!U786="X"),1,0))</f>
        <v>0</v>
      </c>
      <c r="S786">
        <f>IF(SUM('Actual species'!V786)&gt;0,1,IF(SUM('Actual species'!V786="X"),1,0))</f>
        <v>0</v>
      </c>
      <c r="T786">
        <f>IF(SUM('Actual species'!W786)&gt;0,1,IF(SUM('Actual species'!W786="X"),1,0))</f>
        <v>0</v>
      </c>
      <c r="U786">
        <f>IF(SUM('Actual species'!X786)&gt;0,1,IF(SUM('Actual species'!X786="X"),1,0))</f>
        <v>1</v>
      </c>
      <c r="V786">
        <f>IF(SUM('Actual species'!Y786)&gt;0,1,IF(SUM('Actual species'!Y786="X"),1,0))</f>
        <v>0</v>
      </c>
    </row>
    <row r="787" spans="1:22" x14ac:dyDescent="0.3">
      <c r="A787" t="str">
        <f>'Actual species'!A787</f>
        <v>Ochthephilum turkestanicum</v>
      </c>
      <c r="B787">
        <f>IF(SUM('Actual species'!B787:E787)&gt;0,1,IF(SUM('Actual species'!B787:E787="X"),1,0))</f>
        <v>0</v>
      </c>
      <c r="C787">
        <f>IF(SUM('Actual species'!F787)&gt;0,1,IF(SUM('Actual species'!F787="X"),1,0))</f>
        <v>0</v>
      </c>
      <c r="D787">
        <f>IF(SUM('Actual species'!G787)&gt;0,1,IF(SUM('Actual species'!G787="X"),1,0))</f>
        <v>0</v>
      </c>
      <c r="E787">
        <f>IF(SUM('Actual species'!H787)&gt;0,1,IF(SUM('Actual species'!H787="X"),1,0))</f>
        <v>0</v>
      </c>
      <c r="F787">
        <f>IF(SUM('Actual species'!I787)&gt;0,1,IF(SUM('Actual species'!I787="X"),1,0))</f>
        <v>0</v>
      </c>
      <c r="G787">
        <f>IF(SUM('Actual species'!J787)&gt;0,1,IF(SUM('Actual species'!J787="X"),1,0))</f>
        <v>0</v>
      </c>
      <c r="H787">
        <f>IF(SUM('Actual species'!K787)&gt;0,1,IF(SUM('Actual species'!K787="X"),1,0))</f>
        <v>0</v>
      </c>
      <c r="I787">
        <f>IF(SUM('Actual species'!L787)&gt;0,1,IF(SUM('Actual species'!L787="X"),1,0))</f>
        <v>0</v>
      </c>
      <c r="J787">
        <f>IF(SUM('Actual species'!M787)&gt;0,1,IF(SUM('Actual species'!M787="X"),1,0))</f>
        <v>0</v>
      </c>
      <c r="K787">
        <f>IF(SUM('Actual species'!N787)&gt;0,1,IF(SUM('Actual species'!N787="X"),1,0))</f>
        <v>0</v>
      </c>
      <c r="L787">
        <f>IF(SUM('Actual species'!O787)&gt;0,1,IF(SUM('Actual species'!O787="X"),1,0))</f>
        <v>1</v>
      </c>
      <c r="M787">
        <f>IF(SUM('Actual species'!P787)&gt;0,1,IF(SUM('Actual species'!P787="X"),1,0))</f>
        <v>0</v>
      </c>
      <c r="N787">
        <f>IF(SUM('Actual species'!Q787)&gt;0,1,IF(SUM('Actual species'!Q787="X"),1,0))</f>
        <v>0</v>
      </c>
      <c r="O787">
        <f>IF(SUM('Actual species'!R787)&gt;0,1,IF(SUM('Actual species'!R787="X"),1,0))</f>
        <v>0</v>
      </c>
      <c r="P787">
        <f>IF(SUM('Actual species'!S787)&gt;0,1,IF(SUM('Actual species'!S787="X"),1,0))</f>
        <v>0</v>
      </c>
      <c r="Q787">
        <f>IF(SUM('Actual species'!T787)&gt;0,1,IF(SUM('Actual species'!T787="X"),1,0))</f>
        <v>0</v>
      </c>
      <c r="R787">
        <f>IF(SUM('Actual species'!U787)&gt;0,1,IF(SUM('Actual species'!U787="X"),1,0))</f>
        <v>0</v>
      </c>
      <c r="S787">
        <f>IF(SUM('Actual species'!V787)&gt;0,1,IF(SUM('Actual species'!V787="X"),1,0))</f>
        <v>0</v>
      </c>
      <c r="T787">
        <f>IF(SUM('Actual species'!W787)&gt;0,1,IF(SUM('Actual species'!W787="X"),1,0))</f>
        <v>0</v>
      </c>
      <c r="U787">
        <f>IF(SUM('Actual species'!X787)&gt;0,1,IF(SUM('Actual species'!X787="X"),1,0))</f>
        <v>1</v>
      </c>
      <c r="V787">
        <f>IF(SUM('Actual species'!Y787)&gt;0,1,IF(SUM('Actual species'!Y787="X"),1,0))</f>
        <v>1</v>
      </c>
    </row>
    <row r="788" spans="1:22" x14ac:dyDescent="0.3">
      <c r="A788" t="str">
        <f>'Actual species'!A788</f>
        <v>Paederidus rubrothoracicus</v>
      </c>
      <c r="B788">
        <f>IF(SUM('Actual species'!B788:E788)&gt;0,1,IF(SUM('Actual species'!B788:E788="X"),1,0))</f>
        <v>0</v>
      </c>
      <c r="C788">
        <f>IF(SUM('Actual species'!F788)&gt;0,1,IF(SUM('Actual species'!F788="X"),1,0))</f>
        <v>0</v>
      </c>
      <c r="D788">
        <f>IF(SUM('Actual species'!G788)&gt;0,1,IF(SUM('Actual species'!G788="X"),1,0))</f>
        <v>0</v>
      </c>
      <c r="E788">
        <f>IF(SUM('Actual species'!H788)&gt;0,1,IF(SUM('Actual species'!H788="X"),1,0))</f>
        <v>0</v>
      </c>
      <c r="F788">
        <f>IF(SUM('Actual species'!I788)&gt;0,1,IF(SUM('Actual species'!I788="X"),1,0))</f>
        <v>0</v>
      </c>
      <c r="G788">
        <f>IF(SUM('Actual species'!J788)&gt;0,1,IF(SUM('Actual species'!J788="X"),1,0))</f>
        <v>0</v>
      </c>
      <c r="H788">
        <f>IF(SUM('Actual species'!K788)&gt;0,1,IF(SUM('Actual species'!K788="X"),1,0))</f>
        <v>0</v>
      </c>
      <c r="I788">
        <f>IF(SUM('Actual species'!L788)&gt;0,1,IF(SUM('Actual species'!L788="X"),1,0))</f>
        <v>0</v>
      </c>
      <c r="J788">
        <f>IF(SUM('Actual species'!M788)&gt;0,1,IF(SUM('Actual species'!M788="X"),1,0))</f>
        <v>0</v>
      </c>
      <c r="K788">
        <f>IF(SUM('Actual species'!N788)&gt;0,1,IF(SUM('Actual species'!N788="X"),1,0))</f>
        <v>0</v>
      </c>
      <c r="L788">
        <f>IF(SUM('Actual species'!O788)&gt;0,1,IF(SUM('Actual species'!O788="X"),1,0))</f>
        <v>0</v>
      </c>
      <c r="M788">
        <f>IF(SUM('Actual species'!P788)&gt;0,1,IF(SUM('Actual species'!P788="X"),1,0))</f>
        <v>0</v>
      </c>
      <c r="N788">
        <f>IF(SUM('Actual species'!Q788)&gt;0,1,IF(SUM('Actual species'!Q788="X"),1,0))</f>
        <v>0</v>
      </c>
      <c r="O788">
        <f>IF(SUM('Actual species'!R788)&gt;0,1,IF(SUM('Actual species'!R788="X"),1,0))</f>
        <v>1</v>
      </c>
      <c r="P788">
        <f>IF(SUM('Actual species'!S788)&gt;0,1,IF(SUM('Actual species'!S788="X"),1,0))</f>
        <v>1</v>
      </c>
      <c r="Q788">
        <f>IF(SUM('Actual species'!T788)&gt;0,1,IF(SUM('Actual species'!T788="X"),1,0))</f>
        <v>0</v>
      </c>
      <c r="R788">
        <f>IF(SUM('Actual species'!U788)&gt;0,1,IF(SUM('Actual species'!U788="X"),1,0))</f>
        <v>0</v>
      </c>
      <c r="S788">
        <f>IF(SUM('Actual species'!V788)&gt;0,1,IF(SUM('Actual species'!V788="X"),1,0))</f>
        <v>0</v>
      </c>
      <c r="T788">
        <f>IF(SUM('Actual species'!W788)&gt;0,1,IF(SUM('Actual species'!W788="X"),1,0))</f>
        <v>0</v>
      </c>
      <c r="U788">
        <f>IF(SUM('Actual species'!X788)&gt;0,1,IF(SUM('Actual species'!X788="X"),1,0))</f>
        <v>1</v>
      </c>
      <c r="V788">
        <f>IF(SUM('Actual species'!Y788)&gt;0,1,IF(SUM('Actual species'!Y788="X"),1,0))</f>
        <v>1</v>
      </c>
    </row>
    <row r="789" spans="1:22" x14ac:dyDescent="0.3">
      <c r="A789" t="str">
        <f>'Actual species'!A789</f>
        <v>Paederus fuscipes</v>
      </c>
      <c r="B789">
        <f>IF(SUM('Actual species'!B789:E789)&gt;0,1,IF(SUM('Actual species'!B789:E789="X"),1,0))</f>
        <v>0</v>
      </c>
      <c r="C789">
        <f>IF(SUM('Actual species'!F789)&gt;0,1,IF(SUM('Actual species'!F789="X"),1,0))</f>
        <v>0</v>
      </c>
      <c r="D789">
        <f>IF(SUM('Actual species'!G789)&gt;0,1,IF(SUM('Actual species'!G789="X"),1,0))</f>
        <v>0</v>
      </c>
      <c r="E789">
        <f>IF(SUM('Actual species'!H789)&gt;0,1,IF(SUM('Actual species'!H789="X"),1,0))</f>
        <v>0</v>
      </c>
      <c r="F789">
        <f>IF(SUM('Actual species'!I789)&gt;0,1,IF(SUM('Actual species'!I789="X"),1,0))</f>
        <v>0</v>
      </c>
      <c r="G789">
        <f>IF(SUM('Actual species'!J789)&gt;0,1,IF(SUM('Actual species'!J789="X"),1,0))</f>
        <v>1</v>
      </c>
      <c r="H789">
        <f>IF(SUM('Actual species'!K789)&gt;0,1,IF(SUM('Actual species'!K789="X"),1,0))</f>
        <v>0</v>
      </c>
      <c r="I789">
        <f>IF(SUM('Actual species'!L789)&gt;0,1,IF(SUM('Actual species'!L789="X"),1,0))</f>
        <v>0</v>
      </c>
      <c r="J789">
        <f>IF(SUM('Actual species'!M789)&gt;0,1,IF(SUM('Actual species'!M789="X"),1,0))</f>
        <v>0</v>
      </c>
      <c r="K789">
        <f>IF(SUM('Actual species'!N789)&gt;0,1,IF(SUM('Actual species'!N789="X"),1,0))</f>
        <v>0</v>
      </c>
      <c r="L789">
        <f>IF(SUM('Actual species'!O789)&gt;0,1,IF(SUM('Actual species'!O789="X"),1,0))</f>
        <v>0</v>
      </c>
      <c r="M789">
        <f>IF(SUM('Actual species'!P789)&gt;0,1,IF(SUM('Actual species'!P789="X"),1,0))</f>
        <v>0</v>
      </c>
      <c r="N789">
        <f>IF(SUM('Actual species'!Q789)&gt;0,1,IF(SUM('Actual species'!Q789="X"),1,0))</f>
        <v>0</v>
      </c>
      <c r="O789">
        <f>IF(SUM('Actual species'!R789)&gt;0,1,IF(SUM('Actual species'!R789="X"),1,0))</f>
        <v>0</v>
      </c>
      <c r="P789">
        <f>IF(SUM('Actual species'!S789)&gt;0,1,IF(SUM('Actual species'!S789="X"),1,0))</f>
        <v>0</v>
      </c>
      <c r="Q789">
        <f>IF(SUM('Actual species'!T789)&gt;0,1,IF(SUM('Actual species'!T789="X"),1,0))</f>
        <v>0</v>
      </c>
      <c r="R789">
        <f>IF(SUM('Actual species'!U789)&gt;0,1,IF(SUM('Actual species'!U789="X"),1,0))</f>
        <v>0</v>
      </c>
      <c r="S789">
        <f>IF(SUM('Actual species'!V789)&gt;0,1,IF(SUM('Actual species'!V789="X"),1,0))</f>
        <v>0</v>
      </c>
      <c r="T789">
        <f>IF(SUM('Actual species'!W789)&gt;0,1,IF(SUM('Actual species'!W789="X"),1,0))</f>
        <v>0</v>
      </c>
      <c r="U789">
        <f>IF(SUM('Actual species'!X789)&gt;0,1,IF(SUM('Actual species'!X789="X"),1,0))</f>
        <v>1</v>
      </c>
      <c r="V789">
        <f>IF(SUM('Actual species'!Y789)&gt;0,1,IF(SUM('Actual species'!Y789="X"),1,0))</f>
        <v>1</v>
      </c>
    </row>
    <row r="790" spans="1:22" x14ac:dyDescent="0.3">
      <c r="A790" t="str">
        <f>'Actual species'!A790</f>
        <v>Paederus fuscipes fuscipes</v>
      </c>
      <c r="B790">
        <f>IF(SUM('Actual species'!B790:E790)&gt;0,1,IF(SUM('Actual species'!B790:E790="X"),1,0))</f>
        <v>0</v>
      </c>
      <c r="C790">
        <f>IF(SUM('Actual species'!F790)&gt;0,1,IF(SUM('Actual species'!F790="X"),1,0))</f>
        <v>0</v>
      </c>
      <c r="D790">
        <f>IF(SUM('Actual species'!G790)&gt;0,1,IF(SUM('Actual species'!G790="X"),1,0))</f>
        <v>0</v>
      </c>
      <c r="E790">
        <f>IF(SUM('Actual species'!H790)&gt;0,1,IF(SUM('Actual species'!H790="X"),1,0))</f>
        <v>0</v>
      </c>
      <c r="F790">
        <f>IF(SUM('Actual species'!I790)&gt;0,1,IF(SUM('Actual species'!I790="X"),1,0))</f>
        <v>0</v>
      </c>
      <c r="G790">
        <f>IF(SUM('Actual species'!J790)&gt;0,1,IF(SUM('Actual species'!J790="X"),1,0))</f>
        <v>0</v>
      </c>
      <c r="H790">
        <f>IF(SUM('Actual species'!K790)&gt;0,1,IF(SUM('Actual species'!K790="X"),1,0))</f>
        <v>0</v>
      </c>
      <c r="I790">
        <f>IF(SUM('Actual species'!L790)&gt;0,1,IF(SUM('Actual species'!L790="X"),1,0))</f>
        <v>0</v>
      </c>
      <c r="J790">
        <f>IF(SUM('Actual species'!M790)&gt;0,1,IF(SUM('Actual species'!M790="X"),1,0))</f>
        <v>1</v>
      </c>
      <c r="K790">
        <f>IF(SUM('Actual species'!N790)&gt;0,1,IF(SUM('Actual species'!N790="X"),1,0))</f>
        <v>0</v>
      </c>
      <c r="L790">
        <f>IF(SUM('Actual species'!O790)&gt;0,1,IF(SUM('Actual species'!O790="X"),1,0))</f>
        <v>0</v>
      </c>
      <c r="M790">
        <f>IF(SUM('Actual species'!P790)&gt;0,1,IF(SUM('Actual species'!P790="X"),1,0))</f>
        <v>0</v>
      </c>
      <c r="N790">
        <f>IF(SUM('Actual species'!Q790)&gt;0,1,IF(SUM('Actual species'!Q790="X"),1,0))</f>
        <v>0</v>
      </c>
      <c r="O790">
        <f>IF(SUM('Actual species'!R790)&gt;0,1,IF(SUM('Actual species'!R790="X"),1,0))</f>
        <v>0</v>
      </c>
      <c r="P790">
        <f>IF(SUM('Actual species'!S790)&gt;0,1,IF(SUM('Actual species'!S790="X"),1,0))</f>
        <v>0</v>
      </c>
      <c r="Q790">
        <f>IF(SUM('Actual species'!T790)&gt;0,1,IF(SUM('Actual species'!T790="X"),1,0))</f>
        <v>0</v>
      </c>
      <c r="R790">
        <f>IF(SUM('Actual species'!U790)&gt;0,1,IF(SUM('Actual species'!U790="X"),1,0))</f>
        <v>0</v>
      </c>
      <c r="S790">
        <f>IF(SUM('Actual species'!V790)&gt;0,1,IF(SUM('Actual species'!V790="X"),1,0))</f>
        <v>0</v>
      </c>
      <c r="T790">
        <f>IF(SUM('Actual species'!W790)&gt;0,1,IF(SUM('Actual species'!W790="X"),1,0))</f>
        <v>0</v>
      </c>
      <c r="U790">
        <f>IF(SUM('Actual species'!X790)&gt;0,1,IF(SUM('Actual species'!X790="X"),1,0))</f>
        <v>1</v>
      </c>
      <c r="V790">
        <f>IF(SUM('Actual species'!Y790)&gt;0,1,IF(SUM('Actual species'!Y790="X"),1,0))</f>
        <v>1</v>
      </c>
    </row>
    <row r="791" spans="1:22" x14ac:dyDescent="0.3">
      <c r="A791" t="str">
        <f>'Actual species'!A791</f>
        <v>Paederus littoralis</v>
      </c>
      <c r="B791">
        <f>IF(SUM('Actual species'!B791:E791)&gt;0,1,IF(SUM('Actual species'!B791:E791="X"),1,0))</f>
        <v>0</v>
      </c>
      <c r="C791">
        <f>IF(SUM('Actual species'!F791)&gt;0,1,IF(SUM('Actual species'!F791="X"),1,0))</f>
        <v>0</v>
      </c>
      <c r="D791">
        <f>IF(SUM('Actual species'!G791)&gt;0,1,IF(SUM('Actual species'!G791="X"),1,0))</f>
        <v>0</v>
      </c>
      <c r="E791">
        <f>IF(SUM('Actual species'!H791)&gt;0,1,IF(SUM('Actual species'!H791="X"),1,0))</f>
        <v>1</v>
      </c>
      <c r="F791">
        <f>IF(SUM('Actual species'!I791)&gt;0,1,IF(SUM('Actual species'!I791="X"),1,0))</f>
        <v>1</v>
      </c>
      <c r="G791">
        <f>IF(SUM('Actual species'!J791)&gt;0,1,IF(SUM('Actual species'!J791="X"),1,0))</f>
        <v>0</v>
      </c>
      <c r="H791">
        <f>IF(SUM('Actual species'!K791)&gt;0,1,IF(SUM('Actual species'!K791="X"),1,0))</f>
        <v>0</v>
      </c>
      <c r="I791">
        <f>IF(SUM('Actual species'!L791)&gt;0,1,IF(SUM('Actual species'!L791="X"),1,0))</f>
        <v>0</v>
      </c>
      <c r="J791">
        <f>IF(SUM('Actual species'!M791)&gt;0,1,IF(SUM('Actual species'!M791="X"),1,0))</f>
        <v>1</v>
      </c>
      <c r="K791">
        <f>IF(SUM('Actual species'!N791)&gt;0,1,IF(SUM('Actual species'!N791="X"),1,0))</f>
        <v>0</v>
      </c>
      <c r="L791">
        <f>IF(SUM('Actual species'!O791)&gt;0,1,IF(SUM('Actual species'!O791="X"),1,0))</f>
        <v>0</v>
      </c>
      <c r="M791">
        <f>IF(SUM('Actual species'!P791)&gt;0,1,IF(SUM('Actual species'!P791="X"),1,0))</f>
        <v>1</v>
      </c>
      <c r="N791">
        <f>IF(SUM('Actual species'!Q791)&gt;0,1,IF(SUM('Actual species'!Q791="X"),1,0))</f>
        <v>0</v>
      </c>
      <c r="O791">
        <f>IF(SUM('Actual species'!R791)&gt;0,1,IF(SUM('Actual species'!R791="X"),1,0))</f>
        <v>0</v>
      </c>
      <c r="P791">
        <f>IF(SUM('Actual species'!S791)&gt;0,1,IF(SUM('Actual species'!S791="X"),1,0))</f>
        <v>0</v>
      </c>
      <c r="Q791">
        <f>IF(SUM('Actual species'!T791)&gt;0,1,IF(SUM('Actual species'!T791="X"),1,0))</f>
        <v>0</v>
      </c>
      <c r="R791">
        <f>IF(SUM('Actual species'!U791)&gt;0,1,IF(SUM('Actual species'!U791="X"),1,0))</f>
        <v>0</v>
      </c>
      <c r="S791">
        <f>IF(SUM('Actual species'!V791)&gt;0,1,IF(SUM('Actual species'!V791="X"),1,0))</f>
        <v>0</v>
      </c>
      <c r="T791">
        <f>IF(SUM('Actual species'!W791)&gt;0,1,IF(SUM('Actual species'!W791="X"),1,0))</f>
        <v>0</v>
      </c>
      <c r="U791">
        <f>IF(SUM('Actual species'!X791)&gt;0,1,IF(SUM('Actual species'!X791="X"),1,0))</f>
        <v>1</v>
      </c>
      <c r="V791">
        <f>IF(SUM('Actual species'!Y791)&gt;0,1,IF(SUM('Actual species'!Y791="X"),1,0))</f>
        <v>1</v>
      </c>
    </row>
    <row r="792" spans="1:22" x14ac:dyDescent="0.3">
      <c r="A792" t="str">
        <f>'Actual species'!A792</f>
        <v>Paederus schoenherri</v>
      </c>
      <c r="B792">
        <f>IF(SUM('Actual species'!B792:E792)&gt;0,1,IF(SUM('Actual species'!B792:E792="X"),1,0))</f>
        <v>0</v>
      </c>
      <c r="C792">
        <f>IF(SUM('Actual species'!F792)&gt;0,1,IF(SUM('Actual species'!F792="X"),1,0))</f>
        <v>0</v>
      </c>
      <c r="D792">
        <f>IF(SUM('Actual species'!G792)&gt;0,1,IF(SUM('Actual species'!G792="X"),1,0))</f>
        <v>0</v>
      </c>
      <c r="E792">
        <f>IF(SUM('Actual species'!H792)&gt;0,1,IF(SUM('Actual species'!H792="X"),1,0))</f>
        <v>0</v>
      </c>
      <c r="F792">
        <f>IF(SUM('Actual species'!I792)&gt;0,1,IF(SUM('Actual species'!I792="X"),1,0))</f>
        <v>0</v>
      </c>
      <c r="G792">
        <f>IF(SUM('Actual species'!J792)&gt;0,1,IF(SUM('Actual species'!J792="X"),1,0))</f>
        <v>0</v>
      </c>
      <c r="H792">
        <f>IF(SUM('Actual species'!K792)&gt;0,1,IF(SUM('Actual species'!K792="X"),1,0))</f>
        <v>0</v>
      </c>
      <c r="I792">
        <f>IF(SUM('Actual species'!L792)&gt;0,1,IF(SUM('Actual species'!L792="X"),1,0))</f>
        <v>0</v>
      </c>
      <c r="J792">
        <f>IF(SUM('Actual species'!M792)&gt;0,1,IF(SUM('Actual species'!M792="X"),1,0))</f>
        <v>0</v>
      </c>
      <c r="K792">
        <f>IF(SUM('Actual species'!N792)&gt;0,1,IF(SUM('Actual species'!N792="X"),1,0))</f>
        <v>0</v>
      </c>
      <c r="L792">
        <f>IF(SUM('Actual species'!O792)&gt;0,1,IF(SUM('Actual species'!O792="X"),1,0))</f>
        <v>0</v>
      </c>
      <c r="M792">
        <f>IF(SUM('Actual species'!P792)&gt;0,1,IF(SUM('Actual species'!P792="X"),1,0))</f>
        <v>0</v>
      </c>
      <c r="N792">
        <f>IF(SUM('Actual species'!Q792)&gt;0,1,IF(SUM('Actual species'!Q792="X"),1,0))</f>
        <v>0</v>
      </c>
      <c r="O792">
        <f>IF(SUM('Actual species'!R792)&gt;0,1,IF(SUM('Actual species'!R792="X"),1,0))</f>
        <v>0</v>
      </c>
      <c r="P792">
        <f>IF(SUM('Actual species'!S792)&gt;0,1,IF(SUM('Actual species'!S792="X"),1,0))</f>
        <v>0</v>
      </c>
      <c r="Q792">
        <f>IF(SUM('Actual species'!T792)&gt;0,1,IF(SUM('Actual species'!T792="X"),1,0))</f>
        <v>1</v>
      </c>
      <c r="R792">
        <f>IF(SUM('Actual species'!U792)&gt;0,1,IF(SUM('Actual species'!U792="X"),1,0))</f>
        <v>1</v>
      </c>
      <c r="S792">
        <f>IF(SUM('Actual species'!V792)&gt;0,1,IF(SUM('Actual species'!V792="X"),1,0))</f>
        <v>1</v>
      </c>
      <c r="T792">
        <f>IF(SUM('Actual species'!W792)&gt;0,1,IF(SUM('Actual species'!W792="X"),1,0))</f>
        <v>0</v>
      </c>
      <c r="U792">
        <f>IF(SUM('Actual species'!X792)&gt;0,1,IF(SUM('Actual species'!X792="X"),1,0))</f>
        <v>1</v>
      </c>
      <c r="V792">
        <f>IF(SUM('Actual species'!Y792)&gt;0,1,IF(SUM('Actual species'!Y792="X"),1,0))</f>
        <v>0</v>
      </c>
    </row>
    <row r="793" spans="1:22" x14ac:dyDescent="0.3">
      <c r="A793" t="str">
        <f>'Actual species'!A793</f>
        <v>Pseudobium hellenicum</v>
      </c>
      <c r="B793">
        <f>IF(SUM('Actual species'!B793:E793)&gt;0,1,IF(SUM('Actual species'!B793:E793="X"),1,0))</f>
        <v>0</v>
      </c>
      <c r="C793">
        <f>IF(SUM('Actual species'!F793)&gt;0,1,IF(SUM('Actual species'!F793="X"),1,0))</f>
        <v>0</v>
      </c>
      <c r="D793">
        <f>IF(SUM('Actual species'!G793)&gt;0,1,IF(SUM('Actual species'!G793="X"),1,0))</f>
        <v>0</v>
      </c>
      <c r="E793">
        <f>IF(SUM('Actual species'!H793)&gt;0,1,IF(SUM('Actual species'!H793="X"),1,0))</f>
        <v>0</v>
      </c>
      <c r="F793">
        <f>IF(SUM('Actual species'!I793)&gt;0,1,IF(SUM('Actual species'!I793="X"),1,0))</f>
        <v>0</v>
      </c>
      <c r="G793">
        <f>IF(SUM('Actual species'!J793)&gt;0,1,IF(SUM('Actual species'!J793="X"),1,0))</f>
        <v>1</v>
      </c>
      <c r="H793">
        <f>IF(SUM('Actual species'!K793)&gt;0,1,IF(SUM('Actual species'!K793="X"),1,0))</f>
        <v>0</v>
      </c>
      <c r="I793">
        <f>IF(SUM('Actual species'!L793)&gt;0,1,IF(SUM('Actual species'!L793="X"),1,0))</f>
        <v>0</v>
      </c>
      <c r="J793">
        <f>IF(SUM('Actual species'!M793)&gt;0,1,IF(SUM('Actual species'!M793="X"),1,0))</f>
        <v>0</v>
      </c>
      <c r="K793">
        <f>IF(SUM('Actual species'!N793)&gt;0,1,IF(SUM('Actual species'!N793="X"),1,0))</f>
        <v>0</v>
      </c>
      <c r="L793">
        <f>IF(SUM('Actual species'!O793)&gt;0,1,IF(SUM('Actual species'!O793="X"),1,0))</f>
        <v>0</v>
      </c>
      <c r="M793">
        <f>IF(SUM('Actual species'!P793)&gt;0,1,IF(SUM('Actual species'!P793="X"),1,0))</f>
        <v>1</v>
      </c>
      <c r="N793">
        <f>IF(SUM('Actual species'!Q793)&gt;0,1,IF(SUM('Actual species'!Q793="X"),1,0))</f>
        <v>0</v>
      </c>
      <c r="O793">
        <f>IF(SUM('Actual species'!R793)&gt;0,1,IF(SUM('Actual species'!R793="X"),1,0))</f>
        <v>0</v>
      </c>
      <c r="P793">
        <f>IF(SUM('Actual species'!S793)&gt;0,1,IF(SUM('Actual species'!S793="X"),1,0))</f>
        <v>0</v>
      </c>
      <c r="Q793">
        <f>IF(SUM('Actual species'!T793)&gt;0,1,IF(SUM('Actual species'!T793="X"),1,0))</f>
        <v>0</v>
      </c>
      <c r="R793">
        <f>IF(SUM('Actual species'!U793)&gt;0,1,IF(SUM('Actual species'!U793="X"),1,0))</f>
        <v>0</v>
      </c>
      <c r="S793">
        <f>IF(SUM('Actual species'!V793)&gt;0,1,IF(SUM('Actual species'!V793="X"),1,0))</f>
        <v>0</v>
      </c>
      <c r="T793">
        <f>IF(SUM('Actual species'!W793)&gt;0,1,IF(SUM('Actual species'!W793="X"),1,0))</f>
        <v>0</v>
      </c>
      <c r="U793">
        <f>IF(SUM('Actual species'!X793)&gt;0,1,IF(SUM('Actual species'!X793="X"),1,0))</f>
        <v>0</v>
      </c>
      <c r="V793">
        <f>IF(SUM('Actual species'!Y793)&gt;0,1,IF(SUM('Actual species'!Y793="X"),1,0))</f>
        <v>0</v>
      </c>
    </row>
    <row r="794" spans="1:22" x14ac:dyDescent="0.3">
      <c r="A794" t="str">
        <f>'Actual species'!A794</f>
        <v xml:space="preserve">Pseudolathra cretensis (E) </v>
      </c>
      <c r="B794">
        <f>IF(SUM('Actual species'!B794:E794)&gt;0,1,IF(SUM('Actual species'!B794:E794="X"),1,0))</f>
        <v>0</v>
      </c>
      <c r="C794">
        <f>IF(SUM('Actual species'!F794)&gt;0,1,IF(SUM('Actual species'!F794="X"),1,0))</f>
        <v>0</v>
      </c>
      <c r="D794">
        <f>IF(SUM('Actual species'!G794)&gt;0,1,IF(SUM('Actual species'!G794="X"),1,0))</f>
        <v>0</v>
      </c>
      <c r="E794">
        <f>IF(SUM('Actual species'!H794)&gt;0,1,IF(SUM('Actual species'!H794="X"),1,0))</f>
        <v>0</v>
      </c>
      <c r="F794">
        <f>IF(SUM('Actual species'!I794)&gt;0,1,IF(SUM('Actual species'!I794="X"),1,0))</f>
        <v>0</v>
      </c>
      <c r="G794">
        <f>IF(SUM('Actual species'!J794)&gt;0,1,IF(SUM('Actual species'!J794="X"),1,0))</f>
        <v>1</v>
      </c>
      <c r="H794">
        <f>IF(SUM('Actual species'!K794)&gt;0,1,IF(SUM('Actual species'!K794="X"),1,0))</f>
        <v>0</v>
      </c>
      <c r="I794">
        <f>IF(SUM('Actual species'!L794)&gt;0,1,IF(SUM('Actual species'!L794="X"),1,0))</f>
        <v>0</v>
      </c>
      <c r="J794">
        <f>IF(SUM('Actual species'!M794)&gt;0,1,IF(SUM('Actual species'!M794="X"),1,0))</f>
        <v>0</v>
      </c>
      <c r="K794">
        <f>IF(SUM('Actual species'!N794)&gt;0,1,IF(SUM('Actual species'!N794="X"),1,0))</f>
        <v>0</v>
      </c>
      <c r="L794">
        <f>IF(SUM('Actual species'!O794)&gt;0,1,IF(SUM('Actual species'!O794="X"),1,0))</f>
        <v>0</v>
      </c>
      <c r="M794">
        <f>IF(SUM('Actual species'!P794)&gt;0,1,IF(SUM('Actual species'!P794="X"),1,0))</f>
        <v>0</v>
      </c>
      <c r="N794">
        <f>IF(SUM('Actual species'!Q794)&gt;0,1,IF(SUM('Actual species'!Q794="X"),1,0))</f>
        <v>0</v>
      </c>
      <c r="O794">
        <f>IF(SUM('Actual species'!R794)&gt;0,1,IF(SUM('Actual species'!R794="X"),1,0))</f>
        <v>0</v>
      </c>
      <c r="P794">
        <f>IF(SUM('Actual species'!S794)&gt;0,1,IF(SUM('Actual species'!S794="X"),1,0))</f>
        <v>0</v>
      </c>
      <c r="Q794">
        <f>IF(SUM('Actual species'!T794)&gt;0,1,IF(SUM('Actual species'!T794="X"),1,0))</f>
        <v>0</v>
      </c>
      <c r="R794">
        <f>IF(SUM('Actual species'!U794)&gt;0,1,IF(SUM('Actual species'!U794="X"),1,0))</f>
        <v>0</v>
      </c>
      <c r="S794">
        <f>IF(SUM('Actual species'!V794)&gt;0,1,IF(SUM('Actual species'!V794="X"),1,0))</f>
        <v>0</v>
      </c>
      <c r="T794">
        <f>IF(SUM('Actual species'!W794)&gt;0,1,IF(SUM('Actual species'!W794="X"),1,0))</f>
        <v>1</v>
      </c>
      <c r="U794">
        <f>IF(SUM('Actual species'!X794)&gt;0,1,IF(SUM('Actual species'!X794="X"),1,0))</f>
        <v>0</v>
      </c>
      <c r="V794">
        <f>IF(SUM('Actual species'!Y794)&gt;0,1,IF(SUM('Actual species'!Y794="X"),1,0))</f>
        <v>0</v>
      </c>
    </row>
    <row r="795" spans="1:22" x14ac:dyDescent="0.3">
      <c r="A795" t="str">
        <f>'Actual species'!A795</f>
        <v>Pseudomedon dido</v>
      </c>
      <c r="B795">
        <f>IF(SUM('Actual species'!B795:E795)&gt;0,1,IF(SUM('Actual species'!B795:E795="X"),1,0))</f>
        <v>0</v>
      </c>
      <c r="C795">
        <f>IF(SUM('Actual species'!F795)&gt;0,1,IF(SUM('Actual species'!F795="X"),1,0))</f>
        <v>0</v>
      </c>
      <c r="D795">
        <f>IF(SUM('Actual species'!G795)&gt;0,1,IF(SUM('Actual species'!G795="X"),1,0))</f>
        <v>0</v>
      </c>
      <c r="E795">
        <f>IF(SUM('Actual species'!H795)&gt;0,1,IF(SUM('Actual species'!H795="X"),1,0))</f>
        <v>0</v>
      </c>
      <c r="F795">
        <f>IF(SUM('Actual species'!I795)&gt;0,1,IF(SUM('Actual species'!I795="X"),1,0))</f>
        <v>1</v>
      </c>
      <c r="G795">
        <f>IF(SUM('Actual species'!J795)&gt;0,1,IF(SUM('Actual species'!J795="X"),1,0))</f>
        <v>0</v>
      </c>
      <c r="H795">
        <f>IF(SUM('Actual species'!K795)&gt;0,1,IF(SUM('Actual species'!K795="X"),1,0))</f>
        <v>0</v>
      </c>
      <c r="I795">
        <f>IF(SUM('Actual species'!L795)&gt;0,1,IF(SUM('Actual species'!L795="X"),1,0))</f>
        <v>0</v>
      </c>
      <c r="J795">
        <f>IF(SUM('Actual species'!M795)&gt;0,1,IF(SUM('Actual species'!M795="X"),1,0))</f>
        <v>0</v>
      </c>
      <c r="K795">
        <f>IF(SUM('Actual species'!N795)&gt;0,1,IF(SUM('Actual species'!N795="X"),1,0))</f>
        <v>0</v>
      </c>
      <c r="L795">
        <f>IF(SUM('Actual species'!O795)&gt;0,1,IF(SUM('Actual species'!O795="X"),1,0))</f>
        <v>1</v>
      </c>
      <c r="M795">
        <f>IF(SUM('Actual species'!P795)&gt;0,1,IF(SUM('Actual species'!P795="X"),1,0))</f>
        <v>0</v>
      </c>
      <c r="N795">
        <f>IF(SUM('Actual species'!Q795)&gt;0,1,IF(SUM('Actual species'!Q795="X"),1,0))</f>
        <v>0</v>
      </c>
      <c r="O795">
        <f>IF(SUM('Actual species'!R795)&gt;0,1,IF(SUM('Actual species'!R795="X"),1,0))</f>
        <v>1</v>
      </c>
      <c r="P795">
        <f>IF(SUM('Actual species'!S795)&gt;0,1,IF(SUM('Actual species'!S795="X"),1,0))</f>
        <v>0</v>
      </c>
      <c r="Q795">
        <f>IF(SUM('Actual species'!T795)&gt;0,1,IF(SUM('Actual species'!T795="X"),1,0))</f>
        <v>0</v>
      </c>
      <c r="R795">
        <f>IF(SUM('Actual species'!U795)&gt;0,1,IF(SUM('Actual species'!U795="X"),1,0))</f>
        <v>0</v>
      </c>
      <c r="S795">
        <f>IF(SUM('Actual species'!V795)&gt;0,1,IF(SUM('Actual species'!V795="X"),1,0))</f>
        <v>0</v>
      </c>
      <c r="T795">
        <f>IF(SUM('Actual species'!W795)&gt;0,1,IF(SUM('Actual species'!W795="X"),1,0))</f>
        <v>0</v>
      </c>
      <c r="U795">
        <f>IF(SUM('Actual species'!X795)&gt;0,1,IF(SUM('Actual species'!X795="X"),1,0))</f>
        <v>1</v>
      </c>
      <c r="V795">
        <f>IF(SUM('Actual species'!Y795)&gt;0,1,IF(SUM('Actual species'!Y795="X"),1,0))</f>
        <v>0</v>
      </c>
    </row>
    <row r="796" spans="1:22" x14ac:dyDescent="0.3">
      <c r="A796" t="str">
        <f>'Actual species'!A796</f>
        <v>Pseudomedon obscurellus</v>
      </c>
      <c r="B796">
        <f>IF(SUM('Actual species'!B796:E796)&gt;0,1,IF(SUM('Actual species'!B796:E796="X"),1,0))</f>
        <v>0</v>
      </c>
      <c r="C796">
        <f>IF(SUM('Actual species'!F796)&gt;0,1,IF(SUM('Actual species'!F796="X"),1,0))</f>
        <v>0</v>
      </c>
      <c r="D796">
        <f>IF(SUM('Actual species'!G796)&gt;0,1,IF(SUM('Actual species'!G796="X"),1,0))</f>
        <v>0</v>
      </c>
      <c r="E796">
        <f>IF(SUM('Actual species'!H796)&gt;0,1,IF(SUM('Actual species'!H796="X"),1,0))</f>
        <v>0</v>
      </c>
      <c r="F796">
        <f>IF(SUM('Actual species'!I796)&gt;0,1,IF(SUM('Actual species'!I796="X"),1,0))</f>
        <v>1</v>
      </c>
      <c r="G796">
        <f>IF(SUM('Actual species'!J796)&gt;0,1,IF(SUM('Actual species'!J796="X"),1,0))</f>
        <v>0</v>
      </c>
      <c r="H796">
        <f>IF(SUM('Actual species'!K796)&gt;0,1,IF(SUM('Actual species'!K796="X"),1,0))</f>
        <v>0</v>
      </c>
      <c r="I796">
        <f>IF(SUM('Actual species'!L796)&gt;0,1,IF(SUM('Actual species'!L796="X"),1,0))</f>
        <v>0</v>
      </c>
      <c r="J796">
        <f>IF(SUM('Actual species'!M796)&gt;0,1,IF(SUM('Actual species'!M796="X"),1,0))</f>
        <v>1</v>
      </c>
      <c r="K796">
        <f>IF(SUM('Actual species'!N796)&gt;0,1,IF(SUM('Actual species'!N796="X"),1,0))</f>
        <v>0</v>
      </c>
      <c r="L796">
        <f>IF(SUM('Actual species'!O796)&gt;0,1,IF(SUM('Actual species'!O796="X"),1,0))</f>
        <v>0</v>
      </c>
      <c r="M796">
        <f>IF(SUM('Actual species'!P796)&gt;0,1,IF(SUM('Actual species'!P796="X"),1,0))</f>
        <v>1</v>
      </c>
      <c r="N796">
        <f>IF(SUM('Actual species'!Q796)&gt;0,1,IF(SUM('Actual species'!Q796="X"),1,0))</f>
        <v>0</v>
      </c>
      <c r="O796">
        <f>IF(SUM('Actual species'!R796)&gt;0,1,IF(SUM('Actual species'!R796="X"),1,0))</f>
        <v>0</v>
      </c>
      <c r="P796">
        <f>IF(SUM('Actual species'!S796)&gt;0,1,IF(SUM('Actual species'!S796="X"),1,0))</f>
        <v>0</v>
      </c>
      <c r="Q796">
        <f>IF(SUM('Actual species'!T796)&gt;0,1,IF(SUM('Actual species'!T796="X"),1,0))</f>
        <v>0</v>
      </c>
      <c r="R796">
        <f>IF(SUM('Actual species'!U796)&gt;0,1,IF(SUM('Actual species'!U796="X"),1,0))</f>
        <v>0</v>
      </c>
      <c r="S796">
        <f>IF(SUM('Actual species'!V796)&gt;0,1,IF(SUM('Actual species'!V796="X"),1,0))</f>
        <v>0</v>
      </c>
      <c r="T796">
        <f>IF(SUM('Actual species'!W796)&gt;0,1,IF(SUM('Actual species'!W796="X"),1,0))</f>
        <v>0</v>
      </c>
      <c r="U796">
        <f>IF(SUM('Actual species'!X796)&gt;0,1,IF(SUM('Actual species'!X796="X"),1,0))</f>
        <v>1</v>
      </c>
      <c r="V796">
        <f>IF(SUM('Actual species'!Y796)&gt;0,1,IF(SUM('Actual species'!Y796="X"),1,0))</f>
        <v>0</v>
      </c>
    </row>
    <row r="797" spans="1:22" x14ac:dyDescent="0.3">
      <c r="A797" t="str">
        <f>'Actual species'!A797</f>
        <v>Pseudomedon obsoletus</v>
      </c>
      <c r="B797">
        <f>IF(SUM('Actual species'!B797:E797)&gt;0,1,IF(SUM('Actual species'!B797:E797="X"),1,0))</f>
        <v>0</v>
      </c>
      <c r="C797">
        <f>IF(SUM('Actual species'!F797)&gt;0,1,IF(SUM('Actual species'!F797="X"),1,0))</f>
        <v>0</v>
      </c>
      <c r="D797">
        <f>IF(SUM('Actual species'!G797)&gt;0,1,IF(SUM('Actual species'!G797="X"),1,0))</f>
        <v>0</v>
      </c>
      <c r="E797">
        <f>IF(SUM('Actual species'!H797)&gt;0,1,IF(SUM('Actual species'!H797="X"),1,0))</f>
        <v>0</v>
      </c>
      <c r="F797">
        <f>IF(SUM('Actual species'!I797)&gt;0,1,IF(SUM('Actual species'!I797="X"),1,0))</f>
        <v>0</v>
      </c>
      <c r="G797">
        <f>IF(SUM('Actual species'!J797)&gt;0,1,IF(SUM('Actual species'!J797="X"),1,0))</f>
        <v>0</v>
      </c>
      <c r="H797">
        <f>IF(SUM('Actual species'!K797)&gt;0,1,IF(SUM('Actual species'!K797="X"),1,0))</f>
        <v>0</v>
      </c>
      <c r="I797">
        <f>IF(SUM('Actual species'!L797)&gt;0,1,IF(SUM('Actual species'!L797="X"),1,0))</f>
        <v>0</v>
      </c>
      <c r="J797">
        <f>IF(SUM('Actual species'!M797)&gt;0,1,IF(SUM('Actual species'!M797="X"),1,0))</f>
        <v>1</v>
      </c>
      <c r="K797">
        <f>IF(SUM('Actual species'!N797)&gt;0,1,IF(SUM('Actual species'!N797="X"),1,0))</f>
        <v>0</v>
      </c>
      <c r="L797">
        <f>IF(SUM('Actual species'!O797)&gt;0,1,IF(SUM('Actual species'!O797="X"),1,0))</f>
        <v>0</v>
      </c>
      <c r="M797">
        <f>IF(SUM('Actual species'!P797)&gt;0,1,IF(SUM('Actual species'!P797="X"),1,0))</f>
        <v>0</v>
      </c>
      <c r="N797">
        <f>IF(SUM('Actual species'!Q797)&gt;0,1,IF(SUM('Actual species'!Q797="X"),1,0))</f>
        <v>0</v>
      </c>
      <c r="O797">
        <f>IF(SUM('Actual species'!R797)&gt;0,1,IF(SUM('Actual species'!R797="X"),1,0))</f>
        <v>0</v>
      </c>
      <c r="P797">
        <f>IF(SUM('Actual species'!S797)&gt;0,1,IF(SUM('Actual species'!S797="X"),1,0))</f>
        <v>0</v>
      </c>
      <c r="Q797">
        <f>IF(SUM('Actual species'!T797)&gt;0,1,IF(SUM('Actual species'!T797="X"),1,0))</f>
        <v>0</v>
      </c>
      <c r="R797">
        <f>IF(SUM('Actual species'!U797)&gt;0,1,IF(SUM('Actual species'!U797="X"),1,0))</f>
        <v>0</v>
      </c>
      <c r="S797">
        <f>IF(SUM('Actual species'!V797)&gt;0,1,IF(SUM('Actual species'!V797="X"),1,0))</f>
        <v>0</v>
      </c>
      <c r="T797">
        <f>IF(SUM('Actual species'!W797)&gt;0,1,IF(SUM('Actual species'!W797="X"),1,0))</f>
        <v>0</v>
      </c>
      <c r="U797">
        <f>IF(SUM('Actual species'!X797)&gt;0,1,IF(SUM('Actual species'!X797="X"),1,0))</f>
        <v>1</v>
      </c>
      <c r="V797">
        <f>IF(SUM('Actual species'!Y797)&gt;0,1,IF(SUM('Actual species'!Y797="X"),1,0))</f>
        <v>1</v>
      </c>
    </row>
    <row r="798" spans="1:22" x14ac:dyDescent="0.3">
      <c r="A798" t="str">
        <f>'Actual species'!A798</f>
        <v>Rugilus angustatus</v>
      </c>
      <c r="B798">
        <f>IF(SUM('Actual species'!B798:E798)&gt;0,1,IF(SUM('Actual species'!B798:E798="X"),1,0))</f>
        <v>1</v>
      </c>
      <c r="C798">
        <f>IF(SUM('Actual species'!F798)&gt;0,1,IF(SUM('Actual species'!F798="X"),1,0))</f>
        <v>0</v>
      </c>
      <c r="D798">
        <f>IF(SUM('Actual species'!G798)&gt;0,1,IF(SUM('Actual species'!G798="X"),1,0))</f>
        <v>0</v>
      </c>
      <c r="E798">
        <f>IF(SUM('Actual species'!H798)&gt;0,1,IF(SUM('Actual species'!H798="X"),1,0))</f>
        <v>0</v>
      </c>
      <c r="F798">
        <f>IF(SUM('Actual species'!I798)&gt;0,1,IF(SUM('Actual species'!I798="X"),1,0))</f>
        <v>1</v>
      </c>
      <c r="G798">
        <f>IF(SUM('Actual species'!J798)&gt;0,1,IF(SUM('Actual species'!J798="X"),1,0))</f>
        <v>0</v>
      </c>
      <c r="H798">
        <f>IF(SUM('Actual species'!K798)&gt;0,1,IF(SUM('Actual species'!K798="X"),1,0))</f>
        <v>0</v>
      </c>
      <c r="I798">
        <f>IF(SUM('Actual species'!L798)&gt;0,1,IF(SUM('Actual species'!L798="X"),1,0))</f>
        <v>0</v>
      </c>
      <c r="J798">
        <f>IF(SUM('Actual species'!M798)&gt;0,1,IF(SUM('Actual species'!M798="X"),1,0))</f>
        <v>0</v>
      </c>
      <c r="K798">
        <f>IF(SUM('Actual species'!N798)&gt;0,1,IF(SUM('Actual species'!N798="X"),1,0))</f>
        <v>0</v>
      </c>
      <c r="L798">
        <f>IF(SUM('Actual species'!O798)&gt;0,1,IF(SUM('Actual species'!O798="X"),1,0))</f>
        <v>0</v>
      </c>
      <c r="M798">
        <f>IF(SUM('Actual species'!P798)&gt;0,1,IF(SUM('Actual species'!P798="X"),1,0))</f>
        <v>0</v>
      </c>
      <c r="N798">
        <f>IF(SUM('Actual species'!Q798)&gt;0,1,IF(SUM('Actual species'!Q798="X"),1,0))</f>
        <v>0</v>
      </c>
      <c r="O798">
        <f>IF(SUM('Actual species'!R798)&gt;0,1,IF(SUM('Actual species'!R798="X"),1,0))</f>
        <v>0</v>
      </c>
      <c r="P798">
        <f>IF(SUM('Actual species'!S798)&gt;0,1,IF(SUM('Actual species'!S798="X"),1,0))</f>
        <v>0</v>
      </c>
      <c r="Q798">
        <f>IF(SUM('Actual species'!T798)&gt;0,1,IF(SUM('Actual species'!T798="X"),1,0))</f>
        <v>0</v>
      </c>
      <c r="R798">
        <f>IF(SUM('Actual species'!U798)&gt;0,1,IF(SUM('Actual species'!U798="X"),1,0))</f>
        <v>0</v>
      </c>
      <c r="S798">
        <f>IF(SUM('Actual species'!V798)&gt;0,1,IF(SUM('Actual species'!V798="X"),1,0))</f>
        <v>0</v>
      </c>
      <c r="T798">
        <f>IF(SUM('Actual species'!W798)&gt;0,1,IF(SUM('Actual species'!W798="X"),1,0))</f>
        <v>0</v>
      </c>
      <c r="U798">
        <f>IF(SUM('Actual species'!X798)&gt;0,1,IF(SUM('Actual species'!X798="X"),1,0))</f>
        <v>1</v>
      </c>
      <c r="V798">
        <f>IF(SUM('Actual species'!Y798)&gt;0,1,IF(SUM('Actual species'!Y798="X"),1,0))</f>
        <v>1</v>
      </c>
    </row>
    <row r="799" spans="1:22" x14ac:dyDescent="0.3">
      <c r="A799" t="str">
        <f>'Actual species'!A799</f>
        <v>Rugilus dilutipes</v>
      </c>
      <c r="B799">
        <f>IF(SUM('Actual species'!B799:E799)&gt;0,1,IF(SUM('Actual species'!B799:E799="X"),1,0))</f>
        <v>0</v>
      </c>
      <c r="C799">
        <f>IF(SUM('Actual species'!F799)&gt;0,1,IF(SUM('Actual species'!F799="X"),1,0))</f>
        <v>0</v>
      </c>
      <c r="D799">
        <f>IF(SUM('Actual species'!G799)&gt;0,1,IF(SUM('Actual species'!G799="X"),1,0))</f>
        <v>0</v>
      </c>
      <c r="E799">
        <f>IF(SUM('Actual species'!H799)&gt;0,1,IF(SUM('Actual species'!H799="X"),1,0))</f>
        <v>0</v>
      </c>
      <c r="F799">
        <f>IF(SUM('Actual species'!I799)&gt;0,1,IF(SUM('Actual species'!I799="X"),1,0))</f>
        <v>0</v>
      </c>
      <c r="G799">
        <f>IF(SUM('Actual species'!J799)&gt;0,1,IF(SUM('Actual species'!J799="X"),1,0))</f>
        <v>0</v>
      </c>
      <c r="H799">
        <f>IF(SUM('Actual species'!K799)&gt;0,1,IF(SUM('Actual species'!K799="X"),1,0))</f>
        <v>0</v>
      </c>
      <c r="I799">
        <f>IF(SUM('Actual species'!L799)&gt;0,1,IF(SUM('Actual species'!L799="X"),1,0))</f>
        <v>0</v>
      </c>
      <c r="J799">
        <f>IF(SUM('Actual species'!M799)&gt;0,1,IF(SUM('Actual species'!M799="X"),1,0))</f>
        <v>1</v>
      </c>
      <c r="K799">
        <f>IF(SUM('Actual species'!N799)&gt;0,1,IF(SUM('Actual species'!N799="X"),1,0))</f>
        <v>0</v>
      </c>
      <c r="L799">
        <f>IF(SUM('Actual species'!O799)&gt;0,1,IF(SUM('Actual species'!O799="X"),1,0))</f>
        <v>0</v>
      </c>
      <c r="M799">
        <f>IF(SUM('Actual species'!P799)&gt;0,1,IF(SUM('Actual species'!P799="X"),1,0))</f>
        <v>0</v>
      </c>
      <c r="N799">
        <f>IF(SUM('Actual species'!Q799)&gt;0,1,IF(SUM('Actual species'!Q799="X"),1,0))</f>
        <v>1</v>
      </c>
      <c r="O799">
        <f>IF(SUM('Actual species'!R799)&gt;0,1,IF(SUM('Actual species'!R799="X"),1,0))</f>
        <v>1</v>
      </c>
      <c r="P799">
        <f>IF(SUM('Actual species'!S799)&gt;0,1,IF(SUM('Actual species'!S799="X"),1,0))</f>
        <v>0</v>
      </c>
      <c r="Q799">
        <f>IF(SUM('Actual species'!T799)&gt;0,1,IF(SUM('Actual species'!T799="X"),1,0))</f>
        <v>1</v>
      </c>
      <c r="R799">
        <f>IF(SUM('Actual species'!U799)&gt;0,1,IF(SUM('Actual species'!U799="X"),1,0))</f>
        <v>0</v>
      </c>
      <c r="S799">
        <f>IF(SUM('Actual species'!V799)&gt;0,1,IF(SUM('Actual species'!V799="X"),1,0))</f>
        <v>0</v>
      </c>
      <c r="T799">
        <f>IF(SUM('Actual species'!W799)&gt;0,1,IF(SUM('Actual species'!W799="X"),1,0))</f>
        <v>0</v>
      </c>
      <c r="U799">
        <f>IF(SUM('Actual species'!X799)&gt;0,1,IF(SUM('Actual species'!X799="X"),1,0))</f>
        <v>1</v>
      </c>
      <c r="V799">
        <f>IF(SUM('Actual species'!Y799)&gt;0,1,IF(SUM('Actual species'!Y799="X"),1,0))</f>
        <v>0</v>
      </c>
    </row>
    <row r="800" spans="1:22" x14ac:dyDescent="0.3">
      <c r="A800" t="str">
        <f>'Actual species'!A800</f>
        <v>Rugilus lesbius</v>
      </c>
      <c r="B800">
        <f>IF(SUM('Actual species'!B800:E800)&gt;0,1,IF(SUM('Actual species'!B800:E800="X"),1,0))</f>
        <v>0</v>
      </c>
      <c r="C800">
        <f>IF(SUM('Actual species'!F800)&gt;0,1,IF(SUM('Actual species'!F800="X"),1,0))</f>
        <v>0</v>
      </c>
      <c r="D800">
        <f>IF(SUM('Actual species'!G800)&gt;0,1,IF(SUM('Actual species'!G800="X"),1,0))</f>
        <v>0</v>
      </c>
      <c r="E800">
        <f>IF(SUM('Actual species'!H800)&gt;0,1,IF(SUM('Actual species'!H800="X"),1,0))</f>
        <v>1</v>
      </c>
      <c r="F800">
        <f>IF(SUM('Actual species'!I800)&gt;0,1,IF(SUM('Actual species'!I800="X"),1,0))</f>
        <v>1</v>
      </c>
      <c r="G800">
        <f>IF(SUM('Actual species'!J800)&gt;0,1,IF(SUM('Actual species'!J800="X"),1,0))</f>
        <v>0</v>
      </c>
      <c r="H800">
        <f>IF(SUM('Actual species'!K800)&gt;0,1,IF(SUM('Actual species'!K800="X"),1,0))</f>
        <v>0</v>
      </c>
      <c r="I800">
        <f>IF(SUM('Actual species'!L800)&gt;0,1,IF(SUM('Actual species'!L800="X"),1,0))</f>
        <v>0</v>
      </c>
      <c r="J800">
        <f>IF(SUM('Actual species'!M800)&gt;0,1,IF(SUM('Actual species'!M800="X"),1,0))</f>
        <v>0</v>
      </c>
      <c r="K800">
        <f>IF(SUM('Actual species'!N800)&gt;0,1,IF(SUM('Actual species'!N800="X"),1,0))</f>
        <v>0</v>
      </c>
      <c r="L800">
        <f>IF(SUM('Actual species'!O800)&gt;0,1,IF(SUM('Actual species'!O800="X"),1,0))</f>
        <v>0</v>
      </c>
      <c r="M800">
        <f>IF(SUM('Actual species'!P800)&gt;0,1,IF(SUM('Actual species'!P800="X"),1,0))</f>
        <v>0</v>
      </c>
      <c r="N800">
        <f>IF(SUM('Actual species'!Q800)&gt;0,1,IF(SUM('Actual species'!Q800="X"),1,0))</f>
        <v>0</v>
      </c>
      <c r="O800">
        <f>IF(SUM('Actual species'!R800)&gt;0,1,IF(SUM('Actual species'!R800="X"),1,0))</f>
        <v>0</v>
      </c>
      <c r="P800">
        <f>IF(SUM('Actual species'!S800)&gt;0,1,IF(SUM('Actual species'!S800="X"),1,0))</f>
        <v>0</v>
      </c>
      <c r="Q800">
        <f>IF(SUM('Actual species'!T800)&gt;0,1,IF(SUM('Actual species'!T800="X"),1,0))</f>
        <v>0</v>
      </c>
      <c r="R800">
        <f>IF(SUM('Actual species'!U800)&gt;0,1,IF(SUM('Actual species'!U800="X"),1,0))</f>
        <v>0</v>
      </c>
      <c r="S800">
        <f>IF(SUM('Actual species'!V800)&gt;0,1,IF(SUM('Actual species'!V800="X"),1,0))</f>
        <v>0</v>
      </c>
      <c r="T800">
        <f>IF(SUM('Actual species'!W800)&gt;0,1,IF(SUM('Actual species'!W800="X"),1,0))</f>
        <v>0</v>
      </c>
      <c r="U800">
        <f>IF(SUM('Actual species'!X800)&gt;0,1,IF(SUM('Actual species'!X800="X"),1,0))</f>
        <v>0</v>
      </c>
      <c r="V800">
        <f>IF(SUM('Actual species'!Y800)&gt;0,1,IF(SUM('Actual species'!Y800="X"),1,0))</f>
        <v>0</v>
      </c>
    </row>
    <row r="801" spans="1:22" x14ac:dyDescent="0.3">
      <c r="A801" t="str">
        <f>'Actual species'!A801</f>
        <v>Rugilus orbiculatus</v>
      </c>
      <c r="B801">
        <f>IF(SUM('Actual species'!B801:E801)&gt;0,1,IF(SUM('Actual species'!B801:E801="X"),1,0))</f>
        <v>0</v>
      </c>
      <c r="C801">
        <f>IF(SUM('Actual species'!F801)&gt;0,1,IF(SUM('Actual species'!F801="X"),1,0))</f>
        <v>0</v>
      </c>
      <c r="D801">
        <f>IF(SUM('Actual species'!G801)&gt;0,1,IF(SUM('Actual species'!G801="X"),1,0))</f>
        <v>0</v>
      </c>
      <c r="E801">
        <f>IF(SUM('Actual species'!H801)&gt;0,1,IF(SUM('Actual species'!H801="X"),1,0))</f>
        <v>0</v>
      </c>
      <c r="F801">
        <f>IF(SUM('Actual species'!I801)&gt;0,1,IF(SUM('Actual species'!I801="X"),1,0))</f>
        <v>0</v>
      </c>
      <c r="G801">
        <f>IF(SUM('Actual species'!J801)&gt;0,1,IF(SUM('Actual species'!J801="X"),1,0))</f>
        <v>0</v>
      </c>
      <c r="H801">
        <f>IF(SUM('Actual species'!K801)&gt;0,1,IF(SUM('Actual species'!K801="X"),1,0))</f>
        <v>0</v>
      </c>
      <c r="I801">
        <f>IF(SUM('Actual species'!L801)&gt;0,1,IF(SUM('Actual species'!L801="X"),1,0))</f>
        <v>0</v>
      </c>
      <c r="J801">
        <f>IF(SUM('Actual species'!M801)&gt;0,1,IF(SUM('Actual species'!M801="X"),1,0))</f>
        <v>1</v>
      </c>
      <c r="K801">
        <f>IF(SUM('Actual species'!N801)&gt;0,1,IF(SUM('Actual species'!N801="X"),1,0))</f>
        <v>0</v>
      </c>
      <c r="L801">
        <f>IF(SUM('Actual species'!O801)&gt;0,1,IF(SUM('Actual species'!O801="X"),1,0))</f>
        <v>0</v>
      </c>
      <c r="M801">
        <f>IF(SUM('Actual species'!P801)&gt;0,1,IF(SUM('Actual species'!P801="X"),1,0))</f>
        <v>1</v>
      </c>
      <c r="N801">
        <f>IF(SUM('Actual species'!Q801)&gt;0,1,IF(SUM('Actual species'!Q801="X"),1,0))</f>
        <v>0</v>
      </c>
      <c r="O801">
        <f>IF(SUM('Actual species'!R801)&gt;0,1,IF(SUM('Actual species'!R801="X"),1,0))</f>
        <v>0</v>
      </c>
      <c r="P801">
        <f>IF(SUM('Actual species'!S801)&gt;0,1,IF(SUM('Actual species'!S801="X"),1,0))</f>
        <v>0</v>
      </c>
      <c r="Q801">
        <f>IF(SUM('Actual species'!T801)&gt;0,1,IF(SUM('Actual species'!T801="X"),1,0))</f>
        <v>0</v>
      </c>
      <c r="R801">
        <f>IF(SUM('Actual species'!U801)&gt;0,1,IF(SUM('Actual species'!U801="X"),1,0))</f>
        <v>0</v>
      </c>
      <c r="S801">
        <f>IF(SUM('Actual species'!V801)&gt;0,1,IF(SUM('Actual species'!V801="X"),1,0))</f>
        <v>0</v>
      </c>
      <c r="T801">
        <f>IF(SUM('Actual species'!W801)&gt;0,1,IF(SUM('Actual species'!W801="X"),1,0))</f>
        <v>0</v>
      </c>
      <c r="U801">
        <f>IF(SUM('Actual species'!X801)&gt;0,1,IF(SUM('Actual species'!X801="X"),1,0))</f>
        <v>1</v>
      </c>
      <c r="V801">
        <f>IF(SUM('Actual species'!Y801)&gt;0,1,IF(SUM('Actual species'!Y801="X"),1,0))</f>
        <v>1</v>
      </c>
    </row>
    <row r="802" spans="1:22" x14ac:dyDescent="0.3">
      <c r="A802" t="str">
        <f>'Actual species'!A802</f>
        <v>Rugilus similis</v>
      </c>
      <c r="B802">
        <f>IF(SUM('Actual species'!B802:E802)&gt;0,1,IF(SUM('Actual species'!B802:E802="X"),1,0))</f>
        <v>0</v>
      </c>
      <c r="C802">
        <f>IF(SUM('Actual species'!F802)&gt;0,1,IF(SUM('Actual species'!F802="X"),1,0))</f>
        <v>0</v>
      </c>
      <c r="D802">
        <f>IF(SUM('Actual species'!G802)&gt;0,1,IF(SUM('Actual species'!G802="X"),1,0))</f>
        <v>0</v>
      </c>
      <c r="E802">
        <f>IF(SUM('Actual species'!H802)&gt;0,1,IF(SUM('Actual species'!H802="X"),1,0))</f>
        <v>0</v>
      </c>
      <c r="F802">
        <f>IF(SUM('Actual species'!I802)&gt;0,1,IF(SUM('Actual species'!I802="X"),1,0))</f>
        <v>1</v>
      </c>
      <c r="G802">
        <f>IF(SUM('Actual species'!J802)&gt;0,1,IF(SUM('Actual species'!J802="X"),1,0))</f>
        <v>0</v>
      </c>
      <c r="H802">
        <f>IF(SUM('Actual species'!K802)&gt;0,1,IF(SUM('Actual species'!K802="X"),1,0))</f>
        <v>0</v>
      </c>
      <c r="I802">
        <f>IF(SUM('Actual species'!L802)&gt;0,1,IF(SUM('Actual species'!L802="X"),1,0))</f>
        <v>0</v>
      </c>
      <c r="J802">
        <f>IF(SUM('Actual species'!M802)&gt;0,1,IF(SUM('Actual species'!M802="X"),1,0))</f>
        <v>0</v>
      </c>
      <c r="K802">
        <f>IF(SUM('Actual species'!N802)&gt;0,1,IF(SUM('Actual species'!N802="X"),1,0))</f>
        <v>0</v>
      </c>
      <c r="L802">
        <f>IF(SUM('Actual species'!O802)&gt;0,1,IF(SUM('Actual species'!O802="X"),1,0))</f>
        <v>0</v>
      </c>
      <c r="M802">
        <f>IF(SUM('Actual species'!P802)&gt;0,1,IF(SUM('Actual species'!P802="X"),1,0))</f>
        <v>0</v>
      </c>
      <c r="N802">
        <f>IF(SUM('Actual species'!Q802)&gt;0,1,IF(SUM('Actual species'!Q802="X"),1,0))</f>
        <v>0</v>
      </c>
      <c r="O802">
        <f>IF(SUM('Actual species'!R802)&gt;0,1,IF(SUM('Actual species'!R802="X"),1,0))</f>
        <v>0</v>
      </c>
      <c r="P802">
        <f>IF(SUM('Actual species'!S802)&gt;0,1,IF(SUM('Actual species'!S802="X"),1,0))</f>
        <v>0</v>
      </c>
      <c r="Q802">
        <f>IF(SUM('Actual species'!T802)&gt;0,1,IF(SUM('Actual species'!T802="X"),1,0))</f>
        <v>0</v>
      </c>
      <c r="R802">
        <f>IF(SUM('Actual species'!U802)&gt;0,1,IF(SUM('Actual species'!U802="X"),1,0))</f>
        <v>0</v>
      </c>
      <c r="S802">
        <f>IF(SUM('Actual species'!V802)&gt;0,1,IF(SUM('Actual species'!V802="X"),1,0))</f>
        <v>0</v>
      </c>
      <c r="T802">
        <f>IF(SUM('Actual species'!W802)&gt;0,1,IF(SUM('Actual species'!W802="X"),1,0))</f>
        <v>0</v>
      </c>
      <c r="U802">
        <f>IF(SUM('Actual species'!X802)&gt;0,1,IF(SUM('Actual species'!X802="X"),1,0))</f>
        <v>1</v>
      </c>
      <c r="V802">
        <f>IF(SUM('Actual species'!Y802)&gt;0,1,IF(SUM('Actual species'!Y802="X"),1,0))</f>
        <v>1</v>
      </c>
    </row>
    <row r="803" spans="1:22" x14ac:dyDescent="0.3">
      <c r="A803" t="str">
        <f>'Actual species'!A803</f>
        <v>Scopaeus cameroni</v>
      </c>
      <c r="B803">
        <f>IF(SUM('Actual species'!B803:E803)&gt;0,1,IF(SUM('Actual species'!B803:E803="X"),1,0))</f>
        <v>0</v>
      </c>
      <c r="C803">
        <f>IF(SUM('Actual species'!F803)&gt;0,1,IF(SUM('Actual species'!F803="X"),1,0))</f>
        <v>0</v>
      </c>
      <c r="D803">
        <f>IF(SUM('Actual species'!G803)&gt;0,1,IF(SUM('Actual species'!G803="X"),1,0))</f>
        <v>0</v>
      </c>
      <c r="E803">
        <f>IF(SUM('Actual species'!H803)&gt;0,1,IF(SUM('Actual species'!H803="X"),1,0))</f>
        <v>0</v>
      </c>
      <c r="F803">
        <f>IF(SUM('Actual species'!I803)&gt;0,1,IF(SUM('Actual species'!I803="X"),1,0))</f>
        <v>1</v>
      </c>
      <c r="G803">
        <f>IF(SUM('Actual species'!J803)&gt;0,1,IF(SUM('Actual species'!J803="X"),1,0))</f>
        <v>0</v>
      </c>
      <c r="H803">
        <f>IF(SUM('Actual species'!K803)&gt;0,1,IF(SUM('Actual species'!K803="X"),1,0))</f>
        <v>0</v>
      </c>
      <c r="I803">
        <f>IF(SUM('Actual species'!L803)&gt;0,1,IF(SUM('Actual species'!L803="X"),1,0))</f>
        <v>0</v>
      </c>
      <c r="J803">
        <f>IF(SUM('Actual species'!M803)&gt;0,1,IF(SUM('Actual species'!M803="X"),1,0))</f>
        <v>1</v>
      </c>
      <c r="K803">
        <f>IF(SUM('Actual species'!N803)&gt;0,1,IF(SUM('Actual species'!N803="X"),1,0))</f>
        <v>0</v>
      </c>
      <c r="L803">
        <f>IF(SUM('Actual species'!O803)&gt;0,1,IF(SUM('Actual species'!O803="X"),1,0))</f>
        <v>0</v>
      </c>
      <c r="M803">
        <f>IF(SUM('Actual species'!P803)&gt;0,1,IF(SUM('Actual species'!P803="X"),1,0))</f>
        <v>0</v>
      </c>
      <c r="N803">
        <f>IF(SUM('Actual species'!Q803)&gt;0,1,IF(SUM('Actual species'!Q803="X"),1,0))</f>
        <v>0</v>
      </c>
      <c r="O803">
        <f>IF(SUM('Actual species'!R803)&gt;0,1,IF(SUM('Actual species'!R803="X"),1,0))</f>
        <v>0</v>
      </c>
      <c r="P803">
        <f>IF(SUM('Actual species'!S803)&gt;0,1,IF(SUM('Actual species'!S803="X"),1,0))</f>
        <v>0</v>
      </c>
      <c r="Q803">
        <f>IF(SUM('Actual species'!T803)&gt;0,1,IF(SUM('Actual species'!T803="X"),1,0))</f>
        <v>0</v>
      </c>
      <c r="R803">
        <f>IF(SUM('Actual species'!U803)&gt;0,1,IF(SUM('Actual species'!U803="X"),1,0))</f>
        <v>0</v>
      </c>
      <c r="S803">
        <f>IF(SUM('Actual species'!V803)&gt;0,1,IF(SUM('Actual species'!V803="X"),1,0))</f>
        <v>0</v>
      </c>
      <c r="T803">
        <f>IF(SUM('Actual species'!W803)&gt;0,1,IF(SUM('Actual species'!W803="X"),1,0))</f>
        <v>0</v>
      </c>
      <c r="U803">
        <f>IF(SUM('Actual species'!X803)&gt;0,1,IF(SUM('Actual species'!X803="X"),1,0))</f>
        <v>1</v>
      </c>
      <c r="V803">
        <f>IF(SUM('Actual species'!Y803)&gt;0,1,IF(SUM('Actual species'!Y803="X"),1,0))</f>
        <v>1</v>
      </c>
    </row>
    <row r="804" spans="1:22" x14ac:dyDescent="0.3">
      <c r="A804" t="str">
        <f>'Actual species'!A804</f>
        <v>Scopaeus creticus</v>
      </c>
      <c r="B804">
        <f>IF(SUM('Actual species'!B804:E804)&gt;0,1,IF(SUM('Actual species'!B804:E804="X"),1,0))</f>
        <v>0</v>
      </c>
      <c r="C804">
        <f>IF(SUM('Actual species'!F804)&gt;0,1,IF(SUM('Actual species'!F804="X"),1,0))</f>
        <v>0</v>
      </c>
      <c r="D804">
        <f>IF(SUM('Actual species'!G804)&gt;0,1,IF(SUM('Actual species'!G804="X"),1,0))</f>
        <v>0</v>
      </c>
      <c r="E804">
        <f>IF(SUM('Actual species'!H804)&gt;0,1,IF(SUM('Actual species'!H804="X"),1,0))</f>
        <v>0</v>
      </c>
      <c r="F804">
        <f>IF(SUM('Actual species'!I804)&gt;0,1,IF(SUM('Actual species'!I804="X"),1,0))</f>
        <v>0</v>
      </c>
      <c r="G804">
        <f>IF(SUM('Actual species'!J804)&gt;0,1,IF(SUM('Actual species'!J804="X"),1,0))</f>
        <v>1</v>
      </c>
      <c r="H804">
        <f>IF(SUM('Actual species'!K804)&gt;0,1,IF(SUM('Actual species'!K804="X"),1,0))</f>
        <v>0</v>
      </c>
      <c r="I804">
        <f>IF(SUM('Actual species'!L804)&gt;0,1,IF(SUM('Actual species'!L804="X"),1,0))</f>
        <v>0</v>
      </c>
      <c r="J804">
        <f>IF(SUM('Actual species'!M804)&gt;0,1,IF(SUM('Actual species'!M804="X"),1,0))</f>
        <v>0</v>
      </c>
      <c r="K804">
        <f>IF(SUM('Actual species'!N804)&gt;0,1,IF(SUM('Actual species'!N804="X"),1,0))</f>
        <v>0</v>
      </c>
      <c r="L804">
        <f>IF(SUM('Actual species'!O804)&gt;0,1,IF(SUM('Actual species'!O804="X"),1,0))</f>
        <v>1</v>
      </c>
      <c r="M804">
        <f>IF(SUM('Actual species'!P804)&gt;0,1,IF(SUM('Actual species'!P804="X"),1,0))</f>
        <v>0</v>
      </c>
      <c r="N804">
        <f>IF(SUM('Actual species'!Q804)&gt;0,1,IF(SUM('Actual species'!Q804="X"),1,0))</f>
        <v>0</v>
      </c>
      <c r="O804">
        <f>IF(SUM('Actual species'!R804)&gt;0,1,IF(SUM('Actual species'!R804="X"),1,0))</f>
        <v>0</v>
      </c>
      <c r="P804">
        <f>IF(SUM('Actual species'!S804)&gt;0,1,IF(SUM('Actual species'!S804="X"),1,0))</f>
        <v>0</v>
      </c>
      <c r="Q804">
        <f>IF(SUM('Actual species'!T804)&gt;0,1,IF(SUM('Actual species'!T804="X"),1,0))</f>
        <v>0</v>
      </c>
      <c r="R804">
        <f>IF(SUM('Actual species'!U804)&gt;0,1,IF(SUM('Actual species'!U804="X"),1,0))</f>
        <v>0</v>
      </c>
      <c r="S804">
        <f>IF(SUM('Actual species'!V804)&gt;0,1,IF(SUM('Actual species'!V804="X"),1,0))</f>
        <v>0</v>
      </c>
      <c r="T804">
        <f>IF(SUM('Actual species'!W804)&gt;0,1,IF(SUM('Actual species'!W804="X"),1,0))</f>
        <v>0</v>
      </c>
      <c r="U804">
        <f>IF(SUM('Actual species'!X804)&gt;0,1,IF(SUM('Actual species'!X804="X"),1,0))</f>
        <v>0</v>
      </c>
      <c r="V804">
        <f>IF(SUM('Actual species'!Y804)&gt;0,1,IF(SUM('Actual species'!Y804="X"),1,0))</f>
        <v>0</v>
      </c>
    </row>
    <row r="805" spans="1:22" x14ac:dyDescent="0.3">
      <c r="A805" t="str">
        <f>'Actual species'!A805</f>
        <v>Scopaeus debilis</v>
      </c>
      <c r="B805">
        <f>IF(SUM('Actual species'!B805:E805)&gt;0,1,IF(SUM('Actual species'!B805:E805="X"),1,0))</f>
        <v>1</v>
      </c>
      <c r="C805">
        <f>IF(SUM('Actual species'!F805)&gt;0,1,IF(SUM('Actual species'!F805="X"),1,0))</f>
        <v>0</v>
      </c>
      <c r="D805">
        <f>IF(SUM('Actual species'!G805)&gt;0,1,IF(SUM('Actual species'!G805="X"),1,0))</f>
        <v>0</v>
      </c>
      <c r="E805">
        <f>IF(SUM('Actual species'!H805)&gt;0,1,IF(SUM('Actual species'!H805="X"),1,0))</f>
        <v>0</v>
      </c>
      <c r="F805">
        <f>IF(SUM('Actual species'!I805)&gt;0,1,IF(SUM('Actual species'!I805="X"),1,0))</f>
        <v>1</v>
      </c>
      <c r="G805">
        <f>IF(SUM('Actual species'!J805)&gt;0,1,IF(SUM('Actual species'!J805="X"),1,0))</f>
        <v>0</v>
      </c>
      <c r="H805">
        <f>IF(SUM('Actual species'!K805)&gt;0,1,IF(SUM('Actual species'!K805="X"),1,0))</f>
        <v>0</v>
      </c>
      <c r="I805">
        <f>IF(SUM('Actual species'!L805)&gt;0,1,IF(SUM('Actual species'!L805="X"),1,0))</f>
        <v>0</v>
      </c>
      <c r="J805">
        <f>IF(SUM('Actual species'!M805)&gt;0,1,IF(SUM('Actual species'!M805="X"),1,0))</f>
        <v>1</v>
      </c>
      <c r="K805">
        <f>IF(SUM('Actual species'!N805)&gt;0,1,IF(SUM('Actual species'!N805="X"),1,0))</f>
        <v>0</v>
      </c>
      <c r="L805">
        <f>IF(SUM('Actual species'!O805)&gt;0,1,IF(SUM('Actual species'!O805="X"),1,0))</f>
        <v>0</v>
      </c>
      <c r="M805">
        <f>IF(SUM('Actual species'!P805)&gt;0,1,IF(SUM('Actual species'!P805="X"),1,0))</f>
        <v>0</v>
      </c>
      <c r="N805">
        <f>IF(SUM('Actual species'!Q805)&gt;0,1,IF(SUM('Actual species'!Q805="X"),1,0))</f>
        <v>0</v>
      </c>
      <c r="O805">
        <f>IF(SUM('Actual species'!R805)&gt;0,1,IF(SUM('Actual species'!R805="X"),1,0))</f>
        <v>1</v>
      </c>
      <c r="P805">
        <f>IF(SUM('Actual species'!S805)&gt;0,1,IF(SUM('Actual species'!S805="X"),1,0))</f>
        <v>0</v>
      </c>
      <c r="Q805">
        <f>IF(SUM('Actual species'!T805)&gt;0,1,IF(SUM('Actual species'!T805="X"),1,0))</f>
        <v>0</v>
      </c>
      <c r="R805">
        <f>IF(SUM('Actual species'!U805)&gt;0,1,IF(SUM('Actual species'!U805="X"),1,0))</f>
        <v>0</v>
      </c>
      <c r="S805">
        <f>IF(SUM('Actual species'!V805)&gt;0,1,IF(SUM('Actual species'!V805="X"),1,0))</f>
        <v>0</v>
      </c>
      <c r="T805">
        <f>IF(SUM('Actual species'!W805)&gt;0,1,IF(SUM('Actual species'!W805="X"),1,0))</f>
        <v>0</v>
      </c>
      <c r="U805">
        <f>IF(SUM('Actual species'!X805)&gt;0,1,IF(SUM('Actual species'!X805="X"),1,0))</f>
        <v>1</v>
      </c>
      <c r="V805">
        <f>IF(SUM('Actual species'!Y805)&gt;0,1,IF(SUM('Actual species'!Y805="X"),1,0))</f>
        <v>1</v>
      </c>
    </row>
    <row r="806" spans="1:22" x14ac:dyDescent="0.3">
      <c r="A806" t="str">
        <f>'Actual species'!A806</f>
        <v xml:space="preserve">*Scopaeus flavofasciatus (E) </v>
      </c>
      <c r="B806">
        <f>IF(SUM('Actual species'!B806:E806)&gt;0,1,IF(SUM('Actual species'!B806:E806="X"),1,0))</f>
        <v>1</v>
      </c>
      <c r="C806">
        <f>IF(SUM('Actual species'!F806)&gt;0,1,IF(SUM('Actual species'!F806="X"),1,0))</f>
        <v>0</v>
      </c>
      <c r="D806">
        <f>IF(SUM('Actual species'!G806)&gt;0,1,IF(SUM('Actual species'!G806="X"),1,0))</f>
        <v>0</v>
      </c>
      <c r="E806">
        <f>IF(SUM('Actual species'!H806)&gt;0,1,IF(SUM('Actual species'!H806="X"),1,0))</f>
        <v>0</v>
      </c>
      <c r="F806">
        <f>IF(SUM('Actual species'!I806)&gt;0,1,IF(SUM('Actual species'!I806="X"),1,0))</f>
        <v>0</v>
      </c>
      <c r="G806">
        <f>IF(SUM('Actual species'!J806)&gt;0,1,IF(SUM('Actual species'!J806="X"),1,0))</f>
        <v>0</v>
      </c>
      <c r="H806">
        <f>IF(SUM('Actual species'!K806)&gt;0,1,IF(SUM('Actual species'!K806="X"),1,0))</f>
        <v>0</v>
      </c>
      <c r="I806">
        <f>IF(SUM('Actual species'!L806)&gt;0,1,IF(SUM('Actual species'!L806="X"),1,0))</f>
        <v>0</v>
      </c>
      <c r="J806">
        <f>IF(SUM('Actual species'!M806)&gt;0,1,IF(SUM('Actual species'!M806="X"),1,0))</f>
        <v>0</v>
      </c>
      <c r="K806">
        <f>IF(SUM('Actual species'!N806)&gt;0,1,IF(SUM('Actual species'!N806="X"),1,0))</f>
        <v>0</v>
      </c>
      <c r="L806">
        <f>IF(SUM('Actual species'!O806)&gt;0,1,IF(SUM('Actual species'!O806="X"),1,0))</f>
        <v>0</v>
      </c>
      <c r="M806">
        <f>IF(SUM('Actual species'!P806)&gt;0,1,IF(SUM('Actual species'!P806="X"),1,0))</f>
        <v>0</v>
      </c>
      <c r="N806">
        <f>IF(SUM('Actual species'!Q806)&gt;0,1,IF(SUM('Actual species'!Q806="X"),1,0))</f>
        <v>0</v>
      </c>
      <c r="O806">
        <f>IF(SUM('Actual species'!R806)&gt;0,1,IF(SUM('Actual species'!R806="X"),1,0))</f>
        <v>0</v>
      </c>
      <c r="P806">
        <f>IF(SUM('Actual species'!S806)&gt;0,1,IF(SUM('Actual species'!S806="X"),1,0))</f>
        <v>0</v>
      </c>
      <c r="Q806">
        <f>IF(SUM('Actual species'!T806)&gt;0,1,IF(SUM('Actual species'!T806="X"),1,0))</f>
        <v>0</v>
      </c>
      <c r="R806">
        <f>IF(SUM('Actual species'!U806)&gt;0,1,IF(SUM('Actual species'!U806="X"),1,0))</f>
        <v>0</v>
      </c>
      <c r="S806">
        <f>IF(SUM('Actual species'!V806)&gt;0,1,IF(SUM('Actual species'!V806="X"),1,0))</f>
        <v>0</v>
      </c>
      <c r="T806">
        <f>IF(SUM('Actual species'!W806)&gt;0,1,IF(SUM('Actual species'!W806="X"),1,0))</f>
        <v>1</v>
      </c>
      <c r="U806">
        <f>IF(SUM('Actual species'!X806)&gt;0,1,IF(SUM('Actual species'!X806="X"),1,0))</f>
        <v>0</v>
      </c>
      <c r="V806">
        <f>IF(SUM('Actual species'!Y806)&gt;0,1,IF(SUM('Actual species'!Y806="X"),1,0))</f>
        <v>0</v>
      </c>
    </row>
    <row r="807" spans="1:22" x14ac:dyDescent="0.3">
      <c r="A807" t="str">
        <f>'Actual species'!A807</f>
        <v>Scopaeus gracilis</v>
      </c>
      <c r="B807">
        <f>IF(SUM('Actual species'!B807:E807)&gt;0,1,IF(SUM('Actual species'!B807:E807="X"),1,0))</f>
        <v>0</v>
      </c>
      <c r="C807">
        <f>IF(SUM('Actual species'!F807)&gt;0,1,IF(SUM('Actual species'!F807="X"),1,0))</f>
        <v>0</v>
      </c>
      <c r="D807">
        <f>IF(SUM('Actual species'!G807)&gt;0,1,IF(SUM('Actual species'!G807="X"),1,0))</f>
        <v>0</v>
      </c>
      <c r="E807">
        <f>IF(SUM('Actual species'!H807)&gt;0,1,IF(SUM('Actual species'!H807="X"),1,0))</f>
        <v>0</v>
      </c>
      <c r="F807">
        <f>IF(SUM('Actual species'!I807)&gt;0,1,IF(SUM('Actual species'!I807="X"),1,0))</f>
        <v>1</v>
      </c>
      <c r="G807">
        <f>IF(SUM('Actual species'!J807)&gt;0,1,IF(SUM('Actual species'!J807="X"),1,0))</f>
        <v>0</v>
      </c>
      <c r="H807">
        <f>IF(SUM('Actual species'!K807)&gt;0,1,IF(SUM('Actual species'!K807="X"),1,0))</f>
        <v>0</v>
      </c>
      <c r="I807">
        <f>IF(SUM('Actual species'!L807)&gt;0,1,IF(SUM('Actual species'!L807="X"),1,0))</f>
        <v>0</v>
      </c>
      <c r="J807">
        <f>IF(SUM('Actual species'!M807)&gt;0,1,IF(SUM('Actual species'!M807="X"),1,0))</f>
        <v>0</v>
      </c>
      <c r="K807">
        <f>IF(SUM('Actual species'!N807)&gt;0,1,IF(SUM('Actual species'!N807="X"),1,0))</f>
        <v>0</v>
      </c>
      <c r="L807">
        <f>IF(SUM('Actual species'!O807)&gt;0,1,IF(SUM('Actual species'!O807="X"),1,0))</f>
        <v>0</v>
      </c>
      <c r="M807">
        <f>IF(SUM('Actual species'!P807)&gt;0,1,IF(SUM('Actual species'!P807="X"),1,0))</f>
        <v>1</v>
      </c>
      <c r="N807">
        <f>IF(SUM('Actual species'!Q807)&gt;0,1,IF(SUM('Actual species'!Q807="X"),1,0))</f>
        <v>0</v>
      </c>
      <c r="O807">
        <f>IF(SUM('Actual species'!R807)&gt;0,1,IF(SUM('Actual species'!R807="X"),1,0))</f>
        <v>1</v>
      </c>
      <c r="P807">
        <f>IF(SUM('Actual species'!S807)&gt;0,1,IF(SUM('Actual species'!S807="X"),1,0))</f>
        <v>1</v>
      </c>
      <c r="Q807">
        <f>IF(SUM('Actual species'!T807)&gt;0,1,IF(SUM('Actual species'!T807="X"),1,0))</f>
        <v>0</v>
      </c>
      <c r="R807">
        <f>IF(SUM('Actual species'!U807)&gt;0,1,IF(SUM('Actual species'!U807="X"),1,0))</f>
        <v>0</v>
      </c>
      <c r="S807">
        <f>IF(SUM('Actual species'!V807)&gt;0,1,IF(SUM('Actual species'!V807="X"),1,0))</f>
        <v>0</v>
      </c>
      <c r="T807">
        <f>IF(SUM('Actual species'!W807)&gt;0,1,IF(SUM('Actual species'!W807="X"),1,0))</f>
        <v>0</v>
      </c>
      <c r="U807">
        <f>IF(SUM('Actual species'!X807)&gt;0,1,IF(SUM('Actual species'!X807="X"),1,0))</f>
        <v>1</v>
      </c>
      <c r="V807">
        <f>IF(SUM('Actual species'!Y807)&gt;0,1,IF(SUM('Actual species'!Y807="X"),1,0))</f>
        <v>1</v>
      </c>
    </row>
    <row r="808" spans="1:22" x14ac:dyDescent="0.3">
      <c r="A808" t="str">
        <f>'Actual species'!A808</f>
        <v>Scopaeus haemusensis</v>
      </c>
      <c r="B808">
        <f>IF(SUM('Actual species'!B808:E808)&gt;0,1,IF(SUM('Actual species'!B808:E808="X"),1,0))</f>
        <v>0</v>
      </c>
      <c r="C808">
        <f>IF(SUM('Actual species'!F808)&gt;0,1,IF(SUM('Actual species'!F808="X"),1,0))</f>
        <v>0</v>
      </c>
      <c r="D808">
        <f>IF(SUM('Actual species'!G808)&gt;0,1,IF(SUM('Actual species'!G808="X"),1,0))</f>
        <v>0</v>
      </c>
      <c r="E808">
        <f>IF(SUM('Actual species'!H808)&gt;0,1,IF(SUM('Actual species'!H808="X"),1,0))</f>
        <v>1</v>
      </c>
      <c r="F808">
        <f>IF(SUM('Actual species'!I808)&gt;0,1,IF(SUM('Actual species'!I808="X"),1,0))</f>
        <v>0</v>
      </c>
      <c r="G808">
        <f>IF(SUM('Actual species'!J808)&gt;0,1,IF(SUM('Actual species'!J808="X"),1,0))</f>
        <v>0</v>
      </c>
      <c r="H808">
        <f>IF(SUM('Actual species'!K808)&gt;0,1,IF(SUM('Actual species'!K808="X"),1,0))</f>
        <v>0</v>
      </c>
      <c r="I808">
        <f>IF(SUM('Actual species'!L808)&gt;0,1,IF(SUM('Actual species'!L808="X"),1,0))</f>
        <v>0</v>
      </c>
      <c r="J808">
        <f>IF(SUM('Actual species'!M808)&gt;0,1,IF(SUM('Actual species'!M808="X"),1,0))</f>
        <v>0</v>
      </c>
      <c r="K808">
        <f>IF(SUM('Actual species'!N808)&gt;0,1,IF(SUM('Actual species'!N808="X"),1,0))</f>
        <v>0</v>
      </c>
      <c r="L808">
        <f>IF(SUM('Actual species'!O808)&gt;0,1,IF(SUM('Actual species'!O808="X"),1,0))</f>
        <v>0</v>
      </c>
      <c r="M808">
        <f>IF(SUM('Actual species'!P808)&gt;0,1,IF(SUM('Actual species'!P808="X"),1,0))</f>
        <v>0</v>
      </c>
      <c r="N808">
        <f>IF(SUM('Actual species'!Q808)&gt;0,1,IF(SUM('Actual species'!Q808="X"),1,0))</f>
        <v>0</v>
      </c>
      <c r="O808">
        <f>IF(SUM('Actual species'!R808)&gt;0,1,IF(SUM('Actual species'!R808="X"),1,0))</f>
        <v>0</v>
      </c>
      <c r="P808">
        <f>IF(SUM('Actual species'!S808)&gt;0,1,IF(SUM('Actual species'!S808="X"),1,0))</f>
        <v>0</v>
      </c>
      <c r="Q808">
        <f>IF(SUM('Actual species'!T808)&gt;0,1,IF(SUM('Actual species'!T808="X"),1,0))</f>
        <v>0</v>
      </c>
      <c r="R808">
        <f>IF(SUM('Actual species'!U808)&gt;0,1,IF(SUM('Actual species'!U808="X"),1,0))</f>
        <v>0</v>
      </c>
      <c r="S808">
        <f>IF(SUM('Actual species'!V808)&gt;0,1,IF(SUM('Actual species'!V808="X"),1,0))</f>
        <v>0</v>
      </c>
      <c r="T808">
        <f>IF(SUM('Actual species'!W808)&gt;0,1,IF(SUM('Actual species'!W808="X"),1,0))</f>
        <v>0</v>
      </c>
      <c r="U808">
        <f>IF(SUM('Actual species'!X808)&gt;0,1,IF(SUM('Actual species'!X808="X"),1,0))</f>
        <v>0</v>
      </c>
      <c r="V808">
        <f>IF(SUM('Actual species'!Y808)&gt;0,1,IF(SUM('Actual species'!Y808="X"),1,0))</f>
        <v>1</v>
      </c>
    </row>
    <row r="809" spans="1:22" x14ac:dyDescent="0.3">
      <c r="A809" t="str">
        <f>'Actual species'!A809</f>
        <v>Scopaeus illyricus</v>
      </c>
      <c r="B809">
        <f>IF(SUM('Actual species'!B809:E809)&gt;0,1,IF(SUM('Actual species'!B809:E809="X"),1,0))</f>
        <v>0</v>
      </c>
      <c r="C809">
        <f>IF(SUM('Actual species'!F809)&gt;0,1,IF(SUM('Actual species'!F809="X"),1,0))</f>
        <v>0</v>
      </c>
      <c r="D809">
        <f>IF(SUM('Actual species'!G809)&gt;0,1,IF(SUM('Actual species'!G809="X"),1,0))</f>
        <v>0</v>
      </c>
      <c r="E809">
        <f>IF(SUM('Actual species'!H809)&gt;0,1,IF(SUM('Actual species'!H809="X"),1,0))</f>
        <v>0</v>
      </c>
      <c r="F809">
        <f>IF(SUM('Actual species'!I809)&gt;0,1,IF(SUM('Actual species'!I809="X"),1,0))</f>
        <v>0</v>
      </c>
      <c r="G809">
        <f>IF(SUM('Actual species'!J809)&gt;0,1,IF(SUM('Actual species'!J809="X"),1,0))</f>
        <v>0</v>
      </c>
      <c r="H809">
        <f>IF(SUM('Actual species'!K809)&gt;0,1,IF(SUM('Actual species'!K809="X"),1,0))</f>
        <v>0</v>
      </c>
      <c r="I809">
        <f>IF(SUM('Actual species'!L809)&gt;0,1,IF(SUM('Actual species'!L809="X"),1,0))</f>
        <v>0</v>
      </c>
      <c r="J809">
        <f>IF(SUM('Actual species'!M809)&gt;0,1,IF(SUM('Actual species'!M809="X"),1,0))</f>
        <v>0</v>
      </c>
      <c r="K809">
        <f>IF(SUM('Actual species'!N809)&gt;0,1,IF(SUM('Actual species'!N809="X"),1,0))</f>
        <v>0</v>
      </c>
      <c r="L809">
        <f>IF(SUM('Actual species'!O809)&gt;0,1,IF(SUM('Actual species'!O809="X"),1,0))</f>
        <v>0</v>
      </c>
      <c r="M809">
        <f>IF(SUM('Actual species'!P809)&gt;0,1,IF(SUM('Actual species'!P809="X"),1,0))</f>
        <v>0</v>
      </c>
      <c r="N809">
        <f>IF(SUM('Actual species'!Q809)&gt;0,1,IF(SUM('Actual species'!Q809="X"),1,0))</f>
        <v>0</v>
      </c>
      <c r="O809">
        <f>IF(SUM('Actual species'!R809)&gt;0,1,IF(SUM('Actual species'!R809="X"),1,0))</f>
        <v>0</v>
      </c>
      <c r="P809">
        <f>IF(SUM('Actual species'!S809)&gt;0,1,IF(SUM('Actual species'!S809="X"),1,0))</f>
        <v>0</v>
      </c>
      <c r="Q809">
        <f>IF(SUM('Actual species'!T809)&gt;0,1,IF(SUM('Actual species'!T809="X"),1,0))</f>
        <v>1</v>
      </c>
      <c r="R809">
        <f>IF(SUM('Actual species'!U809)&gt;0,1,IF(SUM('Actual species'!U809="X"),1,0))</f>
        <v>0</v>
      </c>
      <c r="S809">
        <f>IF(SUM('Actual species'!V809)&gt;0,1,IF(SUM('Actual species'!V809="X"),1,0))</f>
        <v>0</v>
      </c>
      <c r="T809">
        <f>IF(SUM('Actual species'!W809)&gt;0,1,IF(SUM('Actual species'!W809="X"),1,0))</f>
        <v>0</v>
      </c>
      <c r="U809">
        <f>IF(SUM('Actual species'!X809)&gt;0,1,IF(SUM('Actual species'!X809="X"),1,0))</f>
        <v>1</v>
      </c>
      <c r="V809">
        <f>IF(SUM('Actual species'!Y809)&gt;0,1,IF(SUM('Actual species'!Y809="X"),1,0))</f>
        <v>0</v>
      </c>
    </row>
    <row r="810" spans="1:22" x14ac:dyDescent="0.3">
      <c r="A810" t="str">
        <f>'Actual species'!A810</f>
        <v>Scopaeus laevigatus</v>
      </c>
      <c r="B810">
        <f>IF(SUM('Actual species'!B810:E810)&gt;0,1,IF(SUM('Actual species'!B810:E810="X"),1,0))</f>
        <v>0</v>
      </c>
      <c r="C810">
        <f>IF(SUM('Actual species'!F810)&gt;0,1,IF(SUM('Actual species'!F810="X"),1,0))</f>
        <v>0</v>
      </c>
      <c r="D810">
        <f>IF(SUM('Actual species'!G810)&gt;0,1,IF(SUM('Actual species'!G810="X"),1,0))</f>
        <v>0</v>
      </c>
      <c r="E810">
        <f>IF(SUM('Actual species'!H810)&gt;0,1,IF(SUM('Actual species'!H810="X"),1,0))</f>
        <v>0</v>
      </c>
      <c r="F810">
        <f>IF(SUM('Actual species'!I810)&gt;0,1,IF(SUM('Actual species'!I810="X"),1,0))</f>
        <v>1</v>
      </c>
      <c r="G810">
        <f>IF(SUM('Actual species'!J810)&gt;0,1,IF(SUM('Actual species'!J810="X"),1,0))</f>
        <v>0</v>
      </c>
      <c r="H810">
        <f>IF(SUM('Actual species'!K810)&gt;0,1,IF(SUM('Actual species'!K810="X"),1,0))</f>
        <v>0</v>
      </c>
      <c r="I810">
        <f>IF(SUM('Actual species'!L810)&gt;0,1,IF(SUM('Actual species'!L810="X"),1,0))</f>
        <v>0</v>
      </c>
      <c r="J810">
        <f>IF(SUM('Actual species'!M810)&gt;0,1,IF(SUM('Actual species'!M810="X"),1,0))</f>
        <v>1</v>
      </c>
      <c r="K810">
        <f>IF(SUM('Actual species'!N810)&gt;0,1,IF(SUM('Actual species'!N810="X"),1,0))</f>
        <v>0</v>
      </c>
      <c r="L810">
        <f>IF(SUM('Actual species'!O810)&gt;0,1,IF(SUM('Actual species'!O810="X"),1,0))</f>
        <v>0</v>
      </c>
      <c r="M810">
        <f>IF(SUM('Actual species'!P810)&gt;0,1,IF(SUM('Actual species'!P810="X"),1,0))</f>
        <v>0</v>
      </c>
      <c r="N810">
        <f>IF(SUM('Actual species'!Q810)&gt;0,1,IF(SUM('Actual species'!Q810="X"),1,0))</f>
        <v>0</v>
      </c>
      <c r="O810">
        <f>IF(SUM('Actual species'!R810)&gt;0,1,IF(SUM('Actual species'!R810="X"),1,0))</f>
        <v>1</v>
      </c>
      <c r="P810">
        <f>IF(SUM('Actual species'!S810)&gt;0,1,IF(SUM('Actual species'!S810="X"),1,0))</f>
        <v>0</v>
      </c>
      <c r="Q810">
        <f>IF(SUM('Actual species'!T810)&gt;0,1,IF(SUM('Actual species'!T810="X"),1,0))</f>
        <v>1</v>
      </c>
      <c r="R810">
        <f>IF(SUM('Actual species'!U810)&gt;0,1,IF(SUM('Actual species'!U810="X"),1,0))</f>
        <v>0</v>
      </c>
      <c r="S810">
        <f>IF(SUM('Actual species'!V810)&gt;0,1,IF(SUM('Actual species'!V810="X"),1,0))</f>
        <v>0</v>
      </c>
      <c r="T810">
        <f>IF(SUM('Actual species'!W810)&gt;0,1,IF(SUM('Actual species'!W810="X"),1,0))</f>
        <v>0</v>
      </c>
      <c r="U810">
        <f>IF(SUM('Actual species'!X810)&gt;0,1,IF(SUM('Actual species'!X810="X"),1,0))</f>
        <v>1</v>
      </c>
      <c r="V810">
        <f>IF(SUM('Actual species'!Y810)&gt;0,1,IF(SUM('Actual species'!Y810="X"),1,0))</f>
        <v>1</v>
      </c>
    </row>
    <row r="811" spans="1:22" x14ac:dyDescent="0.3">
      <c r="A811" t="str">
        <f>'Actual species'!A811</f>
        <v>Scopaeus mitratus</v>
      </c>
      <c r="B811">
        <f>IF(SUM('Actual species'!B811:E811)&gt;0,1,IF(SUM('Actual species'!B811:E811="X"),1,0))</f>
        <v>0</v>
      </c>
      <c r="C811">
        <f>IF(SUM('Actual species'!F811)&gt;0,1,IF(SUM('Actual species'!F811="X"),1,0))</f>
        <v>0</v>
      </c>
      <c r="D811">
        <f>IF(SUM('Actual species'!G811)&gt;0,1,IF(SUM('Actual species'!G811="X"),1,0))</f>
        <v>0</v>
      </c>
      <c r="E811">
        <f>IF(SUM('Actual species'!H811)&gt;0,1,IF(SUM('Actual species'!H811="X"),1,0))</f>
        <v>0</v>
      </c>
      <c r="F811">
        <f>IF(SUM('Actual species'!I811)&gt;0,1,IF(SUM('Actual species'!I811="X"),1,0))</f>
        <v>0</v>
      </c>
      <c r="G811">
        <f>IF(SUM('Actual species'!J811)&gt;0,1,IF(SUM('Actual species'!J811="X"),1,0))</f>
        <v>0</v>
      </c>
      <c r="H811">
        <f>IF(SUM('Actual species'!K811)&gt;0,1,IF(SUM('Actual species'!K811="X"),1,0))</f>
        <v>0</v>
      </c>
      <c r="I811">
        <f>IF(SUM('Actual species'!L811)&gt;0,1,IF(SUM('Actual species'!L811="X"),1,0))</f>
        <v>0</v>
      </c>
      <c r="J811">
        <f>IF(SUM('Actual species'!M811)&gt;0,1,IF(SUM('Actual species'!M811="X"),1,0))</f>
        <v>1</v>
      </c>
      <c r="K811">
        <f>IF(SUM('Actual species'!N811)&gt;0,1,IF(SUM('Actual species'!N811="X"),1,0))</f>
        <v>0</v>
      </c>
      <c r="L811">
        <f>IF(SUM('Actual species'!O811)&gt;0,1,IF(SUM('Actual species'!O811="X"),1,0))</f>
        <v>0</v>
      </c>
      <c r="M811">
        <f>IF(SUM('Actual species'!P811)&gt;0,1,IF(SUM('Actual species'!P811="X"),1,0))</f>
        <v>0</v>
      </c>
      <c r="N811">
        <f>IF(SUM('Actual species'!Q811)&gt;0,1,IF(SUM('Actual species'!Q811="X"),1,0))</f>
        <v>0</v>
      </c>
      <c r="O811">
        <f>IF(SUM('Actual species'!R811)&gt;0,1,IF(SUM('Actual species'!R811="X"),1,0))</f>
        <v>0</v>
      </c>
      <c r="P811">
        <f>IF(SUM('Actual species'!S811)&gt;0,1,IF(SUM('Actual species'!S811="X"),1,0))</f>
        <v>0</v>
      </c>
      <c r="Q811">
        <f>IF(SUM('Actual species'!T811)&gt;0,1,IF(SUM('Actual species'!T811="X"),1,0))</f>
        <v>0</v>
      </c>
      <c r="R811">
        <f>IF(SUM('Actual species'!U811)&gt;0,1,IF(SUM('Actual species'!U811="X"),1,0))</f>
        <v>0</v>
      </c>
      <c r="S811">
        <f>IF(SUM('Actual species'!V811)&gt;0,1,IF(SUM('Actual species'!V811="X"),1,0))</f>
        <v>0</v>
      </c>
      <c r="T811">
        <f>IF(SUM('Actual species'!W811)&gt;0,1,IF(SUM('Actual species'!W811="X"),1,0))</f>
        <v>0</v>
      </c>
      <c r="U811">
        <f>IF(SUM('Actual species'!X811)&gt;0,1,IF(SUM('Actual species'!X811="X"),1,0))</f>
        <v>1</v>
      </c>
      <c r="V811">
        <f>IF(SUM('Actual species'!Y811)&gt;0,1,IF(SUM('Actual species'!Y811="X"),1,0))</f>
        <v>0</v>
      </c>
    </row>
    <row r="812" spans="1:22" x14ac:dyDescent="0.3">
      <c r="A812" t="str">
        <f>'Actual species'!A812</f>
        <v xml:space="preserve">Scopaeus muehlei (E) </v>
      </c>
      <c r="B812">
        <f>IF(SUM('Actual species'!B812:E812)&gt;0,1,IF(SUM('Actual species'!B812:E812="X"),1,0))</f>
        <v>0</v>
      </c>
      <c r="C812">
        <f>IF(SUM('Actual species'!F812)&gt;0,1,IF(SUM('Actual species'!F812="X"),1,0))</f>
        <v>0</v>
      </c>
      <c r="D812">
        <f>IF(SUM('Actual species'!G812)&gt;0,1,IF(SUM('Actual species'!G812="X"),1,0))</f>
        <v>0</v>
      </c>
      <c r="E812">
        <f>IF(SUM('Actual species'!H812)&gt;0,1,IF(SUM('Actual species'!H812="X"),1,0))</f>
        <v>0</v>
      </c>
      <c r="F812">
        <f>IF(SUM('Actual species'!I812)&gt;0,1,IF(SUM('Actual species'!I812="X"),1,0))</f>
        <v>0</v>
      </c>
      <c r="G812">
        <f>IF(SUM('Actual species'!J812)&gt;0,1,IF(SUM('Actual species'!J812="X"),1,0))</f>
        <v>1</v>
      </c>
      <c r="H812">
        <f>IF(SUM('Actual species'!K812)&gt;0,1,IF(SUM('Actual species'!K812="X"),1,0))</f>
        <v>0</v>
      </c>
      <c r="I812">
        <f>IF(SUM('Actual species'!L812)&gt;0,1,IF(SUM('Actual species'!L812="X"),1,0))</f>
        <v>0</v>
      </c>
      <c r="J812">
        <f>IF(SUM('Actual species'!M812)&gt;0,1,IF(SUM('Actual species'!M812="X"),1,0))</f>
        <v>0</v>
      </c>
      <c r="K812">
        <f>IF(SUM('Actual species'!N812)&gt;0,1,IF(SUM('Actual species'!N812="X"),1,0))</f>
        <v>0</v>
      </c>
      <c r="L812">
        <f>IF(SUM('Actual species'!O812)&gt;0,1,IF(SUM('Actual species'!O812="X"),1,0))</f>
        <v>0</v>
      </c>
      <c r="M812">
        <f>IF(SUM('Actual species'!P812)&gt;0,1,IF(SUM('Actual species'!P812="X"),1,0))</f>
        <v>0</v>
      </c>
      <c r="N812">
        <f>IF(SUM('Actual species'!Q812)&gt;0,1,IF(SUM('Actual species'!Q812="X"),1,0))</f>
        <v>0</v>
      </c>
      <c r="O812">
        <f>IF(SUM('Actual species'!R812)&gt;0,1,IF(SUM('Actual species'!R812="X"),1,0))</f>
        <v>0</v>
      </c>
      <c r="P812">
        <f>IF(SUM('Actual species'!S812)&gt;0,1,IF(SUM('Actual species'!S812="X"),1,0))</f>
        <v>0</v>
      </c>
      <c r="Q812">
        <f>IF(SUM('Actual species'!T812)&gt;0,1,IF(SUM('Actual species'!T812="X"),1,0))</f>
        <v>0</v>
      </c>
      <c r="R812">
        <f>IF(SUM('Actual species'!U812)&gt;0,1,IF(SUM('Actual species'!U812="X"),1,0))</f>
        <v>0</v>
      </c>
      <c r="S812">
        <f>IF(SUM('Actual species'!V812)&gt;0,1,IF(SUM('Actual species'!V812="X"),1,0))</f>
        <v>0</v>
      </c>
      <c r="T812">
        <f>IF(SUM('Actual species'!W812)&gt;0,1,IF(SUM('Actual species'!W812="X"),1,0))</f>
        <v>1</v>
      </c>
      <c r="U812">
        <f>IF(SUM('Actual species'!X812)&gt;0,1,IF(SUM('Actual species'!X812="X"),1,0))</f>
        <v>0</v>
      </c>
      <c r="V812">
        <f>IF(SUM('Actual species'!Y812)&gt;0,1,IF(SUM('Actual species'!Y812="X"),1,0))</f>
        <v>0</v>
      </c>
    </row>
    <row r="813" spans="1:22" x14ac:dyDescent="0.3">
      <c r="A813" t="str">
        <f>'Actual species'!A813</f>
        <v>Scopaeus portai</v>
      </c>
      <c r="B813">
        <f>IF(SUM('Actual species'!B813:E813)&gt;0,1,IF(SUM('Actual species'!B813:E813="X"),1,0))</f>
        <v>0</v>
      </c>
      <c r="C813">
        <f>IF(SUM('Actual species'!F813)&gt;0,1,IF(SUM('Actual species'!F813="X"),1,0))</f>
        <v>0</v>
      </c>
      <c r="D813">
        <f>IF(SUM('Actual species'!G813)&gt;0,1,IF(SUM('Actual species'!G813="X"),1,0))</f>
        <v>0</v>
      </c>
      <c r="E813">
        <f>IF(SUM('Actual species'!H813)&gt;0,1,IF(SUM('Actual species'!H813="X"),1,0))</f>
        <v>0</v>
      </c>
      <c r="F813">
        <f>IF(SUM('Actual species'!I813)&gt;0,1,IF(SUM('Actual species'!I813="X"),1,0))</f>
        <v>0</v>
      </c>
      <c r="G813">
        <f>IF(SUM('Actual species'!J813)&gt;0,1,IF(SUM('Actual species'!J813="X"),1,0))</f>
        <v>0</v>
      </c>
      <c r="H813">
        <f>IF(SUM('Actual species'!K813)&gt;0,1,IF(SUM('Actual species'!K813="X"),1,0))</f>
        <v>0</v>
      </c>
      <c r="I813">
        <f>IF(SUM('Actual species'!L813)&gt;0,1,IF(SUM('Actual species'!L813="X"),1,0))</f>
        <v>0</v>
      </c>
      <c r="J813">
        <f>IF(SUM('Actual species'!M813)&gt;0,1,IF(SUM('Actual species'!M813="X"),1,0))</f>
        <v>1</v>
      </c>
      <c r="K813">
        <f>IF(SUM('Actual species'!N813)&gt;0,1,IF(SUM('Actual species'!N813="X"),1,0))</f>
        <v>0</v>
      </c>
      <c r="L813">
        <f>IF(SUM('Actual species'!O813)&gt;0,1,IF(SUM('Actual species'!O813="X"),1,0))</f>
        <v>0</v>
      </c>
      <c r="M813">
        <f>IF(SUM('Actual species'!P813)&gt;0,1,IF(SUM('Actual species'!P813="X"),1,0))</f>
        <v>1</v>
      </c>
      <c r="N813">
        <f>IF(SUM('Actual species'!Q813)&gt;0,1,IF(SUM('Actual species'!Q813="X"),1,0))</f>
        <v>0</v>
      </c>
      <c r="O813">
        <f>IF(SUM('Actual species'!R813)&gt;0,1,IF(SUM('Actual species'!R813="X"),1,0))</f>
        <v>0</v>
      </c>
      <c r="P813">
        <f>IF(SUM('Actual species'!S813)&gt;0,1,IF(SUM('Actual species'!S813="X"),1,0))</f>
        <v>0</v>
      </c>
      <c r="Q813">
        <f>IF(SUM('Actual species'!T813)&gt;0,1,IF(SUM('Actual species'!T813="X"),1,0))</f>
        <v>0</v>
      </c>
      <c r="R813">
        <f>IF(SUM('Actual species'!U813)&gt;0,1,IF(SUM('Actual species'!U813="X"),1,0))</f>
        <v>0</v>
      </c>
      <c r="S813">
        <f>IF(SUM('Actual species'!V813)&gt;0,1,IF(SUM('Actual species'!V813="X"),1,0))</f>
        <v>0</v>
      </c>
      <c r="T813">
        <f>IF(SUM('Actual species'!W813)&gt;0,1,IF(SUM('Actual species'!W813="X"),1,0))</f>
        <v>0</v>
      </c>
      <c r="U813">
        <f>IF(SUM('Actual species'!X813)&gt;0,1,IF(SUM('Actual species'!X813="X"),1,0))</f>
        <v>0</v>
      </c>
      <c r="V813">
        <f>IF(SUM('Actual species'!Y813)&gt;0,1,IF(SUM('Actual species'!Y813="X"),1,0))</f>
        <v>0</v>
      </c>
    </row>
    <row r="814" spans="1:22" x14ac:dyDescent="0.3">
      <c r="A814" t="str">
        <f>'Actual species'!A814</f>
        <v>Scopaeus pusillus</v>
      </c>
      <c r="B814">
        <f>IF(SUM('Actual species'!B814:E814)&gt;0,1,IF(SUM('Actual species'!B814:E814="X"),1,0))</f>
        <v>0</v>
      </c>
      <c r="C814">
        <f>IF(SUM('Actual species'!F814)&gt;0,1,IF(SUM('Actual species'!F814="X"),1,0))</f>
        <v>0</v>
      </c>
      <c r="D814">
        <f>IF(SUM('Actual species'!G814)&gt;0,1,IF(SUM('Actual species'!G814="X"),1,0))</f>
        <v>0</v>
      </c>
      <c r="E814">
        <f>IF(SUM('Actual species'!H814)&gt;0,1,IF(SUM('Actual species'!H814="X"),1,0))</f>
        <v>0</v>
      </c>
      <c r="F814">
        <f>IF(SUM('Actual species'!I814)&gt;0,1,IF(SUM('Actual species'!I814="X"),1,0))</f>
        <v>0</v>
      </c>
      <c r="G814">
        <f>IF(SUM('Actual species'!J814)&gt;0,1,IF(SUM('Actual species'!J814="X"),1,0))</f>
        <v>0</v>
      </c>
      <c r="H814">
        <f>IF(SUM('Actual species'!K814)&gt;0,1,IF(SUM('Actual species'!K814="X"),1,0))</f>
        <v>0</v>
      </c>
      <c r="I814">
        <f>IF(SUM('Actual species'!L814)&gt;0,1,IF(SUM('Actual species'!L814="X"),1,0))</f>
        <v>0</v>
      </c>
      <c r="J814">
        <f>IF(SUM('Actual species'!M814)&gt;0,1,IF(SUM('Actual species'!M814="X"),1,0))</f>
        <v>1</v>
      </c>
      <c r="K814">
        <f>IF(SUM('Actual species'!N814)&gt;0,1,IF(SUM('Actual species'!N814="X"),1,0))</f>
        <v>0</v>
      </c>
      <c r="L814">
        <f>IF(SUM('Actual species'!O814)&gt;0,1,IF(SUM('Actual species'!O814="X"),1,0))</f>
        <v>1</v>
      </c>
      <c r="M814">
        <f>IF(SUM('Actual species'!P814)&gt;0,1,IF(SUM('Actual species'!P814="X"),1,0))</f>
        <v>1</v>
      </c>
      <c r="N814">
        <f>IF(SUM('Actual species'!Q814)&gt;0,1,IF(SUM('Actual species'!Q814="X"),1,0))</f>
        <v>0</v>
      </c>
      <c r="O814">
        <f>IF(SUM('Actual species'!R814)&gt;0,1,IF(SUM('Actual species'!R814="X"),1,0))</f>
        <v>0</v>
      </c>
      <c r="P814">
        <f>IF(SUM('Actual species'!S814)&gt;0,1,IF(SUM('Actual species'!S814="X"),1,0))</f>
        <v>0</v>
      </c>
      <c r="Q814">
        <f>IF(SUM('Actual species'!T814)&gt;0,1,IF(SUM('Actual species'!T814="X"),1,0))</f>
        <v>0</v>
      </c>
      <c r="R814">
        <f>IF(SUM('Actual species'!U814)&gt;0,1,IF(SUM('Actual species'!U814="X"),1,0))</f>
        <v>0</v>
      </c>
      <c r="S814">
        <f>IF(SUM('Actual species'!V814)&gt;0,1,IF(SUM('Actual species'!V814="X"),1,0))</f>
        <v>0</v>
      </c>
      <c r="T814">
        <f>IF(SUM('Actual species'!W814)&gt;0,1,IF(SUM('Actual species'!W814="X"),1,0))</f>
        <v>0</v>
      </c>
      <c r="U814">
        <f>IF(SUM('Actual species'!X814)&gt;0,1,IF(SUM('Actual species'!X814="X"),1,0))</f>
        <v>1</v>
      </c>
      <c r="V814">
        <f>IF(SUM('Actual species'!Y814)&gt;0,1,IF(SUM('Actual species'!Y814="X"),1,0))</f>
        <v>1</v>
      </c>
    </row>
    <row r="815" spans="1:22" x14ac:dyDescent="0.3">
      <c r="A815" t="str">
        <f>'Actual species'!A815</f>
        <v xml:space="preserve">Scopaeus schusteri (E) </v>
      </c>
      <c r="B815">
        <f>IF(SUM('Actual species'!B815:E815)&gt;0,1,IF(SUM('Actual species'!B815:E815="X"),1,0))</f>
        <v>0</v>
      </c>
      <c r="C815">
        <f>IF(SUM('Actual species'!F815)&gt;0,1,IF(SUM('Actual species'!F815="X"),1,0))</f>
        <v>0</v>
      </c>
      <c r="D815">
        <f>IF(SUM('Actual species'!G815)&gt;0,1,IF(SUM('Actual species'!G815="X"),1,0))</f>
        <v>0</v>
      </c>
      <c r="E815">
        <f>IF(SUM('Actual species'!H815)&gt;0,1,IF(SUM('Actual species'!H815="X"),1,0))</f>
        <v>0</v>
      </c>
      <c r="F815">
        <f>IF(SUM('Actual species'!I815)&gt;0,1,IF(SUM('Actual species'!I815="X"),1,0))</f>
        <v>0</v>
      </c>
      <c r="G815">
        <f>IF(SUM('Actual species'!J815)&gt;0,1,IF(SUM('Actual species'!J815="X"),1,0))</f>
        <v>0</v>
      </c>
      <c r="H815">
        <f>IF(SUM('Actual species'!K815)&gt;0,1,IF(SUM('Actual species'!K815="X"),1,0))</f>
        <v>1</v>
      </c>
      <c r="I815">
        <f>IF(SUM('Actual species'!L815)&gt;0,1,IF(SUM('Actual species'!L815="X"),1,0))</f>
        <v>0</v>
      </c>
      <c r="J815">
        <f>IF(SUM('Actual species'!M815)&gt;0,1,IF(SUM('Actual species'!M815="X"),1,0))</f>
        <v>0</v>
      </c>
      <c r="K815">
        <f>IF(SUM('Actual species'!N815)&gt;0,1,IF(SUM('Actual species'!N815="X"),1,0))</f>
        <v>0</v>
      </c>
      <c r="L815">
        <f>IF(SUM('Actual species'!O815)&gt;0,1,IF(SUM('Actual species'!O815="X"),1,0))</f>
        <v>0</v>
      </c>
      <c r="M815">
        <f>IF(SUM('Actual species'!P815)&gt;0,1,IF(SUM('Actual species'!P815="X"),1,0))</f>
        <v>0</v>
      </c>
      <c r="N815">
        <f>IF(SUM('Actual species'!Q815)&gt;0,1,IF(SUM('Actual species'!Q815="X"),1,0))</f>
        <v>0</v>
      </c>
      <c r="O815">
        <f>IF(SUM('Actual species'!R815)&gt;0,1,IF(SUM('Actual species'!R815="X"),1,0))</f>
        <v>0</v>
      </c>
      <c r="P815">
        <f>IF(SUM('Actual species'!S815)&gt;0,1,IF(SUM('Actual species'!S815="X"),1,0))</f>
        <v>0</v>
      </c>
      <c r="Q815">
        <f>IF(SUM('Actual species'!T815)&gt;0,1,IF(SUM('Actual species'!T815="X"),1,0))</f>
        <v>0</v>
      </c>
      <c r="R815">
        <f>IF(SUM('Actual species'!U815)&gt;0,1,IF(SUM('Actual species'!U815="X"),1,0))</f>
        <v>0</v>
      </c>
      <c r="S815">
        <f>IF(SUM('Actual species'!V815)&gt;0,1,IF(SUM('Actual species'!V815="X"),1,0))</f>
        <v>0</v>
      </c>
      <c r="T815">
        <f>IF(SUM('Actual species'!W815)&gt;0,1,IF(SUM('Actual species'!W815="X"),1,0))</f>
        <v>1</v>
      </c>
      <c r="U815">
        <f>IF(SUM('Actual species'!X815)&gt;0,1,IF(SUM('Actual species'!X815="X"),1,0))</f>
        <v>0</v>
      </c>
      <c r="V815">
        <f>IF(SUM('Actual species'!Y815)&gt;0,1,IF(SUM('Actual species'!Y815="X"),1,0))</f>
        <v>0</v>
      </c>
    </row>
    <row r="816" spans="1:22" x14ac:dyDescent="0.3">
      <c r="A816" t="str">
        <f>'Actual species'!A816</f>
        <v>Scymbalium anale</v>
      </c>
      <c r="B816">
        <f>IF(SUM('Actual species'!B816:E816)&gt;0,1,IF(SUM('Actual species'!B816:E816="X"),1,0))</f>
        <v>0</v>
      </c>
      <c r="C816">
        <f>IF(SUM('Actual species'!F816)&gt;0,1,IF(SUM('Actual species'!F816="X"),1,0))</f>
        <v>0</v>
      </c>
      <c r="D816">
        <f>IF(SUM('Actual species'!G816)&gt;0,1,IF(SUM('Actual species'!G816="X"),1,0))</f>
        <v>0</v>
      </c>
      <c r="E816">
        <f>IF(SUM('Actual species'!H816)&gt;0,1,IF(SUM('Actual species'!H816="X"),1,0))</f>
        <v>0</v>
      </c>
      <c r="F816">
        <f>IF(SUM('Actual species'!I816)&gt;0,1,IF(SUM('Actual species'!I816="X"),1,0))</f>
        <v>1</v>
      </c>
      <c r="G816">
        <f>IF(SUM('Actual species'!J816)&gt;0,1,IF(SUM('Actual species'!J816="X"),1,0))</f>
        <v>0</v>
      </c>
      <c r="H816">
        <f>IF(SUM('Actual species'!K816)&gt;0,1,IF(SUM('Actual species'!K816="X"),1,0))</f>
        <v>0</v>
      </c>
      <c r="I816">
        <f>IF(SUM('Actual species'!L816)&gt;0,1,IF(SUM('Actual species'!L816="X"),1,0))</f>
        <v>0</v>
      </c>
      <c r="J816">
        <f>IF(SUM('Actual species'!M816)&gt;0,1,IF(SUM('Actual species'!M816="X"),1,0))</f>
        <v>1</v>
      </c>
      <c r="K816">
        <f>IF(SUM('Actual species'!N816)&gt;0,1,IF(SUM('Actual species'!N816="X"),1,0))</f>
        <v>0</v>
      </c>
      <c r="L816">
        <f>IF(SUM('Actual species'!O816)&gt;0,1,IF(SUM('Actual species'!O816="X"),1,0))</f>
        <v>0</v>
      </c>
      <c r="M816">
        <f>IF(SUM('Actual species'!P816)&gt;0,1,IF(SUM('Actual species'!P816="X"),1,0))</f>
        <v>0</v>
      </c>
      <c r="N816">
        <f>IF(SUM('Actual species'!Q816)&gt;0,1,IF(SUM('Actual species'!Q816="X"),1,0))</f>
        <v>0</v>
      </c>
      <c r="O816">
        <f>IF(SUM('Actual species'!R816)&gt;0,1,IF(SUM('Actual species'!R816="X"),1,0))</f>
        <v>0</v>
      </c>
      <c r="P816">
        <f>IF(SUM('Actual species'!S816)&gt;0,1,IF(SUM('Actual species'!S816="X"),1,0))</f>
        <v>0</v>
      </c>
      <c r="Q816">
        <f>IF(SUM('Actual species'!T816)&gt;0,1,IF(SUM('Actual species'!T816="X"),1,0))</f>
        <v>0</v>
      </c>
      <c r="R816">
        <f>IF(SUM('Actual species'!U816)&gt;0,1,IF(SUM('Actual species'!U816="X"),1,0))</f>
        <v>0</v>
      </c>
      <c r="S816">
        <f>IF(SUM('Actual species'!V816)&gt;0,1,IF(SUM('Actual species'!V816="X"),1,0))</f>
        <v>0</v>
      </c>
      <c r="T816">
        <f>IF(SUM('Actual species'!W816)&gt;0,1,IF(SUM('Actual species'!W816="X"),1,0))</f>
        <v>0</v>
      </c>
      <c r="U816">
        <f>IF(SUM('Actual species'!X816)&gt;0,1,IF(SUM('Actual species'!X816="X"),1,0))</f>
        <v>1</v>
      </c>
      <c r="V816">
        <f>IF(SUM('Actual species'!Y816)&gt;0,1,IF(SUM('Actual species'!Y816="X"),1,0))</f>
        <v>1</v>
      </c>
    </row>
    <row r="817" spans="1:22" x14ac:dyDescent="0.3">
      <c r="A817" t="str">
        <f>'Actual species'!A817</f>
        <v xml:space="preserve">*Sunius ambelosicus (E) </v>
      </c>
      <c r="B817">
        <f>IF(SUM('Actual species'!B817:E817)&gt;0,1,IF(SUM('Actual species'!B817:E817="X"),1,0))</f>
        <v>0</v>
      </c>
      <c r="C817">
        <f>IF(SUM('Actual species'!F817)&gt;0,1,IF(SUM('Actual species'!F817="X"),1,0))</f>
        <v>0</v>
      </c>
      <c r="D817">
        <f>IF(SUM('Actual species'!G817)&gt;0,1,IF(SUM('Actual species'!G817="X"),1,0))</f>
        <v>0</v>
      </c>
      <c r="E817">
        <f>IF(SUM('Actual species'!H817)&gt;0,1,IF(SUM('Actual species'!H817="X"),1,0))</f>
        <v>1</v>
      </c>
      <c r="F817">
        <f>IF(SUM('Actual species'!I817)&gt;0,1,IF(SUM('Actual species'!I817="X"),1,0))</f>
        <v>0</v>
      </c>
      <c r="G817">
        <f>IF(SUM('Actual species'!J817)&gt;0,1,IF(SUM('Actual species'!J817="X"),1,0))</f>
        <v>0</v>
      </c>
      <c r="H817">
        <f>IF(SUM('Actual species'!K817)&gt;0,1,IF(SUM('Actual species'!K817="X"),1,0))</f>
        <v>0</v>
      </c>
      <c r="I817">
        <f>IF(SUM('Actual species'!L817)&gt;0,1,IF(SUM('Actual species'!L817="X"),1,0))</f>
        <v>0</v>
      </c>
      <c r="J817">
        <f>IF(SUM('Actual species'!M817)&gt;0,1,IF(SUM('Actual species'!M817="X"),1,0))</f>
        <v>0</v>
      </c>
      <c r="K817">
        <f>IF(SUM('Actual species'!N817)&gt;0,1,IF(SUM('Actual species'!N817="X"),1,0))</f>
        <v>0</v>
      </c>
      <c r="L817">
        <f>IF(SUM('Actual species'!O817)&gt;0,1,IF(SUM('Actual species'!O817="X"),1,0))</f>
        <v>0</v>
      </c>
      <c r="M817">
        <f>IF(SUM('Actual species'!P817)&gt;0,1,IF(SUM('Actual species'!P817="X"),1,0))</f>
        <v>0</v>
      </c>
      <c r="N817">
        <f>IF(SUM('Actual species'!Q817)&gt;0,1,IF(SUM('Actual species'!Q817="X"),1,0))</f>
        <v>0</v>
      </c>
      <c r="O817">
        <f>IF(SUM('Actual species'!R817)&gt;0,1,IF(SUM('Actual species'!R817="X"),1,0))</f>
        <v>0</v>
      </c>
      <c r="P817">
        <f>IF(SUM('Actual species'!S817)&gt;0,1,IF(SUM('Actual species'!S817="X"),1,0))</f>
        <v>0</v>
      </c>
      <c r="Q817">
        <f>IF(SUM('Actual species'!T817)&gt;0,1,IF(SUM('Actual species'!T817="X"),1,0))</f>
        <v>0</v>
      </c>
      <c r="R817">
        <f>IF(SUM('Actual species'!U817)&gt;0,1,IF(SUM('Actual species'!U817="X"),1,0))</f>
        <v>0</v>
      </c>
      <c r="S817">
        <f>IF(SUM('Actual species'!V817)&gt;0,1,IF(SUM('Actual species'!V817="X"),1,0))</f>
        <v>0</v>
      </c>
      <c r="T817">
        <f>IF(SUM('Actual species'!W817)&gt;0,1,IF(SUM('Actual species'!W817="X"),1,0))</f>
        <v>1</v>
      </c>
      <c r="U817">
        <f>IF(SUM('Actual species'!X817)&gt;0,1,IF(SUM('Actual species'!X817="X"),1,0))</f>
        <v>0</v>
      </c>
      <c r="V817">
        <f>IF(SUM('Actual species'!Y817)&gt;0,1,IF(SUM('Actual species'!Y817="X"),1,0))</f>
        <v>0</v>
      </c>
    </row>
    <row r="818" spans="1:22" x14ac:dyDescent="0.3">
      <c r="A818" t="str">
        <f>'Actual species'!A818</f>
        <v>Sunius anatolicus (melanocephalus)</v>
      </c>
      <c r="B818">
        <f>IF(SUM('Actual species'!B818:E818)&gt;0,1,IF(SUM('Actual species'!B818:E818="X"),1,0))</f>
        <v>0</v>
      </c>
      <c r="C818">
        <f>IF(SUM('Actual species'!F818)&gt;0,1,IF(SUM('Actual species'!F818="X"),1,0))</f>
        <v>0</v>
      </c>
      <c r="D818">
        <f>IF(SUM('Actual species'!G818)&gt;0,1,IF(SUM('Actual species'!G818="X"),1,0))</f>
        <v>0</v>
      </c>
      <c r="E818">
        <f>IF(SUM('Actual species'!H818)&gt;0,1,IF(SUM('Actual species'!H818="X"),1,0))</f>
        <v>0</v>
      </c>
      <c r="F818">
        <f>IF(SUM('Actual species'!I818)&gt;0,1,IF(SUM('Actual species'!I818="X"),1,0))</f>
        <v>1</v>
      </c>
      <c r="G818">
        <f>IF(SUM('Actual species'!J818)&gt;0,1,IF(SUM('Actual species'!J818="X"),1,0))</f>
        <v>0</v>
      </c>
      <c r="H818">
        <f>IF(SUM('Actual species'!K818)&gt;0,1,IF(SUM('Actual species'!K818="X"),1,0))</f>
        <v>0</v>
      </c>
      <c r="I818">
        <f>IF(SUM('Actual species'!L818)&gt;0,1,IF(SUM('Actual species'!L818="X"),1,0))</f>
        <v>0</v>
      </c>
      <c r="J818">
        <f>IF(SUM('Actual species'!M818)&gt;0,1,IF(SUM('Actual species'!M818="X"),1,0))</f>
        <v>0</v>
      </c>
      <c r="K818">
        <f>IF(SUM('Actual species'!N818)&gt;0,1,IF(SUM('Actual species'!N818="X"),1,0))</f>
        <v>0</v>
      </c>
      <c r="L818">
        <f>IF(SUM('Actual species'!O818)&gt;0,1,IF(SUM('Actual species'!O818="X"),1,0))</f>
        <v>0</v>
      </c>
      <c r="M818">
        <f>IF(SUM('Actual species'!P818)&gt;0,1,IF(SUM('Actual species'!P818="X"),1,0))</f>
        <v>0</v>
      </c>
      <c r="N818">
        <f>IF(SUM('Actual species'!Q818)&gt;0,1,IF(SUM('Actual species'!Q818="X"),1,0))</f>
        <v>0</v>
      </c>
      <c r="O818">
        <f>IF(SUM('Actual species'!R818)&gt;0,1,IF(SUM('Actual species'!R818="X"),1,0))</f>
        <v>0</v>
      </c>
      <c r="P818">
        <f>IF(SUM('Actual species'!S818)&gt;0,1,IF(SUM('Actual species'!S818="X"),1,0))</f>
        <v>0</v>
      </c>
      <c r="Q818">
        <f>IF(SUM('Actual species'!T818)&gt;0,1,IF(SUM('Actual species'!T818="X"),1,0))</f>
        <v>0</v>
      </c>
      <c r="R818">
        <f>IF(SUM('Actual species'!U818)&gt;0,1,IF(SUM('Actual species'!U818="X"),1,0))</f>
        <v>0</v>
      </c>
      <c r="S818">
        <f>IF(SUM('Actual species'!V818)&gt;0,1,IF(SUM('Actual species'!V818="X"),1,0))</f>
        <v>0</v>
      </c>
      <c r="T818">
        <f>IF(SUM('Actual species'!W818)&gt;0,1,IF(SUM('Actual species'!W818="X"),1,0))</f>
        <v>0</v>
      </c>
      <c r="U818">
        <f>IF(SUM('Actual species'!X818)&gt;0,1,IF(SUM('Actual species'!X818="X"),1,0))</f>
        <v>0</v>
      </c>
      <c r="V818">
        <f>IF(SUM('Actual species'!Y818)&gt;0,1,IF(SUM('Actual species'!Y818="X"),1,0))</f>
        <v>1</v>
      </c>
    </row>
    <row r="819" spans="1:22" x14ac:dyDescent="0.3">
      <c r="A819" t="str">
        <f>'Actual species'!A819</f>
        <v xml:space="preserve">Sunius diktianus (E) </v>
      </c>
      <c r="B819">
        <f>IF(SUM('Actual species'!B819:E819)&gt;0,1,IF(SUM('Actual species'!B819:E819="X"),1,0))</f>
        <v>0</v>
      </c>
      <c r="C819">
        <f>IF(SUM('Actual species'!F819)&gt;0,1,IF(SUM('Actual species'!F819="X"),1,0))</f>
        <v>0</v>
      </c>
      <c r="D819">
        <f>IF(SUM('Actual species'!G819)&gt;0,1,IF(SUM('Actual species'!G819="X"),1,0))</f>
        <v>0</v>
      </c>
      <c r="E819">
        <f>IF(SUM('Actual species'!H819)&gt;0,1,IF(SUM('Actual species'!H819="X"),1,0))</f>
        <v>0</v>
      </c>
      <c r="F819">
        <f>IF(SUM('Actual species'!I819)&gt;0,1,IF(SUM('Actual species'!I819="X"),1,0))</f>
        <v>0</v>
      </c>
      <c r="G819">
        <f>IF(SUM('Actual species'!J819)&gt;0,1,IF(SUM('Actual species'!J819="X"),1,0))</f>
        <v>1</v>
      </c>
      <c r="H819">
        <f>IF(SUM('Actual species'!K819)&gt;0,1,IF(SUM('Actual species'!K819="X"),1,0))</f>
        <v>0</v>
      </c>
      <c r="I819">
        <f>IF(SUM('Actual species'!L819)&gt;0,1,IF(SUM('Actual species'!L819="X"),1,0))</f>
        <v>0</v>
      </c>
      <c r="J819">
        <f>IF(SUM('Actual species'!M819)&gt;0,1,IF(SUM('Actual species'!M819="X"),1,0))</f>
        <v>0</v>
      </c>
      <c r="K819">
        <f>IF(SUM('Actual species'!N819)&gt;0,1,IF(SUM('Actual species'!N819="X"),1,0))</f>
        <v>0</v>
      </c>
      <c r="L819">
        <f>IF(SUM('Actual species'!O819)&gt;0,1,IF(SUM('Actual species'!O819="X"),1,0))</f>
        <v>0</v>
      </c>
      <c r="M819">
        <f>IF(SUM('Actual species'!P819)&gt;0,1,IF(SUM('Actual species'!P819="X"),1,0))</f>
        <v>0</v>
      </c>
      <c r="N819">
        <f>IF(SUM('Actual species'!Q819)&gt;0,1,IF(SUM('Actual species'!Q819="X"),1,0))</f>
        <v>0</v>
      </c>
      <c r="O819">
        <f>IF(SUM('Actual species'!R819)&gt;0,1,IF(SUM('Actual species'!R819="X"),1,0))</f>
        <v>0</v>
      </c>
      <c r="P819">
        <f>IF(SUM('Actual species'!S819)&gt;0,1,IF(SUM('Actual species'!S819="X"),1,0))</f>
        <v>0</v>
      </c>
      <c r="Q819">
        <f>IF(SUM('Actual species'!T819)&gt;0,1,IF(SUM('Actual species'!T819="X"),1,0))</f>
        <v>0</v>
      </c>
      <c r="R819">
        <f>IF(SUM('Actual species'!U819)&gt;0,1,IF(SUM('Actual species'!U819="X"),1,0))</f>
        <v>0</v>
      </c>
      <c r="S819">
        <f>IF(SUM('Actual species'!V819)&gt;0,1,IF(SUM('Actual species'!V819="X"),1,0))</f>
        <v>0</v>
      </c>
      <c r="T819">
        <f>IF(SUM('Actual species'!W819)&gt;0,1,IF(SUM('Actual species'!W819="X"),1,0))</f>
        <v>1</v>
      </c>
      <c r="U819">
        <f>IF(SUM('Actual species'!X819)&gt;0,1,IF(SUM('Actual species'!X819="X"),1,0))</f>
        <v>0</v>
      </c>
      <c r="V819">
        <f>IF(SUM('Actual species'!Y819)&gt;0,1,IF(SUM('Actual species'!Y819="X"),1,0))</f>
        <v>0</v>
      </c>
    </row>
    <row r="820" spans="1:22" x14ac:dyDescent="0.3">
      <c r="A820" t="str">
        <f>'Actual species'!A820</f>
        <v>Sunius fallax</v>
      </c>
      <c r="B820">
        <f>IF(SUM('Actual species'!B820:E820)&gt;0,1,IF(SUM('Actual species'!B820:E820="X"),1,0))</f>
        <v>0</v>
      </c>
      <c r="C820">
        <f>IF(SUM('Actual species'!F820)&gt;0,1,IF(SUM('Actual species'!F820="X"),1,0))</f>
        <v>0</v>
      </c>
      <c r="D820">
        <f>IF(SUM('Actual species'!G820)&gt;0,1,IF(SUM('Actual species'!G820="X"),1,0))</f>
        <v>0</v>
      </c>
      <c r="E820">
        <f>IF(SUM('Actual species'!H820)&gt;0,1,IF(SUM('Actual species'!H820="X"),1,0))</f>
        <v>0</v>
      </c>
      <c r="F820">
        <f>IF(SUM('Actual species'!I820)&gt;0,1,IF(SUM('Actual species'!I820="X"),1,0))</f>
        <v>0</v>
      </c>
      <c r="G820">
        <f>IF(SUM('Actual species'!J820)&gt;0,1,IF(SUM('Actual species'!J820="X"),1,0))</f>
        <v>1</v>
      </c>
      <c r="H820">
        <f>IF(SUM('Actual species'!K820)&gt;0,1,IF(SUM('Actual species'!K820="X"),1,0))</f>
        <v>0</v>
      </c>
      <c r="I820">
        <f>IF(SUM('Actual species'!L820)&gt;0,1,IF(SUM('Actual species'!L820="X"),1,0))</f>
        <v>0</v>
      </c>
      <c r="J820">
        <f>IF(SUM('Actual species'!M820)&gt;0,1,IF(SUM('Actual species'!M820="X"),1,0))</f>
        <v>1</v>
      </c>
      <c r="K820">
        <f>IF(SUM('Actual species'!N820)&gt;0,1,IF(SUM('Actual species'!N820="X"),1,0))</f>
        <v>0</v>
      </c>
      <c r="L820">
        <f>IF(SUM('Actual species'!O820)&gt;0,1,IF(SUM('Actual species'!O820="X"),1,0))</f>
        <v>0</v>
      </c>
      <c r="M820">
        <f>IF(SUM('Actual species'!P820)&gt;0,1,IF(SUM('Actual species'!P820="X"),1,0))</f>
        <v>1</v>
      </c>
      <c r="N820">
        <f>IF(SUM('Actual species'!Q820)&gt;0,1,IF(SUM('Actual species'!Q820="X"),1,0))</f>
        <v>0</v>
      </c>
      <c r="O820">
        <f>IF(SUM('Actual species'!R820)&gt;0,1,IF(SUM('Actual species'!R820="X"),1,0))</f>
        <v>0</v>
      </c>
      <c r="P820">
        <f>IF(SUM('Actual species'!S820)&gt;0,1,IF(SUM('Actual species'!S820="X"),1,0))</f>
        <v>0</v>
      </c>
      <c r="Q820">
        <f>IF(SUM('Actual species'!T820)&gt;0,1,IF(SUM('Actual species'!T820="X"),1,0))</f>
        <v>0</v>
      </c>
      <c r="R820">
        <f>IF(SUM('Actual species'!U820)&gt;0,1,IF(SUM('Actual species'!U820="X"),1,0))</f>
        <v>0</v>
      </c>
      <c r="S820">
        <f>IF(SUM('Actual species'!V820)&gt;0,1,IF(SUM('Actual species'!V820="X"),1,0))</f>
        <v>0</v>
      </c>
      <c r="T820">
        <f>IF(SUM('Actual species'!W820)&gt;0,1,IF(SUM('Actual species'!W820="X"),1,0))</f>
        <v>0</v>
      </c>
      <c r="U820">
        <f>IF(SUM('Actual species'!X820)&gt;0,1,IF(SUM('Actual species'!X820="X"),1,0))</f>
        <v>1</v>
      </c>
      <c r="V820">
        <f>IF(SUM('Actual species'!Y820)&gt;0,1,IF(SUM('Actual species'!Y820="X"),1,0))</f>
        <v>0</v>
      </c>
    </row>
    <row r="821" spans="1:22" x14ac:dyDescent="0.3">
      <c r="A821" t="str">
        <f>'Actual species'!A821</f>
        <v>Sunius fokisensis</v>
      </c>
      <c r="B821">
        <f>IF(SUM('Actual species'!B821:E821)&gt;0,1,IF(SUM('Actual species'!B821:E821="X"),1,0))</f>
        <v>0</v>
      </c>
      <c r="C821">
        <f>IF(SUM('Actual species'!F821)&gt;0,1,IF(SUM('Actual species'!F821="X"),1,0))</f>
        <v>0</v>
      </c>
      <c r="D821">
        <f>IF(SUM('Actual species'!G821)&gt;0,1,IF(SUM('Actual species'!G821="X"),1,0))</f>
        <v>0</v>
      </c>
      <c r="E821">
        <f>IF(SUM('Actual species'!H821)&gt;0,1,IF(SUM('Actual species'!H821="X"),1,0))</f>
        <v>0</v>
      </c>
      <c r="F821">
        <f>IF(SUM('Actual species'!I821)&gt;0,1,IF(SUM('Actual species'!I821="X"),1,0))</f>
        <v>0</v>
      </c>
      <c r="G821">
        <f>IF(SUM('Actual species'!J821)&gt;0,1,IF(SUM('Actual species'!J821="X"),1,0))</f>
        <v>0</v>
      </c>
      <c r="H821">
        <f>IF(SUM('Actual species'!K821)&gt;0,1,IF(SUM('Actual species'!K821="X"),1,0))</f>
        <v>0</v>
      </c>
      <c r="I821">
        <f>IF(SUM('Actual species'!L821)&gt;0,1,IF(SUM('Actual species'!L821="X"),1,0))</f>
        <v>0</v>
      </c>
      <c r="J821">
        <f>IF(SUM('Actual species'!M821)&gt;0,1,IF(SUM('Actual species'!M821="X"),1,0))</f>
        <v>0</v>
      </c>
      <c r="K821">
        <f>IF(SUM('Actual species'!N821)&gt;0,1,IF(SUM('Actual species'!N821="X"),1,0))</f>
        <v>0</v>
      </c>
      <c r="L821">
        <f>IF(SUM('Actual species'!O821)&gt;0,1,IF(SUM('Actual species'!O821="X"),1,0))</f>
        <v>0</v>
      </c>
      <c r="M821">
        <f>IF(SUM('Actual species'!P821)&gt;0,1,IF(SUM('Actual species'!P821="X"),1,0))</f>
        <v>0</v>
      </c>
      <c r="N821">
        <f>IF(SUM('Actual species'!Q821)&gt;0,1,IF(SUM('Actual species'!Q821="X"),1,0))</f>
        <v>0</v>
      </c>
      <c r="O821">
        <f>IF(SUM('Actual species'!R821)&gt;0,1,IF(SUM('Actual species'!R821="X"),1,0))</f>
        <v>0</v>
      </c>
      <c r="P821">
        <f>IF(SUM('Actual species'!S821)&gt;0,1,IF(SUM('Actual species'!S821="X"),1,0))</f>
        <v>1</v>
      </c>
      <c r="Q821">
        <f>IF(SUM('Actual species'!T821)&gt;0,1,IF(SUM('Actual species'!T821="X"),1,0))</f>
        <v>0</v>
      </c>
      <c r="R821">
        <f>IF(SUM('Actual species'!U821)&gt;0,1,IF(SUM('Actual species'!U821="X"),1,0))</f>
        <v>0</v>
      </c>
      <c r="S821">
        <f>IF(SUM('Actual species'!V821)&gt;0,1,IF(SUM('Actual species'!V821="X"),1,0))</f>
        <v>0</v>
      </c>
      <c r="T821">
        <f>IF(SUM('Actual species'!W821)&gt;0,1,IF(SUM('Actual species'!W821="X"),1,0))</f>
        <v>0</v>
      </c>
      <c r="U821">
        <f>IF(SUM('Actual species'!X821)&gt;0,1,IF(SUM('Actual species'!X821="X"),1,0))</f>
        <v>1</v>
      </c>
      <c r="V821">
        <f>IF(SUM('Actual species'!Y821)&gt;0,1,IF(SUM('Actual species'!Y821="X"),1,0))</f>
        <v>0</v>
      </c>
    </row>
    <row r="822" spans="1:22" x14ac:dyDescent="0.3">
      <c r="A822" t="str">
        <f>'Actual species'!A822</f>
        <v xml:space="preserve">*Sunius geiseri (E) </v>
      </c>
      <c r="B822">
        <f>IF(SUM('Actual species'!B822:E822)&gt;0,1,IF(SUM('Actual species'!B822:E822="X"),1,0))</f>
        <v>0</v>
      </c>
      <c r="C822">
        <f>IF(SUM('Actual species'!F822)&gt;0,1,IF(SUM('Actual species'!F822="X"),1,0))</f>
        <v>0</v>
      </c>
      <c r="D822">
        <f>IF(SUM('Actual species'!G822)&gt;0,1,IF(SUM('Actual species'!G822="X"),1,0))</f>
        <v>0</v>
      </c>
      <c r="E822">
        <f>IF(SUM('Actual species'!H822)&gt;0,1,IF(SUM('Actual species'!H822="X"),1,0))</f>
        <v>1</v>
      </c>
      <c r="F822">
        <f>IF(SUM('Actual species'!I822)&gt;0,1,IF(SUM('Actual species'!I822="X"),1,0))</f>
        <v>0</v>
      </c>
      <c r="G822">
        <f>IF(SUM('Actual species'!J822)&gt;0,1,IF(SUM('Actual species'!J822="X"),1,0))</f>
        <v>0</v>
      </c>
      <c r="H822">
        <f>IF(SUM('Actual species'!K822)&gt;0,1,IF(SUM('Actual species'!K822="X"),1,0))</f>
        <v>0</v>
      </c>
      <c r="I822">
        <f>IF(SUM('Actual species'!L822)&gt;0,1,IF(SUM('Actual species'!L822="X"),1,0))</f>
        <v>0</v>
      </c>
      <c r="J822">
        <f>IF(SUM('Actual species'!M822)&gt;0,1,IF(SUM('Actual species'!M822="X"),1,0))</f>
        <v>0</v>
      </c>
      <c r="K822">
        <f>IF(SUM('Actual species'!N822)&gt;0,1,IF(SUM('Actual species'!N822="X"),1,0))</f>
        <v>0</v>
      </c>
      <c r="L822">
        <f>IF(SUM('Actual species'!O822)&gt;0,1,IF(SUM('Actual species'!O822="X"),1,0))</f>
        <v>0</v>
      </c>
      <c r="M822">
        <f>IF(SUM('Actual species'!P822)&gt;0,1,IF(SUM('Actual species'!P822="X"),1,0))</f>
        <v>0</v>
      </c>
      <c r="N822">
        <f>IF(SUM('Actual species'!Q822)&gt;0,1,IF(SUM('Actual species'!Q822="X"),1,0))</f>
        <v>0</v>
      </c>
      <c r="O822">
        <f>IF(SUM('Actual species'!R822)&gt;0,1,IF(SUM('Actual species'!R822="X"),1,0))</f>
        <v>0</v>
      </c>
      <c r="P822">
        <f>IF(SUM('Actual species'!S822)&gt;0,1,IF(SUM('Actual species'!S822="X"),1,0))</f>
        <v>0</v>
      </c>
      <c r="Q822">
        <f>IF(SUM('Actual species'!T822)&gt;0,1,IF(SUM('Actual species'!T822="X"),1,0))</f>
        <v>0</v>
      </c>
      <c r="R822">
        <f>IF(SUM('Actual species'!U822)&gt;0,1,IF(SUM('Actual species'!U822="X"),1,0))</f>
        <v>0</v>
      </c>
      <c r="S822">
        <f>IF(SUM('Actual species'!V822)&gt;0,1,IF(SUM('Actual species'!V822="X"),1,0))</f>
        <v>0</v>
      </c>
      <c r="T822">
        <f>IF(SUM('Actual species'!W822)&gt;0,1,IF(SUM('Actual species'!W822="X"),1,0))</f>
        <v>1</v>
      </c>
      <c r="U822">
        <f>IF(SUM('Actual species'!X822)&gt;0,1,IF(SUM('Actual species'!X822="X"),1,0))</f>
        <v>0</v>
      </c>
      <c r="V822">
        <f>IF(SUM('Actual species'!Y822)&gt;0,1,IF(SUM('Actual species'!Y822="X"),1,0))</f>
        <v>0</v>
      </c>
    </row>
    <row r="823" spans="1:22" x14ac:dyDescent="0.3">
      <c r="A823" t="str">
        <f>'Actual species'!A823</f>
        <v>Sunius hellenicus</v>
      </c>
      <c r="B823">
        <f>IF(SUM('Actual species'!B823:E823)&gt;0,1,IF(SUM('Actual species'!B823:E823="X"),1,0))</f>
        <v>0</v>
      </c>
      <c r="C823">
        <f>IF(SUM('Actual species'!F823)&gt;0,1,IF(SUM('Actual species'!F823="X"),1,0))</f>
        <v>0</v>
      </c>
      <c r="D823">
        <f>IF(SUM('Actual species'!G823)&gt;0,1,IF(SUM('Actual species'!G823="X"),1,0))</f>
        <v>0</v>
      </c>
      <c r="E823">
        <f>IF(SUM('Actual species'!H823)&gt;0,1,IF(SUM('Actual species'!H823="X"),1,0))</f>
        <v>0</v>
      </c>
      <c r="F823">
        <f>IF(SUM('Actual species'!I823)&gt;0,1,IF(SUM('Actual species'!I823="X"),1,0))</f>
        <v>0</v>
      </c>
      <c r="G823">
        <f>IF(SUM('Actual species'!J823)&gt;0,1,IF(SUM('Actual species'!J823="X"),1,0))</f>
        <v>0</v>
      </c>
      <c r="H823">
        <f>IF(SUM('Actual species'!K823)&gt;0,1,IF(SUM('Actual species'!K823="X"),1,0))</f>
        <v>0</v>
      </c>
      <c r="I823">
        <f>IF(SUM('Actual species'!L823)&gt;0,1,IF(SUM('Actual species'!L823="X"),1,0))</f>
        <v>0</v>
      </c>
      <c r="J823">
        <f>IF(SUM('Actual species'!M823)&gt;0,1,IF(SUM('Actual species'!M823="X"),1,0))</f>
        <v>1</v>
      </c>
      <c r="K823">
        <f>IF(SUM('Actual species'!N823)&gt;0,1,IF(SUM('Actual species'!N823="X"),1,0))</f>
        <v>0</v>
      </c>
      <c r="L823">
        <f>IF(SUM('Actual species'!O823)&gt;0,1,IF(SUM('Actual species'!O823="X"),1,0))</f>
        <v>0</v>
      </c>
      <c r="M823">
        <f>IF(SUM('Actual species'!P823)&gt;0,1,IF(SUM('Actual species'!P823="X"),1,0))</f>
        <v>0</v>
      </c>
      <c r="N823">
        <f>IF(SUM('Actual species'!Q823)&gt;0,1,IF(SUM('Actual species'!Q823="X"),1,0))</f>
        <v>0</v>
      </c>
      <c r="O823">
        <f>IF(SUM('Actual species'!R823)&gt;0,1,IF(SUM('Actual species'!R823="X"),1,0))</f>
        <v>0</v>
      </c>
      <c r="P823">
        <f>IF(SUM('Actual species'!S823)&gt;0,1,IF(SUM('Actual species'!S823="X"),1,0))</f>
        <v>0</v>
      </c>
      <c r="Q823">
        <f>IF(SUM('Actual species'!T823)&gt;0,1,IF(SUM('Actual species'!T823="X"),1,0))</f>
        <v>0</v>
      </c>
      <c r="R823">
        <f>IF(SUM('Actual species'!U823)&gt;0,1,IF(SUM('Actual species'!U823="X"),1,0))</f>
        <v>0</v>
      </c>
      <c r="S823">
        <f>IF(SUM('Actual species'!V823)&gt;0,1,IF(SUM('Actual species'!V823="X"),1,0))</f>
        <v>0</v>
      </c>
      <c r="T823">
        <f>IF(SUM('Actual species'!W823)&gt;0,1,IF(SUM('Actual species'!W823="X"),1,0))</f>
        <v>0</v>
      </c>
      <c r="U823">
        <f>IF(SUM('Actual species'!X823)&gt;0,1,IF(SUM('Actual species'!X823="X"),1,0))</f>
        <v>1</v>
      </c>
      <c r="V823">
        <f>IF(SUM('Actual species'!Y823)&gt;0,1,IF(SUM('Actual species'!Y823="X"),1,0))</f>
        <v>0</v>
      </c>
    </row>
    <row r="824" spans="1:22" x14ac:dyDescent="0.3">
      <c r="A824" t="str">
        <f>'Actual species'!A824</f>
        <v xml:space="preserve">*Sunius potti (E) </v>
      </c>
      <c r="B824">
        <f>IF(SUM('Actual species'!B824:E824)&gt;0,1,IF(SUM('Actual species'!B824:E824="X"),1,0))</f>
        <v>0</v>
      </c>
      <c r="C824">
        <f>IF(SUM('Actual species'!F824)&gt;0,1,IF(SUM('Actual species'!F824="X"),1,0))</f>
        <v>0</v>
      </c>
      <c r="D824">
        <f>IF(SUM('Actual species'!G824)&gt;0,1,IF(SUM('Actual species'!G824="X"),1,0))</f>
        <v>0</v>
      </c>
      <c r="E824">
        <f>IF(SUM('Actual species'!H824)&gt;0,1,IF(SUM('Actual species'!H824="X"),1,0))</f>
        <v>0</v>
      </c>
      <c r="F824">
        <f>IF(SUM('Actual species'!I824)&gt;0,1,IF(SUM('Actual species'!I824="X"),1,0))</f>
        <v>1</v>
      </c>
      <c r="G824">
        <f>IF(SUM('Actual species'!J824)&gt;0,1,IF(SUM('Actual species'!J824="X"),1,0))</f>
        <v>0</v>
      </c>
      <c r="H824">
        <f>IF(SUM('Actual species'!K824)&gt;0,1,IF(SUM('Actual species'!K824="X"),1,0))</f>
        <v>0</v>
      </c>
      <c r="I824">
        <f>IF(SUM('Actual species'!L824)&gt;0,1,IF(SUM('Actual species'!L824="X"),1,0))</f>
        <v>0</v>
      </c>
      <c r="J824">
        <f>IF(SUM('Actual species'!M824)&gt;0,1,IF(SUM('Actual species'!M824="X"),1,0))</f>
        <v>0</v>
      </c>
      <c r="K824">
        <f>IF(SUM('Actual species'!N824)&gt;0,1,IF(SUM('Actual species'!N824="X"),1,0))</f>
        <v>0</v>
      </c>
      <c r="L824">
        <f>IF(SUM('Actual species'!O824)&gt;0,1,IF(SUM('Actual species'!O824="X"),1,0))</f>
        <v>0</v>
      </c>
      <c r="M824">
        <f>IF(SUM('Actual species'!P824)&gt;0,1,IF(SUM('Actual species'!P824="X"),1,0))</f>
        <v>0</v>
      </c>
      <c r="N824">
        <f>IF(SUM('Actual species'!Q824)&gt;0,1,IF(SUM('Actual species'!Q824="X"),1,0))</f>
        <v>0</v>
      </c>
      <c r="O824">
        <f>IF(SUM('Actual species'!R824)&gt;0,1,IF(SUM('Actual species'!R824="X"),1,0))</f>
        <v>0</v>
      </c>
      <c r="P824">
        <f>IF(SUM('Actual species'!S824)&gt;0,1,IF(SUM('Actual species'!S824="X"),1,0))</f>
        <v>0</v>
      </c>
      <c r="Q824">
        <f>IF(SUM('Actual species'!T824)&gt;0,1,IF(SUM('Actual species'!T824="X"),1,0))</f>
        <v>0</v>
      </c>
      <c r="R824">
        <f>IF(SUM('Actual species'!U824)&gt;0,1,IF(SUM('Actual species'!U824="X"),1,0))</f>
        <v>0</v>
      </c>
      <c r="S824">
        <f>IF(SUM('Actual species'!V824)&gt;0,1,IF(SUM('Actual species'!V824="X"),1,0))</f>
        <v>0</v>
      </c>
      <c r="T824">
        <f>IF(SUM('Actual species'!W824)&gt;0,1,IF(SUM('Actual species'!W824="X"),1,0))</f>
        <v>1</v>
      </c>
      <c r="U824">
        <f>IF(SUM('Actual species'!X824)&gt;0,1,IF(SUM('Actual species'!X824="X"),1,0))</f>
        <v>0</v>
      </c>
      <c r="V824">
        <f>IF(SUM('Actual species'!Y824)&gt;0,1,IF(SUM('Actual species'!Y824="X"),1,0))</f>
        <v>0</v>
      </c>
    </row>
    <row r="825" spans="1:22" x14ac:dyDescent="0.3">
      <c r="A825" t="str">
        <f>'Actual species'!A825</f>
        <v xml:space="preserve">Sunius rhodicus (E) </v>
      </c>
      <c r="B825">
        <f>IF(SUM('Actual species'!B825:E825)&gt;0,1,IF(SUM('Actual species'!B825:E825="X"),1,0))</f>
        <v>0</v>
      </c>
      <c r="C825">
        <f>IF(SUM('Actual species'!F825)&gt;0,1,IF(SUM('Actual species'!F825="X"),1,0))</f>
        <v>0</v>
      </c>
      <c r="D825">
        <f>IF(SUM('Actual species'!G825)&gt;0,1,IF(SUM('Actual species'!G825="X"),1,0))</f>
        <v>0</v>
      </c>
      <c r="E825">
        <f>IF(SUM('Actual species'!H825)&gt;0,1,IF(SUM('Actual species'!H825="X"),1,0))</f>
        <v>0</v>
      </c>
      <c r="F825">
        <f>IF(SUM('Actual species'!I825)&gt;0,1,IF(SUM('Actual species'!I825="X"),1,0))</f>
        <v>0</v>
      </c>
      <c r="G825">
        <f>IF(SUM('Actual species'!J825)&gt;0,1,IF(SUM('Actual species'!J825="X"),1,0))</f>
        <v>0</v>
      </c>
      <c r="H825">
        <f>IF(SUM('Actual species'!K825)&gt;0,1,IF(SUM('Actual species'!K825="X"),1,0))</f>
        <v>1</v>
      </c>
      <c r="I825">
        <f>IF(SUM('Actual species'!L825)&gt;0,1,IF(SUM('Actual species'!L825="X"),1,0))</f>
        <v>0</v>
      </c>
      <c r="J825">
        <f>IF(SUM('Actual species'!M825)&gt;0,1,IF(SUM('Actual species'!M825="X"),1,0))</f>
        <v>0</v>
      </c>
      <c r="K825">
        <f>IF(SUM('Actual species'!N825)&gt;0,1,IF(SUM('Actual species'!N825="X"),1,0))</f>
        <v>0</v>
      </c>
      <c r="L825">
        <f>IF(SUM('Actual species'!O825)&gt;0,1,IF(SUM('Actual species'!O825="X"),1,0))</f>
        <v>0</v>
      </c>
      <c r="M825">
        <f>IF(SUM('Actual species'!P825)&gt;0,1,IF(SUM('Actual species'!P825="X"),1,0))</f>
        <v>0</v>
      </c>
      <c r="N825">
        <f>IF(SUM('Actual species'!Q825)&gt;0,1,IF(SUM('Actual species'!Q825="X"),1,0))</f>
        <v>0</v>
      </c>
      <c r="O825">
        <f>IF(SUM('Actual species'!R825)&gt;0,1,IF(SUM('Actual species'!R825="X"),1,0))</f>
        <v>0</v>
      </c>
      <c r="P825">
        <f>IF(SUM('Actual species'!S825)&gt;0,1,IF(SUM('Actual species'!S825="X"),1,0))</f>
        <v>0</v>
      </c>
      <c r="Q825">
        <f>IF(SUM('Actual species'!T825)&gt;0,1,IF(SUM('Actual species'!T825="X"),1,0))</f>
        <v>0</v>
      </c>
      <c r="R825">
        <f>IF(SUM('Actual species'!U825)&gt;0,1,IF(SUM('Actual species'!U825="X"),1,0))</f>
        <v>0</v>
      </c>
      <c r="S825">
        <f>IF(SUM('Actual species'!V825)&gt;0,1,IF(SUM('Actual species'!V825="X"),1,0))</f>
        <v>0</v>
      </c>
      <c r="T825">
        <f>IF(SUM('Actual species'!W825)&gt;0,1,IF(SUM('Actual species'!W825="X"),1,0))</f>
        <v>1</v>
      </c>
      <c r="U825">
        <f>IF(SUM('Actual species'!X825)&gt;0,1,IF(SUM('Actual species'!X825="X"),1,0))</f>
        <v>0</v>
      </c>
      <c r="V825">
        <f>IF(SUM('Actual species'!Y825)&gt;0,1,IF(SUM('Actual species'!Y825="X"),1,0))</f>
        <v>0</v>
      </c>
    </row>
    <row r="826" spans="1:22" x14ac:dyDescent="0.3">
      <c r="A826" t="str">
        <f>'Actual species'!A826</f>
        <v xml:space="preserve">Sunius thripticus (E) </v>
      </c>
      <c r="B826">
        <f>IF(SUM('Actual species'!B826:E826)&gt;0,1,IF(SUM('Actual species'!B826:E826="X"),1,0))</f>
        <v>0</v>
      </c>
      <c r="C826">
        <f>IF(SUM('Actual species'!F826)&gt;0,1,IF(SUM('Actual species'!F826="X"),1,0))</f>
        <v>0</v>
      </c>
      <c r="D826">
        <f>IF(SUM('Actual species'!G826)&gt;0,1,IF(SUM('Actual species'!G826="X"),1,0))</f>
        <v>0</v>
      </c>
      <c r="E826">
        <f>IF(SUM('Actual species'!H826)&gt;0,1,IF(SUM('Actual species'!H826="X"),1,0))</f>
        <v>0</v>
      </c>
      <c r="F826">
        <f>IF(SUM('Actual species'!I826)&gt;0,1,IF(SUM('Actual species'!I826="X"),1,0))</f>
        <v>0</v>
      </c>
      <c r="G826">
        <f>IF(SUM('Actual species'!J826)&gt;0,1,IF(SUM('Actual species'!J826="X"),1,0))</f>
        <v>1</v>
      </c>
      <c r="H826">
        <f>IF(SUM('Actual species'!K826)&gt;0,1,IF(SUM('Actual species'!K826="X"),1,0))</f>
        <v>0</v>
      </c>
      <c r="I826">
        <f>IF(SUM('Actual species'!L826)&gt;0,1,IF(SUM('Actual species'!L826="X"),1,0))</f>
        <v>0</v>
      </c>
      <c r="J826">
        <f>IF(SUM('Actual species'!M826)&gt;0,1,IF(SUM('Actual species'!M826="X"),1,0))</f>
        <v>0</v>
      </c>
      <c r="K826">
        <f>IF(SUM('Actual species'!N826)&gt;0,1,IF(SUM('Actual species'!N826="X"),1,0))</f>
        <v>0</v>
      </c>
      <c r="L826">
        <f>IF(SUM('Actual species'!O826)&gt;0,1,IF(SUM('Actual species'!O826="X"),1,0))</f>
        <v>0</v>
      </c>
      <c r="M826">
        <f>IF(SUM('Actual species'!P826)&gt;0,1,IF(SUM('Actual species'!P826="X"),1,0))</f>
        <v>0</v>
      </c>
      <c r="N826">
        <f>IF(SUM('Actual species'!Q826)&gt;0,1,IF(SUM('Actual species'!Q826="X"),1,0))</f>
        <v>0</v>
      </c>
      <c r="O826">
        <f>IF(SUM('Actual species'!R826)&gt;0,1,IF(SUM('Actual species'!R826="X"),1,0))</f>
        <v>0</v>
      </c>
      <c r="P826">
        <f>IF(SUM('Actual species'!S826)&gt;0,1,IF(SUM('Actual species'!S826="X"),1,0))</f>
        <v>0</v>
      </c>
      <c r="Q826">
        <f>IF(SUM('Actual species'!T826)&gt;0,1,IF(SUM('Actual species'!T826="X"),1,0))</f>
        <v>0</v>
      </c>
      <c r="R826">
        <f>IF(SUM('Actual species'!U826)&gt;0,1,IF(SUM('Actual species'!U826="X"),1,0))</f>
        <v>0</v>
      </c>
      <c r="S826">
        <f>IF(SUM('Actual species'!V826)&gt;0,1,IF(SUM('Actual species'!V826="X"),1,0))</f>
        <v>0</v>
      </c>
      <c r="T826">
        <f>IF(SUM('Actual species'!W826)&gt;0,1,IF(SUM('Actual species'!W826="X"),1,0))</f>
        <v>1</v>
      </c>
      <c r="U826">
        <f>IF(SUM('Actual species'!X826)&gt;0,1,IF(SUM('Actual species'!X826="X"),1,0))</f>
        <v>0</v>
      </c>
      <c r="V826">
        <f>IF(SUM('Actual species'!Y826)&gt;0,1,IF(SUM('Actual species'!Y826="X"),1,0))</f>
        <v>0</v>
      </c>
    </row>
    <row r="827" spans="1:22" x14ac:dyDescent="0.3">
      <c r="A827" t="str">
        <f>'Actual species'!A827</f>
        <v>Tetartopeus quadratus</v>
      </c>
      <c r="B827">
        <f>IF(SUM('Actual species'!B827:E827)&gt;0,1,IF(SUM('Actual species'!B827:E827="X"),1,0))</f>
        <v>0</v>
      </c>
      <c r="C827">
        <f>IF(SUM('Actual species'!F827)&gt;0,1,IF(SUM('Actual species'!F827="X"),1,0))</f>
        <v>0</v>
      </c>
      <c r="D827">
        <f>IF(SUM('Actual species'!G827)&gt;0,1,IF(SUM('Actual species'!G827="X"),1,0))</f>
        <v>0</v>
      </c>
      <c r="E827">
        <f>IF(SUM('Actual species'!H827)&gt;0,1,IF(SUM('Actual species'!H827="X"),1,0))</f>
        <v>0</v>
      </c>
      <c r="F827">
        <f>IF(SUM('Actual species'!I827)&gt;0,1,IF(SUM('Actual species'!I827="X"),1,0))</f>
        <v>0</v>
      </c>
      <c r="G827">
        <f>IF(SUM('Actual species'!J827)&gt;0,1,IF(SUM('Actual species'!J827="X"),1,0))</f>
        <v>0</v>
      </c>
      <c r="H827">
        <f>IF(SUM('Actual species'!K827)&gt;0,1,IF(SUM('Actual species'!K827="X"),1,0))</f>
        <v>0</v>
      </c>
      <c r="I827">
        <f>IF(SUM('Actual species'!L827)&gt;0,1,IF(SUM('Actual species'!L827="X"),1,0))</f>
        <v>0</v>
      </c>
      <c r="J827">
        <f>IF(SUM('Actual species'!M827)&gt;0,1,IF(SUM('Actual species'!M827="X"),1,0))</f>
        <v>1</v>
      </c>
      <c r="K827">
        <f>IF(SUM('Actual species'!N827)&gt;0,1,IF(SUM('Actual species'!N827="X"),1,0))</f>
        <v>0</v>
      </c>
      <c r="L827">
        <f>IF(SUM('Actual species'!O827)&gt;0,1,IF(SUM('Actual species'!O827="X"),1,0))</f>
        <v>0</v>
      </c>
      <c r="M827">
        <f>IF(SUM('Actual species'!P827)&gt;0,1,IF(SUM('Actual species'!P827="X"),1,0))</f>
        <v>0</v>
      </c>
      <c r="N827">
        <f>IF(SUM('Actual species'!Q827)&gt;0,1,IF(SUM('Actual species'!Q827="X"),1,0))</f>
        <v>0</v>
      </c>
      <c r="O827">
        <f>IF(SUM('Actual species'!R827)&gt;0,1,IF(SUM('Actual species'!R827="X"),1,0))</f>
        <v>0</v>
      </c>
      <c r="P827">
        <f>IF(SUM('Actual species'!S827)&gt;0,1,IF(SUM('Actual species'!S827="X"),1,0))</f>
        <v>0</v>
      </c>
      <c r="Q827">
        <f>IF(SUM('Actual species'!T827)&gt;0,1,IF(SUM('Actual species'!T827="X"),1,0))</f>
        <v>0</v>
      </c>
      <c r="R827">
        <f>IF(SUM('Actual species'!U827)&gt;0,1,IF(SUM('Actual species'!U827="X"),1,0))</f>
        <v>0</v>
      </c>
      <c r="S827">
        <f>IF(SUM('Actual species'!V827)&gt;0,1,IF(SUM('Actual species'!V827="X"),1,0))</f>
        <v>0</v>
      </c>
      <c r="T827">
        <f>IF(SUM('Actual species'!W827)&gt;0,1,IF(SUM('Actual species'!W827="X"),1,0))</f>
        <v>0</v>
      </c>
      <c r="U827">
        <f>IF(SUM('Actual species'!X827)&gt;0,1,IF(SUM('Actual species'!X827="X"),1,0))</f>
        <v>0</v>
      </c>
      <c r="V827">
        <f>IF(SUM('Actual species'!Y827)&gt;0,1,IF(SUM('Actual species'!Y827="X"),1,0))</f>
        <v>0</v>
      </c>
    </row>
    <row r="828" spans="1:22" x14ac:dyDescent="0.3">
      <c r="A828" t="str">
        <f>'Actual species'!A828</f>
        <v>Throbalium dividuum dividuum</v>
      </c>
      <c r="B828">
        <f>IF(SUM('Actual species'!B828:E828)&gt;0,1,IF(SUM('Actual species'!B828:E828="X"),1,0))</f>
        <v>0</v>
      </c>
      <c r="C828">
        <f>IF(SUM('Actual species'!F828)&gt;0,1,IF(SUM('Actual species'!F828="X"),1,0))</f>
        <v>0</v>
      </c>
      <c r="D828">
        <f>IF(SUM('Actual species'!G828)&gt;0,1,IF(SUM('Actual species'!G828="X"),1,0))</f>
        <v>0</v>
      </c>
      <c r="E828">
        <f>IF(SUM('Actual species'!H828)&gt;0,1,IF(SUM('Actual species'!H828="X"),1,0))</f>
        <v>0</v>
      </c>
      <c r="F828">
        <f>IF(SUM('Actual species'!I828)&gt;0,1,IF(SUM('Actual species'!I828="X"),1,0))</f>
        <v>0</v>
      </c>
      <c r="G828">
        <f>IF(SUM('Actual species'!J828)&gt;0,1,IF(SUM('Actual species'!J828="X"),1,0))</f>
        <v>0</v>
      </c>
      <c r="H828">
        <f>IF(SUM('Actual species'!K828)&gt;0,1,IF(SUM('Actual species'!K828="X"),1,0))</f>
        <v>0</v>
      </c>
      <c r="I828">
        <f>IF(SUM('Actual species'!L828)&gt;0,1,IF(SUM('Actual species'!L828="X"),1,0))</f>
        <v>0</v>
      </c>
      <c r="J828">
        <f>IF(SUM('Actual species'!M828)&gt;0,1,IF(SUM('Actual species'!M828="X"),1,0))</f>
        <v>1</v>
      </c>
      <c r="K828">
        <f>IF(SUM('Actual species'!N828)&gt;0,1,IF(SUM('Actual species'!N828="X"),1,0))</f>
        <v>0</v>
      </c>
      <c r="L828">
        <f>IF(SUM('Actual species'!O828)&gt;0,1,IF(SUM('Actual species'!O828="X"),1,0))</f>
        <v>0</v>
      </c>
      <c r="M828">
        <f>IF(SUM('Actual species'!P828)&gt;0,1,IF(SUM('Actual species'!P828="X"),1,0))</f>
        <v>0</v>
      </c>
      <c r="N828">
        <f>IF(SUM('Actual species'!Q828)&gt;0,1,IF(SUM('Actual species'!Q828="X"),1,0))</f>
        <v>0</v>
      </c>
      <c r="O828">
        <f>IF(SUM('Actual species'!R828)&gt;0,1,IF(SUM('Actual species'!R828="X"),1,0))</f>
        <v>0</v>
      </c>
      <c r="P828">
        <f>IF(SUM('Actual species'!S828)&gt;0,1,IF(SUM('Actual species'!S828="X"),1,0))</f>
        <v>0</v>
      </c>
      <c r="Q828">
        <f>IF(SUM('Actual species'!T828)&gt;0,1,IF(SUM('Actual species'!T828="X"),1,0))</f>
        <v>0</v>
      </c>
      <c r="R828">
        <f>IF(SUM('Actual species'!U828)&gt;0,1,IF(SUM('Actual species'!U828="X"),1,0))</f>
        <v>0</v>
      </c>
      <c r="S828">
        <f>IF(SUM('Actual species'!V828)&gt;0,1,IF(SUM('Actual species'!V828="X"),1,0))</f>
        <v>0</v>
      </c>
      <c r="T828">
        <f>IF(SUM('Actual species'!W828)&gt;0,1,IF(SUM('Actual species'!W828="X"),1,0))</f>
        <v>0</v>
      </c>
      <c r="U828">
        <f>IF(SUM('Actual species'!X828)&gt;0,1,IF(SUM('Actual species'!X828="X"),1,0))</f>
        <v>1</v>
      </c>
      <c r="V828">
        <f>IF(SUM('Actual species'!Y828)&gt;0,1,IF(SUM('Actual species'!Y828="X"),1,0))</f>
        <v>0</v>
      </c>
    </row>
    <row r="829" spans="1:22" x14ac:dyDescent="0.3">
      <c r="A829" t="str">
        <f>'Actual species'!A829</f>
        <v>Throbalium obenbergerianum</v>
      </c>
      <c r="B829">
        <f>IF(SUM('Actual species'!B829:E829)&gt;0,1,IF(SUM('Actual species'!B829:E829="X"),1,0))</f>
        <v>0</v>
      </c>
      <c r="C829">
        <f>IF(SUM('Actual species'!F829)&gt;0,1,IF(SUM('Actual species'!F829="X"),1,0))</f>
        <v>0</v>
      </c>
      <c r="D829">
        <f>IF(SUM('Actual species'!G829)&gt;0,1,IF(SUM('Actual species'!G829="X"),1,0))</f>
        <v>0</v>
      </c>
      <c r="E829">
        <f>IF(SUM('Actual species'!H829)&gt;0,1,IF(SUM('Actual species'!H829="X"),1,0))</f>
        <v>0</v>
      </c>
      <c r="F829">
        <f>IF(SUM('Actual species'!I829)&gt;0,1,IF(SUM('Actual species'!I829="X"),1,0))</f>
        <v>0</v>
      </c>
      <c r="G829">
        <f>IF(SUM('Actual species'!J829)&gt;0,1,IF(SUM('Actual species'!J829="X"),1,0))</f>
        <v>0</v>
      </c>
      <c r="H829">
        <f>IF(SUM('Actual species'!K829)&gt;0,1,IF(SUM('Actual species'!K829="X"),1,0))</f>
        <v>0</v>
      </c>
      <c r="I829">
        <f>IF(SUM('Actual species'!L829)&gt;0,1,IF(SUM('Actual species'!L829="X"),1,0))</f>
        <v>0</v>
      </c>
      <c r="J829">
        <f>IF(SUM('Actual species'!M829)&gt;0,1,IF(SUM('Actual species'!M829="X"),1,0))</f>
        <v>1</v>
      </c>
      <c r="K829">
        <f>IF(SUM('Actual species'!N829)&gt;0,1,IF(SUM('Actual species'!N829="X"),1,0))</f>
        <v>0</v>
      </c>
      <c r="L829">
        <f>IF(SUM('Actual species'!O829)&gt;0,1,IF(SUM('Actual species'!O829="X"),1,0))</f>
        <v>0</v>
      </c>
      <c r="M829">
        <f>IF(SUM('Actual species'!P829)&gt;0,1,IF(SUM('Actual species'!P829="X"),1,0))</f>
        <v>0</v>
      </c>
      <c r="N829">
        <f>IF(SUM('Actual species'!Q829)&gt;0,1,IF(SUM('Actual species'!Q829="X"),1,0))</f>
        <v>0</v>
      </c>
      <c r="O829">
        <f>IF(SUM('Actual species'!R829)&gt;0,1,IF(SUM('Actual species'!R829="X"),1,0))</f>
        <v>0</v>
      </c>
      <c r="P829">
        <f>IF(SUM('Actual species'!S829)&gt;0,1,IF(SUM('Actual species'!S829="X"),1,0))</f>
        <v>0</v>
      </c>
      <c r="Q829">
        <f>IF(SUM('Actual species'!T829)&gt;0,1,IF(SUM('Actual species'!T829="X"),1,0))</f>
        <v>0</v>
      </c>
      <c r="R829">
        <f>IF(SUM('Actual species'!U829)&gt;0,1,IF(SUM('Actual species'!U829="X"),1,0))</f>
        <v>0</v>
      </c>
      <c r="S829">
        <f>IF(SUM('Actual species'!V829)&gt;0,1,IF(SUM('Actual species'!V829="X"),1,0))</f>
        <v>0</v>
      </c>
      <c r="T829">
        <f>IF(SUM('Actual species'!W829)&gt;0,1,IF(SUM('Actual species'!W829="X"),1,0))</f>
        <v>0</v>
      </c>
      <c r="U829">
        <f>IF(SUM('Actual species'!X829)&gt;0,1,IF(SUM('Actual species'!X829="X"),1,0))</f>
        <v>1</v>
      </c>
      <c r="V829">
        <f>IF(SUM('Actual species'!Y829)&gt;0,1,IF(SUM('Actual species'!Y829="X"),1,0))</f>
        <v>0</v>
      </c>
    </row>
    <row r="830" spans="1:22" x14ac:dyDescent="0.3">
      <c r="A830" t="str">
        <f>'Actual species'!A830</f>
        <v>Staphylininae</v>
      </c>
      <c r="B830">
        <f>IF(SUM('Actual species'!B830:E830)&gt;0,1,IF(SUM('Actual species'!B830:E830="X"),1,0))</f>
        <v>0</v>
      </c>
      <c r="C830">
        <f>IF(SUM('Actual species'!F830)&gt;0,1,IF(SUM('Actual species'!F830="X"),1,0))</f>
        <v>0</v>
      </c>
      <c r="D830">
        <f>IF(SUM('Actual species'!G830)&gt;0,1,IF(SUM('Actual species'!G830="X"),1,0))</f>
        <v>0</v>
      </c>
      <c r="E830">
        <f>IF(SUM('Actual species'!H830)&gt;0,1,IF(SUM('Actual species'!H830="X"),1,0))</f>
        <v>0</v>
      </c>
      <c r="F830">
        <f>IF(SUM('Actual species'!I830)&gt;0,1,IF(SUM('Actual species'!I830="X"),1,0))</f>
        <v>0</v>
      </c>
      <c r="G830">
        <f>IF(SUM('Actual species'!J830)&gt;0,1,IF(SUM('Actual species'!J830="X"),1,0))</f>
        <v>0</v>
      </c>
      <c r="H830">
        <f>IF(SUM('Actual species'!K830)&gt;0,1,IF(SUM('Actual species'!K830="X"),1,0))</f>
        <v>0</v>
      </c>
      <c r="I830">
        <f>IF(SUM('Actual species'!L830)&gt;0,1,IF(SUM('Actual species'!L830="X"),1,0))</f>
        <v>0</v>
      </c>
      <c r="J830">
        <f>IF(SUM('Actual species'!M830)&gt;0,1,IF(SUM('Actual species'!M830="X"),1,0))</f>
        <v>0</v>
      </c>
      <c r="K830">
        <f>IF(SUM('Actual species'!N830)&gt;0,1,IF(SUM('Actual species'!N830="X"),1,0))</f>
        <v>0</v>
      </c>
      <c r="L830">
        <f>IF(SUM('Actual species'!O830)&gt;0,1,IF(SUM('Actual species'!O830="X"),1,0))</f>
        <v>0</v>
      </c>
      <c r="M830">
        <f>IF(SUM('Actual species'!P830)&gt;0,1,IF(SUM('Actual species'!P830="X"),1,0))</f>
        <v>0</v>
      </c>
      <c r="N830">
        <f>IF(SUM('Actual species'!Q830)&gt;0,1,IF(SUM('Actual species'!Q830="X"),1,0))</f>
        <v>0</v>
      </c>
      <c r="O830">
        <f>IF(SUM('Actual species'!R830)&gt;0,1,IF(SUM('Actual species'!R830="X"),1,0))</f>
        <v>0</v>
      </c>
      <c r="P830">
        <f>IF(SUM('Actual species'!S830)&gt;0,1,IF(SUM('Actual species'!S830="X"),1,0))</f>
        <v>0</v>
      </c>
      <c r="Q830">
        <f>IF(SUM('Actual species'!T830)&gt;0,1,IF(SUM('Actual species'!T830="X"),1,0))</f>
        <v>0</v>
      </c>
      <c r="R830">
        <f>IF(SUM('Actual species'!U830)&gt;0,1,IF(SUM('Actual species'!U830="X"),1,0))</f>
        <v>0</v>
      </c>
      <c r="S830">
        <f>IF(SUM('Actual species'!V830)&gt;0,1,IF(SUM('Actual species'!V830="X"),1,0))</f>
        <v>0</v>
      </c>
      <c r="T830">
        <f>IF(SUM('Actual species'!W830)&gt;0,1,IF(SUM('Actual species'!W830="X"),1,0))</f>
        <v>0</v>
      </c>
      <c r="U830">
        <f>IF(SUM('Actual species'!X830)&gt;0,1,IF(SUM('Actual species'!X830="X"),1,0))</f>
        <v>0</v>
      </c>
      <c r="V830">
        <f>IF(SUM('Actual species'!Y830)&gt;0,1,IF(SUM('Actual species'!Y830="X"),1,0))</f>
        <v>0</v>
      </c>
    </row>
    <row r="831" spans="1:22" x14ac:dyDescent="0.3">
      <c r="A831" t="str">
        <f>'Actual species'!A831</f>
        <v>Acylophorus glaberrimus</v>
      </c>
      <c r="B831">
        <f>IF(SUM('Actual species'!B831:E831)&gt;0,1,IF(SUM('Actual species'!B831:E831="X"),1,0))</f>
        <v>0</v>
      </c>
      <c r="C831">
        <f>IF(SUM('Actual species'!F831)&gt;0,1,IF(SUM('Actual species'!F831="X"),1,0))</f>
        <v>0</v>
      </c>
      <c r="D831">
        <f>IF(SUM('Actual species'!G831)&gt;0,1,IF(SUM('Actual species'!G831="X"),1,0))</f>
        <v>0</v>
      </c>
      <c r="E831">
        <f>IF(SUM('Actual species'!H831)&gt;0,1,IF(SUM('Actual species'!H831="X"),1,0))</f>
        <v>0</v>
      </c>
      <c r="F831">
        <f>IF(SUM('Actual species'!I831)&gt;0,1,IF(SUM('Actual species'!I831="X"),1,0))</f>
        <v>1</v>
      </c>
      <c r="G831">
        <f>IF(SUM('Actual species'!J831)&gt;0,1,IF(SUM('Actual species'!J831="X"),1,0))</f>
        <v>0</v>
      </c>
      <c r="H831">
        <f>IF(SUM('Actual species'!K831)&gt;0,1,IF(SUM('Actual species'!K831="X"),1,0))</f>
        <v>0</v>
      </c>
      <c r="I831">
        <f>IF(SUM('Actual species'!L831)&gt;0,1,IF(SUM('Actual species'!L831="X"),1,0))</f>
        <v>0</v>
      </c>
      <c r="J831">
        <f>IF(SUM('Actual species'!M831)&gt;0,1,IF(SUM('Actual species'!M831="X"),1,0))</f>
        <v>0</v>
      </c>
      <c r="K831">
        <f>IF(SUM('Actual species'!N831)&gt;0,1,IF(SUM('Actual species'!N831="X"),1,0))</f>
        <v>0</v>
      </c>
      <c r="L831">
        <f>IF(SUM('Actual species'!O831)&gt;0,1,IF(SUM('Actual species'!O831="X"),1,0))</f>
        <v>0</v>
      </c>
      <c r="M831">
        <f>IF(SUM('Actual species'!P831)&gt;0,1,IF(SUM('Actual species'!P831="X"),1,0))</f>
        <v>0</v>
      </c>
      <c r="N831">
        <f>IF(SUM('Actual species'!Q831)&gt;0,1,IF(SUM('Actual species'!Q831="X"),1,0))</f>
        <v>0</v>
      </c>
      <c r="O831">
        <f>IF(SUM('Actual species'!R831)&gt;0,1,IF(SUM('Actual species'!R831="X"),1,0))</f>
        <v>0</v>
      </c>
      <c r="P831">
        <f>IF(SUM('Actual species'!S831)&gt;0,1,IF(SUM('Actual species'!S831="X"),1,0))</f>
        <v>0</v>
      </c>
      <c r="Q831">
        <f>IF(SUM('Actual species'!T831)&gt;0,1,IF(SUM('Actual species'!T831="X"),1,0))</f>
        <v>0</v>
      </c>
      <c r="R831">
        <f>IF(SUM('Actual species'!U831)&gt;0,1,IF(SUM('Actual species'!U831="X"),1,0))</f>
        <v>0</v>
      </c>
      <c r="S831">
        <f>IF(SUM('Actual species'!V831)&gt;0,1,IF(SUM('Actual species'!V831="X"),1,0))</f>
        <v>0</v>
      </c>
      <c r="T831">
        <f>IF(SUM('Actual species'!W831)&gt;0,1,IF(SUM('Actual species'!W831="X"),1,0))</f>
        <v>0</v>
      </c>
      <c r="U831">
        <f>IF(SUM('Actual species'!X831)&gt;0,1,IF(SUM('Actual species'!X831="X"),1,0))</f>
        <v>1</v>
      </c>
      <c r="V831">
        <f>IF(SUM('Actual species'!Y831)&gt;0,1,IF(SUM('Actual species'!Y831="X"),1,0))</f>
        <v>1</v>
      </c>
    </row>
    <row r="832" spans="1:22" x14ac:dyDescent="0.3">
      <c r="A832" t="str">
        <f>'Actual species'!A832</f>
        <v>Astrapaeus ulmi</v>
      </c>
      <c r="B832">
        <f>IF(SUM('Actual species'!B832:E832)&gt;0,1,IF(SUM('Actual species'!B832:E832="X"),1,0))</f>
        <v>0</v>
      </c>
      <c r="C832">
        <f>IF(SUM('Actual species'!F832)&gt;0,1,IF(SUM('Actual species'!F832="X"),1,0))</f>
        <v>0</v>
      </c>
      <c r="D832">
        <f>IF(SUM('Actual species'!G832)&gt;0,1,IF(SUM('Actual species'!G832="X"),1,0))</f>
        <v>0</v>
      </c>
      <c r="E832">
        <f>IF(SUM('Actual species'!H832)&gt;0,1,IF(SUM('Actual species'!H832="X"),1,0))</f>
        <v>1</v>
      </c>
      <c r="F832">
        <f>IF(SUM('Actual species'!I832)&gt;0,1,IF(SUM('Actual species'!I832="X"),1,0))</f>
        <v>1</v>
      </c>
      <c r="G832">
        <f>IF(SUM('Actual species'!J832)&gt;0,1,IF(SUM('Actual species'!J832="X"),1,0))</f>
        <v>0</v>
      </c>
      <c r="H832">
        <f>IF(SUM('Actual species'!K832)&gt;0,1,IF(SUM('Actual species'!K832="X"),1,0))</f>
        <v>0</v>
      </c>
      <c r="I832">
        <f>IF(SUM('Actual species'!L832)&gt;0,1,IF(SUM('Actual species'!L832="X"),1,0))</f>
        <v>0</v>
      </c>
      <c r="J832">
        <f>IF(SUM('Actual species'!M832)&gt;0,1,IF(SUM('Actual species'!M832="X"),1,0))</f>
        <v>1</v>
      </c>
      <c r="K832">
        <f>IF(SUM('Actual species'!N832)&gt;0,1,IF(SUM('Actual species'!N832="X"),1,0))</f>
        <v>0</v>
      </c>
      <c r="L832">
        <f>IF(SUM('Actual species'!O832)&gt;0,1,IF(SUM('Actual species'!O832="X"),1,0))</f>
        <v>0</v>
      </c>
      <c r="M832">
        <f>IF(SUM('Actual species'!P832)&gt;0,1,IF(SUM('Actual species'!P832="X"),1,0))</f>
        <v>0</v>
      </c>
      <c r="N832">
        <f>IF(SUM('Actual species'!Q832)&gt;0,1,IF(SUM('Actual species'!Q832="X"),1,0))</f>
        <v>0</v>
      </c>
      <c r="O832">
        <f>IF(SUM('Actual species'!R832)&gt;0,1,IF(SUM('Actual species'!R832="X"),1,0))</f>
        <v>0</v>
      </c>
      <c r="P832">
        <f>IF(SUM('Actual species'!S832)&gt;0,1,IF(SUM('Actual species'!S832="X"),1,0))</f>
        <v>0</v>
      </c>
      <c r="Q832">
        <f>IF(SUM('Actual species'!T832)&gt;0,1,IF(SUM('Actual species'!T832="X"),1,0))</f>
        <v>0</v>
      </c>
      <c r="R832">
        <f>IF(SUM('Actual species'!U832)&gt;0,1,IF(SUM('Actual species'!U832="X"),1,0))</f>
        <v>0</v>
      </c>
      <c r="S832">
        <f>IF(SUM('Actual species'!V832)&gt;0,1,IF(SUM('Actual species'!V832="X"),1,0))</f>
        <v>0</v>
      </c>
      <c r="T832">
        <f>IF(SUM('Actual species'!W832)&gt;0,1,IF(SUM('Actual species'!W832="X"),1,0))</f>
        <v>0</v>
      </c>
      <c r="U832">
        <f>IF(SUM('Actual species'!X832)&gt;0,1,IF(SUM('Actual species'!X832="X"),1,0))</f>
        <v>1</v>
      </c>
      <c r="V832">
        <f>IF(SUM('Actual species'!Y832)&gt;0,1,IF(SUM('Actual species'!Y832="X"),1,0))</f>
        <v>1</v>
      </c>
    </row>
    <row r="833" spans="1:22" x14ac:dyDescent="0.3">
      <c r="A833" t="str">
        <f>'Actual species'!A833</f>
        <v>Atrecus affinis</v>
      </c>
      <c r="B833">
        <f>IF(SUM('Actual species'!B833:E833)&gt;0,1,IF(SUM('Actual species'!B833:E833="X"),1,0))</f>
        <v>0</v>
      </c>
      <c r="C833">
        <f>IF(SUM('Actual species'!F833)&gt;0,1,IF(SUM('Actual species'!F833="X"),1,0))</f>
        <v>0</v>
      </c>
      <c r="D833">
        <f>IF(SUM('Actual species'!G833)&gt;0,1,IF(SUM('Actual species'!G833="X"),1,0))</f>
        <v>0</v>
      </c>
      <c r="E833">
        <f>IF(SUM('Actual species'!H833)&gt;0,1,IF(SUM('Actual species'!H833="X"),1,0))</f>
        <v>0</v>
      </c>
      <c r="F833">
        <f>IF(SUM('Actual species'!I833)&gt;0,1,IF(SUM('Actual species'!I833="X"),1,0))</f>
        <v>0</v>
      </c>
      <c r="G833">
        <f>IF(SUM('Actual species'!J833)&gt;0,1,IF(SUM('Actual species'!J833="X"),1,0))</f>
        <v>0</v>
      </c>
      <c r="H833">
        <f>IF(SUM('Actual species'!K833)&gt;0,1,IF(SUM('Actual species'!K833="X"),1,0))</f>
        <v>0</v>
      </c>
      <c r="I833">
        <f>IF(SUM('Actual species'!L833)&gt;0,1,IF(SUM('Actual species'!L833="X"),1,0))</f>
        <v>0</v>
      </c>
      <c r="J833">
        <f>IF(SUM('Actual species'!M833)&gt;0,1,IF(SUM('Actual species'!M833="X"),1,0))</f>
        <v>0</v>
      </c>
      <c r="K833">
        <f>IF(SUM('Actual species'!N833)&gt;0,1,IF(SUM('Actual species'!N833="X"),1,0))</f>
        <v>0</v>
      </c>
      <c r="L833">
        <f>IF(SUM('Actual species'!O833)&gt;0,1,IF(SUM('Actual species'!O833="X"),1,0))</f>
        <v>0</v>
      </c>
      <c r="M833">
        <f>IF(SUM('Actual species'!P833)&gt;0,1,IF(SUM('Actual species'!P833="X"),1,0))</f>
        <v>0</v>
      </c>
      <c r="N833">
        <f>IF(SUM('Actual species'!Q833)&gt;0,1,IF(SUM('Actual species'!Q833="X"),1,0))</f>
        <v>0</v>
      </c>
      <c r="O833">
        <f>IF(SUM('Actual species'!R833)&gt;0,1,IF(SUM('Actual species'!R833="X"),1,0))</f>
        <v>0</v>
      </c>
      <c r="P833">
        <f>IF(SUM('Actual species'!S833)&gt;0,1,IF(SUM('Actual species'!S833="X"),1,0))</f>
        <v>1</v>
      </c>
      <c r="Q833">
        <f>IF(SUM('Actual species'!T833)&gt;0,1,IF(SUM('Actual species'!T833="X"),1,0))</f>
        <v>1</v>
      </c>
      <c r="R833">
        <f>IF(SUM('Actual species'!U833)&gt;0,1,IF(SUM('Actual species'!U833="X"),1,0))</f>
        <v>0</v>
      </c>
      <c r="S833">
        <f>IF(SUM('Actual species'!V833)&gt;0,1,IF(SUM('Actual species'!V833="X"),1,0))</f>
        <v>0</v>
      </c>
      <c r="T833">
        <f>IF(SUM('Actual species'!W833)&gt;0,1,IF(SUM('Actual species'!W833="X"),1,0))</f>
        <v>0</v>
      </c>
      <c r="U833">
        <f>IF(SUM('Actual species'!X833)&gt;0,1,IF(SUM('Actual species'!X833="X"),1,0))</f>
        <v>1</v>
      </c>
      <c r="V833">
        <f>IF(SUM('Actual species'!Y833)&gt;0,1,IF(SUM('Actual species'!Y833="X"),1,0))</f>
        <v>1</v>
      </c>
    </row>
    <row r="834" spans="1:22" x14ac:dyDescent="0.3">
      <c r="A834" t="str">
        <f>'Actual species'!A834</f>
        <v>Bisnius fimetarius</v>
      </c>
      <c r="B834">
        <f>IF(SUM('Actual species'!B834:E834)&gt;0,1,IF(SUM('Actual species'!B834:E834="X"),1,0))</f>
        <v>0</v>
      </c>
      <c r="C834">
        <f>IF(SUM('Actual species'!F834)&gt;0,1,IF(SUM('Actual species'!F834="X"),1,0))</f>
        <v>0</v>
      </c>
      <c r="D834">
        <f>IF(SUM('Actual species'!G834)&gt;0,1,IF(SUM('Actual species'!G834="X"),1,0))</f>
        <v>0</v>
      </c>
      <c r="E834">
        <f>IF(SUM('Actual species'!H834)&gt;0,1,IF(SUM('Actual species'!H834="X"),1,0))</f>
        <v>0</v>
      </c>
      <c r="F834">
        <f>IF(SUM('Actual species'!I834)&gt;0,1,IF(SUM('Actual species'!I834="X"),1,0))</f>
        <v>0</v>
      </c>
      <c r="G834">
        <f>IF(SUM('Actual species'!J834)&gt;0,1,IF(SUM('Actual species'!J834="X"),1,0))</f>
        <v>0</v>
      </c>
      <c r="H834">
        <f>IF(SUM('Actual species'!K834)&gt;0,1,IF(SUM('Actual species'!K834="X"),1,0))</f>
        <v>1</v>
      </c>
      <c r="I834">
        <f>IF(SUM('Actual species'!L834)&gt;0,1,IF(SUM('Actual species'!L834="X"),1,0))</f>
        <v>0</v>
      </c>
      <c r="J834">
        <f>IF(SUM('Actual species'!M834)&gt;0,1,IF(SUM('Actual species'!M834="X"),1,0))</f>
        <v>0</v>
      </c>
      <c r="K834">
        <f>IF(SUM('Actual species'!N834)&gt;0,1,IF(SUM('Actual species'!N834="X"),1,0))</f>
        <v>0</v>
      </c>
      <c r="L834">
        <f>IF(SUM('Actual species'!O834)&gt;0,1,IF(SUM('Actual species'!O834="X"),1,0))</f>
        <v>0</v>
      </c>
      <c r="M834">
        <f>IF(SUM('Actual species'!P834)&gt;0,1,IF(SUM('Actual species'!P834="X"),1,0))</f>
        <v>0</v>
      </c>
      <c r="N834">
        <f>IF(SUM('Actual species'!Q834)&gt;0,1,IF(SUM('Actual species'!Q834="X"),1,0))</f>
        <v>0</v>
      </c>
      <c r="O834">
        <f>IF(SUM('Actual species'!R834)&gt;0,1,IF(SUM('Actual species'!R834="X"),1,0))</f>
        <v>0</v>
      </c>
      <c r="P834">
        <f>IF(SUM('Actual species'!S834)&gt;0,1,IF(SUM('Actual species'!S834="X"),1,0))</f>
        <v>0</v>
      </c>
      <c r="Q834">
        <f>IF(SUM('Actual species'!T834)&gt;0,1,IF(SUM('Actual species'!T834="X"),1,0))</f>
        <v>0</v>
      </c>
      <c r="R834">
        <f>IF(SUM('Actual species'!U834)&gt;0,1,IF(SUM('Actual species'!U834="X"),1,0))</f>
        <v>0</v>
      </c>
      <c r="S834">
        <f>IF(SUM('Actual species'!V834)&gt;0,1,IF(SUM('Actual species'!V834="X"),1,0))</f>
        <v>0</v>
      </c>
      <c r="T834">
        <f>IF(SUM('Actual species'!W834)&gt;0,1,IF(SUM('Actual species'!W834="X"),1,0))</f>
        <v>0</v>
      </c>
      <c r="U834">
        <f>IF(SUM('Actual species'!X834)&gt;0,1,IF(SUM('Actual species'!X834="X"),1,0))</f>
        <v>1</v>
      </c>
      <c r="V834">
        <f>IF(SUM('Actual species'!Y834)&gt;0,1,IF(SUM('Actual species'!Y834="X"),1,0))</f>
        <v>1</v>
      </c>
    </row>
    <row r="835" spans="1:22" x14ac:dyDescent="0.3">
      <c r="A835" t="str">
        <f>'Actual species'!A835</f>
        <v>Bisnius sordidus</v>
      </c>
      <c r="B835">
        <f>IF(SUM('Actual species'!B835:E835)&gt;0,1,IF(SUM('Actual species'!B835:E835="X"),1,0))</f>
        <v>0</v>
      </c>
      <c r="C835">
        <f>IF(SUM('Actual species'!F835)&gt;0,1,IF(SUM('Actual species'!F835="X"),1,0))</f>
        <v>0</v>
      </c>
      <c r="D835">
        <f>IF(SUM('Actual species'!G835)&gt;0,1,IF(SUM('Actual species'!G835="X"),1,0))</f>
        <v>0</v>
      </c>
      <c r="E835">
        <f>IF(SUM('Actual species'!H835)&gt;0,1,IF(SUM('Actual species'!H835="X"),1,0))</f>
        <v>0</v>
      </c>
      <c r="F835">
        <f>IF(SUM('Actual species'!I835)&gt;0,1,IF(SUM('Actual species'!I835="X"),1,0))</f>
        <v>0</v>
      </c>
      <c r="G835">
        <f>IF(SUM('Actual species'!J835)&gt;0,1,IF(SUM('Actual species'!J835="X"),1,0))</f>
        <v>0</v>
      </c>
      <c r="H835">
        <f>IF(SUM('Actual species'!K835)&gt;0,1,IF(SUM('Actual species'!K835="X"),1,0))</f>
        <v>1</v>
      </c>
      <c r="I835">
        <f>IF(SUM('Actual species'!L835)&gt;0,1,IF(SUM('Actual species'!L835="X"),1,0))</f>
        <v>0</v>
      </c>
      <c r="J835">
        <f>IF(SUM('Actual species'!M835)&gt;0,1,IF(SUM('Actual species'!M835="X"),1,0))</f>
        <v>1</v>
      </c>
      <c r="K835">
        <f>IF(SUM('Actual species'!N835)&gt;0,1,IF(SUM('Actual species'!N835="X"),1,0))</f>
        <v>0</v>
      </c>
      <c r="L835">
        <f>IF(SUM('Actual species'!O835)&gt;0,1,IF(SUM('Actual species'!O835="X"),1,0))</f>
        <v>0</v>
      </c>
      <c r="M835">
        <f>IF(SUM('Actual species'!P835)&gt;0,1,IF(SUM('Actual species'!P835="X"),1,0))</f>
        <v>0</v>
      </c>
      <c r="N835">
        <f>IF(SUM('Actual species'!Q835)&gt;0,1,IF(SUM('Actual species'!Q835="X"),1,0))</f>
        <v>0</v>
      </c>
      <c r="O835">
        <f>IF(SUM('Actual species'!R835)&gt;0,1,IF(SUM('Actual species'!R835="X"),1,0))</f>
        <v>0</v>
      </c>
      <c r="P835">
        <f>IF(SUM('Actual species'!S835)&gt;0,1,IF(SUM('Actual species'!S835="X"),1,0))</f>
        <v>0</v>
      </c>
      <c r="Q835">
        <f>IF(SUM('Actual species'!T835)&gt;0,1,IF(SUM('Actual species'!T835="X"),1,0))</f>
        <v>0</v>
      </c>
      <c r="R835">
        <f>IF(SUM('Actual species'!U835)&gt;0,1,IF(SUM('Actual species'!U835="X"),1,0))</f>
        <v>0</v>
      </c>
      <c r="S835">
        <f>IF(SUM('Actual species'!V835)&gt;0,1,IF(SUM('Actual species'!V835="X"),1,0))</f>
        <v>0</v>
      </c>
      <c r="T835">
        <f>IF(SUM('Actual species'!W835)&gt;0,1,IF(SUM('Actual species'!W835="X"),1,0))</f>
        <v>0</v>
      </c>
      <c r="U835">
        <f>IF(SUM('Actual species'!X835)&gt;0,1,IF(SUM('Actual species'!X835="X"),1,0))</f>
        <v>1</v>
      </c>
      <c r="V835">
        <f>IF(SUM('Actual species'!Y835)&gt;0,1,IF(SUM('Actual species'!Y835="X"),1,0))</f>
        <v>1</v>
      </c>
    </row>
    <row r="836" spans="1:22" x14ac:dyDescent="0.3">
      <c r="A836" t="str">
        <f>'Actual species'!A836</f>
        <v>Cafius cicatricosus</v>
      </c>
      <c r="B836">
        <f>IF(SUM('Actual species'!B836:E836)&gt;0,1,IF(SUM('Actual species'!B836:E836="X"),1,0))</f>
        <v>0</v>
      </c>
      <c r="C836">
        <f>IF(SUM('Actual species'!F836)&gt;0,1,IF(SUM('Actual species'!F836="X"),1,0))</f>
        <v>0</v>
      </c>
      <c r="D836">
        <f>IF(SUM('Actual species'!G836)&gt;0,1,IF(SUM('Actual species'!G836="X"),1,0))</f>
        <v>0</v>
      </c>
      <c r="E836">
        <f>IF(SUM('Actual species'!H836)&gt;0,1,IF(SUM('Actual species'!H836="X"),1,0))</f>
        <v>0</v>
      </c>
      <c r="F836">
        <f>IF(SUM('Actual species'!I836)&gt;0,1,IF(SUM('Actual species'!I836="X"),1,0))</f>
        <v>0</v>
      </c>
      <c r="G836">
        <f>IF(SUM('Actual species'!J836)&gt;0,1,IF(SUM('Actual species'!J836="X"),1,0))</f>
        <v>0</v>
      </c>
      <c r="H836">
        <f>IF(SUM('Actual species'!K836)&gt;0,1,IF(SUM('Actual species'!K836="X"),1,0))</f>
        <v>0</v>
      </c>
      <c r="I836">
        <f>IF(SUM('Actual species'!L836)&gt;0,1,IF(SUM('Actual species'!L836="X"),1,0))</f>
        <v>0</v>
      </c>
      <c r="J836">
        <f>IF(SUM('Actual species'!M836)&gt;0,1,IF(SUM('Actual species'!M836="X"),1,0))</f>
        <v>1</v>
      </c>
      <c r="K836">
        <f>IF(SUM('Actual species'!N836)&gt;0,1,IF(SUM('Actual species'!N836="X"),1,0))</f>
        <v>0</v>
      </c>
      <c r="L836">
        <f>IF(SUM('Actual species'!O836)&gt;0,1,IF(SUM('Actual species'!O836="X"),1,0))</f>
        <v>0</v>
      </c>
      <c r="M836">
        <f>IF(SUM('Actual species'!P836)&gt;0,1,IF(SUM('Actual species'!P836="X"),1,0))</f>
        <v>0</v>
      </c>
      <c r="N836">
        <f>IF(SUM('Actual species'!Q836)&gt;0,1,IF(SUM('Actual species'!Q836="X"),1,0))</f>
        <v>0</v>
      </c>
      <c r="O836">
        <f>IF(SUM('Actual species'!R836)&gt;0,1,IF(SUM('Actual species'!R836="X"),1,0))</f>
        <v>0</v>
      </c>
      <c r="P836">
        <f>IF(SUM('Actual species'!S836)&gt;0,1,IF(SUM('Actual species'!S836="X"),1,0))</f>
        <v>0</v>
      </c>
      <c r="Q836">
        <f>IF(SUM('Actual species'!T836)&gt;0,1,IF(SUM('Actual species'!T836="X"),1,0))</f>
        <v>0</v>
      </c>
      <c r="R836">
        <f>IF(SUM('Actual species'!U836)&gt;0,1,IF(SUM('Actual species'!U836="X"),1,0))</f>
        <v>0</v>
      </c>
      <c r="S836">
        <f>IF(SUM('Actual species'!V836)&gt;0,1,IF(SUM('Actual species'!V836="X"),1,0))</f>
        <v>0</v>
      </c>
      <c r="T836">
        <f>IF(SUM('Actual species'!W836)&gt;0,1,IF(SUM('Actual species'!W836="X"),1,0))</f>
        <v>0</v>
      </c>
      <c r="U836">
        <f>IF(SUM('Actual species'!X836)&gt;0,1,IF(SUM('Actual species'!X836="X"),1,0))</f>
        <v>0</v>
      </c>
      <c r="V836">
        <f>IF(SUM('Actual species'!Y836)&gt;0,1,IF(SUM('Actual species'!Y836="X"),1,0))</f>
        <v>0</v>
      </c>
    </row>
    <row r="837" spans="1:22" x14ac:dyDescent="0.3">
      <c r="A837" t="str">
        <f>'Actual species'!A837</f>
        <v>Cafius xantholoma</v>
      </c>
      <c r="B837">
        <f>IF(SUM('Actual species'!B837:E837)&gt;0,1,IF(SUM('Actual species'!B837:E837="X"),1,0))</f>
        <v>1</v>
      </c>
      <c r="C837">
        <f>IF(SUM('Actual species'!F837)&gt;0,1,IF(SUM('Actual species'!F837="X"),1,0))</f>
        <v>0</v>
      </c>
      <c r="D837">
        <f>IF(SUM('Actual species'!G837)&gt;0,1,IF(SUM('Actual species'!G837="X"),1,0))</f>
        <v>0</v>
      </c>
      <c r="E837">
        <f>IF(SUM('Actual species'!H837)&gt;0,1,IF(SUM('Actual species'!H837="X"),1,0))</f>
        <v>0</v>
      </c>
      <c r="F837">
        <f>IF(SUM('Actual species'!I837)&gt;0,1,IF(SUM('Actual species'!I837="X"),1,0))</f>
        <v>0</v>
      </c>
      <c r="G837">
        <f>IF(SUM('Actual species'!J837)&gt;0,1,IF(SUM('Actual species'!J837="X"),1,0))</f>
        <v>0</v>
      </c>
      <c r="H837">
        <f>IF(SUM('Actual species'!K837)&gt;0,1,IF(SUM('Actual species'!K837="X"),1,0))</f>
        <v>0</v>
      </c>
      <c r="I837">
        <f>IF(SUM('Actual species'!L837)&gt;0,1,IF(SUM('Actual species'!L837="X"),1,0))</f>
        <v>0</v>
      </c>
      <c r="J837">
        <f>IF(SUM('Actual species'!M837)&gt;0,1,IF(SUM('Actual species'!M837="X"),1,0))</f>
        <v>1</v>
      </c>
      <c r="K837">
        <f>IF(SUM('Actual species'!N837)&gt;0,1,IF(SUM('Actual species'!N837="X"),1,0))</f>
        <v>0</v>
      </c>
      <c r="L837">
        <f>IF(SUM('Actual species'!O837)&gt;0,1,IF(SUM('Actual species'!O837="X"),1,0))</f>
        <v>0</v>
      </c>
      <c r="M837">
        <f>IF(SUM('Actual species'!P837)&gt;0,1,IF(SUM('Actual species'!P837="X"),1,0))</f>
        <v>0</v>
      </c>
      <c r="N837">
        <f>IF(SUM('Actual species'!Q837)&gt;0,1,IF(SUM('Actual species'!Q837="X"),1,0))</f>
        <v>0</v>
      </c>
      <c r="O837">
        <f>IF(SUM('Actual species'!R837)&gt;0,1,IF(SUM('Actual species'!R837="X"),1,0))</f>
        <v>0</v>
      </c>
      <c r="P837">
        <f>IF(SUM('Actual species'!S837)&gt;0,1,IF(SUM('Actual species'!S837="X"),1,0))</f>
        <v>0</v>
      </c>
      <c r="Q837">
        <f>IF(SUM('Actual species'!T837)&gt;0,1,IF(SUM('Actual species'!T837="X"),1,0))</f>
        <v>0</v>
      </c>
      <c r="R837">
        <f>IF(SUM('Actual species'!U837)&gt;0,1,IF(SUM('Actual species'!U837="X"),1,0))</f>
        <v>0</v>
      </c>
      <c r="S837">
        <f>IF(SUM('Actual species'!V837)&gt;0,1,IF(SUM('Actual species'!V837="X"),1,0))</f>
        <v>0</v>
      </c>
      <c r="T837">
        <f>IF(SUM('Actual species'!W837)&gt;0,1,IF(SUM('Actual species'!W837="X"),1,0))</f>
        <v>0</v>
      </c>
      <c r="U837">
        <f>IF(SUM('Actual species'!X837)&gt;0,1,IF(SUM('Actual species'!X837="X"),1,0))</f>
        <v>0</v>
      </c>
      <c r="V837">
        <f>IF(SUM('Actual species'!Y837)&gt;0,1,IF(SUM('Actual species'!Y837="X"),1,0))</f>
        <v>1</v>
      </c>
    </row>
    <row r="838" spans="1:22" x14ac:dyDescent="0.3">
      <c r="A838" t="str">
        <f>'Actual species'!A838</f>
        <v>Creophilus maxillosus</v>
      </c>
      <c r="B838">
        <f>IF(SUM('Actual species'!B838:E838)&gt;0,1,IF(SUM('Actual species'!B838:E838="X"),1,0))</f>
        <v>1</v>
      </c>
      <c r="C838">
        <f>IF(SUM('Actual species'!F838)&gt;0,1,IF(SUM('Actual species'!F838="X"),1,0))</f>
        <v>0</v>
      </c>
      <c r="D838">
        <f>IF(SUM('Actual species'!G838)&gt;0,1,IF(SUM('Actual species'!G838="X"),1,0))</f>
        <v>0</v>
      </c>
      <c r="E838">
        <f>IF(SUM('Actual species'!H838)&gt;0,1,IF(SUM('Actual species'!H838="X"),1,0))</f>
        <v>0</v>
      </c>
      <c r="F838">
        <f>IF(SUM('Actual species'!I838)&gt;0,1,IF(SUM('Actual species'!I838="X"),1,0))</f>
        <v>1</v>
      </c>
      <c r="G838">
        <f>IF(SUM('Actual species'!J838)&gt;0,1,IF(SUM('Actual species'!J838="X"),1,0))</f>
        <v>0</v>
      </c>
      <c r="H838">
        <f>IF(SUM('Actual species'!K838)&gt;0,1,IF(SUM('Actual species'!K838="X"),1,0))</f>
        <v>0</v>
      </c>
      <c r="I838">
        <f>IF(SUM('Actual species'!L838)&gt;0,1,IF(SUM('Actual species'!L838="X"),1,0))</f>
        <v>0</v>
      </c>
      <c r="J838">
        <f>IF(SUM('Actual species'!M838)&gt;0,1,IF(SUM('Actual species'!M838="X"),1,0))</f>
        <v>0</v>
      </c>
      <c r="K838">
        <f>IF(SUM('Actual species'!N838)&gt;0,1,IF(SUM('Actual species'!N838="X"),1,0))</f>
        <v>0</v>
      </c>
      <c r="L838">
        <f>IF(SUM('Actual species'!O838)&gt;0,1,IF(SUM('Actual species'!O838="X"),1,0))</f>
        <v>0</v>
      </c>
      <c r="M838">
        <f>IF(SUM('Actual species'!P838)&gt;0,1,IF(SUM('Actual species'!P838="X"),1,0))</f>
        <v>0</v>
      </c>
      <c r="N838">
        <f>IF(SUM('Actual species'!Q838)&gt;0,1,IF(SUM('Actual species'!Q838="X"),1,0))</f>
        <v>0</v>
      </c>
      <c r="O838">
        <f>IF(SUM('Actual species'!R838)&gt;0,1,IF(SUM('Actual species'!R838="X"),1,0))</f>
        <v>0</v>
      </c>
      <c r="P838">
        <f>IF(SUM('Actual species'!S838)&gt;0,1,IF(SUM('Actual species'!S838="X"),1,0))</f>
        <v>0</v>
      </c>
      <c r="Q838">
        <f>IF(SUM('Actual species'!T838)&gt;0,1,IF(SUM('Actual species'!T838="X"),1,0))</f>
        <v>0</v>
      </c>
      <c r="R838">
        <f>IF(SUM('Actual species'!U838)&gt;0,1,IF(SUM('Actual species'!U838="X"),1,0))</f>
        <v>0</v>
      </c>
      <c r="S838">
        <f>IF(SUM('Actual species'!V838)&gt;0,1,IF(SUM('Actual species'!V838="X"),1,0))</f>
        <v>0</v>
      </c>
      <c r="T838">
        <f>IF(SUM('Actual species'!W838)&gt;0,1,IF(SUM('Actual species'!W838="X"),1,0))</f>
        <v>0</v>
      </c>
      <c r="U838">
        <f>IF(SUM('Actual species'!X838)&gt;0,1,IF(SUM('Actual species'!X838="X"),1,0))</f>
        <v>1</v>
      </c>
      <c r="V838">
        <f>IF(SUM('Actual species'!Y838)&gt;0,1,IF(SUM('Actual species'!Y838="X"),1,0))</f>
        <v>1</v>
      </c>
    </row>
    <row r="839" spans="1:22" x14ac:dyDescent="0.3">
      <c r="A839" t="str">
        <f>'Actual species'!A839</f>
        <v>Dinothenarus flavocephalus</v>
      </c>
      <c r="B839">
        <f>IF(SUM('Actual species'!B839:E839)&gt;0,1,IF(SUM('Actual species'!B839:E839="X"),1,0))</f>
        <v>0</v>
      </c>
      <c r="C839">
        <f>IF(SUM('Actual species'!F839)&gt;0,1,IF(SUM('Actual species'!F839="X"),1,0))</f>
        <v>1</v>
      </c>
      <c r="D839">
        <f>IF(SUM('Actual species'!G839)&gt;0,1,IF(SUM('Actual species'!G839="X"),1,0))</f>
        <v>0</v>
      </c>
      <c r="E839">
        <f>IF(SUM('Actual species'!H839)&gt;0,1,IF(SUM('Actual species'!H839="X"),1,0))</f>
        <v>0</v>
      </c>
      <c r="F839">
        <f>IF(SUM('Actual species'!I839)&gt;0,1,IF(SUM('Actual species'!I839="X"),1,0))</f>
        <v>0</v>
      </c>
      <c r="G839">
        <f>IF(SUM('Actual species'!J839)&gt;0,1,IF(SUM('Actual species'!J839="X"),1,0))</f>
        <v>0</v>
      </c>
      <c r="H839">
        <f>IF(SUM('Actual species'!K839)&gt;0,1,IF(SUM('Actual species'!K839="X"),1,0))</f>
        <v>1</v>
      </c>
      <c r="I839">
        <f>IF(SUM('Actual species'!L839)&gt;0,1,IF(SUM('Actual species'!L839="X"),1,0))</f>
        <v>0</v>
      </c>
      <c r="J839">
        <f>IF(SUM('Actual species'!M839)&gt;0,1,IF(SUM('Actual species'!M839="X"),1,0))</f>
        <v>0</v>
      </c>
      <c r="K839">
        <f>IF(SUM('Actual species'!N839)&gt;0,1,IF(SUM('Actual species'!N839="X"),1,0))</f>
        <v>0</v>
      </c>
      <c r="L839">
        <f>IF(SUM('Actual species'!O839)&gt;0,1,IF(SUM('Actual species'!O839="X"),1,0))</f>
        <v>0</v>
      </c>
      <c r="M839">
        <f>IF(SUM('Actual species'!P839)&gt;0,1,IF(SUM('Actual species'!P839="X"),1,0))</f>
        <v>0</v>
      </c>
      <c r="N839">
        <f>IF(SUM('Actual species'!Q839)&gt;0,1,IF(SUM('Actual species'!Q839="X"),1,0))</f>
        <v>0</v>
      </c>
      <c r="O839">
        <f>IF(SUM('Actual species'!R839)&gt;0,1,IF(SUM('Actual species'!R839="X"),1,0))</f>
        <v>0</v>
      </c>
      <c r="P839">
        <f>IF(SUM('Actual species'!S839)&gt;0,1,IF(SUM('Actual species'!S839="X"),1,0))</f>
        <v>0</v>
      </c>
      <c r="Q839">
        <f>IF(SUM('Actual species'!T839)&gt;0,1,IF(SUM('Actual species'!T839="X"),1,0))</f>
        <v>0</v>
      </c>
      <c r="R839">
        <f>IF(SUM('Actual species'!U839)&gt;0,1,IF(SUM('Actual species'!U839="X"),1,0))</f>
        <v>0</v>
      </c>
      <c r="S839">
        <f>IF(SUM('Actual species'!V839)&gt;0,1,IF(SUM('Actual species'!V839="X"),1,0))</f>
        <v>0</v>
      </c>
      <c r="T839">
        <f>IF(SUM('Actual species'!W839)&gt;0,1,IF(SUM('Actual species'!W839="X"),1,0))</f>
        <v>0</v>
      </c>
      <c r="U839">
        <f>IF(SUM('Actual species'!X839)&gt;0,1,IF(SUM('Actual species'!X839="X"),1,0))</f>
        <v>1</v>
      </c>
      <c r="V839">
        <f>IF(SUM('Actual species'!Y839)&gt;0,1,IF(SUM('Actual species'!Y839="X"),1,0))</f>
        <v>1</v>
      </c>
    </row>
    <row r="840" spans="1:22" x14ac:dyDescent="0.3">
      <c r="A840" t="str">
        <f>'Actual species'!A840</f>
        <v>Erichsonius rivularis</v>
      </c>
      <c r="B840">
        <f>IF(SUM('Actual species'!B840:E840)&gt;0,1,IF(SUM('Actual species'!B840:E840="X"),1,0))</f>
        <v>0</v>
      </c>
      <c r="C840">
        <f>IF(SUM('Actual species'!F840)&gt;0,1,IF(SUM('Actual species'!F840="X"),1,0))</f>
        <v>0</v>
      </c>
      <c r="D840">
        <f>IF(SUM('Actual species'!G840)&gt;0,1,IF(SUM('Actual species'!G840="X"),1,0))</f>
        <v>0</v>
      </c>
      <c r="E840">
        <f>IF(SUM('Actual species'!H840)&gt;0,1,IF(SUM('Actual species'!H840="X"),1,0))</f>
        <v>0</v>
      </c>
      <c r="F840">
        <f>IF(SUM('Actual species'!I840)&gt;0,1,IF(SUM('Actual species'!I840="X"),1,0))</f>
        <v>0</v>
      </c>
      <c r="G840">
        <f>IF(SUM('Actual species'!J840)&gt;0,1,IF(SUM('Actual species'!J840="X"),1,0))</f>
        <v>0</v>
      </c>
      <c r="H840">
        <f>IF(SUM('Actual species'!K840)&gt;0,1,IF(SUM('Actual species'!K840="X"),1,0))</f>
        <v>0</v>
      </c>
      <c r="I840">
        <f>IF(SUM('Actual species'!L840)&gt;0,1,IF(SUM('Actual species'!L840="X"),1,0))</f>
        <v>0</v>
      </c>
      <c r="J840">
        <f>IF(SUM('Actual species'!M840)&gt;0,1,IF(SUM('Actual species'!M840="X"),1,0))</f>
        <v>0</v>
      </c>
      <c r="K840">
        <f>IF(SUM('Actual species'!N840)&gt;0,1,IF(SUM('Actual species'!N840="X"),1,0))</f>
        <v>0</v>
      </c>
      <c r="L840">
        <f>IF(SUM('Actual species'!O840)&gt;0,1,IF(SUM('Actual species'!O840="X"),1,0))</f>
        <v>0</v>
      </c>
      <c r="M840">
        <f>IF(SUM('Actual species'!P840)&gt;0,1,IF(SUM('Actual species'!P840="X"),1,0))</f>
        <v>0</v>
      </c>
      <c r="N840">
        <f>IF(SUM('Actual species'!Q840)&gt;0,1,IF(SUM('Actual species'!Q840="X"),1,0))</f>
        <v>0</v>
      </c>
      <c r="O840">
        <f>IF(SUM('Actual species'!R840)&gt;0,1,IF(SUM('Actual species'!R840="X"),1,0))</f>
        <v>1</v>
      </c>
      <c r="P840">
        <f>IF(SUM('Actual species'!S840)&gt;0,1,IF(SUM('Actual species'!S840="X"),1,0))</f>
        <v>0</v>
      </c>
      <c r="Q840">
        <f>IF(SUM('Actual species'!T840)&gt;0,1,IF(SUM('Actual species'!T840="X"),1,0))</f>
        <v>0</v>
      </c>
      <c r="R840">
        <f>IF(SUM('Actual species'!U840)&gt;0,1,IF(SUM('Actual species'!U840="X"),1,0))</f>
        <v>0</v>
      </c>
      <c r="S840">
        <f>IF(SUM('Actual species'!V840)&gt;0,1,IF(SUM('Actual species'!V840="X"),1,0))</f>
        <v>0</v>
      </c>
      <c r="T840">
        <f>IF(SUM('Actual species'!W840)&gt;0,1,IF(SUM('Actual species'!W840="X"),1,0))</f>
        <v>0</v>
      </c>
      <c r="U840">
        <f>IF(SUM('Actual species'!X840)&gt;0,1,IF(SUM('Actual species'!X840="X"),1,0))</f>
        <v>1</v>
      </c>
      <c r="V840">
        <f>IF(SUM('Actual species'!Y840)&gt;0,1,IF(SUM('Actual species'!Y840="X"),1,0))</f>
        <v>1</v>
      </c>
    </row>
    <row r="841" spans="1:22" x14ac:dyDescent="0.3">
      <c r="A841" t="str">
        <f>'Actual species'!A841</f>
        <v>Erichsonius subopacus</v>
      </c>
      <c r="B841">
        <f>IF(SUM('Actual species'!B841:E841)&gt;0,1,IF(SUM('Actual species'!B841:E841="X"),1,0))</f>
        <v>1</v>
      </c>
      <c r="C841">
        <f>IF(SUM('Actual species'!F841)&gt;0,1,IF(SUM('Actual species'!F841="X"),1,0))</f>
        <v>0</v>
      </c>
      <c r="D841">
        <f>IF(SUM('Actual species'!G841)&gt;0,1,IF(SUM('Actual species'!G841="X"),1,0))</f>
        <v>1</v>
      </c>
      <c r="E841">
        <f>IF(SUM('Actual species'!H841)&gt;0,1,IF(SUM('Actual species'!H841="X"),1,0))</f>
        <v>1</v>
      </c>
      <c r="F841">
        <f>IF(SUM('Actual species'!I841)&gt;0,1,IF(SUM('Actual species'!I841="X"),1,0))</f>
        <v>1</v>
      </c>
      <c r="G841">
        <f>IF(SUM('Actual species'!J841)&gt;0,1,IF(SUM('Actual species'!J841="X"),1,0))</f>
        <v>0</v>
      </c>
      <c r="H841">
        <f>IF(SUM('Actual species'!K841)&gt;0,1,IF(SUM('Actual species'!K841="X"),1,0))</f>
        <v>0</v>
      </c>
      <c r="I841">
        <f>IF(SUM('Actual species'!L841)&gt;0,1,IF(SUM('Actual species'!L841="X"),1,0))</f>
        <v>0</v>
      </c>
      <c r="J841">
        <f>IF(SUM('Actual species'!M841)&gt;0,1,IF(SUM('Actual species'!M841="X"),1,0))</f>
        <v>1</v>
      </c>
      <c r="K841">
        <f>IF(SUM('Actual species'!N841)&gt;0,1,IF(SUM('Actual species'!N841="X"),1,0))</f>
        <v>0</v>
      </c>
      <c r="L841">
        <f>IF(SUM('Actual species'!O841)&gt;0,1,IF(SUM('Actual species'!O841="X"),1,0))</f>
        <v>0</v>
      </c>
      <c r="M841">
        <f>IF(SUM('Actual species'!P841)&gt;0,1,IF(SUM('Actual species'!P841="X"),1,0))</f>
        <v>1</v>
      </c>
      <c r="N841">
        <f>IF(SUM('Actual species'!Q841)&gt;0,1,IF(SUM('Actual species'!Q841="X"),1,0))</f>
        <v>0</v>
      </c>
      <c r="O841">
        <f>IF(SUM('Actual species'!R841)&gt;0,1,IF(SUM('Actual species'!R841="X"),1,0))</f>
        <v>0</v>
      </c>
      <c r="P841">
        <f>IF(SUM('Actual species'!S841)&gt;0,1,IF(SUM('Actual species'!S841="X"),1,0))</f>
        <v>0</v>
      </c>
      <c r="Q841">
        <f>IF(SUM('Actual species'!T841)&gt;0,1,IF(SUM('Actual species'!T841="X"),1,0))</f>
        <v>0</v>
      </c>
      <c r="R841">
        <f>IF(SUM('Actual species'!U841)&gt;0,1,IF(SUM('Actual species'!U841="X"),1,0))</f>
        <v>0</v>
      </c>
      <c r="S841">
        <f>IF(SUM('Actual species'!V841)&gt;0,1,IF(SUM('Actual species'!V841="X"),1,0))</f>
        <v>0</v>
      </c>
      <c r="T841">
        <f>IF(SUM('Actual species'!W841)&gt;0,1,IF(SUM('Actual species'!W841="X"),1,0))</f>
        <v>0</v>
      </c>
      <c r="U841">
        <f>IF(SUM('Actual species'!X841)&gt;0,1,IF(SUM('Actual species'!X841="X"),1,0))</f>
        <v>0</v>
      </c>
      <c r="V841">
        <f>IF(SUM('Actual species'!Y841)&gt;0,1,IF(SUM('Actual species'!Y841="X"),1,0))</f>
        <v>1</v>
      </c>
    </row>
    <row r="842" spans="1:22" x14ac:dyDescent="0.3">
      <c r="A842" t="str">
        <f>'Actual species'!A842</f>
        <v>Gabrius astutoides</v>
      </c>
      <c r="B842">
        <f>IF(SUM('Actual species'!B842:E842)&gt;0,1,IF(SUM('Actual species'!B842:E842="X"),1,0))</f>
        <v>0</v>
      </c>
      <c r="C842">
        <f>IF(SUM('Actual species'!F842)&gt;0,1,IF(SUM('Actual species'!F842="X"),1,0))</f>
        <v>0</v>
      </c>
      <c r="D842">
        <f>IF(SUM('Actual species'!G842)&gt;0,1,IF(SUM('Actual species'!G842="X"),1,0))</f>
        <v>0</v>
      </c>
      <c r="E842">
        <f>IF(SUM('Actual species'!H842)&gt;0,1,IF(SUM('Actual species'!H842="X"),1,0))</f>
        <v>1</v>
      </c>
      <c r="F842">
        <f>IF(SUM('Actual species'!I842)&gt;0,1,IF(SUM('Actual species'!I842="X"),1,0))</f>
        <v>0</v>
      </c>
      <c r="G842">
        <f>IF(SUM('Actual species'!J842)&gt;0,1,IF(SUM('Actual species'!J842="X"),1,0))</f>
        <v>0</v>
      </c>
      <c r="H842">
        <f>IF(SUM('Actual species'!K842)&gt;0,1,IF(SUM('Actual species'!K842="X"),1,0))</f>
        <v>0</v>
      </c>
      <c r="I842">
        <f>IF(SUM('Actual species'!L842)&gt;0,1,IF(SUM('Actual species'!L842="X"),1,0))</f>
        <v>0</v>
      </c>
      <c r="J842">
        <f>IF(SUM('Actual species'!M842)&gt;0,1,IF(SUM('Actual species'!M842="X"),1,0))</f>
        <v>0</v>
      </c>
      <c r="K842">
        <f>IF(SUM('Actual species'!N842)&gt;0,1,IF(SUM('Actual species'!N842="X"),1,0))</f>
        <v>0</v>
      </c>
      <c r="L842">
        <f>IF(SUM('Actual species'!O842)&gt;0,1,IF(SUM('Actual species'!O842="X"),1,0))</f>
        <v>0</v>
      </c>
      <c r="M842">
        <f>IF(SUM('Actual species'!P842)&gt;0,1,IF(SUM('Actual species'!P842="X"),1,0))</f>
        <v>0</v>
      </c>
      <c r="N842">
        <f>IF(SUM('Actual species'!Q842)&gt;0,1,IF(SUM('Actual species'!Q842="X"),1,0))</f>
        <v>0</v>
      </c>
      <c r="O842">
        <f>IF(SUM('Actual species'!R842)&gt;0,1,IF(SUM('Actual species'!R842="X"),1,0))</f>
        <v>0</v>
      </c>
      <c r="P842">
        <f>IF(SUM('Actual species'!S842)&gt;0,1,IF(SUM('Actual species'!S842="X"),1,0))</f>
        <v>1</v>
      </c>
      <c r="Q842">
        <f>IF(SUM('Actual species'!T842)&gt;0,1,IF(SUM('Actual species'!T842="X"),1,0))</f>
        <v>0</v>
      </c>
      <c r="R842">
        <f>IF(SUM('Actual species'!U842)&gt;0,1,IF(SUM('Actual species'!U842="X"),1,0))</f>
        <v>0</v>
      </c>
      <c r="S842">
        <f>IF(SUM('Actual species'!V842)&gt;0,1,IF(SUM('Actual species'!V842="X"),1,0))</f>
        <v>0</v>
      </c>
      <c r="T842">
        <f>IF(SUM('Actual species'!W842)&gt;0,1,IF(SUM('Actual species'!W842="X"),1,0))</f>
        <v>0</v>
      </c>
      <c r="U842">
        <f>IF(SUM('Actual species'!X842)&gt;0,1,IF(SUM('Actual species'!X842="X"),1,0))</f>
        <v>1</v>
      </c>
      <c r="V842">
        <f>IF(SUM('Actual species'!Y842)&gt;0,1,IF(SUM('Actual species'!Y842="X"),1,0))</f>
        <v>0</v>
      </c>
    </row>
    <row r="843" spans="1:22" x14ac:dyDescent="0.3">
      <c r="A843" t="str">
        <f>'Actual species'!A843</f>
        <v>Gabrius exspectatus</v>
      </c>
      <c r="B843">
        <f>IF(SUM('Actual species'!B843:E843)&gt;0,1,IF(SUM('Actual species'!B843:E843="X"),1,0))</f>
        <v>0</v>
      </c>
      <c r="C843">
        <f>IF(SUM('Actual species'!F843)&gt;0,1,IF(SUM('Actual species'!F843="X"),1,0))</f>
        <v>0</v>
      </c>
      <c r="D843">
        <f>IF(SUM('Actual species'!G843)&gt;0,1,IF(SUM('Actual species'!G843="X"),1,0))</f>
        <v>0</v>
      </c>
      <c r="E843">
        <f>IF(SUM('Actual species'!H843)&gt;0,1,IF(SUM('Actual species'!H843="X"),1,0))</f>
        <v>0</v>
      </c>
      <c r="F843">
        <f>IF(SUM('Actual species'!I843)&gt;0,1,IF(SUM('Actual species'!I843="X"),1,0))</f>
        <v>0</v>
      </c>
      <c r="G843">
        <f>IF(SUM('Actual species'!J843)&gt;0,1,IF(SUM('Actual species'!J843="X"),1,0))</f>
        <v>0</v>
      </c>
      <c r="H843">
        <f>IF(SUM('Actual species'!K843)&gt;0,1,IF(SUM('Actual species'!K843="X"),1,0))</f>
        <v>0</v>
      </c>
      <c r="I843">
        <f>IF(SUM('Actual species'!L843)&gt;0,1,IF(SUM('Actual species'!L843="X"),1,0))</f>
        <v>0</v>
      </c>
      <c r="J843">
        <f>IF(SUM('Actual species'!M843)&gt;0,1,IF(SUM('Actual species'!M843="X"),1,0))</f>
        <v>0</v>
      </c>
      <c r="K843">
        <f>IF(SUM('Actual species'!N843)&gt;0,1,IF(SUM('Actual species'!N843="X"),1,0))</f>
        <v>0</v>
      </c>
      <c r="L843">
        <f>IF(SUM('Actual species'!O843)&gt;0,1,IF(SUM('Actual species'!O843="X"),1,0))</f>
        <v>0</v>
      </c>
      <c r="M843">
        <f>IF(SUM('Actual species'!P843)&gt;0,1,IF(SUM('Actual species'!P843="X"),1,0))</f>
        <v>0</v>
      </c>
      <c r="N843">
        <f>IF(SUM('Actual species'!Q843)&gt;0,1,IF(SUM('Actual species'!Q843="X"),1,0))</f>
        <v>0</v>
      </c>
      <c r="O843">
        <f>IF(SUM('Actual species'!R843)&gt;0,1,IF(SUM('Actual species'!R843="X"),1,0))</f>
        <v>0</v>
      </c>
      <c r="P843">
        <f>IF(SUM('Actual species'!S843)&gt;0,1,IF(SUM('Actual species'!S843="X"),1,0))</f>
        <v>1</v>
      </c>
      <c r="Q843">
        <f>IF(SUM('Actual species'!T843)&gt;0,1,IF(SUM('Actual species'!T843="X"),1,0))</f>
        <v>1</v>
      </c>
      <c r="R843">
        <f>IF(SUM('Actual species'!U843)&gt;0,1,IF(SUM('Actual species'!U843="X"),1,0))</f>
        <v>0</v>
      </c>
      <c r="S843">
        <f>IF(SUM('Actual species'!V843)&gt;0,1,IF(SUM('Actual species'!V843="X"),1,0))</f>
        <v>0</v>
      </c>
      <c r="T843">
        <f>IF(SUM('Actual species'!W843)&gt;0,1,IF(SUM('Actual species'!W843="X"),1,0))</f>
        <v>0</v>
      </c>
      <c r="U843">
        <f>IF(SUM('Actual species'!X843)&gt;0,1,IF(SUM('Actual species'!X843="X"),1,0))</f>
        <v>1</v>
      </c>
      <c r="V843">
        <f>IF(SUM('Actual species'!Y843)&gt;0,1,IF(SUM('Actual species'!Y843="X"),1,0))</f>
        <v>1</v>
      </c>
    </row>
    <row r="844" spans="1:22" x14ac:dyDescent="0.3">
      <c r="A844" t="str">
        <f>'Actual species'!A844</f>
        <v>Gabrius graecus</v>
      </c>
      <c r="B844">
        <f>IF(SUM('Actual species'!B844:E844)&gt;0,1,IF(SUM('Actual species'!B844:E844="X"),1,0))</f>
        <v>0</v>
      </c>
      <c r="C844">
        <f>IF(SUM('Actual species'!F844)&gt;0,1,IF(SUM('Actual species'!F844="X"),1,0))</f>
        <v>0</v>
      </c>
      <c r="D844">
        <f>IF(SUM('Actual species'!G844)&gt;0,1,IF(SUM('Actual species'!G844="X"),1,0))</f>
        <v>0</v>
      </c>
      <c r="E844">
        <f>IF(SUM('Actual species'!H844)&gt;0,1,IF(SUM('Actual species'!H844="X"),1,0))</f>
        <v>0</v>
      </c>
      <c r="F844">
        <f>IF(SUM('Actual species'!I844)&gt;0,1,IF(SUM('Actual species'!I844="X"),1,0))</f>
        <v>0</v>
      </c>
      <c r="G844">
        <f>IF(SUM('Actual species'!J844)&gt;0,1,IF(SUM('Actual species'!J844="X"),1,0))</f>
        <v>0</v>
      </c>
      <c r="H844">
        <f>IF(SUM('Actual species'!K844)&gt;0,1,IF(SUM('Actual species'!K844="X"),1,0))</f>
        <v>0</v>
      </c>
      <c r="I844">
        <f>IF(SUM('Actual species'!L844)&gt;0,1,IF(SUM('Actual species'!L844="X"),1,0))</f>
        <v>0</v>
      </c>
      <c r="J844">
        <f>IF(SUM('Actual species'!M844)&gt;0,1,IF(SUM('Actual species'!M844="X"),1,0))</f>
        <v>1</v>
      </c>
      <c r="K844">
        <f>IF(SUM('Actual species'!N844)&gt;0,1,IF(SUM('Actual species'!N844="X"),1,0))</f>
        <v>0</v>
      </c>
      <c r="L844">
        <f>IF(SUM('Actual species'!O844)&gt;0,1,IF(SUM('Actual species'!O844="X"),1,0))</f>
        <v>0</v>
      </c>
      <c r="M844">
        <f>IF(SUM('Actual species'!P844)&gt;0,1,IF(SUM('Actual species'!P844="X"),1,0))</f>
        <v>0</v>
      </c>
      <c r="N844">
        <f>IF(SUM('Actual species'!Q844)&gt;0,1,IF(SUM('Actual species'!Q844="X"),1,0))</f>
        <v>0</v>
      </c>
      <c r="O844">
        <f>IF(SUM('Actual species'!R844)&gt;0,1,IF(SUM('Actual species'!R844="X"),1,0))</f>
        <v>0</v>
      </c>
      <c r="P844">
        <f>IF(SUM('Actual species'!S844)&gt;0,1,IF(SUM('Actual species'!S844="X"),1,0))</f>
        <v>0</v>
      </c>
      <c r="Q844">
        <f>IF(SUM('Actual species'!T844)&gt;0,1,IF(SUM('Actual species'!T844="X"),1,0))</f>
        <v>0</v>
      </c>
      <c r="R844">
        <f>IF(SUM('Actual species'!U844)&gt;0,1,IF(SUM('Actual species'!U844="X"),1,0))</f>
        <v>0</v>
      </c>
      <c r="S844">
        <f>IF(SUM('Actual species'!V844)&gt;0,1,IF(SUM('Actual species'!V844="X"),1,0))</f>
        <v>0</v>
      </c>
      <c r="T844">
        <f>IF(SUM('Actual species'!W844)&gt;0,1,IF(SUM('Actual species'!W844="X"),1,0))</f>
        <v>0</v>
      </c>
      <c r="U844">
        <f>IF(SUM('Actual species'!X844)&gt;0,1,IF(SUM('Actual species'!X844="X"),1,0))</f>
        <v>1</v>
      </c>
      <c r="V844">
        <f>IF(SUM('Actual species'!Y844)&gt;0,1,IF(SUM('Actual species'!Y844="X"),1,0))</f>
        <v>0</v>
      </c>
    </row>
    <row r="845" spans="1:22" x14ac:dyDescent="0.3">
      <c r="A845" t="str">
        <f>'Actual species'!A845</f>
        <v>Gabrius latro</v>
      </c>
      <c r="B845">
        <f>IF(SUM('Actual species'!B845:E845)&gt;0,1,IF(SUM('Actual species'!B845:E845="X"),1,0))</f>
        <v>0</v>
      </c>
      <c r="C845">
        <f>IF(SUM('Actual species'!F845)&gt;0,1,IF(SUM('Actual species'!F845="X"),1,0))</f>
        <v>0</v>
      </c>
      <c r="D845">
        <f>IF(SUM('Actual species'!G845)&gt;0,1,IF(SUM('Actual species'!G845="X"),1,0))</f>
        <v>0</v>
      </c>
      <c r="E845">
        <f>IF(SUM('Actual species'!H845)&gt;0,1,IF(SUM('Actual species'!H845="X"),1,0))</f>
        <v>0</v>
      </c>
      <c r="F845">
        <f>IF(SUM('Actual species'!I845)&gt;0,1,IF(SUM('Actual species'!I845="X"),1,0))</f>
        <v>1</v>
      </c>
      <c r="G845">
        <f>IF(SUM('Actual species'!J845)&gt;0,1,IF(SUM('Actual species'!J845="X"),1,0))</f>
        <v>0</v>
      </c>
      <c r="H845">
        <f>IF(SUM('Actual species'!K845)&gt;0,1,IF(SUM('Actual species'!K845="X"),1,0))</f>
        <v>0</v>
      </c>
      <c r="I845">
        <f>IF(SUM('Actual species'!L845)&gt;0,1,IF(SUM('Actual species'!L845="X"),1,0))</f>
        <v>0</v>
      </c>
      <c r="J845">
        <f>IF(SUM('Actual species'!M845)&gt;0,1,IF(SUM('Actual species'!M845="X"),1,0))</f>
        <v>0</v>
      </c>
      <c r="K845">
        <f>IF(SUM('Actual species'!N845)&gt;0,1,IF(SUM('Actual species'!N845="X"),1,0))</f>
        <v>0</v>
      </c>
      <c r="L845">
        <f>IF(SUM('Actual species'!O845)&gt;0,1,IF(SUM('Actual species'!O845="X"),1,0))</f>
        <v>0</v>
      </c>
      <c r="M845">
        <f>IF(SUM('Actual species'!P845)&gt;0,1,IF(SUM('Actual species'!P845="X"),1,0))</f>
        <v>0</v>
      </c>
      <c r="N845">
        <f>IF(SUM('Actual species'!Q845)&gt;0,1,IF(SUM('Actual species'!Q845="X"),1,0))</f>
        <v>0</v>
      </c>
      <c r="O845">
        <f>IF(SUM('Actual species'!R845)&gt;0,1,IF(SUM('Actual species'!R845="X"),1,0))</f>
        <v>0</v>
      </c>
      <c r="P845">
        <f>IF(SUM('Actual species'!S845)&gt;0,1,IF(SUM('Actual species'!S845="X"),1,0))</f>
        <v>0</v>
      </c>
      <c r="Q845">
        <f>IF(SUM('Actual species'!T845)&gt;0,1,IF(SUM('Actual species'!T845="X"),1,0))</f>
        <v>0</v>
      </c>
      <c r="R845">
        <f>IF(SUM('Actual species'!U845)&gt;0,1,IF(SUM('Actual species'!U845="X"),1,0))</f>
        <v>0</v>
      </c>
      <c r="S845">
        <f>IF(SUM('Actual species'!V845)&gt;0,1,IF(SUM('Actual species'!V845="X"),1,0))</f>
        <v>0</v>
      </c>
      <c r="T845">
        <f>IF(SUM('Actual species'!W845)&gt;0,1,IF(SUM('Actual species'!W845="X"),1,0))</f>
        <v>0</v>
      </c>
      <c r="U845">
        <f>IF(SUM('Actual species'!X845)&gt;0,1,IF(SUM('Actual species'!X845="X"),1,0))</f>
        <v>1</v>
      </c>
      <c r="V845">
        <f>IF(SUM('Actual species'!Y845)&gt;0,1,IF(SUM('Actual species'!Y845="X"),1,0))</f>
        <v>1</v>
      </c>
    </row>
    <row r="846" spans="1:22" x14ac:dyDescent="0.3">
      <c r="A846" t="str">
        <f>'Actual species'!A846</f>
        <v>Gabrius nigritulus</v>
      </c>
      <c r="B846">
        <f>IF(SUM('Actual species'!B846:E846)&gt;0,1,IF(SUM('Actual species'!B846:E846="X"),1,0))</f>
        <v>0</v>
      </c>
      <c r="C846">
        <f>IF(SUM('Actual species'!F846)&gt;0,1,IF(SUM('Actual species'!F846="X"),1,0))</f>
        <v>0</v>
      </c>
      <c r="D846">
        <f>IF(SUM('Actual species'!G846)&gt;0,1,IF(SUM('Actual species'!G846="X"),1,0))</f>
        <v>0</v>
      </c>
      <c r="E846">
        <f>IF(SUM('Actual species'!H846)&gt;0,1,IF(SUM('Actual species'!H846="X"),1,0))</f>
        <v>1</v>
      </c>
      <c r="F846">
        <f>IF(SUM('Actual species'!I846)&gt;0,1,IF(SUM('Actual species'!I846="X"),1,0))</f>
        <v>1</v>
      </c>
      <c r="G846">
        <f>IF(SUM('Actual species'!J846)&gt;0,1,IF(SUM('Actual species'!J846="X"),1,0))</f>
        <v>1</v>
      </c>
      <c r="H846">
        <f>IF(SUM('Actual species'!K846)&gt;0,1,IF(SUM('Actual species'!K846="X"),1,0))</f>
        <v>0</v>
      </c>
      <c r="I846">
        <f>IF(SUM('Actual species'!L846)&gt;0,1,IF(SUM('Actual species'!L846="X"),1,0))</f>
        <v>0</v>
      </c>
      <c r="J846">
        <f>IF(SUM('Actual species'!M846)&gt;0,1,IF(SUM('Actual species'!M846="X"),1,0))</f>
        <v>0</v>
      </c>
      <c r="K846">
        <f>IF(SUM('Actual species'!N846)&gt;0,1,IF(SUM('Actual species'!N846="X"),1,0))</f>
        <v>0</v>
      </c>
      <c r="L846">
        <f>IF(SUM('Actual species'!O846)&gt;0,1,IF(SUM('Actual species'!O846="X"),1,0))</f>
        <v>1</v>
      </c>
      <c r="M846">
        <f>IF(SUM('Actual species'!P846)&gt;0,1,IF(SUM('Actual species'!P846="X"),1,0))</f>
        <v>1</v>
      </c>
      <c r="N846">
        <f>IF(SUM('Actual species'!Q846)&gt;0,1,IF(SUM('Actual species'!Q846="X"),1,0))</f>
        <v>0</v>
      </c>
      <c r="O846">
        <f>IF(SUM('Actual species'!R846)&gt;0,1,IF(SUM('Actual species'!R846="X"),1,0))</f>
        <v>0</v>
      </c>
      <c r="P846">
        <f>IF(SUM('Actual species'!S846)&gt;0,1,IF(SUM('Actual species'!S846="X"),1,0))</f>
        <v>0</v>
      </c>
      <c r="Q846">
        <f>IF(SUM('Actual species'!T846)&gt;0,1,IF(SUM('Actual species'!T846="X"),1,0))</f>
        <v>0</v>
      </c>
      <c r="R846">
        <f>IF(SUM('Actual species'!U846)&gt;0,1,IF(SUM('Actual species'!U846="X"),1,0))</f>
        <v>0</v>
      </c>
      <c r="S846">
        <f>IF(SUM('Actual species'!V846)&gt;0,1,IF(SUM('Actual species'!V846="X"),1,0))</f>
        <v>0</v>
      </c>
      <c r="T846">
        <f>IF(SUM('Actual species'!W846)&gt;0,1,IF(SUM('Actual species'!W846="X"),1,0))</f>
        <v>0</v>
      </c>
      <c r="U846">
        <f>IF(SUM('Actual species'!X846)&gt;0,1,IF(SUM('Actual species'!X846="X"),1,0))</f>
        <v>1</v>
      </c>
      <c r="V846">
        <f>IF(SUM('Actual species'!Y846)&gt;0,1,IF(SUM('Actual species'!Y846="X"),1,0))</f>
        <v>1</v>
      </c>
    </row>
    <row r="847" spans="1:22" x14ac:dyDescent="0.3">
      <c r="A847" t="str">
        <f>'Actual species'!A847</f>
        <v>Gabrius obenbergeri</v>
      </c>
      <c r="B847">
        <f>IF(SUM('Actual species'!B847:E847)&gt;0,1,IF(SUM('Actual species'!B847:E847="X"),1,0))</f>
        <v>0</v>
      </c>
      <c r="C847">
        <f>IF(SUM('Actual species'!F847)&gt;0,1,IF(SUM('Actual species'!F847="X"),1,0))</f>
        <v>0</v>
      </c>
      <c r="D847">
        <f>IF(SUM('Actual species'!G847)&gt;0,1,IF(SUM('Actual species'!G847="X"),1,0))</f>
        <v>0</v>
      </c>
      <c r="E847">
        <f>IF(SUM('Actual species'!H847)&gt;0,1,IF(SUM('Actual species'!H847="X"),1,0))</f>
        <v>0</v>
      </c>
      <c r="F847">
        <f>IF(SUM('Actual species'!I847)&gt;0,1,IF(SUM('Actual species'!I847="X"),1,0))</f>
        <v>0</v>
      </c>
      <c r="G847">
        <f>IF(SUM('Actual species'!J847)&gt;0,1,IF(SUM('Actual species'!J847="X"),1,0))</f>
        <v>0</v>
      </c>
      <c r="H847">
        <f>IF(SUM('Actual species'!K847)&gt;0,1,IF(SUM('Actual species'!K847="X"),1,0))</f>
        <v>0</v>
      </c>
      <c r="I847">
        <f>IF(SUM('Actual species'!L847)&gt;0,1,IF(SUM('Actual species'!L847="X"),1,0))</f>
        <v>0</v>
      </c>
      <c r="J847">
        <f>IF(SUM('Actual species'!M847)&gt;0,1,IF(SUM('Actual species'!M847="X"),1,0))</f>
        <v>0</v>
      </c>
      <c r="K847">
        <f>IF(SUM('Actual species'!N847)&gt;0,1,IF(SUM('Actual species'!N847="X"),1,0))</f>
        <v>0</v>
      </c>
      <c r="L847">
        <f>IF(SUM('Actual species'!O847)&gt;0,1,IF(SUM('Actual species'!O847="X"),1,0))</f>
        <v>0</v>
      </c>
      <c r="M847">
        <f>IF(SUM('Actual species'!P847)&gt;0,1,IF(SUM('Actual species'!P847="X"),1,0))</f>
        <v>0</v>
      </c>
      <c r="N847">
        <f>IF(SUM('Actual species'!Q847)&gt;0,1,IF(SUM('Actual species'!Q847="X"),1,0))</f>
        <v>0</v>
      </c>
      <c r="O847">
        <f>IF(SUM('Actual species'!R847)&gt;0,1,IF(SUM('Actual species'!R847="X"),1,0))</f>
        <v>1</v>
      </c>
      <c r="P847">
        <f>IF(SUM('Actual species'!S847)&gt;0,1,IF(SUM('Actual species'!S847="X"),1,0))</f>
        <v>0</v>
      </c>
      <c r="Q847">
        <f>IF(SUM('Actual species'!T847)&gt;0,1,IF(SUM('Actual species'!T847="X"),1,0))</f>
        <v>1</v>
      </c>
      <c r="R847">
        <f>IF(SUM('Actual species'!U847)&gt;0,1,IF(SUM('Actual species'!U847="X"),1,0))</f>
        <v>0</v>
      </c>
      <c r="S847">
        <f>IF(SUM('Actual species'!V847)&gt;0,1,IF(SUM('Actual species'!V847="X"),1,0))</f>
        <v>0</v>
      </c>
      <c r="T847">
        <f>IF(SUM('Actual species'!W847)&gt;0,1,IF(SUM('Actual species'!W847="X"),1,0))</f>
        <v>0</v>
      </c>
      <c r="U847">
        <f>IF(SUM('Actual species'!X847)&gt;0,1,IF(SUM('Actual species'!X847="X"),1,0))</f>
        <v>1</v>
      </c>
      <c r="V847">
        <f>IF(SUM('Actual species'!Y847)&gt;0,1,IF(SUM('Actual species'!Y847="X"),1,0))</f>
        <v>0</v>
      </c>
    </row>
    <row r="848" spans="1:22" x14ac:dyDescent="0.3">
      <c r="A848" t="str">
        <f>'Actual species'!A848</f>
        <v>Gabrius ravasinii</v>
      </c>
      <c r="B848">
        <f>IF(SUM('Actual species'!B848:E848)&gt;0,1,IF(SUM('Actual species'!B848:E848="X"),1,0))</f>
        <v>0</v>
      </c>
      <c r="C848">
        <f>IF(SUM('Actual species'!F848)&gt;0,1,IF(SUM('Actual species'!F848="X"),1,0))</f>
        <v>0</v>
      </c>
      <c r="D848">
        <f>IF(SUM('Actual species'!G848)&gt;0,1,IF(SUM('Actual species'!G848="X"),1,0))</f>
        <v>0</v>
      </c>
      <c r="E848">
        <f>IF(SUM('Actual species'!H848)&gt;0,1,IF(SUM('Actual species'!H848="X"),1,0))</f>
        <v>0</v>
      </c>
      <c r="F848">
        <f>IF(SUM('Actual species'!I848)&gt;0,1,IF(SUM('Actual species'!I848="X"),1,0))</f>
        <v>0</v>
      </c>
      <c r="G848">
        <f>IF(SUM('Actual species'!J848)&gt;0,1,IF(SUM('Actual species'!J848="X"),1,0))</f>
        <v>0</v>
      </c>
      <c r="H848">
        <f>IF(SUM('Actual species'!K848)&gt;0,1,IF(SUM('Actual species'!K848="X"),1,0))</f>
        <v>0</v>
      </c>
      <c r="I848">
        <f>IF(SUM('Actual species'!L848)&gt;0,1,IF(SUM('Actual species'!L848="X"),1,0))</f>
        <v>0</v>
      </c>
      <c r="J848">
        <f>IF(SUM('Actual species'!M848)&gt;0,1,IF(SUM('Actual species'!M848="X"),1,0))</f>
        <v>0</v>
      </c>
      <c r="K848">
        <f>IF(SUM('Actual species'!N848)&gt;0,1,IF(SUM('Actual species'!N848="X"),1,0))</f>
        <v>0</v>
      </c>
      <c r="L848">
        <f>IF(SUM('Actual species'!O848)&gt;0,1,IF(SUM('Actual species'!O848="X"),1,0))</f>
        <v>0</v>
      </c>
      <c r="M848">
        <f>IF(SUM('Actual species'!P848)&gt;0,1,IF(SUM('Actual species'!P848="X"),1,0))</f>
        <v>0</v>
      </c>
      <c r="N848">
        <f>IF(SUM('Actual species'!Q848)&gt;0,1,IF(SUM('Actual species'!Q848="X"),1,0))</f>
        <v>0</v>
      </c>
      <c r="O848">
        <f>IF(SUM('Actual species'!R848)&gt;0,1,IF(SUM('Actual species'!R848="X"),1,0))</f>
        <v>1</v>
      </c>
      <c r="P848">
        <f>IF(SUM('Actual species'!S848)&gt;0,1,IF(SUM('Actual species'!S848="X"),1,0))</f>
        <v>0</v>
      </c>
      <c r="Q848">
        <f>IF(SUM('Actual species'!T848)&gt;0,1,IF(SUM('Actual species'!T848="X"),1,0))</f>
        <v>0</v>
      </c>
      <c r="R848">
        <f>IF(SUM('Actual species'!U848)&gt;0,1,IF(SUM('Actual species'!U848="X"),1,0))</f>
        <v>0</v>
      </c>
      <c r="S848">
        <f>IF(SUM('Actual species'!V848)&gt;0,1,IF(SUM('Actual species'!V848="X"),1,0))</f>
        <v>0</v>
      </c>
      <c r="T848">
        <f>IF(SUM('Actual species'!W848)&gt;0,1,IF(SUM('Actual species'!W848="X"),1,0))</f>
        <v>0</v>
      </c>
      <c r="U848">
        <f>IF(SUM('Actual species'!X848)&gt;0,1,IF(SUM('Actual species'!X848="X"),1,0))</f>
        <v>1</v>
      </c>
      <c r="V848">
        <f>IF(SUM('Actual species'!Y848)&gt;0,1,IF(SUM('Actual species'!Y848="X"),1,0))</f>
        <v>1</v>
      </c>
    </row>
    <row r="849" spans="1:22" x14ac:dyDescent="0.3">
      <c r="A849" t="str">
        <f>'Actual species'!A849</f>
        <v>Gabrius splendidulus</v>
      </c>
      <c r="B849">
        <f>IF(SUM('Actual species'!B849:E849)&gt;0,1,IF(SUM('Actual species'!B849:E849="X"),1,0))</f>
        <v>0</v>
      </c>
      <c r="C849">
        <f>IF(SUM('Actual species'!F849)&gt;0,1,IF(SUM('Actual species'!F849="X"),1,0))</f>
        <v>0</v>
      </c>
      <c r="D849">
        <f>IF(SUM('Actual species'!G849)&gt;0,1,IF(SUM('Actual species'!G849="X"),1,0))</f>
        <v>0</v>
      </c>
      <c r="E849">
        <f>IF(SUM('Actual species'!H849)&gt;0,1,IF(SUM('Actual species'!H849="X"),1,0))</f>
        <v>0</v>
      </c>
      <c r="F849">
        <f>IF(SUM('Actual species'!I849)&gt;0,1,IF(SUM('Actual species'!I849="X"),1,0))</f>
        <v>0</v>
      </c>
      <c r="G849">
        <f>IF(SUM('Actual species'!J849)&gt;0,1,IF(SUM('Actual species'!J849="X"),1,0))</f>
        <v>0</v>
      </c>
      <c r="H849">
        <f>IF(SUM('Actual species'!K849)&gt;0,1,IF(SUM('Actual species'!K849="X"),1,0))</f>
        <v>0</v>
      </c>
      <c r="I849">
        <f>IF(SUM('Actual species'!L849)&gt;0,1,IF(SUM('Actual species'!L849="X"),1,0))</f>
        <v>0</v>
      </c>
      <c r="J849">
        <f>IF(SUM('Actual species'!M849)&gt;0,1,IF(SUM('Actual species'!M849="X"),1,0))</f>
        <v>1</v>
      </c>
      <c r="K849">
        <f>IF(SUM('Actual species'!N849)&gt;0,1,IF(SUM('Actual species'!N849="X"),1,0))</f>
        <v>0</v>
      </c>
      <c r="L849">
        <f>IF(SUM('Actual species'!O849)&gt;0,1,IF(SUM('Actual species'!O849="X"),1,0))</f>
        <v>0</v>
      </c>
      <c r="M849">
        <f>IF(SUM('Actual species'!P849)&gt;0,1,IF(SUM('Actual species'!P849="X"),1,0))</f>
        <v>0</v>
      </c>
      <c r="N849">
        <f>IF(SUM('Actual species'!Q849)&gt;0,1,IF(SUM('Actual species'!Q849="X"),1,0))</f>
        <v>0</v>
      </c>
      <c r="O849">
        <f>IF(SUM('Actual species'!R849)&gt;0,1,IF(SUM('Actual species'!R849="X"),1,0))</f>
        <v>0</v>
      </c>
      <c r="P849">
        <f>IF(SUM('Actual species'!S849)&gt;0,1,IF(SUM('Actual species'!S849="X"),1,0))</f>
        <v>0</v>
      </c>
      <c r="Q849">
        <f>IF(SUM('Actual species'!T849)&gt;0,1,IF(SUM('Actual species'!T849="X"),1,0))</f>
        <v>0</v>
      </c>
      <c r="R849">
        <f>IF(SUM('Actual species'!U849)&gt;0,1,IF(SUM('Actual species'!U849="X"),1,0))</f>
        <v>0</v>
      </c>
      <c r="S849">
        <f>IF(SUM('Actual species'!V849)&gt;0,1,IF(SUM('Actual species'!V849="X"),1,0))</f>
        <v>0</v>
      </c>
      <c r="T849">
        <f>IF(SUM('Actual species'!W849)&gt;0,1,IF(SUM('Actual species'!W849="X"),1,0))</f>
        <v>0</v>
      </c>
      <c r="U849">
        <f>IF(SUM('Actual species'!X849)&gt;0,1,IF(SUM('Actual species'!X849="X"),1,0))</f>
        <v>1</v>
      </c>
      <c r="V849">
        <f>IF(SUM('Actual species'!Y849)&gt;0,1,IF(SUM('Actual species'!Y849="X"),1,0))</f>
        <v>1</v>
      </c>
    </row>
    <row r="850" spans="1:22" x14ac:dyDescent="0.3">
      <c r="A850" t="str">
        <f>'Actual species'!A850</f>
        <v xml:space="preserve">Gabrius subnigritulus </v>
      </c>
      <c r="B850">
        <f>IF(SUM('Actual species'!B850:E850)&gt;0,1,IF(SUM('Actual species'!B850:E850="X"),1,0))</f>
        <v>0</v>
      </c>
      <c r="C850">
        <f>IF(SUM('Actual species'!F850)&gt;0,1,IF(SUM('Actual species'!F850="X"),1,0))</f>
        <v>0</v>
      </c>
      <c r="D850">
        <f>IF(SUM('Actual species'!G850)&gt;0,1,IF(SUM('Actual species'!G850="X"),1,0))</f>
        <v>1</v>
      </c>
      <c r="E850">
        <f>IF(SUM('Actual species'!H850)&gt;0,1,IF(SUM('Actual species'!H850="X"),1,0))</f>
        <v>0</v>
      </c>
      <c r="F850">
        <f>IF(SUM('Actual species'!I850)&gt;0,1,IF(SUM('Actual species'!I850="X"),1,0))</f>
        <v>0</v>
      </c>
      <c r="G850">
        <f>IF(SUM('Actual species'!J850)&gt;0,1,IF(SUM('Actual species'!J850="X"),1,0))</f>
        <v>0</v>
      </c>
      <c r="H850">
        <f>IF(SUM('Actual species'!K850)&gt;0,1,IF(SUM('Actual species'!K850="X"),1,0))</f>
        <v>0</v>
      </c>
      <c r="I850">
        <f>IF(SUM('Actual species'!L850)&gt;0,1,IF(SUM('Actual species'!L850="X"),1,0))</f>
        <v>0</v>
      </c>
      <c r="J850">
        <f>IF(SUM('Actual species'!M850)&gt;0,1,IF(SUM('Actual species'!M850="X"),1,0))</f>
        <v>0</v>
      </c>
      <c r="K850">
        <f>IF(SUM('Actual species'!N850)&gt;0,1,IF(SUM('Actual species'!N850="X"),1,0))</f>
        <v>0</v>
      </c>
      <c r="L850">
        <f>IF(SUM('Actual species'!O850)&gt;0,1,IF(SUM('Actual species'!O850="X"),1,0))</f>
        <v>0</v>
      </c>
      <c r="M850">
        <f>IF(SUM('Actual species'!P850)&gt;0,1,IF(SUM('Actual species'!P850="X"),1,0))</f>
        <v>0</v>
      </c>
      <c r="N850">
        <f>IF(SUM('Actual species'!Q850)&gt;0,1,IF(SUM('Actual species'!Q850="X"),1,0))</f>
        <v>0</v>
      </c>
      <c r="O850">
        <f>IF(SUM('Actual species'!R850)&gt;0,1,IF(SUM('Actual species'!R850="X"),1,0))</f>
        <v>0</v>
      </c>
      <c r="P850">
        <f>IF(SUM('Actual species'!S850)&gt;0,1,IF(SUM('Actual species'!S850="X"),1,0))</f>
        <v>0</v>
      </c>
      <c r="Q850">
        <f>IF(SUM('Actual species'!T850)&gt;0,1,IF(SUM('Actual species'!T850="X"),1,0))</f>
        <v>0</v>
      </c>
      <c r="R850">
        <f>IF(SUM('Actual species'!U850)&gt;0,1,IF(SUM('Actual species'!U850="X"),1,0))</f>
        <v>0</v>
      </c>
      <c r="S850">
        <f>IF(SUM('Actual species'!V850)&gt;0,1,IF(SUM('Actual species'!V850="X"),1,0))</f>
        <v>0</v>
      </c>
      <c r="T850">
        <f>IF(SUM('Actual species'!W850)&gt;0,1,IF(SUM('Actual species'!W850="X"),1,0))</f>
        <v>0</v>
      </c>
      <c r="U850">
        <f>IF(SUM('Actual species'!X850)&gt;0,1,IF(SUM('Actual species'!X850="X"),1,0))</f>
        <v>1</v>
      </c>
      <c r="V850">
        <f>IF(SUM('Actual species'!Y850)&gt;0,1,IF(SUM('Actual species'!Y850="X"),1,0))</f>
        <v>1</v>
      </c>
    </row>
    <row r="851" spans="1:22" x14ac:dyDescent="0.3">
      <c r="A851" t="str">
        <f>'Actual species'!A851</f>
        <v>Gabrius toxotes</v>
      </c>
      <c r="B851">
        <f>IF(SUM('Actual species'!B851:E851)&gt;0,1,IF(SUM('Actual species'!B851:E851="X"),1,0))</f>
        <v>0</v>
      </c>
      <c r="C851">
        <f>IF(SUM('Actual species'!F851)&gt;0,1,IF(SUM('Actual species'!F851="X"),1,0))</f>
        <v>0</v>
      </c>
      <c r="D851">
        <f>IF(SUM('Actual species'!G851)&gt;0,1,IF(SUM('Actual species'!G851="X"),1,0))</f>
        <v>0</v>
      </c>
      <c r="E851">
        <f>IF(SUM('Actual species'!H851)&gt;0,1,IF(SUM('Actual species'!H851="X"),1,0))</f>
        <v>0</v>
      </c>
      <c r="F851">
        <f>IF(SUM('Actual species'!I851)&gt;0,1,IF(SUM('Actual species'!I851="X"),1,0))</f>
        <v>0</v>
      </c>
      <c r="G851">
        <f>IF(SUM('Actual species'!J851)&gt;0,1,IF(SUM('Actual species'!J851="X"),1,0))</f>
        <v>0</v>
      </c>
      <c r="H851">
        <f>IF(SUM('Actual species'!K851)&gt;0,1,IF(SUM('Actual species'!K851="X"),1,0))</f>
        <v>0</v>
      </c>
      <c r="I851">
        <f>IF(SUM('Actual species'!L851)&gt;0,1,IF(SUM('Actual species'!L851="X"),1,0))</f>
        <v>0</v>
      </c>
      <c r="J851">
        <f>IF(SUM('Actual species'!M851)&gt;0,1,IF(SUM('Actual species'!M851="X"),1,0))</f>
        <v>0</v>
      </c>
      <c r="K851">
        <f>IF(SUM('Actual species'!N851)&gt;0,1,IF(SUM('Actual species'!N851="X"),1,0))</f>
        <v>0</v>
      </c>
      <c r="L851">
        <f>IF(SUM('Actual species'!O851)&gt;0,1,IF(SUM('Actual species'!O851="X"),1,0))</f>
        <v>0</v>
      </c>
      <c r="M851">
        <f>IF(SUM('Actual species'!P851)&gt;0,1,IF(SUM('Actual species'!P851="X"),1,0))</f>
        <v>0</v>
      </c>
      <c r="N851">
        <f>IF(SUM('Actual species'!Q851)&gt;0,1,IF(SUM('Actual species'!Q851="X"),1,0))</f>
        <v>0</v>
      </c>
      <c r="O851">
        <f>IF(SUM('Actual species'!R851)&gt;0,1,IF(SUM('Actual species'!R851="X"),1,0))</f>
        <v>0</v>
      </c>
      <c r="P851">
        <f>IF(SUM('Actual species'!S851)&gt;0,1,IF(SUM('Actual species'!S851="X"),1,0))</f>
        <v>0</v>
      </c>
      <c r="Q851">
        <f>IF(SUM('Actual species'!T851)&gt;0,1,IF(SUM('Actual species'!T851="X"),1,0))</f>
        <v>1</v>
      </c>
      <c r="R851">
        <f>IF(SUM('Actual species'!U851)&gt;0,1,IF(SUM('Actual species'!U851="X"),1,0))</f>
        <v>0</v>
      </c>
      <c r="S851">
        <f>IF(SUM('Actual species'!V851)&gt;0,1,IF(SUM('Actual species'!V851="X"),1,0))</f>
        <v>0</v>
      </c>
      <c r="T851">
        <f>IF(SUM('Actual species'!W851)&gt;0,1,IF(SUM('Actual species'!W851="X"),1,0))</f>
        <v>0</v>
      </c>
      <c r="U851">
        <f>IF(SUM('Actual species'!X851)&gt;0,1,IF(SUM('Actual species'!X851="X"),1,0))</f>
        <v>1</v>
      </c>
      <c r="V851">
        <f>IF(SUM('Actual species'!Y851)&gt;0,1,IF(SUM('Actual species'!Y851="X"),1,0))</f>
        <v>0</v>
      </c>
    </row>
    <row r="852" spans="1:22" x14ac:dyDescent="0.3">
      <c r="A852" t="str">
        <f>'Actual species'!A852</f>
        <v>Gabronthus maritimus</v>
      </c>
      <c r="B852">
        <f>IF(SUM('Actual species'!B852:E852)&gt;0,1,IF(SUM('Actual species'!B852:E852="X"),1,0))</f>
        <v>0</v>
      </c>
      <c r="C852">
        <f>IF(SUM('Actual species'!F852)&gt;0,1,IF(SUM('Actual species'!F852="X"),1,0))</f>
        <v>0</v>
      </c>
      <c r="D852">
        <f>IF(SUM('Actual species'!G852)&gt;0,1,IF(SUM('Actual species'!G852="X"),1,0))</f>
        <v>0</v>
      </c>
      <c r="E852">
        <f>IF(SUM('Actual species'!H852)&gt;0,1,IF(SUM('Actual species'!H852="X"),1,0))</f>
        <v>0</v>
      </c>
      <c r="F852">
        <f>IF(SUM('Actual species'!I852)&gt;0,1,IF(SUM('Actual species'!I852="X"),1,0))</f>
        <v>1</v>
      </c>
      <c r="G852">
        <f>IF(SUM('Actual species'!J852)&gt;0,1,IF(SUM('Actual species'!J852="X"),1,0))</f>
        <v>0</v>
      </c>
      <c r="H852">
        <f>IF(SUM('Actual species'!K852)&gt;0,1,IF(SUM('Actual species'!K852="X"),1,0))</f>
        <v>0</v>
      </c>
      <c r="I852">
        <f>IF(SUM('Actual species'!L852)&gt;0,1,IF(SUM('Actual species'!L852="X"),1,0))</f>
        <v>0</v>
      </c>
      <c r="J852">
        <f>IF(SUM('Actual species'!M852)&gt;0,1,IF(SUM('Actual species'!M852="X"),1,0))</f>
        <v>1</v>
      </c>
      <c r="K852">
        <f>IF(SUM('Actual species'!N852)&gt;0,1,IF(SUM('Actual species'!N852="X"),1,0))</f>
        <v>0</v>
      </c>
      <c r="L852">
        <f>IF(SUM('Actual species'!O852)&gt;0,1,IF(SUM('Actual species'!O852="X"),1,0))</f>
        <v>0</v>
      </c>
      <c r="M852">
        <f>IF(SUM('Actual species'!P852)&gt;0,1,IF(SUM('Actual species'!P852="X"),1,0))</f>
        <v>0</v>
      </c>
      <c r="N852">
        <f>IF(SUM('Actual species'!Q852)&gt;0,1,IF(SUM('Actual species'!Q852="X"),1,0))</f>
        <v>0</v>
      </c>
      <c r="O852">
        <f>IF(SUM('Actual species'!R852)&gt;0,1,IF(SUM('Actual species'!R852="X"),1,0))</f>
        <v>0</v>
      </c>
      <c r="P852">
        <f>IF(SUM('Actual species'!S852)&gt;0,1,IF(SUM('Actual species'!S852="X"),1,0))</f>
        <v>0</v>
      </c>
      <c r="Q852">
        <f>IF(SUM('Actual species'!T852)&gt;0,1,IF(SUM('Actual species'!T852="X"),1,0))</f>
        <v>0</v>
      </c>
      <c r="R852">
        <f>IF(SUM('Actual species'!U852)&gt;0,1,IF(SUM('Actual species'!U852="X"),1,0))</f>
        <v>0</v>
      </c>
      <c r="S852">
        <f>IF(SUM('Actual species'!V852)&gt;0,1,IF(SUM('Actual species'!V852="X"),1,0))</f>
        <v>0</v>
      </c>
      <c r="T852">
        <f>IF(SUM('Actual species'!W852)&gt;0,1,IF(SUM('Actual species'!W852="X"),1,0))</f>
        <v>0</v>
      </c>
      <c r="U852">
        <f>IF(SUM('Actual species'!X852)&gt;0,1,IF(SUM('Actual species'!X852="X"),1,0))</f>
        <v>0</v>
      </c>
      <c r="V852">
        <f>IF(SUM('Actual species'!Y852)&gt;0,1,IF(SUM('Actual species'!Y852="X"),1,0))</f>
        <v>1</v>
      </c>
    </row>
    <row r="853" spans="1:22" x14ac:dyDescent="0.3">
      <c r="A853" t="str">
        <f>'Actual species'!A853</f>
        <v>Gauropterus fulgidus</v>
      </c>
      <c r="B853">
        <f>IF(SUM('Actual species'!B853:E853)&gt;0,1,IF(SUM('Actual species'!B853:E853="X"),1,0))</f>
        <v>0</v>
      </c>
      <c r="C853">
        <f>IF(SUM('Actual species'!F853)&gt;0,1,IF(SUM('Actual species'!F853="X"),1,0))</f>
        <v>0</v>
      </c>
      <c r="D853">
        <f>IF(SUM('Actual species'!G853)&gt;0,1,IF(SUM('Actual species'!G853="X"),1,0))</f>
        <v>0</v>
      </c>
      <c r="E853">
        <f>IF(SUM('Actual species'!H853)&gt;0,1,IF(SUM('Actual species'!H853="X"),1,0))</f>
        <v>0</v>
      </c>
      <c r="F853">
        <f>IF(SUM('Actual species'!I853)&gt;0,1,IF(SUM('Actual species'!I853="X"),1,0))</f>
        <v>0</v>
      </c>
      <c r="G853">
        <f>IF(SUM('Actual species'!J853)&gt;0,1,IF(SUM('Actual species'!J853="X"),1,0))</f>
        <v>0</v>
      </c>
      <c r="H853">
        <f>IF(SUM('Actual species'!K853)&gt;0,1,IF(SUM('Actual species'!K853="X"),1,0))</f>
        <v>0</v>
      </c>
      <c r="I853">
        <f>IF(SUM('Actual species'!L853)&gt;0,1,IF(SUM('Actual species'!L853="X"),1,0))</f>
        <v>0</v>
      </c>
      <c r="J853">
        <f>IF(SUM('Actual species'!M853)&gt;0,1,IF(SUM('Actual species'!M853="X"),1,0))</f>
        <v>1</v>
      </c>
      <c r="K853">
        <f>IF(SUM('Actual species'!N853)&gt;0,1,IF(SUM('Actual species'!N853="X"),1,0))</f>
        <v>0</v>
      </c>
      <c r="L853">
        <f>IF(SUM('Actual species'!O853)&gt;0,1,IF(SUM('Actual species'!O853="X"),1,0))</f>
        <v>0</v>
      </c>
      <c r="M853">
        <f>IF(SUM('Actual species'!P853)&gt;0,1,IF(SUM('Actual species'!P853="X"),1,0))</f>
        <v>0</v>
      </c>
      <c r="N853">
        <f>IF(SUM('Actual species'!Q853)&gt;0,1,IF(SUM('Actual species'!Q853="X"),1,0))</f>
        <v>0</v>
      </c>
      <c r="O853">
        <f>IF(SUM('Actual species'!R853)&gt;0,1,IF(SUM('Actual species'!R853="X"),1,0))</f>
        <v>0</v>
      </c>
      <c r="P853">
        <f>IF(SUM('Actual species'!S853)&gt;0,1,IF(SUM('Actual species'!S853="X"),1,0))</f>
        <v>0</v>
      </c>
      <c r="Q853">
        <f>IF(SUM('Actual species'!T853)&gt;0,1,IF(SUM('Actual species'!T853="X"),1,0))</f>
        <v>0</v>
      </c>
      <c r="R853">
        <f>IF(SUM('Actual species'!U853)&gt;0,1,IF(SUM('Actual species'!U853="X"),1,0))</f>
        <v>0</v>
      </c>
      <c r="S853">
        <f>IF(SUM('Actual species'!V853)&gt;0,1,IF(SUM('Actual species'!V853="X"),1,0))</f>
        <v>0</v>
      </c>
      <c r="T853">
        <f>IF(SUM('Actual species'!W853)&gt;0,1,IF(SUM('Actual species'!W853="X"),1,0))</f>
        <v>0</v>
      </c>
      <c r="U853">
        <f>IF(SUM('Actual species'!X853)&gt;0,1,IF(SUM('Actual species'!X853="X"),1,0))</f>
        <v>1</v>
      </c>
      <c r="V853">
        <f>IF(SUM('Actual species'!Y853)&gt;0,1,IF(SUM('Actual species'!Y853="X"),1,0))</f>
        <v>1</v>
      </c>
    </row>
    <row r="854" spans="1:22" x14ac:dyDescent="0.3">
      <c r="A854" t="str">
        <f>'Actual species'!A854</f>
        <v>Gauropterus sanguinipennis</v>
      </c>
      <c r="B854">
        <f>IF(SUM('Actual species'!B854:E854)&gt;0,1,IF(SUM('Actual species'!B854:E854="X"),1,0))</f>
        <v>0</v>
      </c>
      <c r="C854">
        <f>IF(SUM('Actual species'!F854)&gt;0,1,IF(SUM('Actual species'!F854="X"),1,0))</f>
        <v>0</v>
      </c>
      <c r="D854">
        <f>IF(SUM('Actual species'!G854)&gt;0,1,IF(SUM('Actual species'!G854="X"),1,0))</f>
        <v>0</v>
      </c>
      <c r="E854">
        <f>IF(SUM('Actual species'!H854)&gt;0,1,IF(SUM('Actual species'!H854="X"),1,0))</f>
        <v>0</v>
      </c>
      <c r="F854">
        <f>IF(SUM('Actual species'!I854)&gt;0,1,IF(SUM('Actual species'!I854="X"),1,0))</f>
        <v>1</v>
      </c>
      <c r="G854">
        <f>IF(SUM('Actual species'!J854)&gt;0,1,IF(SUM('Actual species'!J854="X"),1,0))</f>
        <v>0</v>
      </c>
      <c r="H854">
        <f>IF(SUM('Actual species'!K854)&gt;0,1,IF(SUM('Actual species'!K854="X"),1,0))</f>
        <v>0</v>
      </c>
      <c r="I854">
        <f>IF(SUM('Actual species'!L854)&gt;0,1,IF(SUM('Actual species'!L854="X"),1,0))</f>
        <v>0</v>
      </c>
      <c r="J854">
        <f>IF(SUM('Actual species'!M854)&gt;0,1,IF(SUM('Actual species'!M854="X"),1,0))</f>
        <v>0</v>
      </c>
      <c r="K854">
        <f>IF(SUM('Actual species'!N854)&gt;0,1,IF(SUM('Actual species'!N854="X"),1,0))</f>
        <v>0</v>
      </c>
      <c r="L854">
        <f>IF(SUM('Actual species'!O854)&gt;0,1,IF(SUM('Actual species'!O854="X"),1,0))</f>
        <v>0</v>
      </c>
      <c r="M854">
        <f>IF(SUM('Actual species'!P854)&gt;0,1,IF(SUM('Actual species'!P854="X"),1,0))</f>
        <v>0</v>
      </c>
      <c r="N854">
        <f>IF(SUM('Actual species'!Q854)&gt;0,1,IF(SUM('Actual species'!Q854="X"),1,0))</f>
        <v>0</v>
      </c>
      <c r="O854">
        <f>IF(SUM('Actual species'!R854)&gt;0,1,IF(SUM('Actual species'!R854="X"),1,0))</f>
        <v>0</v>
      </c>
      <c r="P854">
        <f>IF(SUM('Actual species'!S854)&gt;0,1,IF(SUM('Actual species'!S854="X"),1,0))</f>
        <v>0</v>
      </c>
      <c r="Q854">
        <f>IF(SUM('Actual species'!T854)&gt;0,1,IF(SUM('Actual species'!T854="X"),1,0))</f>
        <v>0</v>
      </c>
      <c r="R854">
        <f>IF(SUM('Actual species'!U854)&gt;0,1,IF(SUM('Actual species'!U854="X"),1,0))</f>
        <v>0</v>
      </c>
      <c r="S854">
        <f>IF(SUM('Actual species'!V854)&gt;0,1,IF(SUM('Actual species'!V854="X"),1,0))</f>
        <v>0</v>
      </c>
      <c r="T854">
        <f>IF(SUM('Actual species'!W854)&gt;0,1,IF(SUM('Actual species'!W854="X"),1,0))</f>
        <v>0</v>
      </c>
      <c r="U854">
        <f>IF(SUM('Actual species'!X854)&gt;0,1,IF(SUM('Actual species'!X854="X"),1,0))</f>
        <v>1</v>
      </c>
      <c r="V854">
        <f>IF(SUM('Actual species'!Y854)&gt;0,1,IF(SUM('Actual species'!Y854="X"),1,0))</f>
        <v>1</v>
      </c>
    </row>
    <row r="855" spans="1:22" x14ac:dyDescent="0.3">
      <c r="A855" t="str">
        <f>'Actual species'!A855</f>
        <v>Gyrohypnus angustatus</v>
      </c>
      <c r="B855">
        <f>IF(SUM('Actual species'!B855:E855)&gt;0,1,IF(SUM('Actual species'!B855:E855="X"),1,0))</f>
        <v>0</v>
      </c>
      <c r="C855">
        <f>IF(SUM('Actual species'!F855)&gt;0,1,IF(SUM('Actual species'!F855="X"),1,0))</f>
        <v>0</v>
      </c>
      <c r="D855">
        <f>IF(SUM('Actual species'!G855)&gt;0,1,IF(SUM('Actual species'!G855="X"),1,0))</f>
        <v>1</v>
      </c>
      <c r="E855">
        <f>IF(SUM('Actual species'!H855)&gt;0,1,IF(SUM('Actual species'!H855="X"),1,0))</f>
        <v>0</v>
      </c>
      <c r="F855">
        <f>IF(SUM('Actual species'!I855)&gt;0,1,IF(SUM('Actual species'!I855="X"),1,0))</f>
        <v>1</v>
      </c>
      <c r="G855">
        <f>IF(SUM('Actual species'!J855)&gt;0,1,IF(SUM('Actual species'!J855="X"),1,0))</f>
        <v>1</v>
      </c>
      <c r="H855">
        <f>IF(SUM('Actual species'!K855)&gt;0,1,IF(SUM('Actual species'!K855="X"),1,0))</f>
        <v>0</v>
      </c>
      <c r="I855">
        <f>IF(SUM('Actual species'!L855)&gt;0,1,IF(SUM('Actual species'!L855="X"),1,0))</f>
        <v>0</v>
      </c>
      <c r="J855">
        <f>IF(SUM('Actual species'!M855)&gt;0,1,IF(SUM('Actual species'!M855="X"),1,0))</f>
        <v>0</v>
      </c>
      <c r="K855">
        <f>IF(SUM('Actual species'!N855)&gt;0,1,IF(SUM('Actual species'!N855="X"),1,0))</f>
        <v>0</v>
      </c>
      <c r="L855">
        <f>IF(SUM('Actual species'!O855)&gt;0,1,IF(SUM('Actual species'!O855="X"),1,0))</f>
        <v>0</v>
      </c>
      <c r="M855">
        <f>IF(SUM('Actual species'!P855)&gt;0,1,IF(SUM('Actual species'!P855="X"),1,0))</f>
        <v>0</v>
      </c>
      <c r="N855">
        <f>IF(SUM('Actual species'!Q855)&gt;0,1,IF(SUM('Actual species'!Q855="X"),1,0))</f>
        <v>0</v>
      </c>
      <c r="O855">
        <f>IF(SUM('Actual species'!R855)&gt;0,1,IF(SUM('Actual species'!R855="X"),1,0))</f>
        <v>0</v>
      </c>
      <c r="P855">
        <f>IF(SUM('Actual species'!S855)&gt;0,1,IF(SUM('Actual species'!S855="X"),1,0))</f>
        <v>0</v>
      </c>
      <c r="Q855">
        <f>IF(SUM('Actual species'!T855)&gt;0,1,IF(SUM('Actual species'!T855="X"),1,0))</f>
        <v>1</v>
      </c>
      <c r="R855">
        <f>IF(SUM('Actual species'!U855)&gt;0,1,IF(SUM('Actual species'!U855="X"),1,0))</f>
        <v>0</v>
      </c>
      <c r="S855">
        <f>IF(SUM('Actual species'!V855)&gt;0,1,IF(SUM('Actual species'!V855="X"),1,0))</f>
        <v>0</v>
      </c>
      <c r="T855">
        <f>IF(SUM('Actual species'!W855)&gt;0,1,IF(SUM('Actual species'!W855="X"),1,0))</f>
        <v>0</v>
      </c>
      <c r="U855">
        <f>IF(SUM('Actual species'!X855)&gt;0,1,IF(SUM('Actual species'!X855="X"),1,0))</f>
        <v>1</v>
      </c>
      <c r="V855">
        <f>IF(SUM('Actual species'!Y855)&gt;0,1,IF(SUM('Actual species'!Y855="X"),1,0))</f>
        <v>1</v>
      </c>
    </row>
    <row r="856" spans="1:22" x14ac:dyDescent="0.3">
      <c r="A856" t="str">
        <f>'Actual species'!A856</f>
        <v>Gyrohypnus fracticornis</v>
      </c>
      <c r="B856">
        <f>IF(SUM('Actual species'!B856:E856)&gt;0,1,IF(SUM('Actual species'!B856:E856="X"),1,0))</f>
        <v>0</v>
      </c>
      <c r="C856">
        <f>IF(SUM('Actual species'!F856)&gt;0,1,IF(SUM('Actual species'!F856="X"),1,0))</f>
        <v>0</v>
      </c>
      <c r="D856">
        <f>IF(SUM('Actual species'!G856)&gt;0,1,IF(SUM('Actual species'!G856="X"),1,0))</f>
        <v>1</v>
      </c>
      <c r="E856">
        <f>IF(SUM('Actual species'!H856)&gt;0,1,IF(SUM('Actual species'!H856="X"),1,0))</f>
        <v>0</v>
      </c>
      <c r="F856">
        <f>IF(SUM('Actual species'!I856)&gt;0,1,IF(SUM('Actual species'!I856="X"),1,0))</f>
        <v>0</v>
      </c>
      <c r="G856">
        <f>IF(SUM('Actual species'!J856)&gt;0,1,IF(SUM('Actual species'!J856="X"),1,0))</f>
        <v>0</v>
      </c>
      <c r="H856">
        <f>IF(SUM('Actual species'!K856)&gt;0,1,IF(SUM('Actual species'!K856="X"),1,0))</f>
        <v>0</v>
      </c>
      <c r="I856">
        <f>IF(SUM('Actual species'!L856)&gt;0,1,IF(SUM('Actual species'!L856="X"),1,0))</f>
        <v>0</v>
      </c>
      <c r="J856">
        <f>IF(SUM('Actual species'!M856)&gt;0,1,IF(SUM('Actual species'!M856="X"),1,0))</f>
        <v>0</v>
      </c>
      <c r="K856">
        <f>IF(SUM('Actual species'!N856)&gt;0,1,IF(SUM('Actual species'!N856="X"),1,0))</f>
        <v>0</v>
      </c>
      <c r="L856">
        <f>IF(SUM('Actual species'!O856)&gt;0,1,IF(SUM('Actual species'!O856="X"),1,0))</f>
        <v>0</v>
      </c>
      <c r="M856">
        <f>IF(SUM('Actual species'!P856)&gt;0,1,IF(SUM('Actual species'!P856="X"),1,0))</f>
        <v>1</v>
      </c>
      <c r="N856">
        <f>IF(SUM('Actual species'!Q856)&gt;0,1,IF(SUM('Actual species'!Q856="X"),1,0))</f>
        <v>0</v>
      </c>
      <c r="O856">
        <f>IF(SUM('Actual species'!R856)&gt;0,1,IF(SUM('Actual species'!R856="X"),1,0))</f>
        <v>0</v>
      </c>
      <c r="P856">
        <f>IF(SUM('Actual species'!S856)&gt;0,1,IF(SUM('Actual species'!S856="X"),1,0))</f>
        <v>0</v>
      </c>
      <c r="Q856">
        <f>IF(SUM('Actual species'!T856)&gt;0,1,IF(SUM('Actual species'!T856="X"),1,0))</f>
        <v>0</v>
      </c>
      <c r="R856">
        <f>IF(SUM('Actual species'!U856)&gt;0,1,IF(SUM('Actual species'!U856="X"),1,0))</f>
        <v>0</v>
      </c>
      <c r="S856">
        <f>IF(SUM('Actual species'!V856)&gt;0,1,IF(SUM('Actual species'!V856="X"),1,0))</f>
        <v>0</v>
      </c>
      <c r="T856">
        <f>IF(SUM('Actual species'!W856)&gt;0,1,IF(SUM('Actual species'!W856="X"),1,0))</f>
        <v>0</v>
      </c>
      <c r="U856">
        <f>IF(SUM('Actual species'!X856)&gt;0,1,IF(SUM('Actual species'!X856="X"),1,0))</f>
        <v>1</v>
      </c>
      <c r="V856">
        <f>IF(SUM('Actual species'!Y856)&gt;0,1,IF(SUM('Actual species'!Y856="X"),1,0))</f>
        <v>1</v>
      </c>
    </row>
    <row r="857" spans="1:22" x14ac:dyDescent="0.3">
      <c r="A857" t="str">
        <f>'Actual species'!A857</f>
        <v>Gyrohypnus liber</v>
      </c>
      <c r="B857">
        <f>IF(SUM('Actual species'!B857:E857)&gt;0,1,IF(SUM('Actual species'!B857:E857="X"),1,0))</f>
        <v>0</v>
      </c>
      <c r="C857">
        <f>IF(SUM('Actual species'!F857)&gt;0,1,IF(SUM('Actual species'!F857="X"),1,0))</f>
        <v>0</v>
      </c>
      <c r="D857">
        <f>IF(SUM('Actual species'!G857)&gt;0,1,IF(SUM('Actual species'!G857="X"),1,0))</f>
        <v>0</v>
      </c>
      <c r="E857">
        <f>IF(SUM('Actual species'!H857)&gt;0,1,IF(SUM('Actual species'!H857="X"),1,0))</f>
        <v>0</v>
      </c>
      <c r="F857">
        <f>IF(SUM('Actual species'!I857)&gt;0,1,IF(SUM('Actual species'!I857="X"),1,0))</f>
        <v>0</v>
      </c>
      <c r="G857">
        <f>IF(SUM('Actual species'!J857)&gt;0,1,IF(SUM('Actual species'!J857="X"),1,0))</f>
        <v>0</v>
      </c>
      <c r="H857">
        <f>IF(SUM('Actual species'!K857)&gt;0,1,IF(SUM('Actual species'!K857="X"),1,0))</f>
        <v>0</v>
      </c>
      <c r="I857">
        <f>IF(SUM('Actual species'!L857)&gt;0,1,IF(SUM('Actual species'!L857="X"),1,0))</f>
        <v>0</v>
      </c>
      <c r="J857">
        <f>IF(SUM('Actual species'!M857)&gt;0,1,IF(SUM('Actual species'!M857="X"),1,0))</f>
        <v>0</v>
      </c>
      <c r="K857">
        <f>IF(SUM('Actual species'!N857)&gt;0,1,IF(SUM('Actual species'!N857="X"),1,0))</f>
        <v>0</v>
      </c>
      <c r="L857">
        <f>IF(SUM('Actual species'!O857)&gt;0,1,IF(SUM('Actual species'!O857="X"),1,0))</f>
        <v>0</v>
      </c>
      <c r="M857">
        <f>IF(SUM('Actual species'!P857)&gt;0,1,IF(SUM('Actual species'!P857="X"),1,0))</f>
        <v>0</v>
      </c>
      <c r="N857">
        <f>IF(SUM('Actual species'!Q857)&gt;0,1,IF(SUM('Actual species'!Q857="X"),1,0))</f>
        <v>0</v>
      </c>
      <c r="O857">
        <f>IF(SUM('Actual species'!R857)&gt;0,1,IF(SUM('Actual species'!R857="X"),1,0))</f>
        <v>0</v>
      </c>
      <c r="P857">
        <f>IF(SUM('Actual species'!S857)&gt;0,1,IF(SUM('Actual species'!S857="X"),1,0))</f>
        <v>0</v>
      </c>
      <c r="Q857">
        <f>IF(SUM('Actual species'!T857)&gt;0,1,IF(SUM('Actual species'!T857="X"),1,0))</f>
        <v>0</v>
      </c>
      <c r="R857">
        <f>IF(SUM('Actual species'!U857)&gt;0,1,IF(SUM('Actual species'!U857="X"),1,0))</f>
        <v>0</v>
      </c>
      <c r="S857">
        <f>IF(SUM('Actual species'!V857)&gt;0,1,IF(SUM('Actual species'!V857="X"),1,0))</f>
        <v>1</v>
      </c>
      <c r="T857">
        <f>IF(SUM('Actual species'!W857)&gt;0,1,IF(SUM('Actual species'!W857="X"),1,0))</f>
        <v>0</v>
      </c>
      <c r="U857">
        <f>IF(SUM('Actual species'!X857)&gt;0,1,IF(SUM('Actual species'!X857="X"),1,0))</f>
        <v>1</v>
      </c>
      <c r="V857">
        <f>IF(SUM('Actual species'!Y857)&gt;0,1,IF(SUM('Actual species'!Y857="X"),1,0))</f>
        <v>0</v>
      </c>
    </row>
    <row r="858" spans="1:22" x14ac:dyDescent="0.3">
      <c r="A858" t="str">
        <f>'Actual species'!A858</f>
        <v>Heterothops binotatus</v>
      </c>
      <c r="B858">
        <f>IF(SUM('Actual species'!B858:E858)&gt;0,1,IF(SUM('Actual species'!B858:E858="X"),1,0))</f>
        <v>0</v>
      </c>
      <c r="C858">
        <f>IF(SUM('Actual species'!F858)&gt;0,1,IF(SUM('Actual species'!F858="X"),1,0))</f>
        <v>0</v>
      </c>
      <c r="D858">
        <f>IF(SUM('Actual species'!G858)&gt;0,1,IF(SUM('Actual species'!G858="X"),1,0))</f>
        <v>0</v>
      </c>
      <c r="E858">
        <f>IF(SUM('Actual species'!H858)&gt;0,1,IF(SUM('Actual species'!H858="X"),1,0))</f>
        <v>0</v>
      </c>
      <c r="F858">
        <f>IF(SUM('Actual species'!I858)&gt;0,1,IF(SUM('Actual species'!I858="X"),1,0))</f>
        <v>0</v>
      </c>
      <c r="G858">
        <f>IF(SUM('Actual species'!J858)&gt;0,1,IF(SUM('Actual species'!J858="X"),1,0))</f>
        <v>0</v>
      </c>
      <c r="H858">
        <f>IF(SUM('Actual species'!K858)&gt;0,1,IF(SUM('Actual species'!K858="X"),1,0))</f>
        <v>0</v>
      </c>
      <c r="I858">
        <f>IF(SUM('Actual species'!L858)&gt;0,1,IF(SUM('Actual species'!L858="X"),1,0))</f>
        <v>0</v>
      </c>
      <c r="J858">
        <f>IF(SUM('Actual species'!M858)&gt;0,1,IF(SUM('Actual species'!M858="X"),1,0))</f>
        <v>1</v>
      </c>
      <c r="K858">
        <f>IF(SUM('Actual species'!N858)&gt;0,1,IF(SUM('Actual species'!N858="X"),1,0))</f>
        <v>0</v>
      </c>
      <c r="L858">
        <f>IF(SUM('Actual species'!O858)&gt;0,1,IF(SUM('Actual species'!O858="X"),1,0))</f>
        <v>0</v>
      </c>
      <c r="M858">
        <f>IF(SUM('Actual species'!P858)&gt;0,1,IF(SUM('Actual species'!P858="X"),1,0))</f>
        <v>0</v>
      </c>
      <c r="N858">
        <f>IF(SUM('Actual species'!Q858)&gt;0,1,IF(SUM('Actual species'!Q858="X"),1,0))</f>
        <v>0</v>
      </c>
      <c r="O858">
        <f>IF(SUM('Actual species'!R858)&gt;0,1,IF(SUM('Actual species'!R858="X"),1,0))</f>
        <v>0</v>
      </c>
      <c r="P858">
        <f>IF(SUM('Actual species'!S858)&gt;0,1,IF(SUM('Actual species'!S858="X"),1,0))</f>
        <v>0</v>
      </c>
      <c r="Q858">
        <f>IF(SUM('Actual species'!T858)&gt;0,1,IF(SUM('Actual species'!T858="X"),1,0))</f>
        <v>0</v>
      </c>
      <c r="R858">
        <f>IF(SUM('Actual species'!U858)&gt;0,1,IF(SUM('Actual species'!U858="X"),1,0))</f>
        <v>0</v>
      </c>
      <c r="S858">
        <f>IF(SUM('Actual species'!V858)&gt;0,1,IF(SUM('Actual species'!V858="X"),1,0))</f>
        <v>0</v>
      </c>
      <c r="T858">
        <f>IF(SUM('Actual species'!W858)&gt;0,1,IF(SUM('Actual species'!W858="X"),1,0))</f>
        <v>0</v>
      </c>
      <c r="U858">
        <f>IF(SUM('Actual species'!X858)&gt;0,1,IF(SUM('Actual species'!X858="X"),1,0))</f>
        <v>1</v>
      </c>
      <c r="V858">
        <f>IF(SUM('Actual species'!Y858)&gt;0,1,IF(SUM('Actual species'!Y858="X"),1,0))</f>
        <v>1</v>
      </c>
    </row>
    <row r="859" spans="1:22" x14ac:dyDescent="0.3">
      <c r="A859" t="str">
        <f>'Actual species'!A859</f>
        <v>Heterothops dissimilis</v>
      </c>
      <c r="B859">
        <f>IF(SUM('Actual species'!B859:E859)&gt;0,1,IF(SUM('Actual species'!B859:E859="X"),1,0))</f>
        <v>0</v>
      </c>
      <c r="C859">
        <f>IF(SUM('Actual species'!F859)&gt;0,1,IF(SUM('Actual species'!F859="X"),1,0))</f>
        <v>1</v>
      </c>
      <c r="D859">
        <f>IF(SUM('Actual species'!G859)&gt;0,1,IF(SUM('Actual species'!G859="X"),1,0))</f>
        <v>0</v>
      </c>
      <c r="E859">
        <f>IF(SUM('Actual species'!H859)&gt;0,1,IF(SUM('Actual species'!H859="X"),1,0))</f>
        <v>0</v>
      </c>
      <c r="F859">
        <f>IF(SUM('Actual species'!I859)&gt;0,1,IF(SUM('Actual species'!I859="X"),1,0))</f>
        <v>1</v>
      </c>
      <c r="G859">
        <f>IF(SUM('Actual species'!J859)&gt;0,1,IF(SUM('Actual species'!J859="X"),1,0))</f>
        <v>0</v>
      </c>
      <c r="H859">
        <f>IF(SUM('Actual species'!K859)&gt;0,1,IF(SUM('Actual species'!K859="X"),1,0))</f>
        <v>0</v>
      </c>
      <c r="I859">
        <f>IF(SUM('Actual species'!L859)&gt;0,1,IF(SUM('Actual species'!L859="X"),1,0))</f>
        <v>0</v>
      </c>
      <c r="J859">
        <f>IF(SUM('Actual species'!M859)&gt;0,1,IF(SUM('Actual species'!M859="X"),1,0))</f>
        <v>0</v>
      </c>
      <c r="K859">
        <f>IF(SUM('Actual species'!N859)&gt;0,1,IF(SUM('Actual species'!N859="X"),1,0))</f>
        <v>0</v>
      </c>
      <c r="L859">
        <f>IF(SUM('Actual species'!O859)&gt;0,1,IF(SUM('Actual species'!O859="X"),1,0))</f>
        <v>0</v>
      </c>
      <c r="M859">
        <f>IF(SUM('Actual species'!P859)&gt;0,1,IF(SUM('Actual species'!P859="X"),1,0))</f>
        <v>0</v>
      </c>
      <c r="N859">
        <f>IF(SUM('Actual species'!Q859)&gt;0,1,IF(SUM('Actual species'!Q859="X"),1,0))</f>
        <v>0</v>
      </c>
      <c r="O859">
        <f>IF(SUM('Actual species'!R859)&gt;0,1,IF(SUM('Actual species'!R859="X"),1,0))</f>
        <v>0</v>
      </c>
      <c r="P859">
        <f>IF(SUM('Actual species'!S859)&gt;0,1,IF(SUM('Actual species'!S859="X"),1,0))</f>
        <v>0</v>
      </c>
      <c r="Q859">
        <f>IF(SUM('Actual species'!T859)&gt;0,1,IF(SUM('Actual species'!T859="X"),1,0))</f>
        <v>1</v>
      </c>
      <c r="R859">
        <f>IF(SUM('Actual species'!U859)&gt;0,1,IF(SUM('Actual species'!U859="X"),1,0))</f>
        <v>0</v>
      </c>
      <c r="S859">
        <f>IF(SUM('Actual species'!V859)&gt;0,1,IF(SUM('Actual species'!V859="X"),1,0))</f>
        <v>0</v>
      </c>
      <c r="T859">
        <f>IF(SUM('Actual species'!W859)&gt;0,1,IF(SUM('Actual species'!W859="X"),1,0))</f>
        <v>0</v>
      </c>
      <c r="U859">
        <f>IF(SUM('Actual species'!X859)&gt;0,1,IF(SUM('Actual species'!X859="X"),1,0))</f>
        <v>1</v>
      </c>
      <c r="V859">
        <f>IF(SUM('Actual species'!Y859)&gt;0,1,IF(SUM('Actual species'!Y859="X"),1,0))</f>
        <v>1</v>
      </c>
    </row>
    <row r="860" spans="1:22" x14ac:dyDescent="0.3">
      <c r="A860" t="str">
        <f>'Actual species'!A860</f>
        <v>Heterothops minutus</v>
      </c>
      <c r="B860">
        <f>IF(SUM('Actual species'!B860:E860)&gt;0,1,IF(SUM('Actual species'!B860:E860="X"),1,0))</f>
        <v>0</v>
      </c>
      <c r="C860">
        <f>IF(SUM('Actual species'!F860)&gt;0,1,IF(SUM('Actual species'!F860="X"),1,0))</f>
        <v>0</v>
      </c>
      <c r="D860">
        <f>IF(SUM('Actual species'!G860)&gt;0,1,IF(SUM('Actual species'!G860="X"),1,0))</f>
        <v>0</v>
      </c>
      <c r="E860">
        <f>IF(SUM('Actual species'!H860)&gt;0,1,IF(SUM('Actual species'!H860="X"),1,0))</f>
        <v>1</v>
      </c>
      <c r="F860">
        <f>IF(SUM('Actual species'!I860)&gt;0,1,IF(SUM('Actual species'!I860="X"),1,0))</f>
        <v>0</v>
      </c>
      <c r="G860">
        <f>IF(SUM('Actual species'!J860)&gt;0,1,IF(SUM('Actual species'!J860="X"),1,0))</f>
        <v>0</v>
      </c>
      <c r="H860">
        <f>IF(SUM('Actual species'!K860)&gt;0,1,IF(SUM('Actual species'!K860="X"),1,0))</f>
        <v>0</v>
      </c>
      <c r="I860">
        <f>IF(SUM('Actual species'!L860)&gt;0,1,IF(SUM('Actual species'!L860="X"),1,0))</f>
        <v>0</v>
      </c>
      <c r="J860">
        <f>IF(SUM('Actual species'!M860)&gt;0,1,IF(SUM('Actual species'!M860="X"),1,0))</f>
        <v>0</v>
      </c>
      <c r="K860">
        <f>IF(SUM('Actual species'!N860)&gt;0,1,IF(SUM('Actual species'!N860="X"),1,0))</f>
        <v>0</v>
      </c>
      <c r="L860">
        <f>IF(SUM('Actual species'!O860)&gt;0,1,IF(SUM('Actual species'!O860="X"),1,0))</f>
        <v>0</v>
      </c>
      <c r="M860">
        <f>IF(SUM('Actual species'!P860)&gt;0,1,IF(SUM('Actual species'!P860="X"),1,0))</f>
        <v>0</v>
      </c>
      <c r="N860">
        <f>IF(SUM('Actual species'!Q860)&gt;0,1,IF(SUM('Actual species'!Q860="X"),1,0))</f>
        <v>0</v>
      </c>
      <c r="O860">
        <f>IF(SUM('Actual species'!R860)&gt;0,1,IF(SUM('Actual species'!R860="X"),1,0))</f>
        <v>0</v>
      </c>
      <c r="P860">
        <f>IF(SUM('Actual species'!S860)&gt;0,1,IF(SUM('Actual species'!S860="X"),1,0))</f>
        <v>0</v>
      </c>
      <c r="Q860">
        <f>IF(SUM('Actual species'!T860)&gt;0,1,IF(SUM('Actual species'!T860="X"),1,0))</f>
        <v>1</v>
      </c>
      <c r="R860">
        <f>IF(SUM('Actual species'!U860)&gt;0,1,IF(SUM('Actual species'!U860="X"),1,0))</f>
        <v>0</v>
      </c>
      <c r="S860">
        <f>IF(SUM('Actual species'!V860)&gt;0,1,IF(SUM('Actual species'!V860="X"),1,0))</f>
        <v>0</v>
      </c>
      <c r="T860">
        <f>IF(SUM('Actual species'!W860)&gt;0,1,IF(SUM('Actual species'!W860="X"),1,0))</f>
        <v>0</v>
      </c>
      <c r="U860">
        <f>IF(SUM('Actual species'!X860)&gt;0,1,IF(SUM('Actual species'!X860="X"),1,0))</f>
        <v>1</v>
      </c>
      <c r="V860">
        <f>IF(SUM('Actual species'!Y860)&gt;0,1,IF(SUM('Actual species'!Y860="X"),1,0))</f>
        <v>0</v>
      </c>
    </row>
    <row r="861" spans="1:22" x14ac:dyDescent="0.3">
      <c r="A861" t="str">
        <f>'Actual species'!A861</f>
        <v>Leptacinus batychrus</v>
      </c>
      <c r="B861">
        <f>IF(SUM('Actual species'!B861:E861)&gt;0,1,IF(SUM('Actual species'!B861:E861="X"),1,0))</f>
        <v>0</v>
      </c>
      <c r="C861">
        <f>IF(SUM('Actual species'!F861)&gt;0,1,IF(SUM('Actual species'!F861="X"),1,0))</f>
        <v>0</v>
      </c>
      <c r="D861">
        <f>IF(SUM('Actual species'!G861)&gt;0,1,IF(SUM('Actual species'!G861="X"),1,0))</f>
        <v>0</v>
      </c>
      <c r="E861">
        <f>IF(SUM('Actual species'!H861)&gt;0,1,IF(SUM('Actual species'!H861="X"),1,0))</f>
        <v>0</v>
      </c>
      <c r="F861">
        <f>IF(SUM('Actual species'!I861)&gt;0,1,IF(SUM('Actual species'!I861="X"),1,0))</f>
        <v>0</v>
      </c>
      <c r="G861">
        <f>IF(SUM('Actual species'!J861)&gt;0,1,IF(SUM('Actual species'!J861="X"),1,0))</f>
        <v>0</v>
      </c>
      <c r="H861">
        <f>IF(SUM('Actual species'!K861)&gt;0,1,IF(SUM('Actual species'!K861="X"),1,0))</f>
        <v>0</v>
      </c>
      <c r="I861">
        <f>IF(SUM('Actual species'!L861)&gt;0,1,IF(SUM('Actual species'!L861="X"),1,0))</f>
        <v>0</v>
      </c>
      <c r="J861">
        <f>IF(SUM('Actual species'!M861)&gt;0,1,IF(SUM('Actual species'!M861="X"),1,0))</f>
        <v>1</v>
      </c>
      <c r="K861">
        <f>IF(SUM('Actual species'!N861)&gt;0,1,IF(SUM('Actual species'!N861="X"),1,0))</f>
        <v>0</v>
      </c>
      <c r="L861">
        <f>IF(SUM('Actual species'!O861)&gt;0,1,IF(SUM('Actual species'!O861="X"),1,0))</f>
        <v>0</v>
      </c>
      <c r="M861">
        <f>IF(SUM('Actual species'!P861)&gt;0,1,IF(SUM('Actual species'!P861="X"),1,0))</f>
        <v>0</v>
      </c>
      <c r="N861">
        <f>IF(SUM('Actual species'!Q861)&gt;0,1,IF(SUM('Actual species'!Q861="X"),1,0))</f>
        <v>0</v>
      </c>
      <c r="O861">
        <f>IF(SUM('Actual species'!R861)&gt;0,1,IF(SUM('Actual species'!R861="X"),1,0))</f>
        <v>0</v>
      </c>
      <c r="P861">
        <f>IF(SUM('Actual species'!S861)&gt;0,1,IF(SUM('Actual species'!S861="X"),1,0))</f>
        <v>0</v>
      </c>
      <c r="Q861">
        <f>IF(SUM('Actual species'!T861)&gt;0,1,IF(SUM('Actual species'!T861="X"),1,0))</f>
        <v>0</v>
      </c>
      <c r="R861">
        <f>IF(SUM('Actual species'!U861)&gt;0,1,IF(SUM('Actual species'!U861="X"),1,0))</f>
        <v>0</v>
      </c>
      <c r="S861">
        <f>IF(SUM('Actual species'!V861)&gt;0,1,IF(SUM('Actual species'!V861="X"),1,0))</f>
        <v>0</v>
      </c>
      <c r="T861">
        <f>IF(SUM('Actual species'!W861)&gt;0,1,IF(SUM('Actual species'!W861="X"),1,0))</f>
        <v>0</v>
      </c>
      <c r="U861">
        <f>IF(SUM('Actual species'!X861)&gt;0,1,IF(SUM('Actual species'!X861="X"),1,0))</f>
        <v>1</v>
      </c>
      <c r="V861">
        <f>IF(SUM('Actual species'!Y861)&gt;0,1,IF(SUM('Actual species'!Y861="X"),1,0))</f>
        <v>1</v>
      </c>
    </row>
    <row r="862" spans="1:22" x14ac:dyDescent="0.3">
      <c r="A862" t="str">
        <f>'Actual species'!A862</f>
        <v>Leptacinus intermedius</v>
      </c>
      <c r="B862">
        <f>IF(SUM('Actual species'!B862:E862)&gt;0,1,IF(SUM('Actual species'!B862:E862="X"),1,0))</f>
        <v>0</v>
      </c>
      <c r="C862">
        <f>IF(SUM('Actual species'!F862)&gt;0,1,IF(SUM('Actual species'!F862="X"),1,0))</f>
        <v>0</v>
      </c>
      <c r="D862">
        <f>IF(SUM('Actual species'!G862)&gt;0,1,IF(SUM('Actual species'!G862="X"),1,0))</f>
        <v>0</v>
      </c>
      <c r="E862">
        <f>IF(SUM('Actual species'!H862)&gt;0,1,IF(SUM('Actual species'!H862="X"),1,0))</f>
        <v>0</v>
      </c>
      <c r="F862">
        <f>IF(SUM('Actual species'!I862)&gt;0,1,IF(SUM('Actual species'!I862="X"),1,0))</f>
        <v>0</v>
      </c>
      <c r="G862">
        <f>IF(SUM('Actual species'!J862)&gt;0,1,IF(SUM('Actual species'!J862="X"),1,0))</f>
        <v>0</v>
      </c>
      <c r="H862">
        <f>IF(SUM('Actual species'!K862)&gt;0,1,IF(SUM('Actual species'!K862="X"),1,0))</f>
        <v>0</v>
      </c>
      <c r="I862">
        <f>IF(SUM('Actual species'!L862)&gt;0,1,IF(SUM('Actual species'!L862="X"),1,0))</f>
        <v>0</v>
      </c>
      <c r="J862">
        <f>IF(SUM('Actual species'!M862)&gt;0,1,IF(SUM('Actual species'!M862="X"),1,0))</f>
        <v>0</v>
      </c>
      <c r="K862">
        <f>IF(SUM('Actual species'!N862)&gt;0,1,IF(SUM('Actual species'!N862="X"),1,0))</f>
        <v>0</v>
      </c>
      <c r="L862">
        <f>IF(SUM('Actual species'!O862)&gt;0,1,IF(SUM('Actual species'!O862="X"),1,0))</f>
        <v>0</v>
      </c>
      <c r="M862">
        <f>IF(SUM('Actual species'!P862)&gt;0,1,IF(SUM('Actual species'!P862="X"),1,0))</f>
        <v>1</v>
      </c>
      <c r="N862">
        <f>IF(SUM('Actual species'!Q862)&gt;0,1,IF(SUM('Actual species'!Q862="X"),1,0))</f>
        <v>0</v>
      </c>
      <c r="O862">
        <f>IF(SUM('Actual species'!R862)&gt;0,1,IF(SUM('Actual species'!R862="X"),1,0))</f>
        <v>0</v>
      </c>
      <c r="P862">
        <f>IF(SUM('Actual species'!S862)&gt;0,1,IF(SUM('Actual species'!S862="X"),1,0))</f>
        <v>0</v>
      </c>
      <c r="Q862">
        <f>IF(SUM('Actual species'!T862)&gt;0,1,IF(SUM('Actual species'!T862="X"),1,0))</f>
        <v>0</v>
      </c>
      <c r="R862">
        <f>IF(SUM('Actual species'!U862)&gt;0,1,IF(SUM('Actual species'!U862="X"),1,0))</f>
        <v>0</v>
      </c>
      <c r="S862">
        <f>IF(SUM('Actual species'!V862)&gt;0,1,IF(SUM('Actual species'!V862="X"),1,0))</f>
        <v>0</v>
      </c>
      <c r="T862">
        <f>IF(SUM('Actual species'!W862)&gt;0,1,IF(SUM('Actual species'!W862="X"),1,0))</f>
        <v>0</v>
      </c>
      <c r="U862">
        <f>IF(SUM('Actual species'!X862)&gt;0,1,IF(SUM('Actual species'!X862="X"),1,0))</f>
        <v>0</v>
      </c>
      <c r="V862">
        <f>IF(SUM('Actual species'!Y862)&gt;0,1,IF(SUM('Actual species'!Y862="X"),1,0))</f>
        <v>0</v>
      </c>
    </row>
    <row r="863" spans="1:22" x14ac:dyDescent="0.3">
      <c r="A863" t="str">
        <f>'Actual species'!A863</f>
        <v>Leptacinus othioides</v>
      </c>
      <c r="B863">
        <f>IF(SUM('Actual species'!B863:E863)&gt;0,1,IF(SUM('Actual species'!B863:E863="X"),1,0))</f>
        <v>0</v>
      </c>
      <c r="C863">
        <f>IF(SUM('Actual species'!F863)&gt;0,1,IF(SUM('Actual species'!F863="X"),1,0))</f>
        <v>0</v>
      </c>
      <c r="D863">
        <f>IF(SUM('Actual species'!G863)&gt;0,1,IF(SUM('Actual species'!G863="X"),1,0))</f>
        <v>0</v>
      </c>
      <c r="E863">
        <f>IF(SUM('Actual species'!H863)&gt;0,1,IF(SUM('Actual species'!H863="X"),1,0))</f>
        <v>0</v>
      </c>
      <c r="F863">
        <f>IF(SUM('Actual species'!I863)&gt;0,1,IF(SUM('Actual species'!I863="X"),1,0))</f>
        <v>0</v>
      </c>
      <c r="G863">
        <f>IF(SUM('Actual species'!J863)&gt;0,1,IF(SUM('Actual species'!J863="X"),1,0))</f>
        <v>0</v>
      </c>
      <c r="H863">
        <f>IF(SUM('Actual species'!K863)&gt;0,1,IF(SUM('Actual species'!K863="X"),1,0))</f>
        <v>0</v>
      </c>
      <c r="I863">
        <f>IF(SUM('Actual species'!L863)&gt;0,1,IF(SUM('Actual species'!L863="X"),1,0))</f>
        <v>0</v>
      </c>
      <c r="J863">
        <f>IF(SUM('Actual species'!M863)&gt;0,1,IF(SUM('Actual species'!M863="X"),1,0))</f>
        <v>1</v>
      </c>
      <c r="K863">
        <f>IF(SUM('Actual species'!N863)&gt;0,1,IF(SUM('Actual species'!N863="X"),1,0))</f>
        <v>0</v>
      </c>
      <c r="L863">
        <f>IF(SUM('Actual species'!O863)&gt;0,1,IF(SUM('Actual species'!O863="X"),1,0))</f>
        <v>0</v>
      </c>
      <c r="M863">
        <f>IF(SUM('Actual species'!P863)&gt;0,1,IF(SUM('Actual species'!P863="X"),1,0))</f>
        <v>0</v>
      </c>
      <c r="N863">
        <f>IF(SUM('Actual species'!Q863)&gt;0,1,IF(SUM('Actual species'!Q863="X"),1,0))</f>
        <v>0</v>
      </c>
      <c r="O863">
        <f>IF(SUM('Actual species'!R863)&gt;0,1,IF(SUM('Actual species'!R863="X"),1,0))</f>
        <v>0</v>
      </c>
      <c r="P863">
        <f>IF(SUM('Actual species'!S863)&gt;0,1,IF(SUM('Actual species'!S863="X"),1,0))</f>
        <v>0</v>
      </c>
      <c r="Q863">
        <f>IF(SUM('Actual species'!T863)&gt;0,1,IF(SUM('Actual species'!T863="X"),1,0))</f>
        <v>0</v>
      </c>
      <c r="R863">
        <f>IF(SUM('Actual species'!U863)&gt;0,1,IF(SUM('Actual species'!U863="X"),1,0))</f>
        <v>0</v>
      </c>
      <c r="S863">
        <f>IF(SUM('Actual species'!V863)&gt;0,1,IF(SUM('Actual species'!V863="X"),1,0))</f>
        <v>0</v>
      </c>
      <c r="T863">
        <f>IF(SUM('Actual species'!W863)&gt;0,1,IF(SUM('Actual species'!W863="X"),1,0))</f>
        <v>0</v>
      </c>
      <c r="U863">
        <f>IF(SUM('Actual species'!X863)&gt;0,1,IF(SUM('Actual species'!X863="X"),1,0))</f>
        <v>1</v>
      </c>
      <c r="V863">
        <f>IF(SUM('Actual species'!Y863)&gt;0,1,IF(SUM('Actual species'!Y863="X"),1,0))</f>
        <v>1</v>
      </c>
    </row>
    <row r="864" spans="1:22" x14ac:dyDescent="0.3">
      <c r="A864" t="str">
        <f>'Actual species'!A864</f>
        <v>Leptacinus pusillus</v>
      </c>
      <c r="B864">
        <f>IF(SUM('Actual species'!B864:E864)&gt;0,1,IF(SUM('Actual species'!B864:E864="X"),1,0))</f>
        <v>0</v>
      </c>
      <c r="C864">
        <f>IF(SUM('Actual species'!F864)&gt;0,1,IF(SUM('Actual species'!F864="X"),1,0))</f>
        <v>0</v>
      </c>
      <c r="D864">
        <f>IF(SUM('Actual species'!G864)&gt;0,1,IF(SUM('Actual species'!G864="X"),1,0))</f>
        <v>0</v>
      </c>
      <c r="E864">
        <f>IF(SUM('Actual species'!H864)&gt;0,1,IF(SUM('Actual species'!H864="X"),1,0))</f>
        <v>0</v>
      </c>
      <c r="F864">
        <f>IF(SUM('Actual species'!I864)&gt;0,1,IF(SUM('Actual species'!I864="X"),1,0))</f>
        <v>0</v>
      </c>
      <c r="G864">
        <f>IF(SUM('Actual species'!J864)&gt;0,1,IF(SUM('Actual species'!J864="X"),1,0))</f>
        <v>0</v>
      </c>
      <c r="H864">
        <f>IF(SUM('Actual species'!K864)&gt;0,1,IF(SUM('Actual species'!K864="X"),1,0))</f>
        <v>0</v>
      </c>
      <c r="I864">
        <f>IF(SUM('Actual species'!L864)&gt;0,1,IF(SUM('Actual species'!L864="X"),1,0))</f>
        <v>0</v>
      </c>
      <c r="J864">
        <f>IF(SUM('Actual species'!M864)&gt;0,1,IF(SUM('Actual species'!M864="X"),1,0))</f>
        <v>0</v>
      </c>
      <c r="K864">
        <f>IF(SUM('Actual species'!N864)&gt;0,1,IF(SUM('Actual species'!N864="X"),1,0))</f>
        <v>0</v>
      </c>
      <c r="L864">
        <f>IF(SUM('Actual species'!O864)&gt;0,1,IF(SUM('Actual species'!O864="X"),1,0))</f>
        <v>0</v>
      </c>
      <c r="M864">
        <f>IF(SUM('Actual species'!P864)&gt;0,1,IF(SUM('Actual species'!P864="X"),1,0))</f>
        <v>0</v>
      </c>
      <c r="N864">
        <f>IF(SUM('Actual species'!Q864)&gt;0,1,IF(SUM('Actual species'!Q864="X"),1,0))</f>
        <v>0</v>
      </c>
      <c r="O864">
        <f>IF(SUM('Actual species'!R864)&gt;0,1,IF(SUM('Actual species'!R864="X"),1,0))</f>
        <v>0</v>
      </c>
      <c r="P864">
        <f>IF(SUM('Actual species'!S864)&gt;0,1,IF(SUM('Actual species'!S864="X"),1,0))</f>
        <v>1</v>
      </c>
      <c r="Q864">
        <f>IF(SUM('Actual species'!T864)&gt;0,1,IF(SUM('Actual species'!T864="X"),1,0))</f>
        <v>0</v>
      </c>
      <c r="R864">
        <f>IF(SUM('Actual species'!U864)&gt;0,1,IF(SUM('Actual species'!U864="X"),1,0))</f>
        <v>0</v>
      </c>
      <c r="S864">
        <f>IF(SUM('Actual species'!V864)&gt;0,1,IF(SUM('Actual species'!V864="X"),1,0))</f>
        <v>0</v>
      </c>
      <c r="T864">
        <f>IF(SUM('Actual species'!W864)&gt;0,1,IF(SUM('Actual species'!W864="X"),1,0))</f>
        <v>0</v>
      </c>
      <c r="U864">
        <f>IF(SUM('Actual species'!X864)&gt;0,1,IF(SUM('Actual species'!X864="X"),1,0))</f>
        <v>1</v>
      </c>
      <c r="V864">
        <f>IF(SUM('Actual species'!Y864)&gt;0,1,IF(SUM('Actual species'!Y864="X"),1,0))</f>
        <v>1</v>
      </c>
    </row>
    <row r="865" spans="1:22" x14ac:dyDescent="0.3">
      <c r="A865" t="str">
        <f>'Actual species'!A865</f>
        <v>Megalinus flavocinctus</v>
      </c>
      <c r="B865">
        <f>IF(SUM('Actual species'!B865:E865)&gt;0,1,IF(SUM('Actual species'!B865:E865="X"),1,0))</f>
        <v>0</v>
      </c>
      <c r="C865">
        <f>IF(SUM('Actual species'!F865)&gt;0,1,IF(SUM('Actual species'!F865="X"),1,0))</f>
        <v>0</v>
      </c>
      <c r="D865">
        <f>IF(SUM('Actual species'!G865)&gt;0,1,IF(SUM('Actual species'!G865="X"),1,0))</f>
        <v>0</v>
      </c>
      <c r="E865">
        <f>IF(SUM('Actual species'!H865)&gt;0,1,IF(SUM('Actual species'!H865="X"),1,0))</f>
        <v>0</v>
      </c>
      <c r="F865">
        <f>IF(SUM('Actual species'!I865)&gt;0,1,IF(SUM('Actual species'!I865="X"),1,0))</f>
        <v>0</v>
      </c>
      <c r="G865">
        <f>IF(SUM('Actual species'!J865)&gt;0,1,IF(SUM('Actual species'!J865="X"),1,0))</f>
        <v>1</v>
      </c>
      <c r="H865">
        <f>IF(SUM('Actual species'!K865)&gt;0,1,IF(SUM('Actual species'!K865="X"),1,0))</f>
        <v>0</v>
      </c>
      <c r="I865">
        <f>IF(SUM('Actual species'!L865)&gt;0,1,IF(SUM('Actual species'!L865="X"),1,0))</f>
        <v>0</v>
      </c>
      <c r="J865">
        <f>IF(SUM('Actual species'!M865)&gt;0,1,IF(SUM('Actual species'!M865="X"),1,0))</f>
        <v>1</v>
      </c>
      <c r="K865">
        <f>IF(SUM('Actual species'!N865)&gt;0,1,IF(SUM('Actual species'!N865="X"),1,0))</f>
        <v>0</v>
      </c>
      <c r="L865">
        <f>IF(SUM('Actual species'!O865)&gt;0,1,IF(SUM('Actual species'!O865="X"),1,0))</f>
        <v>0</v>
      </c>
      <c r="M865">
        <f>IF(SUM('Actual species'!P865)&gt;0,1,IF(SUM('Actual species'!P865="X"),1,0))</f>
        <v>0</v>
      </c>
      <c r="N865">
        <f>IF(SUM('Actual species'!Q865)&gt;0,1,IF(SUM('Actual species'!Q865="X"),1,0))</f>
        <v>0</v>
      </c>
      <c r="O865">
        <f>IF(SUM('Actual species'!R865)&gt;0,1,IF(SUM('Actual species'!R865="X"),1,0))</f>
        <v>0</v>
      </c>
      <c r="P865">
        <f>IF(SUM('Actual species'!S865)&gt;0,1,IF(SUM('Actual species'!S865="X"),1,0))</f>
        <v>0</v>
      </c>
      <c r="Q865">
        <f>IF(SUM('Actual species'!T865)&gt;0,1,IF(SUM('Actual species'!T865="X"),1,0))</f>
        <v>0</v>
      </c>
      <c r="R865">
        <f>IF(SUM('Actual species'!U865)&gt;0,1,IF(SUM('Actual species'!U865="X"),1,0))</f>
        <v>0</v>
      </c>
      <c r="S865">
        <f>IF(SUM('Actual species'!V865)&gt;0,1,IF(SUM('Actual species'!V865="X"),1,0))</f>
        <v>0</v>
      </c>
      <c r="T865">
        <f>IF(SUM('Actual species'!W865)&gt;0,1,IF(SUM('Actual species'!W865="X"),1,0))</f>
        <v>0</v>
      </c>
      <c r="U865">
        <f>IF(SUM('Actual species'!X865)&gt;0,1,IF(SUM('Actual species'!X865="X"),1,0))</f>
        <v>0</v>
      </c>
      <c r="V865">
        <f>IF(SUM('Actual species'!Y865)&gt;0,1,IF(SUM('Actual species'!Y865="X"),1,0))</f>
        <v>0</v>
      </c>
    </row>
    <row r="866" spans="1:22" x14ac:dyDescent="0.3">
      <c r="A866" t="str">
        <f>'Actual species'!A866</f>
        <v>Megalinus glabratus</v>
      </c>
      <c r="B866">
        <f>IF(SUM('Actual species'!B866:E866)&gt;0,1,IF(SUM('Actual species'!B866:E866="X"),1,0))</f>
        <v>0</v>
      </c>
      <c r="C866">
        <f>IF(SUM('Actual species'!F866)&gt;0,1,IF(SUM('Actual species'!F866="X"),1,0))</f>
        <v>0</v>
      </c>
      <c r="D866">
        <f>IF(SUM('Actual species'!G866)&gt;0,1,IF(SUM('Actual species'!G866="X"),1,0))</f>
        <v>0</v>
      </c>
      <c r="E866">
        <f>IF(SUM('Actual species'!H866)&gt;0,1,IF(SUM('Actual species'!H866="X"),1,0))</f>
        <v>0</v>
      </c>
      <c r="F866">
        <f>IF(SUM('Actual species'!I866)&gt;0,1,IF(SUM('Actual species'!I866="X"),1,0))</f>
        <v>0</v>
      </c>
      <c r="G866">
        <f>IF(SUM('Actual species'!J866)&gt;0,1,IF(SUM('Actual species'!J866="X"),1,0))</f>
        <v>0</v>
      </c>
      <c r="H866">
        <f>IF(SUM('Actual species'!K866)&gt;0,1,IF(SUM('Actual species'!K866="X"),1,0))</f>
        <v>1</v>
      </c>
      <c r="I866">
        <f>IF(SUM('Actual species'!L866)&gt;0,1,IF(SUM('Actual species'!L866="X"),1,0))</f>
        <v>0</v>
      </c>
      <c r="J866">
        <f>IF(SUM('Actual species'!M866)&gt;0,1,IF(SUM('Actual species'!M866="X"),1,0))</f>
        <v>0</v>
      </c>
      <c r="K866">
        <f>IF(SUM('Actual species'!N866)&gt;0,1,IF(SUM('Actual species'!N866="X"),1,0))</f>
        <v>0</v>
      </c>
      <c r="L866">
        <f>IF(SUM('Actual species'!O866)&gt;0,1,IF(SUM('Actual species'!O866="X"),1,0))</f>
        <v>0</v>
      </c>
      <c r="M866">
        <f>IF(SUM('Actual species'!P866)&gt;0,1,IF(SUM('Actual species'!P866="X"),1,0))</f>
        <v>0</v>
      </c>
      <c r="N866">
        <f>IF(SUM('Actual species'!Q866)&gt;0,1,IF(SUM('Actual species'!Q866="X"),1,0))</f>
        <v>0</v>
      </c>
      <c r="O866">
        <f>IF(SUM('Actual species'!R866)&gt;0,1,IF(SUM('Actual species'!R866="X"),1,0))</f>
        <v>0</v>
      </c>
      <c r="P866">
        <f>IF(SUM('Actual species'!S866)&gt;0,1,IF(SUM('Actual species'!S866="X"),1,0))</f>
        <v>0</v>
      </c>
      <c r="Q866">
        <f>IF(SUM('Actual species'!T866)&gt;0,1,IF(SUM('Actual species'!T866="X"),1,0))</f>
        <v>0</v>
      </c>
      <c r="R866">
        <f>IF(SUM('Actual species'!U866)&gt;0,1,IF(SUM('Actual species'!U866="X"),1,0))</f>
        <v>0</v>
      </c>
      <c r="S866">
        <f>IF(SUM('Actual species'!V866)&gt;0,1,IF(SUM('Actual species'!V866="X"),1,0))</f>
        <v>0</v>
      </c>
      <c r="T866">
        <f>IF(SUM('Actual species'!W866)&gt;0,1,IF(SUM('Actual species'!W866="X"),1,0))</f>
        <v>0</v>
      </c>
      <c r="U866">
        <f>IF(SUM('Actual species'!X866)&gt;0,1,IF(SUM('Actual species'!X866="X"),1,0))</f>
        <v>1</v>
      </c>
      <c r="V866">
        <f>IF(SUM('Actual species'!Y866)&gt;0,1,IF(SUM('Actual species'!Y866="X"),1,0))</f>
        <v>1</v>
      </c>
    </row>
    <row r="867" spans="1:22" x14ac:dyDescent="0.3">
      <c r="A867" t="str">
        <f>'Actual species'!A867</f>
        <v>Megalinus scutellaris</v>
      </c>
      <c r="B867">
        <f>IF(SUM('Actual species'!B867:E867)&gt;0,1,IF(SUM('Actual species'!B867:E867="X"),1,0))</f>
        <v>0</v>
      </c>
      <c r="C867">
        <f>IF(SUM('Actual species'!F867)&gt;0,1,IF(SUM('Actual species'!F867="X"),1,0))</f>
        <v>0</v>
      </c>
      <c r="D867">
        <f>IF(SUM('Actual species'!G867)&gt;0,1,IF(SUM('Actual species'!G867="X"),1,0))</f>
        <v>0</v>
      </c>
      <c r="E867">
        <f>IF(SUM('Actual species'!H867)&gt;0,1,IF(SUM('Actual species'!H867="X"),1,0))</f>
        <v>0</v>
      </c>
      <c r="F867">
        <f>IF(SUM('Actual species'!I867)&gt;0,1,IF(SUM('Actual species'!I867="X"),1,0))</f>
        <v>0</v>
      </c>
      <c r="G867">
        <f>IF(SUM('Actual species'!J867)&gt;0,1,IF(SUM('Actual species'!J867="X"),1,0))</f>
        <v>0</v>
      </c>
      <c r="H867">
        <f>IF(SUM('Actual species'!K867)&gt;0,1,IF(SUM('Actual species'!K867="X"),1,0))</f>
        <v>1</v>
      </c>
      <c r="I867">
        <f>IF(SUM('Actual species'!L867)&gt;0,1,IF(SUM('Actual species'!L867="X"),1,0))</f>
        <v>0</v>
      </c>
      <c r="J867">
        <f>IF(SUM('Actual species'!M867)&gt;0,1,IF(SUM('Actual species'!M867="X"),1,0))</f>
        <v>0</v>
      </c>
      <c r="K867">
        <f>IF(SUM('Actual species'!N867)&gt;0,1,IF(SUM('Actual species'!N867="X"),1,0))</f>
        <v>0</v>
      </c>
      <c r="L867">
        <f>IF(SUM('Actual species'!O867)&gt;0,1,IF(SUM('Actual species'!O867="X"),1,0))</f>
        <v>0</v>
      </c>
      <c r="M867">
        <f>IF(SUM('Actual species'!P867)&gt;0,1,IF(SUM('Actual species'!P867="X"),1,0))</f>
        <v>0</v>
      </c>
      <c r="N867">
        <f>IF(SUM('Actual species'!Q867)&gt;0,1,IF(SUM('Actual species'!Q867="X"),1,0))</f>
        <v>0</v>
      </c>
      <c r="O867">
        <f>IF(SUM('Actual species'!R867)&gt;0,1,IF(SUM('Actual species'!R867="X"),1,0))</f>
        <v>0</v>
      </c>
      <c r="P867">
        <f>IF(SUM('Actual species'!S867)&gt;0,1,IF(SUM('Actual species'!S867="X"),1,0))</f>
        <v>0</v>
      </c>
      <c r="Q867">
        <f>IF(SUM('Actual species'!T867)&gt;0,1,IF(SUM('Actual species'!T867="X"),1,0))</f>
        <v>0</v>
      </c>
      <c r="R867">
        <f>IF(SUM('Actual species'!U867)&gt;0,1,IF(SUM('Actual species'!U867="X"),1,0))</f>
        <v>0</v>
      </c>
      <c r="S867">
        <f>IF(SUM('Actual species'!V867)&gt;0,1,IF(SUM('Actual species'!V867="X"),1,0))</f>
        <v>0</v>
      </c>
      <c r="T867">
        <f>IF(SUM('Actual species'!W867)&gt;0,1,IF(SUM('Actual species'!W867="X"),1,0))</f>
        <v>0</v>
      </c>
      <c r="U867">
        <f>IF(SUM('Actual species'!X867)&gt;0,1,IF(SUM('Actual species'!X867="X"),1,0))</f>
        <v>0</v>
      </c>
      <c r="V867">
        <f>IF(SUM('Actual species'!Y867)&gt;0,1,IF(SUM('Actual species'!Y867="X"),1,0))</f>
        <v>1</v>
      </c>
    </row>
    <row r="868" spans="1:22" x14ac:dyDescent="0.3">
      <c r="A868" t="str">
        <f>'Actual species'!A868</f>
        <v>Milichilinus decorus</v>
      </c>
      <c r="B868">
        <f>IF(SUM('Actual species'!B868:E868)&gt;0,1,IF(SUM('Actual species'!B868:E868="X"),1,0))</f>
        <v>0</v>
      </c>
      <c r="C868">
        <f>IF(SUM('Actual species'!F868)&gt;0,1,IF(SUM('Actual species'!F868="X"),1,0))</f>
        <v>0</v>
      </c>
      <c r="D868">
        <f>IF(SUM('Actual species'!G868)&gt;0,1,IF(SUM('Actual species'!G868="X"),1,0))</f>
        <v>0</v>
      </c>
      <c r="E868">
        <f>IF(SUM('Actual species'!H868)&gt;0,1,IF(SUM('Actual species'!H868="X"),1,0))</f>
        <v>0</v>
      </c>
      <c r="F868">
        <f>IF(SUM('Actual species'!I868)&gt;0,1,IF(SUM('Actual species'!I868="X"),1,0))</f>
        <v>0</v>
      </c>
      <c r="G868">
        <f>IF(SUM('Actual species'!J868)&gt;0,1,IF(SUM('Actual species'!J868="X"),1,0))</f>
        <v>0</v>
      </c>
      <c r="H868">
        <f>IF(SUM('Actual species'!K868)&gt;0,1,IF(SUM('Actual species'!K868="X"),1,0))</f>
        <v>0</v>
      </c>
      <c r="I868">
        <f>IF(SUM('Actual species'!L868)&gt;0,1,IF(SUM('Actual species'!L868="X"),1,0))</f>
        <v>0</v>
      </c>
      <c r="J868">
        <f>IF(SUM('Actual species'!M868)&gt;0,1,IF(SUM('Actual species'!M868="X"),1,0))</f>
        <v>1</v>
      </c>
      <c r="K868">
        <f>IF(SUM('Actual species'!N868)&gt;0,1,IF(SUM('Actual species'!N868="X"),1,0))</f>
        <v>0</v>
      </c>
      <c r="L868">
        <f>IF(SUM('Actual species'!O868)&gt;0,1,IF(SUM('Actual species'!O868="X"),1,0))</f>
        <v>0</v>
      </c>
      <c r="M868">
        <f>IF(SUM('Actual species'!P868)&gt;0,1,IF(SUM('Actual species'!P868="X"),1,0))</f>
        <v>0</v>
      </c>
      <c r="N868">
        <f>IF(SUM('Actual species'!Q868)&gt;0,1,IF(SUM('Actual species'!Q868="X"),1,0))</f>
        <v>0</v>
      </c>
      <c r="O868">
        <f>IF(SUM('Actual species'!R868)&gt;0,1,IF(SUM('Actual species'!R868="X"),1,0))</f>
        <v>0</v>
      </c>
      <c r="P868">
        <f>IF(SUM('Actual species'!S868)&gt;0,1,IF(SUM('Actual species'!S868="X"),1,0))</f>
        <v>0</v>
      </c>
      <c r="Q868">
        <f>IF(SUM('Actual species'!T868)&gt;0,1,IF(SUM('Actual species'!T868="X"),1,0))</f>
        <v>0</v>
      </c>
      <c r="R868">
        <f>IF(SUM('Actual species'!U868)&gt;0,1,IF(SUM('Actual species'!U868="X"),1,0))</f>
        <v>0</v>
      </c>
      <c r="S868">
        <f>IF(SUM('Actual species'!V868)&gt;0,1,IF(SUM('Actual species'!V868="X"),1,0))</f>
        <v>0</v>
      </c>
      <c r="T868">
        <f>IF(SUM('Actual species'!W868)&gt;0,1,IF(SUM('Actual species'!W868="X"),1,0))</f>
        <v>0</v>
      </c>
      <c r="U868">
        <f>IF(SUM('Actual species'!X868)&gt;0,1,IF(SUM('Actual species'!X868="X"),1,0))</f>
        <v>1</v>
      </c>
      <c r="V868">
        <f>IF(SUM('Actual species'!Y868)&gt;0,1,IF(SUM('Actual species'!Y868="X"),1,0))</f>
        <v>0</v>
      </c>
    </row>
    <row r="869" spans="1:22" x14ac:dyDescent="0.3">
      <c r="A869" t="str">
        <f>'Actual species'!A869</f>
        <v>Neobisnius lathrobioides</v>
      </c>
      <c r="B869">
        <f>IF(SUM('Actual species'!B869:E869)&gt;0,1,IF(SUM('Actual species'!B869:E869="X"),1,0))</f>
        <v>0</v>
      </c>
      <c r="C869">
        <f>IF(SUM('Actual species'!F869)&gt;0,1,IF(SUM('Actual species'!F869="X"),1,0))</f>
        <v>0</v>
      </c>
      <c r="D869">
        <f>IF(SUM('Actual species'!G869)&gt;0,1,IF(SUM('Actual species'!G869="X"),1,0))</f>
        <v>0</v>
      </c>
      <c r="E869">
        <f>IF(SUM('Actual species'!H869)&gt;0,1,IF(SUM('Actual species'!H869="X"),1,0))</f>
        <v>0</v>
      </c>
      <c r="F869">
        <f>IF(SUM('Actual species'!I869)&gt;0,1,IF(SUM('Actual species'!I869="X"),1,0))</f>
        <v>0</v>
      </c>
      <c r="G869">
        <f>IF(SUM('Actual species'!J869)&gt;0,1,IF(SUM('Actual species'!J869="X"),1,0))</f>
        <v>0</v>
      </c>
      <c r="H869">
        <f>IF(SUM('Actual species'!K869)&gt;0,1,IF(SUM('Actual species'!K869="X"),1,0))</f>
        <v>0</v>
      </c>
      <c r="I869">
        <f>IF(SUM('Actual species'!L869)&gt;0,1,IF(SUM('Actual species'!L869="X"),1,0))</f>
        <v>0</v>
      </c>
      <c r="J869">
        <f>IF(SUM('Actual species'!M869)&gt;0,1,IF(SUM('Actual species'!M869="X"),1,0))</f>
        <v>1</v>
      </c>
      <c r="K869">
        <f>IF(SUM('Actual species'!N869)&gt;0,1,IF(SUM('Actual species'!N869="X"),1,0))</f>
        <v>0</v>
      </c>
      <c r="L869">
        <f>IF(SUM('Actual species'!O869)&gt;0,1,IF(SUM('Actual species'!O869="X"),1,0))</f>
        <v>0</v>
      </c>
      <c r="M869">
        <f>IF(SUM('Actual species'!P869)&gt;0,1,IF(SUM('Actual species'!P869="X"),1,0))</f>
        <v>0</v>
      </c>
      <c r="N869">
        <f>IF(SUM('Actual species'!Q869)&gt;0,1,IF(SUM('Actual species'!Q869="X"),1,0))</f>
        <v>0</v>
      </c>
      <c r="O869">
        <f>IF(SUM('Actual species'!R869)&gt;0,1,IF(SUM('Actual species'!R869="X"),1,0))</f>
        <v>0</v>
      </c>
      <c r="P869">
        <f>IF(SUM('Actual species'!S869)&gt;0,1,IF(SUM('Actual species'!S869="X"),1,0))</f>
        <v>0</v>
      </c>
      <c r="Q869">
        <f>IF(SUM('Actual species'!T869)&gt;0,1,IF(SUM('Actual species'!T869="X"),1,0))</f>
        <v>0</v>
      </c>
      <c r="R869">
        <f>IF(SUM('Actual species'!U869)&gt;0,1,IF(SUM('Actual species'!U869="X"),1,0))</f>
        <v>0</v>
      </c>
      <c r="S869">
        <f>IF(SUM('Actual species'!V869)&gt;0,1,IF(SUM('Actual species'!V869="X"),1,0))</f>
        <v>0</v>
      </c>
      <c r="T869">
        <f>IF(SUM('Actual species'!W869)&gt;0,1,IF(SUM('Actual species'!W869="X"),1,0))</f>
        <v>0</v>
      </c>
      <c r="U869">
        <f>IF(SUM('Actual species'!X869)&gt;0,1,IF(SUM('Actual species'!X869="X"),1,0))</f>
        <v>1</v>
      </c>
      <c r="V869">
        <f>IF(SUM('Actual species'!Y869)&gt;0,1,IF(SUM('Actual species'!Y869="X"),1,0))</f>
        <v>1</v>
      </c>
    </row>
    <row r="870" spans="1:22" x14ac:dyDescent="0.3">
      <c r="A870" t="str">
        <f>'Actual species'!A870</f>
        <v>Neobisnius orbus</v>
      </c>
      <c r="B870">
        <f>IF(SUM('Actual species'!B870:E870)&gt;0,1,IF(SUM('Actual species'!B870:E870="X"),1,0))</f>
        <v>1</v>
      </c>
      <c r="C870">
        <f>IF(SUM('Actual species'!F870)&gt;0,1,IF(SUM('Actual species'!F870="X"),1,0))</f>
        <v>0</v>
      </c>
      <c r="D870">
        <f>IF(SUM('Actual species'!G870)&gt;0,1,IF(SUM('Actual species'!G870="X"),1,0))</f>
        <v>0</v>
      </c>
      <c r="E870">
        <f>IF(SUM('Actual species'!H870)&gt;0,1,IF(SUM('Actual species'!H870="X"),1,0))</f>
        <v>0</v>
      </c>
      <c r="F870">
        <f>IF(SUM('Actual species'!I870)&gt;0,1,IF(SUM('Actual species'!I870="X"),1,0))</f>
        <v>0</v>
      </c>
      <c r="G870">
        <f>IF(SUM('Actual species'!J870)&gt;0,1,IF(SUM('Actual species'!J870="X"),1,0))</f>
        <v>0</v>
      </c>
      <c r="H870">
        <f>IF(SUM('Actual species'!K870)&gt;0,1,IF(SUM('Actual species'!K870="X"),1,0))</f>
        <v>0</v>
      </c>
      <c r="I870">
        <f>IF(SUM('Actual species'!L870)&gt;0,1,IF(SUM('Actual species'!L870="X"),1,0))</f>
        <v>0</v>
      </c>
      <c r="J870">
        <f>IF(SUM('Actual species'!M870)&gt;0,1,IF(SUM('Actual species'!M870="X"),1,0))</f>
        <v>0</v>
      </c>
      <c r="K870">
        <f>IF(SUM('Actual species'!N870)&gt;0,1,IF(SUM('Actual species'!N870="X"),1,0))</f>
        <v>0</v>
      </c>
      <c r="L870">
        <f>IF(SUM('Actual species'!O870)&gt;0,1,IF(SUM('Actual species'!O870="X"),1,0))</f>
        <v>0</v>
      </c>
      <c r="M870">
        <f>IF(SUM('Actual species'!P870)&gt;0,1,IF(SUM('Actual species'!P870="X"),1,0))</f>
        <v>0</v>
      </c>
      <c r="N870">
        <f>IF(SUM('Actual species'!Q870)&gt;0,1,IF(SUM('Actual species'!Q870="X"),1,0))</f>
        <v>0</v>
      </c>
      <c r="O870">
        <f>IF(SUM('Actual species'!R870)&gt;0,1,IF(SUM('Actual species'!R870="X"),1,0))</f>
        <v>0</v>
      </c>
      <c r="P870">
        <f>IF(SUM('Actual species'!S870)&gt;0,1,IF(SUM('Actual species'!S870="X"),1,0))</f>
        <v>0</v>
      </c>
      <c r="Q870">
        <f>IF(SUM('Actual species'!T870)&gt;0,1,IF(SUM('Actual species'!T870="X"),1,0))</f>
        <v>0</v>
      </c>
      <c r="R870">
        <f>IF(SUM('Actual species'!U870)&gt;0,1,IF(SUM('Actual species'!U870="X"),1,0))</f>
        <v>0</v>
      </c>
      <c r="S870">
        <f>IF(SUM('Actual species'!V870)&gt;0,1,IF(SUM('Actual species'!V870="X"),1,0))</f>
        <v>0</v>
      </c>
      <c r="T870">
        <f>IF(SUM('Actual species'!W870)&gt;0,1,IF(SUM('Actual species'!W870="X"),1,0))</f>
        <v>0</v>
      </c>
      <c r="U870">
        <f>IF(SUM('Actual species'!X870)&gt;0,1,IF(SUM('Actual species'!X870="X"),1,0))</f>
        <v>0</v>
      </c>
      <c r="V870">
        <f>IF(SUM('Actual species'!Y870)&gt;0,1,IF(SUM('Actual species'!Y870="X"),1,0))</f>
        <v>1</v>
      </c>
    </row>
    <row r="871" spans="1:22" x14ac:dyDescent="0.3">
      <c r="A871" t="str">
        <f>'Actual species'!A871</f>
        <v>Neobisnius procerulus</v>
      </c>
      <c r="B871">
        <f>IF(SUM('Actual species'!B871:E871)&gt;0,1,IF(SUM('Actual species'!B871:E871="X"),1,0))</f>
        <v>0</v>
      </c>
      <c r="C871">
        <f>IF(SUM('Actual species'!F871)&gt;0,1,IF(SUM('Actual species'!F871="X"),1,0))</f>
        <v>0</v>
      </c>
      <c r="D871">
        <f>IF(SUM('Actual species'!G871)&gt;0,1,IF(SUM('Actual species'!G871="X"),1,0))</f>
        <v>0</v>
      </c>
      <c r="E871">
        <f>IF(SUM('Actual species'!H871)&gt;0,1,IF(SUM('Actual species'!H871="X"),1,0))</f>
        <v>0</v>
      </c>
      <c r="F871">
        <f>IF(SUM('Actual species'!I871)&gt;0,1,IF(SUM('Actual species'!I871="X"),1,0))</f>
        <v>0</v>
      </c>
      <c r="G871">
        <f>IF(SUM('Actual species'!J871)&gt;0,1,IF(SUM('Actual species'!J871="X"),1,0))</f>
        <v>0</v>
      </c>
      <c r="H871">
        <f>IF(SUM('Actual species'!K871)&gt;0,1,IF(SUM('Actual species'!K871="X"),1,0))</f>
        <v>0</v>
      </c>
      <c r="I871">
        <f>IF(SUM('Actual species'!L871)&gt;0,1,IF(SUM('Actual species'!L871="X"),1,0))</f>
        <v>0</v>
      </c>
      <c r="J871">
        <f>IF(SUM('Actual species'!M871)&gt;0,1,IF(SUM('Actual species'!M871="X"),1,0))</f>
        <v>0</v>
      </c>
      <c r="K871">
        <f>IF(SUM('Actual species'!N871)&gt;0,1,IF(SUM('Actual species'!N871="X"),1,0))</f>
        <v>0</v>
      </c>
      <c r="L871">
        <f>IF(SUM('Actual species'!O871)&gt;0,1,IF(SUM('Actual species'!O871="X"),1,0))</f>
        <v>0</v>
      </c>
      <c r="M871">
        <f>IF(SUM('Actual species'!P871)&gt;0,1,IF(SUM('Actual species'!P871="X"),1,0))</f>
        <v>1</v>
      </c>
      <c r="N871">
        <f>IF(SUM('Actual species'!Q871)&gt;0,1,IF(SUM('Actual species'!Q871="X"),1,0))</f>
        <v>0</v>
      </c>
      <c r="O871">
        <f>IF(SUM('Actual species'!R871)&gt;0,1,IF(SUM('Actual species'!R871="X"),1,0))</f>
        <v>0</v>
      </c>
      <c r="P871">
        <f>IF(SUM('Actual species'!S871)&gt;0,1,IF(SUM('Actual species'!S871="X"),1,0))</f>
        <v>0</v>
      </c>
      <c r="Q871">
        <f>IF(SUM('Actual species'!T871)&gt;0,1,IF(SUM('Actual species'!T871="X"),1,0))</f>
        <v>0</v>
      </c>
      <c r="R871">
        <f>IF(SUM('Actual species'!U871)&gt;0,1,IF(SUM('Actual species'!U871="X"),1,0))</f>
        <v>0</v>
      </c>
      <c r="S871">
        <f>IF(SUM('Actual species'!V871)&gt;0,1,IF(SUM('Actual species'!V871="X"),1,0))</f>
        <v>0</v>
      </c>
      <c r="T871">
        <f>IF(SUM('Actual species'!W871)&gt;0,1,IF(SUM('Actual species'!W871="X"),1,0))</f>
        <v>0</v>
      </c>
      <c r="U871">
        <f>IF(SUM('Actual species'!X871)&gt;0,1,IF(SUM('Actual species'!X871="X"),1,0))</f>
        <v>0</v>
      </c>
      <c r="V871">
        <f>IF(SUM('Actual species'!Y871)&gt;0,1,IF(SUM('Actual species'!Y871="X"),1,0))</f>
        <v>0</v>
      </c>
    </row>
    <row r="872" spans="1:22" x14ac:dyDescent="0.3">
      <c r="A872" t="str">
        <f>'Actual species'!A872</f>
        <v>Neobisnius prolixus</v>
      </c>
      <c r="B872">
        <f>IF(SUM('Actual species'!B872:E872)&gt;0,1,IF(SUM('Actual species'!B872:E872="X"),1,0))</f>
        <v>0</v>
      </c>
      <c r="C872">
        <f>IF(SUM('Actual species'!F872)&gt;0,1,IF(SUM('Actual species'!F872="X"),1,0))</f>
        <v>0</v>
      </c>
      <c r="D872">
        <f>IF(SUM('Actual species'!G872)&gt;0,1,IF(SUM('Actual species'!G872="X"),1,0))</f>
        <v>0</v>
      </c>
      <c r="E872">
        <f>IF(SUM('Actual species'!H872)&gt;0,1,IF(SUM('Actual species'!H872="X"),1,0))</f>
        <v>0</v>
      </c>
      <c r="F872">
        <f>IF(SUM('Actual species'!I872)&gt;0,1,IF(SUM('Actual species'!I872="X"),1,0))</f>
        <v>0</v>
      </c>
      <c r="G872">
        <f>IF(SUM('Actual species'!J872)&gt;0,1,IF(SUM('Actual species'!J872="X"),1,0))</f>
        <v>0</v>
      </c>
      <c r="H872">
        <f>IF(SUM('Actual species'!K872)&gt;0,1,IF(SUM('Actual species'!K872="X"),1,0))</f>
        <v>0</v>
      </c>
      <c r="I872">
        <f>IF(SUM('Actual species'!L872)&gt;0,1,IF(SUM('Actual species'!L872="X"),1,0))</f>
        <v>0</v>
      </c>
      <c r="J872">
        <f>IF(SUM('Actual species'!M872)&gt;0,1,IF(SUM('Actual species'!M872="X"),1,0))</f>
        <v>0</v>
      </c>
      <c r="K872">
        <f>IF(SUM('Actual species'!N872)&gt;0,1,IF(SUM('Actual species'!N872="X"),1,0))</f>
        <v>0</v>
      </c>
      <c r="L872">
        <f>IF(SUM('Actual species'!O872)&gt;0,1,IF(SUM('Actual species'!O872="X"),1,0))</f>
        <v>0</v>
      </c>
      <c r="M872">
        <f>IF(SUM('Actual species'!P872)&gt;0,1,IF(SUM('Actual species'!P872="X"),1,0))</f>
        <v>0</v>
      </c>
      <c r="N872">
        <f>IF(SUM('Actual species'!Q872)&gt;0,1,IF(SUM('Actual species'!Q872="X"),1,0))</f>
        <v>0</v>
      </c>
      <c r="O872">
        <f>IF(SUM('Actual species'!R872)&gt;0,1,IF(SUM('Actual species'!R872="X"),1,0))</f>
        <v>0</v>
      </c>
      <c r="P872">
        <f>IF(SUM('Actual species'!S872)&gt;0,1,IF(SUM('Actual species'!S872="X"),1,0))</f>
        <v>1</v>
      </c>
      <c r="Q872">
        <f>IF(SUM('Actual species'!T872)&gt;0,1,IF(SUM('Actual species'!T872="X"),1,0))</f>
        <v>0</v>
      </c>
      <c r="R872">
        <f>IF(SUM('Actual species'!U872)&gt;0,1,IF(SUM('Actual species'!U872="X"),1,0))</f>
        <v>0</v>
      </c>
      <c r="S872">
        <f>IF(SUM('Actual species'!V872)&gt;0,1,IF(SUM('Actual species'!V872="X"),1,0))</f>
        <v>0</v>
      </c>
      <c r="T872">
        <f>IF(SUM('Actual species'!W872)&gt;0,1,IF(SUM('Actual species'!W872="X"),1,0))</f>
        <v>0</v>
      </c>
      <c r="U872">
        <f>IF(SUM('Actual species'!X872)&gt;0,1,IF(SUM('Actual species'!X872="X"),1,0))</f>
        <v>1</v>
      </c>
      <c r="V872">
        <f>IF(SUM('Actual species'!Y872)&gt;0,1,IF(SUM('Actual species'!Y872="X"),1,0))</f>
        <v>1</v>
      </c>
    </row>
    <row r="873" spans="1:22" x14ac:dyDescent="0.3">
      <c r="A873" t="str">
        <f>'Actual species'!A873</f>
        <v>Nudobius cypriacus</v>
      </c>
      <c r="B873">
        <f>IF(SUM('Actual species'!B873:E873)&gt;0,1,IF(SUM('Actual species'!B873:E873="X"),1,0))</f>
        <v>0</v>
      </c>
      <c r="C873">
        <f>IF(SUM('Actual species'!F873)&gt;0,1,IF(SUM('Actual species'!F873="X"),1,0))</f>
        <v>0</v>
      </c>
      <c r="D873">
        <f>IF(SUM('Actual species'!G873)&gt;0,1,IF(SUM('Actual species'!G873="X"),1,0))</f>
        <v>0</v>
      </c>
      <c r="E873">
        <f>IF(SUM('Actual species'!H873)&gt;0,1,IF(SUM('Actual species'!H873="X"),1,0))</f>
        <v>0</v>
      </c>
      <c r="F873">
        <f>IF(SUM('Actual species'!I873)&gt;0,1,IF(SUM('Actual species'!I873="X"),1,0))</f>
        <v>1</v>
      </c>
      <c r="G873">
        <f>IF(SUM('Actual species'!J873)&gt;0,1,IF(SUM('Actual species'!J873="X"),1,0))</f>
        <v>0</v>
      </c>
      <c r="H873">
        <f>IF(SUM('Actual species'!K873)&gt;0,1,IF(SUM('Actual species'!K873="X"),1,0))</f>
        <v>0</v>
      </c>
      <c r="I873">
        <f>IF(SUM('Actual species'!L873)&gt;0,1,IF(SUM('Actual species'!L873="X"),1,0))</f>
        <v>0</v>
      </c>
      <c r="J873">
        <f>IF(SUM('Actual species'!M873)&gt;0,1,IF(SUM('Actual species'!M873="X"),1,0))</f>
        <v>0</v>
      </c>
      <c r="K873">
        <f>IF(SUM('Actual species'!N873)&gt;0,1,IF(SUM('Actual species'!N873="X"),1,0))</f>
        <v>0</v>
      </c>
      <c r="L873">
        <f>IF(SUM('Actual species'!O873)&gt;0,1,IF(SUM('Actual species'!O873="X"),1,0))</f>
        <v>0</v>
      </c>
      <c r="M873">
        <f>IF(SUM('Actual species'!P873)&gt;0,1,IF(SUM('Actual species'!P873="X"),1,0))</f>
        <v>0</v>
      </c>
      <c r="N873">
        <f>IF(SUM('Actual species'!Q873)&gt;0,1,IF(SUM('Actual species'!Q873="X"),1,0))</f>
        <v>0</v>
      </c>
      <c r="O873">
        <f>IF(SUM('Actual species'!R873)&gt;0,1,IF(SUM('Actual species'!R873="X"),1,0))</f>
        <v>0</v>
      </c>
      <c r="P873">
        <f>IF(SUM('Actual species'!S873)&gt;0,1,IF(SUM('Actual species'!S873="X"),1,0))</f>
        <v>0</v>
      </c>
      <c r="Q873">
        <f>IF(SUM('Actual species'!T873)&gt;0,1,IF(SUM('Actual species'!T873="X"),1,0))</f>
        <v>0</v>
      </c>
      <c r="R873">
        <f>IF(SUM('Actual species'!U873)&gt;0,1,IF(SUM('Actual species'!U873="X"),1,0))</f>
        <v>0</v>
      </c>
      <c r="S873">
        <f>IF(SUM('Actual species'!V873)&gt;0,1,IF(SUM('Actual species'!V873="X"),1,0))</f>
        <v>0</v>
      </c>
      <c r="T873">
        <f>IF(SUM('Actual species'!W873)&gt;0,1,IF(SUM('Actual species'!W873="X"),1,0))</f>
        <v>0</v>
      </c>
      <c r="U873">
        <f>IF(SUM('Actual species'!X873)&gt;0,1,IF(SUM('Actual species'!X873="X"),1,0))</f>
        <v>1</v>
      </c>
      <c r="V873">
        <f>IF(SUM('Actual species'!Y873)&gt;0,1,IF(SUM('Actual species'!Y873="X"),1,0))</f>
        <v>0</v>
      </c>
    </row>
    <row r="874" spans="1:22" x14ac:dyDescent="0.3">
      <c r="A874" t="str">
        <f>'Actual species'!A874</f>
        <v xml:space="preserve">**Ocypus corcyranus (E) </v>
      </c>
      <c r="B874">
        <f>IF(SUM('Actual species'!B874:E874)&gt;0,1,IF(SUM('Actual species'!B874:E874="X"),1,0))</f>
        <v>0</v>
      </c>
      <c r="C874">
        <f>IF(SUM('Actual species'!F874)&gt;0,1,IF(SUM('Actual species'!F874="X"),1,0))</f>
        <v>0</v>
      </c>
      <c r="D874">
        <f>IF(SUM('Actual species'!G874)&gt;0,1,IF(SUM('Actual species'!G874="X"),1,0))</f>
        <v>0</v>
      </c>
      <c r="E874">
        <f>IF(SUM('Actual species'!H874)&gt;0,1,IF(SUM('Actual species'!H874="X"),1,0))</f>
        <v>0</v>
      </c>
      <c r="F874">
        <f>IF(SUM('Actual species'!I874)&gt;0,1,IF(SUM('Actual species'!I874="X"),1,0))</f>
        <v>0</v>
      </c>
      <c r="G874">
        <f>IF(SUM('Actual species'!J874)&gt;0,1,IF(SUM('Actual species'!J874="X"),1,0))</f>
        <v>0</v>
      </c>
      <c r="H874">
        <f>IF(SUM('Actual species'!K874)&gt;0,1,IF(SUM('Actual species'!K874="X"),1,0))</f>
        <v>0</v>
      </c>
      <c r="I874">
        <f>IF(SUM('Actual species'!L874)&gt;0,1,IF(SUM('Actual species'!L874="X"),1,0))</f>
        <v>0</v>
      </c>
      <c r="J874">
        <f>IF(SUM('Actual species'!M874)&gt;0,1,IF(SUM('Actual species'!M874="X"),1,0))</f>
        <v>1</v>
      </c>
      <c r="K874">
        <f>IF(SUM('Actual species'!N874)&gt;0,1,IF(SUM('Actual species'!N874="X"),1,0))</f>
        <v>0</v>
      </c>
      <c r="L874">
        <f>IF(SUM('Actual species'!O874)&gt;0,1,IF(SUM('Actual species'!O874="X"),1,0))</f>
        <v>0</v>
      </c>
      <c r="M874">
        <f>IF(SUM('Actual species'!P874)&gt;0,1,IF(SUM('Actual species'!P874="X"),1,0))</f>
        <v>0</v>
      </c>
      <c r="N874">
        <f>IF(SUM('Actual species'!Q874)&gt;0,1,IF(SUM('Actual species'!Q874="X"),1,0))</f>
        <v>0</v>
      </c>
      <c r="O874">
        <f>IF(SUM('Actual species'!R874)&gt;0,1,IF(SUM('Actual species'!R874="X"),1,0))</f>
        <v>0</v>
      </c>
      <c r="P874">
        <f>IF(SUM('Actual species'!S874)&gt;0,1,IF(SUM('Actual species'!S874="X"),1,0))</f>
        <v>0</v>
      </c>
      <c r="Q874">
        <f>IF(SUM('Actual species'!T874)&gt;0,1,IF(SUM('Actual species'!T874="X"),1,0))</f>
        <v>0</v>
      </c>
      <c r="R874">
        <f>IF(SUM('Actual species'!U874)&gt;0,1,IF(SUM('Actual species'!U874="X"),1,0))</f>
        <v>0</v>
      </c>
      <c r="S874">
        <f>IF(SUM('Actual species'!V874)&gt;0,1,IF(SUM('Actual species'!V874="X"),1,0))</f>
        <v>0</v>
      </c>
      <c r="T874">
        <f>IF(SUM('Actual species'!W874)&gt;0,1,IF(SUM('Actual species'!W874="X"),1,0))</f>
        <v>1</v>
      </c>
      <c r="U874">
        <f>IF(SUM('Actual species'!X874)&gt;0,1,IF(SUM('Actual species'!X874="X"),1,0))</f>
        <v>0</v>
      </c>
      <c r="V874">
        <f>IF(SUM('Actual species'!Y874)&gt;0,1,IF(SUM('Actual species'!Y874="X"),1,0))</f>
        <v>0</v>
      </c>
    </row>
    <row r="875" spans="1:22" x14ac:dyDescent="0.3">
      <c r="A875" t="str">
        <f>'Actual species'!A875</f>
        <v>Ocypus curtipennis</v>
      </c>
      <c r="B875">
        <f>IF(SUM('Actual species'!B875:E875)&gt;0,1,IF(SUM('Actual species'!B875:E875="X"),1,0))</f>
        <v>0</v>
      </c>
      <c r="C875">
        <f>IF(SUM('Actual species'!F875)&gt;0,1,IF(SUM('Actual species'!F875="X"),1,0))</f>
        <v>0</v>
      </c>
      <c r="D875">
        <f>IF(SUM('Actual species'!G875)&gt;0,1,IF(SUM('Actual species'!G875="X"),1,0))</f>
        <v>0</v>
      </c>
      <c r="E875">
        <f>IF(SUM('Actual species'!H875)&gt;0,1,IF(SUM('Actual species'!H875="X"),1,0))</f>
        <v>0</v>
      </c>
      <c r="F875">
        <f>IF(SUM('Actual species'!I875)&gt;0,1,IF(SUM('Actual species'!I875="X"),1,0))</f>
        <v>1</v>
      </c>
      <c r="G875">
        <f>IF(SUM('Actual species'!J875)&gt;0,1,IF(SUM('Actual species'!J875="X"),1,0))</f>
        <v>0</v>
      </c>
      <c r="H875">
        <f>IF(SUM('Actual species'!K875)&gt;0,1,IF(SUM('Actual species'!K875="X"),1,0))</f>
        <v>1</v>
      </c>
      <c r="I875">
        <f>IF(SUM('Actual species'!L875)&gt;0,1,IF(SUM('Actual species'!L875="X"),1,0))</f>
        <v>0</v>
      </c>
      <c r="J875">
        <f>IF(SUM('Actual species'!M875)&gt;0,1,IF(SUM('Actual species'!M875="X"),1,0))</f>
        <v>0</v>
      </c>
      <c r="K875">
        <f>IF(SUM('Actual species'!N875)&gt;0,1,IF(SUM('Actual species'!N875="X"),1,0))</f>
        <v>1</v>
      </c>
      <c r="L875">
        <f>IF(SUM('Actual species'!O875)&gt;0,1,IF(SUM('Actual species'!O875="X"),1,0))</f>
        <v>0</v>
      </c>
      <c r="M875">
        <f>IF(SUM('Actual species'!P875)&gt;0,1,IF(SUM('Actual species'!P875="X"),1,0))</f>
        <v>0</v>
      </c>
      <c r="N875">
        <f>IF(SUM('Actual species'!Q875)&gt;0,1,IF(SUM('Actual species'!Q875="X"),1,0))</f>
        <v>0</v>
      </c>
      <c r="O875">
        <f>IF(SUM('Actual species'!R875)&gt;0,1,IF(SUM('Actual species'!R875="X"),1,0))</f>
        <v>0</v>
      </c>
      <c r="P875">
        <f>IF(SUM('Actual species'!S875)&gt;0,1,IF(SUM('Actual species'!S875="X"),1,0))</f>
        <v>0</v>
      </c>
      <c r="Q875">
        <f>IF(SUM('Actual species'!T875)&gt;0,1,IF(SUM('Actual species'!T875="X"),1,0))</f>
        <v>0</v>
      </c>
      <c r="R875">
        <f>IF(SUM('Actual species'!U875)&gt;0,1,IF(SUM('Actual species'!U875="X"),1,0))</f>
        <v>0</v>
      </c>
      <c r="S875">
        <f>IF(SUM('Actual species'!V875)&gt;0,1,IF(SUM('Actual species'!V875="X"),1,0))</f>
        <v>0</v>
      </c>
      <c r="T875">
        <f>IF(SUM('Actual species'!W875)&gt;0,1,IF(SUM('Actual species'!W875="X"),1,0))</f>
        <v>0</v>
      </c>
      <c r="U875">
        <f>IF(SUM('Actual species'!X875)&gt;0,1,IF(SUM('Actual species'!X875="X"),1,0))</f>
        <v>1</v>
      </c>
      <c r="V875">
        <f>IF(SUM('Actual species'!Y875)&gt;0,1,IF(SUM('Actual species'!Y875="X"),1,0))</f>
        <v>1</v>
      </c>
    </row>
    <row r="876" spans="1:22" x14ac:dyDescent="0.3">
      <c r="A876" t="str">
        <f>'Actual species'!A876</f>
        <v>Ocypus fulvipennis</v>
      </c>
      <c r="B876">
        <f>IF(SUM('Actual species'!B876:E876)&gt;0,1,IF(SUM('Actual species'!B876:E876="X"),1,0))</f>
        <v>0</v>
      </c>
      <c r="C876">
        <f>IF(SUM('Actual species'!F876)&gt;0,1,IF(SUM('Actual species'!F876="X"),1,0))</f>
        <v>0</v>
      </c>
      <c r="D876">
        <f>IF(SUM('Actual species'!G876)&gt;0,1,IF(SUM('Actual species'!G876="X"),1,0))</f>
        <v>0</v>
      </c>
      <c r="E876">
        <f>IF(SUM('Actual species'!H876)&gt;0,1,IF(SUM('Actual species'!H876="X"),1,0))</f>
        <v>0</v>
      </c>
      <c r="F876">
        <f>IF(SUM('Actual species'!I876)&gt;0,1,IF(SUM('Actual species'!I876="X"),1,0))</f>
        <v>0</v>
      </c>
      <c r="G876">
        <f>IF(SUM('Actual species'!J876)&gt;0,1,IF(SUM('Actual species'!J876="X"),1,0))</f>
        <v>0</v>
      </c>
      <c r="H876">
        <f>IF(SUM('Actual species'!K876)&gt;0,1,IF(SUM('Actual species'!K876="X"),1,0))</f>
        <v>0</v>
      </c>
      <c r="I876">
        <f>IF(SUM('Actual species'!L876)&gt;0,1,IF(SUM('Actual species'!L876="X"),1,0))</f>
        <v>0</v>
      </c>
      <c r="J876">
        <f>IF(SUM('Actual species'!M876)&gt;0,1,IF(SUM('Actual species'!M876="X"),1,0))</f>
        <v>1</v>
      </c>
      <c r="K876">
        <f>IF(SUM('Actual species'!N876)&gt;0,1,IF(SUM('Actual species'!N876="X"),1,0))</f>
        <v>0</v>
      </c>
      <c r="L876">
        <f>IF(SUM('Actual species'!O876)&gt;0,1,IF(SUM('Actual species'!O876="X"),1,0))</f>
        <v>0</v>
      </c>
      <c r="M876">
        <f>IF(SUM('Actual species'!P876)&gt;0,1,IF(SUM('Actual species'!P876="X"),1,0))</f>
        <v>0</v>
      </c>
      <c r="N876">
        <f>IF(SUM('Actual species'!Q876)&gt;0,1,IF(SUM('Actual species'!Q876="X"),1,0))</f>
        <v>0</v>
      </c>
      <c r="O876">
        <f>IF(SUM('Actual species'!R876)&gt;0,1,IF(SUM('Actual species'!R876="X"),1,0))</f>
        <v>0</v>
      </c>
      <c r="P876">
        <f>IF(SUM('Actual species'!S876)&gt;0,1,IF(SUM('Actual species'!S876="X"),1,0))</f>
        <v>0</v>
      </c>
      <c r="Q876">
        <f>IF(SUM('Actual species'!T876)&gt;0,1,IF(SUM('Actual species'!T876="X"),1,0))</f>
        <v>0</v>
      </c>
      <c r="R876">
        <f>IF(SUM('Actual species'!U876)&gt;0,1,IF(SUM('Actual species'!U876="X"),1,0))</f>
        <v>0</v>
      </c>
      <c r="S876">
        <f>IF(SUM('Actual species'!V876)&gt;0,1,IF(SUM('Actual species'!V876="X"),1,0))</f>
        <v>0</v>
      </c>
      <c r="T876">
        <f>IF(SUM('Actual species'!W876)&gt;0,1,IF(SUM('Actual species'!W876="X"),1,0))</f>
        <v>0</v>
      </c>
      <c r="U876">
        <f>IF(SUM('Actual species'!X876)&gt;0,1,IF(SUM('Actual species'!X876="X"),1,0))</f>
        <v>1</v>
      </c>
      <c r="V876">
        <f>IF(SUM('Actual species'!Y876)&gt;0,1,IF(SUM('Actual species'!Y876="X"),1,0))</f>
        <v>1</v>
      </c>
    </row>
    <row r="877" spans="1:22" x14ac:dyDescent="0.3">
      <c r="A877" t="str">
        <f>'Actual species'!A877</f>
        <v>Ocypus mus</v>
      </c>
      <c r="B877">
        <f>IF(SUM('Actual species'!B877:E877)&gt;0,1,IF(SUM('Actual species'!B877:E877="X"),1,0))</f>
        <v>0</v>
      </c>
      <c r="C877">
        <f>IF(SUM('Actual species'!F877)&gt;0,1,IF(SUM('Actual species'!F877="X"),1,0))</f>
        <v>1</v>
      </c>
      <c r="D877">
        <f>IF(SUM('Actual species'!G877)&gt;0,1,IF(SUM('Actual species'!G877="X"),1,0))</f>
        <v>1</v>
      </c>
      <c r="E877">
        <f>IF(SUM('Actual species'!H877)&gt;0,1,IF(SUM('Actual species'!H877="X"),1,0))</f>
        <v>1</v>
      </c>
      <c r="F877">
        <f>IF(SUM('Actual species'!I877)&gt;0,1,IF(SUM('Actual species'!I877="X"),1,0))</f>
        <v>1</v>
      </c>
      <c r="G877">
        <f>IF(SUM('Actual species'!J877)&gt;0,1,IF(SUM('Actual species'!J877="X"),1,0))</f>
        <v>1</v>
      </c>
      <c r="H877">
        <f>IF(SUM('Actual species'!K877)&gt;0,1,IF(SUM('Actual species'!K877="X"),1,0))</f>
        <v>1</v>
      </c>
      <c r="I877">
        <f>IF(SUM('Actual species'!L877)&gt;0,1,IF(SUM('Actual species'!L877="X"),1,0))</f>
        <v>1</v>
      </c>
      <c r="J877">
        <f>IF(SUM('Actual species'!M877)&gt;0,1,IF(SUM('Actual species'!M877="X"),1,0))</f>
        <v>1</v>
      </c>
      <c r="K877">
        <f>IF(SUM('Actual species'!N877)&gt;0,1,IF(SUM('Actual species'!N877="X"),1,0))</f>
        <v>1</v>
      </c>
      <c r="L877">
        <f>IF(SUM('Actual species'!O877)&gt;0,1,IF(SUM('Actual species'!O877="X"),1,0))</f>
        <v>0</v>
      </c>
      <c r="M877">
        <f>IF(SUM('Actual species'!P877)&gt;0,1,IF(SUM('Actual species'!P877="X"),1,0))</f>
        <v>0</v>
      </c>
      <c r="N877">
        <f>IF(SUM('Actual species'!Q877)&gt;0,1,IF(SUM('Actual species'!Q877="X"),1,0))</f>
        <v>0</v>
      </c>
      <c r="O877">
        <f>IF(SUM('Actual species'!R877)&gt;0,1,IF(SUM('Actual species'!R877="X"),1,0))</f>
        <v>0</v>
      </c>
      <c r="P877">
        <f>IF(SUM('Actual species'!S877)&gt;0,1,IF(SUM('Actual species'!S877="X"),1,0))</f>
        <v>0</v>
      </c>
      <c r="Q877">
        <f>IF(SUM('Actual species'!T877)&gt;0,1,IF(SUM('Actual species'!T877="X"),1,0))</f>
        <v>0</v>
      </c>
      <c r="R877">
        <f>IF(SUM('Actual species'!U877)&gt;0,1,IF(SUM('Actual species'!U877="X"),1,0))</f>
        <v>0</v>
      </c>
      <c r="S877">
        <f>IF(SUM('Actual species'!V877)&gt;0,1,IF(SUM('Actual species'!V877="X"),1,0))</f>
        <v>0</v>
      </c>
      <c r="T877">
        <f>IF(SUM('Actual species'!W877)&gt;0,1,IF(SUM('Actual species'!W877="X"),1,0))</f>
        <v>0</v>
      </c>
      <c r="U877">
        <f>IF(SUM('Actual species'!X877)&gt;0,1,IF(SUM('Actual species'!X877="X"),1,0))</f>
        <v>1</v>
      </c>
      <c r="V877">
        <f>IF(SUM('Actual species'!Y877)&gt;0,1,IF(SUM('Actual species'!Y877="X"),1,0))</f>
        <v>1</v>
      </c>
    </row>
    <row r="878" spans="1:22" x14ac:dyDescent="0.3">
      <c r="A878" t="str">
        <f>'Actual species'!A878</f>
        <v>Ocypus nitens nitens</v>
      </c>
      <c r="B878">
        <f>IF(SUM('Actual species'!B878:E878)&gt;0,1,IF(SUM('Actual species'!B878:E878="X"),1,0))</f>
        <v>0</v>
      </c>
      <c r="C878">
        <f>IF(SUM('Actual species'!F878)&gt;0,1,IF(SUM('Actual species'!F878="X"),1,0))</f>
        <v>0</v>
      </c>
      <c r="D878">
        <f>IF(SUM('Actual species'!G878)&gt;0,1,IF(SUM('Actual species'!G878="X"),1,0))</f>
        <v>0</v>
      </c>
      <c r="E878">
        <f>IF(SUM('Actual species'!H878)&gt;0,1,IF(SUM('Actual species'!H878="X"),1,0))</f>
        <v>0</v>
      </c>
      <c r="F878">
        <f>IF(SUM('Actual species'!I878)&gt;0,1,IF(SUM('Actual species'!I878="X"),1,0))</f>
        <v>0</v>
      </c>
      <c r="G878">
        <f>IF(SUM('Actual species'!J878)&gt;0,1,IF(SUM('Actual species'!J878="X"),1,0))</f>
        <v>0</v>
      </c>
      <c r="H878">
        <f>IF(SUM('Actual species'!K878)&gt;0,1,IF(SUM('Actual species'!K878="X"),1,0))</f>
        <v>0</v>
      </c>
      <c r="I878">
        <f>IF(SUM('Actual species'!L878)&gt;0,1,IF(SUM('Actual species'!L878="X"),1,0))</f>
        <v>0</v>
      </c>
      <c r="J878">
        <f>IF(SUM('Actual species'!M878)&gt;0,1,IF(SUM('Actual species'!M878="X"),1,0))</f>
        <v>1</v>
      </c>
      <c r="K878">
        <f>IF(SUM('Actual species'!N878)&gt;0,1,IF(SUM('Actual species'!N878="X"),1,0))</f>
        <v>0</v>
      </c>
      <c r="L878">
        <f>IF(SUM('Actual species'!O878)&gt;0,1,IF(SUM('Actual species'!O878="X"),1,0))</f>
        <v>0</v>
      </c>
      <c r="M878">
        <f>IF(SUM('Actual species'!P878)&gt;0,1,IF(SUM('Actual species'!P878="X"),1,0))</f>
        <v>0</v>
      </c>
      <c r="N878">
        <f>IF(SUM('Actual species'!Q878)&gt;0,1,IF(SUM('Actual species'!Q878="X"),1,0))</f>
        <v>0</v>
      </c>
      <c r="O878">
        <f>IF(SUM('Actual species'!R878)&gt;0,1,IF(SUM('Actual species'!R878="X"),1,0))</f>
        <v>0</v>
      </c>
      <c r="P878">
        <f>IF(SUM('Actual species'!S878)&gt;0,1,IF(SUM('Actual species'!S878="X"),1,0))</f>
        <v>0</v>
      </c>
      <c r="Q878">
        <f>IF(SUM('Actual species'!T878)&gt;0,1,IF(SUM('Actual species'!T878="X"),1,0))</f>
        <v>0</v>
      </c>
      <c r="R878">
        <f>IF(SUM('Actual species'!U878)&gt;0,1,IF(SUM('Actual species'!U878="X"),1,0))</f>
        <v>0</v>
      </c>
      <c r="S878">
        <f>IF(SUM('Actual species'!V878)&gt;0,1,IF(SUM('Actual species'!V878="X"),1,0))</f>
        <v>0</v>
      </c>
      <c r="T878">
        <f>IF(SUM('Actual species'!W878)&gt;0,1,IF(SUM('Actual species'!W878="X"),1,0))</f>
        <v>0</v>
      </c>
      <c r="U878">
        <f>IF(SUM('Actual species'!X878)&gt;0,1,IF(SUM('Actual species'!X878="X"),1,0))</f>
        <v>1</v>
      </c>
      <c r="V878">
        <f>IF(SUM('Actual species'!Y878)&gt;0,1,IF(SUM('Actual species'!Y878="X"),1,0))</f>
        <v>1</v>
      </c>
    </row>
    <row r="879" spans="1:22" x14ac:dyDescent="0.3">
      <c r="A879" t="str">
        <f>'Actual species'!A879</f>
        <v>Ocypus olens</v>
      </c>
      <c r="B879">
        <f>IF(SUM('Actual species'!B879:E879)&gt;0,1,IF(SUM('Actual species'!B879:E879="X"),1,0))</f>
        <v>0</v>
      </c>
      <c r="C879">
        <f>IF(SUM('Actual species'!F879)&gt;0,1,IF(SUM('Actual species'!F879="X"),1,0))</f>
        <v>0</v>
      </c>
      <c r="D879">
        <f>IF(SUM('Actual species'!G879)&gt;0,1,IF(SUM('Actual species'!G879="X"),1,0))</f>
        <v>0</v>
      </c>
      <c r="E879">
        <f>IF(SUM('Actual species'!H879)&gt;0,1,IF(SUM('Actual species'!H879="X"),1,0))</f>
        <v>0</v>
      </c>
      <c r="F879">
        <f>IF(SUM('Actual species'!I879)&gt;0,1,IF(SUM('Actual species'!I879="X"),1,0))</f>
        <v>0</v>
      </c>
      <c r="G879">
        <f>IF(SUM('Actual species'!J879)&gt;0,1,IF(SUM('Actual species'!J879="X"),1,0))</f>
        <v>1</v>
      </c>
      <c r="H879">
        <f>IF(SUM('Actual species'!K879)&gt;0,1,IF(SUM('Actual species'!K879="X"),1,0))</f>
        <v>0</v>
      </c>
      <c r="I879">
        <f>IF(SUM('Actual species'!L879)&gt;0,1,IF(SUM('Actual species'!L879="X"),1,0))</f>
        <v>0</v>
      </c>
      <c r="J879">
        <f>IF(SUM('Actual species'!M879)&gt;0,1,IF(SUM('Actual species'!M879="X"),1,0))</f>
        <v>1</v>
      </c>
      <c r="K879">
        <f>IF(SUM('Actual species'!N879)&gt;0,1,IF(SUM('Actual species'!N879="X"),1,0))</f>
        <v>0</v>
      </c>
      <c r="L879">
        <f>IF(SUM('Actual species'!O879)&gt;0,1,IF(SUM('Actual species'!O879="X"),1,0))</f>
        <v>0</v>
      </c>
      <c r="M879">
        <f>IF(SUM('Actual species'!P879)&gt;0,1,IF(SUM('Actual species'!P879="X"),1,0))</f>
        <v>0</v>
      </c>
      <c r="N879">
        <f>IF(SUM('Actual species'!Q879)&gt;0,1,IF(SUM('Actual species'!Q879="X"),1,0))</f>
        <v>0</v>
      </c>
      <c r="O879">
        <f>IF(SUM('Actual species'!R879)&gt;0,1,IF(SUM('Actual species'!R879="X"),1,0))</f>
        <v>0</v>
      </c>
      <c r="P879">
        <f>IF(SUM('Actual species'!S879)&gt;0,1,IF(SUM('Actual species'!S879="X"),1,0))</f>
        <v>0</v>
      </c>
      <c r="Q879">
        <f>IF(SUM('Actual species'!T879)&gt;0,1,IF(SUM('Actual species'!T879="X"),1,0))</f>
        <v>0</v>
      </c>
      <c r="R879">
        <f>IF(SUM('Actual species'!U879)&gt;0,1,IF(SUM('Actual species'!U879="X"),1,0))</f>
        <v>0</v>
      </c>
      <c r="S879">
        <f>IF(SUM('Actual species'!V879)&gt;0,1,IF(SUM('Actual species'!V879="X"),1,0))</f>
        <v>0</v>
      </c>
      <c r="T879">
        <f>IF(SUM('Actual species'!W879)&gt;0,1,IF(SUM('Actual species'!W879="X"),1,0))</f>
        <v>0</v>
      </c>
      <c r="U879">
        <f>IF(SUM('Actual species'!X879)&gt;0,1,IF(SUM('Actual species'!X879="X"),1,0))</f>
        <v>1</v>
      </c>
      <c r="V879">
        <f>IF(SUM('Actual species'!Y879)&gt;0,1,IF(SUM('Actual species'!Y879="X"),1,0))</f>
        <v>0</v>
      </c>
    </row>
    <row r="880" spans="1:22" x14ac:dyDescent="0.3">
      <c r="A880" t="str">
        <f>'Actual species'!A880</f>
        <v>Ocypus ophthalmicus ophthalmicus</v>
      </c>
      <c r="B880">
        <f>IF(SUM('Actual species'!B880:E880)&gt;0,1,IF(SUM('Actual species'!B880:E880="X"),1,0))</f>
        <v>0</v>
      </c>
      <c r="C880">
        <f>IF(SUM('Actual species'!F880)&gt;0,1,IF(SUM('Actual species'!F880="X"),1,0))</f>
        <v>0</v>
      </c>
      <c r="D880">
        <f>IF(SUM('Actual species'!G880)&gt;0,1,IF(SUM('Actual species'!G880="X"),1,0))</f>
        <v>0</v>
      </c>
      <c r="E880">
        <f>IF(SUM('Actual species'!H880)&gt;0,1,IF(SUM('Actual species'!H880="X"),1,0))</f>
        <v>0</v>
      </c>
      <c r="F880">
        <f>IF(SUM('Actual species'!I880)&gt;0,1,IF(SUM('Actual species'!I880="X"),1,0))</f>
        <v>0</v>
      </c>
      <c r="G880">
        <f>IF(SUM('Actual species'!J880)&gt;0,1,IF(SUM('Actual species'!J880="X"),1,0))</f>
        <v>0</v>
      </c>
      <c r="H880">
        <f>IF(SUM('Actual species'!K880)&gt;0,1,IF(SUM('Actual species'!K880="X"),1,0))</f>
        <v>0</v>
      </c>
      <c r="I880">
        <f>IF(SUM('Actual species'!L880)&gt;0,1,IF(SUM('Actual species'!L880="X"),1,0))</f>
        <v>0</v>
      </c>
      <c r="J880">
        <f>IF(SUM('Actual species'!M880)&gt;0,1,IF(SUM('Actual species'!M880="X"),1,0))</f>
        <v>1</v>
      </c>
      <c r="K880">
        <f>IF(SUM('Actual species'!N880)&gt;0,1,IF(SUM('Actual species'!N880="X"),1,0))</f>
        <v>0</v>
      </c>
      <c r="L880">
        <f>IF(SUM('Actual species'!O880)&gt;0,1,IF(SUM('Actual species'!O880="X"),1,0))</f>
        <v>0</v>
      </c>
      <c r="M880">
        <f>IF(SUM('Actual species'!P880)&gt;0,1,IF(SUM('Actual species'!P880="X"),1,0))</f>
        <v>0</v>
      </c>
      <c r="N880">
        <f>IF(SUM('Actual species'!Q880)&gt;0,1,IF(SUM('Actual species'!Q880="X"),1,0))</f>
        <v>0</v>
      </c>
      <c r="O880">
        <f>IF(SUM('Actual species'!R880)&gt;0,1,IF(SUM('Actual species'!R880="X"),1,0))</f>
        <v>0</v>
      </c>
      <c r="P880">
        <f>IF(SUM('Actual species'!S880)&gt;0,1,IF(SUM('Actual species'!S880="X"),1,0))</f>
        <v>0</v>
      </c>
      <c r="Q880">
        <f>IF(SUM('Actual species'!T880)&gt;0,1,IF(SUM('Actual species'!T880="X"),1,0))</f>
        <v>0</v>
      </c>
      <c r="R880">
        <f>IF(SUM('Actual species'!U880)&gt;0,1,IF(SUM('Actual species'!U880="X"),1,0))</f>
        <v>0</v>
      </c>
      <c r="S880">
        <f>IF(SUM('Actual species'!V880)&gt;0,1,IF(SUM('Actual species'!V880="X"),1,0))</f>
        <v>0</v>
      </c>
      <c r="T880">
        <f>IF(SUM('Actual species'!W880)&gt;0,1,IF(SUM('Actual species'!W880="X"),1,0))</f>
        <v>0</v>
      </c>
      <c r="U880">
        <f>IF(SUM('Actual species'!X880)&gt;0,1,IF(SUM('Actual species'!X880="X"),1,0))</f>
        <v>1</v>
      </c>
      <c r="V880">
        <f>IF(SUM('Actual species'!Y880)&gt;0,1,IF(SUM('Actual species'!Y880="X"),1,0))</f>
        <v>1</v>
      </c>
    </row>
    <row r="881" spans="1:22" x14ac:dyDescent="0.3">
      <c r="A881" t="str">
        <f>'Actual species'!A881</f>
        <v xml:space="preserve">Ocypus orientis </v>
      </c>
      <c r="B881">
        <f>IF(SUM('Actual species'!B881:E881)&gt;0,1,IF(SUM('Actual species'!B881:E881="X"),1,0))</f>
        <v>1</v>
      </c>
      <c r="C881">
        <f>IF(SUM('Actual species'!F881)&gt;0,1,IF(SUM('Actual species'!F881="X"),1,0))</f>
        <v>0</v>
      </c>
      <c r="D881">
        <f>IF(SUM('Actual species'!G881)&gt;0,1,IF(SUM('Actual species'!G881="X"),1,0))</f>
        <v>0</v>
      </c>
      <c r="E881">
        <f>IF(SUM('Actual species'!H881)&gt;0,1,IF(SUM('Actual species'!H881="X"),1,0))</f>
        <v>0</v>
      </c>
      <c r="F881">
        <f>IF(SUM('Actual species'!I881)&gt;0,1,IF(SUM('Actual species'!I881="X"),1,0))</f>
        <v>0</v>
      </c>
      <c r="G881">
        <f>IF(SUM('Actual species'!J881)&gt;0,1,IF(SUM('Actual species'!J881="X"),1,0))</f>
        <v>0</v>
      </c>
      <c r="H881">
        <f>IF(SUM('Actual species'!K881)&gt;0,1,IF(SUM('Actual species'!K881="X"),1,0))</f>
        <v>1</v>
      </c>
      <c r="I881">
        <f>IF(SUM('Actual species'!L881)&gt;0,1,IF(SUM('Actual species'!L881="X"),1,0))</f>
        <v>0</v>
      </c>
      <c r="J881">
        <f>IF(SUM('Actual species'!M881)&gt;0,1,IF(SUM('Actual species'!M881="X"),1,0))</f>
        <v>0</v>
      </c>
      <c r="K881">
        <f>IF(SUM('Actual species'!N881)&gt;0,1,IF(SUM('Actual species'!N881="X"),1,0))</f>
        <v>1</v>
      </c>
      <c r="L881">
        <f>IF(SUM('Actual species'!O881)&gt;0,1,IF(SUM('Actual species'!O881="X"),1,0))</f>
        <v>1</v>
      </c>
      <c r="M881">
        <f>IF(SUM('Actual species'!P881)&gt;0,1,IF(SUM('Actual species'!P881="X"),1,0))</f>
        <v>0</v>
      </c>
      <c r="N881">
        <f>IF(SUM('Actual species'!Q881)&gt;0,1,IF(SUM('Actual species'!Q881="X"),1,0))</f>
        <v>0</v>
      </c>
      <c r="O881">
        <f>IF(SUM('Actual species'!R881)&gt;0,1,IF(SUM('Actual species'!R881="X"),1,0))</f>
        <v>0</v>
      </c>
      <c r="P881">
        <f>IF(SUM('Actual species'!S881)&gt;0,1,IF(SUM('Actual species'!S881="X"),1,0))</f>
        <v>0</v>
      </c>
      <c r="Q881">
        <f>IF(SUM('Actual species'!T881)&gt;0,1,IF(SUM('Actual species'!T881="X"),1,0))</f>
        <v>0</v>
      </c>
      <c r="R881">
        <f>IF(SUM('Actual species'!U881)&gt;0,1,IF(SUM('Actual species'!U881="X"),1,0))</f>
        <v>0</v>
      </c>
      <c r="S881">
        <f>IF(SUM('Actual species'!V881)&gt;0,1,IF(SUM('Actual species'!V881="X"),1,0))</f>
        <v>0</v>
      </c>
      <c r="T881">
        <f>IF(SUM('Actual species'!W881)&gt;0,1,IF(SUM('Actual species'!W881="X"),1,0))</f>
        <v>0</v>
      </c>
      <c r="U881">
        <f>IF(SUM('Actual species'!X881)&gt;0,1,IF(SUM('Actual species'!X881="X"),1,0))</f>
        <v>1</v>
      </c>
      <c r="V881">
        <f>IF(SUM('Actual species'!Y881)&gt;0,1,IF(SUM('Actual species'!Y881="X"),1,0))</f>
        <v>1</v>
      </c>
    </row>
    <row r="882" spans="1:22" x14ac:dyDescent="0.3">
      <c r="A882" t="str">
        <f>'Actual species'!A882</f>
        <v>Ocypus orientis (orientalis)</v>
      </c>
      <c r="B882">
        <f>IF(SUM('Actual species'!B882:E882)&gt;0,1,IF(SUM('Actual species'!B882:E882="X"),1,0))</f>
        <v>1</v>
      </c>
      <c r="C882">
        <f>IF(SUM('Actual species'!F882)&gt;0,1,IF(SUM('Actual species'!F882="X"),1,0))</f>
        <v>0</v>
      </c>
      <c r="D882">
        <f>IF(SUM('Actual species'!G882)&gt;0,1,IF(SUM('Actual species'!G882="X"),1,0))</f>
        <v>0</v>
      </c>
      <c r="E882">
        <f>IF(SUM('Actual species'!H882)&gt;0,1,IF(SUM('Actual species'!H882="X"),1,0))</f>
        <v>0</v>
      </c>
      <c r="F882">
        <f>IF(SUM('Actual species'!I882)&gt;0,1,IF(SUM('Actual species'!I882="X"),1,0))</f>
        <v>0</v>
      </c>
      <c r="G882">
        <f>IF(SUM('Actual species'!J882)&gt;0,1,IF(SUM('Actual species'!J882="X"),1,0))</f>
        <v>0</v>
      </c>
      <c r="H882">
        <f>IF(SUM('Actual species'!K882)&gt;0,1,IF(SUM('Actual species'!K882="X"),1,0))</f>
        <v>0</v>
      </c>
      <c r="I882">
        <f>IF(SUM('Actual species'!L882)&gt;0,1,IF(SUM('Actual species'!L882="X"),1,0))</f>
        <v>0</v>
      </c>
      <c r="J882">
        <f>IF(SUM('Actual species'!M882)&gt;0,1,IF(SUM('Actual species'!M882="X"),1,0))</f>
        <v>0</v>
      </c>
      <c r="K882">
        <f>IF(SUM('Actual species'!N882)&gt;0,1,IF(SUM('Actual species'!N882="X"),1,0))</f>
        <v>0</v>
      </c>
      <c r="L882">
        <f>IF(SUM('Actual species'!O882)&gt;0,1,IF(SUM('Actual species'!O882="X"),1,0))</f>
        <v>0</v>
      </c>
      <c r="M882">
        <f>IF(SUM('Actual species'!P882)&gt;0,1,IF(SUM('Actual species'!P882="X"),1,0))</f>
        <v>0</v>
      </c>
      <c r="N882">
        <f>IF(SUM('Actual species'!Q882)&gt;0,1,IF(SUM('Actual species'!Q882="X"),1,0))</f>
        <v>0</v>
      </c>
      <c r="O882">
        <f>IF(SUM('Actual species'!R882)&gt;0,1,IF(SUM('Actual species'!R882="X"),1,0))</f>
        <v>0</v>
      </c>
      <c r="P882">
        <f>IF(SUM('Actual species'!S882)&gt;0,1,IF(SUM('Actual species'!S882="X"),1,0))</f>
        <v>0</v>
      </c>
      <c r="Q882">
        <f>IF(SUM('Actual species'!T882)&gt;0,1,IF(SUM('Actual species'!T882="X"),1,0))</f>
        <v>0</v>
      </c>
      <c r="R882">
        <f>IF(SUM('Actual species'!U882)&gt;0,1,IF(SUM('Actual species'!U882="X"),1,0))</f>
        <v>0</v>
      </c>
      <c r="S882">
        <f>IF(SUM('Actual species'!V882)&gt;0,1,IF(SUM('Actual species'!V882="X"),1,0))</f>
        <v>0</v>
      </c>
      <c r="T882">
        <f>IF(SUM('Actual species'!W882)&gt;0,1,IF(SUM('Actual species'!W882="X"),1,0))</f>
        <v>0</v>
      </c>
      <c r="U882">
        <f>IF(SUM('Actual species'!X882)&gt;0,1,IF(SUM('Actual species'!X882="X"),1,0))</f>
        <v>0</v>
      </c>
      <c r="V882">
        <f>IF(SUM('Actual species'!Y882)&gt;0,1,IF(SUM('Actual species'!Y882="X"),1,0))</f>
        <v>0</v>
      </c>
    </row>
    <row r="883" spans="1:22" x14ac:dyDescent="0.3">
      <c r="A883" t="str">
        <f>'Actual species'!A883</f>
        <v>Ocypus picipennis</v>
      </c>
      <c r="B883">
        <f>IF(SUM('Actual species'!B883:E883)&gt;0,1,IF(SUM('Actual species'!B883:E883="X"),1,0))</f>
        <v>0</v>
      </c>
      <c r="C883">
        <f>IF(SUM('Actual species'!F883)&gt;0,1,IF(SUM('Actual species'!F883="X"),1,0))</f>
        <v>1</v>
      </c>
      <c r="D883">
        <f>IF(SUM('Actual species'!G883)&gt;0,1,IF(SUM('Actual species'!G883="X"),1,0))</f>
        <v>0</v>
      </c>
      <c r="E883">
        <f>IF(SUM('Actual species'!H883)&gt;0,1,IF(SUM('Actual species'!H883="X"),1,0))</f>
        <v>0</v>
      </c>
      <c r="F883">
        <f>IF(SUM('Actual species'!I883)&gt;0,1,IF(SUM('Actual species'!I883="X"),1,0))</f>
        <v>0</v>
      </c>
      <c r="G883">
        <f>IF(SUM('Actual species'!J883)&gt;0,1,IF(SUM('Actual species'!J883="X"),1,0))</f>
        <v>1</v>
      </c>
      <c r="H883">
        <f>IF(SUM('Actual species'!K883)&gt;0,1,IF(SUM('Actual species'!K883="X"),1,0))</f>
        <v>0</v>
      </c>
      <c r="I883">
        <f>IF(SUM('Actual species'!L883)&gt;0,1,IF(SUM('Actual species'!L883="X"),1,0))</f>
        <v>0</v>
      </c>
      <c r="J883">
        <f>IF(SUM('Actual species'!M883)&gt;0,1,IF(SUM('Actual species'!M883="X"),1,0))</f>
        <v>0</v>
      </c>
      <c r="K883">
        <f>IF(SUM('Actual species'!N883)&gt;0,1,IF(SUM('Actual species'!N883="X"),1,0))</f>
        <v>0</v>
      </c>
      <c r="L883">
        <f>IF(SUM('Actual species'!O883)&gt;0,1,IF(SUM('Actual species'!O883="X"),1,0))</f>
        <v>0</v>
      </c>
      <c r="M883">
        <f>IF(SUM('Actual species'!P883)&gt;0,1,IF(SUM('Actual species'!P883="X"),1,0))</f>
        <v>0</v>
      </c>
      <c r="N883">
        <f>IF(SUM('Actual species'!Q883)&gt;0,1,IF(SUM('Actual species'!Q883="X"),1,0))</f>
        <v>0</v>
      </c>
      <c r="O883">
        <f>IF(SUM('Actual species'!R883)&gt;0,1,IF(SUM('Actual species'!R883="X"),1,0))</f>
        <v>0</v>
      </c>
      <c r="P883">
        <f>IF(SUM('Actual species'!S883)&gt;0,1,IF(SUM('Actual species'!S883="X"),1,0))</f>
        <v>1</v>
      </c>
      <c r="Q883">
        <f>IF(SUM('Actual species'!T883)&gt;0,1,IF(SUM('Actual species'!T883="X"),1,0))</f>
        <v>0</v>
      </c>
      <c r="R883">
        <f>IF(SUM('Actual species'!U883)&gt;0,1,IF(SUM('Actual species'!U883="X"),1,0))</f>
        <v>0</v>
      </c>
      <c r="S883">
        <f>IF(SUM('Actual species'!V883)&gt;0,1,IF(SUM('Actual species'!V883="X"),1,0))</f>
        <v>0</v>
      </c>
      <c r="T883">
        <f>IF(SUM('Actual species'!W883)&gt;0,1,IF(SUM('Actual species'!W883="X"),1,0))</f>
        <v>0</v>
      </c>
      <c r="U883">
        <f>IF(SUM('Actual species'!X883)&gt;0,1,IF(SUM('Actual species'!X883="X"),1,0))</f>
        <v>1</v>
      </c>
      <c r="V883">
        <f>IF(SUM('Actual species'!Y883)&gt;0,1,IF(SUM('Actual species'!Y883="X"),1,0))</f>
        <v>1</v>
      </c>
    </row>
    <row r="884" spans="1:22" x14ac:dyDescent="0.3">
      <c r="A884" t="str">
        <f>'Actual species'!A884</f>
        <v>Ocypus sericeicolli</v>
      </c>
      <c r="B884">
        <f>IF(SUM('Actual species'!B884:E884)&gt;0,1,IF(SUM('Actual species'!B884:E884="X"),1,0))</f>
        <v>0</v>
      </c>
      <c r="C884">
        <f>IF(SUM('Actual species'!F884)&gt;0,1,IF(SUM('Actual species'!F884="X"),1,0))</f>
        <v>0</v>
      </c>
      <c r="D884">
        <f>IF(SUM('Actual species'!G884)&gt;0,1,IF(SUM('Actual species'!G884="X"),1,0))</f>
        <v>0</v>
      </c>
      <c r="E884">
        <f>IF(SUM('Actual species'!H884)&gt;0,1,IF(SUM('Actual species'!H884="X"),1,0))</f>
        <v>0</v>
      </c>
      <c r="F884">
        <f>IF(SUM('Actual species'!I884)&gt;0,1,IF(SUM('Actual species'!I884="X"),1,0))</f>
        <v>1</v>
      </c>
      <c r="G884">
        <f>IF(SUM('Actual species'!J884)&gt;0,1,IF(SUM('Actual species'!J884="X"),1,0))</f>
        <v>1</v>
      </c>
      <c r="H884">
        <f>IF(SUM('Actual species'!K884)&gt;0,1,IF(SUM('Actual species'!K884="X"),1,0))</f>
        <v>0</v>
      </c>
      <c r="I884">
        <f>IF(SUM('Actual species'!L884)&gt;0,1,IF(SUM('Actual species'!L884="X"),1,0))</f>
        <v>1</v>
      </c>
      <c r="J884">
        <f>IF(SUM('Actual species'!M884)&gt;0,1,IF(SUM('Actual species'!M884="X"),1,0))</f>
        <v>0</v>
      </c>
      <c r="K884">
        <f>IF(SUM('Actual species'!N884)&gt;0,1,IF(SUM('Actual species'!N884="X"),1,0))</f>
        <v>1</v>
      </c>
      <c r="L884">
        <f>IF(SUM('Actual species'!O884)&gt;0,1,IF(SUM('Actual species'!O884="X"),1,0))</f>
        <v>0</v>
      </c>
      <c r="M884">
        <f>IF(SUM('Actual species'!P884)&gt;0,1,IF(SUM('Actual species'!P884="X"),1,0))</f>
        <v>0</v>
      </c>
      <c r="N884">
        <f>IF(SUM('Actual species'!Q884)&gt;0,1,IF(SUM('Actual species'!Q884="X"),1,0))</f>
        <v>0</v>
      </c>
      <c r="O884">
        <f>IF(SUM('Actual species'!R884)&gt;0,1,IF(SUM('Actual species'!R884="X"),1,0))</f>
        <v>0</v>
      </c>
      <c r="P884">
        <f>IF(SUM('Actual species'!S884)&gt;0,1,IF(SUM('Actual species'!S884="X"),1,0))</f>
        <v>0</v>
      </c>
      <c r="Q884">
        <f>IF(SUM('Actual species'!T884)&gt;0,1,IF(SUM('Actual species'!T884="X"),1,0))</f>
        <v>0</v>
      </c>
      <c r="R884">
        <f>IF(SUM('Actual species'!U884)&gt;0,1,IF(SUM('Actual species'!U884="X"),1,0))</f>
        <v>0</v>
      </c>
      <c r="S884">
        <f>IF(SUM('Actual species'!V884)&gt;0,1,IF(SUM('Actual species'!V884="X"),1,0))</f>
        <v>0</v>
      </c>
      <c r="T884">
        <f>IF(SUM('Actual species'!W884)&gt;0,1,IF(SUM('Actual species'!W884="X"),1,0))</f>
        <v>0</v>
      </c>
      <c r="U884">
        <f>IF(SUM('Actual species'!X884)&gt;0,1,IF(SUM('Actual species'!X884="X"),1,0))</f>
        <v>1</v>
      </c>
      <c r="V884">
        <f>IF(SUM('Actual species'!Y884)&gt;0,1,IF(SUM('Actual species'!Y884="X"),1,0))</f>
        <v>1</v>
      </c>
    </row>
    <row r="885" spans="1:22" x14ac:dyDescent="0.3">
      <c r="A885" t="str">
        <f>'Actual species'!A885</f>
        <v>Ocypus simulator</v>
      </c>
      <c r="B885">
        <f>IF(SUM('Actual species'!B885:E885)&gt;0,1,IF(SUM('Actual species'!B885:E885="X"),1,0))</f>
        <v>0</v>
      </c>
      <c r="C885">
        <f>IF(SUM('Actual species'!F885)&gt;0,1,IF(SUM('Actual species'!F885="X"),1,0))</f>
        <v>0</v>
      </c>
      <c r="D885">
        <f>IF(SUM('Actual species'!G885)&gt;0,1,IF(SUM('Actual species'!G885="X"),1,0))</f>
        <v>0</v>
      </c>
      <c r="E885">
        <f>IF(SUM('Actual species'!H885)&gt;0,1,IF(SUM('Actual species'!H885="X"),1,0))</f>
        <v>0</v>
      </c>
      <c r="F885">
        <f>IF(SUM('Actual species'!I885)&gt;0,1,IF(SUM('Actual species'!I885="X"),1,0))</f>
        <v>0</v>
      </c>
      <c r="G885">
        <f>IF(SUM('Actual species'!J885)&gt;0,1,IF(SUM('Actual species'!J885="X"),1,0))</f>
        <v>0</v>
      </c>
      <c r="H885">
        <f>IF(SUM('Actual species'!K885)&gt;0,1,IF(SUM('Actual species'!K885="X"),1,0))</f>
        <v>0</v>
      </c>
      <c r="I885">
        <f>IF(SUM('Actual species'!L885)&gt;0,1,IF(SUM('Actual species'!L885="X"),1,0))</f>
        <v>0</v>
      </c>
      <c r="J885">
        <f>IF(SUM('Actual species'!M885)&gt;0,1,IF(SUM('Actual species'!M885="X"),1,0))</f>
        <v>1</v>
      </c>
      <c r="K885">
        <f>IF(SUM('Actual species'!N885)&gt;0,1,IF(SUM('Actual species'!N885="X"),1,0))</f>
        <v>0</v>
      </c>
      <c r="L885">
        <f>IF(SUM('Actual species'!O885)&gt;0,1,IF(SUM('Actual species'!O885="X"),1,0))</f>
        <v>0</v>
      </c>
      <c r="M885">
        <f>IF(SUM('Actual species'!P885)&gt;0,1,IF(SUM('Actual species'!P885="X"),1,0))</f>
        <v>1</v>
      </c>
      <c r="N885">
        <f>IF(SUM('Actual species'!Q885)&gt;0,1,IF(SUM('Actual species'!Q885="X"),1,0))</f>
        <v>0</v>
      </c>
      <c r="O885">
        <f>IF(SUM('Actual species'!R885)&gt;0,1,IF(SUM('Actual species'!R885="X"),1,0))</f>
        <v>0</v>
      </c>
      <c r="P885">
        <f>IF(SUM('Actual species'!S885)&gt;0,1,IF(SUM('Actual species'!S885="X"),1,0))</f>
        <v>0</v>
      </c>
      <c r="Q885">
        <f>IF(SUM('Actual species'!T885)&gt;0,1,IF(SUM('Actual species'!T885="X"),1,0))</f>
        <v>0</v>
      </c>
      <c r="R885">
        <f>IF(SUM('Actual species'!U885)&gt;0,1,IF(SUM('Actual species'!U885="X"),1,0))</f>
        <v>0</v>
      </c>
      <c r="S885">
        <f>IF(SUM('Actual species'!V885)&gt;0,1,IF(SUM('Actual species'!V885="X"),1,0))</f>
        <v>0</v>
      </c>
      <c r="T885">
        <f>IF(SUM('Actual species'!W885)&gt;0,1,IF(SUM('Actual species'!W885="X"),1,0))</f>
        <v>0</v>
      </c>
      <c r="U885">
        <f>IF(SUM('Actual species'!X885)&gt;0,1,IF(SUM('Actual species'!X885="X"),1,0))</f>
        <v>1</v>
      </c>
      <c r="V885">
        <f>IF(SUM('Actual species'!Y885)&gt;0,1,IF(SUM('Actual species'!Y885="X"),1,0))</f>
        <v>0</v>
      </c>
    </row>
    <row r="886" spans="1:22" x14ac:dyDescent="0.3">
      <c r="A886" t="str">
        <f>'Actual species'!A886</f>
        <v>Orthidus cribratus cribratus</v>
      </c>
      <c r="B886">
        <f>IF(SUM('Actual species'!B886:E886)&gt;0,1,IF(SUM('Actual species'!B886:E886="X"),1,0))</f>
        <v>0</v>
      </c>
      <c r="C886">
        <f>IF(SUM('Actual species'!F886)&gt;0,1,IF(SUM('Actual species'!F886="X"),1,0))</f>
        <v>0</v>
      </c>
      <c r="D886">
        <f>IF(SUM('Actual species'!G886)&gt;0,1,IF(SUM('Actual species'!G886="X"),1,0))</f>
        <v>0</v>
      </c>
      <c r="E886">
        <f>IF(SUM('Actual species'!H886)&gt;0,1,IF(SUM('Actual species'!H886="X"),1,0))</f>
        <v>1</v>
      </c>
      <c r="F886">
        <f>IF(SUM('Actual species'!I886)&gt;0,1,IF(SUM('Actual species'!I886="X"),1,0))</f>
        <v>0</v>
      </c>
      <c r="G886">
        <f>IF(SUM('Actual species'!J886)&gt;0,1,IF(SUM('Actual species'!J886="X"),1,0))</f>
        <v>0</v>
      </c>
      <c r="H886">
        <f>IF(SUM('Actual species'!K886)&gt;0,1,IF(SUM('Actual species'!K886="X"),1,0))</f>
        <v>0</v>
      </c>
      <c r="I886">
        <f>IF(SUM('Actual species'!L886)&gt;0,1,IF(SUM('Actual species'!L886="X"),1,0))</f>
        <v>0</v>
      </c>
      <c r="J886">
        <f>IF(SUM('Actual species'!M886)&gt;0,1,IF(SUM('Actual species'!M886="X"),1,0))</f>
        <v>1</v>
      </c>
      <c r="K886">
        <f>IF(SUM('Actual species'!N886)&gt;0,1,IF(SUM('Actual species'!N886="X"),1,0))</f>
        <v>0</v>
      </c>
      <c r="L886">
        <f>IF(SUM('Actual species'!O886)&gt;0,1,IF(SUM('Actual species'!O886="X"),1,0))</f>
        <v>0</v>
      </c>
      <c r="M886">
        <f>IF(SUM('Actual species'!P886)&gt;0,1,IF(SUM('Actual species'!P886="X"),1,0))</f>
        <v>0</v>
      </c>
      <c r="N886">
        <f>IF(SUM('Actual species'!Q886)&gt;0,1,IF(SUM('Actual species'!Q886="X"),1,0))</f>
        <v>0</v>
      </c>
      <c r="O886">
        <f>IF(SUM('Actual species'!R886)&gt;0,1,IF(SUM('Actual species'!R886="X"),1,0))</f>
        <v>0</v>
      </c>
      <c r="P886">
        <f>IF(SUM('Actual species'!S886)&gt;0,1,IF(SUM('Actual species'!S886="X"),1,0))</f>
        <v>0</v>
      </c>
      <c r="Q886">
        <f>IF(SUM('Actual species'!T886)&gt;0,1,IF(SUM('Actual species'!T886="X"),1,0))</f>
        <v>0</v>
      </c>
      <c r="R886">
        <f>IF(SUM('Actual species'!U886)&gt;0,1,IF(SUM('Actual species'!U886="X"),1,0))</f>
        <v>0</v>
      </c>
      <c r="S886">
        <f>IF(SUM('Actual species'!V886)&gt;0,1,IF(SUM('Actual species'!V886="X"),1,0))</f>
        <v>0</v>
      </c>
      <c r="T886">
        <f>IF(SUM('Actual species'!W886)&gt;0,1,IF(SUM('Actual species'!W886="X"),1,0))</f>
        <v>0</v>
      </c>
      <c r="U886">
        <f>IF(SUM('Actual species'!X886)&gt;0,1,IF(SUM('Actual species'!X886="X"),1,0))</f>
        <v>0</v>
      </c>
      <c r="V886">
        <f>IF(SUM('Actual species'!Y886)&gt;0,1,IF(SUM('Actual species'!Y886="X"),1,0))</f>
        <v>0</v>
      </c>
    </row>
    <row r="887" spans="1:22" x14ac:dyDescent="0.3">
      <c r="A887" t="str">
        <f>'Actual species'!A887</f>
        <v>Othius laeviusculus</v>
      </c>
      <c r="B887">
        <f>IF(SUM('Actual species'!B887:E887)&gt;0,1,IF(SUM('Actual species'!B887:E887="X"),1,0))</f>
        <v>1</v>
      </c>
      <c r="C887">
        <f>IF(SUM('Actual species'!F887)&gt;0,1,IF(SUM('Actual species'!F887="X"),1,0))</f>
        <v>0</v>
      </c>
      <c r="D887">
        <f>IF(SUM('Actual species'!G887)&gt;0,1,IF(SUM('Actual species'!G887="X"),1,0))</f>
        <v>0</v>
      </c>
      <c r="E887">
        <f>IF(SUM('Actual species'!H887)&gt;0,1,IF(SUM('Actual species'!H887="X"),1,0))</f>
        <v>1</v>
      </c>
      <c r="F887">
        <f>IF(SUM('Actual species'!I887)&gt;0,1,IF(SUM('Actual species'!I887="X"),1,0))</f>
        <v>1</v>
      </c>
      <c r="G887">
        <f>IF(SUM('Actual species'!J887)&gt;0,1,IF(SUM('Actual species'!J887="X"),1,0))</f>
        <v>1</v>
      </c>
      <c r="H887">
        <f>IF(SUM('Actual species'!K887)&gt;0,1,IF(SUM('Actual species'!K887="X"),1,0))</f>
        <v>1</v>
      </c>
      <c r="I887">
        <f>IF(SUM('Actual species'!L887)&gt;0,1,IF(SUM('Actual species'!L887="X"),1,0))</f>
        <v>0</v>
      </c>
      <c r="J887">
        <f>IF(SUM('Actual species'!M887)&gt;0,1,IF(SUM('Actual species'!M887="X"),1,0))</f>
        <v>1</v>
      </c>
      <c r="K887">
        <f>IF(SUM('Actual species'!N887)&gt;0,1,IF(SUM('Actual species'!N887="X"),1,0))</f>
        <v>1</v>
      </c>
      <c r="L887">
        <f>IF(SUM('Actual species'!O887)&gt;0,1,IF(SUM('Actual species'!O887="X"),1,0))</f>
        <v>1</v>
      </c>
      <c r="M887">
        <f>IF(SUM('Actual species'!P887)&gt;0,1,IF(SUM('Actual species'!P887="X"),1,0))</f>
        <v>1</v>
      </c>
      <c r="N887">
        <f>IF(SUM('Actual species'!Q887)&gt;0,1,IF(SUM('Actual species'!Q887="X"),1,0))</f>
        <v>0</v>
      </c>
      <c r="O887">
        <f>IF(SUM('Actual species'!R887)&gt;0,1,IF(SUM('Actual species'!R887="X"),1,0))</f>
        <v>1</v>
      </c>
      <c r="P887">
        <f>IF(SUM('Actual species'!S887)&gt;0,1,IF(SUM('Actual species'!S887="X"),1,0))</f>
        <v>0</v>
      </c>
      <c r="Q887">
        <f>IF(SUM('Actual species'!T887)&gt;0,1,IF(SUM('Actual species'!T887="X"),1,0))</f>
        <v>0</v>
      </c>
      <c r="R887">
        <f>IF(SUM('Actual species'!U887)&gt;0,1,IF(SUM('Actual species'!U887="X"),1,0))</f>
        <v>0</v>
      </c>
      <c r="S887">
        <f>IF(SUM('Actual species'!V887)&gt;0,1,IF(SUM('Actual species'!V887="X"),1,0))</f>
        <v>0</v>
      </c>
      <c r="T887">
        <f>IF(SUM('Actual species'!W887)&gt;0,1,IF(SUM('Actual species'!W887="X"),1,0))</f>
        <v>0</v>
      </c>
      <c r="U887">
        <f>IF(SUM('Actual species'!X887)&gt;0,1,IF(SUM('Actual species'!X887="X"),1,0))</f>
        <v>1</v>
      </c>
      <c r="V887">
        <f>IF(SUM('Actual species'!Y887)&gt;0,1,IF(SUM('Actual species'!Y887="X"),1,0))</f>
        <v>1</v>
      </c>
    </row>
    <row r="888" spans="1:22" x14ac:dyDescent="0.3">
      <c r="A888" t="str">
        <f>'Actual species'!A888</f>
        <v>Othius lapidicola</v>
      </c>
      <c r="B888">
        <f>IF(SUM('Actual species'!B888:E888)&gt;0,1,IF(SUM('Actual species'!B888:E888="X"),1,0))</f>
        <v>0</v>
      </c>
      <c r="C888">
        <f>IF(SUM('Actual species'!F888)&gt;0,1,IF(SUM('Actual species'!F888="X"),1,0))</f>
        <v>1</v>
      </c>
      <c r="D888">
        <f>IF(SUM('Actual species'!G888)&gt;0,1,IF(SUM('Actual species'!G888="X"),1,0))</f>
        <v>1</v>
      </c>
      <c r="E888">
        <f>IF(SUM('Actual species'!H888)&gt;0,1,IF(SUM('Actual species'!H888="X"),1,0))</f>
        <v>1</v>
      </c>
      <c r="F888">
        <f>IF(SUM('Actual species'!I888)&gt;0,1,IF(SUM('Actual species'!I888="X"),1,0))</f>
        <v>1</v>
      </c>
      <c r="G888">
        <f>IF(SUM('Actual species'!J888)&gt;0,1,IF(SUM('Actual species'!J888="X"),1,0))</f>
        <v>1</v>
      </c>
      <c r="H888">
        <f>IF(SUM('Actual species'!K888)&gt;0,1,IF(SUM('Actual species'!K888="X"),1,0))</f>
        <v>1</v>
      </c>
      <c r="I888">
        <f>IF(SUM('Actual species'!L888)&gt;0,1,IF(SUM('Actual species'!L888="X"),1,0))</f>
        <v>1</v>
      </c>
      <c r="J888">
        <f>IF(SUM('Actual species'!M888)&gt;0,1,IF(SUM('Actual species'!M888="X"),1,0))</f>
        <v>1</v>
      </c>
      <c r="K888">
        <f>IF(SUM('Actual species'!N888)&gt;0,1,IF(SUM('Actual species'!N888="X"),1,0))</f>
        <v>1</v>
      </c>
      <c r="L888">
        <f>IF(SUM('Actual species'!O888)&gt;0,1,IF(SUM('Actual species'!O888="X"),1,0))</f>
        <v>1</v>
      </c>
      <c r="M888">
        <f>IF(SUM('Actual species'!P888)&gt;0,1,IF(SUM('Actual species'!P888="X"),1,0))</f>
        <v>0</v>
      </c>
      <c r="N888">
        <f>IF(SUM('Actual species'!Q888)&gt;0,1,IF(SUM('Actual species'!Q888="X"),1,0))</f>
        <v>1</v>
      </c>
      <c r="O888">
        <f>IF(SUM('Actual species'!R888)&gt;0,1,IF(SUM('Actual species'!R888="X"),1,0))</f>
        <v>0</v>
      </c>
      <c r="P888">
        <f>IF(SUM('Actual species'!S888)&gt;0,1,IF(SUM('Actual species'!S888="X"),1,0))</f>
        <v>0</v>
      </c>
      <c r="Q888">
        <f>IF(SUM('Actual species'!T888)&gt;0,1,IF(SUM('Actual species'!T888="X"),1,0))</f>
        <v>1</v>
      </c>
      <c r="R888">
        <f>IF(SUM('Actual species'!U888)&gt;0,1,IF(SUM('Actual species'!U888="X"),1,0))</f>
        <v>1</v>
      </c>
      <c r="S888">
        <f>IF(SUM('Actual species'!V888)&gt;0,1,IF(SUM('Actual species'!V888="X"),1,0))</f>
        <v>0</v>
      </c>
      <c r="T888">
        <f>IF(SUM('Actual species'!W888)&gt;0,1,IF(SUM('Actual species'!W888="X"),1,0))</f>
        <v>0</v>
      </c>
      <c r="U888">
        <f>IF(SUM('Actual species'!X888)&gt;0,1,IF(SUM('Actual species'!X888="X"),1,0))</f>
        <v>1</v>
      </c>
      <c r="V888">
        <f>IF(SUM('Actual species'!Y888)&gt;0,1,IF(SUM('Actual species'!Y888="X"),1,0))</f>
        <v>1</v>
      </c>
    </row>
    <row r="889" spans="1:22" x14ac:dyDescent="0.3">
      <c r="A889" t="str">
        <f>'Actual species'!A889</f>
        <v>Othius punctulatus</v>
      </c>
      <c r="B889">
        <f>IF(SUM('Actual species'!B889:E889)&gt;0,1,IF(SUM('Actual species'!B889:E889="X"),1,0))</f>
        <v>0</v>
      </c>
      <c r="C889">
        <f>IF(SUM('Actual species'!F889)&gt;0,1,IF(SUM('Actual species'!F889="X"),1,0))</f>
        <v>0</v>
      </c>
      <c r="D889">
        <f>IF(SUM('Actual species'!G889)&gt;0,1,IF(SUM('Actual species'!G889="X"),1,0))</f>
        <v>0</v>
      </c>
      <c r="E889">
        <f>IF(SUM('Actual species'!H889)&gt;0,1,IF(SUM('Actual species'!H889="X"),1,0))</f>
        <v>0</v>
      </c>
      <c r="F889">
        <f>IF(SUM('Actual species'!I889)&gt;0,1,IF(SUM('Actual species'!I889="X"),1,0))</f>
        <v>0</v>
      </c>
      <c r="G889">
        <f>IF(SUM('Actual species'!J889)&gt;0,1,IF(SUM('Actual species'!J889="X"),1,0))</f>
        <v>0</v>
      </c>
      <c r="H889">
        <f>IF(SUM('Actual species'!K889)&gt;0,1,IF(SUM('Actual species'!K889="X"),1,0))</f>
        <v>0</v>
      </c>
      <c r="I889">
        <f>IF(SUM('Actual species'!L889)&gt;0,1,IF(SUM('Actual species'!L889="X"),1,0))</f>
        <v>0</v>
      </c>
      <c r="J889">
        <f>IF(SUM('Actual species'!M889)&gt;0,1,IF(SUM('Actual species'!M889="X"),1,0))</f>
        <v>0</v>
      </c>
      <c r="K889">
        <f>IF(SUM('Actual species'!N889)&gt;0,1,IF(SUM('Actual species'!N889="X"),1,0))</f>
        <v>0</v>
      </c>
      <c r="L889">
        <f>IF(SUM('Actual species'!O889)&gt;0,1,IF(SUM('Actual species'!O889="X"),1,0))</f>
        <v>0</v>
      </c>
      <c r="M889">
        <f>IF(SUM('Actual species'!P889)&gt;0,1,IF(SUM('Actual species'!P889="X"),1,0))</f>
        <v>0</v>
      </c>
      <c r="N889">
        <f>IF(SUM('Actual species'!Q889)&gt;0,1,IF(SUM('Actual species'!Q889="X"),1,0))</f>
        <v>0</v>
      </c>
      <c r="O889">
        <f>IF(SUM('Actual species'!R889)&gt;0,1,IF(SUM('Actual species'!R889="X"),1,0))</f>
        <v>0</v>
      </c>
      <c r="P889">
        <f>IF(SUM('Actual species'!S889)&gt;0,1,IF(SUM('Actual species'!S889="X"),1,0))</f>
        <v>0</v>
      </c>
      <c r="Q889">
        <f>IF(SUM('Actual species'!T889)&gt;0,1,IF(SUM('Actual species'!T889="X"),1,0))</f>
        <v>1</v>
      </c>
      <c r="R889">
        <f>IF(SUM('Actual species'!U889)&gt;0,1,IF(SUM('Actual species'!U889="X"),1,0))</f>
        <v>0</v>
      </c>
      <c r="S889">
        <f>IF(SUM('Actual species'!V889)&gt;0,1,IF(SUM('Actual species'!V889="X"),1,0))</f>
        <v>1</v>
      </c>
      <c r="T889">
        <f>IF(SUM('Actual species'!W889)&gt;0,1,IF(SUM('Actual species'!W889="X"),1,0))</f>
        <v>0</v>
      </c>
      <c r="U889">
        <f>IF(SUM('Actual species'!X889)&gt;0,1,IF(SUM('Actual species'!X889="X"),1,0))</f>
        <v>1</v>
      </c>
      <c r="V889">
        <f>IF(SUM('Actual species'!Y889)&gt;0,1,IF(SUM('Actual species'!Y889="X"),1,0))</f>
        <v>1</v>
      </c>
    </row>
    <row r="890" spans="1:22" x14ac:dyDescent="0.3">
      <c r="A890" t="str">
        <f>'Actual species'!A890</f>
        <v>Phacophallus parumpunctatus</v>
      </c>
      <c r="B890">
        <f>IF(SUM('Actual species'!B890:E890)&gt;0,1,IF(SUM('Actual species'!B890:E890="X"),1,0))</f>
        <v>0</v>
      </c>
      <c r="C890">
        <f>IF(SUM('Actual species'!F890)&gt;0,1,IF(SUM('Actual species'!F890="X"),1,0))</f>
        <v>0</v>
      </c>
      <c r="D890">
        <f>IF(SUM('Actual species'!G890)&gt;0,1,IF(SUM('Actual species'!G890="X"),1,0))</f>
        <v>0</v>
      </c>
      <c r="E890">
        <f>IF(SUM('Actual species'!H890)&gt;0,1,IF(SUM('Actual species'!H890="X"),1,0))</f>
        <v>0</v>
      </c>
      <c r="F890">
        <f>IF(SUM('Actual species'!I890)&gt;0,1,IF(SUM('Actual species'!I890="X"),1,0))</f>
        <v>0</v>
      </c>
      <c r="G890">
        <f>IF(SUM('Actual species'!J890)&gt;0,1,IF(SUM('Actual species'!J890="X"),1,0))</f>
        <v>0</v>
      </c>
      <c r="H890">
        <f>IF(SUM('Actual species'!K890)&gt;0,1,IF(SUM('Actual species'!K890="X"),1,0))</f>
        <v>1</v>
      </c>
      <c r="I890">
        <f>IF(SUM('Actual species'!L890)&gt;0,1,IF(SUM('Actual species'!L890="X"),1,0))</f>
        <v>0</v>
      </c>
      <c r="J890">
        <f>IF(SUM('Actual species'!M890)&gt;0,1,IF(SUM('Actual species'!M890="X"),1,0))</f>
        <v>0</v>
      </c>
      <c r="K890">
        <f>IF(SUM('Actual species'!N890)&gt;0,1,IF(SUM('Actual species'!N890="X"),1,0))</f>
        <v>0</v>
      </c>
      <c r="L890">
        <f>IF(SUM('Actual species'!O890)&gt;0,1,IF(SUM('Actual species'!O890="X"),1,0))</f>
        <v>0</v>
      </c>
      <c r="M890">
        <f>IF(SUM('Actual species'!P890)&gt;0,1,IF(SUM('Actual species'!P890="X"),1,0))</f>
        <v>0</v>
      </c>
      <c r="N890">
        <f>IF(SUM('Actual species'!Q890)&gt;0,1,IF(SUM('Actual species'!Q890="X"),1,0))</f>
        <v>0</v>
      </c>
      <c r="O890">
        <f>IF(SUM('Actual species'!R890)&gt;0,1,IF(SUM('Actual species'!R890="X"),1,0))</f>
        <v>0</v>
      </c>
      <c r="P890">
        <f>IF(SUM('Actual species'!S890)&gt;0,1,IF(SUM('Actual species'!S890="X"),1,0))</f>
        <v>0</v>
      </c>
      <c r="Q890">
        <f>IF(SUM('Actual species'!T890)&gt;0,1,IF(SUM('Actual species'!T890="X"),1,0))</f>
        <v>0</v>
      </c>
      <c r="R890">
        <f>IF(SUM('Actual species'!U890)&gt;0,1,IF(SUM('Actual species'!U890="X"),1,0))</f>
        <v>0</v>
      </c>
      <c r="S890">
        <f>IF(SUM('Actual species'!V890)&gt;0,1,IF(SUM('Actual species'!V890="X"),1,0))</f>
        <v>0</v>
      </c>
      <c r="T890">
        <f>IF(SUM('Actual species'!W890)&gt;0,1,IF(SUM('Actual species'!W890="X"),1,0))</f>
        <v>0</v>
      </c>
      <c r="U890">
        <f>IF(SUM('Actual species'!X890)&gt;0,1,IF(SUM('Actual species'!X890="X"),1,0))</f>
        <v>1</v>
      </c>
      <c r="V890">
        <f>IF(SUM('Actual species'!Y890)&gt;0,1,IF(SUM('Actual species'!Y890="X"),1,0))</f>
        <v>1</v>
      </c>
    </row>
    <row r="891" spans="1:22" x14ac:dyDescent="0.3">
      <c r="A891" t="str">
        <f>'Actual species'!A891</f>
        <v>Philonthus carbonarius</v>
      </c>
      <c r="B891">
        <f>IF(SUM('Actual species'!B891:E891)&gt;0,1,IF(SUM('Actual species'!B891:E891="X"),1,0))</f>
        <v>0</v>
      </c>
      <c r="C891">
        <f>IF(SUM('Actual species'!F891)&gt;0,1,IF(SUM('Actual species'!F891="X"),1,0))</f>
        <v>0</v>
      </c>
      <c r="D891">
        <f>IF(SUM('Actual species'!G891)&gt;0,1,IF(SUM('Actual species'!G891="X"),1,0))</f>
        <v>0</v>
      </c>
      <c r="E891">
        <f>IF(SUM('Actual species'!H891)&gt;0,1,IF(SUM('Actual species'!H891="X"),1,0))</f>
        <v>0</v>
      </c>
      <c r="F891">
        <f>IF(SUM('Actual species'!I891)&gt;0,1,IF(SUM('Actual species'!I891="X"),1,0))</f>
        <v>0</v>
      </c>
      <c r="G891">
        <f>IF(SUM('Actual species'!J891)&gt;0,1,IF(SUM('Actual species'!J891="X"),1,0))</f>
        <v>0</v>
      </c>
      <c r="H891">
        <f>IF(SUM('Actual species'!K891)&gt;0,1,IF(SUM('Actual species'!K891="X"),1,0))</f>
        <v>0</v>
      </c>
      <c r="I891">
        <f>IF(SUM('Actual species'!L891)&gt;0,1,IF(SUM('Actual species'!L891="X"),1,0))</f>
        <v>0</v>
      </c>
      <c r="J891">
        <f>IF(SUM('Actual species'!M891)&gt;0,1,IF(SUM('Actual species'!M891="X"),1,0))</f>
        <v>0</v>
      </c>
      <c r="K891">
        <f>IF(SUM('Actual species'!N891)&gt;0,1,IF(SUM('Actual species'!N891="X"),1,0))</f>
        <v>0</v>
      </c>
      <c r="L891">
        <f>IF(SUM('Actual species'!O891)&gt;0,1,IF(SUM('Actual species'!O891="X"),1,0))</f>
        <v>0</v>
      </c>
      <c r="M891">
        <f>IF(SUM('Actual species'!P891)&gt;0,1,IF(SUM('Actual species'!P891="X"),1,0))</f>
        <v>0</v>
      </c>
      <c r="N891">
        <f>IF(SUM('Actual species'!Q891)&gt;0,1,IF(SUM('Actual species'!Q891="X"),1,0))</f>
        <v>0</v>
      </c>
      <c r="O891">
        <f>IF(SUM('Actual species'!R891)&gt;0,1,IF(SUM('Actual species'!R891="X"),1,0))</f>
        <v>0</v>
      </c>
      <c r="P891">
        <f>IF(SUM('Actual species'!S891)&gt;0,1,IF(SUM('Actual species'!S891="X"),1,0))</f>
        <v>0</v>
      </c>
      <c r="Q891">
        <f>IF(SUM('Actual species'!T891)&gt;0,1,IF(SUM('Actual species'!T891="X"),1,0))</f>
        <v>0</v>
      </c>
      <c r="R891">
        <f>IF(SUM('Actual species'!U891)&gt;0,1,IF(SUM('Actual species'!U891="X"),1,0))</f>
        <v>0</v>
      </c>
      <c r="S891">
        <f>IF(SUM('Actual species'!V891)&gt;0,1,IF(SUM('Actual species'!V891="X"),1,0))</f>
        <v>1</v>
      </c>
      <c r="T891">
        <f>IF(SUM('Actual species'!W891)&gt;0,1,IF(SUM('Actual species'!W891="X"),1,0))</f>
        <v>0</v>
      </c>
      <c r="U891">
        <f>IF(SUM('Actual species'!X891)&gt;0,1,IF(SUM('Actual species'!X891="X"),1,0))</f>
        <v>1</v>
      </c>
      <c r="V891">
        <f>IF(SUM('Actual species'!Y891)&gt;0,1,IF(SUM('Actual species'!Y891="X"),1,0))</f>
        <v>1</v>
      </c>
    </row>
    <row r="892" spans="1:22" x14ac:dyDescent="0.3">
      <c r="A892" t="str">
        <f>'Actual species'!A892</f>
        <v>Philonthus concinnus</v>
      </c>
      <c r="B892">
        <f>IF(SUM('Actual species'!B892:E892)&gt;0,1,IF(SUM('Actual species'!B892:E892="X"),1,0))</f>
        <v>0</v>
      </c>
      <c r="C892">
        <f>IF(SUM('Actual species'!F892)&gt;0,1,IF(SUM('Actual species'!F892="X"),1,0))</f>
        <v>0</v>
      </c>
      <c r="D892">
        <f>IF(SUM('Actual species'!G892)&gt;0,1,IF(SUM('Actual species'!G892="X"),1,0))</f>
        <v>0</v>
      </c>
      <c r="E892">
        <f>IF(SUM('Actual species'!H892)&gt;0,1,IF(SUM('Actual species'!H892="X"),1,0))</f>
        <v>1</v>
      </c>
      <c r="F892">
        <f>IF(SUM('Actual species'!I892)&gt;0,1,IF(SUM('Actual species'!I892="X"),1,0))</f>
        <v>0</v>
      </c>
      <c r="G892">
        <f>IF(SUM('Actual species'!J892)&gt;0,1,IF(SUM('Actual species'!J892="X"),1,0))</f>
        <v>1</v>
      </c>
      <c r="H892">
        <f>IF(SUM('Actual species'!K892)&gt;0,1,IF(SUM('Actual species'!K892="X"),1,0))</f>
        <v>1</v>
      </c>
      <c r="I892">
        <f>IF(SUM('Actual species'!L892)&gt;0,1,IF(SUM('Actual species'!L892="X"),1,0))</f>
        <v>0</v>
      </c>
      <c r="J892">
        <f>IF(SUM('Actual species'!M892)&gt;0,1,IF(SUM('Actual species'!M892="X"),1,0))</f>
        <v>1</v>
      </c>
      <c r="K892">
        <f>IF(SUM('Actual species'!N892)&gt;0,1,IF(SUM('Actual species'!N892="X"),1,0))</f>
        <v>0</v>
      </c>
      <c r="L892">
        <f>IF(SUM('Actual species'!O892)&gt;0,1,IF(SUM('Actual species'!O892="X"),1,0))</f>
        <v>0</v>
      </c>
      <c r="M892">
        <f>IF(SUM('Actual species'!P892)&gt;0,1,IF(SUM('Actual species'!P892="X"),1,0))</f>
        <v>0</v>
      </c>
      <c r="N892">
        <f>IF(SUM('Actual species'!Q892)&gt;0,1,IF(SUM('Actual species'!Q892="X"),1,0))</f>
        <v>0</v>
      </c>
      <c r="O892">
        <f>IF(SUM('Actual species'!R892)&gt;0,1,IF(SUM('Actual species'!R892="X"),1,0))</f>
        <v>0</v>
      </c>
      <c r="P892">
        <f>IF(SUM('Actual species'!S892)&gt;0,1,IF(SUM('Actual species'!S892="X"),1,0))</f>
        <v>0</v>
      </c>
      <c r="Q892">
        <f>IF(SUM('Actual species'!T892)&gt;0,1,IF(SUM('Actual species'!T892="X"),1,0))</f>
        <v>0</v>
      </c>
      <c r="R892">
        <f>IF(SUM('Actual species'!U892)&gt;0,1,IF(SUM('Actual species'!U892="X"),1,0))</f>
        <v>0</v>
      </c>
      <c r="S892">
        <f>IF(SUM('Actual species'!V892)&gt;0,1,IF(SUM('Actual species'!V892="X"),1,0))</f>
        <v>0</v>
      </c>
      <c r="T892">
        <f>IF(SUM('Actual species'!W892)&gt;0,1,IF(SUM('Actual species'!W892="X"),1,0))</f>
        <v>0</v>
      </c>
      <c r="U892">
        <f>IF(SUM('Actual species'!X892)&gt;0,1,IF(SUM('Actual species'!X892="X"),1,0))</f>
        <v>1</v>
      </c>
      <c r="V892">
        <f>IF(SUM('Actual species'!Y892)&gt;0,1,IF(SUM('Actual species'!Y892="X"),1,0))</f>
        <v>1</v>
      </c>
    </row>
    <row r="893" spans="1:22" x14ac:dyDescent="0.3">
      <c r="A893" t="str">
        <f>'Actual species'!A893</f>
        <v>Philonthus corruscus</v>
      </c>
      <c r="B893">
        <f>IF(SUM('Actual species'!B893:E893)&gt;0,1,IF(SUM('Actual species'!B893:E893="X"),1,0))</f>
        <v>0</v>
      </c>
      <c r="C893">
        <f>IF(SUM('Actual species'!F893)&gt;0,1,IF(SUM('Actual species'!F893="X"),1,0))</f>
        <v>0</v>
      </c>
      <c r="D893">
        <f>IF(SUM('Actual species'!G893)&gt;0,1,IF(SUM('Actual species'!G893="X"),1,0))</f>
        <v>0</v>
      </c>
      <c r="E893">
        <f>IF(SUM('Actual species'!H893)&gt;0,1,IF(SUM('Actual species'!H893="X"),1,0))</f>
        <v>0</v>
      </c>
      <c r="F893">
        <f>IF(SUM('Actual species'!I893)&gt;0,1,IF(SUM('Actual species'!I893="X"),1,0))</f>
        <v>0</v>
      </c>
      <c r="G893">
        <f>IF(SUM('Actual species'!J893)&gt;0,1,IF(SUM('Actual species'!J893="X"),1,0))</f>
        <v>0</v>
      </c>
      <c r="H893">
        <f>IF(SUM('Actual species'!K893)&gt;0,1,IF(SUM('Actual species'!K893="X"),1,0))</f>
        <v>0</v>
      </c>
      <c r="I893">
        <f>IF(SUM('Actual species'!L893)&gt;0,1,IF(SUM('Actual species'!L893="X"),1,0))</f>
        <v>0</v>
      </c>
      <c r="J893">
        <f>IF(SUM('Actual species'!M893)&gt;0,1,IF(SUM('Actual species'!M893="X"),1,0))</f>
        <v>1</v>
      </c>
      <c r="K893">
        <f>IF(SUM('Actual species'!N893)&gt;0,1,IF(SUM('Actual species'!N893="X"),1,0))</f>
        <v>0</v>
      </c>
      <c r="L893">
        <f>IF(SUM('Actual species'!O893)&gt;0,1,IF(SUM('Actual species'!O893="X"),1,0))</f>
        <v>0</v>
      </c>
      <c r="M893">
        <f>IF(SUM('Actual species'!P893)&gt;0,1,IF(SUM('Actual species'!P893="X"),1,0))</f>
        <v>0</v>
      </c>
      <c r="N893">
        <f>IF(SUM('Actual species'!Q893)&gt;0,1,IF(SUM('Actual species'!Q893="X"),1,0))</f>
        <v>0</v>
      </c>
      <c r="O893">
        <f>IF(SUM('Actual species'!R893)&gt;0,1,IF(SUM('Actual species'!R893="X"),1,0))</f>
        <v>0</v>
      </c>
      <c r="P893">
        <f>IF(SUM('Actual species'!S893)&gt;0,1,IF(SUM('Actual species'!S893="X"),1,0))</f>
        <v>0</v>
      </c>
      <c r="Q893">
        <f>IF(SUM('Actual species'!T893)&gt;0,1,IF(SUM('Actual species'!T893="X"),1,0))</f>
        <v>0</v>
      </c>
      <c r="R893">
        <f>IF(SUM('Actual species'!U893)&gt;0,1,IF(SUM('Actual species'!U893="X"),1,0))</f>
        <v>0</v>
      </c>
      <c r="S893">
        <f>IF(SUM('Actual species'!V893)&gt;0,1,IF(SUM('Actual species'!V893="X"),1,0))</f>
        <v>0</v>
      </c>
      <c r="T893">
        <f>IF(SUM('Actual species'!W893)&gt;0,1,IF(SUM('Actual species'!W893="X"),1,0))</f>
        <v>0</v>
      </c>
      <c r="U893">
        <f>IF(SUM('Actual species'!X893)&gt;0,1,IF(SUM('Actual species'!X893="X"),1,0))</f>
        <v>1</v>
      </c>
      <c r="V893">
        <f>IF(SUM('Actual species'!Y893)&gt;0,1,IF(SUM('Actual species'!Y893="X"),1,0))</f>
        <v>1</v>
      </c>
    </row>
    <row r="894" spans="1:22" x14ac:dyDescent="0.3">
      <c r="A894" t="str">
        <f>'Actual species'!A894</f>
        <v>Philonthus cruentatus</v>
      </c>
      <c r="B894">
        <f>IF(SUM('Actual species'!B894:E894)&gt;0,1,IF(SUM('Actual species'!B894:E894="X"),1,0))</f>
        <v>0</v>
      </c>
      <c r="C894">
        <f>IF(SUM('Actual species'!F894)&gt;0,1,IF(SUM('Actual species'!F894="X"),1,0))</f>
        <v>0</v>
      </c>
      <c r="D894">
        <f>IF(SUM('Actual species'!G894)&gt;0,1,IF(SUM('Actual species'!G894="X"),1,0))</f>
        <v>0</v>
      </c>
      <c r="E894">
        <f>IF(SUM('Actual species'!H894)&gt;0,1,IF(SUM('Actual species'!H894="X"),1,0))</f>
        <v>0</v>
      </c>
      <c r="F894">
        <f>IF(SUM('Actual species'!I894)&gt;0,1,IF(SUM('Actual species'!I894="X"),1,0))</f>
        <v>0</v>
      </c>
      <c r="G894">
        <f>IF(SUM('Actual species'!J894)&gt;0,1,IF(SUM('Actual species'!J894="X"),1,0))</f>
        <v>0</v>
      </c>
      <c r="H894">
        <f>IF(SUM('Actual species'!K894)&gt;0,1,IF(SUM('Actual species'!K894="X"),1,0))</f>
        <v>1</v>
      </c>
      <c r="I894">
        <f>IF(SUM('Actual species'!L894)&gt;0,1,IF(SUM('Actual species'!L894="X"),1,0))</f>
        <v>0</v>
      </c>
      <c r="J894">
        <f>IF(SUM('Actual species'!M894)&gt;0,1,IF(SUM('Actual species'!M894="X"),1,0))</f>
        <v>0</v>
      </c>
      <c r="K894">
        <f>IF(SUM('Actual species'!N894)&gt;0,1,IF(SUM('Actual species'!N894="X"),1,0))</f>
        <v>0</v>
      </c>
      <c r="L894">
        <f>IF(SUM('Actual species'!O894)&gt;0,1,IF(SUM('Actual species'!O894="X"),1,0))</f>
        <v>0</v>
      </c>
      <c r="M894">
        <f>IF(SUM('Actual species'!P894)&gt;0,1,IF(SUM('Actual species'!P894="X"),1,0))</f>
        <v>0</v>
      </c>
      <c r="N894">
        <f>IF(SUM('Actual species'!Q894)&gt;0,1,IF(SUM('Actual species'!Q894="X"),1,0))</f>
        <v>0</v>
      </c>
      <c r="O894">
        <f>IF(SUM('Actual species'!R894)&gt;0,1,IF(SUM('Actual species'!R894="X"),1,0))</f>
        <v>0</v>
      </c>
      <c r="P894">
        <f>IF(SUM('Actual species'!S894)&gt;0,1,IF(SUM('Actual species'!S894="X"),1,0))</f>
        <v>0</v>
      </c>
      <c r="Q894">
        <f>IF(SUM('Actual species'!T894)&gt;0,1,IF(SUM('Actual species'!T894="X"),1,0))</f>
        <v>0</v>
      </c>
      <c r="R894">
        <f>IF(SUM('Actual species'!U894)&gt;0,1,IF(SUM('Actual species'!U894="X"),1,0))</f>
        <v>0</v>
      </c>
      <c r="S894">
        <f>IF(SUM('Actual species'!V894)&gt;0,1,IF(SUM('Actual species'!V894="X"),1,0))</f>
        <v>0</v>
      </c>
      <c r="T894">
        <f>IF(SUM('Actual species'!W894)&gt;0,1,IF(SUM('Actual species'!W894="X"),1,0))</f>
        <v>0</v>
      </c>
      <c r="U894">
        <f>IF(SUM('Actual species'!X894)&gt;0,1,IF(SUM('Actual species'!X894="X"),1,0))</f>
        <v>1</v>
      </c>
      <c r="V894">
        <f>IF(SUM('Actual species'!Y894)&gt;0,1,IF(SUM('Actual species'!Y894="X"),1,0))</f>
        <v>1</v>
      </c>
    </row>
    <row r="895" spans="1:22" x14ac:dyDescent="0.3">
      <c r="A895" t="str">
        <f>'Actual species'!A895</f>
        <v>Philonthus debilis</v>
      </c>
      <c r="B895">
        <f>IF(SUM('Actual species'!B895:E895)&gt;0,1,IF(SUM('Actual species'!B895:E895="X"),1,0))</f>
        <v>0</v>
      </c>
      <c r="C895">
        <f>IF(SUM('Actual species'!F895)&gt;0,1,IF(SUM('Actual species'!F895="X"),1,0))</f>
        <v>1</v>
      </c>
      <c r="D895">
        <f>IF(SUM('Actual species'!G895)&gt;0,1,IF(SUM('Actual species'!G895="X"),1,0))</f>
        <v>0</v>
      </c>
      <c r="E895">
        <f>IF(SUM('Actual species'!H895)&gt;0,1,IF(SUM('Actual species'!H895="X"),1,0))</f>
        <v>0</v>
      </c>
      <c r="F895">
        <f>IF(SUM('Actual species'!I895)&gt;0,1,IF(SUM('Actual species'!I895="X"),1,0))</f>
        <v>0</v>
      </c>
      <c r="G895">
        <f>IF(SUM('Actual species'!J895)&gt;0,1,IF(SUM('Actual species'!J895="X"),1,0))</f>
        <v>0</v>
      </c>
      <c r="H895">
        <f>IF(SUM('Actual species'!K895)&gt;0,1,IF(SUM('Actual species'!K895="X"),1,0))</f>
        <v>0</v>
      </c>
      <c r="I895">
        <f>IF(SUM('Actual species'!L895)&gt;0,1,IF(SUM('Actual species'!L895="X"),1,0))</f>
        <v>0</v>
      </c>
      <c r="J895">
        <f>IF(SUM('Actual species'!M895)&gt;0,1,IF(SUM('Actual species'!M895="X"),1,0))</f>
        <v>1</v>
      </c>
      <c r="K895">
        <f>IF(SUM('Actual species'!N895)&gt;0,1,IF(SUM('Actual species'!N895="X"),1,0))</f>
        <v>0</v>
      </c>
      <c r="L895">
        <f>IF(SUM('Actual species'!O895)&gt;0,1,IF(SUM('Actual species'!O895="X"),1,0))</f>
        <v>0</v>
      </c>
      <c r="M895">
        <f>IF(SUM('Actual species'!P895)&gt;0,1,IF(SUM('Actual species'!P895="X"),1,0))</f>
        <v>1</v>
      </c>
      <c r="N895">
        <f>IF(SUM('Actual species'!Q895)&gt;0,1,IF(SUM('Actual species'!Q895="X"),1,0))</f>
        <v>0</v>
      </c>
      <c r="O895">
        <f>IF(SUM('Actual species'!R895)&gt;0,1,IF(SUM('Actual species'!R895="X"),1,0))</f>
        <v>0</v>
      </c>
      <c r="P895">
        <f>IF(SUM('Actual species'!S895)&gt;0,1,IF(SUM('Actual species'!S895="X"),1,0))</f>
        <v>0</v>
      </c>
      <c r="Q895">
        <f>IF(SUM('Actual species'!T895)&gt;0,1,IF(SUM('Actual species'!T895="X"),1,0))</f>
        <v>0</v>
      </c>
      <c r="R895">
        <f>IF(SUM('Actual species'!U895)&gt;0,1,IF(SUM('Actual species'!U895="X"),1,0))</f>
        <v>0</v>
      </c>
      <c r="S895">
        <f>IF(SUM('Actual species'!V895)&gt;0,1,IF(SUM('Actual species'!V895="X"),1,0))</f>
        <v>0</v>
      </c>
      <c r="T895">
        <f>IF(SUM('Actual species'!W895)&gt;0,1,IF(SUM('Actual species'!W895="X"),1,0))</f>
        <v>0</v>
      </c>
      <c r="U895">
        <f>IF(SUM('Actual species'!X895)&gt;0,1,IF(SUM('Actual species'!X895="X"),1,0))</f>
        <v>1</v>
      </c>
      <c r="V895">
        <f>IF(SUM('Actual species'!Y895)&gt;0,1,IF(SUM('Actual species'!Y895="X"),1,0))</f>
        <v>1</v>
      </c>
    </row>
    <row r="896" spans="1:22" x14ac:dyDescent="0.3">
      <c r="A896" t="str">
        <f>'Actual species'!A896</f>
        <v>Philonthus decorus</v>
      </c>
      <c r="B896">
        <f>IF(SUM('Actual species'!B896:E896)&gt;0,1,IF(SUM('Actual species'!B896:E896="X"),1,0))</f>
        <v>0</v>
      </c>
      <c r="C896">
        <f>IF(SUM('Actual species'!F896)&gt;0,1,IF(SUM('Actual species'!F896="X"),1,0))</f>
        <v>0</v>
      </c>
      <c r="D896">
        <f>IF(SUM('Actual species'!G896)&gt;0,1,IF(SUM('Actual species'!G896="X"),1,0))</f>
        <v>0</v>
      </c>
      <c r="E896">
        <f>IF(SUM('Actual species'!H896)&gt;0,1,IF(SUM('Actual species'!H896="X"),1,0))</f>
        <v>0</v>
      </c>
      <c r="F896">
        <f>IF(SUM('Actual species'!I896)&gt;0,1,IF(SUM('Actual species'!I896="X"),1,0))</f>
        <v>0</v>
      </c>
      <c r="G896">
        <f>IF(SUM('Actual species'!J896)&gt;0,1,IF(SUM('Actual species'!J896="X"),1,0))</f>
        <v>0</v>
      </c>
      <c r="H896">
        <f>IF(SUM('Actual species'!K896)&gt;0,1,IF(SUM('Actual species'!K896="X"),1,0))</f>
        <v>0</v>
      </c>
      <c r="I896">
        <f>IF(SUM('Actual species'!L896)&gt;0,1,IF(SUM('Actual species'!L896="X"),1,0))</f>
        <v>0</v>
      </c>
      <c r="J896">
        <f>IF(SUM('Actual species'!M896)&gt;0,1,IF(SUM('Actual species'!M896="X"),1,0))</f>
        <v>0</v>
      </c>
      <c r="K896">
        <f>IF(SUM('Actual species'!N896)&gt;0,1,IF(SUM('Actual species'!N896="X"),1,0))</f>
        <v>0</v>
      </c>
      <c r="L896">
        <f>IF(SUM('Actual species'!O896)&gt;0,1,IF(SUM('Actual species'!O896="X"),1,0))</f>
        <v>0</v>
      </c>
      <c r="M896">
        <f>IF(SUM('Actual species'!P896)&gt;0,1,IF(SUM('Actual species'!P896="X"),1,0))</f>
        <v>0</v>
      </c>
      <c r="N896">
        <f>IF(SUM('Actual species'!Q896)&gt;0,1,IF(SUM('Actual species'!Q896="X"),1,0))</f>
        <v>0</v>
      </c>
      <c r="O896">
        <f>IF(SUM('Actual species'!R896)&gt;0,1,IF(SUM('Actual species'!R896="X"),1,0))</f>
        <v>0</v>
      </c>
      <c r="P896">
        <f>IF(SUM('Actual species'!S896)&gt;0,1,IF(SUM('Actual species'!S896="X"),1,0))</f>
        <v>0</v>
      </c>
      <c r="Q896">
        <f>IF(SUM('Actual species'!T896)&gt;0,1,IF(SUM('Actual species'!T896="X"),1,0))</f>
        <v>1</v>
      </c>
      <c r="R896">
        <f>IF(SUM('Actual species'!U896)&gt;0,1,IF(SUM('Actual species'!U896="X"),1,0))</f>
        <v>0</v>
      </c>
      <c r="S896">
        <f>IF(SUM('Actual species'!V896)&gt;0,1,IF(SUM('Actual species'!V896="X"),1,0))</f>
        <v>0</v>
      </c>
      <c r="T896">
        <f>IF(SUM('Actual species'!W896)&gt;0,1,IF(SUM('Actual species'!W896="X"),1,0))</f>
        <v>0</v>
      </c>
      <c r="U896">
        <f>IF(SUM('Actual species'!X896)&gt;0,1,IF(SUM('Actual species'!X896="X"),1,0))</f>
        <v>1</v>
      </c>
      <c r="V896">
        <f>IF(SUM('Actual species'!Y896)&gt;0,1,IF(SUM('Actual species'!Y896="X"),1,0))</f>
        <v>0</v>
      </c>
    </row>
    <row r="897" spans="1:22" x14ac:dyDescent="0.3">
      <c r="A897" t="str">
        <f>'Actual species'!A897</f>
        <v>Philonthus discoideus</v>
      </c>
      <c r="B897">
        <f>IF(SUM('Actual species'!B897:E897)&gt;0,1,IF(SUM('Actual species'!B897:E897="X"),1,0))</f>
        <v>1</v>
      </c>
      <c r="C897">
        <f>IF(SUM('Actual species'!F897)&gt;0,1,IF(SUM('Actual species'!F897="X"),1,0))</f>
        <v>0</v>
      </c>
      <c r="D897">
        <f>IF(SUM('Actual species'!G897)&gt;0,1,IF(SUM('Actual species'!G897="X"),1,0))</f>
        <v>0</v>
      </c>
      <c r="E897">
        <f>IF(SUM('Actual species'!H897)&gt;0,1,IF(SUM('Actual species'!H897="X"),1,0))</f>
        <v>0</v>
      </c>
      <c r="F897">
        <f>IF(SUM('Actual species'!I897)&gt;0,1,IF(SUM('Actual species'!I897="X"),1,0))</f>
        <v>0</v>
      </c>
      <c r="G897">
        <f>IF(SUM('Actual species'!J897)&gt;0,1,IF(SUM('Actual species'!J897="X"),1,0))</f>
        <v>0</v>
      </c>
      <c r="H897">
        <f>IF(SUM('Actual species'!K897)&gt;0,1,IF(SUM('Actual species'!K897="X"),1,0))</f>
        <v>0</v>
      </c>
      <c r="I897">
        <f>IF(SUM('Actual species'!L897)&gt;0,1,IF(SUM('Actual species'!L897="X"),1,0))</f>
        <v>0</v>
      </c>
      <c r="J897">
        <f>IF(SUM('Actual species'!M897)&gt;0,1,IF(SUM('Actual species'!M897="X"),1,0))</f>
        <v>1</v>
      </c>
      <c r="K897">
        <f>IF(SUM('Actual species'!N897)&gt;0,1,IF(SUM('Actual species'!N897="X"),1,0))</f>
        <v>0</v>
      </c>
      <c r="L897">
        <f>IF(SUM('Actual species'!O897)&gt;0,1,IF(SUM('Actual species'!O897="X"),1,0))</f>
        <v>0</v>
      </c>
      <c r="M897">
        <f>IF(SUM('Actual species'!P897)&gt;0,1,IF(SUM('Actual species'!P897="X"),1,0))</f>
        <v>0</v>
      </c>
      <c r="N897">
        <f>IF(SUM('Actual species'!Q897)&gt;0,1,IF(SUM('Actual species'!Q897="X"),1,0))</f>
        <v>0</v>
      </c>
      <c r="O897">
        <f>IF(SUM('Actual species'!R897)&gt;0,1,IF(SUM('Actual species'!R897="X"),1,0))</f>
        <v>0</v>
      </c>
      <c r="P897">
        <f>IF(SUM('Actual species'!S897)&gt;0,1,IF(SUM('Actual species'!S897="X"),1,0))</f>
        <v>0</v>
      </c>
      <c r="Q897">
        <f>IF(SUM('Actual species'!T897)&gt;0,1,IF(SUM('Actual species'!T897="X"),1,0))</f>
        <v>0</v>
      </c>
      <c r="R897">
        <f>IF(SUM('Actual species'!U897)&gt;0,1,IF(SUM('Actual species'!U897="X"),1,0))</f>
        <v>0</v>
      </c>
      <c r="S897">
        <f>IF(SUM('Actual species'!V897)&gt;0,1,IF(SUM('Actual species'!V897="X"),1,0))</f>
        <v>0</v>
      </c>
      <c r="T897">
        <f>IF(SUM('Actual species'!W897)&gt;0,1,IF(SUM('Actual species'!W897="X"),1,0))</f>
        <v>0</v>
      </c>
      <c r="U897">
        <f>IF(SUM('Actual species'!X897)&gt;0,1,IF(SUM('Actual species'!X897="X"),1,0))</f>
        <v>1</v>
      </c>
      <c r="V897">
        <f>IF(SUM('Actual species'!Y897)&gt;0,1,IF(SUM('Actual species'!Y897="X"),1,0))</f>
        <v>1</v>
      </c>
    </row>
    <row r="898" spans="1:22" x14ac:dyDescent="0.3">
      <c r="A898" t="str">
        <f>'Actual species'!A898</f>
        <v>Philonthus diversiceps</v>
      </c>
      <c r="B898">
        <f>IF(SUM('Actual species'!B898:E898)&gt;0,1,IF(SUM('Actual species'!B898:E898="X"),1,0))</f>
        <v>1</v>
      </c>
      <c r="C898">
        <f>IF(SUM('Actual species'!F898)&gt;0,1,IF(SUM('Actual species'!F898="X"),1,0))</f>
        <v>0</v>
      </c>
      <c r="D898">
        <f>IF(SUM('Actual species'!G898)&gt;0,1,IF(SUM('Actual species'!G898="X"),1,0))</f>
        <v>0</v>
      </c>
      <c r="E898">
        <f>IF(SUM('Actual species'!H898)&gt;0,1,IF(SUM('Actual species'!H898="X"),1,0))</f>
        <v>0</v>
      </c>
      <c r="F898">
        <f>IF(SUM('Actual species'!I898)&gt;0,1,IF(SUM('Actual species'!I898="X"),1,0))</f>
        <v>0</v>
      </c>
      <c r="G898">
        <f>IF(SUM('Actual species'!J898)&gt;0,1,IF(SUM('Actual species'!J898="X"),1,0))</f>
        <v>0</v>
      </c>
      <c r="H898">
        <f>IF(SUM('Actual species'!K898)&gt;0,1,IF(SUM('Actual species'!K898="X"),1,0))</f>
        <v>0</v>
      </c>
      <c r="I898">
        <f>IF(SUM('Actual species'!L898)&gt;0,1,IF(SUM('Actual species'!L898="X"),1,0))</f>
        <v>0</v>
      </c>
      <c r="J898">
        <f>IF(SUM('Actual species'!M898)&gt;0,1,IF(SUM('Actual species'!M898="X"),1,0))</f>
        <v>0</v>
      </c>
      <c r="K898">
        <f>IF(SUM('Actual species'!N898)&gt;0,1,IF(SUM('Actual species'!N898="X"),1,0))</f>
        <v>0</v>
      </c>
      <c r="L898">
        <f>IF(SUM('Actual species'!O898)&gt;0,1,IF(SUM('Actual species'!O898="X"),1,0))</f>
        <v>0</v>
      </c>
      <c r="M898">
        <f>IF(SUM('Actual species'!P898)&gt;0,1,IF(SUM('Actual species'!P898="X"),1,0))</f>
        <v>0</v>
      </c>
      <c r="N898">
        <f>IF(SUM('Actual species'!Q898)&gt;0,1,IF(SUM('Actual species'!Q898="X"),1,0))</f>
        <v>0</v>
      </c>
      <c r="O898">
        <f>IF(SUM('Actual species'!R898)&gt;0,1,IF(SUM('Actual species'!R898="X"),1,0))</f>
        <v>0</v>
      </c>
      <c r="P898">
        <f>IF(SUM('Actual species'!S898)&gt;0,1,IF(SUM('Actual species'!S898="X"),1,0))</f>
        <v>0</v>
      </c>
      <c r="Q898">
        <f>IF(SUM('Actual species'!T898)&gt;0,1,IF(SUM('Actual species'!T898="X"),1,0))</f>
        <v>0</v>
      </c>
      <c r="R898">
        <f>IF(SUM('Actual species'!U898)&gt;0,1,IF(SUM('Actual species'!U898="X"),1,0))</f>
        <v>0</v>
      </c>
      <c r="S898">
        <f>IF(SUM('Actual species'!V898)&gt;0,1,IF(SUM('Actual species'!V898="X"),1,0))</f>
        <v>0</v>
      </c>
      <c r="T898">
        <f>IF(SUM('Actual species'!W898)&gt;0,1,IF(SUM('Actual species'!W898="X"),1,0))</f>
        <v>0</v>
      </c>
      <c r="U898">
        <f>IF(SUM('Actual species'!X898)&gt;0,1,IF(SUM('Actual species'!X898="X"),1,0))</f>
        <v>0</v>
      </c>
      <c r="V898">
        <f>IF(SUM('Actual species'!Y898)&gt;0,1,IF(SUM('Actual species'!Y898="X"),1,0))</f>
        <v>1</v>
      </c>
    </row>
    <row r="899" spans="1:22" x14ac:dyDescent="0.3">
      <c r="A899" t="str">
        <f>'Actual species'!A899</f>
        <v>Philonthus ebeninus</v>
      </c>
      <c r="B899">
        <f>IF(SUM('Actual species'!B899:E899)&gt;0,1,IF(SUM('Actual species'!B899:E899="X"),1,0))</f>
        <v>0</v>
      </c>
      <c r="C899">
        <f>IF(SUM('Actual species'!F899)&gt;0,1,IF(SUM('Actual species'!F899="X"),1,0))</f>
        <v>0</v>
      </c>
      <c r="D899">
        <f>IF(SUM('Actual species'!G899)&gt;0,1,IF(SUM('Actual species'!G899="X"),1,0))</f>
        <v>0</v>
      </c>
      <c r="E899">
        <f>IF(SUM('Actual species'!H899)&gt;0,1,IF(SUM('Actual species'!H899="X"),1,0))</f>
        <v>0</v>
      </c>
      <c r="F899">
        <f>IF(SUM('Actual species'!I899)&gt;0,1,IF(SUM('Actual species'!I899="X"),1,0))</f>
        <v>0</v>
      </c>
      <c r="G899">
        <f>IF(SUM('Actual species'!J899)&gt;0,1,IF(SUM('Actual species'!J899="X"),1,0))</f>
        <v>0</v>
      </c>
      <c r="H899">
        <f>IF(SUM('Actual species'!K899)&gt;0,1,IF(SUM('Actual species'!K899="X"),1,0))</f>
        <v>1</v>
      </c>
      <c r="I899">
        <f>IF(SUM('Actual species'!L899)&gt;0,1,IF(SUM('Actual species'!L899="X"),1,0))</f>
        <v>0</v>
      </c>
      <c r="J899">
        <f>IF(SUM('Actual species'!M899)&gt;0,1,IF(SUM('Actual species'!M899="X"),1,0))</f>
        <v>0</v>
      </c>
      <c r="K899">
        <f>IF(SUM('Actual species'!N899)&gt;0,1,IF(SUM('Actual species'!N899="X"),1,0))</f>
        <v>0</v>
      </c>
      <c r="L899">
        <f>IF(SUM('Actual species'!O899)&gt;0,1,IF(SUM('Actual species'!O899="X"),1,0))</f>
        <v>0</v>
      </c>
      <c r="M899">
        <f>IF(SUM('Actual species'!P899)&gt;0,1,IF(SUM('Actual species'!P899="X"),1,0))</f>
        <v>0</v>
      </c>
      <c r="N899">
        <f>IF(SUM('Actual species'!Q899)&gt;0,1,IF(SUM('Actual species'!Q899="X"),1,0))</f>
        <v>0</v>
      </c>
      <c r="O899">
        <f>IF(SUM('Actual species'!R899)&gt;0,1,IF(SUM('Actual species'!R899="X"),1,0))</f>
        <v>0</v>
      </c>
      <c r="P899">
        <f>IF(SUM('Actual species'!S899)&gt;0,1,IF(SUM('Actual species'!S899="X"),1,0))</f>
        <v>0</v>
      </c>
      <c r="Q899">
        <f>IF(SUM('Actual species'!T899)&gt;0,1,IF(SUM('Actual species'!T899="X"),1,0))</f>
        <v>0</v>
      </c>
      <c r="R899">
        <f>IF(SUM('Actual species'!U899)&gt;0,1,IF(SUM('Actual species'!U899="X"),1,0))</f>
        <v>0</v>
      </c>
      <c r="S899">
        <f>IF(SUM('Actual species'!V899)&gt;0,1,IF(SUM('Actual species'!V899="X"),1,0))</f>
        <v>0</v>
      </c>
      <c r="T899">
        <f>IF(SUM('Actual species'!W899)&gt;0,1,IF(SUM('Actual species'!W899="X"),1,0))</f>
        <v>0</v>
      </c>
      <c r="U899">
        <f>IF(SUM('Actual species'!X899)&gt;0,1,IF(SUM('Actual species'!X899="X"),1,0))</f>
        <v>1</v>
      </c>
      <c r="V899">
        <f>IF(SUM('Actual species'!Y899)&gt;0,1,IF(SUM('Actual species'!Y899="X"),1,0))</f>
        <v>1</v>
      </c>
    </row>
    <row r="900" spans="1:22" x14ac:dyDescent="0.3">
      <c r="A900" t="str">
        <f>'Actual species'!A900</f>
        <v>Philonthus fumarius</v>
      </c>
      <c r="B900">
        <f>IF(SUM('Actual species'!B900:E900)&gt;0,1,IF(SUM('Actual species'!B900:E900="X"),1,0))</f>
        <v>0</v>
      </c>
      <c r="C900">
        <f>IF(SUM('Actual species'!F900)&gt;0,1,IF(SUM('Actual species'!F900="X"),1,0))</f>
        <v>0</v>
      </c>
      <c r="D900">
        <f>IF(SUM('Actual species'!G900)&gt;0,1,IF(SUM('Actual species'!G900="X"),1,0))</f>
        <v>0</v>
      </c>
      <c r="E900">
        <f>IF(SUM('Actual species'!H900)&gt;0,1,IF(SUM('Actual species'!H900="X"),1,0))</f>
        <v>0</v>
      </c>
      <c r="F900">
        <f>IF(SUM('Actual species'!I900)&gt;0,1,IF(SUM('Actual species'!I900="X"),1,0))</f>
        <v>0</v>
      </c>
      <c r="G900">
        <f>IF(SUM('Actual species'!J900)&gt;0,1,IF(SUM('Actual species'!J900="X"),1,0))</f>
        <v>0</v>
      </c>
      <c r="H900">
        <f>IF(SUM('Actual species'!K900)&gt;0,1,IF(SUM('Actual species'!K900="X"),1,0))</f>
        <v>0</v>
      </c>
      <c r="I900">
        <f>IF(SUM('Actual species'!L900)&gt;0,1,IF(SUM('Actual species'!L900="X"),1,0))</f>
        <v>0</v>
      </c>
      <c r="J900">
        <f>IF(SUM('Actual species'!M900)&gt;0,1,IF(SUM('Actual species'!M900="X"),1,0))</f>
        <v>0</v>
      </c>
      <c r="K900">
        <f>IF(SUM('Actual species'!N900)&gt;0,1,IF(SUM('Actual species'!N900="X"),1,0))</f>
        <v>0</v>
      </c>
      <c r="L900">
        <f>IF(SUM('Actual species'!O900)&gt;0,1,IF(SUM('Actual species'!O900="X"),1,0))</f>
        <v>0</v>
      </c>
      <c r="M900">
        <f>IF(SUM('Actual species'!P900)&gt;0,1,IF(SUM('Actual species'!P900="X"),1,0))</f>
        <v>0</v>
      </c>
      <c r="N900">
        <f>IF(SUM('Actual species'!Q900)&gt;0,1,IF(SUM('Actual species'!Q900="X"),1,0))</f>
        <v>0</v>
      </c>
      <c r="O900">
        <f>IF(SUM('Actual species'!R900)&gt;0,1,IF(SUM('Actual species'!R900="X"),1,0))</f>
        <v>1</v>
      </c>
      <c r="P900">
        <f>IF(SUM('Actual species'!S900)&gt;0,1,IF(SUM('Actual species'!S900="X"),1,0))</f>
        <v>0</v>
      </c>
      <c r="Q900">
        <f>IF(SUM('Actual species'!T900)&gt;0,1,IF(SUM('Actual species'!T900="X"),1,0))</f>
        <v>0</v>
      </c>
      <c r="R900">
        <f>IF(SUM('Actual species'!U900)&gt;0,1,IF(SUM('Actual species'!U900="X"),1,0))</f>
        <v>0</v>
      </c>
      <c r="S900">
        <f>IF(SUM('Actual species'!V900)&gt;0,1,IF(SUM('Actual species'!V900="X"),1,0))</f>
        <v>0</v>
      </c>
      <c r="T900">
        <f>IF(SUM('Actual species'!W900)&gt;0,1,IF(SUM('Actual species'!W900="X"),1,0))</f>
        <v>0</v>
      </c>
      <c r="U900">
        <f>IF(SUM('Actual species'!X900)&gt;0,1,IF(SUM('Actual species'!X900="X"),1,0))</f>
        <v>1</v>
      </c>
      <c r="V900">
        <f>IF(SUM('Actual species'!Y900)&gt;0,1,IF(SUM('Actual species'!Y900="X"),1,0))</f>
        <v>0</v>
      </c>
    </row>
    <row r="901" spans="1:22" x14ac:dyDescent="0.3">
      <c r="A901" t="str">
        <f>'Actual species'!A901</f>
        <v>Philonthus heterodoxus</v>
      </c>
      <c r="B901">
        <f>IF(SUM('Actual species'!B901:E901)&gt;0,1,IF(SUM('Actual species'!B901:E901="X"),1,0))</f>
        <v>0</v>
      </c>
      <c r="C901">
        <f>IF(SUM('Actual species'!F901)&gt;0,1,IF(SUM('Actual species'!F901="X"),1,0))</f>
        <v>0</v>
      </c>
      <c r="D901">
        <f>IF(SUM('Actual species'!G901)&gt;0,1,IF(SUM('Actual species'!G901="X"),1,0))</f>
        <v>0</v>
      </c>
      <c r="E901">
        <f>IF(SUM('Actual species'!H901)&gt;0,1,IF(SUM('Actual species'!H901="X"),1,0))</f>
        <v>0</v>
      </c>
      <c r="F901">
        <f>IF(SUM('Actual species'!I901)&gt;0,1,IF(SUM('Actual species'!I901="X"),1,0))</f>
        <v>0</v>
      </c>
      <c r="G901">
        <f>IF(SUM('Actual species'!J901)&gt;0,1,IF(SUM('Actual species'!J901="X"),1,0))</f>
        <v>0</v>
      </c>
      <c r="H901">
        <f>IF(SUM('Actual species'!K901)&gt;0,1,IF(SUM('Actual species'!K901="X"),1,0))</f>
        <v>0</v>
      </c>
      <c r="I901">
        <f>IF(SUM('Actual species'!L901)&gt;0,1,IF(SUM('Actual species'!L901="X"),1,0))</f>
        <v>0</v>
      </c>
      <c r="J901">
        <f>IF(SUM('Actual species'!M901)&gt;0,1,IF(SUM('Actual species'!M901="X"),1,0))</f>
        <v>1</v>
      </c>
      <c r="K901">
        <f>IF(SUM('Actual species'!N901)&gt;0,1,IF(SUM('Actual species'!N901="X"),1,0))</f>
        <v>0</v>
      </c>
      <c r="L901">
        <f>IF(SUM('Actual species'!O901)&gt;0,1,IF(SUM('Actual species'!O901="X"),1,0))</f>
        <v>0</v>
      </c>
      <c r="M901">
        <f>IF(SUM('Actual species'!P901)&gt;0,1,IF(SUM('Actual species'!P901="X"),1,0))</f>
        <v>0</v>
      </c>
      <c r="N901">
        <f>IF(SUM('Actual species'!Q901)&gt;0,1,IF(SUM('Actual species'!Q901="X"),1,0))</f>
        <v>0</v>
      </c>
      <c r="O901">
        <f>IF(SUM('Actual species'!R901)&gt;0,1,IF(SUM('Actual species'!R901="X"),1,0))</f>
        <v>0</v>
      </c>
      <c r="P901">
        <f>IF(SUM('Actual species'!S901)&gt;0,1,IF(SUM('Actual species'!S901="X"),1,0))</f>
        <v>0</v>
      </c>
      <c r="Q901">
        <f>IF(SUM('Actual species'!T901)&gt;0,1,IF(SUM('Actual species'!T901="X"),1,0))</f>
        <v>0</v>
      </c>
      <c r="R901">
        <f>IF(SUM('Actual species'!U901)&gt;0,1,IF(SUM('Actual species'!U901="X"),1,0))</f>
        <v>0</v>
      </c>
      <c r="S901">
        <f>IF(SUM('Actual species'!V901)&gt;0,1,IF(SUM('Actual species'!V901="X"),1,0))</f>
        <v>0</v>
      </c>
      <c r="T901">
        <f>IF(SUM('Actual species'!W901)&gt;0,1,IF(SUM('Actual species'!W901="X"),1,0))</f>
        <v>0</v>
      </c>
      <c r="U901">
        <f>IF(SUM('Actual species'!X901)&gt;0,1,IF(SUM('Actual species'!X901="X"),1,0))</f>
        <v>0</v>
      </c>
      <c r="V901">
        <f>IF(SUM('Actual species'!Y901)&gt;0,1,IF(SUM('Actual species'!Y901="X"),1,0))</f>
        <v>0</v>
      </c>
    </row>
    <row r="902" spans="1:22" x14ac:dyDescent="0.3">
      <c r="A902" t="str">
        <f>'Actual species'!A902</f>
        <v>Philonthus intermedius</v>
      </c>
      <c r="B902">
        <f>IF(SUM('Actual species'!B902:E902)&gt;0,1,IF(SUM('Actual species'!B902:E902="X"),1,0))</f>
        <v>1</v>
      </c>
      <c r="C902">
        <f>IF(SUM('Actual species'!F902)&gt;0,1,IF(SUM('Actual species'!F902="X"),1,0))</f>
        <v>0</v>
      </c>
      <c r="D902">
        <f>IF(SUM('Actual species'!G902)&gt;0,1,IF(SUM('Actual species'!G902="X"),1,0))</f>
        <v>0</v>
      </c>
      <c r="E902">
        <f>IF(SUM('Actual species'!H902)&gt;0,1,IF(SUM('Actual species'!H902="X"),1,0))</f>
        <v>0</v>
      </c>
      <c r="F902">
        <f>IF(SUM('Actual species'!I902)&gt;0,1,IF(SUM('Actual species'!I902="X"),1,0))</f>
        <v>0</v>
      </c>
      <c r="G902">
        <f>IF(SUM('Actual species'!J902)&gt;0,1,IF(SUM('Actual species'!J902="X"),1,0))</f>
        <v>1</v>
      </c>
      <c r="H902">
        <f>IF(SUM('Actual species'!K902)&gt;0,1,IF(SUM('Actual species'!K902="X"),1,0))</f>
        <v>0</v>
      </c>
      <c r="I902">
        <f>IF(SUM('Actual species'!L902)&gt;0,1,IF(SUM('Actual species'!L902="X"),1,0))</f>
        <v>0</v>
      </c>
      <c r="J902">
        <f>IF(SUM('Actual species'!M902)&gt;0,1,IF(SUM('Actual species'!M902="X"),1,0))</f>
        <v>1</v>
      </c>
      <c r="K902">
        <f>IF(SUM('Actual species'!N902)&gt;0,1,IF(SUM('Actual species'!N902="X"),1,0))</f>
        <v>0</v>
      </c>
      <c r="L902">
        <f>IF(SUM('Actual species'!O902)&gt;0,1,IF(SUM('Actual species'!O902="X"),1,0))</f>
        <v>0</v>
      </c>
      <c r="M902">
        <f>IF(SUM('Actual species'!P902)&gt;0,1,IF(SUM('Actual species'!P902="X"),1,0))</f>
        <v>0</v>
      </c>
      <c r="N902">
        <f>IF(SUM('Actual species'!Q902)&gt;0,1,IF(SUM('Actual species'!Q902="X"),1,0))</f>
        <v>0</v>
      </c>
      <c r="O902">
        <f>IF(SUM('Actual species'!R902)&gt;0,1,IF(SUM('Actual species'!R902="X"),1,0))</f>
        <v>0</v>
      </c>
      <c r="P902">
        <f>IF(SUM('Actual species'!S902)&gt;0,1,IF(SUM('Actual species'!S902="X"),1,0))</f>
        <v>0</v>
      </c>
      <c r="Q902">
        <f>IF(SUM('Actual species'!T902)&gt;0,1,IF(SUM('Actual species'!T902="X"),1,0))</f>
        <v>0</v>
      </c>
      <c r="R902">
        <f>IF(SUM('Actual species'!U902)&gt;0,1,IF(SUM('Actual species'!U902="X"),1,0))</f>
        <v>0</v>
      </c>
      <c r="S902">
        <f>IF(SUM('Actual species'!V902)&gt;0,1,IF(SUM('Actual species'!V902="X"),1,0))</f>
        <v>0</v>
      </c>
      <c r="T902">
        <f>IF(SUM('Actual species'!W902)&gt;0,1,IF(SUM('Actual species'!W902="X"),1,0))</f>
        <v>0</v>
      </c>
      <c r="U902">
        <f>IF(SUM('Actual species'!X902)&gt;0,1,IF(SUM('Actual species'!X902="X"),1,0))</f>
        <v>1</v>
      </c>
      <c r="V902">
        <f>IF(SUM('Actual species'!Y902)&gt;0,1,IF(SUM('Actual species'!Y902="X"),1,0))</f>
        <v>1</v>
      </c>
    </row>
    <row r="903" spans="1:22" x14ac:dyDescent="0.3">
      <c r="A903" t="str">
        <f>'Actual species'!A903</f>
        <v>Philonthus juvenilis</v>
      </c>
      <c r="B903">
        <f>IF(SUM('Actual species'!B903:E903)&gt;0,1,IF(SUM('Actual species'!B903:E903="X"),1,0))</f>
        <v>0</v>
      </c>
      <c r="C903">
        <f>IF(SUM('Actual species'!F903)&gt;0,1,IF(SUM('Actual species'!F903="X"),1,0))</f>
        <v>0</v>
      </c>
      <c r="D903">
        <f>IF(SUM('Actual species'!G903)&gt;0,1,IF(SUM('Actual species'!G903="X"),1,0))</f>
        <v>1</v>
      </c>
      <c r="E903">
        <f>IF(SUM('Actual species'!H903)&gt;0,1,IF(SUM('Actual species'!H903="X"),1,0))</f>
        <v>0</v>
      </c>
      <c r="F903">
        <f>IF(SUM('Actual species'!I903)&gt;0,1,IF(SUM('Actual species'!I903="X"),1,0))</f>
        <v>0</v>
      </c>
      <c r="G903">
        <f>IF(SUM('Actual species'!J903)&gt;0,1,IF(SUM('Actual species'!J903="X"),1,0))</f>
        <v>0</v>
      </c>
      <c r="H903">
        <f>IF(SUM('Actual species'!K903)&gt;0,1,IF(SUM('Actual species'!K903="X"),1,0))</f>
        <v>0</v>
      </c>
      <c r="I903">
        <f>IF(SUM('Actual species'!L903)&gt;0,1,IF(SUM('Actual species'!L903="X"),1,0))</f>
        <v>0</v>
      </c>
      <c r="J903">
        <f>IF(SUM('Actual species'!M903)&gt;0,1,IF(SUM('Actual species'!M903="X"),1,0))</f>
        <v>1</v>
      </c>
      <c r="K903">
        <f>IF(SUM('Actual species'!N903)&gt;0,1,IF(SUM('Actual species'!N903="X"),1,0))</f>
        <v>0</v>
      </c>
      <c r="L903">
        <f>IF(SUM('Actual species'!O903)&gt;0,1,IF(SUM('Actual species'!O903="X"),1,0))</f>
        <v>0</v>
      </c>
      <c r="M903">
        <f>IF(SUM('Actual species'!P903)&gt;0,1,IF(SUM('Actual species'!P903="X"),1,0))</f>
        <v>1</v>
      </c>
      <c r="N903">
        <f>IF(SUM('Actual species'!Q903)&gt;0,1,IF(SUM('Actual species'!Q903="X"),1,0))</f>
        <v>0</v>
      </c>
      <c r="O903">
        <f>IF(SUM('Actual species'!R903)&gt;0,1,IF(SUM('Actual species'!R903="X"),1,0))</f>
        <v>0</v>
      </c>
      <c r="P903">
        <f>IF(SUM('Actual species'!S903)&gt;0,1,IF(SUM('Actual species'!S903="X"),1,0))</f>
        <v>0</v>
      </c>
      <c r="Q903">
        <f>IF(SUM('Actual species'!T903)&gt;0,1,IF(SUM('Actual species'!T903="X"),1,0))</f>
        <v>0</v>
      </c>
      <c r="R903">
        <f>IF(SUM('Actual species'!U903)&gt;0,1,IF(SUM('Actual species'!U903="X"),1,0))</f>
        <v>0</v>
      </c>
      <c r="S903">
        <f>IF(SUM('Actual species'!V903)&gt;0,1,IF(SUM('Actual species'!V903="X"),1,0))</f>
        <v>0</v>
      </c>
      <c r="T903">
        <f>IF(SUM('Actual species'!W903)&gt;0,1,IF(SUM('Actual species'!W903="X"),1,0))</f>
        <v>0</v>
      </c>
      <c r="U903">
        <f>IF(SUM('Actual species'!X903)&gt;0,1,IF(SUM('Actual species'!X903="X"),1,0))</f>
        <v>1</v>
      </c>
      <c r="V903">
        <f>IF(SUM('Actual species'!Y903)&gt;0,1,IF(SUM('Actual species'!Y903="X"),1,0))</f>
        <v>1</v>
      </c>
    </row>
    <row r="904" spans="1:22" x14ac:dyDescent="0.3">
      <c r="A904" t="str">
        <f>'Actual species'!A904</f>
        <v>Philonthus mannerheimi</v>
      </c>
      <c r="B904">
        <f>IF(SUM('Actual species'!B904:E904)&gt;0,1,IF(SUM('Actual species'!B904:E904="X"),1,0))</f>
        <v>0</v>
      </c>
      <c r="C904">
        <f>IF(SUM('Actual species'!F904)&gt;0,1,IF(SUM('Actual species'!F904="X"),1,0))</f>
        <v>0</v>
      </c>
      <c r="D904">
        <f>IF(SUM('Actual species'!G904)&gt;0,1,IF(SUM('Actual species'!G904="X"),1,0))</f>
        <v>0</v>
      </c>
      <c r="E904">
        <f>IF(SUM('Actual species'!H904)&gt;0,1,IF(SUM('Actual species'!H904="X"),1,0))</f>
        <v>0</v>
      </c>
      <c r="F904">
        <f>IF(SUM('Actual species'!I904)&gt;0,1,IF(SUM('Actual species'!I904="X"),1,0))</f>
        <v>0</v>
      </c>
      <c r="G904">
        <f>IF(SUM('Actual species'!J904)&gt;0,1,IF(SUM('Actual species'!J904="X"),1,0))</f>
        <v>0</v>
      </c>
      <c r="H904">
        <f>IF(SUM('Actual species'!K904)&gt;0,1,IF(SUM('Actual species'!K904="X"),1,0))</f>
        <v>0</v>
      </c>
      <c r="I904">
        <f>IF(SUM('Actual species'!L904)&gt;0,1,IF(SUM('Actual species'!L904="X"),1,0))</f>
        <v>0</v>
      </c>
      <c r="J904">
        <f>IF(SUM('Actual species'!M904)&gt;0,1,IF(SUM('Actual species'!M904="X"),1,0))</f>
        <v>0</v>
      </c>
      <c r="K904">
        <f>IF(SUM('Actual species'!N904)&gt;0,1,IF(SUM('Actual species'!N904="X"),1,0))</f>
        <v>0</v>
      </c>
      <c r="L904">
        <f>IF(SUM('Actual species'!O904)&gt;0,1,IF(SUM('Actual species'!O904="X"),1,0))</f>
        <v>0</v>
      </c>
      <c r="M904">
        <f>IF(SUM('Actual species'!P904)&gt;0,1,IF(SUM('Actual species'!P904="X"),1,0))</f>
        <v>0</v>
      </c>
      <c r="N904">
        <f>IF(SUM('Actual species'!Q904)&gt;0,1,IF(SUM('Actual species'!Q904="X"),1,0))</f>
        <v>0</v>
      </c>
      <c r="O904">
        <f>IF(SUM('Actual species'!R904)&gt;0,1,IF(SUM('Actual species'!R904="X"),1,0))</f>
        <v>0</v>
      </c>
      <c r="P904">
        <f>IF(SUM('Actual species'!S904)&gt;0,1,IF(SUM('Actual species'!S904="X"),1,0))</f>
        <v>0</v>
      </c>
      <c r="Q904">
        <f>IF(SUM('Actual species'!T904)&gt;0,1,IF(SUM('Actual species'!T904="X"),1,0))</f>
        <v>1</v>
      </c>
      <c r="R904">
        <f>IF(SUM('Actual species'!U904)&gt;0,1,IF(SUM('Actual species'!U904="X"),1,0))</f>
        <v>0</v>
      </c>
      <c r="S904">
        <f>IF(SUM('Actual species'!V904)&gt;0,1,IF(SUM('Actual species'!V904="X"),1,0))</f>
        <v>0</v>
      </c>
      <c r="T904">
        <f>IF(SUM('Actual species'!W904)&gt;0,1,IF(SUM('Actual species'!W904="X"),1,0))</f>
        <v>0</v>
      </c>
      <c r="U904">
        <f>IF(SUM('Actual species'!X904)&gt;0,1,IF(SUM('Actual species'!X904="X"),1,0))</f>
        <v>1</v>
      </c>
      <c r="V904">
        <f>IF(SUM('Actual species'!Y904)&gt;0,1,IF(SUM('Actual species'!Y904="X"),1,0))</f>
        <v>0</v>
      </c>
    </row>
    <row r="905" spans="1:22" x14ac:dyDescent="0.3">
      <c r="A905" t="str">
        <f>'Actual species'!A905</f>
        <v>Philonthus micans</v>
      </c>
      <c r="B905">
        <f>IF(SUM('Actual species'!B905:E905)&gt;0,1,IF(SUM('Actual species'!B905:E905="X"),1,0))</f>
        <v>0</v>
      </c>
      <c r="C905">
        <f>IF(SUM('Actual species'!F905)&gt;0,1,IF(SUM('Actual species'!F905="X"),1,0))</f>
        <v>0</v>
      </c>
      <c r="D905">
        <f>IF(SUM('Actual species'!G905)&gt;0,1,IF(SUM('Actual species'!G905="X"),1,0))</f>
        <v>0</v>
      </c>
      <c r="E905">
        <f>IF(SUM('Actual species'!H905)&gt;0,1,IF(SUM('Actual species'!H905="X"),1,0))</f>
        <v>0</v>
      </c>
      <c r="F905">
        <f>IF(SUM('Actual species'!I905)&gt;0,1,IF(SUM('Actual species'!I905="X"),1,0))</f>
        <v>1</v>
      </c>
      <c r="G905">
        <f>IF(SUM('Actual species'!J905)&gt;0,1,IF(SUM('Actual species'!J905="X"),1,0))</f>
        <v>0</v>
      </c>
      <c r="H905">
        <f>IF(SUM('Actual species'!K905)&gt;0,1,IF(SUM('Actual species'!K905="X"),1,0))</f>
        <v>0</v>
      </c>
      <c r="I905">
        <f>IF(SUM('Actual species'!L905)&gt;0,1,IF(SUM('Actual species'!L905="X"),1,0))</f>
        <v>0</v>
      </c>
      <c r="J905">
        <f>IF(SUM('Actual species'!M905)&gt;0,1,IF(SUM('Actual species'!M905="X"),1,0))</f>
        <v>1</v>
      </c>
      <c r="K905">
        <f>IF(SUM('Actual species'!N905)&gt;0,1,IF(SUM('Actual species'!N905="X"),1,0))</f>
        <v>0</v>
      </c>
      <c r="L905">
        <f>IF(SUM('Actual species'!O905)&gt;0,1,IF(SUM('Actual species'!O905="X"),1,0))</f>
        <v>0</v>
      </c>
      <c r="M905">
        <f>IF(SUM('Actual species'!P905)&gt;0,1,IF(SUM('Actual species'!P905="X"),1,0))</f>
        <v>0</v>
      </c>
      <c r="N905">
        <f>IF(SUM('Actual species'!Q905)&gt;0,1,IF(SUM('Actual species'!Q905="X"),1,0))</f>
        <v>0</v>
      </c>
      <c r="O905">
        <f>IF(SUM('Actual species'!R905)&gt;0,1,IF(SUM('Actual species'!R905="X"),1,0))</f>
        <v>0</v>
      </c>
      <c r="P905">
        <f>IF(SUM('Actual species'!S905)&gt;0,1,IF(SUM('Actual species'!S905="X"),1,0))</f>
        <v>0</v>
      </c>
      <c r="Q905">
        <f>IF(SUM('Actual species'!T905)&gt;0,1,IF(SUM('Actual species'!T905="X"),1,0))</f>
        <v>0</v>
      </c>
      <c r="R905">
        <f>IF(SUM('Actual species'!U905)&gt;0,1,IF(SUM('Actual species'!U905="X"),1,0))</f>
        <v>0</v>
      </c>
      <c r="S905">
        <f>IF(SUM('Actual species'!V905)&gt;0,1,IF(SUM('Actual species'!V905="X"),1,0))</f>
        <v>0</v>
      </c>
      <c r="T905">
        <f>IF(SUM('Actual species'!W905)&gt;0,1,IF(SUM('Actual species'!W905="X"),1,0))</f>
        <v>0</v>
      </c>
      <c r="U905">
        <f>IF(SUM('Actual species'!X905)&gt;0,1,IF(SUM('Actual species'!X905="X"),1,0))</f>
        <v>1</v>
      </c>
      <c r="V905">
        <f>IF(SUM('Actual species'!Y905)&gt;0,1,IF(SUM('Actual species'!Y905="X"),1,0))</f>
        <v>0</v>
      </c>
    </row>
    <row r="906" spans="1:22" x14ac:dyDescent="0.3">
      <c r="A906" t="str">
        <f>'Actual species'!A906</f>
        <v>Philonthus mimus</v>
      </c>
      <c r="B906">
        <f>IF(SUM('Actual species'!B906:E906)&gt;0,1,IF(SUM('Actual species'!B906:E906="X"),1,0))</f>
        <v>0</v>
      </c>
      <c r="C906">
        <f>IF(SUM('Actual species'!F906)&gt;0,1,IF(SUM('Actual species'!F906="X"),1,0))</f>
        <v>0</v>
      </c>
      <c r="D906">
        <f>IF(SUM('Actual species'!G906)&gt;0,1,IF(SUM('Actual species'!G906="X"),1,0))</f>
        <v>0</v>
      </c>
      <c r="E906">
        <f>IF(SUM('Actual species'!H906)&gt;0,1,IF(SUM('Actual species'!H906="X"),1,0))</f>
        <v>0</v>
      </c>
      <c r="F906">
        <f>IF(SUM('Actual species'!I906)&gt;0,1,IF(SUM('Actual species'!I906="X"),1,0))</f>
        <v>0</v>
      </c>
      <c r="G906">
        <f>IF(SUM('Actual species'!J906)&gt;0,1,IF(SUM('Actual species'!J906="X"),1,0))</f>
        <v>0</v>
      </c>
      <c r="H906">
        <f>IF(SUM('Actual species'!K906)&gt;0,1,IF(SUM('Actual species'!K906="X"),1,0))</f>
        <v>0</v>
      </c>
      <c r="I906">
        <f>IF(SUM('Actual species'!L906)&gt;0,1,IF(SUM('Actual species'!L906="X"),1,0))</f>
        <v>0</v>
      </c>
      <c r="J906">
        <f>IF(SUM('Actual species'!M906)&gt;0,1,IF(SUM('Actual species'!M906="X"),1,0))</f>
        <v>1</v>
      </c>
      <c r="K906">
        <f>IF(SUM('Actual species'!N906)&gt;0,1,IF(SUM('Actual species'!N906="X"),1,0))</f>
        <v>0</v>
      </c>
      <c r="L906">
        <f>IF(SUM('Actual species'!O906)&gt;0,1,IF(SUM('Actual species'!O906="X"),1,0))</f>
        <v>0</v>
      </c>
      <c r="M906">
        <f>IF(SUM('Actual species'!P906)&gt;0,1,IF(SUM('Actual species'!P906="X"),1,0))</f>
        <v>0</v>
      </c>
      <c r="N906">
        <f>IF(SUM('Actual species'!Q906)&gt;0,1,IF(SUM('Actual species'!Q906="X"),1,0))</f>
        <v>0</v>
      </c>
      <c r="O906">
        <f>IF(SUM('Actual species'!R906)&gt;0,1,IF(SUM('Actual species'!R906="X"),1,0))</f>
        <v>0</v>
      </c>
      <c r="P906">
        <f>IF(SUM('Actual species'!S906)&gt;0,1,IF(SUM('Actual species'!S906="X"),1,0))</f>
        <v>0</v>
      </c>
      <c r="Q906">
        <f>IF(SUM('Actual species'!T906)&gt;0,1,IF(SUM('Actual species'!T906="X"),1,0))</f>
        <v>0</v>
      </c>
      <c r="R906">
        <f>IF(SUM('Actual species'!U906)&gt;0,1,IF(SUM('Actual species'!U906="X"),1,0))</f>
        <v>0</v>
      </c>
      <c r="S906">
        <f>IF(SUM('Actual species'!V906)&gt;0,1,IF(SUM('Actual species'!V906="X"),1,0))</f>
        <v>0</v>
      </c>
      <c r="T906">
        <f>IF(SUM('Actual species'!W906)&gt;0,1,IF(SUM('Actual species'!W906="X"),1,0))</f>
        <v>0</v>
      </c>
      <c r="U906">
        <f>IF(SUM('Actual species'!X906)&gt;0,1,IF(SUM('Actual species'!X906="X"),1,0))</f>
        <v>1</v>
      </c>
      <c r="V906">
        <f>IF(SUM('Actual species'!Y906)&gt;0,1,IF(SUM('Actual species'!Y906="X"),1,0))</f>
        <v>1</v>
      </c>
    </row>
    <row r="907" spans="1:22" x14ac:dyDescent="0.3">
      <c r="A907" t="str">
        <f>'Actual species'!A907</f>
        <v>Philonthus nitidicollis</v>
      </c>
      <c r="B907">
        <f>IF(SUM('Actual species'!B907:E907)&gt;0,1,IF(SUM('Actual species'!B907:E907="X"),1,0))</f>
        <v>1</v>
      </c>
      <c r="C907">
        <f>IF(SUM('Actual species'!F907)&gt;0,1,IF(SUM('Actual species'!F907="X"),1,0))</f>
        <v>0</v>
      </c>
      <c r="D907">
        <f>IF(SUM('Actual species'!G907)&gt;0,1,IF(SUM('Actual species'!G907="X"),1,0))</f>
        <v>0</v>
      </c>
      <c r="E907">
        <f>IF(SUM('Actual species'!H907)&gt;0,1,IF(SUM('Actual species'!H907="X"),1,0))</f>
        <v>0</v>
      </c>
      <c r="F907">
        <f>IF(SUM('Actual species'!I907)&gt;0,1,IF(SUM('Actual species'!I907="X"),1,0))</f>
        <v>1</v>
      </c>
      <c r="G907">
        <f>IF(SUM('Actual species'!J907)&gt;0,1,IF(SUM('Actual species'!J907="X"),1,0))</f>
        <v>1</v>
      </c>
      <c r="H907">
        <f>IF(SUM('Actual species'!K907)&gt;0,1,IF(SUM('Actual species'!K907="X"),1,0))</f>
        <v>0</v>
      </c>
      <c r="I907">
        <f>IF(SUM('Actual species'!L907)&gt;0,1,IF(SUM('Actual species'!L907="X"),1,0))</f>
        <v>0</v>
      </c>
      <c r="J907">
        <f>IF(SUM('Actual species'!M907)&gt;0,1,IF(SUM('Actual species'!M907="X"),1,0))</f>
        <v>1</v>
      </c>
      <c r="K907">
        <f>IF(SUM('Actual species'!N907)&gt;0,1,IF(SUM('Actual species'!N907="X"),1,0))</f>
        <v>0</v>
      </c>
      <c r="L907">
        <f>IF(SUM('Actual species'!O907)&gt;0,1,IF(SUM('Actual species'!O907="X"),1,0))</f>
        <v>0</v>
      </c>
      <c r="M907">
        <f>IF(SUM('Actual species'!P907)&gt;0,1,IF(SUM('Actual species'!P907="X"),1,0))</f>
        <v>0</v>
      </c>
      <c r="N907">
        <f>IF(SUM('Actual species'!Q907)&gt;0,1,IF(SUM('Actual species'!Q907="X"),1,0))</f>
        <v>0</v>
      </c>
      <c r="O907">
        <f>IF(SUM('Actual species'!R907)&gt;0,1,IF(SUM('Actual species'!R907="X"),1,0))</f>
        <v>0</v>
      </c>
      <c r="P907">
        <f>IF(SUM('Actual species'!S907)&gt;0,1,IF(SUM('Actual species'!S907="X"),1,0))</f>
        <v>0</v>
      </c>
      <c r="Q907">
        <f>IF(SUM('Actual species'!T907)&gt;0,1,IF(SUM('Actual species'!T907="X"),1,0))</f>
        <v>0</v>
      </c>
      <c r="R907">
        <f>IF(SUM('Actual species'!U907)&gt;0,1,IF(SUM('Actual species'!U907="X"),1,0))</f>
        <v>0</v>
      </c>
      <c r="S907">
        <f>IF(SUM('Actual species'!V907)&gt;0,1,IF(SUM('Actual species'!V907="X"),1,0))</f>
        <v>0</v>
      </c>
      <c r="T907">
        <f>IF(SUM('Actual species'!W907)&gt;0,1,IF(SUM('Actual species'!W907="X"),1,0))</f>
        <v>0</v>
      </c>
      <c r="U907">
        <f>IF(SUM('Actual species'!X907)&gt;0,1,IF(SUM('Actual species'!X907="X"),1,0))</f>
        <v>1</v>
      </c>
      <c r="V907">
        <f>IF(SUM('Actual species'!Y907)&gt;0,1,IF(SUM('Actual species'!Y907="X"),1,0))</f>
        <v>1</v>
      </c>
    </row>
    <row r="908" spans="1:22" x14ac:dyDescent="0.3">
      <c r="A908" t="str">
        <f>'Actual species'!A908</f>
        <v>Philonthus oblitus</v>
      </c>
      <c r="B908">
        <f>IF(SUM('Actual species'!B908:E908)&gt;0,1,IF(SUM('Actual species'!B908:E908="X"),1,0))</f>
        <v>0</v>
      </c>
      <c r="C908">
        <f>IF(SUM('Actual species'!F908)&gt;0,1,IF(SUM('Actual species'!F908="X"),1,0))</f>
        <v>0</v>
      </c>
      <c r="D908">
        <f>IF(SUM('Actual species'!G908)&gt;0,1,IF(SUM('Actual species'!G908="X"),1,0))</f>
        <v>0</v>
      </c>
      <c r="E908">
        <f>IF(SUM('Actual species'!H908)&gt;0,1,IF(SUM('Actual species'!H908="X"),1,0))</f>
        <v>0</v>
      </c>
      <c r="F908">
        <f>IF(SUM('Actual species'!I908)&gt;0,1,IF(SUM('Actual species'!I908="X"),1,0))</f>
        <v>0</v>
      </c>
      <c r="G908">
        <f>IF(SUM('Actual species'!J908)&gt;0,1,IF(SUM('Actual species'!J908="X"),1,0))</f>
        <v>0</v>
      </c>
      <c r="H908">
        <f>IF(SUM('Actual species'!K908)&gt;0,1,IF(SUM('Actual species'!K908="X"),1,0))</f>
        <v>0</v>
      </c>
      <c r="I908">
        <f>IF(SUM('Actual species'!L908)&gt;0,1,IF(SUM('Actual species'!L908="X"),1,0))</f>
        <v>0</v>
      </c>
      <c r="J908">
        <f>IF(SUM('Actual species'!M908)&gt;0,1,IF(SUM('Actual species'!M908="X"),1,0))</f>
        <v>1</v>
      </c>
      <c r="K908">
        <f>IF(SUM('Actual species'!N908)&gt;0,1,IF(SUM('Actual species'!N908="X"),1,0))</f>
        <v>0</v>
      </c>
      <c r="L908">
        <f>IF(SUM('Actual species'!O908)&gt;0,1,IF(SUM('Actual species'!O908="X"),1,0))</f>
        <v>0</v>
      </c>
      <c r="M908">
        <f>IF(SUM('Actual species'!P908)&gt;0,1,IF(SUM('Actual species'!P908="X"),1,0))</f>
        <v>0</v>
      </c>
      <c r="N908">
        <f>IF(SUM('Actual species'!Q908)&gt;0,1,IF(SUM('Actual species'!Q908="X"),1,0))</f>
        <v>0</v>
      </c>
      <c r="O908">
        <f>IF(SUM('Actual species'!R908)&gt;0,1,IF(SUM('Actual species'!R908="X"),1,0))</f>
        <v>0</v>
      </c>
      <c r="P908">
        <f>IF(SUM('Actual species'!S908)&gt;0,1,IF(SUM('Actual species'!S908="X"),1,0))</f>
        <v>0</v>
      </c>
      <c r="Q908">
        <f>IF(SUM('Actual species'!T908)&gt;0,1,IF(SUM('Actual species'!T908="X"),1,0))</f>
        <v>0</v>
      </c>
      <c r="R908">
        <f>IF(SUM('Actual species'!U908)&gt;0,1,IF(SUM('Actual species'!U908="X"),1,0))</f>
        <v>0</v>
      </c>
      <c r="S908">
        <f>IF(SUM('Actual species'!V908)&gt;0,1,IF(SUM('Actual species'!V908="X"),1,0))</f>
        <v>0</v>
      </c>
      <c r="T908">
        <f>IF(SUM('Actual species'!W908)&gt;0,1,IF(SUM('Actual species'!W908="X"),1,0))</f>
        <v>0</v>
      </c>
      <c r="U908">
        <f>IF(SUM('Actual species'!X908)&gt;0,1,IF(SUM('Actual species'!X908="X"),1,0))</f>
        <v>1</v>
      </c>
      <c r="V908">
        <f>IF(SUM('Actual species'!Y908)&gt;0,1,IF(SUM('Actual species'!Y908="X"),1,0))</f>
        <v>0</v>
      </c>
    </row>
    <row r="909" spans="1:22" x14ac:dyDescent="0.3">
      <c r="A909" t="str">
        <f>'Actual species'!A909</f>
        <v>Philonthus parvicornis</v>
      </c>
      <c r="B909">
        <f>IF(SUM('Actual species'!B909:E909)&gt;0,1,IF(SUM('Actual species'!B909:E909="X"),1,0))</f>
        <v>0</v>
      </c>
      <c r="C909">
        <f>IF(SUM('Actual species'!F909)&gt;0,1,IF(SUM('Actual species'!F909="X"),1,0))</f>
        <v>0</v>
      </c>
      <c r="D909">
        <f>IF(SUM('Actual species'!G909)&gt;0,1,IF(SUM('Actual species'!G909="X"),1,0))</f>
        <v>0</v>
      </c>
      <c r="E909">
        <f>IF(SUM('Actual species'!H909)&gt;0,1,IF(SUM('Actual species'!H909="X"),1,0))</f>
        <v>0</v>
      </c>
      <c r="F909">
        <f>IF(SUM('Actual species'!I909)&gt;0,1,IF(SUM('Actual species'!I909="X"),1,0))</f>
        <v>0</v>
      </c>
      <c r="G909">
        <f>IF(SUM('Actual species'!J909)&gt;0,1,IF(SUM('Actual species'!J909="X"),1,0))</f>
        <v>0</v>
      </c>
      <c r="H909">
        <f>IF(SUM('Actual species'!K909)&gt;0,1,IF(SUM('Actual species'!K909="X"),1,0))</f>
        <v>0</v>
      </c>
      <c r="I909">
        <f>IF(SUM('Actual species'!L909)&gt;0,1,IF(SUM('Actual species'!L909="X"),1,0))</f>
        <v>0</v>
      </c>
      <c r="J909">
        <f>IF(SUM('Actual species'!M909)&gt;0,1,IF(SUM('Actual species'!M909="X"),1,0))</f>
        <v>1</v>
      </c>
      <c r="K909">
        <f>IF(SUM('Actual species'!N909)&gt;0,1,IF(SUM('Actual species'!N909="X"),1,0))</f>
        <v>0</v>
      </c>
      <c r="L909">
        <f>IF(SUM('Actual species'!O909)&gt;0,1,IF(SUM('Actual species'!O909="X"),1,0))</f>
        <v>0</v>
      </c>
      <c r="M909">
        <f>IF(SUM('Actual species'!P909)&gt;0,1,IF(SUM('Actual species'!P909="X"),1,0))</f>
        <v>0</v>
      </c>
      <c r="N909">
        <f>IF(SUM('Actual species'!Q909)&gt;0,1,IF(SUM('Actual species'!Q909="X"),1,0))</f>
        <v>0</v>
      </c>
      <c r="O909">
        <f>IF(SUM('Actual species'!R909)&gt;0,1,IF(SUM('Actual species'!R909="X"),1,0))</f>
        <v>0</v>
      </c>
      <c r="P909">
        <f>IF(SUM('Actual species'!S909)&gt;0,1,IF(SUM('Actual species'!S909="X"),1,0))</f>
        <v>0</v>
      </c>
      <c r="Q909">
        <f>IF(SUM('Actual species'!T909)&gt;0,1,IF(SUM('Actual species'!T909="X"),1,0))</f>
        <v>0</v>
      </c>
      <c r="R909">
        <f>IF(SUM('Actual species'!U909)&gt;0,1,IF(SUM('Actual species'!U909="X"),1,0))</f>
        <v>0</v>
      </c>
      <c r="S909">
        <f>IF(SUM('Actual species'!V909)&gt;0,1,IF(SUM('Actual species'!V909="X"),1,0))</f>
        <v>0</v>
      </c>
      <c r="T909">
        <f>IF(SUM('Actual species'!W909)&gt;0,1,IF(SUM('Actual species'!W909="X"),1,0))</f>
        <v>0</v>
      </c>
      <c r="U909">
        <f>IF(SUM('Actual species'!X909)&gt;0,1,IF(SUM('Actual species'!X909="X"),1,0))</f>
        <v>1</v>
      </c>
      <c r="V909">
        <f>IF(SUM('Actual species'!Y909)&gt;0,1,IF(SUM('Actual species'!Y909="X"),1,0))</f>
        <v>1</v>
      </c>
    </row>
    <row r="910" spans="1:22" x14ac:dyDescent="0.3">
      <c r="A910" t="str">
        <f>'Actual species'!A910</f>
        <v>Philonthus pseudovarians</v>
      </c>
      <c r="B910">
        <f>IF(SUM('Actual species'!B910:E910)&gt;0,1,IF(SUM('Actual species'!B910:E910="X"),1,0))</f>
        <v>0</v>
      </c>
      <c r="C910">
        <f>IF(SUM('Actual species'!F910)&gt;0,1,IF(SUM('Actual species'!F910="X"),1,0))</f>
        <v>0</v>
      </c>
      <c r="D910">
        <f>IF(SUM('Actual species'!G910)&gt;0,1,IF(SUM('Actual species'!G910="X"),1,0))</f>
        <v>0</v>
      </c>
      <c r="E910">
        <f>IF(SUM('Actual species'!H910)&gt;0,1,IF(SUM('Actual species'!H910="X"),1,0))</f>
        <v>0</v>
      </c>
      <c r="F910">
        <f>IF(SUM('Actual species'!I910)&gt;0,1,IF(SUM('Actual species'!I910="X"),1,0))</f>
        <v>0</v>
      </c>
      <c r="G910">
        <f>IF(SUM('Actual species'!J910)&gt;0,1,IF(SUM('Actual species'!J910="X"),1,0))</f>
        <v>0</v>
      </c>
      <c r="H910">
        <f>IF(SUM('Actual species'!K910)&gt;0,1,IF(SUM('Actual species'!K910="X"),1,0))</f>
        <v>0</v>
      </c>
      <c r="I910">
        <f>IF(SUM('Actual species'!L910)&gt;0,1,IF(SUM('Actual species'!L910="X"),1,0))</f>
        <v>0</v>
      </c>
      <c r="J910">
        <f>IF(SUM('Actual species'!M910)&gt;0,1,IF(SUM('Actual species'!M910="X"),1,0))</f>
        <v>1</v>
      </c>
      <c r="K910">
        <f>IF(SUM('Actual species'!N910)&gt;0,1,IF(SUM('Actual species'!N910="X"),1,0))</f>
        <v>0</v>
      </c>
      <c r="L910">
        <f>IF(SUM('Actual species'!O910)&gt;0,1,IF(SUM('Actual species'!O910="X"),1,0))</f>
        <v>0</v>
      </c>
      <c r="M910">
        <f>IF(SUM('Actual species'!P910)&gt;0,1,IF(SUM('Actual species'!P910="X"),1,0))</f>
        <v>0</v>
      </c>
      <c r="N910">
        <f>IF(SUM('Actual species'!Q910)&gt;0,1,IF(SUM('Actual species'!Q910="X"),1,0))</f>
        <v>0</v>
      </c>
      <c r="O910">
        <f>IF(SUM('Actual species'!R910)&gt;0,1,IF(SUM('Actual species'!R910="X"),1,0))</f>
        <v>0</v>
      </c>
      <c r="P910">
        <f>IF(SUM('Actual species'!S910)&gt;0,1,IF(SUM('Actual species'!S910="X"),1,0))</f>
        <v>0</v>
      </c>
      <c r="Q910">
        <f>IF(SUM('Actual species'!T910)&gt;0,1,IF(SUM('Actual species'!T910="X"),1,0))</f>
        <v>0</v>
      </c>
      <c r="R910">
        <f>IF(SUM('Actual species'!U910)&gt;0,1,IF(SUM('Actual species'!U910="X"),1,0))</f>
        <v>0</v>
      </c>
      <c r="S910">
        <f>IF(SUM('Actual species'!V910)&gt;0,1,IF(SUM('Actual species'!V910="X"),1,0))</f>
        <v>0</v>
      </c>
      <c r="T910">
        <f>IF(SUM('Actual species'!W910)&gt;0,1,IF(SUM('Actual species'!W910="X"),1,0))</f>
        <v>0</v>
      </c>
      <c r="U910">
        <f>IF(SUM('Actual species'!X910)&gt;0,1,IF(SUM('Actual species'!X910="X"),1,0))</f>
        <v>1</v>
      </c>
      <c r="V910">
        <f>IF(SUM('Actual species'!Y910)&gt;0,1,IF(SUM('Actual species'!Y910="X"),1,0))</f>
        <v>0</v>
      </c>
    </row>
    <row r="911" spans="1:22" x14ac:dyDescent="0.3">
      <c r="A911" t="str">
        <f>'Actual species'!A911</f>
        <v>Philonthus quisquilarius</v>
      </c>
      <c r="B911">
        <f>IF(SUM('Actual species'!B911:E911)&gt;0,1,IF(SUM('Actual species'!B911:E911="X"),1,0))</f>
        <v>0</v>
      </c>
      <c r="C911">
        <f>IF(SUM('Actual species'!F911)&gt;0,1,IF(SUM('Actual species'!F911="X"),1,0))</f>
        <v>0</v>
      </c>
      <c r="D911">
        <f>IF(SUM('Actual species'!G911)&gt;0,1,IF(SUM('Actual species'!G911="X"),1,0))</f>
        <v>0</v>
      </c>
      <c r="E911">
        <f>IF(SUM('Actual species'!H911)&gt;0,1,IF(SUM('Actual species'!H911="X"),1,0))</f>
        <v>1</v>
      </c>
      <c r="F911">
        <f>IF(SUM('Actual species'!I911)&gt;0,1,IF(SUM('Actual species'!I911="X"),1,0))</f>
        <v>0</v>
      </c>
      <c r="G911">
        <f>IF(SUM('Actual species'!J911)&gt;0,1,IF(SUM('Actual species'!J911="X"),1,0))</f>
        <v>1</v>
      </c>
      <c r="H911">
        <f>IF(SUM('Actual species'!K911)&gt;0,1,IF(SUM('Actual species'!K911="X"),1,0))</f>
        <v>0</v>
      </c>
      <c r="I911">
        <f>IF(SUM('Actual species'!L911)&gt;0,1,IF(SUM('Actual species'!L911="X"),1,0))</f>
        <v>0</v>
      </c>
      <c r="J911">
        <f>IF(SUM('Actual species'!M911)&gt;0,1,IF(SUM('Actual species'!M911="X"),1,0))</f>
        <v>0</v>
      </c>
      <c r="K911">
        <f>IF(SUM('Actual species'!N911)&gt;0,1,IF(SUM('Actual species'!N911="X"),1,0))</f>
        <v>0</v>
      </c>
      <c r="L911">
        <f>IF(SUM('Actual species'!O911)&gt;0,1,IF(SUM('Actual species'!O911="X"),1,0))</f>
        <v>0</v>
      </c>
      <c r="M911">
        <f>IF(SUM('Actual species'!P911)&gt;0,1,IF(SUM('Actual species'!P911="X"),1,0))</f>
        <v>0</v>
      </c>
      <c r="N911">
        <f>IF(SUM('Actual species'!Q911)&gt;0,1,IF(SUM('Actual species'!Q911="X"),1,0))</f>
        <v>0</v>
      </c>
      <c r="O911">
        <f>IF(SUM('Actual species'!R911)&gt;0,1,IF(SUM('Actual species'!R911="X"),1,0))</f>
        <v>1</v>
      </c>
      <c r="P911">
        <f>IF(SUM('Actual species'!S911)&gt;0,1,IF(SUM('Actual species'!S911="X"),1,0))</f>
        <v>0</v>
      </c>
      <c r="Q911">
        <f>IF(SUM('Actual species'!T911)&gt;0,1,IF(SUM('Actual species'!T911="X"),1,0))</f>
        <v>0</v>
      </c>
      <c r="R911">
        <f>IF(SUM('Actual species'!U911)&gt;0,1,IF(SUM('Actual species'!U911="X"),1,0))</f>
        <v>0</v>
      </c>
      <c r="S911">
        <f>IF(SUM('Actual species'!V911)&gt;0,1,IF(SUM('Actual species'!V911="X"),1,0))</f>
        <v>0</v>
      </c>
      <c r="T911">
        <f>IF(SUM('Actual species'!W911)&gt;0,1,IF(SUM('Actual species'!W911="X"),1,0))</f>
        <v>0</v>
      </c>
      <c r="U911">
        <f>IF(SUM('Actual species'!X911)&gt;0,1,IF(SUM('Actual species'!X911="X"),1,0))</f>
        <v>1</v>
      </c>
      <c r="V911">
        <f>IF(SUM('Actual species'!Y911)&gt;0,1,IF(SUM('Actual species'!Y911="X"),1,0))</f>
        <v>1</v>
      </c>
    </row>
    <row r="912" spans="1:22" x14ac:dyDescent="0.3">
      <c r="A912" t="str">
        <f>'Actual species'!A912</f>
        <v>Philonthus rubripennis</v>
      </c>
      <c r="B912">
        <f>IF(SUM('Actual species'!B912:E912)&gt;0,1,IF(SUM('Actual species'!B912:E912="X"),1,0))</f>
        <v>0</v>
      </c>
      <c r="C912">
        <f>IF(SUM('Actual species'!F912)&gt;0,1,IF(SUM('Actual species'!F912="X"),1,0))</f>
        <v>0</v>
      </c>
      <c r="D912">
        <f>IF(SUM('Actual species'!G912)&gt;0,1,IF(SUM('Actual species'!G912="X"),1,0))</f>
        <v>0</v>
      </c>
      <c r="E912">
        <f>IF(SUM('Actual species'!H912)&gt;0,1,IF(SUM('Actual species'!H912="X"),1,0))</f>
        <v>0</v>
      </c>
      <c r="F912">
        <f>IF(SUM('Actual species'!I912)&gt;0,1,IF(SUM('Actual species'!I912="X"),1,0))</f>
        <v>0</v>
      </c>
      <c r="G912">
        <f>IF(SUM('Actual species'!J912)&gt;0,1,IF(SUM('Actual species'!J912="X"),1,0))</f>
        <v>0</v>
      </c>
      <c r="H912">
        <f>IF(SUM('Actual species'!K912)&gt;0,1,IF(SUM('Actual species'!K912="X"),1,0))</f>
        <v>0</v>
      </c>
      <c r="I912">
        <f>IF(SUM('Actual species'!L912)&gt;0,1,IF(SUM('Actual species'!L912="X"),1,0))</f>
        <v>0</v>
      </c>
      <c r="J912">
        <f>IF(SUM('Actual species'!M912)&gt;0,1,IF(SUM('Actual species'!M912="X"),1,0))</f>
        <v>0</v>
      </c>
      <c r="K912">
        <f>IF(SUM('Actual species'!N912)&gt;0,1,IF(SUM('Actual species'!N912="X"),1,0))</f>
        <v>0</v>
      </c>
      <c r="L912">
        <f>IF(SUM('Actual species'!O912)&gt;0,1,IF(SUM('Actual species'!O912="X"),1,0))</f>
        <v>0</v>
      </c>
      <c r="M912">
        <f>IF(SUM('Actual species'!P912)&gt;0,1,IF(SUM('Actual species'!P912="X"),1,0))</f>
        <v>0</v>
      </c>
      <c r="N912">
        <f>IF(SUM('Actual species'!Q912)&gt;0,1,IF(SUM('Actual species'!Q912="X"),1,0))</f>
        <v>0</v>
      </c>
      <c r="O912">
        <f>IF(SUM('Actual species'!R912)&gt;0,1,IF(SUM('Actual species'!R912="X"),1,0))</f>
        <v>1</v>
      </c>
      <c r="P912">
        <f>IF(SUM('Actual species'!S912)&gt;0,1,IF(SUM('Actual species'!S912="X"),1,0))</f>
        <v>0</v>
      </c>
      <c r="Q912">
        <f>IF(SUM('Actual species'!T912)&gt;0,1,IF(SUM('Actual species'!T912="X"),1,0))</f>
        <v>0</v>
      </c>
      <c r="R912">
        <f>IF(SUM('Actual species'!U912)&gt;0,1,IF(SUM('Actual species'!U912="X"),1,0))</f>
        <v>0</v>
      </c>
      <c r="S912">
        <f>IF(SUM('Actual species'!V912)&gt;0,1,IF(SUM('Actual species'!V912="X"),1,0))</f>
        <v>0</v>
      </c>
      <c r="T912">
        <f>IF(SUM('Actual species'!W912)&gt;0,1,IF(SUM('Actual species'!W912="X"),1,0))</f>
        <v>0</v>
      </c>
      <c r="U912">
        <f>IF(SUM('Actual species'!X912)&gt;0,1,IF(SUM('Actual species'!X912="X"),1,0))</f>
        <v>1</v>
      </c>
      <c r="V912">
        <f>IF(SUM('Actual species'!Y912)&gt;0,1,IF(SUM('Actual species'!Y912="X"),1,0))</f>
        <v>1</v>
      </c>
    </row>
    <row r="913" spans="1:22" x14ac:dyDescent="0.3">
      <c r="A913" t="str">
        <f>'Actual species'!A913</f>
        <v>Philonthus rufimanus</v>
      </c>
      <c r="B913">
        <f>IF(SUM('Actual species'!B913:E913)&gt;0,1,IF(SUM('Actual species'!B913:E913="X"),1,0))</f>
        <v>0</v>
      </c>
      <c r="C913">
        <f>IF(SUM('Actual species'!F913)&gt;0,1,IF(SUM('Actual species'!F913="X"),1,0))</f>
        <v>0</v>
      </c>
      <c r="D913">
        <f>IF(SUM('Actual species'!G913)&gt;0,1,IF(SUM('Actual species'!G913="X"),1,0))</f>
        <v>0</v>
      </c>
      <c r="E913">
        <f>IF(SUM('Actual species'!H913)&gt;0,1,IF(SUM('Actual species'!H913="X"),1,0))</f>
        <v>0</v>
      </c>
      <c r="F913">
        <f>IF(SUM('Actual species'!I913)&gt;0,1,IF(SUM('Actual species'!I913="X"),1,0))</f>
        <v>1</v>
      </c>
      <c r="G913">
        <f>IF(SUM('Actual species'!J913)&gt;0,1,IF(SUM('Actual species'!J913="X"),1,0))</f>
        <v>1</v>
      </c>
      <c r="H913">
        <f>IF(SUM('Actual species'!K913)&gt;0,1,IF(SUM('Actual species'!K913="X"),1,0))</f>
        <v>0</v>
      </c>
      <c r="I913">
        <f>IF(SUM('Actual species'!L913)&gt;0,1,IF(SUM('Actual species'!L913="X"),1,0))</f>
        <v>0</v>
      </c>
      <c r="J913">
        <f>IF(SUM('Actual species'!M913)&gt;0,1,IF(SUM('Actual species'!M913="X"),1,0))</f>
        <v>1</v>
      </c>
      <c r="K913">
        <f>IF(SUM('Actual species'!N913)&gt;0,1,IF(SUM('Actual species'!N913="X"),1,0))</f>
        <v>0</v>
      </c>
      <c r="L913">
        <f>IF(SUM('Actual species'!O913)&gt;0,1,IF(SUM('Actual species'!O913="X"),1,0))</f>
        <v>0</v>
      </c>
      <c r="M913">
        <f>IF(SUM('Actual species'!P913)&gt;0,1,IF(SUM('Actual species'!P913="X"),1,0))</f>
        <v>0</v>
      </c>
      <c r="N913">
        <f>IF(SUM('Actual species'!Q913)&gt;0,1,IF(SUM('Actual species'!Q913="X"),1,0))</f>
        <v>0</v>
      </c>
      <c r="O913">
        <f>IF(SUM('Actual species'!R913)&gt;0,1,IF(SUM('Actual species'!R913="X"),1,0))</f>
        <v>1</v>
      </c>
      <c r="P913">
        <f>IF(SUM('Actual species'!S913)&gt;0,1,IF(SUM('Actual species'!S913="X"),1,0))</f>
        <v>0</v>
      </c>
      <c r="Q913">
        <f>IF(SUM('Actual species'!T913)&gt;0,1,IF(SUM('Actual species'!T913="X"),1,0))</f>
        <v>0</v>
      </c>
      <c r="R913">
        <f>IF(SUM('Actual species'!U913)&gt;0,1,IF(SUM('Actual species'!U913="X"),1,0))</f>
        <v>0</v>
      </c>
      <c r="S913">
        <f>IF(SUM('Actual species'!V913)&gt;0,1,IF(SUM('Actual species'!V913="X"),1,0))</f>
        <v>0</v>
      </c>
      <c r="T913">
        <f>IF(SUM('Actual species'!W913)&gt;0,1,IF(SUM('Actual species'!W913="X"),1,0))</f>
        <v>0</v>
      </c>
      <c r="U913">
        <f>IF(SUM('Actual species'!X913)&gt;0,1,IF(SUM('Actual species'!X913="X"),1,0))</f>
        <v>1</v>
      </c>
      <c r="V913">
        <f>IF(SUM('Actual species'!Y913)&gt;0,1,IF(SUM('Actual species'!Y913="X"),1,0))</f>
        <v>1</v>
      </c>
    </row>
    <row r="914" spans="1:22" x14ac:dyDescent="0.3">
      <c r="A914" t="str">
        <f>'Actual species'!A914</f>
        <v>Philonthus salinus</v>
      </c>
      <c r="B914">
        <f>IF(SUM('Actual species'!B914:E914)&gt;0,1,IF(SUM('Actual species'!B914:E914="X"),1,0))</f>
        <v>0</v>
      </c>
      <c r="C914">
        <f>IF(SUM('Actual species'!F914)&gt;0,1,IF(SUM('Actual species'!F914="X"),1,0))</f>
        <v>0</v>
      </c>
      <c r="D914">
        <f>IF(SUM('Actual species'!G914)&gt;0,1,IF(SUM('Actual species'!G914="X"),1,0))</f>
        <v>0</v>
      </c>
      <c r="E914">
        <f>IF(SUM('Actual species'!H914)&gt;0,1,IF(SUM('Actual species'!H914="X"),1,0))</f>
        <v>0</v>
      </c>
      <c r="F914">
        <f>IF(SUM('Actual species'!I914)&gt;0,1,IF(SUM('Actual species'!I914="X"),1,0))</f>
        <v>1</v>
      </c>
      <c r="G914">
        <f>IF(SUM('Actual species'!J914)&gt;0,1,IF(SUM('Actual species'!J914="X"),1,0))</f>
        <v>0</v>
      </c>
      <c r="H914">
        <f>IF(SUM('Actual species'!K914)&gt;0,1,IF(SUM('Actual species'!K914="X"),1,0))</f>
        <v>0</v>
      </c>
      <c r="I914">
        <f>IF(SUM('Actual species'!L914)&gt;0,1,IF(SUM('Actual species'!L914="X"),1,0))</f>
        <v>0</v>
      </c>
      <c r="J914">
        <f>IF(SUM('Actual species'!M914)&gt;0,1,IF(SUM('Actual species'!M914="X"),1,0))</f>
        <v>1</v>
      </c>
      <c r="K914">
        <f>IF(SUM('Actual species'!N914)&gt;0,1,IF(SUM('Actual species'!N914="X"),1,0))</f>
        <v>0</v>
      </c>
      <c r="L914">
        <f>IF(SUM('Actual species'!O914)&gt;0,1,IF(SUM('Actual species'!O914="X"),1,0))</f>
        <v>0</v>
      </c>
      <c r="M914">
        <f>IF(SUM('Actual species'!P914)&gt;0,1,IF(SUM('Actual species'!P914="X"),1,0))</f>
        <v>0</v>
      </c>
      <c r="N914">
        <f>IF(SUM('Actual species'!Q914)&gt;0,1,IF(SUM('Actual species'!Q914="X"),1,0))</f>
        <v>0</v>
      </c>
      <c r="O914">
        <f>IF(SUM('Actual species'!R914)&gt;0,1,IF(SUM('Actual species'!R914="X"),1,0))</f>
        <v>0</v>
      </c>
      <c r="P914">
        <f>IF(SUM('Actual species'!S914)&gt;0,1,IF(SUM('Actual species'!S914="X"),1,0))</f>
        <v>0</v>
      </c>
      <c r="Q914">
        <f>IF(SUM('Actual species'!T914)&gt;0,1,IF(SUM('Actual species'!T914="X"),1,0))</f>
        <v>0</v>
      </c>
      <c r="R914">
        <f>IF(SUM('Actual species'!U914)&gt;0,1,IF(SUM('Actual species'!U914="X"),1,0))</f>
        <v>0</v>
      </c>
      <c r="S914">
        <f>IF(SUM('Actual species'!V914)&gt;0,1,IF(SUM('Actual species'!V914="X"),1,0))</f>
        <v>0</v>
      </c>
      <c r="T914">
        <f>IF(SUM('Actual species'!W914)&gt;0,1,IF(SUM('Actual species'!W914="X"),1,0))</f>
        <v>0</v>
      </c>
      <c r="U914">
        <f>IF(SUM('Actual species'!X914)&gt;0,1,IF(SUM('Actual species'!X914="X"),1,0))</f>
        <v>1</v>
      </c>
      <c r="V914">
        <f>IF(SUM('Actual species'!Y914)&gt;0,1,IF(SUM('Actual species'!Y914="X"),1,0))</f>
        <v>1</v>
      </c>
    </row>
    <row r="915" spans="1:22" x14ac:dyDescent="0.3">
      <c r="A915" t="str">
        <f>'Actual species'!A915</f>
        <v>Philonthus umbratilis</v>
      </c>
      <c r="B915">
        <f>IF(SUM('Actual species'!B915:E915)&gt;0,1,IF(SUM('Actual species'!B915:E915="X"),1,0))</f>
        <v>0</v>
      </c>
      <c r="C915">
        <f>IF(SUM('Actual species'!F915)&gt;0,1,IF(SUM('Actual species'!F915="X"),1,0))</f>
        <v>0</v>
      </c>
      <c r="D915">
        <f>IF(SUM('Actual species'!G915)&gt;0,1,IF(SUM('Actual species'!G915="X"),1,0))</f>
        <v>0</v>
      </c>
      <c r="E915">
        <f>IF(SUM('Actual species'!H915)&gt;0,1,IF(SUM('Actual species'!H915="X"),1,0))</f>
        <v>0</v>
      </c>
      <c r="F915">
        <f>IF(SUM('Actual species'!I915)&gt;0,1,IF(SUM('Actual species'!I915="X"),1,0))</f>
        <v>0</v>
      </c>
      <c r="G915">
        <f>IF(SUM('Actual species'!J915)&gt;0,1,IF(SUM('Actual species'!J915="X"),1,0))</f>
        <v>0</v>
      </c>
      <c r="H915">
        <f>IF(SUM('Actual species'!K915)&gt;0,1,IF(SUM('Actual species'!K915="X"),1,0))</f>
        <v>0</v>
      </c>
      <c r="I915">
        <f>IF(SUM('Actual species'!L915)&gt;0,1,IF(SUM('Actual species'!L915="X"),1,0))</f>
        <v>0</v>
      </c>
      <c r="J915">
        <f>IF(SUM('Actual species'!M915)&gt;0,1,IF(SUM('Actual species'!M915="X"),1,0))</f>
        <v>1</v>
      </c>
      <c r="K915">
        <f>IF(SUM('Actual species'!N915)&gt;0,1,IF(SUM('Actual species'!N915="X"),1,0))</f>
        <v>0</v>
      </c>
      <c r="L915">
        <f>IF(SUM('Actual species'!O915)&gt;0,1,IF(SUM('Actual species'!O915="X"),1,0))</f>
        <v>0</v>
      </c>
      <c r="M915">
        <f>IF(SUM('Actual species'!P915)&gt;0,1,IF(SUM('Actual species'!P915="X"),1,0))</f>
        <v>0</v>
      </c>
      <c r="N915">
        <f>IF(SUM('Actual species'!Q915)&gt;0,1,IF(SUM('Actual species'!Q915="X"),1,0))</f>
        <v>0</v>
      </c>
      <c r="O915">
        <f>IF(SUM('Actual species'!R915)&gt;0,1,IF(SUM('Actual species'!R915="X"),1,0))</f>
        <v>0</v>
      </c>
      <c r="P915">
        <f>IF(SUM('Actual species'!S915)&gt;0,1,IF(SUM('Actual species'!S915="X"),1,0))</f>
        <v>0</v>
      </c>
      <c r="Q915">
        <f>IF(SUM('Actual species'!T915)&gt;0,1,IF(SUM('Actual species'!T915="X"),1,0))</f>
        <v>0</v>
      </c>
      <c r="R915">
        <f>IF(SUM('Actual species'!U915)&gt;0,1,IF(SUM('Actual species'!U915="X"),1,0))</f>
        <v>0</v>
      </c>
      <c r="S915">
        <f>IF(SUM('Actual species'!V915)&gt;0,1,IF(SUM('Actual species'!V915="X"),1,0))</f>
        <v>0</v>
      </c>
      <c r="T915">
        <f>IF(SUM('Actual species'!W915)&gt;0,1,IF(SUM('Actual species'!W915="X"),1,0))</f>
        <v>0</v>
      </c>
      <c r="U915">
        <f>IF(SUM('Actual species'!X915)&gt;0,1,IF(SUM('Actual species'!X915="X"),1,0))</f>
        <v>1</v>
      </c>
      <c r="V915">
        <f>IF(SUM('Actual species'!Y915)&gt;0,1,IF(SUM('Actual species'!Y915="X"),1,0))</f>
        <v>1</v>
      </c>
    </row>
    <row r="916" spans="1:22" x14ac:dyDescent="0.3">
      <c r="A916" t="str">
        <f>'Actual species'!A916</f>
        <v>Platyprosopus hierochonticus</v>
      </c>
      <c r="B916">
        <f>IF(SUM('Actual species'!B916:E916)&gt;0,1,IF(SUM('Actual species'!B916:E916="X"),1,0))</f>
        <v>1</v>
      </c>
      <c r="C916">
        <f>IF(SUM('Actual species'!F916)&gt;0,1,IF(SUM('Actual species'!F916="X"),1,0))</f>
        <v>0</v>
      </c>
      <c r="D916">
        <f>IF(SUM('Actual species'!G916)&gt;0,1,IF(SUM('Actual species'!G916="X"),1,0))</f>
        <v>0</v>
      </c>
      <c r="E916">
        <f>IF(SUM('Actual species'!H916)&gt;0,1,IF(SUM('Actual species'!H916="X"),1,0))</f>
        <v>0</v>
      </c>
      <c r="F916">
        <f>IF(SUM('Actual species'!I916)&gt;0,1,IF(SUM('Actual species'!I916="X"),1,0))</f>
        <v>0</v>
      </c>
      <c r="G916">
        <f>IF(SUM('Actual species'!J916)&gt;0,1,IF(SUM('Actual species'!J916="X"),1,0))</f>
        <v>0</v>
      </c>
      <c r="H916">
        <f>IF(SUM('Actual species'!K916)&gt;0,1,IF(SUM('Actual species'!K916="X"),1,0))</f>
        <v>0</v>
      </c>
      <c r="I916">
        <f>IF(SUM('Actual species'!L916)&gt;0,1,IF(SUM('Actual species'!L916="X"),1,0))</f>
        <v>0</v>
      </c>
      <c r="J916">
        <f>IF(SUM('Actual species'!M916)&gt;0,1,IF(SUM('Actual species'!M916="X"),1,0))</f>
        <v>0</v>
      </c>
      <c r="K916">
        <f>IF(SUM('Actual species'!N916)&gt;0,1,IF(SUM('Actual species'!N916="X"),1,0))</f>
        <v>0</v>
      </c>
      <c r="L916">
        <f>IF(SUM('Actual species'!O916)&gt;0,1,IF(SUM('Actual species'!O916="X"),1,0))</f>
        <v>0</v>
      </c>
      <c r="M916">
        <f>IF(SUM('Actual species'!P916)&gt;0,1,IF(SUM('Actual species'!P916="X"),1,0))</f>
        <v>0</v>
      </c>
      <c r="N916">
        <f>IF(SUM('Actual species'!Q916)&gt;0,1,IF(SUM('Actual species'!Q916="X"),1,0))</f>
        <v>0</v>
      </c>
      <c r="O916">
        <f>IF(SUM('Actual species'!R916)&gt;0,1,IF(SUM('Actual species'!R916="X"),1,0))</f>
        <v>0</v>
      </c>
      <c r="P916">
        <f>IF(SUM('Actual species'!S916)&gt;0,1,IF(SUM('Actual species'!S916="X"),1,0))</f>
        <v>0</v>
      </c>
      <c r="Q916">
        <f>IF(SUM('Actual species'!T916)&gt;0,1,IF(SUM('Actual species'!T916="X"),1,0))</f>
        <v>0</v>
      </c>
      <c r="R916">
        <f>IF(SUM('Actual species'!U916)&gt;0,1,IF(SUM('Actual species'!U916="X"),1,0))</f>
        <v>0</v>
      </c>
      <c r="S916">
        <f>IF(SUM('Actual species'!V916)&gt;0,1,IF(SUM('Actual species'!V916="X"),1,0))</f>
        <v>0</v>
      </c>
      <c r="T916">
        <f>IF(SUM('Actual species'!W916)&gt;0,1,IF(SUM('Actual species'!W916="X"),1,0))</f>
        <v>0</v>
      </c>
      <c r="U916">
        <f>IF(SUM('Actual species'!X916)&gt;0,1,IF(SUM('Actual species'!X916="X"),1,0))</f>
        <v>1</v>
      </c>
      <c r="V916">
        <f>IF(SUM('Actual species'!Y916)&gt;0,1,IF(SUM('Actual species'!Y916="X"),1,0))</f>
        <v>1</v>
      </c>
    </row>
    <row r="917" spans="1:22" x14ac:dyDescent="0.3">
      <c r="A917" t="str">
        <f>'Actual species'!A917</f>
        <v>Quedius acuminatus phenicus</v>
      </c>
      <c r="B917">
        <f>IF(SUM('Actual species'!B917:E917)&gt;0,1,IF(SUM('Actual species'!B917:E917="X"),1,0))</f>
        <v>0</v>
      </c>
      <c r="C917">
        <f>IF(SUM('Actual species'!F917)&gt;0,1,IF(SUM('Actual species'!F917="X"),1,0))</f>
        <v>0</v>
      </c>
      <c r="D917">
        <f>IF(SUM('Actual species'!G917)&gt;0,1,IF(SUM('Actual species'!G917="X"),1,0))</f>
        <v>0</v>
      </c>
      <c r="E917">
        <f>IF(SUM('Actual species'!H917)&gt;0,1,IF(SUM('Actual species'!H917="X"),1,0))</f>
        <v>0</v>
      </c>
      <c r="F917">
        <f>IF(SUM('Actual species'!I917)&gt;0,1,IF(SUM('Actual species'!I917="X"),1,0))</f>
        <v>0</v>
      </c>
      <c r="G917">
        <f>IF(SUM('Actual species'!J917)&gt;0,1,IF(SUM('Actual species'!J917="X"),1,0))</f>
        <v>0</v>
      </c>
      <c r="H917">
        <f>IF(SUM('Actual species'!K917)&gt;0,1,IF(SUM('Actual species'!K917="X"),1,0))</f>
        <v>1</v>
      </c>
      <c r="I917">
        <f>IF(SUM('Actual species'!L917)&gt;0,1,IF(SUM('Actual species'!L917="X"),1,0))</f>
        <v>0</v>
      </c>
      <c r="J917">
        <f>IF(SUM('Actual species'!M917)&gt;0,1,IF(SUM('Actual species'!M917="X"),1,0))</f>
        <v>0</v>
      </c>
      <c r="K917">
        <f>IF(SUM('Actual species'!N917)&gt;0,1,IF(SUM('Actual species'!N917="X"),1,0))</f>
        <v>0</v>
      </c>
      <c r="L917">
        <f>IF(SUM('Actual species'!O917)&gt;0,1,IF(SUM('Actual species'!O917="X"),1,0))</f>
        <v>0</v>
      </c>
      <c r="M917">
        <f>IF(SUM('Actual species'!P917)&gt;0,1,IF(SUM('Actual species'!P917="X"),1,0))</f>
        <v>0</v>
      </c>
      <c r="N917">
        <f>IF(SUM('Actual species'!Q917)&gt;0,1,IF(SUM('Actual species'!Q917="X"),1,0))</f>
        <v>0</v>
      </c>
      <c r="O917">
        <f>IF(SUM('Actual species'!R917)&gt;0,1,IF(SUM('Actual species'!R917="X"),1,0))</f>
        <v>0</v>
      </c>
      <c r="P917">
        <f>IF(SUM('Actual species'!S917)&gt;0,1,IF(SUM('Actual species'!S917="X"),1,0))</f>
        <v>0</v>
      </c>
      <c r="Q917">
        <f>IF(SUM('Actual species'!T917)&gt;0,1,IF(SUM('Actual species'!T917="X"),1,0))</f>
        <v>0</v>
      </c>
      <c r="R917">
        <f>IF(SUM('Actual species'!U917)&gt;0,1,IF(SUM('Actual species'!U917="X"),1,0))</f>
        <v>0</v>
      </c>
      <c r="S917">
        <f>IF(SUM('Actual species'!V917)&gt;0,1,IF(SUM('Actual species'!V917="X"),1,0))</f>
        <v>0</v>
      </c>
      <c r="T917">
        <f>IF(SUM('Actual species'!W917)&gt;0,1,IF(SUM('Actual species'!W917="X"),1,0))</f>
        <v>0</v>
      </c>
      <c r="U917">
        <f>IF(SUM('Actual species'!X917)&gt;0,1,IF(SUM('Actual species'!X917="X"),1,0))</f>
        <v>0</v>
      </c>
      <c r="V917">
        <f>IF(SUM('Actual species'!Y917)&gt;0,1,IF(SUM('Actual species'!Y917="X"),1,0))</f>
        <v>0</v>
      </c>
    </row>
    <row r="918" spans="1:22" x14ac:dyDescent="0.3">
      <c r="A918" t="str">
        <f>'Actual species'!A918</f>
        <v>Quedius abietum</v>
      </c>
      <c r="B918">
        <f>IF(SUM('Actual species'!B918:E918)&gt;0,1,IF(SUM('Actual species'!B918:E918="X"),1,0))</f>
        <v>0</v>
      </c>
      <c r="C918">
        <f>IF(SUM('Actual species'!F918)&gt;0,1,IF(SUM('Actual species'!F918="X"),1,0))</f>
        <v>0</v>
      </c>
      <c r="D918">
        <f>IF(SUM('Actual species'!G918)&gt;0,1,IF(SUM('Actual species'!G918="X"),1,0))</f>
        <v>0</v>
      </c>
      <c r="E918">
        <f>IF(SUM('Actual species'!H918)&gt;0,1,IF(SUM('Actual species'!H918="X"),1,0))</f>
        <v>0</v>
      </c>
      <c r="F918">
        <f>IF(SUM('Actual species'!I918)&gt;0,1,IF(SUM('Actual species'!I918="X"),1,0))</f>
        <v>0</v>
      </c>
      <c r="G918">
        <f>IF(SUM('Actual species'!J918)&gt;0,1,IF(SUM('Actual species'!J918="X"),1,0))</f>
        <v>0</v>
      </c>
      <c r="H918">
        <f>IF(SUM('Actual species'!K918)&gt;0,1,IF(SUM('Actual species'!K918="X"),1,0))</f>
        <v>0</v>
      </c>
      <c r="I918">
        <f>IF(SUM('Actual species'!L918)&gt;0,1,IF(SUM('Actual species'!L918="X"),1,0))</f>
        <v>0</v>
      </c>
      <c r="J918">
        <f>IF(SUM('Actual species'!M918)&gt;0,1,IF(SUM('Actual species'!M918="X"),1,0))</f>
        <v>1</v>
      </c>
      <c r="K918">
        <f>IF(SUM('Actual species'!N918)&gt;0,1,IF(SUM('Actual species'!N918="X"),1,0))</f>
        <v>0</v>
      </c>
      <c r="L918">
        <f>IF(SUM('Actual species'!O918)&gt;0,1,IF(SUM('Actual species'!O918="X"),1,0))</f>
        <v>0</v>
      </c>
      <c r="M918">
        <f>IF(SUM('Actual species'!P918)&gt;0,1,IF(SUM('Actual species'!P918="X"),1,0))</f>
        <v>0</v>
      </c>
      <c r="N918">
        <f>IF(SUM('Actual species'!Q918)&gt;0,1,IF(SUM('Actual species'!Q918="X"),1,0))</f>
        <v>0</v>
      </c>
      <c r="O918">
        <f>IF(SUM('Actual species'!R918)&gt;0,1,IF(SUM('Actual species'!R918="X"),1,0))</f>
        <v>0</v>
      </c>
      <c r="P918">
        <f>IF(SUM('Actual species'!S918)&gt;0,1,IF(SUM('Actual species'!S918="X"),1,0))</f>
        <v>0</v>
      </c>
      <c r="Q918">
        <f>IF(SUM('Actual species'!T918)&gt;0,1,IF(SUM('Actual species'!T918="X"),1,0))</f>
        <v>0</v>
      </c>
      <c r="R918">
        <f>IF(SUM('Actual species'!U918)&gt;0,1,IF(SUM('Actual species'!U918="X"),1,0))</f>
        <v>0</v>
      </c>
      <c r="S918">
        <f>IF(SUM('Actual species'!V918)&gt;0,1,IF(SUM('Actual species'!V918="X"),1,0))</f>
        <v>0</v>
      </c>
      <c r="T918">
        <f>IF(SUM('Actual species'!W918)&gt;0,1,IF(SUM('Actual species'!W918="X"),1,0))</f>
        <v>0</v>
      </c>
      <c r="U918">
        <f>IF(SUM('Actual species'!X918)&gt;0,1,IF(SUM('Actual species'!X918="X"),1,0))</f>
        <v>1</v>
      </c>
      <c r="V918">
        <f>IF(SUM('Actual species'!Y918)&gt;0,1,IF(SUM('Actual species'!Y918="X"),1,0))</f>
        <v>1</v>
      </c>
    </row>
    <row r="919" spans="1:22" x14ac:dyDescent="0.3">
      <c r="A919" t="str">
        <f>'Actual species'!A919</f>
        <v>Quedius bernhaueri</v>
      </c>
      <c r="B919">
        <f>IF(SUM('Actual species'!B919:E919)&gt;0,1,IF(SUM('Actual species'!B919:E919="X"),1,0))</f>
        <v>0</v>
      </c>
      <c r="C919">
        <f>IF(SUM('Actual species'!F919)&gt;0,1,IF(SUM('Actual species'!F919="X"),1,0))</f>
        <v>0</v>
      </c>
      <c r="D919">
        <f>IF(SUM('Actual species'!G919)&gt;0,1,IF(SUM('Actual species'!G919="X"),1,0))</f>
        <v>0</v>
      </c>
      <c r="E919">
        <f>IF(SUM('Actual species'!H919)&gt;0,1,IF(SUM('Actual species'!H919="X"),1,0))</f>
        <v>0</v>
      </c>
      <c r="F919">
        <f>IF(SUM('Actual species'!I919)&gt;0,1,IF(SUM('Actual species'!I919="X"),1,0))</f>
        <v>0</v>
      </c>
      <c r="G919">
        <f>IF(SUM('Actual species'!J919)&gt;0,1,IF(SUM('Actual species'!J919="X"),1,0))</f>
        <v>0</v>
      </c>
      <c r="H919">
        <f>IF(SUM('Actual species'!K919)&gt;0,1,IF(SUM('Actual species'!K919="X"),1,0))</f>
        <v>0</v>
      </c>
      <c r="I919">
        <f>IF(SUM('Actual species'!L919)&gt;0,1,IF(SUM('Actual species'!L919="X"),1,0))</f>
        <v>0</v>
      </c>
      <c r="J919">
        <f>IF(SUM('Actual species'!M919)&gt;0,1,IF(SUM('Actual species'!M919="X"),1,0))</f>
        <v>0</v>
      </c>
      <c r="K919">
        <f>IF(SUM('Actual species'!N919)&gt;0,1,IF(SUM('Actual species'!N919="X"),1,0))</f>
        <v>0</v>
      </c>
      <c r="L919">
        <f>IF(SUM('Actual species'!O919)&gt;0,1,IF(SUM('Actual species'!O919="X"),1,0))</f>
        <v>0</v>
      </c>
      <c r="M919">
        <f>IF(SUM('Actual species'!P919)&gt;0,1,IF(SUM('Actual species'!P919="X"),1,0))</f>
        <v>0</v>
      </c>
      <c r="N919">
        <f>IF(SUM('Actual species'!Q919)&gt;0,1,IF(SUM('Actual species'!Q919="X"),1,0))</f>
        <v>0</v>
      </c>
      <c r="O919">
        <f>IF(SUM('Actual species'!R919)&gt;0,1,IF(SUM('Actual species'!R919="X"),1,0))</f>
        <v>0</v>
      </c>
      <c r="P919">
        <f>IF(SUM('Actual species'!S919)&gt;0,1,IF(SUM('Actual species'!S919="X"),1,0))</f>
        <v>0</v>
      </c>
      <c r="Q919">
        <f>IF(SUM('Actual species'!T919)&gt;0,1,IF(SUM('Actual species'!T919="X"),1,0))</f>
        <v>1</v>
      </c>
      <c r="R919">
        <f>IF(SUM('Actual species'!U919)&gt;0,1,IF(SUM('Actual species'!U919="X"),1,0))</f>
        <v>0</v>
      </c>
      <c r="S919">
        <f>IF(SUM('Actual species'!V919)&gt;0,1,IF(SUM('Actual species'!V919="X"),1,0))</f>
        <v>0</v>
      </c>
      <c r="T919">
        <f>IF(SUM('Actual species'!W919)&gt;0,1,IF(SUM('Actual species'!W919="X"),1,0))</f>
        <v>0</v>
      </c>
      <c r="U919">
        <f>IF(SUM('Actual species'!X919)&gt;0,1,IF(SUM('Actual species'!X919="X"),1,0))</f>
        <v>1</v>
      </c>
      <c r="V919">
        <f>IF(SUM('Actual species'!Y919)&gt;0,1,IF(SUM('Actual species'!Y919="X"),1,0))</f>
        <v>0</v>
      </c>
    </row>
    <row r="920" spans="1:22" x14ac:dyDescent="0.3">
      <c r="A920" t="str">
        <f>'Actual species'!A920</f>
        <v>Quedius boops</v>
      </c>
      <c r="B920">
        <f>IF(SUM('Actual species'!B920:E920)&gt;0,1,IF(SUM('Actual species'!B920:E920="X"),1,0))</f>
        <v>0</v>
      </c>
      <c r="C920">
        <f>IF(SUM('Actual species'!F920)&gt;0,1,IF(SUM('Actual species'!F920="X"),1,0))</f>
        <v>0</v>
      </c>
      <c r="D920">
        <f>IF(SUM('Actual species'!G920)&gt;0,1,IF(SUM('Actual species'!G920="X"),1,0))</f>
        <v>0</v>
      </c>
      <c r="E920">
        <f>IF(SUM('Actual species'!H920)&gt;0,1,IF(SUM('Actual species'!H920="X"),1,0))</f>
        <v>0</v>
      </c>
      <c r="F920">
        <f>IF(SUM('Actual species'!I920)&gt;0,1,IF(SUM('Actual species'!I920="X"),1,0))</f>
        <v>0</v>
      </c>
      <c r="G920">
        <f>IF(SUM('Actual species'!J920)&gt;0,1,IF(SUM('Actual species'!J920="X"),1,0))</f>
        <v>0</v>
      </c>
      <c r="H920">
        <f>IF(SUM('Actual species'!K920)&gt;0,1,IF(SUM('Actual species'!K920="X"),1,0))</f>
        <v>0</v>
      </c>
      <c r="I920">
        <f>IF(SUM('Actual species'!L920)&gt;0,1,IF(SUM('Actual species'!L920="X"),1,0))</f>
        <v>0</v>
      </c>
      <c r="J920">
        <f>IF(SUM('Actual species'!M920)&gt;0,1,IF(SUM('Actual species'!M920="X"),1,0))</f>
        <v>1</v>
      </c>
      <c r="K920">
        <f>IF(SUM('Actual species'!N920)&gt;0,1,IF(SUM('Actual species'!N920="X"),1,0))</f>
        <v>0</v>
      </c>
      <c r="L920">
        <f>IF(SUM('Actual species'!O920)&gt;0,1,IF(SUM('Actual species'!O920="X"),1,0))</f>
        <v>0</v>
      </c>
      <c r="M920">
        <f>IF(SUM('Actual species'!P920)&gt;0,1,IF(SUM('Actual species'!P920="X"),1,0))</f>
        <v>0</v>
      </c>
      <c r="N920">
        <f>IF(SUM('Actual species'!Q920)&gt;0,1,IF(SUM('Actual species'!Q920="X"),1,0))</f>
        <v>0</v>
      </c>
      <c r="O920">
        <f>IF(SUM('Actual species'!R920)&gt;0,1,IF(SUM('Actual species'!R920="X"),1,0))</f>
        <v>0</v>
      </c>
      <c r="P920">
        <f>IF(SUM('Actual species'!S920)&gt;0,1,IF(SUM('Actual species'!S920="X"),1,0))</f>
        <v>0</v>
      </c>
      <c r="Q920">
        <f>IF(SUM('Actual species'!T920)&gt;0,1,IF(SUM('Actual species'!T920="X"),1,0))</f>
        <v>1</v>
      </c>
      <c r="R920">
        <f>IF(SUM('Actual species'!U920)&gt;0,1,IF(SUM('Actual species'!U920="X"),1,0))</f>
        <v>0</v>
      </c>
      <c r="S920">
        <f>IF(SUM('Actual species'!V920)&gt;0,1,IF(SUM('Actual species'!V920="X"),1,0))</f>
        <v>0</v>
      </c>
      <c r="T920">
        <f>IF(SUM('Actual species'!W920)&gt;0,1,IF(SUM('Actual species'!W920="X"),1,0))</f>
        <v>0</v>
      </c>
      <c r="U920">
        <f>IF(SUM('Actual species'!X920)&gt;0,1,IF(SUM('Actual species'!X920="X"),1,0))</f>
        <v>1</v>
      </c>
      <c r="V920">
        <f>IF(SUM('Actual species'!Y920)&gt;0,1,IF(SUM('Actual species'!Y920="X"),1,0))</f>
        <v>0</v>
      </c>
    </row>
    <row r="921" spans="1:22" x14ac:dyDescent="0.3">
      <c r="A921" t="str">
        <f>'Actual species'!A921</f>
        <v>Quedius cinctus</v>
      </c>
      <c r="B921">
        <f>IF(SUM('Actual species'!B921:E921)&gt;0,1,IF(SUM('Actual species'!B921:E921="X"),1,0))</f>
        <v>1</v>
      </c>
      <c r="C921">
        <f>IF(SUM('Actual species'!F921)&gt;0,1,IF(SUM('Actual species'!F921="X"),1,0))</f>
        <v>0</v>
      </c>
      <c r="D921">
        <f>IF(SUM('Actual species'!G921)&gt;0,1,IF(SUM('Actual species'!G921="X"),1,0))</f>
        <v>0</v>
      </c>
      <c r="E921">
        <f>IF(SUM('Actual species'!H921)&gt;0,1,IF(SUM('Actual species'!H921="X"),1,0))</f>
        <v>0</v>
      </c>
      <c r="F921">
        <f>IF(SUM('Actual species'!I921)&gt;0,1,IF(SUM('Actual species'!I921="X"),1,0))</f>
        <v>0</v>
      </c>
      <c r="G921">
        <f>IF(SUM('Actual species'!J921)&gt;0,1,IF(SUM('Actual species'!J921="X"),1,0))</f>
        <v>1</v>
      </c>
      <c r="H921">
        <f>IF(SUM('Actual species'!K921)&gt;0,1,IF(SUM('Actual species'!K921="X"),1,0))</f>
        <v>1</v>
      </c>
      <c r="I921">
        <f>IF(SUM('Actual species'!L921)&gt;0,1,IF(SUM('Actual species'!L921="X"),1,0))</f>
        <v>0</v>
      </c>
      <c r="J921">
        <f>IF(SUM('Actual species'!M921)&gt;0,1,IF(SUM('Actual species'!M921="X"),1,0))</f>
        <v>1</v>
      </c>
      <c r="K921">
        <f>IF(SUM('Actual species'!N921)&gt;0,1,IF(SUM('Actual species'!N921="X"),1,0))</f>
        <v>0</v>
      </c>
      <c r="L921">
        <f>IF(SUM('Actual species'!O921)&gt;0,1,IF(SUM('Actual species'!O921="X"),1,0))</f>
        <v>0</v>
      </c>
      <c r="M921">
        <f>IF(SUM('Actual species'!P921)&gt;0,1,IF(SUM('Actual species'!P921="X"),1,0))</f>
        <v>0</v>
      </c>
      <c r="N921">
        <f>IF(SUM('Actual species'!Q921)&gt;0,1,IF(SUM('Actual species'!Q921="X"),1,0))</f>
        <v>0</v>
      </c>
      <c r="O921">
        <f>IF(SUM('Actual species'!R921)&gt;0,1,IF(SUM('Actual species'!R921="X"),1,0))</f>
        <v>0</v>
      </c>
      <c r="P921">
        <f>IF(SUM('Actual species'!S921)&gt;0,1,IF(SUM('Actual species'!S921="X"),1,0))</f>
        <v>0</v>
      </c>
      <c r="Q921">
        <f>IF(SUM('Actual species'!T921)&gt;0,1,IF(SUM('Actual species'!T921="X"),1,0))</f>
        <v>1</v>
      </c>
      <c r="R921">
        <f>IF(SUM('Actual species'!U921)&gt;0,1,IF(SUM('Actual species'!U921="X"),1,0))</f>
        <v>0</v>
      </c>
      <c r="S921">
        <f>IF(SUM('Actual species'!V921)&gt;0,1,IF(SUM('Actual species'!V921="X"),1,0))</f>
        <v>0</v>
      </c>
      <c r="T921">
        <f>IF(SUM('Actual species'!W921)&gt;0,1,IF(SUM('Actual species'!W921="X"),1,0))</f>
        <v>0</v>
      </c>
      <c r="U921">
        <f>IF(SUM('Actual species'!X921)&gt;0,1,IF(SUM('Actual species'!X921="X"),1,0))</f>
        <v>1</v>
      </c>
      <c r="V921">
        <f>IF(SUM('Actual species'!Y921)&gt;0,1,IF(SUM('Actual species'!Y921="X"),1,0))</f>
        <v>1</v>
      </c>
    </row>
    <row r="922" spans="1:22" x14ac:dyDescent="0.3">
      <c r="A922" t="str">
        <f>'Actual species'!A922</f>
        <v>Quedius coloratus</v>
      </c>
      <c r="B922">
        <f>IF(SUM('Actual species'!B922:E922)&gt;0,1,IF(SUM('Actual species'!B922:E922="X"),1,0))</f>
        <v>0</v>
      </c>
      <c r="C922">
        <f>IF(SUM('Actual species'!F922)&gt;0,1,IF(SUM('Actual species'!F922="X"),1,0))</f>
        <v>0</v>
      </c>
      <c r="D922">
        <f>IF(SUM('Actual species'!G922)&gt;0,1,IF(SUM('Actual species'!G922="X"),1,0))</f>
        <v>0</v>
      </c>
      <c r="E922">
        <f>IF(SUM('Actual species'!H922)&gt;0,1,IF(SUM('Actual species'!H922="X"),1,0))</f>
        <v>0</v>
      </c>
      <c r="F922">
        <f>IF(SUM('Actual species'!I922)&gt;0,1,IF(SUM('Actual species'!I922="X"),1,0))</f>
        <v>1</v>
      </c>
      <c r="G922">
        <f>IF(SUM('Actual species'!J922)&gt;0,1,IF(SUM('Actual species'!J922="X"),1,0))</f>
        <v>0</v>
      </c>
      <c r="H922">
        <f>IF(SUM('Actual species'!K922)&gt;0,1,IF(SUM('Actual species'!K922="X"),1,0))</f>
        <v>0</v>
      </c>
      <c r="I922">
        <f>IF(SUM('Actual species'!L922)&gt;0,1,IF(SUM('Actual species'!L922="X"),1,0))</f>
        <v>0</v>
      </c>
      <c r="J922">
        <f>IF(SUM('Actual species'!M922)&gt;0,1,IF(SUM('Actual species'!M922="X"),1,0))</f>
        <v>0</v>
      </c>
      <c r="K922">
        <f>IF(SUM('Actual species'!N922)&gt;0,1,IF(SUM('Actual species'!N922="X"),1,0))</f>
        <v>0</v>
      </c>
      <c r="L922">
        <f>IF(SUM('Actual species'!O922)&gt;0,1,IF(SUM('Actual species'!O922="X"),1,0))</f>
        <v>1</v>
      </c>
      <c r="M922">
        <f>IF(SUM('Actual species'!P922)&gt;0,1,IF(SUM('Actual species'!P922="X"),1,0))</f>
        <v>0</v>
      </c>
      <c r="N922">
        <f>IF(SUM('Actual species'!Q922)&gt;0,1,IF(SUM('Actual species'!Q922="X"),1,0))</f>
        <v>0</v>
      </c>
      <c r="O922">
        <f>IF(SUM('Actual species'!R922)&gt;0,1,IF(SUM('Actual species'!R922="X"),1,0))</f>
        <v>0</v>
      </c>
      <c r="P922">
        <f>IF(SUM('Actual species'!S922)&gt;0,1,IF(SUM('Actual species'!S922="X"),1,0))</f>
        <v>0</v>
      </c>
      <c r="Q922">
        <f>IF(SUM('Actual species'!T922)&gt;0,1,IF(SUM('Actual species'!T922="X"),1,0))</f>
        <v>0</v>
      </c>
      <c r="R922">
        <f>IF(SUM('Actual species'!U922)&gt;0,1,IF(SUM('Actual species'!U922="X"),1,0))</f>
        <v>0</v>
      </c>
      <c r="S922">
        <f>IF(SUM('Actual species'!V922)&gt;0,1,IF(SUM('Actual species'!V922="X"),1,0))</f>
        <v>0</v>
      </c>
      <c r="T922">
        <f>IF(SUM('Actual species'!W922)&gt;0,1,IF(SUM('Actual species'!W922="X"),1,0))</f>
        <v>0</v>
      </c>
      <c r="U922">
        <f>IF(SUM('Actual species'!X922)&gt;0,1,IF(SUM('Actual species'!X922="X"),1,0))</f>
        <v>1</v>
      </c>
      <c r="V922">
        <f>IF(SUM('Actual species'!Y922)&gt;0,1,IF(SUM('Actual species'!Y922="X"),1,0))</f>
        <v>1</v>
      </c>
    </row>
    <row r="923" spans="1:22" x14ac:dyDescent="0.3">
      <c r="A923" t="str">
        <f>'Actual species'!A923</f>
        <v>Quedius coxalis</v>
      </c>
      <c r="B923">
        <f>IF(SUM('Actual species'!B923:E923)&gt;0,1,IF(SUM('Actual species'!B923:E923="X"),1,0))</f>
        <v>1</v>
      </c>
      <c r="C923">
        <f>IF(SUM('Actual species'!F923)&gt;0,1,IF(SUM('Actual species'!F923="X"),1,0))</f>
        <v>0</v>
      </c>
      <c r="D923">
        <f>IF(SUM('Actual species'!G923)&gt;0,1,IF(SUM('Actual species'!G923="X"),1,0))</f>
        <v>0</v>
      </c>
      <c r="E923">
        <f>IF(SUM('Actual species'!H923)&gt;0,1,IF(SUM('Actual species'!H923="X"),1,0))</f>
        <v>0</v>
      </c>
      <c r="F923">
        <f>IF(SUM('Actual species'!I923)&gt;0,1,IF(SUM('Actual species'!I923="X"),1,0))</f>
        <v>0</v>
      </c>
      <c r="G923">
        <f>IF(SUM('Actual species'!J923)&gt;0,1,IF(SUM('Actual species'!J923="X"),1,0))</f>
        <v>0</v>
      </c>
      <c r="H923">
        <f>IF(SUM('Actual species'!K923)&gt;0,1,IF(SUM('Actual species'!K923="X"),1,0))</f>
        <v>0</v>
      </c>
      <c r="I923">
        <f>IF(SUM('Actual species'!L923)&gt;0,1,IF(SUM('Actual species'!L923="X"),1,0))</f>
        <v>0</v>
      </c>
      <c r="J923">
        <f>IF(SUM('Actual species'!M923)&gt;0,1,IF(SUM('Actual species'!M923="X"),1,0))</f>
        <v>0</v>
      </c>
      <c r="K923">
        <f>IF(SUM('Actual species'!N923)&gt;0,1,IF(SUM('Actual species'!N923="X"),1,0))</f>
        <v>0</v>
      </c>
      <c r="L923">
        <f>IF(SUM('Actual species'!O923)&gt;0,1,IF(SUM('Actual species'!O923="X"),1,0))</f>
        <v>0</v>
      </c>
      <c r="M923">
        <f>IF(SUM('Actual species'!P923)&gt;0,1,IF(SUM('Actual species'!P923="X"),1,0))</f>
        <v>0</v>
      </c>
      <c r="N923">
        <f>IF(SUM('Actual species'!Q923)&gt;0,1,IF(SUM('Actual species'!Q923="X"),1,0))</f>
        <v>0</v>
      </c>
      <c r="O923">
        <f>IF(SUM('Actual species'!R923)&gt;0,1,IF(SUM('Actual species'!R923="X"),1,0))</f>
        <v>0</v>
      </c>
      <c r="P923">
        <f>IF(SUM('Actual species'!S923)&gt;0,1,IF(SUM('Actual species'!S923="X"),1,0))</f>
        <v>0</v>
      </c>
      <c r="Q923">
        <f>IF(SUM('Actual species'!T923)&gt;0,1,IF(SUM('Actual species'!T923="X"),1,0))</f>
        <v>0</v>
      </c>
      <c r="R923">
        <f>IF(SUM('Actual species'!U923)&gt;0,1,IF(SUM('Actual species'!U923="X"),1,0))</f>
        <v>0</v>
      </c>
      <c r="S923">
        <f>IF(SUM('Actual species'!V923)&gt;0,1,IF(SUM('Actual species'!V923="X"),1,0))</f>
        <v>0</v>
      </c>
      <c r="T923">
        <f>IF(SUM('Actual species'!W923)&gt;0,1,IF(SUM('Actual species'!W923="X"),1,0))</f>
        <v>0</v>
      </c>
      <c r="U923">
        <f>IF(SUM('Actual species'!X923)&gt;0,1,IF(SUM('Actual species'!X923="X"),1,0))</f>
        <v>1</v>
      </c>
      <c r="V923">
        <f>IF(SUM('Actual species'!Y923)&gt;0,1,IF(SUM('Actual species'!Y923="X"),1,0))</f>
        <v>1</v>
      </c>
    </row>
    <row r="924" spans="1:22" x14ac:dyDescent="0.3">
      <c r="A924" t="str">
        <f>'Actual species'!A924</f>
        <v>Quedius curtidens</v>
      </c>
      <c r="B924">
        <f>IF(SUM('Actual species'!B924:E924)&gt;0,1,IF(SUM('Actual species'!B924:E924="X"),1,0))</f>
        <v>0</v>
      </c>
      <c r="C924">
        <f>IF(SUM('Actual species'!F924)&gt;0,1,IF(SUM('Actual species'!F924="X"),1,0))</f>
        <v>0</v>
      </c>
      <c r="D924">
        <f>IF(SUM('Actual species'!G924)&gt;0,1,IF(SUM('Actual species'!G924="X"),1,0))</f>
        <v>0</v>
      </c>
      <c r="E924">
        <f>IF(SUM('Actual species'!H924)&gt;0,1,IF(SUM('Actual species'!H924="X"),1,0))</f>
        <v>1</v>
      </c>
      <c r="F924">
        <f>IF(SUM('Actual species'!I924)&gt;0,1,IF(SUM('Actual species'!I924="X"),1,0))</f>
        <v>0</v>
      </c>
      <c r="G924">
        <f>IF(SUM('Actual species'!J924)&gt;0,1,IF(SUM('Actual species'!J924="X"),1,0))</f>
        <v>0</v>
      </c>
      <c r="H924">
        <f>IF(SUM('Actual species'!K924)&gt;0,1,IF(SUM('Actual species'!K924="X"),1,0))</f>
        <v>0</v>
      </c>
      <c r="I924">
        <f>IF(SUM('Actual species'!L924)&gt;0,1,IF(SUM('Actual species'!L924="X"),1,0))</f>
        <v>0</v>
      </c>
      <c r="J924">
        <f>IF(SUM('Actual species'!M924)&gt;0,1,IF(SUM('Actual species'!M924="X"),1,0))</f>
        <v>0</v>
      </c>
      <c r="K924">
        <f>IF(SUM('Actual species'!N924)&gt;0,1,IF(SUM('Actual species'!N924="X"),1,0))</f>
        <v>1</v>
      </c>
      <c r="L924">
        <f>IF(SUM('Actual species'!O924)&gt;0,1,IF(SUM('Actual species'!O924="X"),1,0))</f>
        <v>0</v>
      </c>
      <c r="M924">
        <f>IF(SUM('Actual species'!P924)&gt;0,1,IF(SUM('Actual species'!P924="X"),1,0))</f>
        <v>0</v>
      </c>
      <c r="N924">
        <f>IF(SUM('Actual species'!Q924)&gt;0,1,IF(SUM('Actual species'!Q924="X"),1,0))</f>
        <v>0</v>
      </c>
      <c r="O924">
        <f>IF(SUM('Actual species'!R924)&gt;0,1,IF(SUM('Actual species'!R924="X"),1,0))</f>
        <v>0</v>
      </c>
      <c r="P924">
        <f>IF(SUM('Actual species'!S924)&gt;0,1,IF(SUM('Actual species'!S924="X"),1,0))</f>
        <v>0</v>
      </c>
      <c r="Q924">
        <f>IF(SUM('Actual species'!T924)&gt;0,1,IF(SUM('Actual species'!T924="X"),1,0))</f>
        <v>0</v>
      </c>
      <c r="R924">
        <f>IF(SUM('Actual species'!U924)&gt;0,1,IF(SUM('Actual species'!U924="X"),1,0))</f>
        <v>0</v>
      </c>
      <c r="S924">
        <f>IF(SUM('Actual species'!V924)&gt;0,1,IF(SUM('Actual species'!V924="X"),1,0))</f>
        <v>0</v>
      </c>
      <c r="T924">
        <f>IF(SUM('Actual species'!W924)&gt;0,1,IF(SUM('Actual species'!W924="X"),1,0))</f>
        <v>0</v>
      </c>
      <c r="U924">
        <f>IF(SUM('Actual species'!X924)&gt;0,1,IF(SUM('Actual species'!X924="X"),1,0))</f>
        <v>0</v>
      </c>
      <c r="V924">
        <f>IF(SUM('Actual species'!Y924)&gt;0,1,IF(SUM('Actual species'!Y924="X"),1,0))</f>
        <v>1</v>
      </c>
    </row>
    <row r="925" spans="1:22" x14ac:dyDescent="0.3">
      <c r="A925" t="str">
        <f>'Actual species'!A925</f>
        <v>Quedius cyprusensis</v>
      </c>
      <c r="B925">
        <f>IF(SUM('Actual species'!B925:E925)&gt;0,1,IF(SUM('Actual species'!B925:E925="X"),1,0))</f>
        <v>1</v>
      </c>
      <c r="C925">
        <f>IF(SUM('Actual species'!F925)&gt;0,1,IF(SUM('Actual species'!F925="X"),1,0))</f>
        <v>0</v>
      </c>
      <c r="D925">
        <f>IF(SUM('Actual species'!G925)&gt;0,1,IF(SUM('Actual species'!G925="X"),1,0))</f>
        <v>0</v>
      </c>
      <c r="E925">
        <f>IF(SUM('Actual species'!H925)&gt;0,1,IF(SUM('Actual species'!H925="X"),1,0))</f>
        <v>0</v>
      </c>
      <c r="F925">
        <f>IF(SUM('Actual species'!I925)&gt;0,1,IF(SUM('Actual species'!I925="X"),1,0))</f>
        <v>0</v>
      </c>
      <c r="G925">
        <f>IF(SUM('Actual species'!J925)&gt;0,1,IF(SUM('Actual species'!J925="X"),1,0))</f>
        <v>0</v>
      </c>
      <c r="H925">
        <f>IF(SUM('Actual species'!K925)&gt;0,1,IF(SUM('Actual species'!K925="X"),1,0))</f>
        <v>0</v>
      </c>
      <c r="I925">
        <f>IF(SUM('Actual species'!L925)&gt;0,1,IF(SUM('Actual species'!L925="X"),1,0))</f>
        <v>0</v>
      </c>
      <c r="J925">
        <f>IF(SUM('Actual species'!M925)&gt;0,1,IF(SUM('Actual species'!M925="X"),1,0))</f>
        <v>0</v>
      </c>
      <c r="K925">
        <f>IF(SUM('Actual species'!N925)&gt;0,1,IF(SUM('Actual species'!N925="X"),1,0))</f>
        <v>0</v>
      </c>
      <c r="L925">
        <f>IF(SUM('Actual species'!O925)&gt;0,1,IF(SUM('Actual species'!O925="X"),1,0))</f>
        <v>0</v>
      </c>
      <c r="M925">
        <f>IF(SUM('Actual species'!P925)&gt;0,1,IF(SUM('Actual species'!P925="X"),1,0))</f>
        <v>0</v>
      </c>
      <c r="N925">
        <f>IF(SUM('Actual species'!Q925)&gt;0,1,IF(SUM('Actual species'!Q925="X"),1,0))</f>
        <v>0</v>
      </c>
      <c r="O925">
        <f>IF(SUM('Actual species'!R925)&gt;0,1,IF(SUM('Actual species'!R925="X"),1,0))</f>
        <v>0</v>
      </c>
      <c r="P925">
        <f>IF(SUM('Actual species'!S925)&gt;0,1,IF(SUM('Actual species'!S925="X"),1,0))</f>
        <v>0</v>
      </c>
      <c r="Q925">
        <f>IF(SUM('Actual species'!T925)&gt;0,1,IF(SUM('Actual species'!T925="X"),1,0))</f>
        <v>0</v>
      </c>
      <c r="R925">
        <f>IF(SUM('Actual species'!U925)&gt;0,1,IF(SUM('Actual species'!U925="X"),1,0))</f>
        <v>0</v>
      </c>
      <c r="S925">
        <f>IF(SUM('Actual species'!V925)&gt;0,1,IF(SUM('Actual species'!V925="X"),1,0))</f>
        <v>0</v>
      </c>
      <c r="T925">
        <f>IF(SUM('Actual species'!W925)&gt;0,1,IF(SUM('Actual species'!W925="X"),1,0))</f>
        <v>0</v>
      </c>
      <c r="U925">
        <f>IF(SUM('Actual species'!X925)&gt;0,1,IF(SUM('Actual species'!X925="X"),1,0))</f>
        <v>0</v>
      </c>
      <c r="V925">
        <f>IF(SUM('Actual species'!Y925)&gt;0,1,IF(SUM('Actual species'!Y925="X"),1,0))</f>
        <v>0</v>
      </c>
    </row>
    <row r="926" spans="1:22" x14ac:dyDescent="0.3">
      <c r="A926" t="str">
        <f>'Actual species'!A926</f>
        <v>Quedius erinci</v>
      </c>
      <c r="B926">
        <f>IF(SUM('Actual species'!B926:E926)&gt;0,1,IF(SUM('Actual species'!B926:E926="X"),1,0))</f>
        <v>0</v>
      </c>
      <c r="C926">
        <f>IF(SUM('Actual species'!F926)&gt;0,1,IF(SUM('Actual species'!F926="X"),1,0))</f>
        <v>0</v>
      </c>
      <c r="D926">
        <f>IF(SUM('Actual species'!G926)&gt;0,1,IF(SUM('Actual species'!G926="X"),1,0))</f>
        <v>0</v>
      </c>
      <c r="E926">
        <f>IF(SUM('Actual species'!H926)&gt;0,1,IF(SUM('Actual species'!H926="X"),1,0))</f>
        <v>0</v>
      </c>
      <c r="F926">
        <f>IF(SUM('Actual species'!I926)&gt;0,1,IF(SUM('Actual species'!I926="X"),1,0))</f>
        <v>0</v>
      </c>
      <c r="G926">
        <f>IF(SUM('Actual species'!J926)&gt;0,1,IF(SUM('Actual species'!J926="X"),1,0))</f>
        <v>0</v>
      </c>
      <c r="H926">
        <f>IF(SUM('Actual species'!K926)&gt;0,1,IF(SUM('Actual species'!K926="X"),1,0))</f>
        <v>0</v>
      </c>
      <c r="I926">
        <f>IF(SUM('Actual species'!L926)&gt;0,1,IF(SUM('Actual species'!L926="X"),1,0))</f>
        <v>0</v>
      </c>
      <c r="J926">
        <f>IF(SUM('Actual species'!M926)&gt;0,1,IF(SUM('Actual species'!M926="X"),1,0))</f>
        <v>0</v>
      </c>
      <c r="K926">
        <f>IF(SUM('Actual species'!N926)&gt;0,1,IF(SUM('Actual species'!N926="X"),1,0))</f>
        <v>0</v>
      </c>
      <c r="L926">
        <f>IF(SUM('Actual species'!O926)&gt;0,1,IF(SUM('Actual species'!O926="X"),1,0))</f>
        <v>0</v>
      </c>
      <c r="M926">
        <f>IF(SUM('Actual species'!P926)&gt;0,1,IF(SUM('Actual species'!P926="X"),1,0))</f>
        <v>0</v>
      </c>
      <c r="N926">
        <f>IF(SUM('Actual species'!Q926)&gt;0,1,IF(SUM('Actual species'!Q926="X"),1,0))</f>
        <v>0</v>
      </c>
      <c r="O926">
        <f>IF(SUM('Actual species'!R926)&gt;0,1,IF(SUM('Actual species'!R926="X"),1,0))</f>
        <v>0</v>
      </c>
      <c r="P926">
        <f>IF(SUM('Actual species'!S926)&gt;0,1,IF(SUM('Actual species'!S926="X"),1,0))</f>
        <v>1</v>
      </c>
      <c r="Q926">
        <f>IF(SUM('Actual species'!T926)&gt;0,1,IF(SUM('Actual species'!T926="X"),1,0))</f>
        <v>1</v>
      </c>
      <c r="R926">
        <f>IF(SUM('Actual species'!U926)&gt;0,1,IF(SUM('Actual species'!U926="X"),1,0))</f>
        <v>0</v>
      </c>
      <c r="S926">
        <f>IF(SUM('Actual species'!V926)&gt;0,1,IF(SUM('Actual species'!V926="X"),1,0))</f>
        <v>0</v>
      </c>
      <c r="T926">
        <f>IF(SUM('Actual species'!W926)&gt;0,1,IF(SUM('Actual species'!W926="X"),1,0))</f>
        <v>0</v>
      </c>
      <c r="U926">
        <f>IF(SUM('Actual species'!X926)&gt;0,1,IF(SUM('Actual species'!X926="X"),1,0))</f>
        <v>1</v>
      </c>
      <c r="V926">
        <f>IF(SUM('Actual species'!Y926)&gt;0,1,IF(SUM('Actual species'!Y926="X"),1,0))</f>
        <v>0</v>
      </c>
    </row>
    <row r="927" spans="1:22" x14ac:dyDescent="0.3">
      <c r="A927" t="str">
        <f>'Actual species'!A927</f>
        <v>Quedius fissus</v>
      </c>
      <c r="B927">
        <f>IF(SUM('Actual species'!B927:E927)&gt;0,1,IF(SUM('Actual species'!B927:E927="X"),1,0))</f>
        <v>0</v>
      </c>
      <c r="C927">
        <f>IF(SUM('Actual species'!F927)&gt;0,1,IF(SUM('Actual species'!F927="X"),1,0))</f>
        <v>0</v>
      </c>
      <c r="D927">
        <f>IF(SUM('Actual species'!G927)&gt;0,1,IF(SUM('Actual species'!G927="X"),1,0))</f>
        <v>1</v>
      </c>
      <c r="E927">
        <f>IF(SUM('Actual species'!H927)&gt;0,1,IF(SUM('Actual species'!H927="X"),1,0))</f>
        <v>0</v>
      </c>
      <c r="F927">
        <f>IF(SUM('Actual species'!I927)&gt;0,1,IF(SUM('Actual species'!I927="X"),1,0))</f>
        <v>1</v>
      </c>
      <c r="G927">
        <f>IF(SUM('Actual species'!J927)&gt;0,1,IF(SUM('Actual species'!J927="X"),1,0))</f>
        <v>0</v>
      </c>
      <c r="H927">
        <f>IF(SUM('Actual species'!K927)&gt;0,1,IF(SUM('Actual species'!K927="X"),1,0))</f>
        <v>1</v>
      </c>
      <c r="I927">
        <f>IF(SUM('Actual species'!L927)&gt;0,1,IF(SUM('Actual species'!L927="X"),1,0))</f>
        <v>0</v>
      </c>
      <c r="J927">
        <f>IF(SUM('Actual species'!M927)&gt;0,1,IF(SUM('Actual species'!M927="X"),1,0))</f>
        <v>0</v>
      </c>
      <c r="K927">
        <f>IF(SUM('Actual species'!N927)&gt;0,1,IF(SUM('Actual species'!N927="X"),1,0))</f>
        <v>0</v>
      </c>
      <c r="L927">
        <f>IF(SUM('Actual species'!O927)&gt;0,1,IF(SUM('Actual species'!O927="X"),1,0))</f>
        <v>0</v>
      </c>
      <c r="M927">
        <f>IF(SUM('Actual species'!P927)&gt;0,1,IF(SUM('Actual species'!P927="X"),1,0))</f>
        <v>0</v>
      </c>
      <c r="N927">
        <f>IF(SUM('Actual species'!Q927)&gt;0,1,IF(SUM('Actual species'!Q927="X"),1,0))</f>
        <v>0</v>
      </c>
      <c r="O927">
        <f>IF(SUM('Actual species'!R927)&gt;0,1,IF(SUM('Actual species'!R927="X"),1,0))</f>
        <v>0</v>
      </c>
      <c r="P927">
        <f>IF(SUM('Actual species'!S927)&gt;0,1,IF(SUM('Actual species'!S927="X"),1,0))</f>
        <v>0</v>
      </c>
      <c r="Q927">
        <f>IF(SUM('Actual species'!T927)&gt;0,1,IF(SUM('Actual species'!T927="X"),1,0))</f>
        <v>0</v>
      </c>
      <c r="R927">
        <f>IF(SUM('Actual species'!U927)&gt;0,1,IF(SUM('Actual species'!U927="X"),1,0))</f>
        <v>0</v>
      </c>
      <c r="S927">
        <f>IF(SUM('Actual species'!V927)&gt;0,1,IF(SUM('Actual species'!V927="X"),1,0))</f>
        <v>0</v>
      </c>
      <c r="T927">
        <f>IF(SUM('Actual species'!W927)&gt;0,1,IF(SUM('Actual species'!W927="X"),1,0))</f>
        <v>0</v>
      </c>
      <c r="U927">
        <f>IF(SUM('Actual species'!X927)&gt;0,1,IF(SUM('Actual species'!X927="X"),1,0))</f>
        <v>0</v>
      </c>
      <c r="V927">
        <f>IF(SUM('Actual species'!Y927)&gt;0,1,IF(SUM('Actual species'!Y927="X"),1,0))</f>
        <v>1</v>
      </c>
    </row>
    <row r="928" spans="1:22" x14ac:dyDescent="0.3">
      <c r="A928" t="str">
        <f>'Actual species'!A928</f>
        <v xml:space="preserve">Quedius fulgidus creticus (E) </v>
      </c>
      <c r="B928">
        <f>IF(SUM('Actual species'!B928:E928)&gt;0,1,IF(SUM('Actual species'!B928:E928="X"),1,0))</f>
        <v>0</v>
      </c>
      <c r="C928">
        <f>IF(SUM('Actual species'!F928)&gt;0,1,IF(SUM('Actual species'!F928="X"),1,0))</f>
        <v>0</v>
      </c>
      <c r="D928">
        <f>IF(SUM('Actual species'!G928)&gt;0,1,IF(SUM('Actual species'!G928="X"),1,0))</f>
        <v>0</v>
      </c>
      <c r="E928">
        <f>IF(SUM('Actual species'!H928)&gt;0,1,IF(SUM('Actual species'!H928="X"),1,0))</f>
        <v>0</v>
      </c>
      <c r="F928">
        <f>IF(SUM('Actual species'!I928)&gt;0,1,IF(SUM('Actual species'!I928="X"),1,0))</f>
        <v>0</v>
      </c>
      <c r="G928">
        <f>IF(SUM('Actual species'!J928)&gt;0,1,IF(SUM('Actual species'!J928="X"),1,0))</f>
        <v>1</v>
      </c>
      <c r="H928">
        <f>IF(SUM('Actual species'!K928)&gt;0,1,IF(SUM('Actual species'!K928="X"),1,0))</f>
        <v>0</v>
      </c>
      <c r="I928">
        <f>IF(SUM('Actual species'!L928)&gt;0,1,IF(SUM('Actual species'!L928="X"),1,0))</f>
        <v>0</v>
      </c>
      <c r="J928">
        <f>IF(SUM('Actual species'!M928)&gt;0,1,IF(SUM('Actual species'!M928="X"),1,0))</f>
        <v>0</v>
      </c>
      <c r="K928">
        <f>IF(SUM('Actual species'!N928)&gt;0,1,IF(SUM('Actual species'!N928="X"),1,0))</f>
        <v>0</v>
      </c>
      <c r="L928">
        <f>IF(SUM('Actual species'!O928)&gt;0,1,IF(SUM('Actual species'!O928="X"),1,0))</f>
        <v>0</v>
      </c>
      <c r="M928">
        <f>IF(SUM('Actual species'!P928)&gt;0,1,IF(SUM('Actual species'!P928="X"),1,0))</f>
        <v>0</v>
      </c>
      <c r="N928">
        <f>IF(SUM('Actual species'!Q928)&gt;0,1,IF(SUM('Actual species'!Q928="X"),1,0))</f>
        <v>0</v>
      </c>
      <c r="O928">
        <f>IF(SUM('Actual species'!R928)&gt;0,1,IF(SUM('Actual species'!R928="X"),1,0))</f>
        <v>0</v>
      </c>
      <c r="P928">
        <f>IF(SUM('Actual species'!S928)&gt;0,1,IF(SUM('Actual species'!S928="X"),1,0))</f>
        <v>0</v>
      </c>
      <c r="Q928">
        <f>IF(SUM('Actual species'!T928)&gt;0,1,IF(SUM('Actual species'!T928="X"),1,0))</f>
        <v>0</v>
      </c>
      <c r="R928">
        <f>IF(SUM('Actual species'!U928)&gt;0,1,IF(SUM('Actual species'!U928="X"),1,0))</f>
        <v>0</v>
      </c>
      <c r="S928">
        <f>IF(SUM('Actual species'!V928)&gt;0,1,IF(SUM('Actual species'!V928="X"),1,0))</f>
        <v>0</v>
      </c>
      <c r="T928">
        <f>IF(SUM('Actual species'!W928)&gt;0,1,IF(SUM('Actual species'!W928="X"),1,0))</f>
        <v>1</v>
      </c>
      <c r="U928">
        <f>IF(SUM('Actual species'!X928)&gt;0,1,IF(SUM('Actual species'!X928="X"),1,0))</f>
        <v>0</v>
      </c>
      <c r="V928">
        <f>IF(SUM('Actual species'!Y928)&gt;0,1,IF(SUM('Actual species'!Y928="X"),1,0))</f>
        <v>0</v>
      </c>
    </row>
    <row r="929" spans="1:22" x14ac:dyDescent="0.3">
      <c r="A929" t="str">
        <f>'Actual species'!A929</f>
        <v>Quedius hellenicus (More at location)</v>
      </c>
      <c r="B929">
        <f>IF(SUM('Actual species'!B929:E929)&gt;0,1,IF(SUM('Actual species'!B929:E929="X"),1,0))</f>
        <v>0</v>
      </c>
      <c r="C929">
        <f>IF(SUM('Actual species'!F929)&gt;0,1,IF(SUM('Actual species'!F929="X"),1,0))</f>
        <v>0</v>
      </c>
      <c r="D929">
        <f>IF(SUM('Actual species'!G929)&gt;0,1,IF(SUM('Actual species'!G929="X"),1,0))</f>
        <v>0</v>
      </c>
      <c r="E929">
        <f>IF(SUM('Actual species'!H929)&gt;0,1,IF(SUM('Actual species'!H929="X"),1,0))</f>
        <v>0</v>
      </c>
      <c r="F929">
        <f>IF(SUM('Actual species'!I929)&gt;0,1,IF(SUM('Actual species'!I929="X"),1,0))</f>
        <v>0</v>
      </c>
      <c r="G929">
        <f>IF(SUM('Actual species'!J929)&gt;0,1,IF(SUM('Actual species'!J929="X"),1,0))</f>
        <v>0</v>
      </c>
      <c r="H929">
        <f>IF(SUM('Actual species'!K929)&gt;0,1,IF(SUM('Actual species'!K929="X"),1,0))</f>
        <v>0</v>
      </c>
      <c r="I929">
        <f>IF(SUM('Actual species'!L929)&gt;0,1,IF(SUM('Actual species'!L929="X"),1,0))</f>
        <v>0</v>
      </c>
      <c r="J929">
        <f>IF(SUM('Actual species'!M929)&gt;0,1,IF(SUM('Actual species'!M929="X"),1,0))</f>
        <v>1</v>
      </c>
      <c r="K929">
        <f>IF(SUM('Actual species'!N929)&gt;0,1,IF(SUM('Actual species'!N929="X"),1,0))</f>
        <v>0</v>
      </c>
      <c r="L929">
        <f>IF(SUM('Actual species'!O929)&gt;0,1,IF(SUM('Actual species'!O929="X"),1,0))</f>
        <v>0</v>
      </c>
      <c r="M929">
        <f>IF(SUM('Actual species'!P929)&gt;0,1,IF(SUM('Actual species'!P929="X"),1,0))</f>
        <v>0</v>
      </c>
      <c r="N929">
        <f>IF(SUM('Actual species'!Q929)&gt;0,1,IF(SUM('Actual species'!Q929="X"),1,0))</f>
        <v>0</v>
      </c>
      <c r="O929">
        <f>IF(SUM('Actual species'!R929)&gt;0,1,IF(SUM('Actual species'!R929="X"),1,0))</f>
        <v>0</v>
      </c>
      <c r="P929">
        <f>IF(SUM('Actual species'!S929)&gt;0,1,IF(SUM('Actual species'!S929="X"),1,0))</f>
        <v>0</v>
      </c>
      <c r="Q929">
        <f>IF(SUM('Actual species'!T929)&gt;0,1,IF(SUM('Actual species'!T929="X"),1,0))</f>
        <v>0</v>
      </c>
      <c r="R929">
        <f>IF(SUM('Actual species'!U929)&gt;0,1,IF(SUM('Actual species'!U929="X"),1,0))</f>
        <v>0</v>
      </c>
      <c r="S929">
        <f>IF(SUM('Actual species'!V929)&gt;0,1,IF(SUM('Actual species'!V929="X"),1,0))</f>
        <v>0</v>
      </c>
      <c r="T929">
        <f>IF(SUM('Actual species'!W929)&gt;0,1,IF(SUM('Actual species'!W929="X"),1,0))</f>
        <v>0</v>
      </c>
      <c r="U929">
        <f>IF(SUM('Actual species'!X929)&gt;0,1,IF(SUM('Actual species'!X929="X"),1,0))</f>
        <v>1</v>
      </c>
      <c r="V929">
        <f>IF(SUM('Actual species'!Y929)&gt;0,1,IF(SUM('Actual species'!Y929="X"),1,0))</f>
        <v>0</v>
      </c>
    </row>
    <row r="930" spans="1:22" x14ac:dyDescent="0.3">
      <c r="A930" t="str">
        <f>'Actual species'!A930</f>
        <v>Quedius humeralis</v>
      </c>
      <c r="B930">
        <f>IF(SUM('Actual species'!B930:E930)&gt;0,1,IF(SUM('Actual species'!B930:E930="X"),1,0))</f>
        <v>0</v>
      </c>
      <c r="C930">
        <f>IF(SUM('Actual species'!F930)&gt;0,1,IF(SUM('Actual species'!F930="X"),1,0))</f>
        <v>1</v>
      </c>
      <c r="D930">
        <f>IF(SUM('Actual species'!G930)&gt;0,1,IF(SUM('Actual species'!G930="X"),1,0))</f>
        <v>0</v>
      </c>
      <c r="E930">
        <f>IF(SUM('Actual species'!H930)&gt;0,1,IF(SUM('Actual species'!H930="X"),1,0))</f>
        <v>0</v>
      </c>
      <c r="F930">
        <f>IF(SUM('Actual species'!I930)&gt;0,1,IF(SUM('Actual species'!I930="X"),1,0))</f>
        <v>1</v>
      </c>
      <c r="G930">
        <f>IF(SUM('Actual species'!J930)&gt;0,1,IF(SUM('Actual species'!J930="X"),1,0))</f>
        <v>1</v>
      </c>
      <c r="H930">
        <f>IF(SUM('Actual species'!K930)&gt;0,1,IF(SUM('Actual species'!K930="X"),1,0))</f>
        <v>1</v>
      </c>
      <c r="I930">
        <f>IF(SUM('Actual species'!L930)&gt;0,1,IF(SUM('Actual species'!L930="X"),1,0))</f>
        <v>0</v>
      </c>
      <c r="J930">
        <f>IF(SUM('Actual species'!M930)&gt;0,1,IF(SUM('Actual species'!M930="X"),1,0))</f>
        <v>0</v>
      </c>
      <c r="K930">
        <f>IF(SUM('Actual species'!N930)&gt;0,1,IF(SUM('Actual species'!N930="X"),1,0))</f>
        <v>1</v>
      </c>
      <c r="L930">
        <f>IF(SUM('Actual species'!O930)&gt;0,1,IF(SUM('Actual species'!O930="X"),1,0))</f>
        <v>1</v>
      </c>
      <c r="M930">
        <f>IF(SUM('Actual species'!P930)&gt;0,1,IF(SUM('Actual species'!P930="X"),1,0))</f>
        <v>0</v>
      </c>
      <c r="N930">
        <f>IF(SUM('Actual species'!Q930)&gt;0,1,IF(SUM('Actual species'!Q930="X"),1,0))</f>
        <v>0</v>
      </c>
      <c r="O930">
        <f>IF(SUM('Actual species'!R930)&gt;0,1,IF(SUM('Actual species'!R930="X"),1,0))</f>
        <v>0</v>
      </c>
      <c r="P930">
        <f>IF(SUM('Actual species'!S930)&gt;0,1,IF(SUM('Actual species'!S930="X"),1,0))</f>
        <v>0</v>
      </c>
      <c r="Q930">
        <f>IF(SUM('Actual species'!T930)&gt;0,1,IF(SUM('Actual species'!T930="X"),1,0))</f>
        <v>0</v>
      </c>
      <c r="R930">
        <f>IF(SUM('Actual species'!U930)&gt;0,1,IF(SUM('Actual species'!U930="X"),1,0))</f>
        <v>0</v>
      </c>
      <c r="S930">
        <f>IF(SUM('Actual species'!V930)&gt;0,1,IF(SUM('Actual species'!V930="X"),1,0))</f>
        <v>0</v>
      </c>
      <c r="T930">
        <f>IF(SUM('Actual species'!W930)&gt;0,1,IF(SUM('Actual species'!W930="X"),1,0))</f>
        <v>0</v>
      </c>
      <c r="U930">
        <f>IF(SUM('Actual species'!X930)&gt;0,1,IF(SUM('Actual species'!X930="X"),1,0))</f>
        <v>1</v>
      </c>
      <c r="V930">
        <f>IF(SUM('Actual species'!Y930)&gt;0,1,IF(SUM('Actual species'!Y930="X"),1,0))</f>
        <v>1</v>
      </c>
    </row>
    <row r="931" spans="1:22" x14ac:dyDescent="0.3">
      <c r="A931" t="str">
        <f>'Actual species'!A931</f>
        <v>Quedius incensus</v>
      </c>
      <c r="B931">
        <f>IF(SUM('Actual species'!B931:E931)&gt;0,1,IF(SUM('Actual species'!B931:E931="X"),1,0))</f>
        <v>0</v>
      </c>
      <c r="C931">
        <f>IF(SUM('Actual species'!F931)&gt;0,1,IF(SUM('Actual species'!F931="X"),1,0))</f>
        <v>0</v>
      </c>
      <c r="D931">
        <f>IF(SUM('Actual species'!G931)&gt;0,1,IF(SUM('Actual species'!G931="X"),1,0))</f>
        <v>0</v>
      </c>
      <c r="E931">
        <f>IF(SUM('Actual species'!H931)&gt;0,1,IF(SUM('Actual species'!H931="X"),1,0))</f>
        <v>0</v>
      </c>
      <c r="F931">
        <f>IF(SUM('Actual species'!I931)&gt;0,1,IF(SUM('Actual species'!I931="X"),1,0))</f>
        <v>0</v>
      </c>
      <c r="G931">
        <f>IF(SUM('Actual species'!J931)&gt;0,1,IF(SUM('Actual species'!J931="X"),1,0))</f>
        <v>0</v>
      </c>
      <c r="H931">
        <f>IF(SUM('Actual species'!K931)&gt;0,1,IF(SUM('Actual species'!K931="X"),1,0))</f>
        <v>0</v>
      </c>
      <c r="I931">
        <f>IF(SUM('Actual species'!L931)&gt;0,1,IF(SUM('Actual species'!L931="X"),1,0))</f>
        <v>0</v>
      </c>
      <c r="J931">
        <f>IF(SUM('Actual species'!M931)&gt;0,1,IF(SUM('Actual species'!M931="X"),1,0))</f>
        <v>1</v>
      </c>
      <c r="K931">
        <f>IF(SUM('Actual species'!N931)&gt;0,1,IF(SUM('Actual species'!N931="X"),1,0))</f>
        <v>0</v>
      </c>
      <c r="L931">
        <f>IF(SUM('Actual species'!O931)&gt;0,1,IF(SUM('Actual species'!O931="X"),1,0))</f>
        <v>0</v>
      </c>
      <c r="M931">
        <f>IF(SUM('Actual species'!P931)&gt;0,1,IF(SUM('Actual species'!P931="X"),1,0))</f>
        <v>0</v>
      </c>
      <c r="N931">
        <f>IF(SUM('Actual species'!Q931)&gt;0,1,IF(SUM('Actual species'!Q931="X"),1,0))</f>
        <v>0</v>
      </c>
      <c r="O931">
        <f>IF(SUM('Actual species'!R931)&gt;0,1,IF(SUM('Actual species'!R931="X"),1,0))</f>
        <v>0</v>
      </c>
      <c r="P931">
        <f>IF(SUM('Actual species'!S931)&gt;0,1,IF(SUM('Actual species'!S931="X"),1,0))</f>
        <v>0</v>
      </c>
      <c r="Q931">
        <f>IF(SUM('Actual species'!T931)&gt;0,1,IF(SUM('Actual species'!T931="X"),1,0))</f>
        <v>0</v>
      </c>
      <c r="R931">
        <f>IF(SUM('Actual species'!U931)&gt;0,1,IF(SUM('Actual species'!U931="X"),1,0))</f>
        <v>0</v>
      </c>
      <c r="S931">
        <f>IF(SUM('Actual species'!V931)&gt;0,1,IF(SUM('Actual species'!V931="X"),1,0))</f>
        <v>0</v>
      </c>
      <c r="T931">
        <f>IF(SUM('Actual species'!W931)&gt;0,1,IF(SUM('Actual species'!W931="X"),1,0))</f>
        <v>0</v>
      </c>
      <c r="U931">
        <f>IF(SUM('Actual species'!X931)&gt;0,1,IF(SUM('Actual species'!X931="X"),1,0))</f>
        <v>1</v>
      </c>
      <c r="V931">
        <f>IF(SUM('Actual species'!Y931)&gt;0,1,IF(SUM('Actual species'!Y931="X"),1,0))</f>
        <v>1</v>
      </c>
    </row>
    <row r="932" spans="1:22" x14ac:dyDescent="0.3">
      <c r="A932" t="str">
        <f>'Actual species'!A932</f>
        <v>Quedius job</v>
      </c>
      <c r="B932">
        <f>IF(SUM('Actual species'!B932:E932)&gt;0,1,IF(SUM('Actual species'!B932:E932="X"),1,0))</f>
        <v>0</v>
      </c>
      <c r="C932">
        <f>IF(SUM('Actual species'!F932)&gt;0,1,IF(SUM('Actual species'!F932="X"),1,0))</f>
        <v>0</v>
      </c>
      <c r="D932">
        <f>IF(SUM('Actual species'!G932)&gt;0,1,IF(SUM('Actual species'!G932="X"),1,0))</f>
        <v>0</v>
      </c>
      <c r="E932">
        <f>IF(SUM('Actual species'!H932)&gt;0,1,IF(SUM('Actual species'!H932="X"),1,0))</f>
        <v>1</v>
      </c>
      <c r="F932">
        <f>IF(SUM('Actual species'!I932)&gt;0,1,IF(SUM('Actual species'!I932="X"),1,0))</f>
        <v>1</v>
      </c>
      <c r="G932">
        <f>IF(SUM('Actual species'!J932)&gt;0,1,IF(SUM('Actual species'!J932="X"),1,0))</f>
        <v>0</v>
      </c>
      <c r="H932">
        <f>IF(SUM('Actual species'!K932)&gt;0,1,IF(SUM('Actual species'!K932="X"),1,0))</f>
        <v>0</v>
      </c>
      <c r="I932">
        <f>IF(SUM('Actual species'!L932)&gt;0,1,IF(SUM('Actual species'!L932="X"),1,0))</f>
        <v>0</v>
      </c>
      <c r="J932">
        <f>IF(SUM('Actual species'!M932)&gt;0,1,IF(SUM('Actual species'!M932="X"),1,0))</f>
        <v>0</v>
      </c>
      <c r="K932">
        <f>IF(SUM('Actual species'!N932)&gt;0,1,IF(SUM('Actual species'!N932="X"),1,0))</f>
        <v>0</v>
      </c>
      <c r="L932">
        <f>IF(SUM('Actual species'!O932)&gt;0,1,IF(SUM('Actual species'!O932="X"),1,0))</f>
        <v>1</v>
      </c>
      <c r="M932">
        <f>IF(SUM('Actual species'!P932)&gt;0,1,IF(SUM('Actual species'!P932="X"),1,0))</f>
        <v>0</v>
      </c>
      <c r="N932">
        <f>IF(SUM('Actual species'!Q932)&gt;0,1,IF(SUM('Actual species'!Q932="X"),1,0))</f>
        <v>0</v>
      </c>
      <c r="O932">
        <f>IF(SUM('Actual species'!R932)&gt;0,1,IF(SUM('Actual species'!R932="X"),1,0))</f>
        <v>0</v>
      </c>
      <c r="P932">
        <f>IF(SUM('Actual species'!S932)&gt;0,1,IF(SUM('Actual species'!S932="X"),1,0))</f>
        <v>0</v>
      </c>
      <c r="Q932">
        <f>IF(SUM('Actual species'!T932)&gt;0,1,IF(SUM('Actual species'!T932="X"),1,0))</f>
        <v>0</v>
      </c>
      <c r="R932">
        <f>IF(SUM('Actual species'!U932)&gt;0,1,IF(SUM('Actual species'!U932="X"),1,0))</f>
        <v>0</v>
      </c>
      <c r="S932">
        <f>IF(SUM('Actual species'!V932)&gt;0,1,IF(SUM('Actual species'!V932="X"),1,0))</f>
        <v>0</v>
      </c>
      <c r="T932">
        <f>IF(SUM('Actual species'!W932)&gt;0,1,IF(SUM('Actual species'!W932="X"),1,0))</f>
        <v>0</v>
      </c>
      <c r="U932">
        <f>IF(SUM('Actual species'!X932)&gt;0,1,IF(SUM('Actual species'!X932="X"),1,0))</f>
        <v>0</v>
      </c>
      <c r="V932">
        <f>IF(SUM('Actual species'!Y932)&gt;0,1,IF(SUM('Actual species'!Y932="X"),1,0))</f>
        <v>1</v>
      </c>
    </row>
    <row r="933" spans="1:22" x14ac:dyDescent="0.3">
      <c r="A933" t="str">
        <f>'Actual species'!A933</f>
        <v>Quedius lateralis</v>
      </c>
      <c r="B933">
        <f>IF(SUM('Actual species'!B933:E933)&gt;0,1,IF(SUM('Actual species'!B933:E933="X"),1,0))</f>
        <v>0</v>
      </c>
      <c r="C933">
        <f>IF(SUM('Actual species'!F933)&gt;0,1,IF(SUM('Actual species'!F933="X"),1,0))</f>
        <v>0</v>
      </c>
      <c r="D933">
        <f>IF(SUM('Actual species'!G933)&gt;0,1,IF(SUM('Actual species'!G933="X"),1,0))</f>
        <v>0</v>
      </c>
      <c r="E933">
        <f>IF(SUM('Actual species'!H933)&gt;0,1,IF(SUM('Actual species'!H933="X"),1,0))</f>
        <v>0</v>
      </c>
      <c r="F933">
        <f>IF(SUM('Actual species'!I933)&gt;0,1,IF(SUM('Actual species'!I933="X"),1,0))</f>
        <v>0</v>
      </c>
      <c r="G933">
        <f>IF(SUM('Actual species'!J933)&gt;0,1,IF(SUM('Actual species'!J933="X"),1,0))</f>
        <v>0</v>
      </c>
      <c r="H933">
        <f>IF(SUM('Actual species'!K933)&gt;0,1,IF(SUM('Actual species'!K933="X"),1,0))</f>
        <v>1</v>
      </c>
      <c r="I933">
        <f>IF(SUM('Actual species'!L933)&gt;0,1,IF(SUM('Actual species'!L933="X"),1,0))</f>
        <v>0</v>
      </c>
      <c r="J933">
        <f>IF(SUM('Actual species'!M933)&gt;0,1,IF(SUM('Actual species'!M933="X"),1,0))</f>
        <v>1</v>
      </c>
      <c r="K933">
        <f>IF(SUM('Actual species'!N933)&gt;0,1,IF(SUM('Actual species'!N933="X"),1,0))</f>
        <v>0</v>
      </c>
      <c r="L933">
        <f>IF(SUM('Actual species'!O933)&gt;0,1,IF(SUM('Actual species'!O933="X"),1,0))</f>
        <v>0</v>
      </c>
      <c r="M933">
        <f>IF(SUM('Actual species'!P933)&gt;0,1,IF(SUM('Actual species'!P933="X"),1,0))</f>
        <v>0</v>
      </c>
      <c r="N933">
        <f>IF(SUM('Actual species'!Q933)&gt;0,1,IF(SUM('Actual species'!Q933="X"),1,0))</f>
        <v>0</v>
      </c>
      <c r="O933">
        <f>IF(SUM('Actual species'!R933)&gt;0,1,IF(SUM('Actual species'!R933="X"),1,0))</f>
        <v>1</v>
      </c>
      <c r="P933">
        <f>IF(SUM('Actual species'!S933)&gt;0,1,IF(SUM('Actual species'!S933="X"),1,0))</f>
        <v>0</v>
      </c>
      <c r="Q933">
        <f>IF(SUM('Actual species'!T933)&gt;0,1,IF(SUM('Actual species'!T933="X"),1,0))</f>
        <v>0</v>
      </c>
      <c r="R933">
        <f>IF(SUM('Actual species'!U933)&gt;0,1,IF(SUM('Actual species'!U933="X"),1,0))</f>
        <v>0</v>
      </c>
      <c r="S933">
        <f>IF(SUM('Actual species'!V933)&gt;0,1,IF(SUM('Actual species'!V933="X"),1,0))</f>
        <v>0</v>
      </c>
      <c r="T933">
        <f>IF(SUM('Actual species'!W933)&gt;0,1,IF(SUM('Actual species'!W933="X"),1,0))</f>
        <v>0</v>
      </c>
      <c r="U933">
        <f>IF(SUM('Actual species'!X933)&gt;0,1,IF(SUM('Actual species'!X933="X"),1,0))</f>
        <v>1</v>
      </c>
      <c r="V933">
        <f>IF(SUM('Actual species'!Y933)&gt;0,1,IF(SUM('Actual species'!Y933="X"),1,0))</f>
        <v>1</v>
      </c>
    </row>
    <row r="934" spans="1:22" x14ac:dyDescent="0.3">
      <c r="A934" t="str">
        <f>'Actual species'!A934</f>
        <v>Quedius levicollis</v>
      </c>
      <c r="B934">
        <f>IF(SUM('Actual species'!B934:E934)&gt;0,1,IF(SUM('Actual species'!B934:E934="X"),1,0))</f>
        <v>0</v>
      </c>
      <c r="C934">
        <f>IF(SUM('Actual species'!F934)&gt;0,1,IF(SUM('Actual species'!F934="X"),1,0))</f>
        <v>0</v>
      </c>
      <c r="D934">
        <f>IF(SUM('Actual species'!G934)&gt;0,1,IF(SUM('Actual species'!G934="X"),1,0))</f>
        <v>0</v>
      </c>
      <c r="E934">
        <f>IF(SUM('Actual species'!H934)&gt;0,1,IF(SUM('Actual species'!H934="X"),1,0))</f>
        <v>0</v>
      </c>
      <c r="F934">
        <f>IF(SUM('Actual species'!I934)&gt;0,1,IF(SUM('Actual species'!I934="X"),1,0))</f>
        <v>1</v>
      </c>
      <c r="G934">
        <f>IF(SUM('Actual species'!J934)&gt;0,1,IF(SUM('Actual species'!J934="X"),1,0))</f>
        <v>1</v>
      </c>
      <c r="H934">
        <f>IF(SUM('Actual species'!K934)&gt;0,1,IF(SUM('Actual species'!K934="X"),1,0))</f>
        <v>1</v>
      </c>
      <c r="I934">
        <f>IF(SUM('Actual species'!L934)&gt;0,1,IF(SUM('Actual species'!L934="X"),1,0))</f>
        <v>0</v>
      </c>
      <c r="J934">
        <f>IF(SUM('Actual species'!M934)&gt;0,1,IF(SUM('Actual species'!M934="X"),1,0))</f>
        <v>1</v>
      </c>
      <c r="K934">
        <f>IF(SUM('Actual species'!N934)&gt;0,1,IF(SUM('Actual species'!N934="X"),1,0))</f>
        <v>0</v>
      </c>
      <c r="L934">
        <f>IF(SUM('Actual species'!O934)&gt;0,1,IF(SUM('Actual species'!O934="X"),1,0))</f>
        <v>1</v>
      </c>
      <c r="M934">
        <f>IF(SUM('Actual species'!P934)&gt;0,1,IF(SUM('Actual species'!P934="X"),1,0))</f>
        <v>0</v>
      </c>
      <c r="N934">
        <f>IF(SUM('Actual species'!Q934)&gt;0,1,IF(SUM('Actual species'!Q934="X"),1,0))</f>
        <v>0</v>
      </c>
      <c r="O934">
        <f>IF(SUM('Actual species'!R934)&gt;0,1,IF(SUM('Actual species'!R934="X"),1,0))</f>
        <v>0</v>
      </c>
      <c r="P934">
        <f>IF(SUM('Actual species'!S934)&gt;0,1,IF(SUM('Actual species'!S934="X"),1,0))</f>
        <v>0</v>
      </c>
      <c r="Q934">
        <f>IF(SUM('Actual species'!T934)&gt;0,1,IF(SUM('Actual species'!T934="X"),1,0))</f>
        <v>0</v>
      </c>
      <c r="R934">
        <f>IF(SUM('Actual species'!U934)&gt;0,1,IF(SUM('Actual species'!U934="X"),1,0))</f>
        <v>0</v>
      </c>
      <c r="S934">
        <f>IF(SUM('Actual species'!V934)&gt;0,1,IF(SUM('Actual species'!V934="X"),1,0))</f>
        <v>0</v>
      </c>
      <c r="T934">
        <f>IF(SUM('Actual species'!W934)&gt;0,1,IF(SUM('Actual species'!W934="X"),1,0))</f>
        <v>0</v>
      </c>
      <c r="U934">
        <f>IF(SUM('Actual species'!X934)&gt;0,1,IF(SUM('Actual species'!X934="X"),1,0))</f>
        <v>1</v>
      </c>
      <c r="V934">
        <f>IF(SUM('Actual species'!Y934)&gt;0,1,IF(SUM('Actual species'!Y934="X"),1,0))</f>
        <v>1</v>
      </c>
    </row>
    <row r="935" spans="1:22" x14ac:dyDescent="0.3">
      <c r="A935" t="str">
        <f>'Actual species'!A935</f>
        <v>Quedius limbatus</v>
      </c>
      <c r="B935">
        <f>IF(SUM('Actual species'!B935:E935)&gt;0,1,IF(SUM('Actual species'!B935:E935="X"),1,0))</f>
        <v>0</v>
      </c>
      <c r="C935">
        <f>IF(SUM('Actual species'!F935)&gt;0,1,IF(SUM('Actual species'!F935="X"),1,0))</f>
        <v>0</v>
      </c>
      <c r="D935">
        <f>IF(SUM('Actual species'!G935)&gt;0,1,IF(SUM('Actual species'!G935="X"),1,0))</f>
        <v>0</v>
      </c>
      <c r="E935">
        <f>IF(SUM('Actual species'!H935)&gt;0,1,IF(SUM('Actual species'!H935="X"),1,0))</f>
        <v>0</v>
      </c>
      <c r="F935">
        <f>IF(SUM('Actual species'!I935)&gt;0,1,IF(SUM('Actual species'!I935="X"),1,0))</f>
        <v>0</v>
      </c>
      <c r="G935">
        <f>IF(SUM('Actual species'!J935)&gt;0,1,IF(SUM('Actual species'!J935="X"),1,0))</f>
        <v>0</v>
      </c>
      <c r="H935">
        <f>IF(SUM('Actual species'!K935)&gt;0,1,IF(SUM('Actual species'!K935="X"),1,0))</f>
        <v>0</v>
      </c>
      <c r="I935">
        <f>IF(SUM('Actual species'!L935)&gt;0,1,IF(SUM('Actual species'!L935="X"),1,0))</f>
        <v>0</v>
      </c>
      <c r="J935">
        <f>IF(SUM('Actual species'!M935)&gt;0,1,IF(SUM('Actual species'!M935="X"),1,0))</f>
        <v>0</v>
      </c>
      <c r="K935">
        <f>IF(SUM('Actual species'!N935)&gt;0,1,IF(SUM('Actual species'!N935="X"),1,0))</f>
        <v>0</v>
      </c>
      <c r="L935">
        <f>IF(SUM('Actual species'!O935)&gt;0,1,IF(SUM('Actual species'!O935="X"),1,0))</f>
        <v>0</v>
      </c>
      <c r="M935">
        <f>IF(SUM('Actual species'!P935)&gt;0,1,IF(SUM('Actual species'!P935="X"),1,0))</f>
        <v>0</v>
      </c>
      <c r="N935">
        <f>IF(SUM('Actual species'!Q935)&gt;0,1,IF(SUM('Actual species'!Q935="X"),1,0))</f>
        <v>0</v>
      </c>
      <c r="O935">
        <f>IF(SUM('Actual species'!R935)&gt;0,1,IF(SUM('Actual species'!R935="X"),1,0))</f>
        <v>0</v>
      </c>
      <c r="P935">
        <f>IF(SUM('Actual species'!S935)&gt;0,1,IF(SUM('Actual species'!S935="X"),1,0))</f>
        <v>0</v>
      </c>
      <c r="Q935">
        <f>IF(SUM('Actual species'!T935)&gt;0,1,IF(SUM('Actual species'!T935="X"),1,0))</f>
        <v>1</v>
      </c>
      <c r="R935">
        <f>IF(SUM('Actual species'!U935)&gt;0,1,IF(SUM('Actual species'!U935="X"),1,0))</f>
        <v>0</v>
      </c>
      <c r="S935">
        <f>IF(SUM('Actual species'!V935)&gt;0,1,IF(SUM('Actual species'!V935="X"),1,0))</f>
        <v>0</v>
      </c>
      <c r="T935">
        <f>IF(SUM('Actual species'!W935)&gt;0,1,IF(SUM('Actual species'!W935="X"),1,0))</f>
        <v>0</v>
      </c>
      <c r="U935">
        <f>IF(SUM('Actual species'!X935)&gt;0,1,IF(SUM('Actual species'!X935="X"),1,0))</f>
        <v>1</v>
      </c>
      <c r="V935">
        <f>IF(SUM('Actual species'!Y935)&gt;0,1,IF(SUM('Actual species'!Y935="X"),1,0))</f>
        <v>1</v>
      </c>
    </row>
    <row r="936" spans="1:22" x14ac:dyDescent="0.3">
      <c r="A936" t="str">
        <f>'Actual species'!A936</f>
        <v>Quedius meridiocarpathicus</v>
      </c>
      <c r="B936">
        <f>IF(SUM('Actual species'!B936:E936)&gt;0,1,IF(SUM('Actual species'!B936:E936="X"),1,0))</f>
        <v>0</v>
      </c>
      <c r="C936">
        <f>IF(SUM('Actual species'!F936)&gt;0,1,IF(SUM('Actual species'!F936="X"),1,0))</f>
        <v>0</v>
      </c>
      <c r="D936">
        <f>IF(SUM('Actual species'!G936)&gt;0,1,IF(SUM('Actual species'!G936="X"),1,0))</f>
        <v>0</v>
      </c>
      <c r="E936">
        <f>IF(SUM('Actual species'!H936)&gt;0,1,IF(SUM('Actual species'!H936="X"),1,0))</f>
        <v>0</v>
      </c>
      <c r="F936">
        <f>IF(SUM('Actual species'!I936)&gt;0,1,IF(SUM('Actual species'!I936="X"),1,0))</f>
        <v>0</v>
      </c>
      <c r="G936">
        <f>IF(SUM('Actual species'!J936)&gt;0,1,IF(SUM('Actual species'!J936="X"),1,0))</f>
        <v>0</v>
      </c>
      <c r="H936">
        <f>IF(SUM('Actual species'!K936)&gt;0,1,IF(SUM('Actual species'!K936="X"),1,0))</f>
        <v>0</v>
      </c>
      <c r="I936">
        <f>IF(SUM('Actual species'!L936)&gt;0,1,IF(SUM('Actual species'!L936="X"),1,0))</f>
        <v>0</v>
      </c>
      <c r="J936">
        <f>IF(SUM('Actual species'!M936)&gt;0,1,IF(SUM('Actual species'!M936="X"),1,0))</f>
        <v>1</v>
      </c>
      <c r="K936">
        <f>IF(SUM('Actual species'!N936)&gt;0,1,IF(SUM('Actual species'!N936="X"),1,0))</f>
        <v>0</v>
      </c>
      <c r="L936">
        <f>IF(SUM('Actual species'!O936)&gt;0,1,IF(SUM('Actual species'!O936="X"),1,0))</f>
        <v>0</v>
      </c>
      <c r="M936">
        <f>IF(SUM('Actual species'!P936)&gt;0,1,IF(SUM('Actual species'!P936="X"),1,0))</f>
        <v>1</v>
      </c>
      <c r="N936">
        <f>IF(SUM('Actual species'!Q936)&gt;0,1,IF(SUM('Actual species'!Q936="X"),1,0))</f>
        <v>0</v>
      </c>
      <c r="O936">
        <f>IF(SUM('Actual species'!R936)&gt;0,1,IF(SUM('Actual species'!R936="X"),1,0))</f>
        <v>0</v>
      </c>
      <c r="P936">
        <f>IF(SUM('Actual species'!S936)&gt;0,1,IF(SUM('Actual species'!S936="X"),1,0))</f>
        <v>0</v>
      </c>
      <c r="Q936">
        <f>IF(SUM('Actual species'!T936)&gt;0,1,IF(SUM('Actual species'!T936="X"),1,0))</f>
        <v>0</v>
      </c>
      <c r="R936">
        <f>IF(SUM('Actual species'!U936)&gt;0,1,IF(SUM('Actual species'!U936="X"),1,0))</f>
        <v>0</v>
      </c>
      <c r="S936">
        <f>IF(SUM('Actual species'!V936)&gt;0,1,IF(SUM('Actual species'!V936="X"),1,0))</f>
        <v>0</v>
      </c>
      <c r="T936">
        <f>IF(SUM('Actual species'!W936)&gt;0,1,IF(SUM('Actual species'!W936="X"),1,0))</f>
        <v>0</v>
      </c>
      <c r="U936">
        <f>IF(SUM('Actual species'!X936)&gt;0,1,IF(SUM('Actual species'!X936="X"),1,0))</f>
        <v>1</v>
      </c>
      <c r="V936">
        <f>IF(SUM('Actual species'!Y936)&gt;0,1,IF(SUM('Actual species'!Y936="X"),1,0))</f>
        <v>1</v>
      </c>
    </row>
    <row r="937" spans="1:22" x14ac:dyDescent="0.3">
      <c r="A937" t="str">
        <f>'Actual species'!A937</f>
        <v>Quedius mesomelinus</v>
      </c>
      <c r="B937">
        <f>IF(SUM('Actual species'!B937:E937)&gt;0,1,IF(SUM('Actual species'!B937:E937="X"),1,0))</f>
        <v>0</v>
      </c>
      <c r="C937">
        <f>IF(SUM('Actual species'!F937)&gt;0,1,IF(SUM('Actual species'!F937="X"),1,0))</f>
        <v>0</v>
      </c>
      <c r="D937">
        <f>IF(SUM('Actual species'!G937)&gt;0,1,IF(SUM('Actual species'!G937="X"),1,0))</f>
        <v>0</v>
      </c>
      <c r="E937">
        <f>IF(SUM('Actual species'!H937)&gt;0,1,IF(SUM('Actual species'!H937="X"),1,0))</f>
        <v>0</v>
      </c>
      <c r="F937">
        <f>IF(SUM('Actual species'!I937)&gt;0,1,IF(SUM('Actual species'!I937="X"),1,0))</f>
        <v>0</v>
      </c>
      <c r="G937">
        <f>IF(SUM('Actual species'!J937)&gt;0,1,IF(SUM('Actual species'!J937="X"),1,0))</f>
        <v>0</v>
      </c>
      <c r="H937">
        <f>IF(SUM('Actual species'!K937)&gt;0,1,IF(SUM('Actual species'!K937="X"),1,0))</f>
        <v>0</v>
      </c>
      <c r="I937">
        <f>IF(SUM('Actual species'!L937)&gt;0,1,IF(SUM('Actual species'!L937="X"),1,0))</f>
        <v>0</v>
      </c>
      <c r="J937">
        <f>IF(SUM('Actual species'!M937)&gt;0,1,IF(SUM('Actual species'!M937="X"),1,0))</f>
        <v>0</v>
      </c>
      <c r="K937">
        <f>IF(SUM('Actual species'!N937)&gt;0,1,IF(SUM('Actual species'!N937="X"),1,0))</f>
        <v>0</v>
      </c>
      <c r="L937">
        <f>IF(SUM('Actual species'!O937)&gt;0,1,IF(SUM('Actual species'!O937="X"),1,0))</f>
        <v>0</v>
      </c>
      <c r="M937">
        <f>IF(SUM('Actual species'!P937)&gt;0,1,IF(SUM('Actual species'!P937="X"),1,0))</f>
        <v>0</v>
      </c>
      <c r="N937">
        <f>IF(SUM('Actual species'!Q937)&gt;0,1,IF(SUM('Actual species'!Q937="X"),1,0))</f>
        <v>0</v>
      </c>
      <c r="O937">
        <f>IF(SUM('Actual species'!R937)&gt;0,1,IF(SUM('Actual species'!R937="X"),1,0))</f>
        <v>0</v>
      </c>
      <c r="P937">
        <f>IF(SUM('Actual species'!S937)&gt;0,1,IF(SUM('Actual species'!S937="X"),1,0))</f>
        <v>0</v>
      </c>
      <c r="Q937">
        <f>IF(SUM('Actual species'!T937)&gt;0,1,IF(SUM('Actual species'!T937="X"),1,0))</f>
        <v>1</v>
      </c>
      <c r="R937">
        <f>IF(SUM('Actual species'!U937)&gt;0,1,IF(SUM('Actual species'!U937="X"),1,0))</f>
        <v>1</v>
      </c>
      <c r="S937">
        <f>IF(SUM('Actual species'!V937)&gt;0,1,IF(SUM('Actual species'!V937="X"),1,0))</f>
        <v>0</v>
      </c>
      <c r="T937">
        <f>IF(SUM('Actual species'!W937)&gt;0,1,IF(SUM('Actual species'!W937="X"),1,0))</f>
        <v>0</v>
      </c>
      <c r="U937">
        <f>IF(SUM('Actual species'!X937)&gt;0,1,IF(SUM('Actual species'!X937="X"),1,0))</f>
        <v>1</v>
      </c>
      <c r="V937">
        <f>IF(SUM('Actual species'!Y937)&gt;0,1,IF(SUM('Actual species'!Y937="X"),1,0))</f>
        <v>1</v>
      </c>
    </row>
    <row r="938" spans="1:22" x14ac:dyDescent="0.3">
      <c r="A938" t="str">
        <f>'Actual species'!A938</f>
        <v>Quedius microps</v>
      </c>
      <c r="B938">
        <f>IF(SUM('Actual species'!B938:E938)&gt;0,1,IF(SUM('Actual species'!B938:E938="X"),1,0))</f>
        <v>0</v>
      </c>
      <c r="C938">
        <f>IF(SUM('Actual species'!F938)&gt;0,1,IF(SUM('Actual species'!F938="X"),1,0))</f>
        <v>0</v>
      </c>
      <c r="D938">
        <f>IF(SUM('Actual species'!G938)&gt;0,1,IF(SUM('Actual species'!G938="X"),1,0))</f>
        <v>0</v>
      </c>
      <c r="E938">
        <f>IF(SUM('Actual species'!H938)&gt;0,1,IF(SUM('Actual species'!H938="X"),1,0))</f>
        <v>0</v>
      </c>
      <c r="F938">
        <f>IF(SUM('Actual species'!I938)&gt;0,1,IF(SUM('Actual species'!I938="X"),1,0))</f>
        <v>0</v>
      </c>
      <c r="G938">
        <f>IF(SUM('Actual species'!J938)&gt;0,1,IF(SUM('Actual species'!J938="X"),1,0))</f>
        <v>0</v>
      </c>
      <c r="H938">
        <f>IF(SUM('Actual species'!K938)&gt;0,1,IF(SUM('Actual species'!K938="X"),1,0))</f>
        <v>0</v>
      </c>
      <c r="I938">
        <f>IF(SUM('Actual species'!L938)&gt;0,1,IF(SUM('Actual species'!L938="X"),1,0))</f>
        <v>0</v>
      </c>
      <c r="J938">
        <f>IF(SUM('Actual species'!M938)&gt;0,1,IF(SUM('Actual species'!M938="X"),1,0))</f>
        <v>0</v>
      </c>
      <c r="K938">
        <f>IF(SUM('Actual species'!N938)&gt;0,1,IF(SUM('Actual species'!N938="X"),1,0))</f>
        <v>0</v>
      </c>
      <c r="L938">
        <f>IF(SUM('Actual species'!O938)&gt;0,1,IF(SUM('Actual species'!O938="X"),1,0))</f>
        <v>0</v>
      </c>
      <c r="M938">
        <f>IF(SUM('Actual species'!P938)&gt;0,1,IF(SUM('Actual species'!P938="X"),1,0))</f>
        <v>0</v>
      </c>
      <c r="N938">
        <f>IF(SUM('Actual species'!Q938)&gt;0,1,IF(SUM('Actual species'!Q938="X"),1,0))</f>
        <v>1</v>
      </c>
      <c r="O938">
        <f>IF(SUM('Actual species'!R938)&gt;0,1,IF(SUM('Actual species'!R938="X"),1,0))</f>
        <v>0</v>
      </c>
      <c r="P938">
        <f>IF(SUM('Actual species'!S938)&gt;0,1,IF(SUM('Actual species'!S938="X"),1,0))</f>
        <v>0</v>
      </c>
      <c r="Q938">
        <f>IF(SUM('Actual species'!T938)&gt;0,1,IF(SUM('Actual species'!T938="X"),1,0))</f>
        <v>0</v>
      </c>
      <c r="R938">
        <f>IF(SUM('Actual species'!U938)&gt;0,1,IF(SUM('Actual species'!U938="X"),1,0))</f>
        <v>0</v>
      </c>
      <c r="S938">
        <f>IF(SUM('Actual species'!V938)&gt;0,1,IF(SUM('Actual species'!V938="X"),1,0))</f>
        <v>0</v>
      </c>
      <c r="T938">
        <f>IF(SUM('Actual species'!W938)&gt;0,1,IF(SUM('Actual species'!W938="X"),1,0))</f>
        <v>0</v>
      </c>
      <c r="U938">
        <f>IF(SUM('Actual species'!X938)&gt;0,1,IF(SUM('Actual species'!X938="X"),1,0))</f>
        <v>1</v>
      </c>
      <c r="V938">
        <f>IF(SUM('Actual species'!Y938)&gt;0,1,IF(SUM('Actual species'!Y938="X"),1,0))</f>
        <v>0</v>
      </c>
    </row>
    <row r="939" spans="1:22" x14ac:dyDescent="0.3">
      <c r="A939" t="str">
        <f>'Actual species'!A939</f>
        <v>Quedius nemoralis</v>
      </c>
      <c r="B939">
        <f>IF(SUM('Actual species'!B939:E939)&gt;0,1,IF(SUM('Actual species'!B939:E939="X"),1,0))</f>
        <v>0</v>
      </c>
      <c r="C939">
        <f>IF(SUM('Actual species'!F939)&gt;0,1,IF(SUM('Actual species'!F939="X"),1,0))</f>
        <v>0</v>
      </c>
      <c r="D939">
        <f>IF(SUM('Actual species'!G939)&gt;0,1,IF(SUM('Actual species'!G939="X"),1,0))</f>
        <v>1</v>
      </c>
      <c r="E939">
        <f>IF(SUM('Actual species'!H939)&gt;0,1,IF(SUM('Actual species'!H939="X"),1,0))</f>
        <v>1</v>
      </c>
      <c r="F939">
        <f>IF(SUM('Actual species'!I939)&gt;0,1,IF(SUM('Actual species'!I939="X"),1,0))</f>
        <v>1</v>
      </c>
      <c r="G939">
        <f>IF(SUM('Actual species'!J939)&gt;0,1,IF(SUM('Actual species'!J939="X"),1,0))</f>
        <v>1</v>
      </c>
      <c r="H939">
        <f>IF(SUM('Actual species'!K939)&gt;0,1,IF(SUM('Actual species'!K939="X"),1,0))</f>
        <v>1</v>
      </c>
      <c r="I939">
        <f>IF(SUM('Actual species'!L939)&gt;0,1,IF(SUM('Actual species'!L939="X"),1,0))</f>
        <v>1</v>
      </c>
      <c r="J939">
        <f>IF(SUM('Actual species'!M939)&gt;0,1,IF(SUM('Actual species'!M939="X"),1,0))</f>
        <v>1</v>
      </c>
      <c r="K939">
        <f>IF(SUM('Actual species'!N939)&gt;0,1,IF(SUM('Actual species'!N939="X"),1,0))</f>
        <v>1</v>
      </c>
      <c r="L939">
        <f>IF(SUM('Actual species'!O939)&gt;0,1,IF(SUM('Actual species'!O939="X"),1,0))</f>
        <v>1</v>
      </c>
      <c r="M939">
        <f>IF(SUM('Actual species'!P939)&gt;0,1,IF(SUM('Actual species'!P939="X"),1,0))</f>
        <v>1</v>
      </c>
      <c r="N939">
        <f>IF(SUM('Actual species'!Q939)&gt;0,1,IF(SUM('Actual species'!Q939="X"),1,0))</f>
        <v>0</v>
      </c>
      <c r="O939">
        <f>IF(SUM('Actual species'!R939)&gt;0,1,IF(SUM('Actual species'!R939="X"),1,0))</f>
        <v>0</v>
      </c>
      <c r="P939">
        <f>IF(SUM('Actual species'!S939)&gt;0,1,IF(SUM('Actual species'!S939="X"),1,0))</f>
        <v>0</v>
      </c>
      <c r="Q939">
        <f>IF(SUM('Actual species'!T939)&gt;0,1,IF(SUM('Actual species'!T939="X"),1,0))</f>
        <v>0</v>
      </c>
      <c r="R939">
        <f>IF(SUM('Actual species'!U939)&gt;0,1,IF(SUM('Actual species'!U939="X"),1,0))</f>
        <v>1</v>
      </c>
      <c r="S939">
        <f>IF(SUM('Actual species'!V939)&gt;0,1,IF(SUM('Actual species'!V939="X"),1,0))</f>
        <v>1</v>
      </c>
      <c r="T939">
        <f>IF(SUM('Actual species'!W939)&gt;0,1,IF(SUM('Actual species'!W939="X"),1,0))</f>
        <v>0</v>
      </c>
      <c r="U939">
        <f>IF(SUM('Actual species'!X939)&gt;0,1,IF(SUM('Actual species'!X939="X"),1,0))</f>
        <v>1</v>
      </c>
      <c r="V939">
        <f>IF(SUM('Actual species'!Y939)&gt;0,1,IF(SUM('Actual species'!Y939="X"),1,0))</f>
        <v>1</v>
      </c>
    </row>
    <row r="940" spans="1:22" x14ac:dyDescent="0.3">
      <c r="A940" t="str">
        <f>'Actual species'!A940</f>
        <v>Quedius nivicola</v>
      </c>
      <c r="B940">
        <f>IF(SUM('Actual species'!B940:E940)&gt;0,1,IF(SUM('Actual species'!B940:E940="X"),1,0))</f>
        <v>0</v>
      </c>
      <c r="C940">
        <f>IF(SUM('Actual species'!F940)&gt;0,1,IF(SUM('Actual species'!F940="X"),1,0))</f>
        <v>1</v>
      </c>
      <c r="D940">
        <f>IF(SUM('Actual species'!G940)&gt;0,1,IF(SUM('Actual species'!G940="X"),1,0))</f>
        <v>1</v>
      </c>
      <c r="E940">
        <f>IF(SUM('Actual species'!H940)&gt;0,1,IF(SUM('Actual species'!H940="X"),1,0))</f>
        <v>1</v>
      </c>
      <c r="F940">
        <f>IF(SUM('Actual species'!I940)&gt;0,1,IF(SUM('Actual species'!I940="X"),1,0))</f>
        <v>0</v>
      </c>
      <c r="G940">
        <f>IF(SUM('Actual species'!J940)&gt;0,1,IF(SUM('Actual species'!J940="X"),1,0))</f>
        <v>0</v>
      </c>
      <c r="H940">
        <f>IF(SUM('Actual species'!K940)&gt;0,1,IF(SUM('Actual species'!K940="X"),1,0))</f>
        <v>0</v>
      </c>
      <c r="I940">
        <f>IF(SUM('Actual species'!L940)&gt;0,1,IF(SUM('Actual species'!L940="X"),1,0))</f>
        <v>0</v>
      </c>
      <c r="J940">
        <f>IF(SUM('Actual species'!M940)&gt;0,1,IF(SUM('Actual species'!M940="X"),1,0))</f>
        <v>1</v>
      </c>
      <c r="K940">
        <f>IF(SUM('Actual species'!N940)&gt;0,1,IF(SUM('Actual species'!N940="X"),1,0))</f>
        <v>1</v>
      </c>
      <c r="L940">
        <f>IF(SUM('Actual species'!O940)&gt;0,1,IF(SUM('Actual species'!O940="X"),1,0))</f>
        <v>0</v>
      </c>
      <c r="M940">
        <f>IF(SUM('Actual species'!P940)&gt;0,1,IF(SUM('Actual species'!P940="X"),1,0))</f>
        <v>0</v>
      </c>
      <c r="N940">
        <f>IF(SUM('Actual species'!Q940)&gt;0,1,IF(SUM('Actual species'!Q940="X"),1,0))</f>
        <v>0</v>
      </c>
      <c r="O940">
        <f>IF(SUM('Actual species'!R940)&gt;0,1,IF(SUM('Actual species'!R940="X"),1,0))</f>
        <v>0</v>
      </c>
      <c r="P940">
        <f>IF(SUM('Actual species'!S940)&gt;0,1,IF(SUM('Actual species'!S940="X"),1,0))</f>
        <v>0</v>
      </c>
      <c r="Q940">
        <f>IF(SUM('Actual species'!T940)&gt;0,1,IF(SUM('Actual species'!T940="X"),1,0))</f>
        <v>0</v>
      </c>
      <c r="R940">
        <f>IF(SUM('Actual species'!U940)&gt;0,1,IF(SUM('Actual species'!U940="X"),1,0))</f>
        <v>0</v>
      </c>
      <c r="S940">
        <f>IF(SUM('Actual species'!V940)&gt;0,1,IF(SUM('Actual species'!V940="X"),1,0))</f>
        <v>0</v>
      </c>
      <c r="T940">
        <f>IF(SUM('Actual species'!W940)&gt;0,1,IF(SUM('Actual species'!W940="X"),1,0))</f>
        <v>0</v>
      </c>
      <c r="U940">
        <f>IF(SUM('Actual species'!X940)&gt;0,1,IF(SUM('Actual species'!X940="X"),1,0))</f>
        <v>1</v>
      </c>
      <c r="V940">
        <f>IF(SUM('Actual species'!Y940)&gt;0,1,IF(SUM('Actual species'!Y940="X"),1,0))</f>
        <v>0</v>
      </c>
    </row>
    <row r="941" spans="1:22" x14ac:dyDescent="0.3">
      <c r="A941" t="str">
        <f>'Actual species'!A941</f>
        <v>Quedius paradisianus</v>
      </c>
      <c r="B941">
        <f>IF(SUM('Actual species'!B941:E941)&gt;0,1,IF(SUM('Actual species'!B941:E941="X"),1,0))</f>
        <v>0</v>
      </c>
      <c r="C941">
        <f>IF(SUM('Actual species'!F941)&gt;0,1,IF(SUM('Actual species'!F941="X"),1,0))</f>
        <v>0</v>
      </c>
      <c r="D941">
        <f>IF(SUM('Actual species'!G941)&gt;0,1,IF(SUM('Actual species'!G941="X"),1,0))</f>
        <v>0</v>
      </c>
      <c r="E941">
        <f>IF(SUM('Actual species'!H941)&gt;0,1,IF(SUM('Actual species'!H941="X"),1,0))</f>
        <v>0</v>
      </c>
      <c r="F941">
        <f>IF(SUM('Actual species'!I941)&gt;0,1,IF(SUM('Actual species'!I941="X"),1,0))</f>
        <v>0</v>
      </c>
      <c r="G941">
        <f>IF(SUM('Actual species'!J941)&gt;0,1,IF(SUM('Actual species'!J941="X"),1,0))</f>
        <v>0</v>
      </c>
      <c r="H941">
        <f>IF(SUM('Actual species'!K941)&gt;0,1,IF(SUM('Actual species'!K941="X"),1,0))</f>
        <v>0</v>
      </c>
      <c r="I941">
        <f>IF(SUM('Actual species'!L941)&gt;0,1,IF(SUM('Actual species'!L941="X"),1,0))</f>
        <v>0</v>
      </c>
      <c r="J941">
        <f>IF(SUM('Actual species'!M941)&gt;0,1,IF(SUM('Actual species'!M941="X"),1,0))</f>
        <v>0</v>
      </c>
      <c r="K941">
        <f>IF(SUM('Actual species'!N941)&gt;0,1,IF(SUM('Actual species'!N941="X"),1,0))</f>
        <v>0</v>
      </c>
      <c r="L941">
        <f>IF(SUM('Actual species'!O941)&gt;0,1,IF(SUM('Actual species'!O941="X"),1,0))</f>
        <v>0</v>
      </c>
      <c r="M941">
        <f>IF(SUM('Actual species'!P941)&gt;0,1,IF(SUM('Actual species'!P941="X"),1,0))</f>
        <v>0</v>
      </c>
      <c r="N941">
        <f>IF(SUM('Actual species'!Q941)&gt;0,1,IF(SUM('Actual species'!Q941="X"),1,0))</f>
        <v>0</v>
      </c>
      <c r="O941">
        <f>IF(SUM('Actual species'!R941)&gt;0,1,IF(SUM('Actual species'!R941="X"),1,0))</f>
        <v>0</v>
      </c>
      <c r="P941">
        <f>IF(SUM('Actual species'!S941)&gt;0,1,IF(SUM('Actual species'!S941="X"),1,0))</f>
        <v>0</v>
      </c>
      <c r="Q941">
        <f>IF(SUM('Actual species'!T941)&gt;0,1,IF(SUM('Actual species'!T941="X"),1,0))</f>
        <v>0</v>
      </c>
      <c r="R941">
        <f>IF(SUM('Actual species'!U941)&gt;0,1,IF(SUM('Actual species'!U941="X"),1,0))</f>
        <v>0</v>
      </c>
      <c r="S941">
        <f>IF(SUM('Actual species'!V941)&gt;0,1,IF(SUM('Actual species'!V941="X"),1,0))</f>
        <v>1</v>
      </c>
      <c r="T941">
        <f>IF(SUM('Actual species'!W941)&gt;0,1,IF(SUM('Actual species'!W941="X"),1,0))</f>
        <v>0</v>
      </c>
      <c r="U941">
        <f>IF(SUM('Actual species'!X941)&gt;0,1,IF(SUM('Actual species'!X941="X"),1,0))</f>
        <v>1</v>
      </c>
      <c r="V941">
        <f>IF(SUM('Actual species'!Y941)&gt;0,1,IF(SUM('Actual species'!Y941="X"),1,0))</f>
        <v>1</v>
      </c>
    </row>
    <row r="942" spans="1:22" x14ac:dyDescent="0.3">
      <c r="A942" t="str">
        <f>'Actual species'!A942</f>
        <v>Quedius persimilis</v>
      </c>
      <c r="B942">
        <f>IF(SUM('Actual species'!B942:E942)&gt;0,1,IF(SUM('Actual species'!B942:E942="X"),1,0))</f>
        <v>0</v>
      </c>
      <c r="C942">
        <f>IF(SUM('Actual species'!F942)&gt;0,1,IF(SUM('Actual species'!F942="X"),1,0))</f>
        <v>0</v>
      </c>
      <c r="D942">
        <f>IF(SUM('Actual species'!G942)&gt;0,1,IF(SUM('Actual species'!G942="X"),1,0))</f>
        <v>0</v>
      </c>
      <c r="E942">
        <f>IF(SUM('Actual species'!H942)&gt;0,1,IF(SUM('Actual species'!H942="X"),1,0))</f>
        <v>0</v>
      </c>
      <c r="F942">
        <f>IF(SUM('Actual species'!I942)&gt;0,1,IF(SUM('Actual species'!I942="X"),1,0))</f>
        <v>0</v>
      </c>
      <c r="G942">
        <f>IF(SUM('Actual species'!J942)&gt;0,1,IF(SUM('Actual species'!J942="X"),1,0))</f>
        <v>0</v>
      </c>
      <c r="H942">
        <f>IF(SUM('Actual species'!K942)&gt;0,1,IF(SUM('Actual species'!K942="X"),1,0))</f>
        <v>0</v>
      </c>
      <c r="I942">
        <f>IF(SUM('Actual species'!L942)&gt;0,1,IF(SUM('Actual species'!L942="X"),1,0))</f>
        <v>0</v>
      </c>
      <c r="J942">
        <f>IF(SUM('Actual species'!M942)&gt;0,1,IF(SUM('Actual species'!M942="X"),1,0))</f>
        <v>0</v>
      </c>
      <c r="K942">
        <f>IF(SUM('Actual species'!N942)&gt;0,1,IF(SUM('Actual species'!N942="X"),1,0))</f>
        <v>0</v>
      </c>
      <c r="L942">
        <f>IF(SUM('Actual species'!O942)&gt;0,1,IF(SUM('Actual species'!O942="X"),1,0))</f>
        <v>0</v>
      </c>
      <c r="M942">
        <f>IF(SUM('Actual species'!P942)&gt;0,1,IF(SUM('Actual species'!P942="X"),1,0))</f>
        <v>0</v>
      </c>
      <c r="N942">
        <f>IF(SUM('Actual species'!Q942)&gt;0,1,IF(SUM('Actual species'!Q942="X"),1,0))</f>
        <v>0</v>
      </c>
      <c r="O942">
        <f>IF(SUM('Actual species'!R942)&gt;0,1,IF(SUM('Actual species'!R942="X"),1,0))</f>
        <v>0</v>
      </c>
      <c r="P942">
        <f>IF(SUM('Actual species'!S942)&gt;0,1,IF(SUM('Actual species'!S942="X"),1,0))</f>
        <v>0</v>
      </c>
      <c r="Q942">
        <f>IF(SUM('Actual species'!T942)&gt;0,1,IF(SUM('Actual species'!T942="X"),1,0))</f>
        <v>1</v>
      </c>
      <c r="R942">
        <f>IF(SUM('Actual species'!U942)&gt;0,1,IF(SUM('Actual species'!U942="X"),1,0))</f>
        <v>1</v>
      </c>
      <c r="S942">
        <f>IF(SUM('Actual species'!V942)&gt;0,1,IF(SUM('Actual species'!V942="X"),1,0))</f>
        <v>1</v>
      </c>
      <c r="T942">
        <f>IF(SUM('Actual species'!W942)&gt;0,1,IF(SUM('Actual species'!W942="X"),1,0))</f>
        <v>0</v>
      </c>
      <c r="U942">
        <f>IF(SUM('Actual species'!X942)&gt;0,1,IF(SUM('Actual species'!X942="X"),1,0))</f>
        <v>1</v>
      </c>
      <c r="V942">
        <f>IF(SUM('Actual species'!Y942)&gt;0,1,IF(SUM('Actual species'!Y942="X"),1,0))</f>
        <v>0</v>
      </c>
    </row>
    <row r="943" spans="1:22" x14ac:dyDescent="0.3">
      <c r="A943" t="str">
        <f>'Actual species'!A943</f>
        <v>Quedius picipes</v>
      </c>
      <c r="B943">
        <f>IF(SUM('Actual species'!B943:E943)&gt;0,1,IF(SUM('Actual species'!B943:E943="X"),1,0))</f>
        <v>0</v>
      </c>
      <c r="C943">
        <f>IF(SUM('Actual species'!F943)&gt;0,1,IF(SUM('Actual species'!F943="X"),1,0))</f>
        <v>0</v>
      </c>
      <c r="D943">
        <f>IF(SUM('Actual species'!G943)&gt;0,1,IF(SUM('Actual species'!G943="X"),1,0))</f>
        <v>0</v>
      </c>
      <c r="E943">
        <f>IF(SUM('Actual species'!H943)&gt;0,1,IF(SUM('Actual species'!H943="X"),1,0))</f>
        <v>0</v>
      </c>
      <c r="F943">
        <f>IF(SUM('Actual species'!I943)&gt;0,1,IF(SUM('Actual species'!I943="X"),1,0))</f>
        <v>0</v>
      </c>
      <c r="G943">
        <f>IF(SUM('Actual species'!J943)&gt;0,1,IF(SUM('Actual species'!J943="X"),1,0))</f>
        <v>0</v>
      </c>
      <c r="H943">
        <f>IF(SUM('Actual species'!K943)&gt;0,1,IF(SUM('Actual species'!K943="X"),1,0))</f>
        <v>0</v>
      </c>
      <c r="I943">
        <f>IF(SUM('Actual species'!L943)&gt;0,1,IF(SUM('Actual species'!L943="X"),1,0))</f>
        <v>0</v>
      </c>
      <c r="J943">
        <f>IF(SUM('Actual species'!M943)&gt;0,1,IF(SUM('Actual species'!M943="X"),1,0))</f>
        <v>1</v>
      </c>
      <c r="K943">
        <f>IF(SUM('Actual species'!N943)&gt;0,1,IF(SUM('Actual species'!N943="X"),1,0))</f>
        <v>0</v>
      </c>
      <c r="L943">
        <f>IF(SUM('Actual species'!O943)&gt;0,1,IF(SUM('Actual species'!O943="X"),1,0))</f>
        <v>0</v>
      </c>
      <c r="M943">
        <f>IF(SUM('Actual species'!P943)&gt;0,1,IF(SUM('Actual species'!P943="X"),1,0))</f>
        <v>0</v>
      </c>
      <c r="N943">
        <f>IF(SUM('Actual species'!Q943)&gt;0,1,IF(SUM('Actual species'!Q943="X"),1,0))</f>
        <v>0</v>
      </c>
      <c r="O943">
        <f>IF(SUM('Actual species'!R943)&gt;0,1,IF(SUM('Actual species'!R943="X"),1,0))</f>
        <v>0</v>
      </c>
      <c r="P943">
        <f>IF(SUM('Actual species'!S943)&gt;0,1,IF(SUM('Actual species'!S943="X"),1,0))</f>
        <v>0</v>
      </c>
      <c r="Q943">
        <f>IF(SUM('Actual species'!T943)&gt;0,1,IF(SUM('Actual species'!T943="X"),1,0))</f>
        <v>0</v>
      </c>
      <c r="R943">
        <f>IF(SUM('Actual species'!U943)&gt;0,1,IF(SUM('Actual species'!U943="X"),1,0))</f>
        <v>0</v>
      </c>
      <c r="S943">
        <f>IF(SUM('Actual species'!V943)&gt;0,1,IF(SUM('Actual species'!V943="X"),1,0))</f>
        <v>0</v>
      </c>
      <c r="T943">
        <f>IF(SUM('Actual species'!W943)&gt;0,1,IF(SUM('Actual species'!W943="X"),1,0))</f>
        <v>0</v>
      </c>
      <c r="U943">
        <f>IF(SUM('Actual species'!X943)&gt;0,1,IF(SUM('Actual species'!X943="X"),1,0))</f>
        <v>1</v>
      </c>
      <c r="V943">
        <f>IF(SUM('Actual species'!Y943)&gt;0,1,IF(SUM('Actual species'!Y943="X"),1,0))</f>
        <v>0</v>
      </c>
    </row>
    <row r="944" spans="1:22" x14ac:dyDescent="0.3">
      <c r="A944" t="str">
        <f>'Actual species'!A944</f>
        <v xml:space="preserve">Quedius praecisus (E) </v>
      </c>
      <c r="B944">
        <f>IF(SUM('Actual species'!B944:E944)&gt;0,1,IF(SUM('Actual species'!B944:E944="X"),1,0))</f>
        <v>0</v>
      </c>
      <c r="C944">
        <f>IF(SUM('Actual species'!F944)&gt;0,1,IF(SUM('Actual species'!F944="X"),1,0))</f>
        <v>0</v>
      </c>
      <c r="D944">
        <f>IF(SUM('Actual species'!G944)&gt;0,1,IF(SUM('Actual species'!G944="X"),1,0))</f>
        <v>0</v>
      </c>
      <c r="E944">
        <f>IF(SUM('Actual species'!H944)&gt;0,1,IF(SUM('Actual species'!H944="X"),1,0))</f>
        <v>0</v>
      </c>
      <c r="F944">
        <f>IF(SUM('Actual species'!I944)&gt;0,1,IF(SUM('Actual species'!I944="X"),1,0))</f>
        <v>0</v>
      </c>
      <c r="G944">
        <f>IF(SUM('Actual species'!J944)&gt;0,1,IF(SUM('Actual species'!J944="X"),1,0))</f>
        <v>1</v>
      </c>
      <c r="H944">
        <f>IF(SUM('Actual species'!K944)&gt;0,1,IF(SUM('Actual species'!K944="X"),1,0))</f>
        <v>0</v>
      </c>
      <c r="I944">
        <f>IF(SUM('Actual species'!L944)&gt;0,1,IF(SUM('Actual species'!L944="X"),1,0))</f>
        <v>0</v>
      </c>
      <c r="J944">
        <f>IF(SUM('Actual species'!M944)&gt;0,1,IF(SUM('Actual species'!M944="X"),1,0))</f>
        <v>0</v>
      </c>
      <c r="K944">
        <f>IF(SUM('Actual species'!N944)&gt;0,1,IF(SUM('Actual species'!N944="X"),1,0))</f>
        <v>0</v>
      </c>
      <c r="L944">
        <f>IF(SUM('Actual species'!O944)&gt;0,1,IF(SUM('Actual species'!O944="X"),1,0))</f>
        <v>0</v>
      </c>
      <c r="M944">
        <f>IF(SUM('Actual species'!P944)&gt;0,1,IF(SUM('Actual species'!P944="X"),1,0))</f>
        <v>0</v>
      </c>
      <c r="N944">
        <f>IF(SUM('Actual species'!Q944)&gt;0,1,IF(SUM('Actual species'!Q944="X"),1,0))</f>
        <v>0</v>
      </c>
      <c r="O944">
        <f>IF(SUM('Actual species'!R944)&gt;0,1,IF(SUM('Actual species'!R944="X"),1,0))</f>
        <v>0</v>
      </c>
      <c r="P944">
        <f>IF(SUM('Actual species'!S944)&gt;0,1,IF(SUM('Actual species'!S944="X"),1,0))</f>
        <v>0</v>
      </c>
      <c r="Q944">
        <f>IF(SUM('Actual species'!T944)&gt;0,1,IF(SUM('Actual species'!T944="X"),1,0))</f>
        <v>0</v>
      </c>
      <c r="R944">
        <f>IF(SUM('Actual species'!U944)&gt;0,1,IF(SUM('Actual species'!U944="X"),1,0))</f>
        <v>0</v>
      </c>
      <c r="S944">
        <f>IF(SUM('Actual species'!V944)&gt;0,1,IF(SUM('Actual species'!V944="X"),1,0))</f>
        <v>0</v>
      </c>
      <c r="T944">
        <f>IF(SUM('Actual species'!W944)&gt;0,1,IF(SUM('Actual species'!W944="X"),1,0))</f>
        <v>1</v>
      </c>
      <c r="U944">
        <f>IF(SUM('Actual species'!X944)&gt;0,1,IF(SUM('Actual species'!X944="X"),1,0))</f>
        <v>0</v>
      </c>
      <c r="V944">
        <f>IF(SUM('Actual species'!Y944)&gt;0,1,IF(SUM('Actual species'!Y944="X"),1,0))</f>
        <v>0</v>
      </c>
    </row>
    <row r="945" spans="1:22" x14ac:dyDescent="0.3">
      <c r="A945" t="str">
        <f>'Actual species'!A945</f>
        <v>Quedius pseudonigriceps</v>
      </c>
      <c r="B945">
        <f>IF(SUM('Actual species'!B945:E945)&gt;0,1,IF(SUM('Actual species'!B945:E945="X"),1,0))</f>
        <v>0</v>
      </c>
      <c r="C945">
        <f>IF(SUM('Actual species'!F945)&gt;0,1,IF(SUM('Actual species'!F945="X"),1,0))</f>
        <v>0</v>
      </c>
      <c r="D945">
        <f>IF(SUM('Actual species'!G945)&gt;0,1,IF(SUM('Actual species'!G945="X"),1,0))</f>
        <v>0</v>
      </c>
      <c r="E945">
        <f>IF(SUM('Actual species'!H945)&gt;0,1,IF(SUM('Actual species'!H945="X"),1,0))</f>
        <v>1</v>
      </c>
      <c r="F945">
        <f>IF(SUM('Actual species'!I945)&gt;0,1,IF(SUM('Actual species'!I945="X"),1,0))</f>
        <v>0</v>
      </c>
      <c r="G945">
        <f>IF(SUM('Actual species'!J945)&gt;0,1,IF(SUM('Actual species'!J945="X"),1,0))</f>
        <v>0</v>
      </c>
      <c r="H945">
        <f>IF(SUM('Actual species'!K945)&gt;0,1,IF(SUM('Actual species'!K945="X"),1,0))</f>
        <v>0</v>
      </c>
      <c r="I945">
        <f>IF(SUM('Actual species'!L945)&gt;0,1,IF(SUM('Actual species'!L945="X"),1,0))</f>
        <v>0</v>
      </c>
      <c r="J945">
        <f>IF(SUM('Actual species'!M945)&gt;0,1,IF(SUM('Actual species'!M945="X"),1,0))</f>
        <v>0</v>
      </c>
      <c r="K945">
        <f>IF(SUM('Actual species'!N945)&gt;0,1,IF(SUM('Actual species'!N945="X"),1,0))</f>
        <v>0</v>
      </c>
      <c r="L945">
        <f>IF(SUM('Actual species'!O945)&gt;0,1,IF(SUM('Actual species'!O945="X"),1,0))</f>
        <v>0</v>
      </c>
      <c r="M945">
        <f>IF(SUM('Actual species'!P945)&gt;0,1,IF(SUM('Actual species'!P945="X"),1,0))</f>
        <v>0</v>
      </c>
      <c r="N945">
        <f>IF(SUM('Actual species'!Q945)&gt;0,1,IF(SUM('Actual species'!Q945="X"),1,0))</f>
        <v>1</v>
      </c>
      <c r="O945">
        <f>IF(SUM('Actual species'!R945)&gt;0,1,IF(SUM('Actual species'!R945="X"),1,0))</f>
        <v>1</v>
      </c>
      <c r="P945">
        <f>IF(SUM('Actual species'!S945)&gt;0,1,IF(SUM('Actual species'!S945="X"),1,0))</f>
        <v>0</v>
      </c>
      <c r="Q945">
        <f>IF(SUM('Actual species'!T945)&gt;0,1,IF(SUM('Actual species'!T945="X"),1,0))</f>
        <v>1</v>
      </c>
      <c r="R945">
        <f>IF(SUM('Actual species'!U945)&gt;0,1,IF(SUM('Actual species'!U945="X"),1,0))</f>
        <v>1</v>
      </c>
      <c r="S945">
        <f>IF(SUM('Actual species'!V945)&gt;0,1,IF(SUM('Actual species'!V945="X"),1,0))</f>
        <v>0</v>
      </c>
      <c r="T945">
        <f>IF(SUM('Actual species'!W945)&gt;0,1,IF(SUM('Actual species'!W945="X"),1,0))</f>
        <v>0</v>
      </c>
      <c r="U945">
        <f>IF(SUM('Actual species'!X945)&gt;0,1,IF(SUM('Actual species'!X945="X"),1,0))</f>
        <v>1</v>
      </c>
      <c r="V945">
        <f>IF(SUM('Actual species'!Y945)&gt;0,1,IF(SUM('Actual species'!Y945="X"),1,0))</f>
        <v>1</v>
      </c>
    </row>
    <row r="946" spans="1:22" x14ac:dyDescent="0.3">
      <c r="A946" t="str">
        <f>'Actual species'!A946</f>
        <v>Quedius pseudopyrenaeus</v>
      </c>
      <c r="B946">
        <f>IF(SUM('Actual species'!B946:E946)&gt;0,1,IF(SUM('Actual species'!B946:E946="X"),1,0))</f>
        <v>0</v>
      </c>
      <c r="C946">
        <f>IF(SUM('Actual species'!F946)&gt;0,1,IF(SUM('Actual species'!F946="X"),1,0))</f>
        <v>0</v>
      </c>
      <c r="D946">
        <f>IF(SUM('Actual species'!G946)&gt;0,1,IF(SUM('Actual species'!G946="X"),1,0))</f>
        <v>0</v>
      </c>
      <c r="E946">
        <f>IF(SUM('Actual species'!H946)&gt;0,1,IF(SUM('Actual species'!H946="X"),1,0))</f>
        <v>0</v>
      </c>
      <c r="F946">
        <f>IF(SUM('Actual species'!I946)&gt;0,1,IF(SUM('Actual species'!I946="X"),1,0))</f>
        <v>0</v>
      </c>
      <c r="G946">
        <f>IF(SUM('Actual species'!J946)&gt;0,1,IF(SUM('Actual species'!J946="X"),1,0))</f>
        <v>0</v>
      </c>
      <c r="H946">
        <f>IF(SUM('Actual species'!K946)&gt;0,1,IF(SUM('Actual species'!K946="X"),1,0))</f>
        <v>0</v>
      </c>
      <c r="I946">
        <f>IF(SUM('Actual species'!L946)&gt;0,1,IF(SUM('Actual species'!L946="X"),1,0))</f>
        <v>0</v>
      </c>
      <c r="J946">
        <f>IF(SUM('Actual species'!M946)&gt;0,1,IF(SUM('Actual species'!M946="X"),1,0))</f>
        <v>0</v>
      </c>
      <c r="K946">
        <f>IF(SUM('Actual species'!N946)&gt;0,1,IF(SUM('Actual species'!N946="X"),1,0))</f>
        <v>0</v>
      </c>
      <c r="L946">
        <f>IF(SUM('Actual species'!O946)&gt;0,1,IF(SUM('Actual species'!O946="X"),1,0))</f>
        <v>0</v>
      </c>
      <c r="M946">
        <f>IF(SUM('Actual species'!P946)&gt;0,1,IF(SUM('Actual species'!P946="X"),1,0))</f>
        <v>0</v>
      </c>
      <c r="N946">
        <f>IF(SUM('Actual species'!Q946)&gt;0,1,IF(SUM('Actual species'!Q946="X"),1,0))</f>
        <v>0</v>
      </c>
      <c r="O946">
        <f>IF(SUM('Actual species'!R946)&gt;0,1,IF(SUM('Actual species'!R946="X"),1,0))</f>
        <v>0</v>
      </c>
      <c r="P946">
        <f>IF(SUM('Actual species'!S946)&gt;0,1,IF(SUM('Actual species'!S946="X"),1,0))</f>
        <v>0</v>
      </c>
      <c r="Q946">
        <f>IF(SUM('Actual species'!T946)&gt;0,1,IF(SUM('Actual species'!T946="X"),1,0))</f>
        <v>1</v>
      </c>
      <c r="R946">
        <f>IF(SUM('Actual species'!U946)&gt;0,1,IF(SUM('Actual species'!U946="X"),1,0))</f>
        <v>0</v>
      </c>
      <c r="S946">
        <f>IF(SUM('Actual species'!V946)&gt;0,1,IF(SUM('Actual species'!V946="X"),1,0))</f>
        <v>1</v>
      </c>
      <c r="T946">
        <f>IF(SUM('Actual species'!W946)&gt;0,1,IF(SUM('Actual species'!W946="X"),1,0))</f>
        <v>0</v>
      </c>
      <c r="U946">
        <f>IF(SUM('Actual species'!X946)&gt;0,1,IF(SUM('Actual species'!X946="X"),1,0))</f>
        <v>1</v>
      </c>
      <c r="V946">
        <f>IF(SUM('Actual species'!Y946)&gt;0,1,IF(SUM('Actual species'!Y946="X"),1,0))</f>
        <v>0</v>
      </c>
    </row>
    <row r="947" spans="1:22" x14ac:dyDescent="0.3">
      <c r="A947" t="str">
        <f>'Actual species'!A947</f>
        <v>Quedius rugosipennis</v>
      </c>
      <c r="B947">
        <f>IF(SUM('Actual species'!B947:E947)&gt;0,1,IF(SUM('Actual species'!B947:E947="X"),1,0))</f>
        <v>1</v>
      </c>
      <c r="C947">
        <f>IF(SUM('Actual species'!F947)&gt;0,1,IF(SUM('Actual species'!F947="X"),1,0))</f>
        <v>0</v>
      </c>
      <c r="D947">
        <f>IF(SUM('Actual species'!G947)&gt;0,1,IF(SUM('Actual species'!G947="X"),1,0))</f>
        <v>0</v>
      </c>
      <c r="E947">
        <f>IF(SUM('Actual species'!H947)&gt;0,1,IF(SUM('Actual species'!H947="X"),1,0))</f>
        <v>1</v>
      </c>
      <c r="F947">
        <f>IF(SUM('Actual species'!I947)&gt;0,1,IF(SUM('Actual species'!I947="X"),1,0))</f>
        <v>0</v>
      </c>
      <c r="G947">
        <f>IF(SUM('Actual species'!J947)&gt;0,1,IF(SUM('Actual species'!J947="X"),1,0))</f>
        <v>0</v>
      </c>
      <c r="H947">
        <f>IF(SUM('Actual species'!K947)&gt;0,1,IF(SUM('Actual species'!K947="X"),1,0))</f>
        <v>0</v>
      </c>
      <c r="I947">
        <f>IF(SUM('Actual species'!L947)&gt;0,1,IF(SUM('Actual species'!L947="X"),1,0))</f>
        <v>0</v>
      </c>
      <c r="J947">
        <f>IF(SUM('Actual species'!M947)&gt;0,1,IF(SUM('Actual species'!M947="X"),1,0))</f>
        <v>0</v>
      </c>
      <c r="K947">
        <f>IF(SUM('Actual species'!N947)&gt;0,1,IF(SUM('Actual species'!N947="X"),1,0))</f>
        <v>0</v>
      </c>
      <c r="L947">
        <f>IF(SUM('Actual species'!O947)&gt;0,1,IF(SUM('Actual species'!O947="X"),1,0))</f>
        <v>0</v>
      </c>
      <c r="M947">
        <f>IF(SUM('Actual species'!P947)&gt;0,1,IF(SUM('Actual species'!P947="X"),1,0))</f>
        <v>0</v>
      </c>
      <c r="N947">
        <f>IF(SUM('Actual species'!Q947)&gt;0,1,IF(SUM('Actual species'!Q947="X"),1,0))</f>
        <v>0</v>
      </c>
      <c r="O947">
        <f>IF(SUM('Actual species'!R947)&gt;0,1,IF(SUM('Actual species'!R947="X"),1,0))</f>
        <v>0</v>
      </c>
      <c r="P947">
        <f>IF(SUM('Actual species'!S947)&gt;0,1,IF(SUM('Actual species'!S947="X"),1,0))</f>
        <v>0</v>
      </c>
      <c r="Q947">
        <f>IF(SUM('Actual species'!T947)&gt;0,1,IF(SUM('Actual species'!T947="X"),1,0))</f>
        <v>0</v>
      </c>
      <c r="R947">
        <f>IF(SUM('Actual species'!U947)&gt;0,1,IF(SUM('Actual species'!U947="X"),1,0))</f>
        <v>0</v>
      </c>
      <c r="S947">
        <f>IF(SUM('Actual species'!V947)&gt;0,1,IF(SUM('Actual species'!V947="X"),1,0))</f>
        <v>0</v>
      </c>
      <c r="T947">
        <f>IF(SUM('Actual species'!W947)&gt;0,1,IF(SUM('Actual species'!W947="X"),1,0))</f>
        <v>0</v>
      </c>
      <c r="U947">
        <f>IF(SUM('Actual species'!X947)&gt;0,1,IF(SUM('Actual species'!X947="X"),1,0))</f>
        <v>0</v>
      </c>
      <c r="V947">
        <f>IF(SUM('Actual species'!Y947)&gt;0,1,IF(SUM('Actual species'!Y947="X"),1,0))</f>
        <v>1</v>
      </c>
    </row>
    <row r="948" spans="1:22" x14ac:dyDescent="0.3">
      <c r="A948" t="str">
        <f>'Actual species'!A948</f>
        <v>Quedius scintillans</v>
      </c>
      <c r="B948">
        <f>IF(SUM('Actual species'!B948:E948)&gt;0,1,IF(SUM('Actual species'!B948:E948="X"),1,0))</f>
        <v>1</v>
      </c>
      <c r="C948">
        <f>IF(SUM('Actual species'!F948)&gt;0,1,IF(SUM('Actual species'!F948="X"),1,0))</f>
        <v>1</v>
      </c>
      <c r="D948">
        <f>IF(SUM('Actual species'!G948)&gt;0,1,IF(SUM('Actual species'!G948="X"),1,0))</f>
        <v>0</v>
      </c>
      <c r="E948">
        <f>IF(SUM('Actual species'!H948)&gt;0,1,IF(SUM('Actual species'!H948="X"),1,0))</f>
        <v>1</v>
      </c>
      <c r="F948">
        <f>IF(SUM('Actual species'!I948)&gt;0,1,IF(SUM('Actual species'!I948="X"),1,0))</f>
        <v>0</v>
      </c>
      <c r="G948">
        <f>IF(SUM('Actual species'!J948)&gt;0,1,IF(SUM('Actual species'!J948="X"),1,0))</f>
        <v>1</v>
      </c>
      <c r="H948">
        <f>IF(SUM('Actual species'!K948)&gt;0,1,IF(SUM('Actual species'!K948="X"),1,0))</f>
        <v>1</v>
      </c>
      <c r="I948">
        <f>IF(SUM('Actual species'!L948)&gt;0,1,IF(SUM('Actual species'!L948="X"),1,0))</f>
        <v>0</v>
      </c>
      <c r="J948">
        <f>IF(SUM('Actual species'!M948)&gt;0,1,IF(SUM('Actual species'!M948="X"),1,0))</f>
        <v>1</v>
      </c>
      <c r="K948">
        <f>IF(SUM('Actual species'!N948)&gt;0,1,IF(SUM('Actual species'!N948="X"),1,0))</f>
        <v>1</v>
      </c>
      <c r="L948">
        <f>IF(SUM('Actual species'!O948)&gt;0,1,IF(SUM('Actual species'!O948="X"),1,0))</f>
        <v>0</v>
      </c>
      <c r="M948">
        <f>IF(SUM('Actual species'!P948)&gt;0,1,IF(SUM('Actual species'!P948="X"),1,0))</f>
        <v>0</v>
      </c>
      <c r="N948">
        <f>IF(SUM('Actual species'!Q948)&gt;0,1,IF(SUM('Actual species'!Q948="X"),1,0))</f>
        <v>0</v>
      </c>
      <c r="O948">
        <f>IF(SUM('Actual species'!R948)&gt;0,1,IF(SUM('Actual species'!R948="X"),1,0))</f>
        <v>0</v>
      </c>
      <c r="P948">
        <f>IF(SUM('Actual species'!S948)&gt;0,1,IF(SUM('Actual species'!S948="X"),1,0))</f>
        <v>0</v>
      </c>
      <c r="Q948">
        <f>IF(SUM('Actual species'!T948)&gt;0,1,IF(SUM('Actual species'!T948="X"),1,0))</f>
        <v>0</v>
      </c>
      <c r="R948">
        <f>IF(SUM('Actual species'!U948)&gt;0,1,IF(SUM('Actual species'!U948="X"),1,0))</f>
        <v>0</v>
      </c>
      <c r="S948">
        <f>IF(SUM('Actual species'!V948)&gt;0,1,IF(SUM('Actual species'!V948="X"),1,0))</f>
        <v>0</v>
      </c>
      <c r="T948">
        <f>IF(SUM('Actual species'!W948)&gt;0,1,IF(SUM('Actual species'!W948="X"),1,0))</f>
        <v>0</v>
      </c>
      <c r="U948">
        <f>IF(SUM('Actual species'!X948)&gt;0,1,IF(SUM('Actual species'!X948="X"),1,0))</f>
        <v>1</v>
      </c>
      <c r="V948">
        <f>IF(SUM('Actual species'!Y948)&gt;0,1,IF(SUM('Actual species'!Y948="X"),1,0))</f>
        <v>1</v>
      </c>
    </row>
    <row r="949" spans="1:22" x14ac:dyDescent="0.3">
      <c r="A949" t="str">
        <f>'Actual species'!A949</f>
        <v xml:space="preserve">*Quedius scheerpeltzi (E) </v>
      </c>
      <c r="B949">
        <f>IF(SUM('Actual species'!B949:E949)&gt;0,1,IF(SUM('Actual species'!B949:E949="X"),1,0))</f>
        <v>1</v>
      </c>
      <c r="C949">
        <f>IF(SUM('Actual species'!F949)&gt;0,1,IF(SUM('Actual species'!F949="X"),1,0))</f>
        <v>0</v>
      </c>
      <c r="D949">
        <f>IF(SUM('Actual species'!G949)&gt;0,1,IF(SUM('Actual species'!G949="X"),1,0))</f>
        <v>0</v>
      </c>
      <c r="E949">
        <f>IF(SUM('Actual species'!H949)&gt;0,1,IF(SUM('Actual species'!H949="X"),1,0))</f>
        <v>0</v>
      </c>
      <c r="F949">
        <f>IF(SUM('Actual species'!I949)&gt;0,1,IF(SUM('Actual species'!I949="X"),1,0))</f>
        <v>0</v>
      </c>
      <c r="G949">
        <f>IF(SUM('Actual species'!J949)&gt;0,1,IF(SUM('Actual species'!J949="X"),1,0))</f>
        <v>0</v>
      </c>
      <c r="H949">
        <f>IF(SUM('Actual species'!K949)&gt;0,1,IF(SUM('Actual species'!K949="X"),1,0))</f>
        <v>0</v>
      </c>
      <c r="I949">
        <f>IF(SUM('Actual species'!L949)&gt;0,1,IF(SUM('Actual species'!L949="X"),1,0))</f>
        <v>0</v>
      </c>
      <c r="J949">
        <f>IF(SUM('Actual species'!M949)&gt;0,1,IF(SUM('Actual species'!M949="X"),1,0))</f>
        <v>0</v>
      </c>
      <c r="K949">
        <f>IF(SUM('Actual species'!N949)&gt;0,1,IF(SUM('Actual species'!N949="X"),1,0))</f>
        <v>0</v>
      </c>
      <c r="L949">
        <f>IF(SUM('Actual species'!O949)&gt;0,1,IF(SUM('Actual species'!O949="X"),1,0))</f>
        <v>0</v>
      </c>
      <c r="M949">
        <f>IF(SUM('Actual species'!P949)&gt;0,1,IF(SUM('Actual species'!P949="X"),1,0))</f>
        <v>0</v>
      </c>
      <c r="N949">
        <f>IF(SUM('Actual species'!Q949)&gt;0,1,IF(SUM('Actual species'!Q949="X"),1,0))</f>
        <v>0</v>
      </c>
      <c r="O949">
        <f>IF(SUM('Actual species'!R949)&gt;0,1,IF(SUM('Actual species'!R949="X"),1,0))</f>
        <v>0</v>
      </c>
      <c r="P949">
        <f>IF(SUM('Actual species'!S949)&gt;0,1,IF(SUM('Actual species'!S949="X"),1,0))</f>
        <v>0</v>
      </c>
      <c r="Q949">
        <f>IF(SUM('Actual species'!T949)&gt;0,1,IF(SUM('Actual species'!T949="X"),1,0))</f>
        <v>0</v>
      </c>
      <c r="R949">
        <f>IF(SUM('Actual species'!U949)&gt;0,1,IF(SUM('Actual species'!U949="X"),1,0))</f>
        <v>0</v>
      </c>
      <c r="S949">
        <f>IF(SUM('Actual species'!V949)&gt;0,1,IF(SUM('Actual species'!V949="X"),1,0))</f>
        <v>0</v>
      </c>
      <c r="T949">
        <f>IF(SUM('Actual species'!W949)&gt;0,1,IF(SUM('Actual species'!W949="X"),1,0))</f>
        <v>1</v>
      </c>
      <c r="U949">
        <f>IF(SUM('Actual species'!X949)&gt;0,1,IF(SUM('Actual species'!X949="X"),1,0))</f>
        <v>0</v>
      </c>
      <c r="V949">
        <f>IF(SUM('Actual species'!Y949)&gt;0,1,IF(SUM('Actual species'!Y949="X"),1,0))</f>
        <v>0</v>
      </c>
    </row>
    <row r="950" spans="1:22" x14ac:dyDescent="0.3">
      <c r="A950" t="str">
        <f>'Actual species'!A950</f>
        <v>Quedius semiaeneus</v>
      </c>
      <c r="B950">
        <f>IF(SUM('Actual species'!B950:E950)&gt;0,1,IF(SUM('Actual species'!B950:E950="X"),1,0))</f>
        <v>1</v>
      </c>
      <c r="C950">
        <f>IF(SUM('Actual species'!F950)&gt;0,1,IF(SUM('Actual species'!F950="X"),1,0))</f>
        <v>0</v>
      </c>
      <c r="D950">
        <f>IF(SUM('Actual species'!G950)&gt;0,1,IF(SUM('Actual species'!G950="X"),1,0))</f>
        <v>1</v>
      </c>
      <c r="E950">
        <f>IF(SUM('Actual species'!H950)&gt;0,1,IF(SUM('Actual species'!H950="X"),1,0))</f>
        <v>1</v>
      </c>
      <c r="F950">
        <f>IF(SUM('Actual species'!I950)&gt;0,1,IF(SUM('Actual species'!I950="X"),1,0))</f>
        <v>1</v>
      </c>
      <c r="G950">
        <f>IF(SUM('Actual species'!J950)&gt;0,1,IF(SUM('Actual species'!J950="X"),1,0))</f>
        <v>0</v>
      </c>
      <c r="H950">
        <f>IF(SUM('Actual species'!K950)&gt;0,1,IF(SUM('Actual species'!K950="X"),1,0))</f>
        <v>0</v>
      </c>
      <c r="I950">
        <f>IF(SUM('Actual species'!L950)&gt;0,1,IF(SUM('Actual species'!L950="X"),1,0))</f>
        <v>0</v>
      </c>
      <c r="J950">
        <f>IF(SUM('Actual species'!M950)&gt;0,1,IF(SUM('Actual species'!M950="X"),1,0))</f>
        <v>1</v>
      </c>
      <c r="K950">
        <f>IF(SUM('Actual species'!N950)&gt;0,1,IF(SUM('Actual species'!N950="X"),1,0))</f>
        <v>0</v>
      </c>
      <c r="L950">
        <f>IF(SUM('Actual species'!O950)&gt;0,1,IF(SUM('Actual species'!O950="X"),1,0))</f>
        <v>0</v>
      </c>
      <c r="M950">
        <f>IF(SUM('Actual species'!P950)&gt;0,1,IF(SUM('Actual species'!P950="X"),1,0))</f>
        <v>0</v>
      </c>
      <c r="N950">
        <f>IF(SUM('Actual species'!Q950)&gt;0,1,IF(SUM('Actual species'!Q950="X"),1,0))</f>
        <v>0</v>
      </c>
      <c r="O950">
        <f>IF(SUM('Actual species'!R950)&gt;0,1,IF(SUM('Actual species'!R950="X"),1,0))</f>
        <v>0</v>
      </c>
      <c r="P950">
        <f>IF(SUM('Actual species'!S950)&gt;0,1,IF(SUM('Actual species'!S950="X"),1,0))</f>
        <v>0</v>
      </c>
      <c r="Q950">
        <f>IF(SUM('Actual species'!T950)&gt;0,1,IF(SUM('Actual species'!T950="X"),1,0))</f>
        <v>0</v>
      </c>
      <c r="R950">
        <f>IF(SUM('Actual species'!U950)&gt;0,1,IF(SUM('Actual species'!U950="X"),1,0))</f>
        <v>0</v>
      </c>
      <c r="S950">
        <f>IF(SUM('Actual species'!V950)&gt;0,1,IF(SUM('Actual species'!V950="X"),1,0))</f>
        <v>0</v>
      </c>
      <c r="T950">
        <f>IF(SUM('Actual species'!W950)&gt;0,1,IF(SUM('Actual species'!W950="X"),1,0))</f>
        <v>0</v>
      </c>
      <c r="U950">
        <f>IF(SUM('Actual species'!X950)&gt;0,1,IF(SUM('Actual species'!X950="X"),1,0))</f>
        <v>1</v>
      </c>
      <c r="V950">
        <f>IF(SUM('Actual species'!Y950)&gt;0,1,IF(SUM('Actual species'!Y950="X"),1,0))</f>
        <v>0</v>
      </c>
    </row>
    <row r="951" spans="1:22" x14ac:dyDescent="0.3">
      <c r="A951" t="str">
        <f>'Actual species'!A951</f>
        <v>Quedius semiobscurus</v>
      </c>
      <c r="B951">
        <f>IF(SUM('Actual species'!B951:E951)&gt;0,1,IF(SUM('Actual species'!B951:E951="X"),1,0))</f>
        <v>1</v>
      </c>
      <c r="C951">
        <f>IF(SUM('Actual species'!F951)&gt;0,1,IF(SUM('Actual species'!F951="X"),1,0))</f>
        <v>0</v>
      </c>
      <c r="D951">
        <f>IF(SUM('Actual species'!G951)&gt;0,1,IF(SUM('Actual species'!G951="X"),1,0))</f>
        <v>0</v>
      </c>
      <c r="E951">
        <f>IF(SUM('Actual species'!H951)&gt;0,1,IF(SUM('Actual species'!H951="X"),1,0))</f>
        <v>0</v>
      </c>
      <c r="F951">
        <f>IF(SUM('Actual species'!I951)&gt;0,1,IF(SUM('Actual species'!I951="X"),1,0))</f>
        <v>0</v>
      </c>
      <c r="G951">
        <f>IF(SUM('Actual species'!J951)&gt;0,1,IF(SUM('Actual species'!J951="X"),1,0))</f>
        <v>1</v>
      </c>
      <c r="H951">
        <f>IF(SUM('Actual species'!K951)&gt;0,1,IF(SUM('Actual species'!K951="X"),1,0))</f>
        <v>1</v>
      </c>
      <c r="I951">
        <f>IF(SUM('Actual species'!L951)&gt;0,1,IF(SUM('Actual species'!L951="X"),1,0))</f>
        <v>0</v>
      </c>
      <c r="J951">
        <f>IF(SUM('Actual species'!M951)&gt;0,1,IF(SUM('Actual species'!M951="X"),1,0))</f>
        <v>1</v>
      </c>
      <c r="K951">
        <f>IF(SUM('Actual species'!N951)&gt;0,1,IF(SUM('Actual species'!N951="X"),1,0))</f>
        <v>0</v>
      </c>
      <c r="L951">
        <f>IF(SUM('Actual species'!O951)&gt;0,1,IF(SUM('Actual species'!O951="X"),1,0))</f>
        <v>0</v>
      </c>
      <c r="M951">
        <f>IF(SUM('Actual species'!P951)&gt;0,1,IF(SUM('Actual species'!P951="X"),1,0))</f>
        <v>0</v>
      </c>
      <c r="N951">
        <f>IF(SUM('Actual species'!Q951)&gt;0,1,IF(SUM('Actual species'!Q951="X"),1,0))</f>
        <v>0</v>
      </c>
      <c r="O951">
        <f>IF(SUM('Actual species'!R951)&gt;0,1,IF(SUM('Actual species'!R951="X"),1,0))</f>
        <v>0</v>
      </c>
      <c r="P951">
        <f>IF(SUM('Actual species'!S951)&gt;0,1,IF(SUM('Actual species'!S951="X"),1,0))</f>
        <v>0</v>
      </c>
      <c r="Q951">
        <f>IF(SUM('Actual species'!T951)&gt;0,1,IF(SUM('Actual species'!T951="X"),1,0))</f>
        <v>0</v>
      </c>
      <c r="R951">
        <f>IF(SUM('Actual species'!U951)&gt;0,1,IF(SUM('Actual species'!U951="X"),1,0))</f>
        <v>0</v>
      </c>
      <c r="S951">
        <f>IF(SUM('Actual species'!V951)&gt;0,1,IF(SUM('Actual species'!V951="X"),1,0))</f>
        <v>0</v>
      </c>
      <c r="T951">
        <f>IF(SUM('Actual species'!W951)&gt;0,1,IF(SUM('Actual species'!W951="X"),1,0))</f>
        <v>0</v>
      </c>
      <c r="U951">
        <f>IF(SUM('Actual species'!X951)&gt;0,1,IF(SUM('Actual species'!X951="X"),1,0))</f>
        <v>1</v>
      </c>
      <c r="V951">
        <f>IF(SUM('Actual species'!Y951)&gt;0,1,IF(SUM('Actual species'!Y951="X"),1,0))</f>
        <v>1</v>
      </c>
    </row>
    <row r="952" spans="1:22" x14ac:dyDescent="0.3">
      <c r="A952" t="str">
        <f>'Actual species'!A952</f>
        <v xml:space="preserve">Quedius sigwalti (E) </v>
      </c>
      <c r="B952">
        <f>IF(SUM('Actual species'!B952:E952)&gt;0,1,IF(SUM('Actual species'!B952:E952="X"),1,0))</f>
        <v>0</v>
      </c>
      <c r="C952">
        <f>IF(SUM('Actual species'!F952)&gt;0,1,IF(SUM('Actual species'!F952="X"),1,0))</f>
        <v>0</v>
      </c>
      <c r="D952">
        <f>IF(SUM('Actual species'!G952)&gt;0,1,IF(SUM('Actual species'!G952="X"),1,0))</f>
        <v>0</v>
      </c>
      <c r="E952">
        <f>IF(SUM('Actual species'!H952)&gt;0,1,IF(SUM('Actual species'!H952="X"),1,0))</f>
        <v>0</v>
      </c>
      <c r="F952">
        <f>IF(SUM('Actual species'!I952)&gt;0,1,IF(SUM('Actual species'!I952="X"),1,0))</f>
        <v>0</v>
      </c>
      <c r="G952">
        <f>IF(SUM('Actual species'!J952)&gt;0,1,IF(SUM('Actual species'!J952="X"),1,0))</f>
        <v>1</v>
      </c>
      <c r="H952">
        <f>IF(SUM('Actual species'!K952)&gt;0,1,IF(SUM('Actual species'!K952="X"),1,0))</f>
        <v>0</v>
      </c>
      <c r="I952">
        <f>IF(SUM('Actual species'!L952)&gt;0,1,IF(SUM('Actual species'!L952="X"),1,0))</f>
        <v>0</v>
      </c>
      <c r="J952">
        <f>IF(SUM('Actual species'!M952)&gt;0,1,IF(SUM('Actual species'!M952="X"),1,0))</f>
        <v>0</v>
      </c>
      <c r="K952">
        <f>IF(SUM('Actual species'!N952)&gt;0,1,IF(SUM('Actual species'!N952="X"),1,0))</f>
        <v>0</v>
      </c>
      <c r="L952">
        <f>IF(SUM('Actual species'!O952)&gt;0,1,IF(SUM('Actual species'!O952="X"),1,0))</f>
        <v>0</v>
      </c>
      <c r="M952">
        <f>IF(SUM('Actual species'!P952)&gt;0,1,IF(SUM('Actual species'!P952="X"),1,0))</f>
        <v>0</v>
      </c>
      <c r="N952">
        <f>IF(SUM('Actual species'!Q952)&gt;0,1,IF(SUM('Actual species'!Q952="X"),1,0))</f>
        <v>0</v>
      </c>
      <c r="O952">
        <f>IF(SUM('Actual species'!R952)&gt;0,1,IF(SUM('Actual species'!R952="X"),1,0))</f>
        <v>0</v>
      </c>
      <c r="P952">
        <f>IF(SUM('Actual species'!S952)&gt;0,1,IF(SUM('Actual species'!S952="X"),1,0))</f>
        <v>0</v>
      </c>
      <c r="Q952">
        <f>IF(SUM('Actual species'!T952)&gt;0,1,IF(SUM('Actual species'!T952="X"),1,0))</f>
        <v>0</v>
      </c>
      <c r="R952">
        <f>IF(SUM('Actual species'!U952)&gt;0,1,IF(SUM('Actual species'!U952="X"),1,0))</f>
        <v>0</v>
      </c>
      <c r="S952">
        <f>IF(SUM('Actual species'!V952)&gt;0,1,IF(SUM('Actual species'!V952="X"),1,0))</f>
        <v>0</v>
      </c>
      <c r="T952">
        <f>IF(SUM('Actual species'!W952)&gt;0,1,IF(SUM('Actual species'!W952="X"),1,0))</f>
        <v>1</v>
      </c>
      <c r="U952">
        <f>IF(SUM('Actual species'!X952)&gt;0,1,IF(SUM('Actual species'!X952="X"),1,0))</f>
        <v>0</v>
      </c>
      <c r="V952">
        <f>IF(SUM('Actual species'!Y952)&gt;0,1,IF(SUM('Actual species'!Y952="X"),1,0))</f>
        <v>0</v>
      </c>
    </row>
    <row r="953" spans="1:22" x14ac:dyDescent="0.3">
      <c r="A953" t="str">
        <f>'Actual species'!A953</f>
        <v xml:space="preserve">Quedius suturalis </v>
      </c>
      <c r="B953">
        <f>IF(SUM('Actual species'!B953:E953)&gt;0,1,IF(SUM('Actual species'!B953:E953="X"),1,0))</f>
        <v>0</v>
      </c>
      <c r="C953">
        <f>IF(SUM('Actual species'!F953)&gt;0,1,IF(SUM('Actual species'!F953="X"),1,0))</f>
        <v>0</v>
      </c>
      <c r="D953">
        <f>IF(SUM('Actual species'!G953)&gt;0,1,IF(SUM('Actual species'!G953="X"),1,0))</f>
        <v>0</v>
      </c>
      <c r="E953">
        <f>IF(SUM('Actual species'!H953)&gt;0,1,IF(SUM('Actual species'!H953="X"),1,0))</f>
        <v>0</v>
      </c>
      <c r="F953">
        <f>IF(SUM('Actual species'!I953)&gt;0,1,IF(SUM('Actual species'!I953="X"),1,0))</f>
        <v>0</v>
      </c>
      <c r="G953">
        <f>IF(SUM('Actual species'!J953)&gt;0,1,IF(SUM('Actual species'!J953="X"),1,0))</f>
        <v>0</v>
      </c>
      <c r="H953">
        <f>IF(SUM('Actual species'!K953)&gt;0,1,IF(SUM('Actual species'!K953="X"),1,0))</f>
        <v>0</v>
      </c>
      <c r="I953">
        <f>IF(SUM('Actual species'!L953)&gt;0,1,IF(SUM('Actual species'!L953="X"),1,0))</f>
        <v>0</v>
      </c>
      <c r="J953">
        <f>IF(SUM('Actual species'!M953)&gt;0,1,IF(SUM('Actual species'!M953="X"),1,0))</f>
        <v>1</v>
      </c>
      <c r="K953">
        <f>IF(SUM('Actual species'!N953)&gt;0,1,IF(SUM('Actual species'!N953="X"),1,0))</f>
        <v>0</v>
      </c>
      <c r="L953">
        <f>IF(SUM('Actual species'!O953)&gt;0,1,IF(SUM('Actual species'!O953="X"),1,0))</f>
        <v>0</v>
      </c>
      <c r="M953">
        <f>IF(SUM('Actual species'!P953)&gt;0,1,IF(SUM('Actual species'!P953="X"),1,0))</f>
        <v>1</v>
      </c>
      <c r="N953">
        <f>IF(SUM('Actual species'!Q953)&gt;0,1,IF(SUM('Actual species'!Q953="X"),1,0))</f>
        <v>0</v>
      </c>
      <c r="O953">
        <f>IF(SUM('Actual species'!R953)&gt;0,1,IF(SUM('Actual species'!R953="X"),1,0))</f>
        <v>0</v>
      </c>
      <c r="P953">
        <f>IF(SUM('Actual species'!S953)&gt;0,1,IF(SUM('Actual species'!S953="X"),1,0))</f>
        <v>0</v>
      </c>
      <c r="Q953">
        <f>IF(SUM('Actual species'!T953)&gt;0,1,IF(SUM('Actual species'!T953="X"),1,0))</f>
        <v>1</v>
      </c>
      <c r="R953">
        <f>IF(SUM('Actual species'!U953)&gt;0,1,IF(SUM('Actual species'!U953="X"),1,0))</f>
        <v>0</v>
      </c>
      <c r="S953">
        <f>IF(SUM('Actual species'!V953)&gt;0,1,IF(SUM('Actual species'!V953="X"),1,0))</f>
        <v>0</v>
      </c>
      <c r="T953">
        <f>IF(SUM('Actual species'!W953)&gt;0,1,IF(SUM('Actual species'!W953="X"),1,0))</f>
        <v>0</v>
      </c>
      <c r="U953">
        <f>IF(SUM('Actual species'!X953)&gt;0,1,IF(SUM('Actual species'!X953="X"),1,0))</f>
        <v>1</v>
      </c>
      <c r="V953">
        <f>IF(SUM('Actual species'!Y953)&gt;0,1,IF(SUM('Actual species'!Y953="X"),1,0))</f>
        <v>0</v>
      </c>
    </row>
    <row r="954" spans="1:22" x14ac:dyDescent="0.3">
      <c r="A954" t="str">
        <f>'Actual species'!A954</f>
        <v>Quedius tristis</v>
      </c>
      <c r="B954">
        <f>IF(SUM('Actual species'!B954:E954)&gt;0,1,IF(SUM('Actual species'!B954:E954="X"),1,0))</f>
        <v>1</v>
      </c>
      <c r="C954">
        <f>IF(SUM('Actual species'!F954)&gt;0,1,IF(SUM('Actual species'!F954="X"),1,0))</f>
        <v>0</v>
      </c>
      <c r="D954">
        <f>IF(SUM('Actual species'!G954)&gt;0,1,IF(SUM('Actual species'!G954="X"),1,0))</f>
        <v>0</v>
      </c>
      <c r="E954">
        <f>IF(SUM('Actual species'!H954)&gt;0,1,IF(SUM('Actual species'!H954="X"),1,0))</f>
        <v>0</v>
      </c>
      <c r="F954">
        <f>IF(SUM('Actual species'!I954)&gt;0,1,IF(SUM('Actual species'!I954="X"),1,0))</f>
        <v>0</v>
      </c>
      <c r="G954">
        <f>IF(SUM('Actual species'!J954)&gt;0,1,IF(SUM('Actual species'!J954="X"),1,0))</f>
        <v>0</v>
      </c>
      <c r="H954">
        <f>IF(SUM('Actual species'!K954)&gt;0,1,IF(SUM('Actual species'!K954="X"),1,0))</f>
        <v>0</v>
      </c>
      <c r="I954">
        <f>IF(SUM('Actual species'!L954)&gt;0,1,IF(SUM('Actual species'!L954="X"),1,0))</f>
        <v>0</v>
      </c>
      <c r="J954">
        <f>IF(SUM('Actual species'!M954)&gt;0,1,IF(SUM('Actual species'!M954="X"),1,0))</f>
        <v>0</v>
      </c>
      <c r="K954">
        <f>IF(SUM('Actual species'!N954)&gt;0,1,IF(SUM('Actual species'!N954="X"),1,0))</f>
        <v>0</v>
      </c>
      <c r="L954">
        <f>IF(SUM('Actual species'!O954)&gt;0,1,IF(SUM('Actual species'!O954="X"),1,0))</f>
        <v>0</v>
      </c>
      <c r="M954">
        <f>IF(SUM('Actual species'!P954)&gt;0,1,IF(SUM('Actual species'!P954="X"),1,0))</f>
        <v>0</v>
      </c>
      <c r="N954">
        <f>IF(SUM('Actual species'!Q954)&gt;0,1,IF(SUM('Actual species'!Q954="X"),1,0))</f>
        <v>0</v>
      </c>
      <c r="O954">
        <f>IF(SUM('Actual species'!R954)&gt;0,1,IF(SUM('Actual species'!R954="X"),1,0))</f>
        <v>0</v>
      </c>
      <c r="P954">
        <f>IF(SUM('Actual species'!S954)&gt;0,1,IF(SUM('Actual species'!S954="X"),1,0))</f>
        <v>0</v>
      </c>
      <c r="Q954">
        <f>IF(SUM('Actual species'!T954)&gt;0,1,IF(SUM('Actual species'!T954="X"),1,0))</f>
        <v>0</v>
      </c>
      <c r="R954">
        <f>IF(SUM('Actual species'!U954)&gt;0,1,IF(SUM('Actual species'!U954="X"),1,0))</f>
        <v>0</v>
      </c>
      <c r="S954">
        <f>IF(SUM('Actual species'!V954)&gt;0,1,IF(SUM('Actual species'!V954="X"),1,0))</f>
        <v>0</v>
      </c>
      <c r="T954">
        <f>IF(SUM('Actual species'!W954)&gt;0,1,IF(SUM('Actual species'!W954="X"),1,0))</f>
        <v>0</v>
      </c>
      <c r="U954">
        <f>IF(SUM('Actual species'!X954)&gt;0,1,IF(SUM('Actual species'!X954="X"),1,0))</f>
        <v>0</v>
      </c>
      <c r="V954">
        <f>IF(SUM('Actual species'!Y954)&gt;0,1,IF(SUM('Actual species'!Y954="X"),1,0))</f>
        <v>0</v>
      </c>
    </row>
    <row r="955" spans="1:22" x14ac:dyDescent="0.3">
      <c r="A955" t="str">
        <f>'Actual species'!A955</f>
        <v xml:space="preserve">*Quedius troodites (E) </v>
      </c>
      <c r="B955">
        <f>IF(SUM('Actual species'!B955:E955)&gt;0,1,IF(SUM('Actual species'!B955:E955="X"),1,0))</f>
        <v>1</v>
      </c>
      <c r="C955">
        <f>IF(SUM('Actual species'!F955)&gt;0,1,IF(SUM('Actual species'!F955="X"),1,0))</f>
        <v>0</v>
      </c>
      <c r="D955">
        <f>IF(SUM('Actual species'!G955)&gt;0,1,IF(SUM('Actual species'!G955="X"),1,0))</f>
        <v>0</v>
      </c>
      <c r="E955">
        <f>IF(SUM('Actual species'!H955)&gt;0,1,IF(SUM('Actual species'!H955="X"),1,0))</f>
        <v>0</v>
      </c>
      <c r="F955">
        <f>IF(SUM('Actual species'!I955)&gt;0,1,IF(SUM('Actual species'!I955="X"),1,0))</f>
        <v>0</v>
      </c>
      <c r="G955">
        <f>IF(SUM('Actual species'!J955)&gt;0,1,IF(SUM('Actual species'!J955="X"),1,0))</f>
        <v>0</v>
      </c>
      <c r="H955">
        <f>IF(SUM('Actual species'!K955)&gt;0,1,IF(SUM('Actual species'!K955="X"),1,0))</f>
        <v>0</v>
      </c>
      <c r="I955">
        <f>IF(SUM('Actual species'!L955)&gt;0,1,IF(SUM('Actual species'!L955="X"),1,0))</f>
        <v>0</v>
      </c>
      <c r="J955">
        <f>IF(SUM('Actual species'!M955)&gt;0,1,IF(SUM('Actual species'!M955="X"),1,0))</f>
        <v>0</v>
      </c>
      <c r="K955">
        <f>IF(SUM('Actual species'!N955)&gt;0,1,IF(SUM('Actual species'!N955="X"),1,0))</f>
        <v>0</v>
      </c>
      <c r="L955">
        <f>IF(SUM('Actual species'!O955)&gt;0,1,IF(SUM('Actual species'!O955="X"),1,0))</f>
        <v>0</v>
      </c>
      <c r="M955">
        <f>IF(SUM('Actual species'!P955)&gt;0,1,IF(SUM('Actual species'!P955="X"),1,0))</f>
        <v>0</v>
      </c>
      <c r="N955">
        <f>IF(SUM('Actual species'!Q955)&gt;0,1,IF(SUM('Actual species'!Q955="X"),1,0))</f>
        <v>0</v>
      </c>
      <c r="O955">
        <f>IF(SUM('Actual species'!R955)&gt;0,1,IF(SUM('Actual species'!R955="X"),1,0))</f>
        <v>0</v>
      </c>
      <c r="P955">
        <f>IF(SUM('Actual species'!S955)&gt;0,1,IF(SUM('Actual species'!S955="X"),1,0))</f>
        <v>0</v>
      </c>
      <c r="Q955">
        <f>IF(SUM('Actual species'!T955)&gt;0,1,IF(SUM('Actual species'!T955="X"),1,0))</f>
        <v>0</v>
      </c>
      <c r="R955">
        <f>IF(SUM('Actual species'!U955)&gt;0,1,IF(SUM('Actual species'!U955="X"),1,0))</f>
        <v>0</v>
      </c>
      <c r="S955">
        <f>IF(SUM('Actual species'!V955)&gt;0,1,IF(SUM('Actual species'!V955="X"),1,0))</f>
        <v>0</v>
      </c>
      <c r="T955">
        <f>IF(SUM('Actual species'!W955)&gt;0,1,IF(SUM('Actual species'!W955="X"),1,0))</f>
        <v>1</v>
      </c>
      <c r="U955">
        <f>IF(SUM('Actual species'!X955)&gt;0,1,IF(SUM('Actual species'!X955="X"),1,0))</f>
        <v>0</v>
      </c>
      <c r="V955">
        <f>IF(SUM('Actual species'!Y955)&gt;0,1,IF(SUM('Actual species'!Y955="X"),1,0))</f>
        <v>0</v>
      </c>
    </row>
    <row r="956" spans="1:22" x14ac:dyDescent="0.3">
      <c r="A956" t="str">
        <f>'Actual species'!A956</f>
        <v>Quedius umbrinus</v>
      </c>
      <c r="B956">
        <f>IF(SUM('Actual species'!B956:E956)&gt;0,1,IF(SUM('Actual species'!B956:E956="X"),1,0))</f>
        <v>0</v>
      </c>
      <c r="C956">
        <f>IF(SUM('Actual species'!F956)&gt;0,1,IF(SUM('Actual species'!F956="X"),1,0))</f>
        <v>0</v>
      </c>
      <c r="D956">
        <f>IF(SUM('Actual species'!G956)&gt;0,1,IF(SUM('Actual species'!G956="X"),1,0))</f>
        <v>1</v>
      </c>
      <c r="E956">
        <f>IF(SUM('Actual species'!H956)&gt;0,1,IF(SUM('Actual species'!H956="X"),1,0))</f>
        <v>1</v>
      </c>
      <c r="F956">
        <f>IF(SUM('Actual species'!I956)&gt;0,1,IF(SUM('Actual species'!I956="X"),1,0))</f>
        <v>0</v>
      </c>
      <c r="G956">
        <f>IF(SUM('Actual species'!J956)&gt;0,1,IF(SUM('Actual species'!J956="X"),1,0))</f>
        <v>1</v>
      </c>
      <c r="H956">
        <f>IF(SUM('Actual species'!K956)&gt;0,1,IF(SUM('Actual species'!K956="X"),1,0))</f>
        <v>0</v>
      </c>
      <c r="I956">
        <f>IF(SUM('Actual species'!L956)&gt;0,1,IF(SUM('Actual species'!L956="X"),1,0))</f>
        <v>0</v>
      </c>
      <c r="J956">
        <f>IF(SUM('Actual species'!M956)&gt;0,1,IF(SUM('Actual species'!M956="X"),1,0))</f>
        <v>1</v>
      </c>
      <c r="K956">
        <f>IF(SUM('Actual species'!N956)&gt;0,1,IF(SUM('Actual species'!N956="X"),1,0))</f>
        <v>0</v>
      </c>
      <c r="L956">
        <f>IF(SUM('Actual species'!O956)&gt;0,1,IF(SUM('Actual species'!O956="X"),1,0))</f>
        <v>0</v>
      </c>
      <c r="M956">
        <f>IF(SUM('Actual species'!P956)&gt;0,1,IF(SUM('Actual species'!P956="X"),1,0))</f>
        <v>1</v>
      </c>
      <c r="N956">
        <f>IF(SUM('Actual species'!Q956)&gt;0,1,IF(SUM('Actual species'!Q956="X"),1,0))</f>
        <v>0</v>
      </c>
      <c r="O956">
        <f>IF(SUM('Actual species'!R956)&gt;0,1,IF(SUM('Actual species'!R956="X"),1,0))</f>
        <v>1</v>
      </c>
      <c r="P956">
        <f>IF(SUM('Actual species'!S956)&gt;0,1,IF(SUM('Actual species'!S956="X"),1,0))</f>
        <v>0</v>
      </c>
      <c r="Q956">
        <f>IF(SUM('Actual species'!T956)&gt;0,1,IF(SUM('Actual species'!T956="X"),1,0))</f>
        <v>1</v>
      </c>
      <c r="R956">
        <f>IF(SUM('Actual species'!U956)&gt;0,1,IF(SUM('Actual species'!U956="X"),1,0))</f>
        <v>0</v>
      </c>
      <c r="S956">
        <f>IF(SUM('Actual species'!V956)&gt;0,1,IF(SUM('Actual species'!V956="X"),1,0))</f>
        <v>0</v>
      </c>
      <c r="T956">
        <f>IF(SUM('Actual species'!W956)&gt;0,1,IF(SUM('Actual species'!W956="X"),1,0))</f>
        <v>0</v>
      </c>
      <c r="U956">
        <f>IF(SUM('Actual species'!X956)&gt;0,1,IF(SUM('Actual species'!X956="X"),1,0))</f>
        <v>1</v>
      </c>
      <c r="V956">
        <f>IF(SUM('Actual species'!Y956)&gt;0,1,IF(SUM('Actual species'!Y956="X"),1,0))</f>
        <v>1</v>
      </c>
    </row>
    <row r="957" spans="1:22" x14ac:dyDescent="0.3">
      <c r="A957" t="str">
        <f>'Actual species'!A957</f>
        <v>Quedius vicinus</v>
      </c>
      <c r="B957">
        <f>IF(SUM('Actual species'!B957:E957)&gt;0,1,IF(SUM('Actual species'!B957:E957="X"),1,0))</f>
        <v>1</v>
      </c>
      <c r="C957">
        <f>IF(SUM('Actual species'!F957)&gt;0,1,IF(SUM('Actual species'!F957="X"),1,0))</f>
        <v>0</v>
      </c>
      <c r="D957">
        <f>IF(SUM('Actual species'!G957)&gt;0,1,IF(SUM('Actual species'!G957="X"),1,0))</f>
        <v>0</v>
      </c>
      <c r="E957">
        <f>IF(SUM('Actual species'!H957)&gt;0,1,IF(SUM('Actual species'!H957="X"),1,0))</f>
        <v>0</v>
      </c>
      <c r="F957">
        <f>IF(SUM('Actual species'!I957)&gt;0,1,IF(SUM('Actual species'!I957="X"),1,0))</f>
        <v>0</v>
      </c>
      <c r="G957">
        <f>IF(SUM('Actual species'!J957)&gt;0,1,IF(SUM('Actual species'!J957="X"),1,0))</f>
        <v>0</v>
      </c>
      <c r="H957">
        <f>IF(SUM('Actual species'!K957)&gt;0,1,IF(SUM('Actual species'!K957="X"),1,0))</f>
        <v>0</v>
      </c>
      <c r="I957">
        <f>IF(SUM('Actual species'!L957)&gt;0,1,IF(SUM('Actual species'!L957="X"),1,0))</f>
        <v>0</v>
      </c>
      <c r="J957">
        <f>IF(SUM('Actual species'!M957)&gt;0,1,IF(SUM('Actual species'!M957="X"),1,0))</f>
        <v>0</v>
      </c>
      <c r="K957">
        <f>IF(SUM('Actual species'!N957)&gt;0,1,IF(SUM('Actual species'!N957="X"),1,0))</f>
        <v>0</v>
      </c>
      <c r="L957">
        <f>IF(SUM('Actual species'!O957)&gt;0,1,IF(SUM('Actual species'!O957="X"),1,0))</f>
        <v>0</v>
      </c>
      <c r="M957">
        <f>IF(SUM('Actual species'!P957)&gt;0,1,IF(SUM('Actual species'!P957="X"),1,0))</f>
        <v>0</v>
      </c>
      <c r="N957">
        <f>IF(SUM('Actual species'!Q957)&gt;0,1,IF(SUM('Actual species'!Q957="X"),1,0))</f>
        <v>0</v>
      </c>
      <c r="O957">
        <f>IF(SUM('Actual species'!R957)&gt;0,1,IF(SUM('Actual species'!R957="X"),1,0))</f>
        <v>0</v>
      </c>
      <c r="P957">
        <f>IF(SUM('Actual species'!S957)&gt;0,1,IF(SUM('Actual species'!S957="X"),1,0))</f>
        <v>0</v>
      </c>
      <c r="Q957">
        <f>IF(SUM('Actual species'!T957)&gt;0,1,IF(SUM('Actual species'!T957="X"),1,0))</f>
        <v>0</v>
      </c>
      <c r="R957">
        <f>IF(SUM('Actual species'!U957)&gt;0,1,IF(SUM('Actual species'!U957="X"),1,0))</f>
        <v>0</v>
      </c>
      <c r="S957">
        <f>IF(SUM('Actual species'!V957)&gt;0,1,IF(SUM('Actual species'!V957="X"),1,0))</f>
        <v>0</v>
      </c>
      <c r="T957">
        <f>IF(SUM('Actual species'!W957)&gt;0,1,IF(SUM('Actual species'!W957="X"),1,0))</f>
        <v>0</v>
      </c>
      <c r="U957">
        <f>IF(SUM('Actual species'!X957)&gt;0,1,IF(SUM('Actual species'!X957="X"),1,0))</f>
        <v>0</v>
      </c>
      <c r="V957">
        <f>IF(SUM('Actual species'!Y957)&gt;0,1,IF(SUM('Actual species'!Y957="X"),1,0))</f>
        <v>1</v>
      </c>
    </row>
    <row r="958" spans="1:22" x14ac:dyDescent="0.3">
      <c r="A958" t="str">
        <f>'Actual species'!A958</f>
        <v>Quedius xanthopus</v>
      </c>
      <c r="B958">
        <f>IF(SUM('Actual species'!B958:E958)&gt;0,1,IF(SUM('Actual species'!B958:E958="X"),1,0))</f>
        <v>0</v>
      </c>
      <c r="C958">
        <f>IF(SUM('Actual species'!F958)&gt;0,1,IF(SUM('Actual species'!F958="X"),1,0))</f>
        <v>0</v>
      </c>
      <c r="D958">
        <f>IF(SUM('Actual species'!G958)&gt;0,1,IF(SUM('Actual species'!G958="X"),1,0))</f>
        <v>0</v>
      </c>
      <c r="E958">
        <f>IF(SUM('Actual species'!H958)&gt;0,1,IF(SUM('Actual species'!H958="X"),1,0))</f>
        <v>0</v>
      </c>
      <c r="F958">
        <f>IF(SUM('Actual species'!I958)&gt;0,1,IF(SUM('Actual species'!I958="X"),1,0))</f>
        <v>0</v>
      </c>
      <c r="G958">
        <f>IF(SUM('Actual species'!J958)&gt;0,1,IF(SUM('Actual species'!J958="X"),1,0))</f>
        <v>0</v>
      </c>
      <c r="H958">
        <f>IF(SUM('Actual species'!K958)&gt;0,1,IF(SUM('Actual species'!K958="X"),1,0))</f>
        <v>0</v>
      </c>
      <c r="I958">
        <f>IF(SUM('Actual species'!L958)&gt;0,1,IF(SUM('Actual species'!L958="X"),1,0))</f>
        <v>0</v>
      </c>
      <c r="J958">
        <f>IF(SUM('Actual species'!M958)&gt;0,1,IF(SUM('Actual species'!M958="X"),1,0))</f>
        <v>0</v>
      </c>
      <c r="K958">
        <f>IF(SUM('Actual species'!N958)&gt;0,1,IF(SUM('Actual species'!N958="X"),1,0))</f>
        <v>0</v>
      </c>
      <c r="L958">
        <f>IF(SUM('Actual species'!O958)&gt;0,1,IF(SUM('Actual species'!O958="X"),1,0))</f>
        <v>0</v>
      </c>
      <c r="M958">
        <f>IF(SUM('Actual species'!P958)&gt;0,1,IF(SUM('Actual species'!P958="X"),1,0))</f>
        <v>0</v>
      </c>
      <c r="N958">
        <f>IF(SUM('Actual species'!Q958)&gt;0,1,IF(SUM('Actual species'!Q958="X"),1,0))</f>
        <v>0</v>
      </c>
      <c r="O958">
        <f>IF(SUM('Actual species'!R958)&gt;0,1,IF(SUM('Actual species'!R958="X"),1,0))</f>
        <v>0</v>
      </c>
      <c r="P958">
        <f>IF(SUM('Actual species'!S958)&gt;0,1,IF(SUM('Actual species'!S958="X"),1,0))</f>
        <v>0</v>
      </c>
      <c r="Q958">
        <f>IF(SUM('Actual species'!T958)&gt;0,1,IF(SUM('Actual species'!T958="X"),1,0))</f>
        <v>1</v>
      </c>
      <c r="R958">
        <f>IF(SUM('Actual species'!U958)&gt;0,1,IF(SUM('Actual species'!U958="X"),1,0))</f>
        <v>0</v>
      </c>
      <c r="S958">
        <f>IF(SUM('Actual species'!V958)&gt;0,1,IF(SUM('Actual species'!V958="X"),1,0))</f>
        <v>0</v>
      </c>
      <c r="T958">
        <f>IF(SUM('Actual species'!W958)&gt;0,1,IF(SUM('Actual species'!W958="X"),1,0))</f>
        <v>0</v>
      </c>
      <c r="U958">
        <f>IF(SUM('Actual species'!X958)&gt;0,1,IF(SUM('Actual species'!X958="X"),1,0))</f>
        <v>1</v>
      </c>
      <c r="V958">
        <f>IF(SUM('Actual species'!Y958)&gt;0,1,IF(SUM('Actual species'!Y958="X"),1,0))</f>
        <v>0</v>
      </c>
    </row>
    <row r="959" spans="1:22" x14ac:dyDescent="0.3">
      <c r="A959" t="str">
        <f>'Actual species'!A959</f>
        <v>Rabigus pullus</v>
      </c>
      <c r="B959">
        <f>IF(SUM('Actual species'!B959:E959)&gt;0,1,IF(SUM('Actual species'!B959:E959="X"),1,0))</f>
        <v>0</v>
      </c>
      <c r="C959">
        <f>IF(SUM('Actual species'!F959)&gt;0,1,IF(SUM('Actual species'!F959="X"),1,0))</f>
        <v>0</v>
      </c>
      <c r="D959">
        <f>IF(SUM('Actual species'!G959)&gt;0,1,IF(SUM('Actual species'!G959="X"),1,0))</f>
        <v>0</v>
      </c>
      <c r="E959">
        <f>IF(SUM('Actual species'!H959)&gt;0,1,IF(SUM('Actual species'!H959="X"),1,0))</f>
        <v>0</v>
      </c>
      <c r="F959">
        <f>IF(SUM('Actual species'!I959)&gt;0,1,IF(SUM('Actual species'!I959="X"),1,0))</f>
        <v>1</v>
      </c>
      <c r="G959">
        <f>IF(SUM('Actual species'!J959)&gt;0,1,IF(SUM('Actual species'!J959="X"),1,0))</f>
        <v>0</v>
      </c>
      <c r="H959">
        <f>IF(SUM('Actual species'!K959)&gt;0,1,IF(SUM('Actual species'!K959="X"),1,0))</f>
        <v>0</v>
      </c>
      <c r="I959">
        <f>IF(SUM('Actual species'!L959)&gt;0,1,IF(SUM('Actual species'!L959="X"),1,0))</f>
        <v>0</v>
      </c>
      <c r="J959">
        <f>IF(SUM('Actual species'!M959)&gt;0,1,IF(SUM('Actual species'!M959="X"),1,0))</f>
        <v>0</v>
      </c>
      <c r="K959">
        <f>IF(SUM('Actual species'!N959)&gt;0,1,IF(SUM('Actual species'!N959="X"),1,0))</f>
        <v>0</v>
      </c>
      <c r="L959">
        <f>IF(SUM('Actual species'!O959)&gt;0,1,IF(SUM('Actual species'!O959="X"),1,0))</f>
        <v>0</v>
      </c>
      <c r="M959">
        <f>IF(SUM('Actual species'!P959)&gt;0,1,IF(SUM('Actual species'!P959="X"),1,0))</f>
        <v>0</v>
      </c>
      <c r="N959">
        <f>IF(SUM('Actual species'!Q959)&gt;0,1,IF(SUM('Actual species'!Q959="X"),1,0))</f>
        <v>0</v>
      </c>
      <c r="O959">
        <f>IF(SUM('Actual species'!R959)&gt;0,1,IF(SUM('Actual species'!R959="X"),1,0))</f>
        <v>0</v>
      </c>
      <c r="P959">
        <f>IF(SUM('Actual species'!S959)&gt;0,1,IF(SUM('Actual species'!S959="X"),1,0))</f>
        <v>0</v>
      </c>
      <c r="Q959">
        <f>IF(SUM('Actual species'!T959)&gt;0,1,IF(SUM('Actual species'!T959="X"),1,0))</f>
        <v>0</v>
      </c>
      <c r="R959">
        <f>IF(SUM('Actual species'!U959)&gt;0,1,IF(SUM('Actual species'!U959="X"),1,0))</f>
        <v>0</v>
      </c>
      <c r="S959">
        <f>IF(SUM('Actual species'!V959)&gt;0,1,IF(SUM('Actual species'!V959="X"),1,0))</f>
        <v>0</v>
      </c>
      <c r="T959">
        <f>IF(SUM('Actual species'!W959)&gt;0,1,IF(SUM('Actual species'!W959="X"),1,0))</f>
        <v>0</v>
      </c>
      <c r="U959">
        <f>IF(SUM('Actual species'!X959)&gt;0,1,IF(SUM('Actual species'!X959="X"),1,0))</f>
        <v>1</v>
      </c>
      <c r="V959">
        <f>IF(SUM('Actual species'!Y959)&gt;0,1,IF(SUM('Actual species'!Y959="X"),1,0))</f>
        <v>1</v>
      </c>
    </row>
    <row r="960" spans="1:22" x14ac:dyDescent="0.3">
      <c r="A960" t="str">
        <f>'Actual species'!A960</f>
        <v>Remus filum</v>
      </c>
      <c r="B960">
        <f>IF(SUM('Actual species'!B960:E960)&gt;0,1,IF(SUM('Actual species'!B960:E960="X"),1,0))</f>
        <v>1</v>
      </c>
      <c r="C960">
        <f>IF(SUM('Actual species'!F960)&gt;0,1,IF(SUM('Actual species'!F960="X"),1,0))</f>
        <v>0</v>
      </c>
      <c r="D960">
        <f>IF(SUM('Actual species'!G960)&gt;0,1,IF(SUM('Actual species'!G960="X"),1,0))</f>
        <v>0</v>
      </c>
      <c r="E960">
        <f>IF(SUM('Actual species'!H960)&gt;0,1,IF(SUM('Actual species'!H960="X"),1,0))</f>
        <v>0</v>
      </c>
      <c r="F960">
        <f>IF(SUM('Actual species'!I960)&gt;0,1,IF(SUM('Actual species'!I960="X"),1,0))</f>
        <v>1</v>
      </c>
      <c r="G960">
        <f>IF(SUM('Actual species'!J960)&gt;0,1,IF(SUM('Actual species'!J960="X"),1,0))</f>
        <v>0</v>
      </c>
      <c r="H960">
        <f>IF(SUM('Actual species'!K960)&gt;0,1,IF(SUM('Actual species'!K960="X"),1,0))</f>
        <v>0</v>
      </c>
      <c r="I960">
        <f>IF(SUM('Actual species'!L960)&gt;0,1,IF(SUM('Actual species'!L960="X"),1,0))</f>
        <v>0</v>
      </c>
      <c r="J960">
        <f>IF(SUM('Actual species'!M960)&gt;0,1,IF(SUM('Actual species'!M960="X"),1,0))</f>
        <v>1</v>
      </c>
      <c r="K960">
        <f>IF(SUM('Actual species'!N960)&gt;0,1,IF(SUM('Actual species'!N960="X"),1,0))</f>
        <v>0</v>
      </c>
      <c r="L960">
        <f>IF(SUM('Actual species'!O960)&gt;0,1,IF(SUM('Actual species'!O960="X"),1,0))</f>
        <v>0</v>
      </c>
      <c r="M960">
        <f>IF(SUM('Actual species'!P960)&gt;0,1,IF(SUM('Actual species'!P960="X"),1,0))</f>
        <v>1</v>
      </c>
      <c r="N960">
        <f>IF(SUM('Actual species'!Q960)&gt;0,1,IF(SUM('Actual species'!Q960="X"),1,0))</f>
        <v>0</v>
      </c>
      <c r="O960">
        <f>IF(SUM('Actual species'!R960)&gt;0,1,IF(SUM('Actual species'!R960="X"),1,0))</f>
        <v>0</v>
      </c>
      <c r="P960">
        <f>IF(SUM('Actual species'!S960)&gt;0,1,IF(SUM('Actual species'!S960="X"),1,0))</f>
        <v>0</v>
      </c>
      <c r="Q960">
        <f>IF(SUM('Actual species'!T960)&gt;0,1,IF(SUM('Actual species'!T960="X"),1,0))</f>
        <v>0</v>
      </c>
      <c r="R960">
        <f>IF(SUM('Actual species'!U960)&gt;0,1,IF(SUM('Actual species'!U960="X"),1,0))</f>
        <v>0</v>
      </c>
      <c r="S960">
        <f>IF(SUM('Actual species'!V960)&gt;0,1,IF(SUM('Actual species'!V960="X"),1,0))</f>
        <v>0</v>
      </c>
      <c r="T960">
        <f>IF(SUM('Actual species'!W960)&gt;0,1,IF(SUM('Actual species'!W960="X"),1,0))</f>
        <v>0</v>
      </c>
      <c r="U960">
        <f>IF(SUM('Actual species'!X960)&gt;0,1,IF(SUM('Actual species'!X960="X"),1,0))</f>
        <v>0</v>
      </c>
      <c r="V960">
        <f>IF(SUM('Actual species'!Y960)&gt;0,1,IF(SUM('Actual species'!Y960="X"),1,0))</f>
        <v>0</v>
      </c>
    </row>
    <row r="961" spans="1:22" x14ac:dyDescent="0.3">
      <c r="A961" t="str">
        <f>'Actual species'!A961</f>
        <v>Remus pruinosus</v>
      </c>
      <c r="B961">
        <f>IF(SUM('Actual species'!B961:E961)&gt;0,1,IF(SUM('Actual species'!B961:E961="X"),1,0))</f>
        <v>0</v>
      </c>
      <c r="C961">
        <f>IF(SUM('Actual species'!F961)&gt;0,1,IF(SUM('Actual species'!F961="X"),1,0))</f>
        <v>0</v>
      </c>
      <c r="D961">
        <f>IF(SUM('Actual species'!G961)&gt;0,1,IF(SUM('Actual species'!G961="X"),1,0))</f>
        <v>0</v>
      </c>
      <c r="E961">
        <f>IF(SUM('Actual species'!H961)&gt;0,1,IF(SUM('Actual species'!H961="X"),1,0))</f>
        <v>0</v>
      </c>
      <c r="F961">
        <f>IF(SUM('Actual species'!I961)&gt;0,1,IF(SUM('Actual species'!I961="X"),1,0))</f>
        <v>0</v>
      </c>
      <c r="G961">
        <f>IF(SUM('Actual species'!J961)&gt;0,1,IF(SUM('Actual species'!J961="X"),1,0))</f>
        <v>0</v>
      </c>
      <c r="H961">
        <f>IF(SUM('Actual species'!K961)&gt;0,1,IF(SUM('Actual species'!K961="X"),1,0))</f>
        <v>0</v>
      </c>
      <c r="I961">
        <f>IF(SUM('Actual species'!L961)&gt;0,1,IF(SUM('Actual species'!L961="X"),1,0))</f>
        <v>0</v>
      </c>
      <c r="J961">
        <f>IF(SUM('Actual species'!M961)&gt;0,1,IF(SUM('Actual species'!M961="X"),1,0))</f>
        <v>0</v>
      </c>
      <c r="K961">
        <f>IF(SUM('Actual species'!N961)&gt;0,1,IF(SUM('Actual species'!N961="X"),1,0))</f>
        <v>0</v>
      </c>
      <c r="L961">
        <f>IF(SUM('Actual species'!O961)&gt;0,1,IF(SUM('Actual species'!O961="X"),1,0))</f>
        <v>0</v>
      </c>
      <c r="M961">
        <f>IF(SUM('Actual species'!P961)&gt;0,1,IF(SUM('Actual species'!P961="X"),1,0))</f>
        <v>1</v>
      </c>
      <c r="N961">
        <f>IF(SUM('Actual species'!Q961)&gt;0,1,IF(SUM('Actual species'!Q961="X"),1,0))</f>
        <v>0</v>
      </c>
      <c r="O961">
        <f>IF(SUM('Actual species'!R961)&gt;0,1,IF(SUM('Actual species'!R961="X"),1,0))</f>
        <v>0</v>
      </c>
      <c r="P961">
        <f>IF(SUM('Actual species'!S961)&gt;0,1,IF(SUM('Actual species'!S961="X"),1,0))</f>
        <v>0</v>
      </c>
      <c r="Q961">
        <f>IF(SUM('Actual species'!T961)&gt;0,1,IF(SUM('Actual species'!T961="X"),1,0))</f>
        <v>0</v>
      </c>
      <c r="R961">
        <f>IF(SUM('Actual species'!U961)&gt;0,1,IF(SUM('Actual species'!U961="X"),1,0))</f>
        <v>0</v>
      </c>
      <c r="S961">
        <f>IF(SUM('Actual species'!V961)&gt;0,1,IF(SUM('Actual species'!V961="X"),1,0))</f>
        <v>0</v>
      </c>
      <c r="T961">
        <f>IF(SUM('Actual species'!W961)&gt;0,1,IF(SUM('Actual species'!W961="X"),1,0))</f>
        <v>0</v>
      </c>
      <c r="U961">
        <f>IF(SUM('Actual species'!X961)&gt;0,1,IF(SUM('Actual species'!X961="X"),1,0))</f>
        <v>0</v>
      </c>
      <c r="V961">
        <f>IF(SUM('Actual species'!Y961)&gt;0,1,IF(SUM('Actual species'!Y961="X"),1,0))</f>
        <v>0</v>
      </c>
    </row>
    <row r="962" spans="1:22" x14ac:dyDescent="0.3">
      <c r="A962" t="str">
        <f>'Actual species'!A962</f>
        <v>Remus sericeus</v>
      </c>
      <c r="B962">
        <f>IF(SUM('Actual species'!B962:E962)&gt;0,1,IF(SUM('Actual species'!B962:E962="X"),1,0))</f>
        <v>1</v>
      </c>
      <c r="C962">
        <f>IF(SUM('Actual species'!F962)&gt;0,1,IF(SUM('Actual species'!F962="X"),1,0))</f>
        <v>0</v>
      </c>
      <c r="D962">
        <f>IF(SUM('Actual species'!G962)&gt;0,1,IF(SUM('Actual species'!G962="X"),1,0))</f>
        <v>0</v>
      </c>
      <c r="E962">
        <f>IF(SUM('Actual species'!H962)&gt;0,1,IF(SUM('Actual species'!H962="X"),1,0))</f>
        <v>0</v>
      </c>
      <c r="F962">
        <f>IF(SUM('Actual species'!I962)&gt;0,1,IF(SUM('Actual species'!I962="X"),1,0))</f>
        <v>1</v>
      </c>
      <c r="G962">
        <f>IF(SUM('Actual species'!J962)&gt;0,1,IF(SUM('Actual species'!J962="X"),1,0))</f>
        <v>0</v>
      </c>
      <c r="H962">
        <f>IF(SUM('Actual species'!K962)&gt;0,1,IF(SUM('Actual species'!K962="X"),1,0))</f>
        <v>0</v>
      </c>
      <c r="I962">
        <f>IF(SUM('Actual species'!L962)&gt;0,1,IF(SUM('Actual species'!L962="X"),1,0))</f>
        <v>0</v>
      </c>
      <c r="J962">
        <f>IF(SUM('Actual species'!M962)&gt;0,1,IF(SUM('Actual species'!M962="X"),1,0))</f>
        <v>1</v>
      </c>
      <c r="K962">
        <f>IF(SUM('Actual species'!N962)&gt;0,1,IF(SUM('Actual species'!N962="X"),1,0))</f>
        <v>0</v>
      </c>
      <c r="L962">
        <f>IF(SUM('Actual species'!O962)&gt;0,1,IF(SUM('Actual species'!O962="X"),1,0))</f>
        <v>0</v>
      </c>
      <c r="M962">
        <f>IF(SUM('Actual species'!P962)&gt;0,1,IF(SUM('Actual species'!P962="X"),1,0))</f>
        <v>0</v>
      </c>
      <c r="N962">
        <f>IF(SUM('Actual species'!Q962)&gt;0,1,IF(SUM('Actual species'!Q962="X"),1,0))</f>
        <v>0</v>
      </c>
      <c r="O962">
        <f>IF(SUM('Actual species'!R962)&gt;0,1,IF(SUM('Actual species'!R962="X"),1,0))</f>
        <v>0</v>
      </c>
      <c r="P962">
        <f>IF(SUM('Actual species'!S962)&gt;0,1,IF(SUM('Actual species'!S962="X"),1,0))</f>
        <v>0</v>
      </c>
      <c r="Q962">
        <f>IF(SUM('Actual species'!T962)&gt;0,1,IF(SUM('Actual species'!T962="X"),1,0))</f>
        <v>0</v>
      </c>
      <c r="R962">
        <f>IF(SUM('Actual species'!U962)&gt;0,1,IF(SUM('Actual species'!U962="X"),1,0))</f>
        <v>0</v>
      </c>
      <c r="S962">
        <f>IF(SUM('Actual species'!V962)&gt;0,1,IF(SUM('Actual species'!V962="X"),1,0))</f>
        <v>0</v>
      </c>
      <c r="T962">
        <f>IF(SUM('Actual species'!W962)&gt;0,1,IF(SUM('Actual species'!W962="X"),1,0))</f>
        <v>0</v>
      </c>
      <c r="U962">
        <f>IF(SUM('Actual species'!X962)&gt;0,1,IF(SUM('Actual species'!X962="X"),1,0))</f>
        <v>0</v>
      </c>
      <c r="V962">
        <f>IF(SUM('Actual species'!Y962)&gt;0,1,IF(SUM('Actual species'!Y962="X"),1,0))</f>
        <v>1</v>
      </c>
    </row>
    <row r="963" spans="1:22" x14ac:dyDescent="0.3">
      <c r="A963" t="str">
        <f>'Actual species'!A963</f>
        <v>Stenistoderus cephalotes</v>
      </c>
      <c r="B963">
        <f>IF(SUM('Actual species'!B963:E963)&gt;0,1,IF(SUM('Actual species'!B963:E963="X"),1,0))</f>
        <v>0</v>
      </c>
      <c r="C963">
        <f>IF(SUM('Actual species'!F963)&gt;0,1,IF(SUM('Actual species'!F963="X"),1,0))</f>
        <v>0</v>
      </c>
      <c r="D963">
        <f>IF(SUM('Actual species'!G963)&gt;0,1,IF(SUM('Actual species'!G963="X"),1,0))</f>
        <v>0</v>
      </c>
      <c r="E963">
        <f>IF(SUM('Actual species'!H963)&gt;0,1,IF(SUM('Actual species'!H963="X"),1,0))</f>
        <v>0</v>
      </c>
      <c r="F963">
        <f>IF(SUM('Actual species'!I963)&gt;0,1,IF(SUM('Actual species'!I963="X"),1,0))</f>
        <v>0</v>
      </c>
      <c r="G963">
        <f>IF(SUM('Actual species'!J963)&gt;0,1,IF(SUM('Actual species'!J963="X"),1,0))</f>
        <v>1</v>
      </c>
      <c r="H963">
        <f>IF(SUM('Actual species'!K963)&gt;0,1,IF(SUM('Actual species'!K963="X"),1,0))</f>
        <v>0</v>
      </c>
      <c r="I963">
        <f>IF(SUM('Actual species'!L963)&gt;0,1,IF(SUM('Actual species'!L963="X"),1,0))</f>
        <v>0</v>
      </c>
      <c r="J963">
        <f>IF(SUM('Actual species'!M963)&gt;0,1,IF(SUM('Actual species'!M963="X"),1,0))</f>
        <v>1</v>
      </c>
      <c r="K963">
        <f>IF(SUM('Actual species'!N963)&gt;0,1,IF(SUM('Actual species'!N963="X"),1,0))</f>
        <v>0</v>
      </c>
      <c r="L963">
        <f>IF(SUM('Actual species'!O963)&gt;0,1,IF(SUM('Actual species'!O963="X"),1,0))</f>
        <v>0</v>
      </c>
      <c r="M963">
        <f>IF(SUM('Actual species'!P963)&gt;0,1,IF(SUM('Actual species'!P963="X"),1,0))</f>
        <v>1</v>
      </c>
      <c r="N963">
        <f>IF(SUM('Actual species'!Q963)&gt;0,1,IF(SUM('Actual species'!Q963="X"),1,0))</f>
        <v>0</v>
      </c>
      <c r="O963">
        <f>IF(SUM('Actual species'!R963)&gt;0,1,IF(SUM('Actual species'!R963="X"),1,0))</f>
        <v>0</v>
      </c>
      <c r="P963">
        <f>IF(SUM('Actual species'!S963)&gt;0,1,IF(SUM('Actual species'!S963="X"),1,0))</f>
        <v>0</v>
      </c>
      <c r="Q963">
        <f>IF(SUM('Actual species'!T963)&gt;0,1,IF(SUM('Actual species'!T963="X"),1,0))</f>
        <v>0</v>
      </c>
      <c r="R963">
        <f>IF(SUM('Actual species'!U963)&gt;0,1,IF(SUM('Actual species'!U963="X"),1,0))</f>
        <v>0</v>
      </c>
      <c r="S963">
        <f>IF(SUM('Actual species'!V963)&gt;0,1,IF(SUM('Actual species'!V963="X"),1,0))</f>
        <v>0</v>
      </c>
      <c r="T963">
        <f>IF(SUM('Actual species'!W963)&gt;0,1,IF(SUM('Actual species'!W963="X"),1,0))</f>
        <v>0</v>
      </c>
      <c r="U963">
        <f>IF(SUM('Actual species'!X963)&gt;0,1,IF(SUM('Actual species'!X963="X"),1,0))</f>
        <v>1</v>
      </c>
      <c r="V963">
        <f>IF(SUM('Actual species'!Y963)&gt;0,1,IF(SUM('Actual species'!Y963="X"),1,0))</f>
        <v>1</v>
      </c>
    </row>
    <row r="964" spans="1:22" x14ac:dyDescent="0.3">
      <c r="A964" t="str">
        <f>'Actual species'!A964</f>
        <v>Stenistoderus nothus</v>
      </c>
      <c r="B964">
        <f>IF(SUM('Actual species'!B964:E964)&gt;0,1,IF(SUM('Actual species'!B964:E964="X"),1,0))</f>
        <v>0</v>
      </c>
      <c r="C964">
        <f>IF(SUM('Actual species'!F964)&gt;0,1,IF(SUM('Actual species'!F964="X"),1,0))</f>
        <v>0</v>
      </c>
      <c r="D964">
        <f>IF(SUM('Actual species'!G964)&gt;0,1,IF(SUM('Actual species'!G964="X"),1,0))</f>
        <v>0</v>
      </c>
      <c r="E964">
        <f>IF(SUM('Actual species'!H964)&gt;0,1,IF(SUM('Actual species'!H964="X"),1,0))</f>
        <v>0</v>
      </c>
      <c r="F964">
        <f>IF(SUM('Actual species'!I964)&gt;0,1,IF(SUM('Actual species'!I964="X"),1,0))</f>
        <v>0</v>
      </c>
      <c r="G964">
        <f>IF(SUM('Actual species'!J964)&gt;0,1,IF(SUM('Actual species'!J964="X"),1,0))</f>
        <v>0</v>
      </c>
      <c r="H964">
        <f>IF(SUM('Actual species'!K964)&gt;0,1,IF(SUM('Actual species'!K964="X"),1,0))</f>
        <v>0</v>
      </c>
      <c r="I964">
        <f>IF(SUM('Actual species'!L964)&gt;0,1,IF(SUM('Actual species'!L964="X"),1,0))</f>
        <v>0</v>
      </c>
      <c r="J964">
        <f>IF(SUM('Actual species'!M964)&gt;0,1,IF(SUM('Actual species'!M964="X"),1,0))</f>
        <v>1</v>
      </c>
      <c r="K964">
        <f>IF(SUM('Actual species'!N964)&gt;0,1,IF(SUM('Actual species'!N964="X"),1,0))</f>
        <v>0</v>
      </c>
      <c r="L964">
        <f>IF(SUM('Actual species'!O964)&gt;0,1,IF(SUM('Actual species'!O964="X"),1,0))</f>
        <v>0</v>
      </c>
      <c r="M964">
        <f>IF(SUM('Actual species'!P964)&gt;0,1,IF(SUM('Actual species'!P964="X"),1,0))</f>
        <v>0</v>
      </c>
      <c r="N964">
        <f>IF(SUM('Actual species'!Q964)&gt;0,1,IF(SUM('Actual species'!Q964="X"),1,0))</f>
        <v>0</v>
      </c>
      <c r="O964">
        <f>IF(SUM('Actual species'!R964)&gt;0,1,IF(SUM('Actual species'!R964="X"),1,0))</f>
        <v>0</v>
      </c>
      <c r="P964">
        <f>IF(SUM('Actual species'!S964)&gt;0,1,IF(SUM('Actual species'!S964="X"),1,0))</f>
        <v>0</v>
      </c>
      <c r="Q964">
        <f>IF(SUM('Actual species'!T964)&gt;0,1,IF(SUM('Actual species'!T964="X"),1,0))</f>
        <v>0</v>
      </c>
      <c r="R964">
        <f>IF(SUM('Actual species'!U964)&gt;0,1,IF(SUM('Actual species'!U964="X"),1,0))</f>
        <v>0</v>
      </c>
      <c r="S964">
        <f>IF(SUM('Actual species'!V964)&gt;0,1,IF(SUM('Actual species'!V964="X"),1,0))</f>
        <v>0</v>
      </c>
      <c r="T964">
        <f>IF(SUM('Actual species'!W964)&gt;0,1,IF(SUM('Actual species'!W964="X"),1,0))</f>
        <v>0</v>
      </c>
      <c r="U964">
        <f>IF(SUM('Actual species'!X964)&gt;0,1,IF(SUM('Actual species'!X964="X"),1,0))</f>
        <v>1</v>
      </c>
      <c r="V964">
        <f>IF(SUM('Actual species'!Y964)&gt;0,1,IF(SUM('Actual species'!Y964="X"),1,0))</f>
        <v>0</v>
      </c>
    </row>
    <row r="965" spans="1:22" x14ac:dyDescent="0.3">
      <c r="A965" t="str">
        <f>'Actual species'!A965</f>
        <v>Tasgius arrowi</v>
      </c>
      <c r="B965">
        <f>IF(SUM('Actual species'!B965:E965)&gt;0,1,IF(SUM('Actual species'!B965:E965="X"),1,0))</f>
        <v>0</v>
      </c>
      <c r="C965">
        <f>IF(SUM('Actual species'!F965)&gt;0,1,IF(SUM('Actual species'!F965="X"),1,0))</f>
        <v>0</v>
      </c>
      <c r="D965">
        <f>IF(SUM('Actual species'!G965)&gt;0,1,IF(SUM('Actual species'!G965="X"),1,0))</f>
        <v>0</v>
      </c>
      <c r="E965">
        <f>IF(SUM('Actual species'!H965)&gt;0,1,IF(SUM('Actual species'!H965="X"),1,0))</f>
        <v>0</v>
      </c>
      <c r="F965">
        <f>IF(SUM('Actual species'!I965)&gt;0,1,IF(SUM('Actual species'!I965="X"),1,0))</f>
        <v>0</v>
      </c>
      <c r="G965">
        <f>IF(SUM('Actual species'!J965)&gt;0,1,IF(SUM('Actual species'!J965="X"),1,0))</f>
        <v>0</v>
      </c>
      <c r="H965">
        <f>IF(SUM('Actual species'!K965)&gt;0,1,IF(SUM('Actual species'!K965="X"),1,0))</f>
        <v>0</v>
      </c>
      <c r="I965">
        <f>IF(SUM('Actual species'!L965)&gt;0,1,IF(SUM('Actual species'!L965="X"),1,0))</f>
        <v>0</v>
      </c>
      <c r="J965">
        <f>IF(SUM('Actual species'!M965)&gt;0,1,IF(SUM('Actual species'!M965="X"),1,0))</f>
        <v>1</v>
      </c>
      <c r="K965">
        <f>IF(SUM('Actual species'!N965)&gt;0,1,IF(SUM('Actual species'!N965="X"),1,0))</f>
        <v>0</v>
      </c>
      <c r="L965">
        <f>IF(SUM('Actual species'!O965)&gt;0,1,IF(SUM('Actual species'!O965="X"),1,0))</f>
        <v>0</v>
      </c>
      <c r="M965">
        <f>IF(SUM('Actual species'!P965)&gt;0,1,IF(SUM('Actual species'!P965="X"),1,0))</f>
        <v>0</v>
      </c>
      <c r="N965">
        <f>IF(SUM('Actual species'!Q965)&gt;0,1,IF(SUM('Actual species'!Q965="X"),1,0))</f>
        <v>0</v>
      </c>
      <c r="O965">
        <f>IF(SUM('Actual species'!R965)&gt;0,1,IF(SUM('Actual species'!R965="X"),1,0))</f>
        <v>0</v>
      </c>
      <c r="P965">
        <f>IF(SUM('Actual species'!S965)&gt;0,1,IF(SUM('Actual species'!S965="X"),1,0))</f>
        <v>0</v>
      </c>
      <c r="Q965">
        <f>IF(SUM('Actual species'!T965)&gt;0,1,IF(SUM('Actual species'!T965="X"),1,0))</f>
        <v>0</v>
      </c>
      <c r="R965">
        <f>IF(SUM('Actual species'!U965)&gt;0,1,IF(SUM('Actual species'!U965="X"),1,0))</f>
        <v>0</v>
      </c>
      <c r="S965">
        <f>IF(SUM('Actual species'!V965)&gt;0,1,IF(SUM('Actual species'!V965="X"),1,0))</f>
        <v>0</v>
      </c>
      <c r="T965">
        <f>IF(SUM('Actual species'!W965)&gt;0,1,IF(SUM('Actual species'!W965="X"),1,0))</f>
        <v>0</v>
      </c>
      <c r="U965">
        <f>IF(SUM('Actual species'!X965)&gt;0,1,IF(SUM('Actual species'!X965="X"),1,0))</f>
        <v>1</v>
      </c>
      <c r="V965">
        <f>IF(SUM('Actual species'!Y965)&gt;0,1,IF(SUM('Actual species'!Y965="X"),1,0))</f>
        <v>1</v>
      </c>
    </row>
    <row r="966" spans="1:22" x14ac:dyDescent="0.3">
      <c r="A966" t="str">
        <f>'Actual species'!A966</f>
        <v>Tasgius globulifer globulifer</v>
      </c>
      <c r="B966">
        <f>IF(SUM('Actual species'!B966:E966)&gt;0,1,IF(SUM('Actual species'!B966:E966="X"),1,0))</f>
        <v>0</v>
      </c>
      <c r="C966">
        <f>IF(SUM('Actual species'!F966)&gt;0,1,IF(SUM('Actual species'!F966="X"),1,0))</f>
        <v>0</v>
      </c>
      <c r="D966">
        <f>IF(SUM('Actual species'!G966)&gt;0,1,IF(SUM('Actual species'!G966="X"),1,0))</f>
        <v>0</v>
      </c>
      <c r="E966">
        <f>IF(SUM('Actual species'!H966)&gt;0,1,IF(SUM('Actual species'!H966="X"),1,0))</f>
        <v>0</v>
      </c>
      <c r="F966">
        <f>IF(SUM('Actual species'!I966)&gt;0,1,IF(SUM('Actual species'!I966="X"),1,0))</f>
        <v>0</v>
      </c>
      <c r="G966">
        <f>IF(SUM('Actual species'!J966)&gt;0,1,IF(SUM('Actual species'!J966="X"),1,0))</f>
        <v>0</v>
      </c>
      <c r="H966">
        <f>IF(SUM('Actual species'!K966)&gt;0,1,IF(SUM('Actual species'!K966="X"),1,0))</f>
        <v>0</v>
      </c>
      <c r="I966">
        <f>IF(SUM('Actual species'!L966)&gt;0,1,IF(SUM('Actual species'!L966="X"),1,0))</f>
        <v>0</v>
      </c>
      <c r="J966">
        <f>IF(SUM('Actual species'!M966)&gt;0,1,IF(SUM('Actual species'!M966="X"),1,0))</f>
        <v>1</v>
      </c>
      <c r="K966">
        <f>IF(SUM('Actual species'!N966)&gt;0,1,IF(SUM('Actual species'!N966="X"),1,0))</f>
        <v>0</v>
      </c>
      <c r="L966">
        <f>IF(SUM('Actual species'!O966)&gt;0,1,IF(SUM('Actual species'!O966="X"),1,0))</f>
        <v>0</v>
      </c>
      <c r="M966">
        <f>IF(SUM('Actual species'!P966)&gt;0,1,IF(SUM('Actual species'!P966="X"),1,0))</f>
        <v>0</v>
      </c>
      <c r="N966">
        <f>IF(SUM('Actual species'!Q966)&gt;0,1,IF(SUM('Actual species'!Q966="X"),1,0))</f>
        <v>0</v>
      </c>
      <c r="O966">
        <f>IF(SUM('Actual species'!R966)&gt;0,1,IF(SUM('Actual species'!R966="X"),1,0))</f>
        <v>0</v>
      </c>
      <c r="P966">
        <f>IF(SUM('Actual species'!S966)&gt;0,1,IF(SUM('Actual species'!S966="X"),1,0))</f>
        <v>0</v>
      </c>
      <c r="Q966">
        <f>IF(SUM('Actual species'!T966)&gt;0,1,IF(SUM('Actual species'!T966="X"),1,0))</f>
        <v>0</v>
      </c>
      <c r="R966">
        <f>IF(SUM('Actual species'!U966)&gt;0,1,IF(SUM('Actual species'!U966="X"),1,0))</f>
        <v>0</v>
      </c>
      <c r="S966">
        <f>IF(SUM('Actual species'!V966)&gt;0,1,IF(SUM('Actual species'!V966="X"),1,0))</f>
        <v>0</v>
      </c>
      <c r="T966">
        <f>IF(SUM('Actual species'!W966)&gt;0,1,IF(SUM('Actual species'!W966="X"),1,0))</f>
        <v>0</v>
      </c>
      <c r="U966">
        <f>IF(SUM('Actual species'!X966)&gt;0,1,IF(SUM('Actual species'!X966="X"),1,0))</f>
        <v>1</v>
      </c>
      <c r="V966">
        <f>IF(SUM('Actual species'!Y966)&gt;0,1,IF(SUM('Actual species'!Y966="X"),1,0))</f>
        <v>1</v>
      </c>
    </row>
    <row r="967" spans="1:22" x14ac:dyDescent="0.3">
      <c r="A967" t="str">
        <f>'Actual species'!A967</f>
        <v>Tasgius morsitans</v>
      </c>
      <c r="B967">
        <f>IF(SUM('Actual species'!B967:E967)&gt;0,1,IF(SUM('Actual species'!B967:E967="X"),1,0))</f>
        <v>0</v>
      </c>
      <c r="C967">
        <f>IF(SUM('Actual species'!F967)&gt;0,1,IF(SUM('Actual species'!F967="X"),1,0))</f>
        <v>0</v>
      </c>
      <c r="D967">
        <f>IF(SUM('Actual species'!G967)&gt;0,1,IF(SUM('Actual species'!G967="X"),1,0))</f>
        <v>0</v>
      </c>
      <c r="E967">
        <f>IF(SUM('Actual species'!H967)&gt;0,1,IF(SUM('Actual species'!H967="X"),1,0))</f>
        <v>0</v>
      </c>
      <c r="F967">
        <f>IF(SUM('Actual species'!I967)&gt;0,1,IF(SUM('Actual species'!I967="X"),1,0))</f>
        <v>0</v>
      </c>
      <c r="G967">
        <f>IF(SUM('Actual species'!J967)&gt;0,1,IF(SUM('Actual species'!J967="X"),1,0))</f>
        <v>0</v>
      </c>
      <c r="H967">
        <f>IF(SUM('Actual species'!K967)&gt;0,1,IF(SUM('Actual species'!K967="X"),1,0))</f>
        <v>0</v>
      </c>
      <c r="I967">
        <f>IF(SUM('Actual species'!L967)&gt;0,1,IF(SUM('Actual species'!L967="X"),1,0))</f>
        <v>0</v>
      </c>
      <c r="J967">
        <f>IF(SUM('Actual species'!M967)&gt;0,1,IF(SUM('Actual species'!M967="X"),1,0))</f>
        <v>1</v>
      </c>
      <c r="K967">
        <f>IF(SUM('Actual species'!N967)&gt;0,1,IF(SUM('Actual species'!N967="X"),1,0))</f>
        <v>1</v>
      </c>
      <c r="L967">
        <f>IF(SUM('Actual species'!O967)&gt;0,1,IF(SUM('Actual species'!O967="X"),1,0))</f>
        <v>0</v>
      </c>
      <c r="M967">
        <f>IF(SUM('Actual species'!P967)&gt;0,1,IF(SUM('Actual species'!P967="X"),1,0))</f>
        <v>0</v>
      </c>
      <c r="N967">
        <f>IF(SUM('Actual species'!Q967)&gt;0,1,IF(SUM('Actual species'!Q967="X"),1,0))</f>
        <v>0</v>
      </c>
      <c r="O967">
        <f>IF(SUM('Actual species'!R967)&gt;0,1,IF(SUM('Actual species'!R967="X"),1,0))</f>
        <v>0</v>
      </c>
      <c r="P967">
        <f>IF(SUM('Actual species'!S967)&gt;0,1,IF(SUM('Actual species'!S967="X"),1,0))</f>
        <v>0</v>
      </c>
      <c r="Q967">
        <f>IF(SUM('Actual species'!T967)&gt;0,1,IF(SUM('Actual species'!T967="X"),1,0))</f>
        <v>0</v>
      </c>
      <c r="R967">
        <f>IF(SUM('Actual species'!U967)&gt;0,1,IF(SUM('Actual species'!U967="X"),1,0))</f>
        <v>0</v>
      </c>
      <c r="S967">
        <f>IF(SUM('Actual species'!V967)&gt;0,1,IF(SUM('Actual species'!V967="X"),1,0))</f>
        <v>0</v>
      </c>
      <c r="T967">
        <f>IF(SUM('Actual species'!W967)&gt;0,1,IF(SUM('Actual species'!W967="X"),1,0))</f>
        <v>0</v>
      </c>
      <c r="U967">
        <f>IF(SUM('Actual species'!X967)&gt;0,1,IF(SUM('Actual species'!X967="X"),1,0))</f>
        <v>1</v>
      </c>
      <c r="V967">
        <f>IF(SUM('Actual species'!Y967)&gt;0,1,IF(SUM('Actual species'!Y967="X"),1,0))</f>
        <v>1</v>
      </c>
    </row>
    <row r="968" spans="1:22" x14ac:dyDescent="0.3">
      <c r="A968" t="str">
        <f>'Actual species'!A968</f>
        <v>Tasgius winkleri</v>
      </c>
      <c r="B968">
        <f>IF(SUM('Actual species'!B968:E968)&gt;0,1,IF(SUM('Actual species'!B968:E968="X"),1,0))</f>
        <v>0</v>
      </c>
      <c r="C968">
        <f>IF(SUM('Actual species'!F968)&gt;0,1,IF(SUM('Actual species'!F968="X"),1,0))</f>
        <v>0</v>
      </c>
      <c r="D968">
        <f>IF(SUM('Actual species'!G968)&gt;0,1,IF(SUM('Actual species'!G968="X"),1,0))</f>
        <v>0</v>
      </c>
      <c r="E968">
        <f>IF(SUM('Actual species'!H968)&gt;0,1,IF(SUM('Actual species'!H968="X"),1,0))</f>
        <v>0</v>
      </c>
      <c r="F968">
        <f>IF(SUM('Actual species'!I968)&gt;0,1,IF(SUM('Actual species'!I968="X"),1,0))</f>
        <v>0</v>
      </c>
      <c r="G968">
        <f>IF(SUM('Actual species'!J968)&gt;0,1,IF(SUM('Actual species'!J968="X"),1,0))</f>
        <v>0</v>
      </c>
      <c r="H968">
        <f>IF(SUM('Actual species'!K968)&gt;0,1,IF(SUM('Actual species'!K968="X"),1,0))</f>
        <v>0</v>
      </c>
      <c r="I968">
        <f>IF(SUM('Actual species'!L968)&gt;0,1,IF(SUM('Actual species'!L968="X"),1,0))</f>
        <v>0</v>
      </c>
      <c r="J968">
        <f>IF(SUM('Actual species'!M968)&gt;0,1,IF(SUM('Actual species'!M968="X"),1,0))</f>
        <v>1</v>
      </c>
      <c r="K968">
        <f>IF(SUM('Actual species'!N968)&gt;0,1,IF(SUM('Actual species'!N968="X"),1,0))</f>
        <v>0</v>
      </c>
      <c r="L968">
        <f>IF(SUM('Actual species'!O968)&gt;0,1,IF(SUM('Actual species'!O968="X"),1,0))</f>
        <v>0</v>
      </c>
      <c r="M968">
        <f>IF(SUM('Actual species'!P968)&gt;0,1,IF(SUM('Actual species'!P968="X"),1,0))</f>
        <v>0</v>
      </c>
      <c r="N968">
        <f>IF(SUM('Actual species'!Q968)&gt;0,1,IF(SUM('Actual species'!Q968="X"),1,0))</f>
        <v>0</v>
      </c>
      <c r="O968">
        <f>IF(SUM('Actual species'!R968)&gt;0,1,IF(SUM('Actual species'!R968="X"),1,0))</f>
        <v>0</v>
      </c>
      <c r="P968">
        <f>IF(SUM('Actual species'!S968)&gt;0,1,IF(SUM('Actual species'!S968="X"),1,0))</f>
        <v>0</v>
      </c>
      <c r="Q968">
        <f>IF(SUM('Actual species'!T968)&gt;0,1,IF(SUM('Actual species'!T968="X"),1,0))</f>
        <v>0</v>
      </c>
      <c r="R968">
        <f>IF(SUM('Actual species'!U968)&gt;0,1,IF(SUM('Actual species'!U968="X"),1,0))</f>
        <v>0</v>
      </c>
      <c r="S968">
        <f>IF(SUM('Actual species'!V968)&gt;0,1,IF(SUM('Actual species'!V968="X"),1,0))</f>
        <v>0</v>
      </c>
      <c r="T968">
        <f>IF(SUM('Actual species'!W968)&gt;0,1,IF(SUM('Actual species'!W968="X"),1,0))</f>
        <v>0</v>
      </c>
      <c r="U968">
        <f>IF(SUM('Actual species'!X968)&gt;0,1,IF(SUM('Actual species'!X968="X"),1,0))</f>
        <v>1</v>
      </c>
      <c r="V968">
        <f>IF(SUM('Actual species'!Y968)&gt;0,1,IF(SUM('Actual species'!Y968="X"),1,0))</f>
        <v>1</v>
      </c>
    </row>
    <row r="969" spans="1:22" x14ac:dyDescent="0.3">
      <c r="A969" t="str">
        <f>'Actual species'!A969</f>
        <v>Xantholinus audrasi</v>
      </c>
      <c r="B969">
        <f>IF(SUM('Actual species'!B969:E969)&gt;0,1,IF(SUM('Actual species'!B969:E969="X"),1,0))</f>
        <v>0</v>
      </c>
      <c r="C969">
        <f>IF(SUM('Actual species'!F969)&gt;0,1,IF(SUM('Actual species'!F969="X"),1,0))</f>
        <v>0</v>
      </c>
      <c r="D969">
        <f>IF(SUM('Actual species'!G969)&gt;0,1,IF(SUM('Actual species'!G969="X"),1,0))</f>
        <v>1</v>
      </c>
      <c r="E969">
        <f>IF(SUM('Actual species'!H969)&gt;0,1,IF(SUM('Actual species'!H969="X"),1,0))</f>
        <v>0</v>
      </c>
      <c r="F969">
        <f>IF(SUM('Actual species'!I969)&gt;0,1,IF(SUM('Actual species'!I969="X"),1,0))</f>
        <v>0</v>
      </c>
      <c r="G969">
        <f>IF(SUM('Actual species'!J969)&gt;0,1,IF(SUM('Actual species'!J969="X"),1,0))</f>
        <v>0</v>
      </c>
      <c r="H969">
        <f>IF(SUM('Actual species'!K969)&gt;0,1,IF(SUM('Actual species'!K969="X"),1,0))</f>
        <v>0</v>
      </c>
      <c r="I969">
        <f>IF(SUM('Actual species'!L969)&gt;0,1,IF(SUM('Actual species'!L969="X"),1,0))</f>
        <v>0</v>
      </c>
      <c r="J969">
        <f>IF(SUM('Actual species'!M969)&gt;0,1,IF(SUM('Actual species'!M969="X"),1,0))</f>
        <v>0</v>
      </c>
      <c r="K969">
        <f>IF(SUM('Actual species'!N969)&gt;0,1,IF(SUM('Actual species'!N969="X"),1,0))</f>
        <v>0</v>
      </c>
      <c r="L969">
        <f>IF(SUM('Actual species'!O969)&gt;0,1,IF(SUM('Actual species'!O969="X"),1,0))</f>
        <v>0</v>
      </c>
      <c r="M969">
        <f>IF(SUM('Actual species'!P969)&gt;0,1,IF(SUM('Actual species'!P969="X"),1,0))</f>
        <v>0</v>
      </c>
      <c r="N969">
        <f>IF(SUM('Actual species'!Q969)&gt;0,1,IF(SUM('Actual species'!Q969="X"),1,0))</f>
        <v>0</v>
      </c>
      <c r="O969">
        <f>IF(SUM('Actual species'!R969)&gt;0,1,IF(SUM('Actual species'!R969="X"),1,0))</f>
        <v>0</v>
      </c>
      <c r="P969">
        <f>IF(SUM('Actual species'!S969)&gt;0,1,IF(SUM('Actual species'!S969="X"),1,0))</f>
        <v>0</v>
      </c>
      <c r="Q969">
        <f>IF(SUM('Actual species'!T969)&gt;0,1,IF(SUM('Actual species'!T969="X"),1,0))</f>
        <v>0</v>
      </c>
      <c r="R969">
        <f>IF(SUM('Actual species'!U969)&gt;0,1,IF(SUM('Actual species'!U969="X"),1,0))</f>
        <v>0</v>
      </c>
      <c r="S969">
        <f>IF(SUM('Actual species'!V969)&gt;0,1,IF(SUM('Actual species'!V969="X"),1,0))</f>
        <v>0</v>
      </c>
      <c r="T969">
        <f>IF(SUM('Actual species'!W969)&gt;0,1,IF(SUM('Actual species'!W969="X"),1,0))</f>
        <v>0</v>
      </c>
      <c r="U969">
        <f>IF(SUM('Actual species'!X969)&gt;0,1,IF(SUM('Actual species'!X969="X"),1,0))</f>
        <v>1</v>
      </c>
      <c r="V969">
        <f>IF(SUM('Actual species'!Y969)&gt;0,1,IF(SUM('Actual species'!Y969="X"),1,0))</f>
        <v>1</v>
      </c>
    </row>
    <row r="970" spans="1:22" x14ac:dyDescent="0.3">
      <c r="A970" t="str">
        <f>'Actual species'!A970</f>
        <v>Xantholinus chersonesicus</v>
      </c>
      <c r="B970">
        <f>IF(SUM('Actual species'!B970:E970)&gt;0,1,IF(SUM('Actual species'!B970:E970="X"),1,0))</f>
        <v>0</v>
      </c>
      <c r="C970">
        <f>IF(SUM('Actual species'!F970)&gt;0,1,IF(SUM('Actual species'!F970="X"),1,0))</f>
        <v>0</v>
      </c>
      <c r="D970">
        <f>IF(SUM('Actual species'!G970)&gt;0,1,IF(SUM('Actual species'!G970="X"),1,0))</f>
        <v>0</v>
      </c>
      <c r="E970">
        <f>IF(SUM('Actual species'!H970)&gt;0,1,IF(SUM('Actual species'!H970="X"),1,0))</f>
        <v>0</v>
      </c>
      <c r="F970">
        <f>IF(SUM('Actual species'!I970)&gt;0,1,IF(SUM('Actual species'!I970="X"),1,0))</f>
        <v>0</v>
      </c>
      <c r="G970">
        <f>IF(SUM('Actual species'!J970)&gt;0,1,IF(SUM('Actual species'!J970="X"),1,0))</f>
        <v>0</v>
      </c>
      <c r="H970">
        <f>IF(SUM('Actual species'!K970)&gt;0,1,IF(SUM('Actual species'!K970="X"),1,0))</f>
        <v>0</v>
      </c>
      <c r="I970">
        <f>IF(SUM('Actual species'!L970)&gt;0,1,IF(SUM('Actual species'!L970="X"),1,0))</f>
        <v>0</v>
      </c>
      <c r="J970">
        <f>IF(SUM('Actual species'!M970)&gt;0,1,IF(SUM('Actual species'!M970="X"),1,0))</f>
        <v>0</v>
      </c>
      <c r="K970">
        <f>IF(SUM('Actual species'!N970)&gt;0,1,IF(SUM('Actual species'!N970="X"),1,0))</f>
        <v>0</v>
      </c>
      <c r="L970">
        <f>IF(SUM('Actual species'!O970)&gt;0,1,IF(SUM('Actual species'!O970="X"),1,0))</f>
        <v>0</v>
      </c>
      <c r="M970">
        <f>IF(SUM('Actual species'!P970)&gt;0,1,IF(SUM('Actual species'!P970="X"),1,0))</f>
        <v>1</v>
      </c>
      <c r="N970">
        <f>IF(SUM('Actual species'!Q970)&gt;0,1,IF(SUM('Actual species'!Q970="X"),1,0))</f>
        <v>0</v>
      </c>
      <c r="O970">
        <f>IF(SUM('Actual species'!R970)&gt;0,1,IF(SUM('Actual species'!R970="X"),1,0))</f>
        <v>0</v>
      </c>
      <c r="P970">
        <f>IF(SUM('Actual species'!S970)&gt;0,1,IF(SUM('Actual species'!S970="X"),1,0))</f>
        <v>0</v>
      </c>
      <c r="Q970">
        <f>IF(SUM('Actual species'!T970)&gt;0,1,IF(SUM('Actual species'!T970="X"),1,0))</f>
        <v>0</v>
      </c>
      <c r="R970">
        <f>IF(SUM('Actual species'!U970)&gt;0,1,IF(SUM('Actual species'!U970="X"),1,0))</f>
        <v>0</v>
      </c>
      <c r="S970">
        <f>IF(SUM('Actual species'!V970)&gt;0,1,IF(SUM('Actual species'!V970="X"),1,0))</f>
        <v>0</v>
      </c>
      <c r="T970">
        <f>IF(SUM('Actual species'!W970)&gt;0,1,IF(SUM('Actual species'!W970="X"),1,0))</f>
        <v>0</v>
      </c>
      <c r="U970">
        <f>IF(SUM('Actual species'!X970)&gt;0,1,IF(SUM('Actual species'!X970="X"),1,0))</f>
        <v>0</v>
      </c>
      <c r="V970">
        <f>IF(SUM('Actual species'!Y970)&gt;0,1,IF(SUM('Actual species'!Y970="X"),1,0))</f>
        <v>0</v>
      </c>
    </row>
    <row r="971" spans="1:22" x14ac:dyDescent="0.3">
      <c r="A971" t="str">
        <f>'Actual species'!A971</f>
        <v>Xantholinus chiosicus</v>
      </c>
      <c r="B971">
        <f>IF(SUM('Actual species'!B971:E971)&gt;0,1,IF(SUM('Actual species'!B971:E971="X"),1,0))</f>
        <v>0</v>
      </c>
      <c r="C971">
        <f>IF(SUM('Actual species'!F971)&gt;0,1,IF(SUM('Actual species'!F971="X"),1,0))</f>
        <v>0</v>
      </c>
      <c r="D971">
        <f>IF(SUM('Actual species'!G971)&gt;0,1,IF(SUM('Actual species'!G971="X"),1,0))</f>
        <v>0</v>
      </c>
      <c r="E971">
        <f>IF(SUM('Actual species'!H971)&gt;0,1,IF(SUM('Actual species'!H971="X"),1,0))</f>
        <v>1</v>
      </c>
      <c r="F971">
        <f>IF(SUM('Actual species'!I971)&gt;0,1,IF(SUM('Actual species'!I971="X"),1,0))</f>
        <v>0</v>
      </c>
      <c r="G971">
        <f>IF(SUM('Actual species'!J971)&gt;0,1,IF(SUM('Actual species'!J971="X"),1,0))</f>
        <v>0</v>
      </c>
      <c r="H971">
        <f>IF(SUM('Actual species'!K971)&gt;0,1,IF(SUM('Actual species'!K971="X"),1,0))</f>
        <v>0</v>
      </c>
      <c r="I971">
        <f>IF(SUM('Actual species'!L971)&gt;0,1,IF(SUM('Actual species'!L971="X"),1,0))</f>
        <v>1</v>
      </c>
      <c r="J971">
        <f>IF(SUM('Actual species'!M971)&gt;0,1,IF(SUM('Actual species'!M971="X"),1,0))</f>
        <v>0</v>
      </c>
      <c r="K971">
        <f>IF(SUM('Actual species'!N971)&gt;0,1,IF(SUM('Actual species'!N971="X"),1,0))</f>
        <v>0</v>
      </c>
      <c r="L971">
        <f>IF(SUM('Actual species'!O971)&gt;0,1,IF(SUM('Actual species'!O971="X"),1,0))</f>
        <v>1</v>
      </c>
      <c r="M971">
        <f>IF(SUM('Actual species'!P971)&gt;0,1,IF(SUM('Actual species'!P971="X"),1,0))</f>
        <v>0</v>
      </c>
      <c r="N971">
        <f>IF(SUM('Actual species'!Q971)&gt;0,1,IF(SUM('Actual species'!Q971="X"),1,0))</f>
        <v>0</v>
      </c>
      <c r="O971">
        <f>IF(SUM('Actual species'!R971)&gt;0,1,IF(SUM('Actual species'!R971="X"),1,0))</f>
        <v>0</v>
      </c>
      <c r="P971">
        <f>IF(SUM('Actual species'!S971)&gt;0,1,IF(SUM('Actual species'!S971="X"),1,0))</f>
        <v>0</v>
      </c>
      <c r="Q971">
        <f>IF(SUM('Actual species'!T971)&gt;0,1,IF(SUM('Actual species'!T971="X"),1,0))</f>
        <v>0</v>
      </c>
      <c r="R971">
        <f>IF(SUM('Actual species'!U971)&gt;0,1,IF(SUM('Actual species'!U971="X"),1,0))</f>
        <v>0</v>
      </c>
      <c r="S971">
        <f>IF(SUM('Actual species'!V971)&gt;0,1,IF(SUM('Actual species'!V971="X"),1,0))</f>
        <v>0</v>
      </c>
      <c r="T971">
        <f>IF(SUM('Actual species'!W971)&gt;0,1,IF(SUM('Actual species'!W971="X"),1,0))</f>
        <v>0</v>
      </c>
      <c r="U971">
        <f>IF(SUM('Actual species'!X971)&gt;0,1,IF(SUM('Actual species'!X971="X"),1,0))</f>
        <v>0</v>
      </c>
      <c r="V971">
        <f>IF(SUM('Actual species'!Y971)&gt;0,1,IF(SUM('Actual species'!Y971="X"),1,0))</f>
        <v>0</v>
      </c>
    </row>
    <row r="972" spans="1:22" x14ac:dyDescent="0.3">
      <c r="A972" t="str">
        <f>'Actual species'!A972</f>
        <v>Xantholinus ciliciae</v>
      </c>
      <c r="B972">
        <f>IF(SUM('Actual species'!B972:E972)&gt;0,1,IF(SUM('Actual species'!B972:E972="X"),1,0))</f>
        <v>1</v>
      </c>
      <c r="C972">
        <f>IF(SUM('Actual species'!F972)&gt;0,1,IF(SUM('Actual species'!F972="X"),1,0))</f>
        <v>0</v>
      </c>
      <c r="D972">
        <f>IF(SUM('Actual species'!G972)&gt;0,1,IF(SUM('Actual species'!G972="X"),1,0))</f>
        <v>0</v>
      </c>
      <c r="E972">
        <f>IF(SUM('Actual species'!H972)&gt;0,1,IF(SUM('Actual species'!H972="X"),1,0))</f>
        <v>0</v>
      </c>
      <c r="F972">
        <f>IF(SUM('Actual species'!I972)&gt;0,1,IF(SUM('Actual species'!I972="X"),1,0))</f>
        <v>0</v>
      </c>
      <c r="G972">
        <f>IF(SUM('Actual species'!J972)&gt;0,1,IF(SUM('Actual species'!J972="X"),1,0))</f>
        <v>0</v>
      </c>
      <c r="H972">
        <f>IF(SUM('Actual species'!K972)&gt;0,1,IF(SUM('Actual species'!K972="X"),1,0))</f>
        <v>0</v>
      </c>
      <c r="I972">
        <f>IF(SUM('Actual species'!L972)&gt;0,1,IF(SUM('Actual species'!L972="X"),1,0))</f>
        <v>0</v>
      </c>
      <c r="J972">
        <f>IF(SUM('Actual species'!M972)&gt;0,1,IF(SUM('Actual species'!M972="X"),1,0))</f>
        <v>0</v>
      </c>
      <c r="K972">
        <f>IF(SUM('Actual species'!N972)&gt;0,1,IF(SUM('Actual species'!N972="X"),1,0))</f>
        <v>0</v>
      </c>
      <c r="L972">
        <f>IF(SUM('Actual species'!O972)&gt;0,1,IF(SUM('Actual species'!O972="X"),1,0))</f>
        <v>0</v>
      </c>
      <c r="M972">
        <f>IF(SUM('Actual species'!P972)&gt;0,1,IF(SUM('Actual species'!P972="X"),1,0))</f>
        <v>0</v>
      </c>
      <c r="N972">
        <f>IF(SUM('Actual species'!Q972)&gt;0,1,IF(SUM('Actual species'!Q972="X"),1,0))</f>
        <v>0</v>
      </c>
      <c r="O972">
        <f>IF(SUM('Actual species'!R972)&gt;0,1,IF(SUM('Actual species'!R972="X"),1,0))</f>
        <v>0</v>
      </c>
      <c r="P972">
        <f>IF(SUM('Actual species'!S972)&gt;0,1,IF(SUM('Actual species'!S972="X"),1,0))</f>
        <v>0</v>
      </c>
      <c r="Q972">
        <f>IF(SUM('Actual species'!T972)&gt;0,1,IF(SUM('Actual species'!T972="X"),1,0))</f>
        <v>0</v>
      </c>
      <c r="R972">
        <f>IF(SUM('Actual species'!U972)&gt;0,1,IF(SUM('Actual species'!U972="X"),1,0))</f>
        <v>0</v>
      </c>
      <c r="S972">
        <f>IF(SUM('Actual species'!V972)&gt;0,1,IF(SUM('Actual species'!V972="X"),1,0))</f>
        <v>0</v>
      </c>
      <c r="T972">
        <f>IF(SUM('Actual species'!W972)&gt;0,1,IF(SUM('Actual species'!W972="X"),1,0))</f>
        <v>0</v>
      </c>
      <c r="U972">
        <f>IF(SUM('Actual species'!X972)&gt;0,1,IF(SUM('Actual species'!X972="X"),1,0))</f>
        <v>0</v>
      </c>
      <c r="V972">
        <f>IF(SUM('Actual species'!Y972)&gt;0,1,IF(SUM('Actual species'!Y972="X"),1,0))</f>
        <v>1</v>
      </c>
    </row>
    <row r="973" spans="1:22" x14ac:dyDescent="0.3">
      <c r="A973" t="str">
        <f>'Actual species'!A973</f>
        <v xml:space="preserve">Xantholinus creticus (E) </v>
      </c>
      <c r="B973">
        <f>IF(SUM('Actual species'!B973:E973)&gt;0,1,IF(SUM('Actual species'!B973:E973="X"),1,0))</f>
        <v>0</v>
      </c>
      <c r="C973">
        <f>IF(SUM('Actual species'!F973)&gt;0,1,IF(SUM('Actual species'!F973="X"),1,0))</f>
        <v>0</v>
      </c>
      <c r="D973">
        <f>IF(SUM('Actual species'!G973)&gt;0,1,IF(SUM('Actual species'!G973="X"),1,0))</f>
        <v>0</v>
      </c>
      <c r="E973">
        <f>IF(SUM('Actual species'!H973)&gt;0,1,IF(SUM('Actual species'!H973="X"),1,0))</f>
        <v>0</v>
      </c>
      <c r="F973">
        <f>IF(SUM('Actual species'!I973)&gt;0,1,IF(SUM('Actual species'!I973="X"),1,0))</f>
        <v>0</v>
      </c>
      <c r="G973">
        <f>IF(SUM('Actual species'!J973)&gt;0,1,IF(SUM('Actual species'!J973="X"),1,0))</f>
        <v>1</v>
      </c>
      <c r="H973">
        <f>IF(SUM('Actual species'!K973)&gt;0,1,IF(SUM('Actual species'!K973="X"),1,0))</f>
        <v>0</v>
      </c>
      <c r="I973">
        <f>IF(SUM('Actual species'!L973)&gt;0,1,IF(SUM('Actual species'!L973="X"),1,0))</f>
        <v>0</v>
      </c>
      <c r="J973">
        <f>IF(SUM('Actual species'!M973)&gt;0,1,IF(SUM('Actual species'!M973="X"),1,0))</f>
        <v>0</v>
      </c>
      <c r="K973">
        <f>IF(SUM('Actual species'!N973)&gt;0,1,IF(SUM('Actual species'!N973="X"),1,0))</f>
        <v>0</v>
      </c>
      <c r="L973">
        <f>IF(SUM('Actual species'!O973)&gt;0,1,IF(SUM('Actual species'!O973="X"),1,0))</f>
        <v>0</v>
      </c>
      <c r="M973">
        <f>IF(SUM('Actual species'!P973)&gt;0,1,IF(SUM('Actual species'!P973="X"),1,0))</f>
        <v>0</v>
      </c>
      <c r="N973">
        <f>IF(SUM('Actual species'!Q973)&gt;0,1,IF(SUM('Actual species'!Q973="X"),1,0))</f>
        <v>0</v>
      </c>
      <c r="O973">
        <f>IF(SUM('Actual species'!R973)&gt;0,1,IF(SUM('Actual species'!R973="X"),1,0))</f>
        <v>0</v>
      </c>
      <c r="P973">
        <f>IF(SUM('Actual species'!S973)&gt;0,1,IF(SUM('Actual species'!S973="X"),1,0))</f>
        <v>0</v>
      </c>
      <c r="Q973">
        <f>IF(SUM('Actual species'!T973)&gt;0,1,IF(SUM('Actual species'!T973="X"),1,0))</f>
        <v>0</v>
      </c>
      <c r="R973">
        <f>IF(SUM('Actual species'!U973)&gt;0,1,IF(SUM('Actual species'!U973="X"),1,0))</f>
        <v>0</v>
      </c>
      <c r="S973">
        <f>IF(SUM('Actual species'!V973)&gt;0,1,IF(SUM('Actual species'!V973="X"),1,0))</f>
        <v>0</v>
      </c>
      <c r="T973">
        <f>IF(SUM('Actual species'!W973)&gt;0,1,IF(SUM('Actual species'!W973="X"),1,0))</f>
        <v>1</v>
      </c>
      <c r="U973">
        <f>IF(SUM('Actual species'!X973)&gt;0,1,IF(SUM('Actual species'!X973="X"),1,0))</f>
        <v>0</v>
      </c>
      <c r="V973">
        <f>IF(SUM('Actual species'!Y973)&gt;0,1,IF(SUM('Actual species'!Y973="X"),1,0))</f>
        <v>0</v>
      </c>
    </row>
    <row r="974" spans="1:22" x14ac:dyDescent="0.3">
      <c r="A974" t="str">
        <f>'Actual species'!A974</f>
        <v>Xantholinus decorus</v>
      </c>
      <c r="B974">
        <f>IF(SUM('Actual species'!B974:E974)&gt;0,1,IF(SUM('Actual species'!B974:E974="X"),1,0))</f>
        <v>0</v>
      </c>
      <c r="C974">
        <f>IF(SUM('Actual species'!F974)&gt;0,1,IF(SUM('Actual species'!F974="X"),1,0))</f>
        <v>0</v>
      </c>
      <c r="D974">
        <f>IF(SUM('Actual species'!G974)&gt;0,1,IF(SUM('Actual species'!G974="X"),1,0))</f>
        <v>0</v>
      </c>
      <c r="E974">
        <f>IF(SUM('Actual species'!H974)&gt;0,1,IF(SUM('Actual species'!H974="X"),1,0))</f>
        <v>0</v>
      </c>
      <c r="F974">
        <f>IF(SUM('Actual species'!I974)&gt;0,1,IF(SUM('Actual species'!I974="X"),1,0))</f>
        <v>0</v>
      </c>
      <c r="G974">
        <f>IF(SUM('Actual species'!J974)&gt;0,1,IF(SUM('Actual species'!J974="X"),1,0))</f>
        <v>0</v>
      </c>
      <c r="H974">
        <f>IF(SUM('Actual species'!K974)&gt;0,1,IF(SUM('Actual species'!K974="X"),1,0))</f>
        <v>0</v>
      </c>
      <c r="I974">
        <f>IF(SUM('Actual species'!L974)&gt;0,1,IF(SUM('Actual species'!L974="X"),1,0))</f>
        <v>0</v>
      </c>
      <c r="J974">
        <f>IF(SUM('Actual species'!M974)&gt;0,1,IF(SUM('Actual species'!M974="X"),1,0))</f>
        <v>0</v>
      </c>
      <c r="K974">
        <f>IF(SUM('Actual species'!N974)&gt;0,1,IF(SUM('Actual species'!N974="X"),1,0))</f>
        <v>0</v>
      </c>
      <c r="L974">
        <f>IF(SUM('Actual species'!O974)&gt;0,1,IF(SUM('Actual species'!O974="X"),1,0))</f>
        <v>0</v>
      </c>
      <c r="M974">
        <f>IF(SUM('Actual species'!P974)&gt;0,1,IF(SUM('Actual species'!P974="X"),1,0))</f>
        <v>0</v>
      </c>
      <c r="N974">
        <f>IF(SUM('Actual species'!Q974)&gt;0,1,IF(SUM('Actual species'!Q974="X"),1,0))</f>
        <v>0</v>
      </c>
      <c r="O974">
        <f>IF(SUM('Actual species'!R974)&gt;0,1,IF(SUM('Actual species'!R974="X"),1,0))</f>
        <v>1</v>
      </c>
      <c r="P974">
        <f>IF(SUM('Actual species'!S974)&gt;0,1,IF(SUM('Actual species'!S974="X"),1,0))</f>
        <v>0</v>
      </c>
      <c r="Q974">
        <f>IF(SUM('Actual species'!T974)&gt;0,1,IF(SUM('Actual species'!T974="X"),1,0))</f>
        <v>0</v>
      </c>
      <c r="R974">
        <f>IF(SUM('Actual species'!U974)&gt;0,1,IF(SUM('Actual species'!U974="X"),1,0))</f>
        <v>0</v>
      </c>
      <c r="S974">
        <f>IF(SUM('Actual species'!V974)&gt;0,1,IF(SUM('Actual species'!V974="X"),1,0))</f>
        <v>0</v>
      </c>
      <c r="T974">
        <f>IF(SUM('Actual species'!W974)&gt;0,1,IF(SUM('Actual species'!W974="X"),1,0))</f>
        <v>0</v>
      </c>
      <c r="U974">
        <f>IF(SUM('Actual species'!X974)&gt;0,1,IF(SUM('Actual species'!X974="X"),1,0))</f>
        <v>1</v>
      </c>
      <c r="V974">
        <f>IF(SUM('Actual species'!Y974)&gt;0,1,IF(SUM('Actual species'!Y974="X"),1,0))</f>
        <v>0</v>
      </c>
    </row>
    <row r="975" spans="1:22" x14ac:dyDescent="0.3">
      <c r="A975" t="str">
        <f>'Actual species'!A975</f>
        <v xml:space="preserve">Xantholinus erinaceus (E) </v>
      </c>
      <c r="B975">
        <f>IF(SUM('Actual species'!B975:E975)&gt;0,1,IF(SUM('Actual species'!B975:E975="X"),1,0))</f>
        <v>0</v>
      </c>
      <c r="C975">
        <f>IF(SUM('Actual species'!F975)&gt;0,1,IF(SUM('Actual species'!F975="X"),1,0))</f>
        <v>0</v>
      </c>
      <c r="D975">
        <f>IF(SUM('Actual species'!G975)&gt;0,1,IF(SUM('Actual species'!G975="X"),1,0))</f>
        <v>0</v>
      </c>
      <c r="E975">
        <f>IF(SUM('Actual species'!H975)&gt;0,1,IF(SUM('Actual species'!H975="X"),1,0))</f>
        <v>0</v>
      </c>
      <c r="F975">
        <f>IF(SUM('Actual species'!I975)&gt;0,1,IF(SUM('Actual species'!I975="X"),1,0))</f>
        <v>0</v>
      </c>
      <c r="G975">
        <f>IF(SUM('Actual species'!J975)&gt;0,1,IF(SUM('Actual species'!J975="X"),1,0))</f>
        <v>1</v>
      </c>
      <c r="H975">
        <f>IF(SUM('Actual species'!K975)&gt;0,1,IF(SUM('Actual species'!K975="X"),1,0))</f>
        <v>0</v>
      </c>
      <c r="I975">
        <f>IF(SUM('Actual species'!L975)&gt;0,1,IF(SUM('Actual species'!L975="X"),1,0))</f>
        <v>0</v>
      </c>
      <c r="J975">
        <f>IF(SUM('Actual species'!M975)&gt;0,1,IF(SUM('Actual species'!M975="X"),1,0))</f>
        <v>0</v>
      </c>
      <c r="K975">
        <f>IF(SUM('Actual species'!N975)&gt;0,1,IF(SUM('Actual species'!N975="X"),1,0))</f>
        <v>0</v>
      </c>
      <c r="L975">
        <f>IF(SUM('Actual species'!O975)&gt;0,1,IF(SUM('Actual species'!O975="X"),1,0))</f>
        <v>0</v>
      </c>
      <c r="M975">
        <f>IF(SUM('Actual species'!P975)&gt;0,1,IF(SUM('Actual species'!P975="X"),1,0))</f>
        <v>0</v>
      </c>
      <c r="N975">
        <f>IF(SUM('Actual species'!Q975)&gt;0,1,IF(SUM('Actual species'!Q975="X"),1,0))</f>
        <v>0</v>
      </c>
      <c r="O975">
        <f>IF(SUM('Actual species'!R975)&gt;0,1,IF(SUM('Actual species'!R975="X"),1,0))</f>
        <v>0</v>
      </c>
      <c r="P975">
        <f>IF(SUM('Actual species'!S975)&gt;0,1,IF(SUM('Actual species'!S975="X"),1,0))</f>
        <v>0</v>
      </c>
      <c r="Q975">
        <f>IF(SUM('Actual species'!T975)&gt;0,1,IF(SUM('Actual species'!T975="X"),1,0))</f>
        <v>0</v>
      </c>
      <c r="R975">
        <f>IF(SUM('Actual species'!U975)&gt;0,1,IF(SUM('Actual species'!U975="X"),1,0))</f>
        <v>0</v>
      </c>
      <c r="S975">
        <f>IF(SUM('Actual species'!V975)&gt;0,1,IF(SUM('Actual species'!V975="X"),1,0))</f>
        <v>0</v>
      </c>
      <c r="T975">
        <f>IF(SUM('Actual species'!W975)&gt;0,1,IF(SUM('Actual species'!W975="X"),1,0))</f>
        <v>1</v>
      </c>
      <c r="U975">
        <f>IF(SUM('Actual species'!X975)&gt;0,1,IF(SUM('Actual species'!X975="X"),1,0))</f>
        <v>0</v>
      </c>
      <c r="V975">
        <f>IF(SUM('Actual species'!Y975)&gt;0,1,IF(SUM('Actual species'!Y975="X"),1,0))</f>
        <v>0</v>
      </c>
    </row>
    <row r="976" spans="1:22" x14ac:dyDescent="0.3">
      <c r="A976" t="str">
        <f>'Actual species'!A976</f>
        <v>Xantholinus graecus</v>
      </c>
      <c r="B976">
        <f>IF(SUM('Actual species'!B976:E976)&gt;0,1,IF(SUM('Actual species'!B976:E976="X"),1,0))</f>
        <v>1</v>
      </c>
      <c r="C976">
        <f>IF(SUM('Actual species'!F976)&gt;0,1,IF(SUM('Actual species'!F976="X"),1,0))</f>
        <v>0</v>
      </c>
      <c r="D976">
        <f>IF(SUM('Actual species'!G976)&gt;0,1,IF(SUM('Actual species'!G976="X"),1,0))</f>
        <v>0</v>
      </c>
      <c r="E976">
        <f>IF(SUM('Actual species'!H976)&gt;0,1,IF(SUM('Actual species'!H976="X"),1,0))</f>
        <v>0</v>
      </c>
      <c r="F976">
        <f>IF(SUM('Actual species'!I976)&gt;0,1,IF(SUM('Actual species'!I976="X"),1,0))</f>
        <v>0</v>
      </c>
      <c r="G976">
        <f>IF(SUM('Actual species'!J976)&gt;0,1,IF(SUM('Actual species'!J976="X"),1,0))</f>
        <v>1</v>
      </c>
      <c r="H976">
        <f>IF(SUM('Actual species'!K976)&gt;0,1,IF(SUM('Actual species'!K976="X"),1,0))</f>
        <v>1</v>
      </c>
      <c r="I976">
        <f>IF(SUM('Actual species'!L976)&gt;0,1,IF(SUM('Actual species'!L976="X"),1,0))</f>
        <v>0</v>
      </c>
      <c r="J976">
        <f>IF(SUM('Actual species'!M976)&gt;0,1,IF(SUM('Actual species'!M976="X"),1,0))</f>
        <v>1</v>
      </c>
      <c r="K976">
        <f>IF(SUM('Actual species'!N976)&gt;0,1,IF(SUM('Actual species'!N976="X"),1,0))</f>
        <v>0</v>
      </c>
      <c r="L976">
        <f>IF(SUM('Actual species'!O976)&gt;0,1,IF(SUM('Actual species'!O976="X"),1,0))</f>
        <v>0</v>
      </c>
      <c r="M976">
        <f>IF(SUM('Actual species'!P976)&gt;0,1,IF(SUM('Actual species'!P976="X"),1,0))</f>
        <v>1</v>
      </c>
      <c r="N976">
        <f>IF(SUM('Actual species'!Q976)&gt;0,1,IF(SUM('Actual species'!Q976="X"),1,0))</f>
        <v>0</v>
      </c>
      <c r="O976">
        <f>IF(SUM('Actual species'!R976)&gt;0,1,IF(SUM('Actual species'!R976="X"),1,0))</f>
        <v>0</v>
      </c>
      <c r="P976">
        <f>IF(SUM('Actual species'!S976)&gt;0,1,IF(SUM('Actual species'!S976="X"),1,0))</f>
        <v>0</v>
      </c>
      <c r="Q976">
        <f>IF(SUM('Actual species'!T976)&gt;0,1,IF(SUM('Actual species'!T976="X"),1,0))</f>
        <v>0</v>
      </c>
      <c r="R976">
        <f>IF(SUM('Actual species'!U976)&gt;0,1,IF(SUM('Actual species'!U976="X"),1,0))</f>
        <v>0</v>
      </c>
      <c r="S976">
        <f>IF(SUM('Actual species'!V976)&gt;0,1,IF(SUM('Actual species'!V976="X"),1,0))</f>
        <v>0</v>
      </c>
      <c r="T976">
        <f>IF(SUM('Actual species'!W976)&gt;0,1,IF(SUM('Actual species'!W976="X"),1,0))</f>
        <v>0</v>
      </c>
      <c r="U976">
        <f>IF(SUM('Actual species'!X976)&gt;0,1,IF(SUM('Actual species'!X976="X"),1,0))</f>
        <v>1</v>
      </c>
      <c r="V976">
        <f>IF(SUM('Actual species'!Y976)&gt;0,1,IF(SUM('Actual species'!Y976="X"),1,0))</f>
        <v>1</v>
      </c>
    </row>
    <row r="977" spans="1:22" x14ac:dyDescent="0.3">
      <c r="A977" t="str">
        <f>'Actual species'!A977</f>
        <v>Xantholinus laevigatus</v>
      </c>
      <c r="B977">
        <f>IF(SUM('Actual species'!B977:E977)&gt;0,1,IF(SUM('Actual species'!B977:E977="X"),1,0))</f>
        <v>0</v>
      </c>
      <c r="C977">
        <f>IF(SUM('Actual species'!F977)&gt;0,1,IF(SUM('Actual species'!F977="X"),1,0))</f>
        <v>0</v>
      </c>
      <c r="D977">
        <f>IF(SUM('Actual species'!G977)&gt;0,1,IF(SUM('Actual species'!G977="X"),1,0))</f>
        <v>0</v>
      </c>
      <c r="E977">
        <f>IF(SUM('Actual species'!H977)&gt;0,1,IF(SUM('Actual species'!H977="X"),1,0))</f>
        <v>0</v>
      </c>
      <c r="F977">
        <f>IF(SUM('Actual species'!I977)&gt;0,1,IF(SUM('Actual species'!I977="X"),1,0))</f>
        <v>0</v>
      </c>
      <c r="G977">
        <f>IF(SUM('Actual species'!J977)&gt;0,1,IF(SUM('Actual species'!J977="X"),1,0))</f>
        <v>0</v>
      </c>
      <c r="H977">
        <f>IF(SUM('Actual species'!K977)&gt;0,1,IF(SUM('Actual species'!K977="X"),1,0))</f>
        <v>0</v>
      </c>
      <c r="I977">
        <f>IF(SUM('Actual species'!L977)&gt;0,1,IF(SUM('Actual species'!L977="X"),1,0))</f>
        <v>0</v>
      </c>
      <c r="J977">
        <f>IF(SUM('Actual species'!M977)&gt;0,1,IF(SUM('Actual species'!M977="X"),1,0))</f>
        <v>0</v>
      </c>
      <c r="K977">
        <f>IF(SUM('Actual species'!N977)&gt;0,1,IF(SUM('Actual species'!N977="X"),1,0))</f>
        <v>0</v>
      </c>
      <c r="L977">
        <f>IF(SUM('Actual species'!O977)&gt;0,1,IF(SUM('Actual species'!O977="X"),1,0))</f>
        <v>0</v>
      </c>
      <c r="M977">
        <f>IF(SUM('Actual species'!P977)&gt;0,1,IF(SUM('Actual species'!P977="X"),1,0))</f>
        <v>0</v>
      </c>
      <c r="N977">
        <f>IF(SUM('Actual species'!Q977)&gt;0,1,IF(SUM('Actual species'!Q977="X"),1,0))</f>
        <v>0</v>
      </c>
      <c r="O977">
        <f>IF(SUM('Actual species'!R977)&gt;0,1,IF(SUM('Actual species'!R977="X"),1,0))</f>
        <v>0</v>
      </c>
      <c r="P977">
        <f>IF(SUM('Actual species'!S977)&gt;0,1,IF(SUM('Actual species'!S977="X"),1,0))</f>
        <v>0</v>
      </c>
      <c r="Q977">
        <f>IF(SUM('Actual species'!T977)&gt;0,1,IF(SUM('Actual species'!T977="X"),1,0))</f>
        <v>1</v>
      </c>
      <c r="R977">
        <f>IF(SUM('Actual species'!U977)&gt;0,1,IF(SUM('Actual species'!U977="X"),1,0))</f>
        <v>1</v>
      </c>
      <c r="S977">
        <f>IF(SUM('Actual species'!V977)&gt;0,1,IF(SUM('Actual species'!V977="X"),1,0))</f>
        <v>0</v>
      </c>
      <c r="T977">
        <f>IF(SUM('Actual species'!W977)&gt;0,1,IF(SUM('Actual species'!W977="X"),1,0))</f>
        <v>0</v>
      </c>
      <c r="U977">
        <f>IF(SUM('Actual species'!X977)&gt;0,1,IF(SUM('Actual species'!X977="X"),1,0))</f>
        <v>1</v>
      </c>
      <c r="V977">
        <f>IF(SUM('Actual species'!Y977)&gt;0,1,IF(SUM('Actual species'!Y977="X"),1,0))</f>
        <v>1</v>
      </c>
    </row>
    <row r="978" spans="1:22" x14ac:dyDescent="0.3">
      <c r="A978" t="str">
        <f>'Actual species'!A978</f>
        <v xml:space="preserve">Xantholinus minos (E) </v>
      </c>
      <c r="B978">
        <f>IF(SUM('Actual species'!B978:E978)&gt;0,1,IF(SUM('Actual species'!B978:E978="X"),1,0))</f>
        <v>0</v>
      </c>
      <c r="C978">
        <f>IF(SUM('Actual species'!F978)&gt;0,1,IF(SUM('Actual species'!F978="X"),1,0))</f>
        <v>0</v>
      </c>
      <c r="D978">
        <f>IF(SUM('Actual species'!G978)&gt;0,1,IF(SUM('Actual species'!G978="X"),1,0))</f>
        <v>0</v>
      </c>
      <c r="E978">
        <f>IF(SUM('Actual species'!H978)&gt;0,1,IF(SUM('Actual species'!H978="X"),1,0))</f>
        <v>0</v>
      </c>
      <c r="F978">
        <f>IF(SUM('Actual species'!I978)&gt;0,1,IF(SUM('Actual species'!I978="X"),1,0))</f>
        <v>0</v>
      </c>
      <c r="G978">
        <f>IF(SUM('Actual species'!J978)&gt;0,1,IF(SUM('Actual species'!J978="X"),1,0))</f>
        <v>1</v>
      </c>
      <c r="H978">
        <f>IF(SUM('Actual species'!K978)&gt;0,1,IF(SUM('Actual species'!K978="X"),1,0))</f>
        <v>0</v>
      </c>
      <c r="I978">
        <f>IF(SUM('Actual species'!L978)&gt;0,1,IF(SUM('Actual species'!L978="X"),1,0))</f>
        <v>0</v>
      </c>
      <c r="J978">
        <f>IF(SUM('Actual species'!M978)&gt;0,1,IF(SUM('Actual species'!M978="X"),1,0))</f>
        <v>0</v>
      </c>
      <c r="K978">
        <f>IF(SUM('Actual species'!N978)&gt;0,1,IF(SUM('Actual species'!N978="X"),1,0))</f>
        <v>0</v>
      </c>
      <c r="L978">
        <f>IF(SUM('Actual species'!O978)&gt;0,1,IF(SUM('Actual species'!O978="X"),1,0))</f>
        <v>0</v>
      </c>
      <c r="M978">
        <f>IF(SUM('Actual species'!P978)&gt;0,1,IF(SUM('Actual species'!P978="X"),1,0))</f>
        <v>0</v>
      </c>
      <c r="N978">
        <f>IF(SUM('Actual species'!Q978)&gt;0,1,IF(SUM('Actual species'!Q978="X"),1,0))</f>
        <v>0</v>
      </c>
      <c r="O978">
        <f>IF(SUM('Actual species'!R978)&gt;0,1,IF(SUM('Actual species'!R978="X"),1,0))</f>
        <v>0</v>
      </c>
      <c r="P978">
        <f>IF(SUM('Actual species'!S978)&gt;0,1,IF(SUM('Actual species'!S978="X"),1,0))</f>
        <v>0</v>
      </c>
      <c r="Q978">
        <f>IF(SUM('Actual species'!T978)&gt;0,1,IF(SUM('Actual species'!T978="X"),1,0))</f>
        <v>0</v>
      </c>
      <c r="R978">
        <f>IF(SUM('Actual species'!U978)&gt;0,1,IF(SUM('Actual species'!U978="X"),1,0))</f>
        <v>0</v>
      </c>
      <c r="S978">
        <f>IF(SUM('Actual species'!V978)&gt;0,1,IF(SUM('Actual species'!V978="X"),1,0))</f>
        <v>0</v>
      </c>
      <c r="T978">
        <f>IF(SUM('Actual species'!W978)&gt;0,1,IF(SUM('Actual species'!W978="X"),1,0))</f>
        <v>1</v>
      </c>
      <c r="U978">
        <f>IF(SUM('Actual species'!X978)&gt;0,1,IF(SUM('Actual species'!X978="X"),1,0))</f>
        <v>0</v>
      </c>
      <c r="V978">
        <f>IF(SUM('Actual species'!Y978)&gt;0,1,IF(SUM('Actual species'!Y978="X"),1,0))</f>
        <v>0</v>
      </c>
    </row>
    <row r="979" spans="1:22" x14ac:dyDescent="0.3">
      <c r="A979" t="str">
        <f>'Actual species'!A979</f>
        <v>Xantholinus nicolasi</v>
      </c>
      <c r="B979">
        <f>IF(SUM('Actual species'!B979:E979)&gt;0,1,IF(SUM('Actual species'!B979:E979="X"),1,0))</f>
        <v>0</v>
      </c>
      <c r="C979">
        <f>IF(SUM('Actual species'!F979)&gt;0,1,IF(SUM('Actual species'!F979="X"),1,0))</f>
        <v>0</v>
      </c>
      <c r="D979">
        <f>IF(SUM('Actual species'!G979)&gt;0,1,IF(SUM('Actual species'!G979="X"),1,0))</f>
        <v>0</v>
      </c>
      <c r="E979">
        <f>IF(SUM('Actual species'!H979)&gt;0,1,IF(SUM('Actual species'!H979="X"),1,0))</f>
        <v>0</v>
      </c>
      <c r="F979">
        <f>IF(SUM('Actual species'!I979)&gt;0,1,IF(SUM('Actual species'!I979="X"),1,0))</f>
        <v>0</v>
      </c>
      <c r="G979">
        <f>IF(SUM('Actual species'!J979)&gt;0,1,IF(SUM('Actual species'!J979="X"),1,0))</f>
        <v>0</v>
      </c>
      <c r="H979">
        <f>IF(SUM('Actual species'!K979)&gt;0,1,IF(SUM('Actual species'!K979="X"),1,0))</f>
        <v>0</v>
      </c>
      <c r="I979">
        <f>IF(SUM('Actual species'!L979)&gt;0,1,IF(SUM('Actual species'!L979="X"),1,0))</f>
        <v>0</v>
      </c>
      <c r="J979">
        <f>IF(SUM('Actual species'!M979)&gt;0,1,IF(SUM('Actual species'!M979="X"),1,0))</f>
        <v>1</v>
      </c>
      <c r="K979">
        <f>IF(SUM('Actual species'!N979)&gt;0,1,IF(SUM('Actual species'!N979="X"),1,0))</f>
        <v>0</v>
      </c>
      <c r="L979">
        <f>IF(SUM('Actual species'!O979)&gt;0,1,IF(SUM('Actual species'!O979="X"),1,0))</f>
        <v>0</v>
      </c>
      <c r="M979">
        <f>IF(SUM('Actual species'!P979)&gt;0,1,IF(SUM('Actual species'!P979="X"),1,0))</f>
        <v>0</v>
      </c>
      <c r="N979">
        <f>IF(SUM('Actual species'!Q979)&gt;0,1,IF(SUM('Actual species'!Q979="X"),1,0))</f>
        <v>0</v>
      </c>
      <c r="O979">
        <f>IF(SUM('Actual species'!R979)&gt;0,1,IF(SUM('Actual species'!R979="X"),1,0))</f>
        <v>0</v>
      </c>
      <c r="P979">
        <f>IF(SUM('Actual species'!S979)&gt;0,1,IF(SUM('Actual species'!S979="X"),1,0))</f>
        <v>0</v>
      </c>
      <c r="Q979">
        <f>IF(SUM('Actual species'!T979)&gt;0,1,IF(SUM('Actual species'!T979="X"),1,0))</f>
        <v>0</v>
      </c>
      <c r="R979">
        <f>IF(SUM('Actual species'!U979)&gt;0,1,IF(SUM('Actual species'!U979="X"),1,0))</f>
        <v>0</v>
      </c>
      <c r="S979">
        <f>IF(SUM('Actual species'!V979)&gt;0,1,IF(SUM('Actual species'!V979="X"),1,0))</f>
        <v>0</v>
      </c>
      <c r="T979">
        <f>IF(SUM('Actual species'!W979)&gt;0,1,IF(SUM('Actual species'!W979="X"),1,0))</f>
        <v>0</v>
      </c>
      <c r="U979">
        <f>IF(SUM('Actual species'!X979)&gt;0,1,IF(SUM('Actual species'!X979="X"),1,0))</f>
        <v>1</v>
      </c>
      <c r="V979">
        <f>IF(SUM('Actual species'!Y979)&gt;0,1,IF(SUM('Actual species'!Y979="X"),1,0))</f>
        <v>0</v>
      </c>
    </row>
    <row r="980" spans="1:22" x14ac:dyDescent="0.3">
      <c r="A980" t="str">
        <f>'Actual species'!A980</f>
        <v>Xantholinus phenicus</v>
      </c>
      <c r="B980">
        <f>IF(SUM('Actual species'!B980:E980)&gt;0,1,IF(SUM('Actual species'!B980:E980="X"),1,0))</f>
        <v>1</v>
      </c>
      <c r="C980">
        <f>IF(SUM('Actual species'!F980)&gt;0,1,IF(SUM('Actual species'!F980="X"),1,0))</f>
        <v>0</v>
      </c>
      <c r="D980">
        <f>IF(SUM('Actual species'!G980)&gt;0,1,IF(SUM('Actual species'!G980="X"),1,0))</f>
        <v>0</v>
      </c>
      <c r="E980">
        <f>IF(SUM('Actual species'!H980)&gt;0,1,IF(SUM('Actual species'!H980="X"),1,0))</f>
        <v>0</v>
      </c>
      <c r="F980">
        <f>IF(SUM('Actual species'!I980)&gt;0,1,IF(SUM('Actual species'!I980="X"),1,0))</f>
        <v>0</v>
      </c>
      <c r="G980">
        <f>IF(SUM('Actual species'!J980)&gt;0,1,IF(SUM('Actual species'!J980="X"),1,0))</f>
        <v>1</v>
      </c>
      <c r="H980">
        <f>IF(SUM('Actual species'!K980)&gt;0,1,IF(SUM('Actual species'!K980="X"),1,0))</f>
        <v>1</v>
      </c>
      <c r="I980">
        <f>IF(SUM('Actual species'!L980)&gt;0,1,IF(SUM('Actual species'!L980="X"),1,0))</f>
        <v>0</v>
      </c>
      <c r="J980">
        <f>IF(SUM('Actual species'!M980)&gt;0,1,IF(SUM('Actual species'!M980="X"),1,0))</f>
        <v>0</v>
      </c>
      <c r="K980">
        <f>IF(SUM('Actual species'!N980)&gt;0,1,IF(SUM('Actual species'!N980="X"),1,0))</f>
        <v>0</v>
      </c>
      <c r="L980">
        <f>IF(SUM('Actual species'!O980)&gt;0,1,IF(SUM('Actual species'!O980="X"),1,0))</f>
        <v>0</v>
      </c>
      <c r="M980">
        <f>IF(SUM('Actual species'!P980)&gt;0,1,IF(SUM('Actual species'!P980="X"),1,0))</f>
        <v>0</v>
      </c>
      <c r="N980">
        <f>IF(SUM('Actual species'!Q980)&gt;0,1,IF(SUM('Actual species'!Q980="X"),1,0))</f>
        <v>0</v>
      </c>
      <c r="O980">
        <f>IF(SUM('Actual species'!R980)&gt;0,1,IF(SUM('Actual species'!R980="X"),1,0))</f>
        <v>0</v>
      </c>
      <c r="P980">
        <f>IF(SUM('Actual species'!S980)&gt;0,1,IF(SUM('Actual species'!S980="X"),1,0))</f>
        <v>0</v>
      </c>
      <c r="Q980">
        <f>IF(SUM('Actual species'!T980)&gt;0,1,IF(SUM('Actual species'!T980="X"),1,0))</f>
        <v>0</v>
      </c>
      <c r="R980">
        <f>IF(SUM('Actual species'!U980)&gt;0,1,IF(SUM('Actual species'!U980="X"),1,0))</f>
        <v>0</v>
      </c>
      <c r="S980">
        <f>IF(SUM('Actual species'!V980)&gt;0,1,IF(SUM('Actual species'!V980="X"),1,0))</f>
        <v>0</v>
      </c>
      <c r="T980">
        <f>IF(SUM('Actual species'!W980)&gt;0,1,IF(SUM('Actual species'!W980="X"),1,0))</f>
        <v>0</v>
      </c>
      <c r="U980">
        <f>IF(SUM('Actual species'!X980)&gt;0,1,IF(SUM('Actual species'!X980="X"),1,0))</f>
        <v>1</v>
      </c>
      <c r="V980">
        <f>IF(SUM('Actual species'!Y980)&gt;0,1,IF(SUM('Actual species'!Y980="X"),1,0))</f>
        <v>1</v>
      </c>
    </row>
    <row r="981" spans="1:22" x14ac:dyDescent="0.3">
      <c r="A981" t="str">
        <f>'Actual species'!A981</f>
        <v>Xantholinus rufipennis</v>
      </c>
      <c r="B981">
        <f>IF(SUM('Actual species'!B981:E981)&gt;0,1,IF(SUM('Actual species'!B981:E981="X"),1,0))</f>
        <v>1</v>
      </c>
      <c r="C981">
        <f>IF(SUM('Actual species'!F981)&gt;0,1,IF(SUM('Actual species'!F981="X"),1,0))</f>
        <v>0</v>
      </c>
      <c r="D981">
        <f>IF(SUM('Actual species'!G981)&gt;0,1,IF(SUM('Actual species'!G981="X"),1,0))</f>
        <v>0</v>
      </c>
      <c r="E981">
        <f>IF(SUM('Actual species'!H981)&gt;0,1,IF(SUM('Actual species'!H981="X"),1,0))</f>
        <v>1</v>
      </c>
      <c r="F981">
        <f>IF(SUM('Actual species'!I981)&gt;0,1,IF(SUM('Actual species'!I981="X"),1,0))</f>
        <v>1</v>
      </c>
      <c r="G981">
        <f>IF(SUM('Actual species'!J981)&gt;0,1,IF(SUM('Actual species'!J981="X"),1,0))</f>
        <v>0</v>
      </c>
      <c r="H981">
        <f>IF(SUM('Actual species'!K981)&gt;0,1,IF(SUM('Actual species'!K981="X"),1,0))</f>
        <v>1</v>
      </c>
      <c r="I981">
        <f>IF(SUM('Actual species'!L981)&gt;0,1,IF(SUM('Actual species'!L981="X"),1,0))</f>
        <v>1</v>
      </c>
      <c r="J981">
        <f>IF(SUM('Actual species'!M981)&gt;0,1,IF(SUM('Actual species'!M981="X"),1,0))</f>
        <v>1</v>
      </c>
      <c r="K981">
        <f>IF(SUM('Actual species'!N981)&gt;0,1,IF(SUM('Actual species'!N981="X"),1,0))</f>
        <v>1</v>
      </c>
      <c r="L981">
        <f>IF(SUM('Actual species'!O981)&gt;0,1,IF(SUM('Actual species'!O981="X"),1,0))</f>
        <v>1</v>
      </c>
      <c r="M981">
        <f>IF(SUM('Actual species'!P981)&gt;0,1,IF(SUM('Actual species'!P981="X"),1,0))</f>
        <v>1</v>
      </c>
      <c r="N981">
        <f>IF(SUM('Actual species'!Q981)&gt;0,1,IF(SUM('Actual species'!Q981="X"),1,0))</f>
        <v>0</v>
      </c>
      <c r="O981">
        <f>IF(SUM('Actual species'!R981)&gt;0,1,IF(SUM('Actual species'!R981="X"),1,0))</f>
        <v>0</v>
      </c>
      <c r="P981">
        <f>IF(SUM('Actual species'!S981)&gt;0,1,IF(SUM('Actual species'!S981="X"),1,0))</f>
        <v>0</v>
      </c>
      <c r="Q981">
        <f>IF(SUM('Actual species'!T981)&gt;0,1,IF(SUM('Actual species'!T981="X"),1,0))</f>
        <v>0</v>
      </c>
      <c r="R981">
        <f>IF(SUM('Actual species'!U981)&gt;0,1,IF(SUM('Actual species'!U981="X"),1,0))</f>
        <v>0</v>
      </c>
      <c r="S981">
        <f>IF(SUM('Actual species'!V981)&gt;0,1,IF(SUM('Actual species'!V981="X"),1,0))</f>
        <v>0</v>
      </c>
      <c r="T981">
        <f>IF(SUM('Actual species'!W981)&gt;0,1,IF(SUM('Actual species'!W981="X"),1,0))</f>
        <v>0</v>
      </c>
      <c r="U981">
        <f>IF(SUM('Actual species'!X981)&gt;0,1,IF(SUM('Actual species'!X981="X"),1,0))</f>
        <v>1</v>
      </c>
      <c r="V981">
        <f>IF(SUM('Actual species'!Y981)&gt;0,1,IF(SUM('Actual species'!Y981="X"),1,0))</f>
        <v>1</v>
      </c>
    </row>
    <row r="982" spans="1:22" x14ac:dyDescent="0.3">
      <c r="A982" t="str">
        <f>'Actual species'!A982</f>
        <v>Xantholinus varnensis</v>
      </c>
      <c r="B982">
        <f>IF(SUM('Actual species'!B982:E982)&gt;0,1,IF(SUM('Actual species'!B982:E982="X"),1,0))</f>
        <v>0</v>
      </c>
      <c r="C982">
        <f>IF(SUM('Actual species'!F982)&gt;0,1,IF(SUM('Actual species'!F982="X"),1,0))</f>
        <v>0</v>
      </c>
      <c r="D982">
        <f>IF(SUM('Actual species'!G982)&gt;0,1,IF(SUM('Actual species'!G982="X"),1,0))</f>
        <v>0</v>
      </c>
      <c r="E982">
        <f>IF(SUM('Actual species'!H982)&gt;0,1,IF(SUM('Actual species'!H982="X"),1,0))</f>
        <v>1</v>
      </c>
      <c r="F982">
        <f>IF(SUM('Actual species'!I982)&gt;0,1,IF(SUM('Actual species'!I982="X"),1,0))</f>
        <v>1</v>
      </c>
      <c r="G982">
        <f>IF(SUM('Actual species'!J982)&gt;0,1,IF(SUM('Actual species'!J982="X"),1,0))</f>
        <v>0</v>
      </c>
      <c r="H982">
        <f>IF(SUM('Actual species'!K982)&gt;0,1,IF(SUM('Actual species'!K982="X"),1,0))</f>
        <v>1</v>
      </c>
      <c r="I982">
        <f>IF(SUM('Actual species'!L982)&gt;0,1,IF(SUM('Actual species'!L982="X"),1,0))</f>
        <v>0</v>
      </c>
      <c r="J982">
        <f>IF(SUM('Actual species'!M982)&gt;0,1,IF(SUM('Actual species'!M982="X"),1,0))</f>
        <v>0</v>
      </c>
      <c r="K982">
        <f>IF(SUM('Actual species'!N982)&gt;0,1,IF(SUM('Actual species'!N982="X"),1,0))</f>
        <v>1</v>
      </c>
      <c r="L982">
        <f>IF(SUM('Actual species'!O982)&gt;0,1,IF(SUM('Actual species'!O982="X"),1,0))</f>
        <v>1</v>
      </c>
      <c r="M982">
        <f>IF(SUM('Actual species'!P982)&gt;0,1,IF(SUM('Actual species'!P982="X"),1,0))</f>
        <v>0</v>
      </c>
      <c r="N982">
        <f>IF(SUM('Actual species'!Q982)&gt;0,1,IF(SUM('Actual species'!Q982="X"),1,0))</f>
        <v>0</v>
      </c>
      <c r="O982">
        <f>IF(SUM('Actual species'!R982)&gt;0,1,IF(SUM('Actual species'!R982="X"),1,0))</f>
        <v>0</v>
      </c>
      <c r="P982">
        <f>IF(SUM('Actual species'!S982)&gt;0,1,IF(SUM('Actual species'!S982="X"),1,0))</f>
        <v>0</v>
      </c>
      <c r="Q982">
        <f>IF(SUM('Actual species'!T982)&gt;0,1,IF(SUM('Actual species'!T982="X"),1,0))</f>
        <v>0</v>
      </c>
      <c r="R982">
        <f>IF(SUM('Actual species'!U982)&gt;0,1,IF(SUM('Actual species'!U982="X"),1,0))</f>
        <v>0</v>
      </c>
      <c r="S982">
        <f>IF(SUM('Actual species'!V982)&gt;0,1,IF(SUM('Actual species'!V982="X"),1,0))</f>
        <v>0</v>
      </c>
      <c r="T982">
        <f>IF(SUM('Actual species'!W982)&gt;0,1,IF(SUM('Actual species'!W982="X"),1,0))</f>
        <v>0</v>
      </c>
      <c r="U982">
        <f>IF(SUM('Actual species'!X982)&gt;0,1,IF(SUM('Actual species'!X982="X"),1,0))</f>
        <v>0</v>
      </c>
      <c r="V982">
        <f>IF(SUM('Actual species'!Y982)&gt;0,1,IF(SUM('Actual species'!Y982="X"),1,0))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BF87-3159-49F1-958F-5D3E30393186}">
  <dimension ref="A1:AKT973"/>
  <sheetViews>
    <sheetView zoomScaleNormal="100" workbookViewId="0">
      <selection sqref="A1:AKT25"/>
    </sheetView>
  </sheetViews>
  <sheetFormatPr defaultRowHeight="14.4" x14ac:dyDescent="0.3"/>
  <cols>
    <col min="247" max="247" width="8.5546875" customWidth="1"/>
  </cols>
  <sheetData>
    <row r="1" spans="1:982" ht="15" thickBot="1" x14ac:dyDescent="0.35">
      <c r="A1" s="47"/>
      <c r="B1" s="84" t="s">
        <v>800</v>
      </c>
      <c r="C1" s="32" t="s">
        <v>181</v>
      </c>
      <c r="D1" s="32" t="s">
        <v>635</v>
      </c>
      <c r="E1" s="10" t="s">
        <v>739</v>
      </c>
      <c r="F1" s="18" t="s">
        <v>801</v>
      </c>
      <c r="G1" s="10" t="s">
        <v>634</v>
      </c>
      <c r="H1" s="10" t="s">
        <v>633</v>
      </c>
      <c r="I1" s="10" t="s">
        <v>961</v>
      </c>
      <c r="J1" s="18" t="s">
        <v>802</v>
      </c>
      <c r="K1" s="22" t="s">
        <v>803</v>
      </c>
      <c r="L1" s="1" t="s">
        <v>12</v>
      </c>
      <c r="M1" s="11" t="s">
        <v>740</v>
      </c>
      <c r="N1" s="1" t="s">
        <v>637</v>
      </c>
      <c r="O1" s="1" t="s">
        <v>638</v>
      </c>
      <c r="P1" s="3" t="s">
        <v>205</v>
      </c>
      <c r="Q1" s="3" t="s">
        <v>726</v>
      </c>
      <c r="R1" s="3" t="s">
        <v>250</v>
      </c>
      <c r="S1" s="3" t="s">
        <v>251</v>
      </c>
      <c r="T1" s="3" t="s">
        <v>735</v>
      </c>
      <c r="U1" s="10" t="s">
        <v>736</v>
      </c>
      <c r="V1" s="3" t="s">
        <v>252</v>
      </c>
      <c r="W1" s="3" t="s">
        <v>804</v>
      </c>
      <c r="X1" s="18" t="s">
        <v>805</v>
      </c>
      <c r="Y1" s="11" t="s">
        <v>636</v>
      </c>
      <c r="Z1" s="11" t="s">
        <v>806</v>
      </c>
      <c r="AA1" s="11" t="s">
        <v>807</v>
      </c>
      <c r="AB1" s="11" t="s">
        <v>808</v>
      </c>
      <c r="AC1" s="11" t="s">
        <v>253</v>
      </c>
      <c r="AD1" s="1" t="s">
        <v>9</v>
      </c>
      <c r="AE1" s="1" t="s">
        <v>180</v>
      </c>
      <c r="AF1" s="1" t="s">
        <v>10</v>
      </c>
      <c r="AG1" s="4" t="s">
        <v>599</v>
      </c>
      <c r="AH1" s="1" t="s">
        <v>206</v>
      </c>
      <c r="AI1" s="1" t="s">
        <v>11</v>
      </c>
      <c r="AJ1" s="4" t="s">
        <v>254</v>
      </c>
      <c r="AK1" s="4" t="s">
        <v>632</v>
      </c>
      <c r="AL1" s="1" t="s">
        <v>8</v>
      </c>
      <c r="AM1" s="1" t="s">
        <v>7</v>
      </c>
      <c r="AN1" s="4" t="s">
        <v>255</v>
      </c>
      <c r="AO1" s="4" t="s">
        <v>639</v>
      </c>
      <c r="AP1" s="4" t="s">
        <v>571</v>
      </c>
      <c r="AQ1" s="52" t="s">
        <v>630</v>
      </c>
      <c r="AR1" s="52" t="s">
        <v>631</v>
      </c>
      <c r="AS1" s="52" t="s">
        <v>737</v>
      </c>
      <c r="AT1" s="52" t="s">
        <v>738</v>
      </c>
      <c r="AU1" s="84" t="s">
        <v>809</v>
      </c>
      <c r="AV1" s="1" t="s">
        <v>4</v>
      </c>
      <c r="AW1" s="4" t="s">
        <v>629</v>
      </c>
      <c r="AX1" s="1" t="s">
        <v>5</v>
      </c>
      <c r="AY1" s="4" t="s">
        <v>727</v>
      </c>
      <c r="AZ1" s="4" t="s">
        <v>256</v>
      </c>
      <c r="BA1" s="4" t="s">
        <v>257</v>
      </c>
      <c r="BB1" s="1" t="s">
        <v>182</v>
      </c>
      <c r="BC1" s="1" t="s">
        <v>6</v>
      </c>
      <c r="BD1" s="1" t="s">
        <v>101</v>
      </c>
      <c r="BE1" s="91" t="s">
        <v>810</v>
      </c>
      <c r="BF1" s="1" t="s">
        <v>207</v>
      </c>
      <c r="BG1" s="4" t="s">
        <v>627</v>
      </c>
      <c r="BH1" s="4" t="s">
        <v>258</v>
      </c>
      <c r="BI1" s="4" t="s">
        <v>628</v>
      </c>
      <c r="BJ1" s="1" t="s">
        <v>208</v>
      </c>
      <c r="BK1" s="93" t="s">
        <v>811</v>
      </c>
      <c r="BL1" s="17" t="s">
        <v>812</v>
      </c>
      <c r="BM1" s="17" t="s">
        <v>813</v>
      </c>
      <c r="BN1" s="11" t="s">
        <v>259</v>
      </c>
      <c r="BO1" s="11" t="s">
        <v>814</v>
      </c>
      <c r="BP1" s="11" t="s">
        <v>260</v>
      </c>
      <c r="BQ1" s="11" t="s">
        <v>261</v>
      </c>
      <c r="BR1" s="11" t="s">
        <v>262</v>
      </c>
      <c r="BS1" s="11" t="s">
        <v>263</v>
      </c>
      <c r="BT1" s="11" t="s">
        <v>264</v>
      </c>
      <c r="BU1" s="9" t="s">
        <v>214</v>
      </c>
      <c r="BV1" s="9" t="s">
        <v>265</v>
      </c>
      <c r="BW1" s="9" t="s">
        <v>772</v>
      </c>
      <c r="BX1" s="9" t="s">
        <v>600</v>
      </c>
      <c r="BY1" s="9" t="s">
        <v>266</v>
      </c>
      <c r="BZ1" s="9" t="s">
        <v>815</v>
      </c>
      <c r="CA1" s="9" t="s">
        <v>267</v>
      </c>
      <c r="CB1" s="9" t="s">
        <v>213</v>
      </c>
      <c r="CC1" s="9" t="s">
        <v>215</v>
      </c>
      <c r="CD1" s="9" t="s">
        <v>268</v>
      </c>
      <c r="CE1" s="9" t="s">
        <v>269</v>
      </c>
      <c r="CF1" s="9" t="s">
        <v>216</v>
      </c>
      <c r="CG1" s="9" t="s">
        <v>270</v>
      </c>
      <c r="CH1" s="9" t="s">
        <v>271</v>
      </c>
      <c r="CI1" s="9" t="s">
        <v>272</v>
      </c>
      <c r="CJ1" s="17" t="s">
        <v>816</v>
      </c>
      <c r="CK1" s="9" t="s">
        <v>217</v>
      </c>
      <c r="CL1" s="17" t="s">
        <v>993</v>
      </c>
      <c r="CM1" s="11" t="s">
        <v>273</v>
      </c>
      <c r="CN1" s="11" t="s">
        <v>994</v>
      </c>
      <c r="CO1" s="22" t="s">
        <v>817</v>
      </c>
      <c r="CP1" s="11" t="s">
        <v>274</v>
      </c>
      <c r="CQ1" s="11" t="s">
        <v>572</v>
      </c>
      <c r="CR1" s="11" t="s">
        <v>275</v>
      </c>
      <c r="CS1" s="11" t="s">
        <v>818</v>
      </c>
      <c r="CT1" s="22" t="s">
        <v>962</v>
      </c>
      <c r="CU1" s="11" t="s">
        <v>276</v>
      </c>
      <c r="CV1" s="11" t="s">
        <v>773</v>
      </c>
      <c r="CW1" s="11" t="s">
        <v>277</v>
      </c>
      <c r="CX1" s="11" t="s">
        <v>278</v>
      </c>
      <c r="CY1" s="11" t="s">
        <v>279</v>
      </c>
      <c r="CZ1" s="22" t="s">
        <v>819</v>
      </c>
      <c r="DA1" s="11" t="s">
        <v>280</v>
      </c>
      <c r="DB1" s="11" t="s">
        <v>209</v>
      </c>
      <c r="DC1" s="22" t="s">
        <v>820</v>
      </c>
      <c r="DD1" s="11" t="s">
        <v>281</v>
      </c>
      <c r="DE1" s="11" t="s">
        <v>282</v>
      </c>
      <c r="DF1" s="22" t="s">
        <v>821</v>
      </c>
      <c r="DG1" s="11" t="s">
        <v>210</v>
      </c>
      <c r="DH1" s="11" t="s">
        <v>283</v>
      </c>
      <c r="DI1" s="11" t="s">
        <v>284</v>
      </c>
      <c r="DJ1" s="22" t="s">
        <v>822</v>
      </c>
      <c r="DK1" s="22" t="s">
        <v>823</v>
      </c>
      <c r="DL1" s="11" t="s">
        <v>285</v>
      </c>
      <c r="DM1" s="11" t="s">
        <v>286</v>
      </c>
      <c r="DN1" s="11" t="s">
        <v>287</v>
      </c>
      <c r="DO1" s="11" t="s">
        <v>211</v>
      </c>
      <c r="DP1" s="11" t="s">
        <v>288</v>
      </c>
      <c r="DQ1" s="11" t="s">
        <v>218</v>
      </c>
      <c r="DR1" s="11" t="s">
        <v>289</v>
      </c>
      <c r="DS1" s="11" t="s">
        <v>780</v>
      </c>
      <c r="DT1" s="11" t="s">
        <v>290</v>
      </c>
      <c r="DU1" s="22" t="s">
        <v>995</v>
      </c>
      <c r="DV1" s="22" t="s">
        <v>824</v>
      </c>
      <c r="DW1" s="11" t="s">
        <v>291</v>
      </c>
      <c r="DX1" s="11" t="s">
        <v>292</v>
      </c>
      <c r="DY1" s="11" t="s">
        <v>219</v>
      </c>
      <c r="DZ1" s="11" t="s">
        <v>601</v>
      </c>
      <c r="EA1" s="11" t="s">
        <v>293</v>
      </c>
      <c r="EB1" s="11" t="s">
        <v>825</v>
      </c>
      <c r="EC1" s="11" t="s">
        <v>294</v>
      </c>
      <c r="ED1" s="11" t="s">
        <v>826</v>
      </c>
      <c r="EE1" s="11" t="s">
        <v>295</v>
      </c>
      <c r="EF1" s="22" t="s">
        <v>827</v>
      </c>
      <c r="EG1" s="22" t="s">
        <v>828</v>
      </c>
      <c r="EH1" s="11" t="s">
        <v>829</v>
      </c>
      <c r="EI1" s="11" t="s">
        <v>602</v>
      </c>
      <c r="EJ1" s="22" t="s">
        <v>830</v>
      </c>
      <c r="EK1" s="22" t="s">
        <v>831</v>
      </c>
      <c r="EL1" s="11" t="s">
        <v>296</v>
      </c>
      <c r="EM1" s="11" t="s">
        <v>832</v>
      </c>
      <c r="EN1" s="11" t="s">
        <v>212</v>
      </c>
      <c r="EO1" s="11" t="s">
        <v>297</v>
      </c>
      <c r="EP1" s="22" t="s">
        <v>833</v>
      </c>
      <c r="EQ1" s="22" t="s">
        <v>834</v>
      </c>
      <c r="ER1" s="22" t="s">
        <v>835</v>
      </c>
      <c r="ES1" s="22" t="s">
        <v>836</v>
      </c>
      <c r="ET1" s="93" t="s">
        <v>837</v>
      </c>
      <c r="EU1" s="1" t="s">
        <v>150</v>
      </c>
      <c r="EV1" s="1" t="s">
        <v>298</v>
      </c>
      <c r="EW1" s="84" t="s">
        <v>838</v>
      </c>
      <c r="EX1" s="35" t="s">
        <v>299</v>
      </c>
      <c r="EY1" s="1" t="s">
        <v>69</v>
      </c>
      <c r="EZ1" s="1" t="s">
        <v>104</v>
      </c>
      <c r="FA1" s="4" t="s">
        <v>300</v>
      </c>
      <c r="FB1" s="3" t="s">
        <v>68</v>
      </c>
      <c r="FC1" s="52" t="s">
        <v>301</v>
      </c>
      <c r="FD1" s="52" t="s">
        <v>755</v>
      </c>
      <c r="FE1" s="1" t="s">
        <v>75</v>
      </c>
      <c r="FF1" s="4" t="s">
        <v>302</v>
      </c>
      <c r="FG1" s="1" t="s">
        <v>103</v>
      </c>
      <c r="FH1" s="1" t="s">
        <v>168</v>
      </c>
      <c r="FI1" s="4" t="s">
        <v>671</v>
      </c>
      <c r="FJ1" s="1" t="s">
        <v>70</v>
      </c>
      <c r="FK1" s="1" t="s">
        <v>71</v>
      </c>
      <c r="FL1" s="11" t="s">
        <v>303</v>
      </c>
      <c r="FM1" s="35" t="s">
        <v>183</v>
      </c>
      <c r="FN1" s="38" t="s">
        <v>753</v>
      </c>
      <c r="FO1" s="11" t="s">
        <v>167</v>
      </c>
      <c r="FP1" s="11" t="s">
        <v>670</v>
      </c>
      <c r="FQ1" s="11" t="s">
        <v>304</v>
      </c>
      <c r="FR1" s="38" t="s">
        <v>240</v>
      </c>
      <c r="FS1" s="35" t="s">
        <v>184</v>
      </c>
      <c r="FT1" s="35" t="s">
        <v>754</v>
      </c>
      <c r="FU1" s="35" t="s">
        <v>669</v>
      </c>
      <c r="FV1" s="35" t="s">
        <v>305</v>
      </c>
      <c r="FW1" s="11" t="s">
        <v>105</v>
      </c>
      <c r="FX1" s="11" t="s">
        <v>106</v>
      </c>
      <c r="FY1" s="11" t="s">
        <v>241</v>
      </c>
      <c r="FZ1" s="11" t="s">
        <v>306</v>
      </c>
      <c r="GA1" s="11" t="s">
        <v>307</v>
      </c>
      <c r="GB1" s="11" t="s">
        <v>107</v>
      </c>
      <c r="GC1" s="11" t="s">
        <v>728</v>
      </c>
      <c r="GD1" s="11" t="s">
        <v>308</v>
      </c>
      <c r="GE1" s="11" t="s">
        <v>752</v>
      </c>
      <c r="GF1" s="11" t="s">
        <v>108</v>
      </c>
      <c r="GG1" s="1" t="s">
        <v>67</v>
      </c>
      <c r="GH1" s="9" t="s">
        <v>309</v>
      </c>
      <c r="GI1" s="11" t="s">
        <v>310</v>
      </c>
      <c r="GJ1" s="11" t="s">
        <v>963</v>
      </c>
      <c r="GK1" s="11" t="s">
        <v>964</v>
      </c>
      <c r="GL1" s="1" t="s">
        <v>965</v>
      </c>
      <c r="GM1" s="1" t="s">
        <v>966</v>
      </c>
      <c r="GN1" s="1" t="s">
        <v>967</v>
      </c>
      <c r="GO1" s="1" t="s">
        <v>76</v>
      </c>
      <c r="GP1" s="1" t="s">
        <v>169</v>
      </c>
      <c r="GQ1" s="4" t="s">
        <v>673</v>
      </c>
      <c r="GR1" s="4" t="s">
        <v>672</v>
      </c>
      <c r="GS1" s="4" t="s">
        <v>311</v>
      </c>
      <c r="GT1" s="4" t="s">
        <v>312</v>
      </c>
      <c r="GU1" s="1" t="s">
        <v>74</v>
      </c>
      <c r="GV1" s="4" t="s">
        <v>313</v>
      </c>
      <c r="GW1" s="4" t="s">
        <v>314</v>
      </c>
      <c r="GX1" s="1" t="s">
        <v>109</v>
      </c>
      <c r="GY1" s="4" t="s">
        <v>315</v>
      </c>
      <c r="GZ1" s="1" t="s">
        <v>73</v>
      </c>
      <c r="HA1" s="1" t="s">
        <v>72</v>
      </c>
      <c r="HB1" s="4" t="s">
        <v>603</v>
      </c>
      <c r="HC1" s="9" t="s">
        <v>729</v>
      </c>
      <c r="HD1" s="4" t="s">
        <v>316</v>
      </c>
      <c r="HE1" s="84" t="s">
        <v>839</v>
      </c>
      <c r="HF1" s="3" t="s">
        <v>64</v>
      </c>
      <c r="HG1" s="84" t="s">
        <v>840</v>
      </c>
      <c r="HH1" s="54" t="s">
        <v>317</v>
      </c>
      <c r="HI1" s="1" t="s">
        <v>66</v>
      </c>
      <c r="HJ1" s="1" t="s">
        <v>65</v>
      </c>
      <c r="HK1" s="84" t="s">
        <v>841</v>
      </c>
      <c r="HL1" s="11" t="s">
        <v>176</v>
      </c>
      <c r="HM1" s="11" t="s">
        <v>705</v>
      </c>
      <c r="HN1" s="11" t="s">
        <v>318</v>
      </c>
      <c r="HO1" s="11" t="s">
        <v>319</v>
      </c>
      <c r="HP1" s="11" t="s">
        <v>762</v>
      </c>
      <c r="HQ1" s="11" t="s">
        <v>320</v>
      </c>
      <c r="HR1" s="11" t="s">
        <v>99</v>
      </c>
      <c r="HS1" s="11" t="s">
        <v>185</v>
      </c>
      <c r="HT1" s="11" t="s">
        <v>321</v>
      </c>
      <c r="HU1" s="11" t="s">
        <v>322</v>
      </c>
      <c r="HV1" s="11" t="s">
        <v>771</v>
      </c>
      <c r="HW1" s="11" t="s">
        <v>178</v>
      </c>
      <c r="HX1" s="11" t="s">
        <v>323</v>
      </c>
      <c r="HY1" s="11" t="s">
        <v>98</v>
      </c>
      <c r="HZ1" s="11" t="s">
        <v>97</v>
      </c>
      <c r="IA1" s="11" t="s">
        <v>242</v>
      </c>
      <c r="IB1" s="11" t="s">
        <v>770</v>
      </c>
      <c r="IC1" s="11" t="s">
        <v>781</v>
      </c>
      <c r="ID1" s="11" t="s">
        <v>573</v>
      </c>
      <c r="IE1" s="11" t="s">
        <v>782</v>
      </c>
      <c r="IF1" s="11" t="s">
        <v>604</v>
      </c>
      <c r="IG1" s="11" t="s">
        <v>842</v>
      </c>
      <c r="IH1" s="11" t="s">
        <v>763</v>
      </c>
      <c r="II1" s="11" t="s">
        <v>574</v>
      </c>
      <c r="IJ1" s="11" t="s">
        <v>220</v>
      </c>
      <c r="IK1" s="11" t="s">
        <v>110</v>
      </c>
      <c r="IL1" s="11" t="s">
        <v>575</v>
      </c>
      <c r="IM1" s="1" t="s">
        <v>843</v>
      </c>
      <c r="IN1" s="1" t="s">
        <v>186</v>
      </c>
      <c r="IO1" s="9" t="s">
        <v>324</v>
      </c>
      <c r="IP1" s="1" t="s">
        <v>187</v>
      </c>
      <c r="IQ1" s="4" t="s">
        <v>996</v>
      </c>
      <c r="IR1" s="4" t="s">
        <v>325</v>
      </c>
      <c r="IS1" s="4" t="s">
        <v>605</v>
      </c>
      <c r="IT1" s="4" t="s">
        <v>326</v>
      </c>
      <c r="IU1" s="4" t="s">
        <v>684</v>
      </c>
      <c r="IV1" s="1" t="s">
        <v>844</v>
      </c>
      <c r="IW1" s="4" t="s">
        <v>327</v>
      </c>
      <c r="IX1" s="4" t="s">
        <v>968</v>
      </c>
      <c r="IY1" s="4" t="s">
        <v>328</v>
      </c>
      <c r="IZ1" s="4" t="s">
        <v>576</v>
      </c>
      <c r="JA1" s="11" t="s">
        <v>845</v>
      </c>
      <c r="JB1" s="11" t="s">
        <v>329</v>
      </c>
      <c r="JC1" s="11" t="s">
        <v>330</v>
      </c>
      <c r="JD1" s="11" t="s">
        <v>563</v>
      </c>
      <c r="JE1" s="11" t="s">
        <v>757</v>
      </c>
      <c r="JF1" s="11" t="s">
        <v>691</v>
      </c>
      <c r="JG1" s="11" t="s">
        <v>174</v>
      </c>
      <c r="JH1" s="11" t="s">
        <v>331</v>
      </c>
      <c r="JI1" s="11" t="s">
        <v>690</v>
      </c>
      <c r="JJ1" s="1" t="s">
        <v>173</v>
      </c>
      <c r="JK1" s="1" t="s">
        <v>332</v>
      </c>
      <c r="JL1" s="1" t="s">
        <v>606</v>
      </c>
      <c r="JM1" s="4" t="s">
        <v>997</v>
      </c>
      <c r="JN1" s="11" t="s">
        <v>221</v>
      </c>
      <c r="JO1" s="11" t="s">
        <v>90</v>
      </c>
      <c r="JP1" s="11" t="s">
        <v>188</v>
      </c>
      <c r="JQ1" s="11" t="s">
        <v>988</v>
      </c>
      <c r="JR1" s="11" t="s">
        <v>333</v>
      </c>
      <c r="JS1" s="11" t="s">
        <v>334</v>
      </c>
      <c r="JT1" s="11" t="s">
        <v>698</v>
      </c>
      <c r="JU1" s="11" t="s">
        <v>846</v>
      </c>
      <c r="JV1" s="11" t="s">
        <v>702</v>
      </c>
      <c r="JW1" s="11" t="s">
        <v>696</v>
      </c>
      <c r="JX1" s="11" t="s">
        <v>335</v>
      </c>
      <c r="JY1" s="11" t="s">
        <v>336</v>
      </c>
      <c r="JZ1" s="11" t="s">
        <v>337</v>
      </c>
      <c r="KA1" s="11" t="s">
        <v>338</v>
      </c>
      <c r="KB1" s="11" t="s">
        <v>91</v>
      </c>
      <c r="KC1" s="11" t="s">
        <v>847</v>
      </c>
      <c r="KD1" s="11" t="s">
        <v>697</v>
      </c>
      <c r="KE1" s="11" t="s">
        <v>695</v>
      </c>
      <c r="KF1" s="11" t="s">
        <v>339</v>
      </c>
      <c r="KG1" s="11" t="s">
        <v>340</v>
      </c>
      <c r="KH1" s="11" t="s">
        <v>341</v>
      </c>
      <c r="KI1" s="11" t="s">
        <v>987</v>
      </c>
      <c r="KJ1" s="11" t="s">
        <v>342</v>
      </c>
      <c r="KK1" s="11" t="s">
        <v>701</v>
      </c>
      <c r="KL1" s="11" t="s">
        <v>990</v>
      </c>
      <c r="KM1" s="11" t="s">
        <v>88</v>
      </c>
      <c r="KN1" s="11" t="s">
        <v>343</v>
      </c>
      <c r="KO1" s="11" t="s">
        <v>703</v>
      </c>
      <c r="KP1" s="11" t="s">
        <v>998</v>
      </c>
      <c r="KQ1" s="11" t="s">
        <v>999</v>
      </c>
      <c r="KR1" s="11" t="s">
        <v>761</v>
      </c>
      <c r="KS1" s="11" t="s">
        <v>564</v>
      </c>
      <c r="KT1" s="11" t="s">
        <v>344</v>
      </c>
      <c r="KU1" s="11" t="s">
        <v>345</v>
      </c>
      <c r="KV1" s="11" t="s">
        <v>346</v>
      </c>
      <c r="KW1" s="11" t="s">
        <v>577</v>
      </c>
      <c r="KX1" s="11" t="s">
        <v>243</v>
      </c>
      <c r="KY1" s="11" t="s">
        <v>222</v>
      </c>
      <c r="KZ1" s="11" t="s">
        <v>189</v>
      </c>
      <c r="LA1" s="11" t="s">
        <v>347</v>
      </c>
      <c r="LB1" s="11" t="s">
        <v>190</v>
      </c>
      <c r="LC1" s="11" t="s">
        <v>348</v>
      </c>
      <c r="LD1" s="11" t="s">
        <v>783</v>
      </c>
      <c r="LE1" s="11" t="s">
        <v>989</v>
      </c>
      <c r="LF1" s="11" t="s">
        <v>760</v>
      </c>
      <c r="LG1" s="11" t="s">
        <v>349</v>
      </c>
      <c r="LH1" s="11" t="s">
        <v>699</v>
      </c>
      <c r="LI1" s="11" t="s">
        <v>704</v>
      </c>
      <c r="LJ1" s="11" t="s">
        <v>350</v>
      </c>
      <c r="LK1" s="11" t="s">
        <v>700</v>
      </c>
      <c r="LL1" s="11" t="s">
        <v>111</v>
      </c>
      <c r="LM1" s="11" t="s">
        <v>351</v>
      </c>
      <c r="LN1" s="11" t="s">
        <v>352</v>
      </c>
      <c r="LO1" s="11" t="s">
        <v>89</v>
      </c>
      <c r="LP1" s="11" t="s">
        <v>223</v>
      </c>
      <c r="LQ1" s="11" t="s">
        <v>353</v>
      </c>
      <c r="LR1" s="1" t="s">
        <v>84</v>
      </c>
      <c r="LS1" s="9" t="s">
        <v>354</v>
      </c>
      <c r="LT1" s="9" t="s">
        <v>848</v>
      </c>
      <c r="LU1" s="9" t="s">
        <v>849</v>
      </c>
      <c r="LV1" s="9" t="s">
        <v>355</v>
      </c>
      <c r="LW1" s="9" t="s">
        <v>680</v>
      </c>
      <c r="LX1" s="17" t="s">
        <v>850</v>
      </c>
      <c r="LY1" s="9" t="s">
        <v>356</v>
      </c>
      <c r="LZ1" s="9" t="s">
        <v>357</v>
      </c>
      <c r="MA1" s="9" t="s">
        <v>358</v>
      </c>
      <c r="MB1" s="1" t="s">
        <v>85</v>
      </c>
      <c r="MC1" s="1" t="s">
        <v>172</v>
      </c>
      <c r="MD1" s="1" t="s">
        <v>78</v>
      </c>
      <c r="ME1" s="11" t="s">
        <v>359</v>
      </c>
      <c r="MF1" s="11" t="s">
        <v>767</v>
      </c>
      <c r="MG1" s="11" t="s">
        <v>720</v>
      </c>
      <c r="MH1" s="1" t="s">
        <v>191</v>
      </c>
      <c r="MI1" s="1" t="s">
        <v>170</v>
      </c>
      <c r="MJ1" s="1" t="s">
        <v>578</v>
      </c>
      <c r="MK1" s="11" t="s">
        <v>244</v>
      </c>
      <c r="ML1" s="11" t="s">
        <v>360</v>
      </c>
      <c r="MM1" s="11" t="s">
        <v>1000</v>
      </c>
      <c r="MN1" s="11" t="s">
        <v>361</v>
      </c>
      <c r="MO1" s="11" t="s">
        <v>362</v>
      </c>
      <c r="MP1" s="11" t="s">
        <v>363</v>
      </c>
      <c r="MQ1" s="11" t="s">
        <v>192</v>
      </c>
      <c r="MR1" s="11" t="s">
        <v>607</v>
      </c>
      <c r="MS1" s="11" t="s">
        <v>364</v>
      </c>
      <c r="MT1" s="11" t="s">
        <v>851</v>
      </c>
      <c r="MU1" s="11" t="s">
        <v>579</v>
      </c>
      <c r="MV1" s="11" t="s">
        <v>365</v>
      </c>
      <c r="MW1" s="22" t="s">
        <v>852</v>
      </c>
      <c r="MX1" s="11" t="s">
        <v>366</v>
      </c>
      <c r="MY1" s="11" t="s">
        <v>608</v>
      </c>
      <c r="MZ1" s="11" t="s">
        <v>367</v>
      </c>
      <c r="NA1" s="11" t="s">
        <v>853</v>
      </c>
      <c r="NB1" s="11" t="s">
        <v>758</v>
      </c>
      <c r="NC1" s="11" t="s">
        <v>688</v>
      </c>
      <c r="ND1" s="22" t="s">
        <v>854</v>
      </c>
      <c r="NE1" s="11" t="s">
        <v>855</v>
      </c>
      <c r="NF1" s="35" t="s">
        <v>175</v>
      </c>
      <c r="NG1" s="35" t="s">
        <v>856</v>
      </c>
      <c r="NH1" s="35" t="s">
        <v>687</v>
      </c>
      <c r="NI1" s="38" t="s">
        <v>857</v>
      </c>
      <c r="NJ1" s="38" t="s">
        <v>858</v>
      </c>
      <c r="NK1" s="35" t="s">
        <v>224</v>
      </c>
      <c r="NL1" s="11" t="s">
        <v>112</v>
      </c>
      <c r="NM1" s="11" t="s">
        <v>859</v>
      </c>
      <c r="NN1" s="11" t="s">
        <v>685</v>
      </c>
      <c r="NO1" s="11" t="s">
        <v>113</v>
      </c>
      <c r="NP1" s="11" t="s">
        <v>860</v>
      </c>
      <c r="NQ1" s="22" t="s">
        <v>861</v>
      </c>
      <c r="NR1" s="22" t="s">
        <v>862</v>
      </c>
      <c r="NS1" s="11" t="s">
        <v>225</v>
      </c>
      <c r="NT1" s="11" t="s">
        <v>863</v>
      </c>
      <c r="NU1" s="11" t="s">
        <v>686</v>
      </c>
      <c r="NV1" s="11" t="s">
        <v>759</v>
      </c>
      <c r="NW1" s="11" t="s">
        <v>368</v>
      </c>
      <c r="NX1" s="11" t="s">
        <v>369</v>
      </c>
      <c r="NY1" s="11" t="s">
        <v>370</v>
      </c>
      <c r="NZ1" s="11" t="s">
        <v>371</v>
      </c>
      <c r="OA1" s="11" t="s">
        <v>372</v>
      </c>
      <c r="OB1" s="11" t="s">
        <v>373</v>
      </c>
      <c r="OC1" s="11" t="s">
        <v>234</v>
      </c>
      <c r="OD1" s="1" t="s">
        <v>77</v>
      </c>
      <c r="OE1" s="9" t="s">
        <v>374</v>
      </c>
      <c r="OF1" s="9" t="s">
        <v>719</v>
      </c>
      <c r="OG1" s="9" t="s">
        <v>1001</v>
      </c>
      <c r="OH1" s="9" t="s">
        <v>375</v>
      </c>
      <c r="OI1" s="9" t="s">
        <v>1002</v>
      </c>
      <c r="OJ1" s="38" t="s">
        <v>712</v>
      </c>
      <c r="OK1" s="11" t="s">
        <v>96</v>
      </c>
      <c r="OL1" s="11" t="s">
        <v>683</v>
      </c>
      <c r="OM1" s="11" t="s">
        <v>674</v>
      </c>
      <c r="ON1" s="22" t="s">
        <v>864</v>
      </c>
      <c r="OO1" s="22" t="s">
        <v>865</v>
      </c>
      <c r="OP1" s="11" t="s">
        <v>675</v>
      </c>
      <c r="OQ1" s="11" t="s">
        <v>756</v>
      </c>
      <c r="OR1" s="11" t="s">
        <v>676</v>
      </c>
      <c r="OS1" s="11" t="s">
        <v>376</v>
      </c>
      <c r="OT1" s="11" t="s">
        <v>377</v>
      </c>
      <c r="OU1" s="11" t="s">
        <v>115</v>
      </c>
      <c r="OV1" s="11" t="s">
        <v>678</v>
      </c>
      <c r="OW1" s="11" t="s">
        <v>677</v>
      </c>
      <c r="OX1" s="11" t="s">
        <v>694</v>
      </c>
      <c r="OY1" s="11" t="s">
        <v>87</v>
      </c>
      <c r="OZ1" s="11" t="s">
        <v>991</v>
      </c>
      <c r="PA1" s="11" t="s">
        <v>692</v>
      </c>
      <c r="PB1" s="11" t="s">
        <v>580</v>
      </c>
      <c r="PC1" s="11" t="s">
        <v>378</v>
      </c>
      <c r="PD1" s="11" t="s">
        <v>970</v>
      </c>
      <c r="PE1" s="11" t="s">
        <v>971</v>
      </c>
      <c r="PF1" s="11" t="s">
        <v>972</v>
      </c>
      <c r="PG1" s="11" t="s">
        <v>973</v>
      </c>
      <c r="PH1" s="11" t="s">
        <v>974</v>
      </c>
      <c r="PI1" s="11" t="s">
        <v>975</v>
      </c>
      <c r="PJ1" s="1" t="s">
        <v>81</v>
      </c>
      <c r="PK1" s="1" t="s">
        <v>80</v>
      </c>
      <c r="PL1" s="1" t="s">
        <v>116</v>
      </c>
      <c r="PM1" s="1" t="s">
        <v>866</v>
      </c>
      <c r="PN1" s="4" t="s">
        <v>867</v>
      </c>
      <c r="PO1" s="4" t="s">
        <v>379</v>
      </c>
      <c r="PP1" s="1" t="s">
        <v>868</v>
      </c>
      <c r="PQ1" s="1" t="s">
        <v>79</v>
      </c>
      <c r="PR1" s="4" t="s">
        <v>869</v>
      </c>
      <c r="PS1" s="4" t="s">
        <v>380</v>
      </c>
      <c r="PT1" s="1" t="s">
        <v>870</v>
      </c>
      <c r="PU1" s="11" t="s">
        <v>381</v>
      </c>
      <c r="PV1" s="11" t="s">
        <v>871</v>
      </c>
      <c r="PW1" s="11" t="s">
        <v>382</v>
      </c>
      <c r="PX1" s="11" t="s">
        <v>609</v>
      </c>
      <c r="PY1" s="11" t="s">
        <v>383</v>
      </c>
      <c r="PZ1" s="11" t="s">
        <v>693</v>
      </c>
      <c r="QA1" s="11" t="s">
        <v>610</v>
      </c>
      <c r="QB1" s="11" t="s">
        <v>193</v>
      </c>
      <c r="QC1" s="11" t="s">
        <v>581</v>
      </c>
      <c r="QD1" s="11" t="s">
        <v>711</v>
      </c>
      <c r="QE1" s="11" t="s">
        <v>872</v>
      </c>
      <c r="QF1" s="11" t="s">
        <v>92</v>
      </c>
      <c r="QG1" s="11" t="s">
        <v>384</v>
      </c>
      <c r="QH1" s="11" t="s">
        <v>385</v>
      </c>
      <c r="QI1" s="56" t="s">
        <v>386</v>
      </c>
      <c r="QJ1" s="11" t="s">
        <v>565</v>
      </c>
      <c r="QK1" s="11" t="s">
        <v>387</v>
      </c>
      <c r="QL1" s="11" t="s">
        <v>388</v>
      </c>
      <c r="QM1" s="11" t="s">
        <v>389</v>
      </c>
      <c r="QN1" s="11" t="s">
        <v>390</v>
      </c>
      <c r="QO1" s="11" t="s">
        <v>226</v>
      </c>
      <c r="QP1" s="11" t="s">
        <v>171</v>
      </c>
      <c r="QQ1" s="11" t="s">
        <v>86</v>
      </c>
      <c r="QR1" s="11" t="s">
        <v>983</v>
      </c>
      <c r="QS1" s="11" t="s">
        <v>117</v>
      </c>
      <c r="QT1" s="11" t="s">
        <v>982</v>
      </c>
      <c r="QU1" s="11" t="s">
        <v>717</v>
      </c>
      <c r="QV1" s="11" t="s">
        <v>582</v>
      </c>
      <c r="QW1" s="11" t="s">
        <v>873</v>
      </c>
      <c r="QX1" s="11" t="s">
        <v>94</v>
      </c>
      <c r="QY1" s="11" t="s">
        <v>391</v>
      </c>
      <c r="QZ1" s="11" t="s">
        <v>392</v>
      </c>
      <c r="RA1" s="11" t="s">
        <v>874</v>
      </c>
      <c r="RB1" s="11" t="s">
        <v>227</v>
      </c>
      <c r="RC1" s="11" t="s">
        <v>393</v>
      </c>
      <c r="RD1" s="11" t="s">
        <v>118</v>
      </c>
      <c r="RE1" s="11" t="s">
        <v>194</v>
      </c>
      <c r="RF1" s="11" t="s">
        <v>394</v>
      </c>
      <c r="RG1" s="11" t="s">
        <v>875</v>
      </c>
      <c r="RH1" s="11" t="s">
        <v>714</v>
      </c>
      <c r="RI1" s="11" t="s">
        <v>986</v>
      </c>
      <c r="RJ1" s="22" t="s">
        <v>876</v>
      </c>
      <c r="RK1" s="35" t="s">
        <v>177</v>
      </c>
      <c r="RL1" s="9" t="s">
        <v>583</v>
      </c>
      <c r="RM1" s="11" t="s">
        <v>95</v>
      </c>
      <c r="RN1" s="11" t="s">
        <v>395</v>
      </c>
      <c r="RO1" s="11" t="s">
        <v>769</v>
      </c>
      <c r="RP1" s="11" t="s">
        <v>716</v>
      </c>
      <c r="RQ1" s="11" t="s">
        <v>715</v>
      </c>
      <c r="RR1" s="11" t="s">
        <v>1003</v>
      </c>
      <c r="RS1" s="11" t="s">
        <v>228</v>
      </c>
      <c r="RT1" s="11" t="s">
        <v>713</v>
      </c>
      <c r="RU1" s="11" t="s">
        <v>985</v>
      </c>
      <c r="RV1" s="11" t="s">
        <v>718</v>
      </c>
      <c r="RW1" s="11" t="s">
        <v>119</v>
      </c>
      <c r="RX1" s="11" t="s">
        <v>877</v>
      </c>
      <c r="RY1" s="11" t="s">
        <v>195</v>
      </c>
      <c r="RZ1" s="11" t="s">
        <v>984</v>
      </c>
      <c r="SA1" s="11" t="s">
        <v>584</v>
      </c>
      <c r="SB1" s="11" t="s">
        <v>585</v>
      </c>
      <c r="SC1" s="11" t="s">
        <v>768</v>
      </c>
      <c r="SD1" s="11" t="s">
        <v>689</v>
      </c>
      <c r="SE1" s="11" t="s">
        <v>93</v>
      </c>
      <c r="SF1" s="11" t="s">
        <v>611</v>
      </c>
      <c r="SG1" s="11" t="s">
        <v>764</v>
      </c>
      <c r="SH1" s="11" t="s">
        <v>765</v>
      </c>
      <c r="SI1" s="11" t="s">
        <v>397</v>
      </c>
      <c r="SJ1" s="11" t="s">
        <v>396</v>
      </c>
      <c r="SK1" s="11" t="s">
        <v>774</v>
      </c>
      <c r="SL1" s="11" t="s">
        <v>878</v>
      </c>
      <c r="SM1" s="11" t="s">
        <v>586</v>
      </c>
      <c r="SN1" s="11" t="s">
        <v>398</v>
      </c>
      <c r="SO1" s="11" t="s">
        <v>399</v>
      </c>
      <c r="SP1" s="11" t="s">
        <v>879</v>
      </c>
      <c r="SQ1" s="11" t="s">
        <v>245</v>
      </c>
      <c r="SR1" s="11" t="s">
        <v>784</v>
      </c>
      <c r="SS1" s="11" t="s">
        <v>679</v>
      </c>
      <c r="ST1" s="1" t="s">
        <v>82</v>
      </c>
      <c r="SU1" s="9" t="s">
        <v>681</v>
      </c>
      <c r="SV1" s="9" t="s">
        <v>682</v>
      </c>
      <c r="SW1" s="9" t="s">
        <v>400</v>
      </c>
      <c r="SX1" s="1" t="s">
        <v>83</v>
      </c>
      <c r="SY1" s="9" t="s">
        <v>587</v>
      </c>
      <c r="SZ1" s="9" t="s">
        <v>401</v>
      </c>
      <c r="TA1" s="9" t="s">
        <v>709</v>
      </c>
      <c r="TB1" s="9" t="s">
        <v>880</v>
      </c>
      <c r="TC1" s="9" t="s">
        <v>881</v>
      </c>
      <c r="TD1" s="9" t="s">
        <v>708</v>
      </c>
      <c r="TE1" s="9" t="s">
        <v>710</v>
      </c>
      <c r="TF1" s="9" t="s">
        <v>766</v>
      </c>
      <c r="TG1" s="9" t="s">
        <v>882</v>
      </c>
      <c r="TH1" s="9" t="s">
        <v>707</v>
      </c>
      <c r="TI1" s="9" t="s">
        <v>883</v>
      </c>
      <c r="TJ1" s="9" t="s">
        <v>706</v>
      </c>
      <c r="TK1" s="9" t="s">
        <v>588</v>
      </c>
      <c r="TL1" s="9" t="s">
        <v>402</v>
      </c>
      <c r="TM1" s="9" t="s">
        <v>403</v>
      </c>
      <c r="TN1" s="9" t="s">
        <v>404</v>
      </c>
      <c r="TO1" s="11" t="s">
        <v>405</v>
      </c>
      <c r="TP1" s="11" t="s">
        <v>406</v>
      </c>
      <c r="TQ1" s="93" t="s">
        <v>884</v>
      </c>
      <c r="TR1" s="11" t="s">
        <v>407</v>
      </c>
      <c r="TS1" s="11" t="s">
        <v>408</v>
      </c>
      <c r="TT1" s="11" t="s">
        <v>409</v>
      </c>
      <c r="TU1" s="99" t="s">
        <v>885</v>
      </c>
      <c r="TV1" s="1" t="s">
        <v>22</v>
      </c>
      <c r="TW1" s="1" t="s">
        <v>21</v>
      </c>
      <c r="TX1" s="1" t="s">
        <v>19</v>
      </c>
      <c r="TY1" s="4" t="s">
        <v>410</v>
      </c>
      <c r="TZ1" s="4" t="s">
        <v>411</v>
      </c>
      <c r="UA1" s="4" t="s">
        <v>412</v>
      </c>
      <c r="UB1" s="1" t="s">
        <v>20</v>
      </c>
      <c r="UC1" s="4" t="s">
        <v>413</v>
      </c>
      <c r="UD1" s="1" t="s">
        <v>23</v>
      </c>
      <c r="UE1" s="4" t="s">
        <v>414</v>
      </c>
      <c r="UF1" s="4" t="s">
        <v>612</v>
      </c>
      <c r="UG1" s="4" t="s">
        <v>785</v>
      </c>
      <c r="UH1" s="4" t="s">
        <v>415</v>
      </c>
      <c r="UI1" s="4" t="s">
        <v>644</v>
      </c>
      <c r="UJ1" s="4" t="s">
        <v>416</v>
      </c>
      <c r="UK1" s="1" t="s">
        <v>120</v>
      </c>
      <c r="UL1" s="1" t="s">
        <v>121</v>
      </c>
      <c r="UM1" s="4" t="s">
        <v>417</v>
      </c>
      <c r="UN1" s="4" t="s">
        <v>418</v>
      </c>
      <c r="UO1" s="4" t="s">
        <v>419</v>
      </c>
      <c r="UP1" s="1" t="s">
        <v>122</v>
      </c>
      <c r="UQ1" s="1" t="s">
        <v>25</v>
      </c>
      <c r="UR1" s="11" t="s">
        <v>420</v>
      </c>
      <c r="US1" s="1" t="s">
        <v>14</v>
      </c>
      <c r="UT1" s="60" t="s">
        <v>421</v>
      </c>
      <c r="UU1" s="1" t="s">
        <v>16</v>
      </c>
      <c r="UV1" s="1" t="s">
        <v>18</v>
      </c>
      <c r="UW1" s="9" t="s">
        <v>422</v>
      </c>
      <c r="UX1" s="9" t="s">
        <v>423</v>
      </c>
      <c r="UY1" s="1" t="s">
        <v>196</v>
      </c>
      <c r="UZ1" s="9" t="s">
        <v>424</v>
      </c>
      <c r="VA1" s="1" t="s">
        <v>15</v>
      </c>
      <c r="VB1" s="9" t="s">
        <v>425</v>
      </c>
      <c r="VC1" s="9" t="s">
        <v>426</v>
      </c>
      <c r="VD1" s="9" t="s">
        <v>427</v>
      </c>
      <c r="VE1" s="1" t="s">
        <v>17</v>
      </c>
      <c r="VF1" s="60" t="s">
        <v>428</v>
      </c>
      <c r="VG1" s="9" t="s">
        <v>641</v>
      </c>
      <c r="VH1" s="9" t="s">
        <v>429</v>
      </c>
      <c r="VI1" s="9" t="s">
        <v>613</v>
      </c>
      <c r="VJ1" s="11" t="s">
        <v>640</v>
      </c>
      <c r="VK1" s="11" t="s">
        <v>430</v>
      </c>
      <c r="VL1" s="11" t="s">
        <v>431</v>
      </c>
      <c r="VM1" s="11" t="s">
        <v>642</v>
      </c>
      <c r="VN1" s="11" t="s">
        <v>614</v>
      </c>
      <c r="VO1" s="11" t="s">
        <v>615</v>
      </c>
      <c r="VP1" s="1" t="s">
        <v>229</v>
      </c>
      <c r="VQ1" s="1" t="s">
        <v>230</v>
      </c>
      <c r="VR1" s="1" t="s">
        <v>432</v>
      </c>
      <c r="VS1" s="4" t="s">
        <v>434</v>
      </c>
      <c r="VT1" s="4" t="s">
        <v>435</v>
      </c>
      <c r="VU1" s="4" t="s">
        <v>436</v>
      </c>
      <c r="VV1" s="4" t="s">
        <v>437</v>
      </c>
      <c r="VW1" s="4" t="s">
        <v>438</v>
      </c>
      <c r="VX1" s="4" t="s">
        <v>439</v>
      </c>
      <c r="VY1" s="4" t="s">
        <v>440</v>
      </c>
      <c r="VZ1" s="1" t="s">
        <v>24</v>
      </c>
      <c r="WA1" s="1" t="s">
        <v>643</v>
      </c>
      <c r="WB1" s="4" t="s">
        <v>976</v>
      </c>
      <c r="WC1" s="1" t="s">
        <v>433</v>
      </c>
      <c r="WD1" s="4" t="s">
        <v>441</v>
      </c>
      <c r="WE1" s="4" t="s">
        <v>589</v>
      </c>
      <c r="WF1" s="4" t="s">
        <v>1004</v>
      </c>
      <c r="WG1" s="4" t="s">
        <v>442</v>
      </c>
      <c r="WH1" s="1" t="s">
        <v>13</v>
      </c>
      <c r="WI1" s="91" t="s">
        <v>886</v>
      </c>
      <c r="WJ1" s="1" t="s">
        <v>31</v>
      </c>
      <c r="WK1" s="1" t="s">
        <v>26</v>
      </c>
      <c r="WL1" s="4" t="s">
        <v>443</v>
      </c>
      <c r="WM1" s="4" t="s">
        <v>887</v>
      </c>
      <c r="WN1" s="4" t="s">
        <v>444</v>
      </c>
      <c r="WO1" s="4" t="s">
        <v>590</v>
      </c>
      <c r="WP1" s="4" t="s">
        <v>445</v>
      </c>
      <c r="WQ1" s="4" t="s">
        <v>446</v>
      </c>
      <c r="WR1" s="4" t="s">
        <v>447</v>
      </c>
      <c r="WS1" s="1" t="s">
        <v>123</v>
      </c>
      <c r="WT1" s="4" t="s">
        <v>448</v>
      </c>
      <c r="WU1" s="4" t="s">
        <v>566</v>
      </c>
      <c r="WV1" s="4" t="s">
        <v>449</v>
      </c>
      <c r="WW1" s="4" t="s">
        <v>591</v>
      </c>
      <c r="WX1" s="4" t="s">
        <v>450</v>
      </c>
      <c r="WY1" s="11" t="s">
        <v>451</v>
      </c>
      <c r="WZ1" s="11" t="s">
        <v>1005</v>
      </c>
      <c r="XA1" s="11" t="s">
        <v>452</v>
      </c>
      <c r="XB1" s="11" t="s">
        <v>741</v>
      </c>
      <c r="XC1" s="11" t="s">
        <v>453</v>
      </c>
      <c r="XD1" s="11" t="s">
        <v>730</v>
      </c>
      <c r="XE1" s="11" t="s">
        <v>454</v>
      </c>
      <c r="XF1" s="11" t="s">
        <v>645</v>
      </c>
      <c r="XG1" s="11" t="s">
        <v>455</v>
      </c>
      <c r="XH1" s="11" t="s">
        <v>456</v>
      </c>
      <c r="XI1" s="1" t="s">
        <v>124</v>
      </c>
      <c r="XJ1" s="1" t="s">
        <v>28</v>
      </c>
      <c r="XK1" s="9" t="s">
        <v>786</v>
      </c>
      <c r="XL1" s="9" t="s">
        <v>457</v>
      </c>
      <c r="XM1" s="1" t="s">
        <v>231</v>
      </c>
      <c r="XN1" s="4" t="s">
        <v>458</v>
      </c>
      <c r="XO1" s="4" t="s">
        <v>787</v>
      </c>
      <c r="XP1" s="4" t="s">
        <v>459</v>
      </c>
      <c r="XQ1" s="4" t="s">
        <v>460</v>
      </c>
      <c r="XR1" s="4" t="s">
        <v>461</v>
      </c>
      <c r="XS1" s="4" t="s">
        <v>977</v>
      </c>
      <c r="XT1" s="1" t="s">
        <v>125</v>
      </c>
      <c r="XU1" s="4" t="s">
        <v>462</v>
      </c>
      <c r="XV1" s="1" t="s">
        <v>151</v>
      </c>
      <c r="XW1" s="1" t="s">
        <v>197</v>
      </c>
      <c r="XX1" s="4" t="s">
        <v>463</v>
      </c>
      <c r="XY1" s="4" t="s">
        <v>464</v>
      </c>
      <c r="XZ1" s="4" t="s">
        <v>465</v>
      </c>
      <c r="YA1" s="1" t="s">
        <v>29</v>
      </c>
      <c r="YB1" s="4" t="s">
        <v>466</v>
      </c>
      <c r="YC1" s="4" t="s">
        <v>467</v>
      </c>
      <c r="YD1" s="1" t="s">
        <v>27</v>
      </c>
      <c r="YE1" s="4" t="s">
        <v>468</v>
      </c>
      <c r="YF1" s="4" t="s">
        <v>469</v>
      </c>
      <c r="YG1" s="1" t="s">
        <v>198</v>
      </c>
      <c r="YH1" s="1" t="s">
        <v>30</v>
      </c>
      <c r="YI1" s="1" t="s">
        <v>126</v>
      </c>
      <c r="YJ1" s="84" t="s">
        <v>888</v>
      </c>
      <c r="YK1" s="4" t="s">
        <v>470</v>
      </c>
      <c r="YL1" s="101" t="s">
        <v>889</v>
      </c>
      <c r="YM1" s="51" t="s">
        <v>890</v>
      </c>
      <c r="YN1" s="51" t="s">
        <v>891</v>
      </c>
      <c r="YO1" s="51" t="s">
        <v>892</v>
      </c>
      <c r="YP1" s="51" t="s">
        <v>893</v>
      </c>
      <c r="YQ1" s="51" t="s">
        <v>894</v>
      </c>
      <c r="YR1" s="51" t="s">
        <v>1006</v>
      </c>
      <c r="YS1" s="51" t="s">
        <v>895</v>
      </c>
      <c r="YT1" s="8" t="s">
        <v>492</v>
      </c>
      <c r="YU1" s="8" t="s">
        <v>896</v>
      </c>
      <c r="YV1" s="51" t="s">
        <v>1007</v>
      </c>
      <c r="YW1" s="99" t="s">
        <v>897</v>
      </c>
      <c r="YX1" s="38" t="s">
        <v>471</v>
      </c>
      <c r="YY1" s="17" t="s">
        <v>898</v>
      </c>
      <c r="YZ1" s="17" t="s">
        <v>899</v>
      </c>
      <c r="ZA1" s="17" t="s">
        <v>1008</v>
      </c>
      <c r="ZB1" s="9" t="s">
        <v>472</v>
      </c>
      <c r="ZC1" s="9" t="s">
        <v>473</v>
      </c>
      <c r="ZD1" s="9" t="s">
        <v>474</v>
      </c>
      <c r="ZE1" s="9" t="s">
        <v>900</v>
      </c>
      <c r="ZF1" s="9" t="s">
        <v>475</v>
      </c>
      <c r="ZG1" s="9" t="s">
        <v>233</v>
      </c>
      <c r="ZH1" s="9" t="s">
        <v>476</v>
      </c>
      <c r="ZI1" s="17" t="s">
        <v>901</v>
      </c>
      <c r="ZJ1" s="9" t="s">
        <v>477</v>
      </c>
      <c r="ZK1" s="9" t="s">
        <v>478</v>
      </c>
      <c r="ZL1" s="9" t="s">
        <v>479</v>
      </c>
      <c r="ZM1" s="9" t="s">
        <v>902</v>
      </c>
      <c r="ZN1" s="9" t="s">
        <v>480</v>
      </c>
      <c r="ZO1" s="9" t="s">
        <v>903</v>
      </c>
      <c r="ZP1" s="9" t="s">
        <v>481</v>
      </c>
      <c r="ZQ1" s="9" t="s">
        <v>482</v>
      </c>
      <c r="ZR1" s="9" t="s">
        <v>904</v>
      </c>
      <c r="ZS1" s="9" t="s">
        <v>483</v>
      </c>
      <c r="ZT1" s="9" t="s">
        <v>484</v>
      </c>
      <c r="ZU1" s="9" t="s">
        <v>616</v>
      </c>
      <c r="ZV1" s="9" t="s">
        <v>485</v>
      </c>
      <c r="ZW1" s="9" t="s">
        <v>567</v>
      </c>
      <c r="ZX1" s="9" t="s">
        <v>592</v>
      </c>
      <c r="ZY1" s="8" t="s">
        <v>232</v>
      </c>
      <c r="ZZ1" s="8" t="s">
        <v>905</v>
      </c>
      <c r="AAA1" s="51" t="s">
        <v>906</v>
      </c>
      <c r="AAB1" s="8" t="s">
        <v>907</v>
      </c>
      <c r="AAC1" s="8" t="s">
        <v>486</v>
      </c>
      <c r="AAD1" s="8" t="s">
        <v>908</v>
      </c>
      <c r="AAE1" s="51" t="s">
        <v>1009</v>
      </c>
      <c r="AAF1" s="8" t="s">
        <v>487</v>
      </c>
      <c r="AAG1" s="8" t="s">
        <v>909</v>
      </c>
      <c r="AAH1" s="8" t="s">
        <v>488</v>
      </c>
      <c r="AAI1" s="8" t="s">
        <v>1010</v>
      </c>
      <c r="AAJ1" s="8" t="s">
        <v>1011</v>
      </c>
      <c r="AAK1" s="8" t="s">
        <v>489</v>
      </c>
      <c r="AAL1" s="8" t="s">
        <v>910</v>
      </c>
      <c r="AAM1" s="8" t="s">
        <v>490</v>
      </c>
      <c r="AAN1" s="8" t="s">
        <v>1012</v>
      </c>
      <c r="AAO1" s="51" t="s">
        <v>1013</v>
      </c>
      <c r="AAP1" s="51" t="s">
        <v>1014</v>
      </c>
      <c r="AAQ1" s="8" t="s">
        <v>491</v>
      </c>
      <c r="AAR1" s="51" t="s">
        <v>911</v>
      </c>
      <c r="AAS1" s="101" t="s">
        <v>912</v>
      </c>
      <c r="AAT1" s="18" t="s">
        <v>913</v>
      </c>
      <c r="AAU1" s="3" t="s">
        <v>127</v>
      </c>
      <c r="AAV1" s="101" t="s">
        <v>914</v>
      </c>
      <c r="AAW1" s="62" t="s">
        <v>788</v>
      </c>
      <c r="AAX1" s="10" t="s">
        <v>154</v>
      </c>
      <c r="AAY1" s="10" t="s">
        <v>915</v>
      </c>
      <c r="AAZ1" s="10" t="s">
        <v>789</v>
      </c>
      <c r="ABA1" s="10" t="s">
        <v>246</v>
      </c>
      <c r="ABB1" s="3" t="s">
        <v>161</v>
      </c>
      <c r="ABC1" s="3" t="s">
        <v>493</v>
      </c>
      <c r="ABD1" s="10" t="s">
        <v>742</v>
      </c>
      <c r="ABE1" s="3" t="s">
        <v>494</v>
      </c>
      <c r="ABF1" s="3" t="s">
        <v>159</v>
      </c>
      <c r="ABG1" s="3" t="s">
        <v>160</v>
      </c>
      <c r="ABH1" s="3" t="s">
        <v>916</v>
      </c>
      <c r="ABI1" s="3" t="s">
        <v>495</v>
      </c>
      <c r="ABJ1" s="3" t="s">
        <v>162</v>
      </c>
      <c r="ABK1" s="3" t="s">
        <v>917</v>
      </c>
      <c r="ABL1" s="3" t="s">
        <v>158</v>
      </c>
      <c r="ABM1" s="3" t="s">
        <v>918</v>
      </c>
      <c r="ABN1" s="3" t="s">
        <v>649</v>
      </c>
      <c r="ABO1" s="3" t="s">
        <v>37</v>
      </c>
      <c r="ABP1" s="18" t="s">
        <v>919</v>
      </c>
      <c r="ABQ1" s="3" t="s">
        <v>36</v>
      </c>
      <c r="ABR1" s="3" t="s">
        <v>38</v>
      </c>
      <c r="ABS1" s="3" t="s">
        <v>496</v>
      </c>
      <c r="ABT1" s="3" t="s">
        <v>497</v>
      </c>
      <c r="ABU1" s="10" t="s">
        <v>745</v>
      </c>
      <c r="ABV1" s="10" t="s">
        <v>648</v>
      </c>
      <c r="ABW1" s="10" t="s">
        <v>920</v>
      </c>
      <c r="ABX1" s="18" t="s">
        <v>921</v>
      </c>
      <c r="ABY1" s="3" t="s">
        <v>128</v>
      </c>
      <c r="ABZ1" s="3" t="s">
        <v>156</v>
      </c>
      <c r="ACA1" s="18" t="s">
        <v>922</v>
      </c>
      <c r="ACB1" s="18" t="s">
        <v>923</v>
      </c>
      <c r="ACC1" s="40" t="s">
        <v>924</v>
      </c>
      <c r="ACD1" s="40" t="s">
        <v>498</v>
      </c>
      <c r="ACE1" s="40" t="s">
        <v>499</v>
      </c>
      <c r="ACF1" s="18" t="s">
        <v>925</v>
      </c>
      <c r="ACG1" s="10" t="s">
        <v>926</v>
      </c>
      <c r="ACH1" s="10" t="s">
        <v>500</v>
      </c>
      <c r="ACI1" s="10" t="s">
        <v>129</v>
      </c>
      <c r="ACJ1" s="10" t="s">
        <v>501</v>
      </c>
      <c r="ACK1" s="10" t="s">
        <v>502</v>
      </c>
      <c r="ACL1" s="10" t="s">
        <v>927</v>
      </c>
      <c r="ACM1" s="10" t="s">
        <v>503</v>
      </c>
      <c r="ACN1" s="10" t="s">
        <v>593</v>
      </c>
      <c r="ACO1" s="18" t="s">
        <v>928</v>
      </c>
      <c r="ACP1" s="18" t="s">
        <v>929</v>
      </c>
      <c r="ACQ1" s="18" t="s">
        <v>930</v>
      </c>
      <c r="ACR1" s="3" t="s">
        <v>130</v>
      </c>
      <c r="ACS1" s="3" t="s">
        <v>504</v>
      </c>
      <c r="ACT1" s="3" t="s">
        <v>131</v>
      </c>
      <c r="ACU1" s="3" t="s">
        <v>34</v>
      </c>
      <c r="ACV1" s="3" t="s">
        <v>239</v>
      </c>
      <c r="ACW1" s="3" t="s">
        <v>132</v>
      </c>
      <c r="ACX1" s="3" t="s">
        <v>33</v>
      </c>
      <c r="ACY1" s="3" t="s">
        <v>133</v>
      </c>
      <c r="ACZ1" s="3" t="s">
        <v>152</v>
      </c>
      <c r="ADA1" s="3" t="s">
        <v>134</v>
      </c>
      <c r="ADB1" s="3" t="s">
        <v>135</v>
      </c>
      <c r="ADC1" s="10" t="s">
        <v>153</v>
      </c>
      <c r="ADD1" s="10" t="s">
        <v>235</v>
      </c>
      <c r="ADE1" s="10" t="s">
        <v>568</v>
      </c>
      <c r="ADF1" s="10" t="s">
        <v>505</v>
      </c>
      <c r="ADG1" s="10" t="s">
        <v>931</v>
      </c>
      <c r="ADH1" s="10" t="s">
        <v>646</v>
      </c>
      <c r="ADI1" s="10" t="s">
        <v>978</v>
      </c>
      <c r="ADJ1" s="10" t="s">
        <v>979</v>
      </c>
      <c r="ADK1" s="10" t="s">
        <v>980</v>
      </c>
      <c r="ADL1" s="10" t="s">
        <v>981</v>
      </c>
      <c r="ADM1" s="10" t="s">
        <v>775</v>
      </c>
      <c r="ADN1" s="10" t="s">
        <v>932</v>
      </c>
      <c r="ADO1" s="10" t="s">
        <v>617</v>
      </c>
      <c r="ADP1" s="10" t="s">
        <v>506</v>
      </c>
      <c r="ADQ1" s="10" t="s">
        <v>507</v>
      </c>
      <c r="ADR1" s="3" t="s">
        <v>32</v>
      </c>
      <c r="ADS1" s="3" t="s">
        <v>508</v>
      </c>
      <c r="ADT1" s="3" t="s">
        <v>136</v>
      </c>
      <c r="ADU1" s="3" t="s">
        <v>509</v>
      </c>
      <c r="ADV1" s="3" t="s">
        <v>618</v>
      </c>
      <c r="ADW1" s="3" t="s">
        <v>510</v>
      </c>
      <c r="ADX1" s="10" t="s">
        <v>933</v>
      </c>
      <c r="ADY1" s="3" t="s">
        <v>35</v>
      </c>
      <c r="ADZ1" s="18" t="s">
        <v>934</v>
      </c>
      <c r="AEA1" s="10" t="s">
        <v>619</v>
      </c>
      <c r="AEB1" s="10" t="s">
        <v>137</v>
      </c>
      <c r="AEC1" s="10" t="s">
        <v>743</v>
      </c>
      <c r="AED1" s="10" t="s">
        <v>511</v>
      </c>
      <c r="AEE1" s="10" t="s">
        <v>512</v>
      </c>
      <c r="AEF1" s="10" t="s">
        <v>935</v>
      </c>
      <c r="AEG1" s="10" t="s">
        <v>513</v>
      </c>
      <c r="AEH1" s="10" t="s">
        <v>514</v>
      </c>
      <c r="AEI1" s="10" t="s">
        <v>936</v>
      </c>
      <c r="AEJ1" s="10" t="s">
        <v>155</v>
      </c>
      <c r="AEK1" s="18" t="s">
        <v>937</v>
      </c>
      <c r="AEL1" s="10" t="s">
        <v>620</v>
      </c>
      <c r="AEM1" s="10" t="s">
        <v>938</v>
      </c>
      <c r="AEN1" s="10" t="s">
        <v>199</v>
      </c>
      <c r="AEO1" s="10" t="s">
        <v>647</v>
      </c>
      <c r="AEP1" s="18" t="s">
        <v>939</v>
      </c>
      <c r="AEQ1" s="10" t="s">
        <v>515</v>
      </c>
      <c r="AER1" s="18" t="s">
        <v>940</v>
      </c>
      <c r="AES1" s="10" t="s">
        <v>941</v>
      </c>
      <c r="AET1" s="11" t="s">
        <v>942</v>
      </c>
      <c r="AEU1" s="11" t="s">
        <v>516</v>
      </c>
      <c r="AEV1" s="11" t="s">
        <v>517</v>
      </c>
      <c r="AEW1" s="11" t="s">
        <v>518</v>
      </c>
      <c r="AEX1" s="101" t="s">
        <v>943</v>
      </c>
      <c r="AEY1" s="62" t="s">
        <v>621</v>
      </c>
      <c r="AEZ1" s="40" t="s">
        <v>519</v>
      </c>
      <c r="AFA1" s="40" t="s">
        <v>654</v>
      </c>
      <c r="AFB1" s="40" t="s">
        <v>790</v>
      </c>
      <c r="AFC1" s="40" t="s">
        <v>520</v>
      </c>
      <c r="AFD1" s="40" t="s">
        <v>521</v>
      </c>
      <c r="AFE1" s="3" t="s">
        <v>46</v>
      </c>
      <c r="AFF1" s="3" t="s">
        <v>53</v>
      </c>
      <c r="AFG1" s="3" t="s">
        <v>731</v>
      </c>
      <c r="AFH1" s="3" t="s">
        <v>655</v>
      </c>
      <c r="AFI1" s="3" t="s">
        <v>45</v>
      </c>
      <c r="AFJ1" s="3" t="s">
        <v>138</v>
      </c>
      <c r="AFK1" s="10" t="s">
        <v>662</v>
      </c>
      <c r="AFL1" s="10" t="s">
        <v>522</v>
      </c>
      <c r="AFM1" s="10" t="s">
        <v>622</v>
      </c>
      <c r="AFN1" s="3" t="s">
        <v>139</v>
      </c>
      <c r="AFO1" s="3" t="s">
        <v>660</v>
      </c>
      <c r="AFP1" s="3" t="s">
        <v>661</v>
      </c>
      <c r="AFQ1" s="10" t="s">
        <v>523</v>
      </c>
      <c r="AFR1" s="10" t="s">
        <v>594</v>
      </c>
      <c r="AFS1" s="10" t="s">
        <v>659</v>
      </c>
      <c r="AFT1" s="10" t="s">
        <v>524</v>
      </c>
      <c r="AFU1" s="10" t="s">
        <v>525</v>
      </c>
      <c r="AFV1" s="10" t="s">
        <v>623</v>
      </c>
      <c r="AFW1" s="3" t="s">
        <v>163</v>
      </c>
      <c r="AFX1" s="3" t="s">
        <v>595</v>
      </c>
      <c r="AFY1" s="3" t="s">
        <v>744</v>
      </c>
      <c r="AFZ1" s="3" t="s">
        <v>526</v>
      </c>
      <c r="AGA1" s="3" t="s">
        <v>732</v>
      </c>
      <c r="AGB1" s="3" t="s">
        <v>596</v>
      </c>
      <c r="AGC1" s="3" t="s">
        <v>527</v>
      </c>
      <c r="AGD1" s="3" t="s">
        <v>1015</v>
      </c>
      <c r="AGE1" s="3" t="s">
        <v>528</v>
      </c>
      <c r="AGF1" s="52" t="s">
        <v>650</v>
      </c>
      <c r="AGG1" s="1" t="s">
        <v>529</v>
      </c>
      <c r="AGH1" s="4" t="s">
        <v>791</v>
      </c>
      <c r="AGI1" s="4" t="s">
        <v>792</v>
      </c>
      <c r="AGJ1" s="1" t="s">
        <v>530</v>
      </c>
      <c r="AGK1" s="1" t="s">
        <v>531</v>
      </c>
      <c r="AGL1" s="1" t="s">
        <v>44</v>
      </c>
      <c r="AGM1" s="4" t="s">
        <v>1016</v>
      </c>
      <c r="AGN1" s="4" t="s">
        <v>656</v>
      </c>
      <c r="AGO1" s="4" t="s">
        <v>624</v>
      </c>
      <c r="AGP1" s="22" t="s">
        <v>944</v>
      </c>
      <c r="AGQ1" s="10" t="s">
        <v>236</v>
      </c>
      <c r="AGR1" s="10" t="s">
        <v>532</v>
      </c>
      <c r="AGS1" s="3" t="s">
        <v>140</v>
      </c>
      <c r="AGT1" s="3" t="s">
        <v>533</v>
      </c>
      <c r="AGU1" s="3" t="s">
        <v>157</v>
      </c>
      <c r="AGV1" s="3" t="s">
        <v>534</v>
      </c>
      <c r="AGW1" s="10" t="s">
        <v>237</v>
      </c>
      <c r="AGX1" s="3" t="s">
        <v>54</v>
      </c>
      <c r="AGY1" s="3" t="s">
        <v>200</v>
      </c>
      <c r="AGZ1" s="3" t="s">
        <v>247</v>
      </c>
      <c r="AHA1" s="3" t="s">
        <v>535</v>
      </c>
      <c r="AHB1" s="3" t="s">
        <v>536</v>
      </c>
      <c r="AHC1" s="3" t="s">
        <v>42</v>
      </c>
      <c r="AHD1" s="3" t="s">
        <v>141</v>
      </c>
      <c r="AHE1" s="3" t="s">
        <v>653</v>
      </c>
      <c r="AHF1" s="3" t="s">
        <v>793</v>
      </c>
      <c r="AHG1" s="3" t="s">
        <v>748</v>
      </c>
      <c r="AHH1" s="3" t="s">
        <v>142</v>
      </c>
      <c r="AHI1" s="3" t="s">
        <v>537</v>
      </c>
      <c r="AHJ1" s="3" t="s">
        <v>794</v>
      </c>
      <c r="AHK1" s="3" t="s">
        <v>538</v>
      </c>
      <c r="AHL1" s="3" t="s">
        <v>746</v>
      </c>
      <c r="AHM1" s="3" t="s">
        <v>49</v>
      </c>
      <c r="AHN1" s="3" t="s">
        <v>50</v>
      </c>
      <c r="AHO1" s="3" t="s">
        <v>795</v>
      </c>
      <c r="AHP1" s="3" t="s">
        <v>657</v>
      </c>
      <c r="AHQ1" s="3" t="s">
        <v>539</v>
      </c>
      <c r="AHR1" s="3" t="s">
        <v>52</v>
      </c>
      <c r="AHS1" s="3" t="s">
        <v>540</v>
      </c>
      <c r="AHT1" s="3" t="s">
        <v>747</v>
      </c>
      <c r="AHU1" s="3" t="s">
        <v>541</v>
      </c>
      <c r="AHV1" s="3" t="s">
        <v>542</v>
      </c>
      <c r="AHW1" s="3" t="s">
        <v>51</v>
      </c>
      <c r="AHX1" s="3" t="s">
        <v>543</v>
      </c>
      <c r="AHY1" s="3" t="s">
        <v>544</v>
      </c>
      <c r="AHZ1" s="3" t="s">
        <v>545</v>
      </c>
      <c r="AIA1" s="3" t="s">
        <v>201</v>
      </c>
      <c r="AIB1" s="3" t="s">
        <v>658</v>
      </c>
      <c r="AIC1" s="3" t="s">
        <v>202</v>
      </c>
      <c r="AID1" s="3" t="s">
        <v>546</v>
      </c>
      <c r="AIE1" s="3" t="s">
        <v>547</v>
      </c>
      <c r="AIF1" s="3" t="s">
        <v>43</v>
      </c>
      <c r="AIG1" s="3" t="s">
        <v>796</v>
      </c>
      <c r="AIH1" s="3" t="s">
        <v>548</v>
      </c>
      <c r="AII1" s="3" t="s">
        <v>666</v>
      </c>
      <c r="AIJ1" s="3" t="s">
        <v>549</v>
      </c>
      <c r="AIK1" s="3" t="s">
        <v>58</v>
      </c>
      <c r="AIL1" s="3" t="s">
        <v>626</v>
      </c>
      <c r="AIM1" s="3" t="s">
        <v>55</v>
      </c>
      <c r="AIN1" s="3" t="s">
        <v>569</v>
      </c>
      <c r="AIO1" s="3" t="s">
        <v>57</v>
      </c>
      <c r="AIP1" s="3" t="s">
        <v>667</v>
      </c>
      <c r="AIQ1" s="3" t="s">
        <v>164</v>
      </c>
      <c r="AIR1" s="3" t="s">
        <v>945</v>
      </c>
      <c r="AIS1" s="3" t="s">
        <v>550</v>
      </c>
      <c r="AIT1" s="3" t="s">
        <v>165</v>
      </c>
      <c r="AIU1" s="3" t="s">
        <v>551</v>
      </c>
      <c r="AIV1" s="3" t="s">
        <v>597</v>
      </c>
      <c r="AIW1" s="3" t="s">
        <v>552</v>
      </c>
      <c r="AIX1" s="3" t="s">
        <v>166</v>
      </c>
      <c r="AIY1" s="3" t="s">
        <v>750</v>
      </c>
      <c r="AIZ1" s="3" t="s">
        <v>553</v>
      </c>
      <c r="AJA1" s="3" t="s">
        <v>664</v>
      </c>
      <c r="AJB1" s="3" t="s">
        <v>663</v>
      </c>
      <c r="AJC1" s="3" t="s">
        <v>143</v>
      </c>
      <c r="AJD1" s="3" t="s">
        <v>144</v>
      </c>
      <c r="AJE1" s="3" t="s">
        <v>749</v>
      </c>
      <c r="AJF1" s="3" t="s">
        <v>751</v>
      </c>
      <c r="AJG1" s="3" t="s">
        <v>554</v>
      </c>
      <c r="AJH1" s="3" t="s">
        <v>946</v>
      </c>
      <c r="AJI1" s="3" t="s">
        <v>145</v>
      </c>
      <c r="AJJ1" s="3" t="s">
        <v>668</v>
      </c>
      <c r="AJK1" s="3" t="s">
        <v>56</v>
      </c>
      <c r="AJL1" s="3" t="s">
        <v>61</v>
      </c>
      <c r="AJM1" s="22" t="s">
        <v>947</v>
      </c>
      <c r="AJN1" s="3" t="s">
        <v>62</v>
      </c>
      <c r="AJO1" s="3" t="s">
        <v>63</v>
      </c>
      <c r="AJP1" s="3" t="s">
        <v>948</v>
      </c>
      <c r="AJQ1" s="10" t="s">
        <v>555</v>
      </c>
      <c r="AJR1" s="3" t="s">
        <v>60</v>
      </c>
      <c r="AJS1" s="22" t="s">
        <v>949</v>
      </c>
      <c r="AJT1" s="3" t="s">
        <v>146</v>
      </c>
      <c r="AJU1" s="3" t="s">
        <v>59</v>
      </c>
      <c r="AJV1" s="3" t="s">
        <v>665</v>
      </c>
      <c r="AJW1" s="3" t="s">
        <v>625</v>
      </c>
      <c r="AJX1" s="3" t="s">
        <v>48</v>
      </c>
      <c r="AJY1" s="3" t="s">
        <v>1017</v>
      </c>
      <c r="AJZ1" s="3" t="s">
        <v>47</v>
      </c>
      <c r="AKA1" s="3" t="s">
        <v>556</v>
      </c>
      <c r="AKB1" s="3" t="s">
        <v>557</v>
      </c>
      <c r="AKC1" s="3" t="s">
        <v>558</v>
      </c>
      <c r="AKD1" s="3" t="s">
        <v>559</v>
      </c>
      <c r="AKE1" s="3" t="s">
        <v>560</v>
      </c>
      <c r="AKF1" s="3" t="s">
        <v>561</v>
      </c>
      <c r="AKG1" s="3" t="s">
        <v>598</v>
      </c>
      <c r="AKH1" s="10" t="s">
        <v>1018</v>
      </c>
      <c r="AKI1" s="3" t="s">
        <v>147</v>
      </c>
      <c r="AKJ1" s="3" t="s">
        <v>40</v>
      </c>
      <c r="AKK1" s="3" t="s">
        <v>950</v>
      </c>
      <c r="AKL1" s="3" t="s">
        <v>651</v>
      </c>
      <c r="AKM1" s="3" t="s">
        <v>951</v>
      </c>
      <c r="AKN1" s="3" t="s">
        <v>41</v>
      </c>
      <c r="AKO1" s="3" t="s">
        <v>652</v>
      </c>
      <c r="AKP1" s="3" t="s">
        <v>952</v>
      </c>
      <c r="AKQ1" s="3" t="s">
        <v>562</v>
      </c>
      <c r="AKR1" s="3" t="s">
        <v>797</v>
      </c>
      <c r="AKS1" s="3" t="s">
        <v>39</v>
      </c>
      <c r="AKT1" s="3" t="s">
        <v>148</v>
      </c>
    </row>
    <row r="2" spans="1:982" ht="15" thickBot="1" x14ac:dyDescent="0.35">
      <c r="A2" s="79" t="s">
        <v>0</v>
      </c>
      <c r="B2" s="85"/>
      <c r="C2" s="6" t="s">
        <v>102</v>
      </c>
      <c r="D2" s="6" t="s">
        <v>102</v>
      </c>
      <c r="E2" s="15" t="s">
        <v>102</v>
      </c>
      <c r="F2" s="19">
        <f>1102+37+24+11+13+2+3</f>
        <v>1192</v>
      </c>
      <c r="G2" s="15" t="s">
        <v>102</v>
      </c>
      <c r="H2" s="15" t="s">
        <v>102</v>
      </c>
      <c r="I2" s="15" t="s">
        <v>102</v>
      </c>
      <c r="J2" s="16" t="s">
        <v>102</v>
      </c>
      <c r="K2" s="16" t="s">
        <v>102</v>
      </c>
      <c r="L2" s="2">
        <f>19+1+7+1+2</f>
        <v>30</v>
      </c>
      <c r="M2" s="15" t="s">
        <v>102</v>
      </c>
      <c r="N2" s="2" t="s">
        <v>102</v>
      </c>
      <c r="O2" s="2" t="s">
        <v>102</v>
      </c>
      <c r="P2" s="14" t="s">
        <v>102</v>
      </c>
      <c r="Q2" s="14" t="s">
        <v>102</v>
      </c>
      <c r="R2" s="14" t="s">
        <v>102</v>
      </c>
      <c r="S2" s="14" t="s">
        <v>102</v>
      </c>
      <c r="T2" s="14" t="s">
        <v>102</v>
      </c>
      <c r="U2" s="23" t="s">
        <v>102</v>
      </c>
      <c r="V2" s="14" t="s">
        <v>102</v>
      </c>
      <c r="W2" s="14" t="s">
        <v>102</v>
      </c>
      <c r="X2" s="19">
        <f>6+49+11+2</f>
        <v>68</v>
      </c>
      <c r="Y2" s="15" t="s">
        <v>102</v>
      </c>
      <c r="Z2" s="15" t="s">
        <v>102</v>
      </c>
      <c r="AA2" s="15" t="s">
        <v>102</v>
      </c>
      <c r="AB2" s="15" t="s">
        <v>102</v>
      </c>
      <c r="AC2" s="15" t="s">
        <v>102</v>
      </c>
      <c r="AD2" s="2">
        <v>34</v>
      </c>
      <c r="AE2" s="2" t="s">
        <v>102</v>
      </c>
      <c r="AF2" s="2">
        <v>1</v>
      </c>
      <c r="AG2" s="2" t="s">
        <v>102</v>
      </c>
      <c r="AH2" s="2" t="s">
        <v>102</v>
      </c>
      <c r="AI2" s="2">
        <v>0</v>
      </c>
      <c r="AJ2" s="2" t="s">
        <v>102</v>
      </c>
      <c r="AK2" s="2" t="s">
        <v>102</v>
      </c>
      <c r="AL2" s="2">
        <v>94</v>
      </c>
      <c r="AM2" s="2">
        <v>94</v>
      </c>
      <c r="AN2" s="2" t="s">
        <v>102</v>
      </c>
      <c r="AO2" s="2" t="s">
        <v>102</v>
      </c>
      <c r="AP2" s="2" t="s">
        <v>102</v>
      </c>
      <c r="AQ2" s="2" t="s">
        <v>102</v>
      </c>
      <c r="AR2" s="2" t="s">
        <v>102</v>
      </c>
      <c r="AS2" s="2" t="s">
        <v>102</v>
      </c>
      <c r="AT2" s="2" t="s">
        <v>102</v>
      </c>
      <c r="AU2" s="85"/>
      <c r="AV2" s="2">
        <v>1</v>
      </c>
      <c r="AW2" s="2" t="s">
        <v>102</v>
      </c>
      <c r="AX2" s="2">
        <v>0</v>
      </c>
      <c r="AY2" s="2" t="s">
        <v>102</v>
      </c>
      <c r="AZ2" s="2" t="s">
        <v>102</v>
      </c>
      <c r="BA2" s="2" t="s">
        <v>102</v>
      </c>
      <c r="BB2" s="2" t="s">
        <v>102</v>
      </c>
      <c r="BC2" s="2">
        <f>7+3+86+2+1+3</f>
        <v>102</v>
      </c>
      <c r="BD2" s="14" t="s">
        <v>102</v>
      </c>
      <c r="BE2" s="92"/>
      <c r="BF2" s="2">
        <v>2</v>
      </c>
      <c r="BG2" s="2" t="s">
        <v>102</v>
      </c>
      <c r="BH2" s="2" t="s">
        <v>102</v>
      </c>
      <c r="BI2" s="2" t="s">
        <v>102</v>
      </c>
      <c r="BJ2" s="2">
        <v>2</v>
      </c>
      <c r="BK2" s="94"/>
      <c r="BL2" s="43" t="s">
        <v>102</v>
      </c>
      <c r="BM2" s="43" t="s">
        <v>102</v>
      </c>
      <c r="BN2" s="41" t="s">
        <v>102</v>
      </c>
      <c r="BO2" s="41" t="s">
        <v>102</v>
      </c>
      <c r="BP2" s="41" t="s">
        <v>102</v>
      </c>
      <c r="BQ2" s="41" t="s">
        <v>102</v>
      </c>
      <c r="BR2" s="41" t="s">
        <v>102</v>
      </c>
      <c r="BS2" s="41" t="s">
        <v>102</v>
      </c>
      <c r="BT2" s="41" t="s">
        <v>102</v>
      </c>
      <c r="BU2" s="41" t="s">
        <v>102</v>
      </c>
      <c r="BV2" s="41" t="s">
        <v>102</v>
      </c>
      <c r="BW2" s="41" t="s">
        <v>102</v>
      </c>
      <c r="BX2" s="41" t="s">
        <v>102</v>
      </c>
      <c r="BY2" s="41" t="s">
        <v>102</v>
      </c>
      <c r="BZ2" s="41" t="s">
        <v>102</v>
      </c>
      <c r="CA2" s="41" t="s">
        <v>102</v>
      </c>
      <c r="CB2" s="41" t="s">
        <v>102</v>
      </c>
      <c r="CC2" s="41" t="s">
        <v>102</v>
      </c>
      <c r="CD2" s="41" t="s">
        <v>102</v>
      </c>
      <c r="CE2" s="41" t="s">
        <v>102</v>
      </c>
      <c r="CF2" s="41" t="s">
        <v>102</v>
      </c>
      <c r="CG2" s="41" t="s">
        <v>102</v>
      </c>
      <c r="CH2" s="41" t="s">
        <v>102</v>
      </c>
      <c r="CI2" s="41" t="s">
        <v>102</v>
      </c>
      <c r="CJ2" s="43" t="s">
        <v>102</v>
      </c>
      <c r="CK2" s="41" t="s">
        <v>102</v>
      </c>
      <c r="CL2" s="41" t="s">
        <v>102</v>
      </c>
      <c r="CM2" s="41" t="s">
        <v>102</v>
      </c>
      <c r="CN2" s="41" t="s">
        <v>102</v>
      </c>
      <c r="CO2" s="43" t="s">
        <v>102</v>
      </c>
      <c r="CP2" s="41" t="s">
        <v>102</v>
      </c>
      <c r="CQ2" s="41" t="s">
        <v>102</v>
      </c>
      <c r="CR2" s="41" t="s">
        <v>102</v>
      </c>
      <c r="CS2" s="41" t="s">
        <v>102</v>
      </c>
      <c r="CT2" s="43" t="s">
        <v>102</v>
      </c>
      <c r="CU2" s="41" t="s">
        <v>102</v>
      </c>
      <c r="CV2" s="41" t="s">
        <v>102</v>
      </c>
      <c r="CW2" s="41" t="s">
        <v>102</v>
      </c>
      <c r="CX2" s="41" t="s">
        <v>102</v>
      </c>
      <c r="CY2" s="41" t="s">
        <v>102</v>
      </c>
      <c r="CZ2" s="43" t="s">
        <v>102</v>
      </c>
      <c r="DA2" s="41" t="s">
        <v>102</v>
      </c>
      <c r="DB2" s="41" t="s">
        <v>102</v>
      </c>
      <c r="DC2" s="43" t="s">
        <v>102</v>
      </c>
      <c r="DD2" s="41" t="s">
        <v>102</v>
      </c>
      <c r="DE2" s="41" t="s">
        <v>102</v>
      </c>
      <c r="DF2" s="43" t="s">
        <v>102</v>
      </c>
      <c r="DG2" s="41" t="s">
        <v>102</v>
      </c>
      <c r="DH2" s="41" t="s">
        <v>102</v>
      </c>
      <c r="DI2" s="41" t="s">
        <v>102</v>
      </c>
      <c r="DJ2" s="43" t="s">
        <v>102</v>
      </c>
      <c r="DK2" s="43" t="s">
        <v>102</v>
      </c>
      <c r="DL2" s="41" t="s">
        <v>102</v>
      </c>
      <c r="DM2" s="41" t="s">
        <v>102</v>
      </c>
      <c r="DN2" s="41" t="s">
        <v>102</v>
      </c>
      <c r="DO2" s="41" t="s">
        <v>102</v>
      </c>
      <c r="DP2" s="41" t="s">
        <v>102</v>
      </c>
      <c r="DQ2" s="41" t="s">
        <v>102</v>
      </c>
      <c r="DR2" s="41" t="s">
        <v>102</v>
      </c>
      <c r="DS2" s="41" t="s">
        <v>102</v>
      </c>
      <c r="DT2" s="41" t="s">
        <v>102</v>
      </c>
      <c r="DU2" s="41" t="s">
        <v>102</v>
      </c>
      <c r="DV2" s="43" t="s">
        <v>102</v>
      </c>
      <c r="DW2" s="41" t="s">
        <v>102</v>
      </c>
      <c r="DX2" s="41" t="s">
        <v>102</v>
      </c>
      <c r="DY2" s="41" t="s">
        <v>102</v>
      </c>
      <c r="DZ2" s="41" t="s">
        <v>102</v>
      </c>
      <c r="EA2" s="41" t="s">
        <v>102</v>
      </c>
      <c r="EB2" s="41" t="s">
        <v>102</v>
      </c>
      <c r="EC2" s="41" t="s">
        <v>102</v>
      </c>
      <c r="ED2" s="41" t="s">
        <v>102</v>
      </c>
      <c r="EE2" s="41" t="s">
        <v>102</v>
      </c>
      <c r="EF2" s="43" t="s">
        <v>102</v>
      </c>
      <c r="EG2" s="43" t="s">
        <v>102</v>
      </c>
      <c r="EH2" s="41" t="s">
        <v>102</v>
      </c>
      <c r="EI2" s="41" t="s">
        <v>102</v>
      </c>
      <c r="EJ2" s="43" t="s">
        <v>102</v>
      </c>
      <c r="EK2" s="43" t="s">
        <v>102</v>
      </c>
      <c r="EL2" s="41" t="s">
        <v>102</v>
      </c>
      <c r="EM2" s="41" t="s">
        <v>102</v>
      </c>
      <c r="EN2" s="41" t="s">
        <v>102</v>
      </c>
      <c r="EO2" s="41" t="s">
        <v>102</v>
      </c>
      <c r="EP2" s="43" t="s">
        <v>102</v>
      </c>
      <c r="EQ2" s="43" t="s">
        <v>102</v>
      </c>
      <c r="ER2" s="43" t="s">
        <v>102</v>
      </c>
      <c r="ES2" s="43" t="s">
        <v>102</v>
      </c>
      <c r="ET2" s="94"/>
      <c r="EU2" s="14" t="s">
        <v>102</v>
      </c>
      <c r="EV2" s="14" t="s">
        <v>102</v>
      </c>
      <c r="EW2" s="92"/>
      <c r="EX2" s="48" t="s">
        <v>102</v>
      </c>
      <c r="EY2" s="2">
        <v>6</v>
      </c>
      <c r="EZ2" s="2" t="s">
        <v>102</v>
      </c>
      <c r="FA2" s="2" t="s">
        <v>102</v>
      </c>
      <c r="FB2" s="2">
        <v>22</v>
      </c>
      <c r="FC2" s="2" t="s">
        <v>102</v>
      </c>
      <c r="FD2" s="2" t="s">
        <v>102</v>
      </c>
      <c r="FE2" s="2">
        <v>11</v>
      </c>
      <c r="FF2" s="2" t="s">
        <v>102</v>
      </c>
      <c r="FG2" s="14" t="s">
        <v>102</v>
      </c>
      <c r="FH2" s="14" t="s">
        <v>102</v>
      </c>
      <c r="FI2" s="14" t="s">
        <v>102</v>
      </c>
      <c r="FJ2" s="2">
        <v>0</v>
      </c>
      <c r="FK2" s="2">
        <v>24</v>
      </c>
      <c r="FL2" s="15" t="s">
        <v>102</v>
      </c>
      <c r="FM2" s="6" t="s">
        <v>102</v>
      </c>
      <c r="FN2" s="6" t="s">
        <v>102</v>
      </c>
      <c r="FO2" s="2" t="s">
        <v>102</v>
      </c>
      <c r="FP2" s="2" t="s">
        <v>102</v>
      </c>
      <c r="FQ2" s="15" t="s">
        <v>102</v>
      </c>
      <c r="FR2" s="6" t="s">
        <v>102</v>
      </c>
      <c r="FS2" s="6" t="s">
        <v>102</v>
      </c>
      <c r="FT2" s="6" t="s">
        <v>102</v>
      </c>
      <c r="FU2" s="6" t="s">
        <v>102</v>
      </c>
      <c r="FV2" s="6" t="s">
        <v>102</v>
      </c>
      <c r="FW2" s="15" t="s">
        <v>102</v>
      </c>
      <c r="FX2" s="15" t="s">
        <v>102</v>
      </c>
      <c r="FY2" s="15" t="s">
        <v>102</v>
      </c>
      <c r="FZ2" s="15" t="s">
        <v>102</v>
      </c>
      <c r="GA2" s="15" t="s">
        <v>102</v>
      </c>
      <c r="GB2" s="23" t="s">
        <v>102</v>
      </c>
      <c r="GC2" s="15" t="s">
        <v>102</v>
      </c>
      <c r="GD2" s="15" t="s">
        <v>102</v>
      </c>
      <c r="GE2" s="15" t="s">
        <v>102</v>
      </c>
      <c r="GF2" s="15" t="s">
        <v>102</v>
      </c>
      <c r="GG2" s="2">
        <v>27</v>
      </c>
      <c r="GH2" s="2" t="s">
        <v>102</v>
      </c>
      <c r="GI2" s="15" t="s">
        <v>102</v>
      </c>
      <c r="GJ2" s="15" t="s">
        <v>102</v>
      </c>
      <c r="GK2" s="15" t="s">
        <v>102</v>
      </c>
      <c r="GL2" s="2">
        <v>9</v>
      </c>
      <c r="GM2" s="2" t="s">
        <v>102</v>
      </c>
      <c r="GN2" s="2">
        <v>8</v>
      </c>
      <c r="GO2" s="2">
        <v>11</v>
      </c>
      <c r="GP2" s="2" t="s">
        <v>102</v>
      </c>
      <c r="GQ2" s="2" t="s">
        <v>102</v>
      </c>
      <c r="GR2" s="2" t="s">
        <v>102</v>
      </c>
      <c r="GS2" s="2" t="s">
        <v>102</v>
      </c>
      <c r="GT2" s="2" t="s">
        <v>102</v>
      </c>
      <c r="GU2" s="2">
        <v>9</v>
      </c>
      <c r="GV2" s="2" t="s">
        <v>102</v>
      </c>
      <c r="GW2" s="2" t="s">
        <v>102</v>
      </c>
      <c r="GX2" s="2" t="s">
        <v>102</v>
      </c>
      <c r="GY2" s="2" t="s">
        <v>102</v>
      </c>
      <c r="GZ2" s="2">
        <v>7</v>
      </c>
      <c r="HA2" s="2">
        <v>58</v>
      </c>
      <c r="HB2" s="2" t="s">
        <v>102</v>
      </c>
      <c r="HC2" s="15" t="s">
        <v>102</v>
      </c>
      <c r="HD2" s="2" t="s">
        <v>102</v>
      </c>
      <c r="HE2" s="92"/>
      <c r="HF2" s="2">
        <v>1</v>
      </c>
      <c r="HG2" s="85"/>
      <c r="HH2" s="55" t="s">
        <v>102</v>
      </c>
      <c r="HI2" s="2">
        <v>65</v>
      </c>
      <c r="HJ2" s="2">
        <v>163</v>
      </c>
      <c r="HK2" s="92"/>
      <c r="HL2" s="2" t="s">
        <v>102</v>
      </c>
      <c r="HM2" s="2" t="s">
        <v>102</v>
      </c>
      <c r="HN2" s="2" t="s">
        <v>102</v>
      </c>
      <c r="HO2" s="2" t="s">
        <v>102</v>
      </c>
      <c r="HP2" s="2" t="s">
        <v>102</v>
      </c>
      <c r="HQ2" s="2" t="s">
        <v>102</v>
      </c>
      <c r="HR2" s="2">
        <v>0</v>
      </c>
      <c r="HS2" s="2" t="s">
        <v>102</v>
      </c>
      <c r="HT2" s="15" t="s">
        <v>102</v>
      </c>
      <c r="HU2" s="15" t="s">
        <v>102</v>
      </c>
      <c r="HV2" s="15" t="s">
        <v>102</v>
      </c>
      <c r="HW2" s="2" t="s">
        <v>102</v>
      </c>
      <c r="HX2" s="2" t="s">
        <v>102</v>
      </c>
      <c r="HY2" s="2">
        <v>2</v>
      </c>
      <c r="HZ2" s="2">
        <v>0</v>
      </c>
      <c r="IA2" s="2" t="s">
        <v>102</v>
      </c>
      <c r="IB2" s="2" t="s">
        <v>102</v>
      </c>
      <c r="IC2" s="2" t="s">
        <v>102</v>
      </c>
      <c r="ID2" s="2" t="s">
        <v>102</v>
      </c>
      <c r="IE2" s="15" t="s">
        <v>102</v>
      </c>
      <c r="IF2" s="2" t="s">
        <v>102</v>
      </c>
      <c r="IG2" s="2" t="s">
        <v>102</v>
      </c>
      <c r="IH2" s="2" t="s">
        <v>102</v>
      </c>
      <c r="II2" s="2" t="s">
        <v>102</v>
      </c>
      <c r="IJ2" s="2" t="s">
        <v>102</v>
      </c>
      <c r="IK2" s="14" t="s">
        <v>102</v>
      </c>
      <c r="IL2" s="14" t="s">
        <v>102</v>
      </c>
      <c r="IM2" s="2" t="s">
        <v>102</v>
      </c>
      <c r="IN2" s="2" t="s">
        <v>102</v>
      </c>
      <c r="IO2" s="2" t="s">
        <v>102</v>
      </c>
      <c r="IP2" s="2">
        <v>1</v>
      </c>
      <c r="IQ2" s="2" t="s">
        <v>102</v>
      </c>
      <c r="IR2" s="2" t="s">
        <v>102</v>
      </c>
      <c r="IS2" s="2" t="s">
        <v>102</v>
      </c>
      <c r="IT2" s="2" t="s">
        <v>102</v>
      </c>
      <c r="IU2" s="2" t="s">
        <v>102</v>
      </c>
      <c r="IV2" s="2" t="s">
        <v>102</v>
      </c>
      <c r="IW2" s="2" t="s">
        <v>102</v>
      </c>
      <c r="IX2" s="2" t="s">
        <v>102</v>
      </c>
      <c r="IY2" s="2" t="s">
        <v>102</v>
      </c>
      <c r="IZ2" s="2" t="s">
        <v>102</v>
      </c>
      <c r="JA2" s="15" t="s">
        <v>102</v>
      </c>
      <c r="JB2" s="15" t="s">
        <v>102</v>
      </c>
      <c r="JC2" s="15" t="s">
        <v>102</v>
      </c>
      <c r="JD2" s="15" t="s">
        <v>102</v>
      </c>
      <c r="JE2" s="15" t="s">
        <v>102</v>
      </c>
      <c r="JF2" s="15" t="s">
        <v>102</v>
      </c>
      <c r="JG2" s="15" t="s">
        <v>102</v>
      </c>
      <c r="JH2" s="15" t="s">
        <v>102</v>
      </c>
      <c r="JI2" s="15" t="s">
        <v>102</v>
      </c>
      <c r="JJ2" s="2" t="s">
        <v>102</v>
      </c>
      <c r="JK2" s="2" t="s">
        <v>102</v>
      </c>
      <c r="JL2" s="2" t="s">
        <v>102</v>
      </c>
      <c r="JM2" s="2" t="s">
        <v>102</v>
      </c>
      <c r="JN2" s="15" t="s">
        <v>102</v>
      </c>
      <c r="JO2" s="2">
        <v>147</v>
      </c>
      <c r="JP2" s="2" t="s">
        <v>102</v>
      </c>
      <c r="JQ2" s="2" t="s">
        <v>102</v>
      </c>
      <c r="JR2" s="2" t="s">
        <v>102</v>
      </c>
      <c r="JS2" s="2" t="s">
        <v>102</v>
      </c>
      <c r="JT2" s="2" t="s">
        <v>102</v>
      </c>
      <c r="JU2" s="2" t="s">
        <v>102</v>
      </c>
      <c r="JV2" s="2" t="s">
        <v>102</v>
      </c>
      <c r="JW2" s="2" t="s">
        <v>102</v>
      </c>
      <c r="JX2" s="2" t="s">
        <v>102</v>
      </c>
      <c r="JY2" s="2" t="s">
        <v>102</v>
      </c>
      <c r="JZ2" s="2" t="s">
        <v>102</v>
      </c>
      <c r="KA2" s="2" t="s">
        <v>102</v>
      </c>
      <c r="KB2" s="2">
        <v>1</v>
      </c>
      <c r="KC2" s="2" t="s">
        <v>102</v>
      </c>
      <c r="KD2" s="2" t="s">
        <v>102</v>
      </c>
      <c r="KE2" s="2" t="s">
        <v>102</v>
      </c>
      <c r="KF2" s="2" t="s">
        <v>102</v>
      </c>
      <c r="KG2" s="2" t="s">
        <v>102</v>
      </c>
      <c r="KH2" s="2" t="s">
        <v>102</v>
      </c>
      <c r="KI2" s="2" t="s">
        <v>102</v>
      </c>
      <c r="KJ2" s="2" t="s">
        <v>102</v>
      </c>
      <c r="KK2" s="2" t="s">
        <v>102</v>
      </c>
      <c r="KL2" s="2" t="s">
        <v>102</v>
      </c>
      <c r="KM2" s="2">
        <v>0</v>
      </c>
      <c r="KN2" s="2" t="s">
        <v>102</v>
      </c>
      <c r="KO2" s="2" t="s">
        <v>102</v>
      </c>
      <c r="KP2" s="2" t="s">
        <v>102</v>
      </c>
      <c r="KQ2" s="2" t="s">
        <v>102</v>
      </c>
      <c r="KR2" s="2" t="s">
        <v>102</v>
      </c>
      <c r="KS2" s="2" t="s">
        <v>102</v>
      </c>
      <c r="KT2" s="2" t="s">
        <v>102</v>
      </c>
      <c r="KU2" s="2" t="s">
        <v>102</v>
      </c>
      <c r="KV2" s="2" t="s">
        <v>102</v>
      </c>
      <c r="KW2" s="2" t="s">
        <v>102</v>
      </c>
      <c r="KX2" s="2" t="s">
        <v>102</v>
      </c>
      <c r="KY2" s="2" t="s">
        <v>102</v>
      </c>
      <c r="KZ2" s="2" t="s">
        <v>102</v>
      </c>
      <c r="LA2" s="2" t="s">
        <v>102</v>
      </c>
      <c r="LB2" s="2" t="s">
        <v>102</v>
      </c>
      <c r="LC2" s="2" t="s">
        <v>102</v>
      </c>
      <c r="LD2" s="2">
        <v>2</v>
      </c>
      <c r="LE2" s="2" t="s">
        <v>102</v>
      </c>
      <c r="LF2" s="2" t="s">
        <v>102</v>
      </c>
      <c r="LG2" s="2" t="s">
        <v>102</v>
      </c>
      <c r="LH2" s="2" t="s">
        <v>102</v>
      </c>
      <c r="LI2" s="2" t="s">
        <v>102</v>
      </c>
      <c r="LJ2" s="2" t="s">
        <v>102</v>
      </c>
      <c r="LK2" s="2" t="s">
        <v>102</v>
      </c>
      <c r="LL2" s="2" t="s">
        <v>102</v>
      </c>
      <c r="LM2" s="2" t="s">
        <v>102</v>
      </c>
      <c r="LN2" s="2" t="s">
        <v>102</v>
      </c>
      <c r="LO2" s="2">
        <v>8</v>
      </c>
      <c r="LP2" s="2" t="s">
        <v>102</v>
      </c>
      <c r="LQ2" s="2" t="s">
        <v>102</v>
      </c>
      <c r="LR2" s="2">
        <v>1</v>
      </c>
      <c r="LS2" s="2" t="s">
        <v>102</v>
      </c>
      <c r="LT2" s="2" t="s">
        <v>102</v>
      </c>
      <c r="LU2" s="2" t="s">
        <v>102</v>
      </c>
      <c r="LV2" s="2" t="s">
        <v>102</v>
      </c>
      <c r="LW2" s="2" t="s">
        <v>102</v>
      </c>
      <c r="LX2" s="16" t="s">
        <v>102</v>
      </c>
      <c r="LY2" s="15" t="s">
        <v>102</v>
      </c>
      <c r="LZ2" s="15" t="s">
        <v>102</v>
      </c>
      <c r="MA2" s="15" t="s">
        <v>102</v>
      </c>
      <c r="MB2" s="2">
        <v>0</v>
      </c>
      <c r="MC2" s="2" t="s">
        <v>102</v>
      </c>
      <c r="MD2" s="2">
        <v>2</v>
      </c>
      <c r="ME2" s="15" t="s">
        <v>102</v>
      </c>
      <c r="MF2" s="15" t="s">
        <v>102</v>
      </c>
      <c r="MG2" s="15" t="s">
        <v>102</v>
      </c>
      <c r="MH2" s="2" t="s">
        <v>102</v>
      </c>
      <c r="MI2" s="2" t="s">
        <v>102</v>
      </c>
      <c r="MJ2" s="2" t="s">
        <v>102</v>
      </c>
      <c r="MK2" s="15" t="s">
        <v>102</v>
      </c>
      <c r="ML2" s="15" t="s">
        <v>102</v>
      </c>
      <c r="MM2" s="15" t="s">
        <v>102</v>
      </c>
      <c r="MN2" s="15" t="s">
        <v>102</v>
      </c>
      <c r="MO2" s="15" t="s">
        <v>102</v>
      </c>
      <c r="MP2" s="15" t="s">
        <v>102</v>
      </c>
      <c r="MQ2" s="15" t="s">
        <v>102</v>
      </c>
      <c r="MR2" s="15" t="s">
        <v>102</v>
      </c>
      <c r="MS2" s="15" t="s">
        <v>102</v>
      </c>
      <c r="MT2" s="15" t="s">
        <v>102</v>
      </c>
      <c r="MU2" s="15" t="s">
        <v>102</v>
      </c>
      <c r="MV2" s="15" t="s">
        <v>102</v>
      </c>
      <c r="MW2" s="19">
        <v>0</v>
      </c>
      <c r="MX2" s="15" t="s">
        <v>102</v>
      </c>
      <c r="MY2" s="15" t="s">
        <v>102</v>
      </c>
      <c r="MZ2" s="15" t="s">
        <v>102</v>
      </c>
      <c r="NA2" s="15" t="s">
        <v>102</v>
      </c>
      <c r="NB2" s="15" t="s">
        <v>102</v>
      </c>
      <c r="NC2" s="15" t="s">
        <v>102</v>
      </c>
      <c r="ND2" s="19">
        <v>262</v>
      </c>
      <c r="NE2" s="15" t="s">
        <v>102</v>
      </c>
      <c r="NF2" s="6" t="s">
        <v>102</v>
      </c>
      <c r="NG2" s="6" t="s">
        <v>102</v>
      </c>
      <c r="NH2" s="6" t="s">
        <v>102</v>
      </c>
      <c r="NI2" s="6" t="s">
        <v>102</v>
      </c>
      <c r="NJ2" s="6" t="s">
        <v>102</v>
      </c>
      <c r="NK2" s="6" t="s">
        <v>102</v>
      </c>
      <c r="NL2" s="2" t="s">
        <v>102</v>
      </c>
      <c r="NM2" s="2" t="s">
        <v>102</v>
      </c>
      <c r="NN2" s="2" t="s">
        <v>102</v>
      </c>
      <c r="NO2" s="2" t="s">
        <v>102</v>
      </c>
      <c r="NP2" s="2" t="s">
        <v>102</v>
      </c>
      <c r="NQ2" s="16" t="s">
        <v>102</v>
      </c>
      <c r="NR2" s="16" t="s">
        <v>102</v>
      </c>
      <c r="NS2" s="15" t="s">
        <v>102</v>
      </c>
      <c r="NT2" s="15" t="s">
        <v>102</v>
      </c>
      <c r="NU2" s="15" t="s">
        <v>102</v>
      </c>
      <c r="NV2" s="15" t="s">
        <v>102</v>
      </c>
      <c r="NW2" s="15" t="s">
        <v>102</v>
      </c>
      <c r="NX2" s="15" t="s">
        <v>102</v>
      </c>
      <c r="NY2" s="15" t="s">
        <v>102</v>
      </c>
      <c r="NZ2" s="15" t="s">
        <v>102</v>
      </c>
      <c r="OA2" s="15" t="s">
        <v>102</v>
      </c>
      <c r="OB2" s="15" t="s">
        <v>102</v>
      </c>
      <c r="OC2" s="2" t="s">
        <v>102</v>
      </c>
      <c r="OD2" s="2">
        <v>0</v>
      </c>
      <c r="OE2" s="2" t="s">
        <v>102</v>
      </c>
      <c r="OF2" s="2" t="s">
        <v>102</v>
      </c>
      <c r="OG2" s="166" t="s">
        <v>102</v>
      </c>
      <c r="OH2" s="15" t="s">
        <v>102</v>
      </c>
      <c r="OI2" s="15" t="s">
        <v>102</v>
      </c>
      <c r="OJ2" s="6" t="s">
        <v>102</v>
      </c>
      <c r="OK2" s="2">
        <v>0</v>
      </c>
      <c r="OL2" s="2" t="s">
        <v>102</v>
      </c>
      <c r="OM2" s="2" t="s">
        <v>102</v>
      </c>
      <c r="ON2" s="19">
        <v>679</v>
      </c>
      <c r="OO2" s="19">
        <v>6</v>
      </c>
      <c r="OP2" s="15" t="s">
        <v>102</v>
      </c>
      <c r="OQ2" s="15" t="s">
        <v>102</v>
      </c>
      <c r="OR2" s="15" t="s">
        <v>102</v>
      </c>
      <c r="OS2" s="15" t="s">
        <v>102</v>
      </c>
      <c r="OT2" s="15" t="s">
        <v>102</v>
      </c>
      <c r="OU2" s="2" t="s">
        <v>102</v>
      </c>
      <c r="OV2" s="2" t="s">
        <v>102</v>
      </c>
      <c r="OW2" s="2" t="s">
        <v>102</v>
      </c>
      <c r="OX2" s="2" t="s">
        <v>102</v>
      </c>
      <c r="OY2" s="2">
        <f>233+5+38+112+36+9+15</f>
        <v>448</v>
      </c>
      <c r="OZ2" s="2" t="s">
        <v>102</v>
      </c>
      <c r="PA2" s="2" t="s">
        <v>102</v>
      </c>
      <c r="PB2" s="2" t="s">
        <v>102</v>
      </c>
      <c r="PC2" s="2" t="s">
        <v>102</v>
      </c>
      <c r="PD2" s="15" t="s">
        <v>102</v>
      </c>
      <c r="PE2" s="15" t="s">
        <v>102</v>
      </c>
      <c r="PF2" s="15" t="s">
        <v>102</v>
      </c>
      <c r="PG2" s="15" t="s">
        <v>102</v>
      </c>
      <c r="PH2" s="15" t="s">
        <v>102</v>
      </c>
      <c r="PI2" s="15" t="s">
        <v>102</v>
      </c>
      <c r="PJ2" s="2">
        <v>0</v>
      </c>
      <c r="PK2" s="2">
        <v>0</v>
      </c>
      <c r="PL2" s="2" t="s">
        <v>102</v>
      </c>
      <c r="PM2" s="2" t="s">
        <v>102</v>
      </c>
      <c r="PN2" s="2" t="s">
        <v>102</v>
      </c>
      <c r="PO2" s="2" t="s">
        <v>102</v>
      </c>
      <c r="PP2" s="2" t="s">
        <v>102</v>
      </c>
      <c r="PQ2" s="2">
        <v>0</v>
      </c>
      <c r="PR2" s="2" t="s">
        <v>102</v>
      </c>
      <c r="PS2" s="2" t="s">
        <v>102</v>
      </c>
      <c r="PT2" s="2" t="s">
        <v>102</v>
      </c>
      <c r="PU2" s="15" t="s">
        <v>102</v>
      </c>
      <c r="PV2" s="15" t="s">
        <v>102</v>
      </c>
      <c r="PW2" s="15" t="s">
        <v>102</v>
      </c>
      <c r="PX2" s="15" t="s">
        <v>102</v>
      </c>
      <c r="PY2" s="15" t="s">
        <v>102</v>
      </c>
      <c r="PZ2" s="15" t="s">
        <v>102</v>
      </c>
      <c r="QA2" s="15" t="s">
        <v>102</v>
      </c>
      <c r="QB2" s="2" t="s">
        <v>102</v>
      </c>
      <c r="QC2" s="2" t="s">
        <v>102</v>
      </c>
      <c r="QD2" s="15" t="s">
        <v>102</v>
      </c>
      <c r="QE2" s="15" t="s">
        <v>102</v>
      </c>
      <c r="QF2" s="2">
        <v>192</v>
      </c>
      <c r="QG2" s="2" t="s">
        <v>102</v>
      </c>
      <c r="QH2" s="2" t="s">
        <v>102</v>
      </c>
      <c r="QI2" s="57" t="s">
        <v>102</v>
      </c>
      <c r="QJ2" s="15" t="s">
        <v>102</v>
      </c>
      <c r="QK2" s="15" t="s">
        <v>102</v>
      </c>
      <c r="QL2" s="15" t="s">
        <v>102</v>
      </c>
      <c r="QM2" s="15" t="s">
        <v>102</v>
      </c>
      <c r="QN2" s="15" t="s">
        <v>102</v>
      </c>
      <c r="QO2" s="2" t="s">
        <v>102</v>
      </c>
      <c r="QP2" s="15" t="s">
        <v>102</v>
      </c>
      <c r="QQ2" s="2">
        <v>0</v>
      </c>
      <c r="QR2" s="2" t="s">
        <v>102</v>
      </c>
      <c r="QS2" s="15" t="s">
        <v>102</v>
      </c>
      <c r="QT2" s="15" t="s">
        <v>102</v>
      </c>
      <c r="QU2" s="15" t="s">
        <v>102</v>
      </c>
      <c r="QV2" s="15" t="s">
        <v>102</v>
      </c>
      <c r="QW2" s="15" t="s">
        <v>102</v>
      </c>
      <c r="QX2" s="2">
        <v>2</v>
      </c>
      <c r="QY2" s="2" t="s">
        <v>102</v>
      </c>
      <c r="QZ2" s="2" t="s">
        <v>102</v>
      </c>
      <c r="RA2" s="2" t="s">
        <v>102</v>
      </c>
      <c r="RB2" s="2" t="s">
        <v>102</v>
      </c>
      <c r="RC2" s="2" t="s">
        <v>102</v>
      </c>
      <c r="RD2" s="2" t="s">
        <v>102</v>
      </c>
      <c r="RE2" s="2" t="s">
        <v>102</v>
      </c>
      <c r="RF2" s="2" t="s">
        <v>102</v>
      </c>
      <c r="RG2" s="2" t="s">
        <v>102</v>
      </c>
      <c r="RH2" s="2" t="s">
        <v>102</v>
      </c>
      <c r="RI2" s="2" t="s">
        <v>102</v>
      </c>
      <c r="RJ2" s="16" t="s">
        <v>102</v>
      </c>
      <c r="RK2" s="6" t="s">
        <v>102</v>
      </c>
      <c r="RL2" s="6" t="s">
        <v>102</v>
      </c>
      <c r="RM2" s="2">
        <v>0</v>
      </c>
      <c r="RN2" s="14" t="s">
        <v>102</v>
      </c>
      <c r="RO2" s="2" t="s">
        <v>102</v>
      </c>
      <c r="RP2" s="2" t="s">
        <v>102</v>
      </c>
      <c r="RQ2" s="2" t="s">
        <v>102</v>
      </c>
      <c r="RR2" s="2" t="s">
        <v>102</v>
      </c>
      <c r="RS2" s="2" t="s">
        <v>102</v>
      </c>
      <c r="RT2" s="2" t="s">
        <v>102</v>
      </c>
      <c r="RU2" s="2" t="s">
        <v>102</v>
      </c>
      <c r="RV2" s="2" t="s">
        <v>102</v>
      </c>
      <c r="RW2" s="2" t="s">
        <v>102</v>
      </c>
      <c r="RX2" s="2" t="s">
        <v>102</v>
      </c>
      <c r="RY2" s="2" t="s">
        <v>102</v>
      </c>
      <c r="RZ2" s="2" t="s">
        <v>102</v>
      </c>
      <c r="SA2" s="2" t="s">
        <v>102</v>
      </c>
      <c r="SB2" s="2" t="s">
        <v>102</v>
      </c>
      <c r="SC2" s="2" t="s">
        <v>102</v>
      </c>
      <c r="SD2" s="2" t="s">
        <v>102</v>
      </c>
      <c r="SE2" s="2">
        <v>12</v>
      </c>
      <c r="SF2" s="2" t="s">
        <v>102</v>
      </c>
      <c r="SG2" s="2" t="s">
        <v>102</v>
      </c>
      <c r="SH2" s="2" t="s">
        <v>102</v>
      </c>
      <c r="SI2" s="2">
        <v>0</v>
      </c>
      <c r="SJ2" s="2" t="s">
        <v>102</v>
      </c>
      <c r="SK2" s="2" t="s">
        <v>102</v>
      </c>
      <c r="SL2" s="2" t="s">
        <v>102</v>
      </c>
      <c r="SM2" s="2" t="s">
        <v>102</v>
      </c>
      <c r="SN2" s="2" t="s">
        <v>102</v>
      </c>
      <c r="SO2" s="2" t="s">
        <v>102</v>
      </c>
      <c r="SP2" s="2" t="s">
        <v>102</v>
      </c>
      <c r="SQ2" s="2" t="s">
        <v>102</v>
      </c>
      <c r="SR2" s="2" t="s">
        <v>102</v>
      </c>
      <c r="SS2" s="2" t="s">
        <v>102</v>
      </c>
      <c r="ST2" s="2">
        <v>0</v>
      </c>
      <c r="SU2" s="2" t="s">
        <v>102</v>
      </c>
      <c r="SV2" s="15" t="s">
        <v>102</v>
      </c>
      <c r="SW2" s="2" t="s">
        <v>102</v>
      </c>
      <c r="SX2" s="2">
        <v>0</v>
      </c>
      <c r="SY2" s="2" t="s">
        <v>102</v>
      </c>
      <c r="SZ2" s="2" t="s">
        <v>102</v>
      </c>
      <c r="TA2" s="2" t="s">
        <v>102</v>
      </c>
      <c r="TB2" s="2" t="s">
        <v>102</v>
      </c>
      <c r="TC2" s="2" t="s">
        <v>102</v>
      </c>
      <c r="TD2" s="2" t="s">
        <v>102</v>
      </c>
      <c r="TE2" s="2" t="s">
        <v>102</v>
      </c>
      <c r="TF2" s="2" t="s">
        <v>102</v>
      </c>
      <c r="TG2" s="2" t="s">
        <v>102</v>
      </c>
      <c r="TH2" s="2" t="s">
        <v>102</v>
      </c>
      <c r="TI2" s="2" t="s">
        <v>102</v>
      </c>
      <c r="TJ2" s="2" t="s">
        <v>102</v>
      </c>
      <c r="TK2" s="2" t="s">
        <v>102</v>
      </c>
      <c r="TL2" s="2" t="s">
        <v>102</v>
      </c>
      <c r="TM2" s="2" t="s">
        <v>102</v>
      </c>
      <c r="TN2" s="2" t="s">
        <v>102</v>
      </c>
      <c r="TO2" s="15" t="s">
        <v>102</v>
      </c>
      <c r="TP2" s="15" t="s">
        <v>102</v>
      </c>
      <c r="TQ2" s="94"/>
      <c r="TR2" s="15" t="s">
        <v>102</v>
      </c>
      <c r="TS2" s="15" t="s">
        <v>102</v>
      </c>
      <c r="TT2" s="15" t="s">
        <v>102</v>
      </c>
      <c r="TU2" s="92"/>
      <c r="TV2" s="2">
        <v>0</v>
      </c>
      <c r="TW2" s="2">
        <v>0</v>
      </c>
      <c r="TX2" s="2">
        <v>6</v>
      </c>
      <c r="TY2" s="2" t="s">
        <v>102</v>
      </c>
      <c r="TZ2" s="2" t="s">
        <v>102</v>
      </c>
      <c r="UA2" s="2" t="s">
        <v>102</v>
      </c>
      <c r="UB2" s="2">
        <v>1</v>
      </c>
      <c r="UC2" s="2" t="s">
        <v>102</v>
      </c>
      <c r="UD2" s="2">
        <v>0</v>
      </c>
      <c r="UE2" s="2" t="s">
        <v>102</v>
      </c>
      <c r="UF2" s="2" t="s">
        <v>102</v>
      </c>
      <c r="UG2" s="2" t="s">
        <v>102</v>
      </c>
      <c r="UH2" s="2" t="s">
        <v>102</v>
      </c>
      <c r="UI2" s="2" t="s">
        <v>102</v>
      </c>
      <c r="UJ2" s="2" t="s">
        <v>102</v>
      </c>
      <c r="UK2" s="2" t="s">
        <v>102</v>
      </c>
      <c r="UL2" s="2" t="s">
        <v>102</v>
      </c>
      <c r="UM2" s="2" t="s">
        <v>102</v>
      </c>
      <c r="UN2" s="2" t="s">
        <v>102</v>
      </c>
      <c r="UO2" s="2" t="s">
        <v>102</v>
      </c>
      <c r="UP2" s="2" t="s">
        <v>102</v>
      </c>
      <c r="UQ2" s="2">
        <v>0</v>
      </c>
      <c r="UR2" s="15" t="s">
        <v>102</v>
      </c>
      <c r="US2" s="2">
        <v>0</v>
      </c>
      <c r="UT2" s="57" t="s">
        <v>102</v>
      </c>
      <c r="UU2" s="2">
        <v>0</v>
      </c>
      <c r="UV2" s="2">
        <v>1</v>
      </c>
      <c r="UW2" s="15" t="s">
        <v>102</v>
      </c>
      <c r="UX2" s="15" t="s">
        <v>102</v>
      </c>
      <c r="UY2" s="2" t="s">
        <v>102</v>
      </c>
      <c r="UZ2" s="15" t="s">
        <v>102</v>
      </c>
      <c r="VA2" s="2">
        <v>0</v>
      </c>
      <c r="VB2" s="2" t="s">
        <v>102</v>
      </c>
      <c r="VC2" s="2" t="s">
        <v>102</v>
      </c>
      <c r="VD2" s="2" t="s">
        <v>102</v>
      </c>
      <c r="VE2" s="2">
        <v>0</v>
      </c>
      <c r="VF2" s="57" t="s">
        <v>102</v>
      </c>
      <c r="VG2" s="15" t="s">
        <v>102</v>
      </c>
      <c r="VH2" s="15" t="s">
        <v>102</v>
      </c>
      <c r="VI2" s="15" t="s">
        <v>102</v>
      </c>
      <c r="VJ2" s="15" t="s">
        <v>102</v>
      </c>
      <c r="VK2" s="15" t="s">
        <v>102</v>
      </c>
      <c r="VL2" s="15" t="s">
        <v>102</v>
      </c>
      <c r="VM2" s="15" t="s">
        <v>102</v>
      </c>
      <c r="VN2" s="15" t="s">
        <v>102</v>
      </c>
      <c r="VO2" s="15" t="s">
        <v>102</v>
      </c>
      <c r="VP2" s="2">
        <v>1</v>
      </c>
      <c r="VQ2" s="2" t="s">
        <v>102</v>
      </c>
      <c r="VR2" s="2" t="s">
        <v>102</v>
      </c>
      <c r="VS2" s="2" t="s">
        <v>102</v>
      </c>
      <c r="VT2" s="2" t="s">
        <v>102</v>
      </c>
      <c r="VU2" s="2" t="s">
        <v>102</v>
      </c>
      <c r="VV2" s="2" t="s">
        <v>102</v>
      </c>
      <c r="VW2" s="2" t="s">
        <v>102</v>
      </c>
      <c r="VX2" s="2" t="s">
        <v>102</v>
      </c>
      <c r="VY2" s="2" t="s">
        <v>102</v>
      </c>
      <c r="VZ2" s="2">
        <v>0</v>
      </c>
      <c r="WA2" s="2">
        <v>0</v>
      </c>
      <c r="WB2" s="2" t="s">
        <v>102</v>
      </c>
      <c r="WC2" s="2">
        <v>0</v>
      </c>
      <c r="WD2" s="2" t="s">
        <v>102</v>
      </c>
      <c r="WE2" s="2" t="s">
        <v>102</v>
      </c>
      <c r="WF2" s="2" t="s">
        <v>102</v>
      </c>
      <c r="WG2" s="2" t="s">
        <v>102</v>
      </c>
      <c r="WH2" s="2">
        <v>2</v>
      </c>
      <c r="WI2" s="92"/>
      <c r="WJ2" s="2">
        <v>14</v>
      </c>
      <c r="WK2" s="2">
        <v>10</v>
      </c>
      <c r="WL2" s="2" t="s">
        <v>102</v>
      </c>
      <c r="WM2" s="2" t="s">
        <v>102</v>
      </c>
      <c r="WN2" s="2" t="s">
        <v>102</v>
      </c>
      <c r="WO2" s="2" t="s">
        <v>102</v>
      </c>
      <c r="WP2" s="2" t="s">
        <v>102</v>
      </c>
      <c r="WQ2" s="2" t="s">
        <v>102</v>
      </c>
      <c r="WR2" s="2" t="s">
        <v>102</v>
      </c>
      <c r="WS2" s="2" t="s">
        <v>102</v>
      </c>
      <c r="WT2" s="2" t="s">
        <v>102</v>
      </c>
      <c r="WU2" s="2" t="s">
        <v>102</v>
      </c>
      <c r="WV2" s="2" t="s">
        <v>102</v>
      </c>
      <c r="WW2" s="2" t="s">
        <v>102</v>
      </c>
      <c r="WX2" s="2" t="s">
        <v>102</v>
      </c>
      <c r="WY2" s="15" t="s">
        <v>102</v>
      </c>
      <c r="WZ2" s="15" t="s">
        <v>102</v>
      </c>
      <c r="XA2" s="15" t="s">
        <v>102</v>
      </c>
      <c r="XB2" s="15" t="s">
        <v>102</v>
      </c>
      <c r="XC2" s="15" t="s">
        <v>102</v>
      </c>
      <c r="XD2" s="15" t="s">
        <v>102</v>
      </c>
      <c r="XE2" s="15" t="s">
        <v>102</v>
      </c>
      <c r="XF2" s="15" t="s">
        <v>102</v>
      </c>
      <c r="XG2" s="15" t="s">
        <v>102</v>
      </c>
      <c r="XH2" s="15" t="s">
        <v>102</v>
      </c>
      <c r="XI2" s="2" t="s">
        <v>102</v>
      </c>
      <c r="XJ2" s="2">
        <v>12</v>
      </c>
      <c r="XK2" s="2" t="s">
        <v>102</v>
      </c>
      <c r="XL2" s="2" t="s">
        <v>102</v>
      </c>
      <c r="XM2" s="2" t="s">
        <v>102</v>
      </c>
      <c r="XN2" s="2" t="s">
        <v>102</v>
      </c>
      <c r="XO2" s="2" t="s">
        <v>102</v>
      </c>
      <c r="XP2" s="2" t="s">
        <v>102</v>
      </c>
      <c r="XQ2" s="2" t="s">
        <v>102</v>
      </c>
      <c r="XR2" s="2" t="s">
        <v>102</v>
      </c>
      <c r="XS2" s="2" t="s">
        <v>102</v>
      </c>
      <c r="XT2" s="14" t="s">
        <v>102</v>
      </c>
      <c r="XU2" s="14" t="s">
        <v>102</v>
      </c>
      <c r="XV2" s="2" t="s">
        <v>102</v>
      </c>
      <c r="XW2" s="2" t="s">
        <v>102</v>
      </c>
      <c r="XX2" s="2" t="s">
        <v>102</v>
      </c>
      <c r="XY2" s="2" t="s">
        <v>102</v>
      </c>
      <c r="XZ2" s="2" t="s">
        <v>102</v>
      </c>
      <c r="YA2" s="2">
        <v>0</v>
      </c>
      <c r="YB2" s="2" t="s">
        <v>102</v>
      </c>
      <c r="YC2" s="2" t="s">
        <v>102</v>
      </c>
      <c r="YD2" s="2">
        <v>0</v>
      </c>
      <c r="YE2" s="2" t="s">
        <v>102</v>
      </c>
      <c r="YF2" s="2" t="s">
        <v>102</v>
      </c>
      <c r="YG2" s="2" t="s">
        <v>102</v>
      </c>
      <c r="YH2" s="2">
        <v>193</v>
      </c>
      <c r="YI2" s="2" t="s">
        <v>102</v>
      </c>
      <c r="YJ2" s="92"/>
      <c r="YK2" s="2" t="s">
        <v>102</v>
      </c>
      <c r="YL2" s="94"/>
      <c r="YM2" s="16" t="s">
        <v>102</v>
      </c>
      <c r="YN2" s="16" t="s">
        <v>102</v>
      </c>
      <c r="YO2" s="16" t="s">
        <v>102</v>
      </c>
      <c r="YP2" s="16" t="s">
        <v>102</v>
      </c>
      <c r="YQ2" s="16" t="s">
        <v>102</v>
      </c>
      <c r="YR2" s="16" t="s">
        <v>102</v>
      </c>
      <c r="YS2" s="16" t="s">
        <v>102</v>
      </c>
      <c r="YT2" s="15" t="s">
        <v>102</v>
      </c>
      <c r="YU2" s="15" t="s">
        <v>102</v>
      </c>
      <c r="YV2" s="16" t="s">
        <v>102</v>
      </c>
      <c r="YW2" s="102"/>
      <c r="YX2" s="41" t="s">
        <v>102</v>
      </c>
      <c r="YY2" s="43" t="s">
        <v>102</v>
      </c>
      <c r="YZ2" s="43" t="s">
        <v>102</v>
      </c>
      <c r="ZA2" s="16" t="s">
        <v>102</v>
      </c>
      <c r="ZB2" s="15" t="s">
        <v>102</v>
      </c>
      <c r="ZC2" s="15" t="s">
        <v>102</v>
      </c>
      <c r="ZD2" s="15" t="s">
        <v>102</v>
      </c>
      <c r="ZE2" s="2" t="s">
        <v>102</v>
      </c>
      <c r="ZF2" s="2" t="s">
        <v>102</v>
      </c>
      <c r="ZG2" s="2" t="s">
        <v>102</v>
      </c>
      <c r="ZH2" s="2" t="s">
        <v>102</v>
      </c>
      <c r="ZI2" s="16" t="s">
        <v>102</v>
      </c>
      <c r="ZJ2" s="2" t="s">
        <v>102</v>
      </c>
      <c r="ZK2" s="2" t="s">
        <v>102</v>
      </c>
      <c r="ZL2" s="2" t="s">
        <v>102</v>
      </c>
      <c r="ZM2" s="2" t="s">
        <v>102</v>
      </c>
      <c r="ZN2" s="2" t="s">
        <v>102</v>
      </c>
      <c r="ZO2" s="2" t="s">
        <v>102</v>
      </c>
      <c r="ZP2" s="15" t="s">
        <v>102</v>
      </c>
      <c r="ZQ2" s="15" t="s">
        <v>102</v>
      </c>
      <c r="ZR2" s="15" t="s">
        <v>102</v>
      </c>
      <c r="ZS2" s="15" t="s">
        <v>102</v>
      </c>
      <c r="ZT2" s="15" t="s">
        <v>102</v>
      </c>
      <c r="ZU2" s="15" t="s">
        <v>102</v>
      </c>
      <c r="ZV2" s="15" t="s">
        <v>102</v>
      </c>
      <c r="ZW2" s="15" t="s">
        <v>102</v>
      </c>
      <c r="ZX2" s="15" t="s">
        <v>102</v>
      </c>
      <c r="ZY2" s="2" t="s">
        <v>102</v>
      </c>
      <c r="ZZ2" s="16" t="s">
        <v>102</v>
      </c>
      <c r="AAA2" s="16" t="s">
        <v>102</v>
      </c>
      <c r="AAB2" s="2" t="s">
        <v>102</v>
      </c>
      <c r="AAC2" s="2" t="s">
        <v>102</v>
      </c>
      <c r="AAD2" s="2" t="s">
        <v>102</v>
      </c>
      <c r="AAE2" s="16" t="s">
        <v>102</v>
      </c>
      <c r="AAF2" s="2" t="s">
        <v>102</v>
      </c>
      <c r="AAG2" s="2" t="s">
        <v>102</v>
      </c>
      <c r="AAH2" s="2" t="s">
        <v>102</v>
      </c>
      <c r="AAI2" s="2" t="s">
        <v>102</v>
      </c>
      <c r="AAJ2" s="2" t="s">
        <v>102</v>
      </c>
      <c r="AAK2" s="2" t="s">
        <v>102</v>
      </c>
      <c r="AAL2" s="2" t="s">
        <v>102</v>
      </c>
      <c r="AAM2" s="2" t="s">
        <v>102</v>
      </c>
      <c r="AAN2" s="2" t="s">
        <v>102</v>
      </c>
      <c r="AAO2" s="16" t="s">
        <v>102</v>
      </c>
      <c r="AAP2" s="16" t="s">
        <v>102</v>
      </c>
      <c r="AAQ2" s="15" t="s">
        <v>102</v>
      </c>
      <c r="AAR2" s="16" t="s">
        <v>102</v>
      </c>
      <c r="AAS2" s="92"/>
      <c r="AAT2" s="19">
        <v>7</v>
      </c>
      <c r="AAU2" s="14" t="s">
        <v>102</v>
      </c>
      <c r="AAV2" s="92"/>
      <c r="AAW2" s="41" t="s">
        <v>102</v>
      </c>
      <c r="AAX2" s="15" t="s">
        <v>102</v>
      </c>
      <c r="AAY2" s="15" t="s">
        <v>102</v>
      </c>
      <c r="AAZ2" s="15" t="s">
        <v>102</v>
      </c>
      <c r="ABA2" s="15" t="s">
        <v>102</v>
      </c>
      <c r="ABB2" s="14" t="s">
        <v>102</v>
      </c>
      <c r="ABC2" s="14" t="s">
        <v>102</v>
      </c>
      <c r="ABD2" s="23" t="s">
        <v>102</v>
      </c>
      <c r="ABE2" s="14" t="s">
        <v>102</v>
      </c>
      <c r="ABF2" s="2" t="s">
        <v>102</v>
      </c>
      <c r="ABG2" s="2" t="s">
        <v>102</v>
      </c>
      <c r="ABH2" s="2" t="s">
        <v>102</v>
      </c>
      <c r="ABI2" s="2" t="s">
        <v>102</v>
      </c>
      <c r="ABJ2" s="2" t="s">
        <v>102</v>
      </c>
      <c r="ABK2" s="2" t="s">
        <v>102</v>
      </c>
      <c r="ABL2" s="2" t="s">
        <v>102</v>
      </c>
      <c r="ABM2" s="2" t="s">
        <v>102</v>
      </c>
      <c r="ABN2" s="2" t="s">
        <v>102</v>
      </c>
      <c r="ABO2" s="2">
        <v>5</v>
      </c>
      <c r="ABP2" s="16" t="s">
        <v>102</v>
      </c>
      <c r="ABQ2" s="2">
        <v>0</v>
      </c>
      <c r="ABR2" s="2">
        <v>0</v>
      </c>
      <c r="ABS2" s="2" t="s">
        <v>102</v>
      </c>
      <c r="ABT2" s="2" t="s">
        <v>102</v>
      </c>
      <c r="ABU2" s="15" t="s">
        <v>102</v>
      </c>
      <c r="ABV2" s="15" t="s">
        <v>102</v>
      </c>
      <c r="ABW2" s="23" t="s">
        <v>102</v>
      </c>
      <c r="ABX2" s="19">
        <v>1</v>
      </c>
      <c r="ABY2" s="2" t="s">
        <v>102</v>
      </c>
      <c r="ABZ2" s="2" t="s">
        <v>102</v>
      </c>
      <c r="ACA2" s="19">
        <v>0</v>
      </c>
      <c r="ACB2" s="16" t="s">
        <v>102</v>
      </c>
      <c r="ACC2" s="41" t="s">
        <v>102</v>
      </c>
      <c r="ACD2" s="41" t="s">
        <v>102</v>
      </c>
      <c r="ACE2" s="41" t="s">
        <v>102</v>
      </c>
      <c r="ACF2" s="19">
        <v>1</v>
      </c>
      <c r="ACG2" s="15" t="s">
        <v>102</v>
      </c>
      <c r="ACH2" s="15" t="s">
        <v>102</v>
      </c>
      <c r="ACI2" s="23" t="s">
        <v>102</v>
      </c>
      <c r="ACJ2" s="23" t="s">
        <v>102</v>
      </c>
      <c r="ACK2" s="23" t="s">
        <v>102</v>
      </c>
      <c r="ACL2" s="23" t="s">
        <v>102</v>
      </c>
      <c r="ACM2" s="23" t="s">
        <v>102</v>
      </c>
      <c r="ACN2" s="23" t="s">
        <v>102</v>
      </c>
      <c r="ACO2" s="107" t="s">
        <v>102</v>
      </c>
      <c r="ACP2" s="107" t="s">
        <v>102</v>
      </c>
      <c r="ACQ2" s="19">
        <v>65</v>
      </c>
      <c r="ACR2" s="2" t="s">
        <v>102</v>
      </c>
      <c r="ACS2" s="2" t="s">
        <v>102</v>
      </c>
      <c r="ACT2" s="2" t="s">
        <v>102</v>
      </c>
      <c r="ACU2" s="2">
        <v>14</v>
      </c>
      <c r="ACV2" s="2" t="s">
        <v>102</v>
      </c>
      <c r="ACW2" s="2" t="s">
        <v>102</v>
      </c>
      <c r="ACX2" s="2">
        <v>27</v>
      </c>
      <c r="ACY2" s="2" t="s">
        <v>102</v>
      </c>
      <c r="ACZ2" s="2" t="s">
        <v>102</v>
      </c>
      <c r="ADA2" s="2" t="s">
        <v>102</v>
      </c>
      <c r="ADB2" s="2" t="s">
        <v>102</v>
      </c>
      <c r="ADC2" s="15" t="s">
        <v>102</v>
      </c>
      <c r="ADD2" s="15" t="s">
        <v>102</v>
      </c>
      <c r="ADE2" s="15" t="s">
        <v>102</v>
      </c>
      <c r="ADF2" s="15" t="s">
        <v>102</v>
      </c>
      <c r="ADG2" s="15" t="s">
        <v>102</v>
      </c>
      <c r="ADH2" s="15" t="s">
        <v>102</v>
      </c>
      <c r="ADI2" s="15" t="s">
        <v>102</v>
      </c>
      <c r="ADJ2" s="15" t="s">
        <v>102</v>
      </c>
      <c r="ADK2" s="15" t="s">
        <v>102</v>
      </c>
      <c r="ADL2" s="15" t="s">
        <v>102</v>
      </c>
      <c r="ADM2" s="15" t="s">
        <v>102</v>
      </c>
      <c r="ADN2" s="15" t="s">
        <v>102</v>
      </c>
      <c r="ADO2" s="15" t="s">
        <v>102</v>
      </c>
      <c r="ADP2" s="15" t="s">
        <v>102</v>
      </c>
      <c r="ADQ2" s="15" t="s">
        <v>102</v>
      </c>
      <c r="ADR2" s="2">
        <v>33</v>
      </c>
      <c r="ADS2" s="2" t="s">
        <v>102</v>
      </c>
      <c r="ADT2" s="6" t="s">
        <v>102</v>
      </c>
      <c r="ADU2" s="6" t="s">
        <v>102</v>
      </c>
      <c r="ADV2" s="6" t="s">
        <v>102</v>
      </c>
      <c r="ADW2" s="6" t="s">
        <v>102</v>
      </c>
      <c r="ADX2" s="15" t="s">
        <v>102</v>
      </c>
      <c r="ADY2" s="2">
        <v>0</v>
      </c>
      <c r="ADZ2" s="19">
        <v>0</v>
      </c>
      <c r="AEA2" s="15" t="s">
        <v>102</v>
      </c>
      <c r="AEB2" s="15" t="s">
        <v>102</v>
      </c>
      <c r="AEC2" s="15" t="s">
        <v>102</v>
      </c>
      <c r="AED2" s="15" t="s">
        <v>102</v>
      </c>
      <c r="AEE2" s="15" t="s">
        <v>102</v>
      </c>
      <c r="AEF2" s="15" t="s">
        <v>102</v>
      </c>
      <c r="AEG2" s="15" t="s">
        <v>102</v>
      </c>
      <c r="AEH2" s="15" t="s">
        <v>102</v>
      </c>
      <c r="AEI2" s="15" t="s">
        <v>102</v>
      </c>
      <c r="AEJ2" s="15" t="s">
        <v>102</v>
      </c>
      <c r="AEK2" s="16" t="s">
        <v>102</v>
      </c>
      <c r="AEL2" s="15" t="s">
        <v>102</v>
      </c>
      <c r="AEM2" s="15" t="s">
        <v>102</v>
      </c>
      <c r="AEN2" s="15" t="s">
        <v>102</v>
      </c>
      <c r="AEO2" s="15" t="s">
        <v>102</v>
      </c>
      <c r="AEP2" s="16" t="s">
        <v>102</v>
      </c>
      <c r="AEQ2" s="15" t="s">
        <v>102</v>
      </c>
      <c r="AER2" s="16" t="s">
        <v>102</v>
      </c>
      <c r="AES2" s="15" t="s">
        <v>102</v>
      </c>
      <c r="AET2" s="15" t="s">
        <v>102</v>
      </c>
      <c r="AEU2" s="15" t="s">
        <v>102</v>
      </c>
      <c r="AEV2" s="15" t="s">
        <v>102</v>
      </c>
      <c r="AEW2" s="15" t="s">
        <v>102</v>
      </c>
      <c r="AEX2" s="92"/>
      <c r="AEY2" s="66" t="s">
        <v>102</v>
      </c>
      <c r="AEZ2" s="48" t="s">
        <v>102</v>
      </c>
      <c r="AFA2" s="48" t="s">
        <v>102</v>
      </c>
      <c r="AFB2" s="48" t="s">
        <v>102</v>
      </c>
      <c r="AFC2" s="48" t="s">
        <v>102</v>
      </c>
      <c r="AFD2" s="48" t="s">
        <v>102</v>
      </c>
      <c r="AFE2" s="2">
        <v>0</v>
      </c>
      <c r="AFF2" s="2">
        <v>2</v>
      </c>
      <c r="AFG2" s="2" t="s">
        <v>102</v>
      </c>
      <c r="AFH2" s="2" t="s">
        <v>102</v>
      </c>
      <c r="AFI2" s="2">
        <v>2</v>
      </c>
      <c r="AFJ2" s="2" t="s">
        <v>102</v>
      </c>
      <c r="AFK2" s="15" t="s">
        <v>102</v>
      </c>
      <c r="AFL2" s="15" t="s">
        <v>102</v>
      </c>
      <c r="AFM2" s="15" t="s">
        <v>102</v>
      </c>
      <c r="AFN2" s="2" t="s">
        <v>102</v>
      </c>
      <c r="AFO2" s="2" t="s">
        <v>102</v>
      </c>
      <c r="AFP2" s="2" t="s">
        <v>102</v>
      </c>
      <c r="AFQ2" s="15" t="s">
        <v>102</v>
      </c>
      <c r="AFR2" s="15" t="s">
        <v>102</v>
      </c>
      <c r="AFS2" s="15" t="s">
        <v>102</v>
      </c>
      <c r="AFT2" s="15" t="s">
        <v>102</v>
      </c>
      <c r="AFU2" s="15" t="s">
        <v>102</v>
      </c>
      <c r="AFV2" s="15" t="s">
        <v>102</v>
      </c>
      <c r="AFW2" s="2" t="s">
        <v>102</v>
      </c>
      <c r="AFX2" s="2" t="s">
        <v>102</v>
      </c>
      <c r="AFY2" s="2" t="s">
        <v>102</v>
      </c>
      <c r="AFZ2" s="2" t="s">
        <v>102</v>
      </c>
      <c r="AGA2" s="2" t="s">
        <v>102</v>
      </c>
      <c r="AGB2" s="2" t="s">
        <v>102</v>
      </c>
      <c r="AGC2" s="2" t="s">
        <v>102</v>
      </c>
      <c r="AGD2" s="2" t="s">
        <v>102</v>
      </c>
      <c r="AGE2" s="2" t="s">
        <v>102</v>
      </c>
      <c r="AGF2" s="2" t="s">
        <v>102</v>
      </c>
      <c r="AGG2" s="2" t="s">
        <v>102</v>
      </c>
      <c r="AGH2" s="2" t="s">
        <v>102</v>
      </c>
      <c r="AGI2" s="2" t="s">
        <v>102</v>
      </c>
      <c r="AGJ2" s="2" t="s">
        <v>102</v>
      </c>
      <c r="AGK2" s="2" t="s">
        <v>102</v>
      </c>
      <c r="AGL2" s="2">
        <v>0</v>
      </c>
      <c r="AGM2" s="2" t="s">
        <v>102</v>
      </c>
      <c r="AGN2" s="2" t="s">
        <v>102</v>
      </c>
      <c r="AGO2" s="2" t="s">
        <v>102</v>
      </c>
      <c r="AGP2" s="16" t="s">
        <v>102</v>
      </c>
      <c r="AGQ2" s="48" t="s">
        <v>102</v>
      </c>
      <c r="AGR2" s="48" t="s">
        <v>102</v>
      </c>
      <c r="AGS2" s="2" t="s">
        <v>102</v>
      </c>
      <c r="AGT2" s="2" t="s">
        <v>102</v>
      </c>
      <c r="AGU2" s="2" t="s">
        <v>102</v>
      </c>
      <c r="AGV2" s="2" t="s">
        <v>102</v>
      </c>
      <c r="AGW2" s="48" t="s">
        <v>102</v>
      </c>
      <c r="AGX2" s="2">
        <v>1</v>
      </c>
      <c r="AGY2" s="2" t="s">
        <v>102</v>
      </c>
      <c r="AGZ2" s="2" t="s">
        <v>102</v>
      </c>
      <c r="AHA2" s="2" t="s">
        <v>102</v>
      </c>
      <c r="AHB2" s="2" t="s">
        <v>102</v>
      </c>
      <c r="AHC2" s="2">
        <v>215</v>
      </c>
      <c r="AHD2" s="2" t="s">
        <v>102</v>
      </c>
      <c r="AHE2" s="2" t="s">
        <v>102</v>
      </c>
      <c r="AHF2" s="2" t="s">
        <v>102</v>
      </c>
      <c r="AHG2" s="2" t="s">
        <v>102</v>
      </c>
      <c r="AHH2" s="2" t="s">
        <v>102</v>
      </c>
      <c r="AHI2" s="2" t="s">
        <v>102</v>
      </c>
      <c r="AHJ2" s="2" t="s">
        <v>102</v>
      </c>
      <c r="AHK2" s="2" t="s">
        <v>102</v>
      </c>
      <c r="AHL2" s="2" t="s">
        <v>102</v>
      </c>
      <c r="AHM2" s="2">
        <v>0</v>
      </c>
      <c r="AHN2" s="2">
        <v>0</v>
      </c>
      <c r="AHO2" s="2" t="s">
        <v>102</v>
      </c>
      <c r="AHP2" s="2" t="s">
        <v>102</v>
      </c>
      <c r="AHQ2" s="2" t="s">
        <v>102</v>
      </c>
      <c r="AHR2" s="2">
        <v>11</v>
      </c>
      <c r="AHS2" s="2" t="s">
        <v>102</v>
      </c>
      <c r="AHT2" s="2" t="s">
        <v>102</v>
      </c>
      <c r="AHU2" s="2" t="s">
        <v>102</v>
      </c>
      <c r="AHV2" s="2" t="s">
        <v>102</v>
      </c>
      <c r="AHW2" s="2">
        <v>3</v>
      </c>
      <c r="AHX2" s="2" t="s">
        <v>102</v>
      </c>
      <c r="AHY2" s="2" t="s">
        <v>102</v>
      </c>
      <c r="AHZ2" s="2" t="s">
        <v>102</v>
      </c>
      <c r="AIA2" s="2" t="s">
        <v>102</v>
      </c>
      <c r="AIB2" s="2" t="s">
        <v>102</v>
      </c>
      <c r="AIC2" s="2" t="s">
        <v>102</v>
      </c>
      <c r="AID2" s="2" t="s">
        <v>102</v>
      </c>
      <c r="AIE2" s="2" t="s">
        <v>102</v>
      </c>
      <c r="AIF2" s="2">
        <v>0</v>
      </c>
      <c r="AIG2" s="2" t="s">
        <v>102</v>
      </c>
      <c r="AIH2" s="2" t="s">
        <v>102</v>
      </c>
      <c r="AII2" s="2" t="s">
        <v>102</v>
      </c>
      <c r="AIJ2" s="2" t="s">
        <v>102</v>
      </c>
      <c r="AIK2" s="2">
        <v>2</v>
      </c>
      <c r="AIL2" s="2" t="s">
        <v>102</v>
      </c>
      <c r="AIM2" s="2">
        <v>12</v>
      </c>
      <c r="AIN2" s="2" t="s">
        <v>102</v>
      </c>
      <c r="AIO2" s="2">
        <v>7</v>
      </c>
      <c r="AIP2" s="2" t="s">
        <v>102</v>
      </c>
      <c r="AIQ2" s="2" t="s">
        <v>102</v>
      </c>
      <c r="AIR2" s="2" t="s">
        <v>102</v>
      </c>
      <c r="AIS2" s="2" t="s">
        <v>102</v>
      </c>
      <c r="AIT2" s="2" t="s">
        <v>102</v>
      </c>
      <c r="AIU2" s="2" t="s">
        <v>102</v>
      </c>
      <c r="AIV2" s="2" t="s">
        <v>102</v>
      </c>
      <c r="AIW2" s="2" t="s">
        <v>102</v>
      </c>
      <c r="AIX2" s="2" t="s">
        <v>102</v>
      </c>
      <c r="AIY2" s="2" t="s">
        <v>102</v>
      </c>
      <c r="AIZ2" s="2" t="s">
        <v>102</v>
      </c>
      <c r="AJA2" s="2" t="s">
        <v>102</v>
      </c>
      <c r="AJB2" s="2" t="s">
        <v>102</v>
      </c>
      <c r="AJC2" s="2" t="s">
        <v>102</v>
      </c>
      <c r="AJD2" s="2" t="s">
        <v>102</v>
      </c>
      <c r="AJE2" s="2" t="s">
        <v>102</v>
      </c>
      <c r="AJF2" s="2" t="s">
        <v>102</v>
      </c>
      <c r="AJG2" s="2" t="s">
        <v>102</v>
      </c>
      <c r="AJH2" s="2" t="s">
        <v>102</v>
      </c>
      <c r="AJI2" s="2" t="s">
        <v>102</v>
      </c>
      <c r="AJJ2" s="2" t="s">
        <v>102</v>
      </c>
      <c r="AJK2" s="2">
        <v>61</v>
      </c>
      <c r="AJL2" s="2">
        <v>88</v>
      </c>
      <c r="AJM2" s="19">
        <v>6</v>
      </c>
      <c r="AJN2" s="2">
        <v>7</v>
      </c>
      <c r="AJO2" s="2">
        <v>0</v>
      </c>
      <c r="AJP2" s="2" t="s">
        <v>102</v>
      </c>
      <c r="AJQ2" s="15" t="s">
        <v>102</v>
      </c>
      <c r="AJR2" s="2">
        <v>7</v>
      </c>
      <c r="AJS2" s="19">
        <v>34</v>
      </c>
      <c r="AJT2" s="2" t="s">
        <v>102</v>
      </c>
      <c r="AJU2" s="2">
        <v>1</v>
      </c>
      <c r="AJV2" s="2" t="s">
        <v>102</v>
      </c>
      <c r="AJW2" s="2" t="s">
        <v>102</v>
      </c>
      <c r="AJX2" s="2">
        <v>0</v>
      </c>
      <c r="AJY2" s="2" t="s">
        <v>102</v>
      </c>
      <c r="AJZ2" s="2">
        <v>0</v>
      </c>
      <c r="AKA2" s="2" t="s">
        <v>102</v>
      </c>
      <c r="AKB2" s="2" t="s">
        <v>102</v>
      </c>
      <c r="AKC2" s="2" t="s">
        <v>102</v>
      </c>
      <c r="AKD2" s="2" t="s">
        <v>102</v>
      </c>
      <c r="AKE2" s="2" t="s">
        <v>102</v>
      </c>
      <c r="AKF2" s="2" t="s">
        <v>102</v>
      </c>
      <c r="AKG2" s="2" t="s">
        <v>102</v>
      </c>
      <c r="AKH2" s="15" t="s">
        <v>102</v>
      </c>
      <c r="AKI2" s="2" t="s">
        <v>102</v>
      </c>
      <c r="AKJ2" s="2">
        <f>8+17+13+9+7+26+1</f>
        <v>81</v>
      </c>
      <c r="AKK2" s="2" t="s">
        <v>102</v>
      </c>
      <c r="AKL2" s="2" t="s">
        <v>102</v>
      </c>
      <c r="AKM2" s="2" t="s">
        <v>102</v>
      </c>
      <c r="AKN2" s="2">
        <v>0</v>
      </c>
      <c r="AKO2" s="2" t="s">
        <v>102</v>
      </c>
      <c r="AKP2" s="2" t="s">
        <v>102</v>
      </c>
      <c r="AKQ2" s="2" t="s">
        <v>102</v>
      </c>
      <c r="AKR2" s="2">
        <v>2</v>
      </c>
      <c r="AKS2" s="2">
        <v>2</v>
      </c>
      <c r="AKT2" s="2" t="s">
        <v>102</v>
      </c>
    </row>
    <row r="3" spans="1:982" ht="15" thickBot="1" x14ac:dyDescent="0.35">
      <c r="A3" s="80" t="s">
        <v>1</v>
      </c>
      <c r="B3" s="86"/>
      <c r="C3" s="35" t="s">
        <v>102</v>
      </c>
      <c r="D3" s="35" t="s">
        <v>102</v>
      </c>
      <c r="E3" s="11" t="s">
        <v>102</v>
      </c>
      <c r="F3" s="21">
        <f>94</f>
        <v>94</v>
      </c>
      <c r="G3" s="11" t="s">
        <v>102</v>
      </c>
      <c r="H3" s="11" t="s">
        <v>102</v>
      </c>
      <c r="I3" s="11" t="s">
        <v>102</v>
      </c>
      <c r="J3" s="22" t="s">
        <v>102</v>
      </c>
      <c r="K3" s="22" t="s">
        <v>102</v>
      </c>
      <c r="L3" s="1">
        <v>27</v>
      </c>
      <c r="M3" s="11" t="s">
        <v>102</v>
      </c>
      <c r="N3" s="1" t="s">
        <v>102</v>
      </c>
      <c r="O3" s="1" t="s">
        <v>102</v>
      </c>
      <c r="P3" s="4" t="s">
        <v>102</v>
      </c>
      <c r="Q3" s="4" t="s">
        <v>102</v>
      </c>
      <c r="R3" s="4" t="s">
        <v>102</v>
      </c>
      <c r="S3" s="4" t="s">
        <v>102</v>
      </c>
      <c r="T3" s="4" t="s">
        <v>102</v>
      </c>
      <c r="U3" s="9" t="s">
        <v>102</v>
      </c>
      <c r="V3" s="4" t="s">
        <v>102</v>
      </c>
      <c r="W3" s="14" t="s">
        <v>102</v>
      </c>
      <c r="X3" s="21">
        <v>0</v>
      </c>
      <c r="Y3" s="11" t="s">
        <v>102</v>
      </c>
      <c r="Z3" s="11" t="s">
        <v>102</v>
      </c>
      <c r="AA3" s="15" t="s">
        <v>102</v>
      </c>
      <c r="AB3" s="15" t="s">
        <v>102</v>
      </c>
      <c r="AC3" s="15" t="s">
        <v>102</v>
      </c>
      <c r="AD3" s="1">
        <f>4+13+1+7+14</f>
        <v>39</v>
      </c>
      <c r="AE3" s="1" t="s">
        <v>102</v>
      </c>
      <c r="AF3" s="1">
        <v>2</v>
      </c>
      <c r="AG3" s="1" t="s">
        <v>102</v>
      </c>
      <c r="AH3" s="1" t="s">
        <v>102</v>
      </c>
      <c r="AI3" s="1">
        <v>0</v>
      </c>
      <c r="AJ3" s="1" t="s">
        <v>102</v>
      </c>
      <c r="AK3" s="1" t="s">
        <v>102</v>
      </c>
      <c r="AL3" s="1">
        <f>13+2</f>
        <v>15</v>
      </c>
      <c r="AM3" s="1">
        <v>0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86"/>
      <c r="AV3" s="1">
        <v>0</v>
      </c>
      <c r="AW3" s="1" t="s">
        <v>102</v>
      </c>
      <c r="AX3" s="1">
        <v>2</v>
      </c>
      <c r="AY3" s="1" t="s">
        <v>102</v>
      </c>
      <c r="AZ3" s="1" t="s">
        <v>102</v>
      </c>
      <c r="BA3" s="1" t="s">
        <v>102</v>
      </c>
      <c r="BB3" s="1" t="s">
        <v>102</v>
      </c>
      <c r="BC3" s="1">
        <v>105</v>
      </c>
      <c r="BD3" s="4" t="s">
        <v>102</v>
      </c>
      <c r="BE3" s="86"/>
      <c r="BF3" s="1">
        <v>0</v>
      </c>
      <c r="BG3" s="1" t="s">
        <v>102</v>
      </c>
      <c r="BH3" s="1" t="s">
        <v>102</v>
      </c>
      <c r="BI3" s="1" t="s">
        <v>102</v>
      </c>
      <c r="BJ3" s="1" t="s">
        <v>102</v>
      </c>
      <c r="BK3" s="95"/>
      <c r="BL3" s="17" t="s">
        <v>102</v>
      </c>
      <c r="BM3" s="17" t="s">
        <v>102</v>
      </c>
      <c r="BN3" s="9" t="s">
        <v>102</v>
      </c>
      <c r="BO3" s="41" t="s">
        <v>102</v>
      </c>
      <c r="BP3" s="9" t="s">
        <v>102</v>
      </c>
      <c r="BQ3" s="9" t="s">
        <v>102</v>
      </c>
      <c r="BR3" s="9" t="s">
        <v>102</v>
      </c>
      <c r="BS3" s="9" t="s">
        <v>102</v>
      </c>
      <c r="BT3" s="9" t="s">
        <v>102</v>
      </c>
      <c r="BU3" s="9" t="s">
        <v>102</v>
      </c>
      <c r="BV3" s="9" t="s">
        <v>102</v>
      </c>
      <c r="BW3" s="9" t="s">
        <v>102</v>
      </c>
      <c r="BX3" s="9" t="s">
        <v>102</v>
      </c>
      <c r="BY3" s="9" t="s">
        <v>102</v>
      </c>
      <c r="BZ3" s="41" t="s">
        <v>102</v>
      </c>
      <c r="CA3" s="9" t="s">
        <v>102</v>
      </c>
      <c r="CB3" s="9" t="s">
        <v>102</v>
      </c>
      <c r="CC3" s="9" t="s">
        <v>102</v>
      </c>
      <c r="CD3" s="9" t="s">
        <v>102</v>
      </c>
      <c r="CE3" s="9" t="s">
        <v>102</v>
      </c>
      <c r="CF3" s="9" t="s">
        <v>102</v>
      </c>
      <c r="CG3" s="9" t="s">
        <v>102</v>
      </c>
      <c r="CH3" s="9" t="s">
        <v>102</v>
      </c>
      <c r="CI3" s="9" t="s">
        <v>102</v>
      </c>
      <c r="CJ3" s="17" t="s">
        <v>102</v>
      </c>
      <c r="CK3" s="9" t="s">
        <v>102</v>
      </c>
      <c r="CL3" s="9" t="s">
        <v>102</v>
      </c>
      <c r="CM3" s="9" t="s">
        <v>102</v>
      </c>
      <c r="CN3" s="9" t="s">
        <v>102</v>
      </c>
      <c r="CO3" s="17" t="s">
        <v>102</v>
      </c>
      <c r="CP3" s="9" t="s">
        <v>102</v>
      </c>
      <c r="CQ3" s="9" t="s">
        <v>102</v>
      </c>
      <c r="CR3" s="9" t="s">
        <v>102</v>
      </c>
      <c r="CS3" s="41" t="s">
        <v>102</v>
      </c>
      <c r="CT3" s="17" t="s">
        <v>102</v>
      </c>
      <c r="CU3" s="9" t="s">
        <v>102</v>
      </c>
      <c r="CV3" s="9" t="s">
        <v>102</v>
      </c>
      <c r="CW3" s="9" t="s">
        <v>102</v>
      </c>
      <c r="CX3" s="9" t="s">
        <v>102</v>
      </c>
      <c r="CY3" s="9" t="s">
        <v>102</v>
      </c>
      <c r="CZ3" s="17" t="s">
        <v>102</v>
      </c>
      <c r="DA3" s="9" t="s">
        <v>102</v>
      </c>
      <c r="DB3" s="9" t="s">
        <v>102</v>
      </c>
      <c r="DC3" s="17" t="s">
        <v>102</v>
      </c>
      <c r="DD3" s="9" t="s">
        <v>102</v>
      </c>
      <c r="DE3" s="9" t="s">
        <v>102</v>
      </c>
      <c r="DF3" s="17" t="s">
        <v>102</v>
      </c>
      <c r="DG3" s="9" t="s">
        <v>102</v>
      </c>
      <c r="DH3" s="9" t="s">
        <v>102</v>
      </c>
      <c r="DI3" s="9" t="s">
        <v>102</v>
      </c>
      <c r="DJ3" s="17" t="s">
        <v>102</v>
      </c>
      <c r="DK3" s="17" t="s">
        <v>102</v>
      </c>
      <c r="DL3" s="9" t="s">
        <v>102</v>
      </c>
      <c r="DM3" s="9" t="s">
        <v>102</v>
      </c>
      <c r="DN3" s="9" t="s">
        <v>102</v>
      </c>
      <c r="DO3" s="9" t="s">
        <v>102</v>
      </c>
      <c r="DP3" s="9" t="s">
        <v>102</v>
      </c>
      <c r="DQ3" s="9" t="s">
        <v>102</v>
      </c>
      <c r="DR3" s="9" t="s">
        <v>102</v>
      </c>
      <c r="DS3" s="9" t="s">
        <v>102</v>
      </c>
      <c r="DT3" s="9" t="s">
        <v>102</v>
      </c>
      <c r="DU3" s="9" t="s">
        <v>102</v>
      </c>
      <c r="DV3" s="17" t="s">
        <v>102</v>
      </c>
      <c r="DW3" s="9" t="s">
        <v>102</v>
      </c>
      <c r="DX3" s="9" t="s">
        <v>102</v>
      </c>
      <c r="DY3" s="9" t="s">
        <v>102</v>
      </c>
      <c r="DZ3" s="9" t="s">
        <v>102</v>
      </c>
      <c r="EA3" s="9" t="s">
        <v>102</v>
      </c>
      <c r="EB3" s="9" t="s">
        <v>102</v>
      </c>
      <c r="EC3" s="9" t="s">
        <v>102</v>
      </c>
      <c r="ED3" s="41" t="s">
        <v>102</v>
      </c>
      <c r="EE3" s="9" t="s">
        <v>102</v>
      </c>
      <c r="EF3" s="17" t="s">
        <v>102</v>
      </c>
      <c r="EG3" s="17" t="s">
        <v>102</v>
      </c>
      <c r="EH3" s="9" t="s">
        <v>102</v>
      </c>
      <c r="EI3" s="9" t="s">
        <v>102</v>
      </c>
      <c r="EJ3" s="17" t="s">
        <v>102</v>
      </c>
      <c r="EK3" s="17" t="s">
        <v>102</v>
      </c>
      <c r="EL3" s="9" t="s">
        <v>102</v>
      </c>
      <c r="EM3" s="9" t="s">
        <v>102</v>
      </c>
      <c r="EN3" s="9" t="s">
        <v>102</v>
      </c>
      <c r="EO3" s="9" t="s">
        <v>102</v>
      </c>
      <c r="EP3" s="17" t="s">
        <v>102</v>
      </c>
      <c r="EQ3" s="17" t="s">
        <v>102</v>
      </c>
      <c r="ER3" s="17" t="s">
        <v>102</v>
      </c>
      <c r="ES3" s="17" t="s">
        <v>102</v>
      </c>
      <c r="ET3" s="95"/>
      <c r="EU3" s="1" t="s">
        <v>102</v>
      </c>
      <c r="EV3" s="1" t="s">
        <v>102</v>
      </c>
      <c r="EW3" s="86"/>
      <c r="EX3" s="4" t="s">
        <v>102</v>
      </c>
      <c r="EY3" s="4">
        <v>1</v>
      </c>
      <c r="EZ3" s="4" t="s">
        <v>102</v>
      </c>
      <c r="FA3" s="4" t="s">
        <v>102</v>
      </c>
      <c r="FB3" s="4">
        <v>9</v>
      </c>
      <c r="FC3" s="4" t="s">
        <v>102</v>
      </c>
      <c r="FD3" s="4" t="s">
        <v>102</v>
      </c>
      <c r="FE3" s="4">
        <v>0</v>
      </c>
      <c r="FF3" s="4" t="s">
        <v>102</v>
      </c>
      <c r="FG3" s="12" t="s">
        <v>102</v>
      </c>
      <c r="FH3" s="12" t="s">
        <v>102</v>
      </c>
      <c r="FI3" s="12" t="s">
        <v>102</v>
      </c>
      <c r="FJ3" s="4">
        <v>0</v>
      </c>
      <c r="FK3" s="4">
        <v>4</v>
      </c>
      <c r="FL3" s="9" t="s">
        <v>102</v>
      </c>
      <c r="FM3" s="38" t="s">
        <v>102</v>
      </c>
      <c r="FN3" s="38" t="s">
        <v>102</v>
      </c>
      <c r="FO3" s="4" t="s">
        <v>102</v>
      </c>
      <c r="FP3" s="4" t="s">
        <v>102</v>
      </c>
      <c r="FQ3" s="9" t="s">
        <v>102</v>
      </c>
      <c r="FR3" s="38" t="s">
        <v>102</v>
      </c>
      <c r="FS3" s="38" t="s">
        <v>102</v>
      </c>
      <c r="FT3" s="38" t="s">
        <v>102</v>
      </c>
      <c r="FU3" s="38" t="s">
        <v>102</v>
      </c>
      <c r="FV3" s="38" t="s">
        <v>102</v>
      </c>
      <c r="FW3" s="9" t="s">
        <v>102</v>
      </c>
      <c r="FX3" s="9" t="s">
        <v>102</v>
      </c>
      <c r="FY3" s="9" t="s">
        <v>102</v>
      </c>
      <c r="FZ3" s="9" t="s">
        <v>102</v>
      </c>
      <c r="GA3" s="9" t="s">
        <v>102</v>
      </c>
      <c r="GB3" s="9" t="s">
        <v>102</v>
      </c>
      <c r="GC3" s="9" t="s">
        <v>102</v>
      </c>
      <c r="GD3" s="9" t="s">
        <v>102</v>
      </c>
      <c r="GE3" s="9" t="s">
        <v>102</v>
      </c>
      <c r="GF3" s="9" t="s">
        <v>102</v>
      </c>
      <c r="GG3" s="4">
        <v>1</v>
      </c>
      <c r="GH3" s="4" t="s">
        <v>102</v>
      </c>
      <c r="GI3" s="9" t="s">
        <v>102</v>
      </c>
      <c r="GJ3" s="9" t="s">
        <v>102</v>
      </c>
      <c r="GK3" s="9" t="s">
        <v>102</v>
      </c>
      <c r="GL3" s="4">
        <v>1</v>
      </c>
      <c r="GM3" s="4" t="s">
        <v>102</v>
      </c>
      <c r="GN3" s="4">
        <v>3</v>
      </c>
      <c r="GO3" s="4">
        <v>0</v>
      </c>
      <c r="GP3" s="4" t="s">
        <v>102</v>
      </c>
      <c r="GQ3" s="4" t="s">
        <v>102</v>
      </c>
      <c r="GR3" s="4" t="s">
        <v>102</v>
      </c>
      <c r="GS3" s="4" t="s">
        <v>102</v>
      </c>
      <c r="GT3" s="4" t="s">
        <v>102</v>
      </c>
      <c r="GU3" s="4">
        <v>11</v>
      </c>
      <c r="GV3" s="4" t="s">
        <v>102</v>
      </c>
      <c r="GW3" s="4" t="s">
        <v>102</v>
      </c>
      <c r="GX3" s="4" t="s">
        <v>102</v>
      </c>
      <c r="GY3" s="4" t="s">
        <v>102</v>
      </c>
      <c r="GZ3" s="4">
        <v>0</v>
      </c>
      <c r="HA3" s="4">
        <v>2</v>
      </c>
      <c r="HB3" s="4" t="s">
        <v>102</v>
      </c>
      <c r="HC3" s="9" t="s">
        <v>102</v>
      </c>
      <c r="HD3" s="4" t="s">
        <v>102</v>
      </c>
      <c r="HE3" s="86"/>
      <c r="HF3" s="4">
        <v>0</v>
      </c>
      <c r="HG3" s="86"/>
      <c r="HH3" s="4" t="s">
        <v>102</v>
      </c>
      <c r="HI3" s="4">
        <v>18</v>
      </c>
      <c r="HJ3" s="4">
        <v>77</v>
      </c>
      <c r="HK3" s="86"/>
      <c r="HL3" s="11" t="s">
        <v>102</v>
      </c>
      <c r="HM3" s="11" t="s">
        <v>102</v>
      </c>
      <c r="HN3" s="11" t="s">
        <v>102</v>
      </c>
      <c r="HO3" s="11" t="s">
        <v>102</v>
      </c>
      <c r="HP3" s="11" t="s">
        <v>102</v>
      </c>
      <c r="HQ3" s="11" t="s">
        <v>102</v>
      </c>
      <c r="HR3" s="11">
        <v>0</v>
      </c>
      <c r="HS3" s="11" t="s">
        <v>102</v>
      </c>
      <c r="HT3" s="11" t="s">
        <v>102</v>
      </c>
      <c r="HU3" s="11" t="s">
        <v>102</v>
      </c>
      <c r="HV3" s="11" t="s">
        <v>102</v>
      </c>
      <c r="HW3" s="11" t="s">
        <v>102</v>
      </c>
      <c r="HX3" s="11" t="s">
        <v>102</v>
      </c>
      <c r="HY3" s="11">
        <v>0</v>
      </c>
      <c r="HZ3" s="11">
        <v>0</v>
      </c>
      <c r="IA3" s="11" t="s">
        <v>102</v>
      </c>
      <c r="IB3" s="11" t="s">
        <v>102</v>
      </c>
      <c r="IC3" s="11" t="s">
        <v>102</v>
      </c>
      <c r="ID3" s="11" t="s">
        <v>102</v>
      </c>
      <c r="IE3" s="11" t="s">
        <v>102</v>
      </c>
      <c r="IF3" s="11" t="s">
        <v>102</v>
      </c>
      <c r="IG3" s="11" t="s">
        <v>102</v>
      </c>
      <c r="IH3" s="11" t="s">
        <v>102</v>
      </c>
      <c r="II3" s="11" t="s">
        <v>102</v>
      </c>
      <c r="IJ3" s="11" t="s">
        <v>102</v>
      </c>
      <c r="IK3" s="11" t="s">
        <v>102</v>
      </c>
      <c r="IL3" s="11" t="s">
        <v>102</v>
      </c>
      <c r="IM3" s="4" t="s">
        <v>102</v>
      </c>
      <c r="IN3" s="4" t="s">
        <v>102</v>
      </c>
      <c r="IO3" s="4" t="s">
        <v>102</v>
      </c>
      <c r="IP3" s="4">
        <v>0</v>
      </c>
      <c r="IQ3" s="4" t="s">
        <v>102</v>
      </c>
      <c r="IR3" s="4" t="s">
        <v>102</v>
      </c>
      <c r="IS3" s="4" t="s">
        <v>102</v>
      </c>
      <c r="IT3" s="4" t="s">
        <v>102</v>
      </c>
      <c r="IU3" s="4" t="s">
        <v>102</v>
      </c>
      <c r="IV3" s="4" t="s">
        <v>102</v>
      </c>
      <c r="IW3" s="4" t="s">
        <v>102</v>
      </c>
      <c r="IX3" s="4" t="s">
        <v>102</v>
      </c>
      <c r="IY3" s="4" t="s">
        <v>102</v>
      </c>
      <c r="IZ3" s="4" t="s">
        <v>102</v>
      </c>
      <c r="JA3" s="9" t="s">
        <v>102</v>
      </c>
      <c r="JB3" s="9" t="s">
        <v>102</v>
      </c>
      <c r="JC3" s="9" t="s">
        <v>102</v>
      </c>
      <c r="JD3" s="9" t="s">
        <v>102</v>
      </c>
      <c r="JE3" s="9" t="s">
        <v>102</v>
      </c>
      <c r="JF3" s="9" t="s">
        <v>102</v>
      </c>
      <c r="JG3" s="9" t="s">
        <v>102</v>
      </c>
      <c r="JH3" s="9" t="s">
        <v>102</v>
      </c>
      <c r="JI3" s="9" t="s">
        <v>102</v>
      </c>
      <c r="JJ3" s="4" t="s">
        <v>102</v>
      </c>
      <c r="JK3" s="4" t="s">
        <v>102</v>
      </c>
      <c r="JL3" s="4" t="s">
        <v>102</v>
      </c>
      <c r="JM3" s="4" t="s">
        <v>102</v>
      </c>
      <c r="JN3" s="11" t="s">
        <v>102</v>
      </c>
      <c r="JO3" s="11">
        <v>23</v>
      </c>
      <c r="JP3" s="11" t="s">
        <v>102</v>
      </c>
      <c r="JQ3" s="11" t="s">
        <v>102</v>
      </c>
      <c r="JR3" s="11" t="s">
        <v>102</v>
      </c>
      <c r="JS3" s="11" t="s">
        <v>102</v>
      </c>
      <c r="JT3" s="11" t="s">
        <v>102</v>
      </c>
      <c r="JU3" s="11" t="s">
        <v>102</v>
      </c>
      <c r="JV3" s="11" t="s">
        <v>102</v>
      </c>
      <c r="JW3" s="11" t="s">
        <v>102</v>
      </c>
      <c r="JX3" s="11" t="s">
        <v>102</v>
      </c>
      <c r="JY3" s="11" t="s">
        <v>102</v>
      </c>
      <c r="JZ3" s="11" t="s">
        <v>102</v>
      </c>
      <c r="KA3" s="11" t="s">
        <v>102</v>
      </c>
      <c r="KB3" s="11">
        <v>0</v>
      </c>
      <c r="KC3" s="11" t="s">
        <v>102</v>
      </c>
      <c r="KD3" s="11" t="s">
        <v>102</v>
      </c>
      <c r="KE3" s="11" t="s">
        <v>102</v>
      </c>
      <c r="KF3" s="11" t="s">
        <v>102</v>
      </c>
      <c r="KG3" s="11" t="s">
        <v>102</v>
      </c>
      <c r="KH3" s="11" t="s">
        <v>102</v>
      </c>
      <c r="KI3" s="11" t="s">
        <v>102</v>
      </c>
      <c r="KJ3" s="11" t="s">
        <v>102</v>
      </c>
      <c r="KK3" s="11" t="s">
        <v>102</v>
      </c>
      <c r="KL3" s="11" t="s">
        <v>102</v>
      </c>
      <c r="KM3" s="11">
        <v>4</v>
      </c>
      <c r="KN3" s="11" t="s">
        <v>102</v>
      </c>
      <c r="KO3" s="11" t="s">
        <v>102</v>
      </c>
      <c r="KP3" s="11" t="s">
        <v>102</v>
      </c>
      <c r="KQ3" s="11" t="s">
        <v>102</v>
      </c>
      <c r="KR3" s="11" t="s">
        <v>102</v>
      </c>
      <c r="KS3" s="11" t="s">
        <v>102</v>
      </c>
      <c r="KT3" s="11" t="s">
        <v>102</v>
      </c>
      <c r="KU3" s="11" t="s">
        <v>102</v>
      </c>
      <c r="KV3" s="11" t="s">
        <v>102</v>
      </c>
      <c r="KW3" s="11" t="s">
        <v>102</v>
      </c>
      <c r="KX3" s="11" t="s">
        <v>102</v>
      </c>
      <c r="KY3" s="11" t="s">
        <v>102</v>
      </c>
      <c r="KZ3" s="11" t="s">
        <v>102</v>
      </c>
      <c r="LA3" s="11" t="s">
        <v>102</v>
      </c>
      <c r="LB3" s="11" t="s">
        <v>102</v>
      </c>
      <c r="LC3" s="11" t="s">
        <v>102</v>
      </c>
      <c r="LD3" s="11" t="s">
        <v>102</v>
      </c>
      <c r="LE3" s="11" t="s">
        <v>102</v>
      </c>
      <c r="LF3" s="11" t="s">
        <v>102</v>
      </c>
      <c r="LG3" s="11" t="s">
        <v>102</v>
      </c>
      <c r="LH3" s="11" t="s">
        <v>102</v>
      </c>
      <c r="LI3" s="11" t="s">
        <v>102</v>
      </c>
      <c r="LJ3" s="11" t="s">
        <v>102</v>
      </c>
      <c r="LK3" s="11" t="s">
        <v>102</v>
      </c>
      <c r="LL3" s="11" t="s">
        <v>102</v>
      </c>
      <c r="LM3" s="11" t="s">
        <v>102</v>
      </c>
      <c r="LN3" s="11" t="s">
        <v>102</v>
      </c>
      <c r="LO3" s="11">
        <v>9</v>
      </c>
      <c r="LP3" s="11" t="s">
        <v>102</v>
      </c>
      <c r="LQ3" s="11" t="s">
        <v>102</v>
      </c>
      <c r="LR3" s="4">
        <v>0</v>
      </c>
      <c r="LS3" s="4" t="s">
        <v>102</v>
      </c>
      <c r="LT3" s="4" t="s">
        <v>102</v>
      </c>
      <c r="LU3" s="4" t="s">
        <v>102</v>
      </c>
      <c r="LV3" s="4" t="s">
        <v>102</v>
      </c>
      <c r="LW3" s="4" t="s">
        <v>102</v>
      </c>
      <c r="LX3" s="17" t="s">
        <v>102</v>
      </c>
      <c r="LY3" s="9" t="s">
        <v>102</v>
      </c>
      <c r="LZ3" s="9" t="s">
        <v>102</v>
      </c>
      <c r="MA3" s="9" t="s">
        <v>102</v>
      </c>
      <c r="MB3" s="4">
        <v>2</v>
      </c>
      <c r="MC3" s="4" t="s">
        <v>102</v>
      </c>
      <c r="MD3" s="4">
        <v>0</v>
      </c>
      <c r="ME3" s="11" t="s">
        <v>102</v>
      </c>
      <c r="MF3" s="11" t="s">
        <v>102</v>
      </c>
      <c r="MG3" s="11" t="s">
        <v>102</v>
      </c>
      <c r="MH3" s="4" t="s">
        <v>102</v>
      </c>
      <c r="MI3" s="4" t="s">
        <v>102</v>
      </c>
      <c r="MJ3" s="4" t="s">
        <v>102</v>
      </c>
      <c r="MK3" s="11" t="s">
        <v>102</v>
      </c>
      <c r="ML3" s="11" t="s">
        <v>102</v>
      </c>
      <c r="MM3" s="11" t="s">
        <v>102</v>
      </c>
      <c r="MN3" s="11" t="s">
        <v>102</v>
      </c>
      <c r="MO3" s="11" t="s">
        <v>102</v>
      </c>
      <c r="MP3" s="11" t="s">
        <v>102</v>
      </c>
      <c r="MQ3" s="9" t="s">
        <v>102</v>
      </c>
      <c r="MR3" s="9" t="s">
        <v>102</v>
      </c>
      <c r="MS3" s="9" t="s">
        <v>102</v>
      </c>
      <c r="MT3" s="9" t="s">
        <v>102</v>
      </c>
      <c r="MU3" s="9" t="s">
        <v>102</v>
      </c>
      <c r="MV3" s="9" t="s">
        <v>102</v>
      </c>
      <c r="MW3" s="21">
        <v>0</v>
      </c>
      <c r="MX3" s="11" t="s">
        <v>102</v>
      </c>
      <c r="MY3" s="11" t="s">
        <v>102</v>
      </c>
      <c r="MZ3" s="11" t="s">
        <v>102</v>
      </c>
      <c r="NA3" s="15" t="s">
        <v>102</v>
      </c>
      <c r="NB3" s="11" t="s">
        <v>102</v>
      </c>
      <c r="NC3" s="11" t="s">
        <v>102</v>
      </c>
      <c r="ND3" s="20">
        <v>73</v>
      </c>
      <c r="NE3" s="9" t="s">
        <v>102</v>
      </c>
      <c r="NF3" s="38" t="s">
        <v>102</v>
      </c>
      <c r="NG3" s="38" t="s">
        <v>102</v>
      </c>
      <c r="NH3" s="38" t="s">
        <v>102</v>
      </c>
      <c r="NI3" s="6" t="s">
        <v>102</v>
      </c>
      <c r="NJ3" s="38" t="s">
        <v>102</v>
      </c>
      <c r="NK3" s="38" t="s">
        <v>102</v>
      </c>
      <c r="NL3" s="9" t="s">
        <v>102</v>
      </c>
      <c r="NM3" s="9" t="s">
        <v>102</v>
      </c>
      <c r="NN3" s="9" t="s">
        <v>102</v>
      </c>
      <c r="NO3" s="9" t="s">
        <v>102</v>
      </c>
      <c r="NP3" s="9" t="s">
        <v>102</v>
      </c>
      <c r="NQ3" s="17" t="s">
        <v>102</v>
      </c>
      <c r="NR3" s="17" t="s">
        <v>102</v>
      </c>
      <c r="NS3" s="9" t="s">
        <v>102</v>
      </c>
      <c r="NT3" s="9" t="s">
        <v>102</v>
      </c>
      <c r="NU3" s="9" t="s">
        <v>102</v>
      </c>
      <c r="NV3" s="9" t="s">
        <v>102</v>
      </c>
      <c r="NW3" s="9" t="s">
        <v>102</v>
      </c>
      <c r="NX3" s="9" t="s">
        <v>102</v>
      </c>
      <c r="NY3" s="9" t="s">
        <v>102</v>
      </c>
      <c r="NZ3" s="9" t="s">
        <v>102</v>
      </c>
      <c r="OA3" s="9" t="s">
        <v>102</v>
      </c>
      <c r="OB3" s="11" t="s">
        <v>102</v>
      </c>
      <c r="OC3" s="11" t="s">
        <v>102</v>
      </c>
      <c r="OD3" s="4">
        <v>0</v>
      </c>
      <c r="OE3" s="4" t="s">
        <v>102</v>
      </c>
      <c r="OF3" s="4" t="s">
        <v>102</v>
      </c>
      <c r="OG3" s="167" t="s">
        <v>102</v>
      </c>
      <c r="OH3" s="9" t="s">
        <v>102</v>
      </c>
      <c r="OI3" s="9" t="s">
        <v>102</v>
      </c>
      <c r="OJ3" s="38" t="s">
        <v>102</v>
      </c>
      <c r="OK3" s="11">
        <v>0</v>
      </c>
      <c r="OL3" s="11" t="s">
        <v>102</v>
      </c>
      <c r="OM3" s="11" t="s">
        <v>102</v>
      </c>
      <c r="ON3" s="20">
        <v>51</v>
      </c>
      <c r="OO3" s="20">
        <v>0</v>
      </c>
      <c r="OP3" s="9" t="s">
        <v>102</v>
      </c>
      <c r="OQ3" s="9" t="s">
        <v>102</v>
      </c>
      <c r="OR3" s="9" t="s">
        <v>102</v>
      </c>
      <c r="OS3" s="9" t="s">
        <v>102</v>
      </c>
      <c r="OT3" s="9" t="s">
        <v>102</v>
      </c>
      <c r="OU3" s="4" t="s">
        <v>102</v>
      </c>
      <c r="OV3" s="4" t="s">
        <v>102</v>
      </c>
      <c r="OW3" s="4" t="s">
        <v>102</v>
      </c>
      <c r="OX3" s="4" t="s">
        <v>102</v>
      </c>
      <c r="OY3" s="11">
        <f>159+8+2+9</f>
        <v>178</v>
      </c>
      <c r="OZ3" s="11" t="s">
        <v>102</v>
      </c>
      <c r="PA3" s="11" t="s">
        <v>102</v>
      </c>
      <c r="PB3" s="11" t="s">
        <v>102</v>
      </c>
      <c r="PC3" s="11" t="s">
        <v>102</v>
      </c>
      <c r="PD3" s="9" t="s">
        <v>102</v>
      </c>
      <c r="PE3" s="9" t="s">
        <v>102</v>
      </c>
      <c r="PF3" s="9" t="s">
        <v>102</v>
      </c>
      <c r="PG3" s="9" t="s">
        <v>102</v>
      </c>
      <c r="PH3" s="9" t="s">
        <v>102</v>
      </c>
      <c r="PI3" s="9" t="s">
        <v>102</v>
      </c>
      <c r="PJ3" s="4">
        <v>0</v>
      </c>
      <c r="PK3" s="4">
        <v>0</v>
      </c>
      <c r="PL3" s="4" t="s">
        <v>102</v>
      </c>
      <c r="PM3" s="4" t="s">
        <v>102</v>
      </c>
      <c r="PN3" s="4" t="s">
        <v>102</v>
      </c>
      <c r="PO3" s="4" t="s">
        <v>102</v>
      </c>
      <c r="PP3" s="4" t="s">
        <v>102</v>
      </c>
      <c r="PQ3" s="4">
        <v>0</v>
      </c>
      <c r="PR3" s="4" t="s">
        <v>102</v>
      </c>
      <c r="PS3" s="4" t="s">
        <v>102</v>
      </c>
      <c r="PT3" s="4" t="s">
        <v>102</v>
      </c>
      <c r="PU3" s="9" t="s">
        <v>102</v>
      </c>
      <c r="PV3" s="9" t="s">
        <v>102</v>
      </c>
      <c r="PW3" s="9" t="s">
        <v>102</v>
      </c>
      <c r="PX3" s="9" t="s">
        <v>102</v>
      </c>
      <c r="PY3" s="9" t="s">
        <v>102</v>
      </c>
      <c r="PZ3" s="9" t="s">
        <v>102</v>
      </c>
      <c r="QA3" s="9" t="s">
        <v>102</v>
      </c>
      <c r="QB3" s="11" t="s">
        <v>102</v>
      </c>
      <c r="QC3" s="11" t="s">
        <v>102</v>
      </c>
      <c r="QD3" s="11" t="s">
        <v>102</v>
      </c>
      <c r="QE3" s="11" t="s">
        <v>102</v>
      </c>
      <c r="QF3" s="11">
        <v>9</v>
      </c>
      <c r="QG3" s="11" t="s">
        <v>102</v>
      </c>
      <c r="QH3" s="11" t="s">
        <v>102</v>
      </c>
      <c r="QI3" s="56" t="s">
        <v>102</v>
      </c>
      <c r="QJ3" s="11" t="s">
        <v>102</v>
      </c>
      <c r="QK3" s="11" t="s">
        <v>102</v>
      </c>
      <c r="QL3" s="11" t="s">
        <v>102</v>
      </c>
      <c r="QM3" s="11" t="s">
        <v>102</v>
      </c>
      <c r="QN3" s="11" t="s">
        <v>102</v>
      </c>
      <c r="QO3" s="11" t="s">
        <v>102</v>
      </c>
      <c r="QP3" s="11" t="s">
        <v>102</v>
      </c>
      <c r="QQ3" s="9">
        <v>0</v>
      </c>
      <c r="QR3" s="9" t="s">
        <v>102</v>
      </c>
      <c r="QS3" s="11" t="s">
        <v>102</v>
      </c>
      <c r="QT3" s="11" t="s">
        <v>102</v>
      </c>
      <c r="QU3" s="11" t="s">
        <v>102</v>
      </c>
      <c r="QV3" s="11" t="s">
        <v>102</v>
      </c>
      <c r="QW3" s="11" t="s">
        <v>102</v>
      </c>
      <c r="QX3" s="11" t="s">
        <v>102</v>
      </c>
      <c r="QY3" s="11" t="s">
        <v>102</v>
      </c>
      <c r="QZ3" s="11" t="s">
        <v>102</v>
      </c>
      <c r="RA3" s="11" t="s">
        <v>102</v>
      </c>
      <c r="RB3" s="11" t="s">
        <v>102</v>
      </c>
      <c r="RC3" s="11" t="s">
        <v>102</v>
      </c>
      <c r="RD3" s="11" t="s">
        <v>102</v>
      </c>
      <c r="RE3" s="11" t="s">
        <v>102</v>
      </c>
      <c r="RF3" s="11" t="s">
        <v>102</v>
      </c>
      <c r="RG3" s="11" t="s">
        <v>102</v>
      </c>
      <c r="RH3" s="11" t="s">
        <v>102</v>
      </c>
      <c r="RI3" s="11" t="s">
        <v>102</v>
      </c>
      <c r="RJ3" s="22" t="s">
        <v>102</v>
      </c>
      <c r="RK3" s="35" t="s">
        <v>102</v>
      </c>
      <c r="RL3" s="35" t="s">
        <v>102</v>
      </c>
      <c r="RM3" s="11">
        <v>3</v>
      </c>
      <c r="RN3" s="11" t="s">
        <v>102</v>
      </c>
      <c r="RO3" s="11" t="s">
        <v>102</v>
      </c>
      <c r="RP3" s="11" t="s">
        <v>102</v>
      </c>
      <c r="RQ3" s="11" t="s">
        <v>102</v>
      </c>
      <c r="RR3" s="11" t="s">
        <v>102</v>
      </c>
      <c r="RS3" s="11" t="s">
        <v>102</v>
      </c>
      <c r="RT3" s="11" t="s">
        <v>102</v>
      </c>
      <c r="RU3" s="11" t="s">
        <v>102</v>
      </c>
      <c r="RV3" s="11" t="s">
        <v>102</v>
      </c>
      <c r="RW3" s="11" t="s">
        <v>102</v>
      </c>
      <c r="RX3" s="11" t="s">
        <v>102</v>
      </c>
      <c r="RY3" s="11" t="s">
        <v>102</v>
      </c>
      <c r="RZ3" s="11" t="s">
        <v>102</v>
      </c>
      <c r="SA3" s="11" t="s">
        <v>102</v>
      </c>
      <c r="SB3" s="11" t="s">
        <v>102</v>
      </c>
      <c r="SC3" s="11" t="s">
        <v>102</v>
      </c>
      <c r="SD3" s="11" t="s">
        <v>102</v>
      </c>
      <c r="SE3" s="11">
        <v>0</v>
      </c>
      <c r="SF3" s="11" t="s">
        <v>102</v>
      </c>
      <c r="SG3" s="11" t="s">
        <v>102</v>
      </c>
      <c r="SH3" s="11" t="s">
        <v>102</v>
      </c>
      <c r="SI3" s="11">
        <v>0</v>
      </c>
      <c r="SJ3" s="11" t="s">
        <v>102</v>
      </c>
      <c r="SK3" s="11" t="s">
        <v>102</v>
      </c>
      <c r="SL3" s="2" t="s">
        <v>102</v>
      </c>
      <c r="SM3" s="11" t="s">
        <v>102</v>
      </c>
      <c r="SN3" s="11" t="s">
        <v>102</v>
      </c>
      <c r="SO3" s="11" t="s">
        <v>102</v>
      </c>
      <c r="SP3" s="2" t="s">
        <v>102</v>
      </c>
      <c r="SQ3" s="11" t="s">
        <v>102</v>
      </c>
      <c r="SR3" s="11" t="s">
        <v>102</v>
      </c>
      <c r="SS3" s="11" t="s">
        <v>102</v>
      </c>
      <c r="ST3" s="4">
        <v>0</v>
      </c>
      <c r="SU3" s="4" t="s">
        <v>102</v>
      </c>
      <c r="SV3" s="9" t="s">
        <v>102</v>
      </c>
      <c r="SW3" s="4" t="s">
        <v>102</v>
      </c>
      <c r="SX3" s="4">
        <v>0</v>
      </c>
      <c r="SY3" s="4" t="s">
        <v>102</v>
      </c>
      <c r="SZ3" s="4" t="s">
        <v>102</v>
      </c>
      <c r="TA3" s="4" t="s">
        <v>102</v>
      </c>
      <c r="TB3" s="4" t="s">
        <v>102</v>
      </c>
      <c r="TC3" s="4" t="s">
        <v>102</v>
      </c>
      <c r="TD3" s="4" t="s">
        <v>102</v>
      </c>
      <c r="TE3" s="4" t="s">
        <v>102</v>
      </c>
      <c r="TF3" s="4" t="s">
        <v>102</v>
      </c>
      <c r="TG3" s="2" t="s">
        <v>102</v>
      </c>
      <c r="TH3" s="4" t="s">
        <v>102</v>
      </c>
      <c r="TI3" s="4" t="s">
        <v>102</v>
      </c>
      <c r="TJ3" s="4" t="s">
        <v>102</v>
      </c>
      <c r="TK3" s="4" t="s">
        <v>102</v>
      </c>
      <c r="TL3" s="4" t="s">
        <v>102</v>
      </c>
      <c r="TM3" s="4" t="s">
        <v>102</v>
      </c>
      <c r="TN3" s="4" t="s">
        <v>102</v>
      </c>
      <c r="TO3" s="9" t="s">
        <v>102</v>
      </c>
      <c r="TP3" s="9" t="s">
        <v>102</v>
      </c>
      <c r="TQ3" s="95"/>
      <c r="TR3" s="9" t="s">
        <v>102</v>
      </c>
      <c r="TS3" s="9" t="s">
        <v>102</v>
      </c>
      <c r="TT3" s="9" t="s">
        <v>102</v>
      </c>
      <c r="TU3" s="86"/>
      <c r="TV3" s="1">
        <v>0</v>
      </c>
      <c r="TW3" s="1">
        <v>0</v>
      </c>
      <c r="TX3" s="1">
        <v>20</v>
      </c>
      <c r="TY3" s="1" t="s">
        <v>102</v>
      </c>
      <c r="TZ3" s="1" t="s">
        <v>102</v>
      </c>
      <c r="UA3" s="1" t="s">
        <v>102</v>
      </c>
      <c r="UB3" s="1">
        <v>0</v>
      </c>
      <c r="UC3" s="1" t="s">
        <v>102</v>
      </c>
      <c r="UD3" s="4">
        <v>0</v>
      </c>
      <c r="UE3" s="4" t="s">
        <v>102</v>
      </c>
      <c r="UF3" s="4" t="s">
        <v>102</v>
      </c>
      <c r="UG3" s="4" t="s">
        <v>102</v>
      </c>
      <c r="UH3" s="4" t="s">
        <v>102</v>
      </c>
      <c r="UI3" s="4" t="s">
        <v>102</v>
      </c>
      <c r="UJ3" s="4" t="s">
        <v>102</v>
      </c>
      <c r="UK3" s="4" t="s">
        <v>102</v>
      </c>
      <c r="UL3" s="4" t="s">
        <v>102</v>
      </c>
      <c r="UM3" s="4" t="s">
        <v>102</v>
      </c>
      <c r="UN3" s="4" t="s">
        <v>102</v>
      </c>
      <c r="UO3" s="4" t="s">
        <v>102</v>
      </c>
      <c r="UP3" s="4" t="s">
        <v>102</v>
      </c>
      <c r="UQ3" s="4">
        <v>0</v>
      </c>
      <c r="UR3" s="9" t="s">
        <v>102</v>
      </c>
      <c r="US3" s="1">
        <v>0</v>
      </c>
      <c r="UT3" s="56" t="s">
        <v>102</v>
      </c>
      <c r="UU3" s="1">
        <v>0</v>
      </c>
      <c r="UV3" s="1">
        <v>0</v>
      </c>
      <c r="UW3" s="11" t="s">
        <v>102</v>
      </c>
      <c r="UX3" s="11" t="s">
        <v>102</v>
      </c>
      <c r="UY3" s="1" t="s">
        <v>102</v>
      </c>
      <c r="UZ3" s="11" t="s">
        <v>102</v>
      </c>
      <c r="VA3" s="1">
        <v>0</v>
      </c>
      <c r="VB3" s="1" t="s">
        <v>102</v>
      </c>
      <c r="VC3" s="1" t="s">
        <v>102</v>
      </c>
      <c r="VD3" s="1" t="s">
        <v>102</v>
      </c>
      <c r="VE3" s="1">
        <v>0</v>
      </c>
      <c r="VF3" s="56" t="s">
        <v>102</v>
      </c>
      <c r="VG3" s="11" t="s">
        <v>102</v>
      </c>
      <c r="VH3" s="11" t="s">
        <v>102</v>
      </c>
      <c r="VI3" s="11" t="s">
        <v>102</v>
      </c>
      <c r="VJ3" s="11" t="s">
        <v>102</v>
      </c>
      <c r="VK3" s="11" t="s">
        <v>102</v>
      </c>
      <c r="VL3" s="11" t="s">
        <v>102</v>
      </c>
      <c r="VM3" s="11" t="s">
        <v>102</v>
      </c>
      <c r="VN3" s="11" t="s">
        <v>102</v>
      </c>
      <c r="VO3" s="11" t="s">
        <v>102</v>
      </c>
      <c r="VP3" s="1">
        <v>0</v>
      </c>
      <c r="VQ3" s="1" t="s">
        <v>102</v>
      </c>
      <c r="VR3" s="1" t="s">
        <v>102</v>
      </c>
      <c r="VS3" s="1" t="s">
        <v>102</v>
      </c>
      <c r="VT3" s="1" t="s">
        <v>102</v>
      </c>
      <c r="VU3" s="1" t="s">
        <v>102</v>
      </c>
      <c r="VV3" s="1" t="s">
        <v>102</v>
      </c>
      <c r="VW3" s="1" t="s">
        <v>102</v>
      </c>
      <c r="VX3" s="1" t="s">
        <v>102</v>
      </c>
      <c r="VY3" s="1" t="s">
        <v>102</v>
      </c>
      <c r="VZ3" s="4">
        <v>0</v>
      </c>
      <c r="WA3" s="4">
        <v>0</v>
      </c>
      <c r="WB3" s="4" t="s">
        <v>102</v>
      </c>
      <c r="WC3" s="4">
        <v>0</v>
      </c>
      <c r="WD3" s="4" t="s">
        <v>102</v>
      </c>
      <c r="WE3" s="4" t="s">
        <v>102</v>
      </c>
      <c r="WF3" s="4" t="s">
        <v>102</v>
      </c>
      <c r="WG3" s="4" t="s">
        <v>102</v>
      </c>
      <c r="WH3" s="1">
        <v>0</v>
      </c>
      <c r="WI3" s="86"/>
      <c r="WJ3" s="4">
        <v>16</v>
      </c>
      <c r="WK3" s="4">
        <v>0</v>
      </c>
      <c r="WL3" s="4" t="s">
        <v>102</v>
      </c>
      <c r="WM3" s="2" t="s">
        <v>102</v>
      </c>
      <c r="WN3" s="4" t="s">
        <v>102</v>
      </c>
      <c r="WO3" s="4" t="s">
        <v>102</v>
      </c>
      <c r="WP3" s="4" t="s">
        <v>102</v>
      </c>
      <c r="WQ3" s="4" t="s">
        <v>102</v>
      </c>
      <c r="WR3" s="4" t="s">
        <v>102</v>
      </c>
      <c r="WS3" s="4" t="s">
        <v>102</v>
      </c>
      <c r="WT3" s="4" t="s">
        <v>102</v>
      </c>
      <c r="WU3" s="4" t="s">
        <v>102</v>
      </c>
      <c r="WV3" s="4" t="s">
        <v>102</v>
      </c>
      <c r="WW3" s="4" t="s">
        <v>102</v>
      </c>
      <c r="WX3" s="4" t="s">
        <v>102</v>
      </c>
      <c r="WY3" s="9" t="s">
        <v>102</v>
      </c>
      <c r="WZ3" s="9" t="s">
        <v>102</v>
      </c>
      <c r="XA3" s="9" t="s">
        <v>102</v>
      </c>
      <c r="XB3" s="9" t="s">
        <v>102</v>
      </c>
      <c r="XC3" s="9" t="s">
        <v>102</v>
      </c>
      <c r="XD3" s="9" t="s">
        <v>102</v>
      </c>
      <c r="XE3" s="9" t="s">
        <v>102</v>
      </c>
      <c r="XF3" s="9" t="s">
        <v>102</v>
      </c>
      <c r="XG3" s="9" t="s">
        <v>102</v>
      </c>
      <c r="XH3" s="9" t="s">
        <v>102</v>
      </c>
      <c r="XI3" s="4" t="s">
        <v>102</v>
      </c>
      <c r="XJ3" s="4">
        <v>34</v>
      </c>
      <c r="XK3" s="4" t="s">
        <v>102</v>
      </c>
      <c r="XL3" s="4" t="s">
        <v>102</v>
      </c>
      <c r="XM3" s="4" t="s">
        <v>102</v>
      </c>
      <c r="XN3" s="4" t="s">
        <v>102</v>
      </c>
      <c r="XO3" s="4" t="s">
        <v>102</v>
      </c>
      <c r="XP3" s="4" t="s">
        <v>102</v>
      </c>
      <c r="XQ3" s="4" t="s">
        <v>102</v>
      </c>
      <c r="XR3" s="4" t="s">
        <v>102</v>
      </c>
      <c r="XS3" s="4" t="s">
        <v>102</v>
      </c>
      <c r="XT3" s="4" t="s">
        <v>102</v>
      </c>
      <c r="XU3" s="4" t="s">
        <v>102</v>
      </c>
      <c r="XV3" s="4" t="s">
        <v>102</v>
      </c>
      <c r="XW3" s="4" t="s">
        <v>102</v>
      </c>
      <c r="XX3" s="4" t="s">
        <v>102</v>
      </c>
      <c r="XY3" s="4" t="s">
        <v>102</v>
      </c>
      <c r="XZ3" s="4" t="s">
        <v>102</v>
      </c>
      <c r="YA3" s="4">
        <v>0</v>
      </c>
      <c r="YB3" s="4" t="s">
        <v>102</v>
      </c>
      <c r="YC3" s="4" t="s">
        <v>102</v>
      </c>
      <c r="YD3" s="4">
        <v>0</v>
      </c>
      <c r="YE3" s="4" t="s">
        <v>102</v>
      </c>
      <c r="YF3" s="4" t="s">
        <v>102</v>
      </c>
      <c r="YG3" s="4" t="s">
        <v>102</v>
      </c>
      <c r="YH3" s="4">
        <v>22</v>
      </c>
      <c r="YI3" s="4" t="s">
        <v>102</v>
      </c>
      <c r="YJ3" s="86"/>
      <c r="YK3" s="4" t="s">
        <v>102</v>
      </c>
      <c r="YL3" s="95"/>
      <c r="YM3" s="22" t="s">
        <v>102</v>
      </c>
      <c r="YN3" s="22" t="s">
        <v>102</v>
      </c>
      <c r="YO3" s="22" t="s">
        <v>102</v>
      </c>
      <c r="YP3" s="22" t="s">
        <v>102</v>
      </c>
      <c r="YQ3" s="22" t="s">
        <v>102</v>
      </c>
      <c r="YR3" s="22" t="s">
        <v>102</v>
      </c>
      <c r="YS3" s="22" t="s">
        <v>102</v>
      </c>
      <c r="YT3" s="11" t="s">
        <v>102</v>
      </c>
      <c r="YU3" s="11" t="s">
        <v>102</v>
      </c>
      <c r="YV3" s="22" t="s">
        <v>102</v>
      </c>
      <c r="YW3" s="103"/>
      <c r="YX3" s="9" t="s">
        <v>102</v>
      </c>
      <c r="YY3" s="17" t="s">
        <v>102</v>
      </c>
      <c r="YZ3" s="17" t="s">
        <v>102</v>
      </c>
      <c r="ZA3" s="22" t="s">
        <v>102</v>
      </c>
      <c r="ZB3" s="11" t="s">
        <v>102</v>
      </c>
      <c r="ZC3" s="11" t="s">
        <v>102</v>
      </c>
      <c r="ZD3" s="11" t="s">
        <v>102</v>
      </c>
      <c r="ZE3" s="1" t="s">
        <v>102</v>
      </c>
      <c r="ZF3" s="1" t="s">
        <v>102</v>
      </c>
      <c r="ZG3" s="1" t="s">
        <v>102</v>
      </c>
      <c r="ZH3" s="1" t="s">
        <v>102</v>
      </c>
      <c r="ZI3" s="22" t="s">
        <v>102</v>
      </c>
      <c r="ZJ3" s="1" t="s">
        <v>102</v>
      </c>
      <c r="ZK3" s="1" t="s">
        <v>102</v>
      </c>
      <c r="ZL3" s="1" t="s">
        <v>102</v>
      </c>
      <c r="ZM3" s="1" t="s">
        <v>102</v>
      </c>
      <c r="ZN3" s="1" t="s">
        <v>102</v>
      </c>
      <c r="ZO3" s="1" t="s">
        <v>102</v>
      </c>
      <c r="ZP3" s="11" t="s">
        <v>102</v>
      </c>
      <c r="ZQ3" s="11" t="s">
        <v>102</v>
      </c>
      <c r="ZR3" s="15" t="s">
        <v>102</v>
      </c>
      <c r="ZS3" s="11" t="s">
        <v>102</v>
      </c>
      <c r="ZT3" s="11" t="s">
        <v>102</v>
      </c>
      <c r="ZU3" s="11" t="s">
        <v>102</v>
      </c>
      <c r="ZV3" s="11" t="s">
        <v>102</v>
      </c>
      <c r="ZW3" s="11" t="s">
        <v>102</v>
      </c>
      <c r="ZX3" s="11" t="s">
        <v>102</v>
      </c>
      <c r="ZY3" s="1" t="s">
        <v>102</v>
      </c>
      <c r="ZZ3" s="16" t="s">
        <v>102</v>
      </c>
      <c r="AAA3" s="22" t="s">
        <v>102</v>
      </c>
      <c r="AAB3" s="1" t="s">
        <v>102</v>
      </c>
      <c r="AAC3" s="1" t="s">
        <v>102</v>
      </c>
      <c r="AAD3" s="1" t="s">
        <v>102</v>
      </c>
      <c r="AAE3" s="22" t="s">
        <v>102</v>
      </c>
      <c r="AAF3" s="1" t="s">
        <v>102</v>
      </c>
      <c r="AAG3" s="2" t="s">
        <v>102</v>
      </c>
      <c r="AAH3" s="1" t="s">
        <v>102</v>
      </c>
      <c r="AAI3" s="1" t="s">
        <v>102</v>
      </c>
      <c r="AAJ3" s="2" t="s">
        <v>102</v>
      </c>
      <c r="AAK3" s="1" t="s">
        <v>102</v>
      </c>
      <c r="AAL3" s="1" t="s">
        <v>102</v>
      </c>
      <c r="AAM3" s="1" t="s">
        <v>102</v>
      </c>
      <c r="AAN3" s="2" t="s">
        <v>102</v>
      </c>
      <c r="AAO3" s="22" t="s">
        <v>102</v>
      </c>
      <c r="AAP3" s="22" t="s">
        <v>102</v>
      </c>
      <c r="AAQ3" s="11" t="s">
        <v>102</v>
      </c>
      <c r="AAR3" s="22" t="s">
        <v>102</v>
      </c>
      <c r="AAS3" s="86"/>
      <c r="AAT3" s="21">
        <v>0</v>
      </c>
      <c r="AAU3" s="1" t="s">
        <v>102</v>
      </c>
      <c r="AAV3" s="86"/>
      <c r="AAW3" s="9" t="s">
        <v>102</v>
      </c>
      <c r="AAX3" s="9" t="s">
        <v>102</v>
      </c>
      <c r="AAY3" s="9" t="s">
        <v>102</v>
      </c>
      <c r="AAZ3" s="9" t="s">
        <v>102</v>
      </c>
      <c r="ABA3" s="9" t="s">
        <v>102</v>
      </c>
      <c r="ABB3" s="4" t="s">
        <v>102</v>
      </c>
      <c r="ABC3" s="4" t="s">
        <v>102</v>
      </c>
      <c r="ABD3" s="9" t="s">
        <v>102</v>
      </c>
      <c r="ABE3" s="4" t="s">
        <v>102</v>
      </c>
      <c r="ABF3" s="4" t="s">
        <v>102</v>
      </c>
      <c r="ABG3" s="1" t="s">
        <v>102</v>
      </c>
      <c r="ABH3" s="1" t="s">
        <v>102</v>
      </c>
      <c r="ABI3" s="1" t="s">
        <v>102</v>
      </c>
      <c r="ABJ3" s="1" t="s">
        <v>102</v>
      </c>
      <c r="ABK3" s="1" t="s">
        <v>102</v>
      </c>
      <c r="ABL3" s="4" t="s">
        <v>102</v>
      </c>
      <c r="ABM3" s="1" t="s">
        <v>102</v>
      </c>
      <c r="ABN3" s="1" t="s">
        <v>102</v>
      </c>
      <c r="ABO3" s="4">
        <v>0</v>
      </c>
      <c r="ABP3" s="17" t="s">
        <v>102</v>
      </c>
      <c r="ABQ3" s="4">
        <v>0</v>
      </c>
      <c r="ABR3" s="4">
        <v>1</v>
      </c>
      <c r="ABS3" s="4" t="s">
        <v>102</v>
      </c>
      <c r="ABT3" s="4" t="s">
        <v>102</v>
      </c>
      <c r="ABU3" s="9" t="s">
        <v>102</v>
      </c>
      <c r="ABV3" s="9" t="s">
        <v>102</v>
      </c>
      <c r="ABW3" s="9" t="s">
        <v>102</v>
      </c>
      <c r="ABX3" s="20">
        <v>13</v>
      </c>
      <c r="ABY3" s="4" t="s">
        <v>102</v>
      </c>
      <c r="ABZ3" s="4" t="s">
        <v>102</v>
      </c>
      <c r="ACA3" s="20">
        <v>3</v>
      </c>
      <c r="ACB3" s="17" t="s">
        <v>102</v>
      </c>
      <c r="ACC3" s="9" t="s">
        <v>102</v>
      </c>
      <c r="ACD3" s="9" t="s">
        <v>102</v>
      </c>
      <c r="ACE3" s="9" t="s">
        <v>102</v>
      </c>
      <c r="ACF3" s="20">
        <v>0</v>
      </c>
      <c r="ACG3" s="9" t="s">
        <v>102</v>
      </c>
      <c r="ACH3" s="9" t="s">
        <v>102</v>
      </c>
      <c r="ACI3" s="9" t="s">
        <v>102</v>
      </c>
      <c r="ACJ3" s="9" t="s">
        <v>102</v>
      </c>
      <c r="ACK3" s="9" t="s">
        <v>102</v>
      </c>
      <c r="ACL3" s="23" t="s">
        <v>102</v>
      </c>
      <c r="ACM3" s="9" t="s">
        <v>102</v>
      </c>
      <c r="ACN3" s="9" t="s">
        <v>102</v>
      </c>
      <c r="ACO3" s="17" t="s">
        <v>102</v>
      </c>
      <c r="ACP3" s="107" t="s">
        <v>102</v>
      </c>
      <c r="ACQ3" s="49">
        <v>1</v>
      </c>
      <c r="ACR3" s="4" t="s">
        <v>102</v>
      </c>
      <c r="ACS3" s="4" t="s">
        <v>102</v>
      </c>
      <c r="ACT3" s="4" t="s">
        <v>102</v>
      </c>
      <c r="ACU3" s="4">
        <v>4</v>
      </c>
      <c r="ACV3" s="4" t="s">
        <v>102</v>
      </c>
      <c r="ACW3" s="4" t="s">
        <v>102</v>
      </c>
      <c r="ACX3" s="4">
        <v>6</v>
      </c>
      <c r="ACY3" s="4" t="s">
        <v>102</v>
      </c>
      <c r="ACZ3" s="4" t="s">
        <v>102</v>
      </c>
      <c r="ADA3" s="4" t="s">
        <v>102</v>
      </c>
      <c r="ADB3" s="4" t="s">
        <v>102</v>
      </c>
      <c r="ADC3" s="9" t="s">
        <v>102</v>
      </c>
      <c r="ADD3" s="9" t="s">
        <v>102</v>
      </c>
      <c r="ADE3" s="9" t="s">
        <v>102</v>
      </c>
      <c r="ADF3" s="9" t="s">
        <v>102</v>
      </c>
      <c r="ADG3" s="9" t="s">
        <v>102</v>
      </c>
      <c r="ADH3" s="9" t="s">
        <v>102</v>
      </c>
      <c r="ADI3" s="9" t="s">
        <v>102</v>
      </c>
      <c r="ADJ3" s="9" t="s">
        <v>102</v>
      </c>
      <c r="ADK3" s="9" t="s">
        <v>102</v>
      </c>
      <c r="ADL3" s="9" t="s">
        <v>102</v>
      </c>
      <c r="ADM3" s="9" t="s">
        <v>102</v>
      </c>
      <c r="ADN3" s="15" t="s">
        <v>102</v>
      </c>
      <c r="ADO3" s="9" t="s">
        <v>102</v>
      </c>
      <c r="ADP3" s="9" t="s">
        <v>102</v>
      </c>
      <c r="ADQ3" s="9" t="s">
        <v>102</v>
      </c>
      <c r="ADR3" s="4">
        <v>0</v>
      </c>
      <c r="ADS3" s="4" t="s">
        <v>102</v>
      </c>
      <c r="ADT3" s="4" t="s">
        <v>102</v>
      </c>
      <c r="ADU3" s="4" t="s">
        <v>102</v>
      </c>
      <c r="ADV3" s="4" t="s">
        <v>102</v>
      </c>
      <c r="ADW3" s="4" t="s">
        <v>102</v>
      </c>
      <c r="ADX3" s="9" t="s">
        <v>102</v>
      </c>
      <c r="ADY3" s="4">
        <v>0</v>
      </c>
      <c r="ADZ3" s="20">
        <v>0</v>
      </c>
      <c r="AEA3" s="9" t="s">
        <v>102</v>
      </c>
      <c r="AEB3" s="9" t="s">
        <v>102</v>
      </c>
      <c r="AEC3" s="9" t="s">
        <v>102</v>
      </c>
      <c r="AED3" s="9" t="s">
        <v>102</v>
      </c>
      <c r="AEE3" s="9" t="s">
        <v>102</v>
      </c>
      <c r="AEF3" s="9" t="s">
        <v>102</v>
      </c>
      <c r="AEG3" s="9" t="s">
        <v>102</v>
      </c>
      <c r="AEH3" s="9" t="s">
        <v>102</v>
      </c>
      <c r="AEI3" s="9" t="s">
        <v>102</v>
      </c>
      <c r="AEJ3" s="9" t="s">
        <v>102</v>
      </c>
      <c r="AEK3" s="17" t="s">
        <v>102</v>
      </c>
      <c r="AEL3" s="9" t="s">
        <v>102</v>
      </c>
      <c r="AEM3" s="9" t="s">
        <v>102</v>
      </c>
      <c r="AEN3" s="9" t="s">
        <v>102</v>
      </c>
      <c r="AEO3" s="9" t="s">
        <v>102</v>
      </c>
      <c r="AEP3" s="17" t="s">
        <v>102</v>
      </c>
      <c r="AEQ3" s="9" t="s">
        <v>102</v>
      </c>
      <c r="AER3" s="17" t="s">
        <v>102</v>
      </c>
      <c r="AES3" s="9" t="s">
        <v>102</v>
      </c>
      <c r="AET3" s="9" t="s">
        <v>102</v>
      </c>
      <c r="AEU3" s="9" t="s">
        <v>102</v>
      </c>
      <c r="AEV3" s="9" t="s">
        <v>102</v>
      </c>
      <c r="AEW3" s="9" t="s">
        <v>102</v>
      </c>
      <c r="AEX3" s="86"/>
      <c r="AEY3" s="38" t="s">
        <v>102</v>
      </c>
      <c r="AEZ3" s="4" t="s">
        <v>102</v>
      </c>
      <c r="AFA3" s="4" t="s">
        <v>102</v>
      </c>
      <c r="AFB3" s="4" t="s">
        <v>102</v>
      </c>
      <c r="AFC3" s="4" t="s">
        <v>102</v>
      </c>
      <c r="AFD3" s="4" t="s">
        <v>102</v>
      </c>
      <c r="AFE3" s="4">
        <v>0</v>
      </c>
      <c r="AFF3" s="4">
        <v>0</v>
      </c>
      <c r="AFG3" s="4" t="s">
        <v>102</v>
      </c>
      <c r="AFH3" s="4" t="s">
        <v>102</v>
      </c>
      <c r="AFI3" s="4">
        <v>0</v>
      </c>
      <c r="AFJ3" s="4" t="s">
        <v>102</v>
      </c>
      <c r="AFK3" s="9" t="s">
        <v>102</v>
      </c>
      <c r="AFL3" s="9" t="s">
        <v>102</v>
      </c>
      <c r="AFM3" s="9" t="s">
        <v>102</v>
      </c>
      <c r="AFN3" s="4" t="s">
        <v>102</v>
      </c>
      <c r="AFO3" s="4" t="s">
        <v>102</v>
      </c>
      <c r="AFP3" s="4" t="s">
        <v>102</v>
      </c>
      <c r="AFQ3" s="9" t="s">
        <v>102</v>
      </c>
      <c r="AFR3" s="9" t="s">
        <v>102</v>
      </c>
      <c r="AFS3" s="9" t="s">
        <v>102</v>
      </c>
      <c r="AFT3" s="9" t="s">
        <v>102</v>
      </c>
      <c r="AFU3" s="9" t="s">
        <v>102</v>
      </c>
      <c r="AFV3" s="9" t="s">
        <v>102</v>
      </c>
      <c r="AFW3" s="4" t="s">
        <v>102</v>
      </c>
      <c r="AFX3" s="4" t="s">
        <v>102</v>
      </c>
      <c r="AFY3" s="4" t="s">
        <v>102</v>
      </c>
      <c r="AFZ3" s="4" t="s">
        <v>102</v>
      </c>
      <c r="AGA3" s="4" t="s">
        <v>102</v>
      </c>
      <c r="AGB3" s="4" t="s">
        <v>102</v>
      </c>
      <c r="AGC3" s="4" t="s">
        <v>102</v>
      </c>
      <c r="AGD3" s="4" t="s">
        <v>102</v>
      </c>
      <c r="AGE3" s="4" t="s">
        <v>102</v>
      </c>
      <c r="AGF3" s="4" t="s">
        <v>102</v>
      </c>
      <c r="AGG3" s="4" t="s">
        <v>102</v>
      </c>
      <c r="AGH3" s="4" t="s">
        <v>102</v>
      </c>
      <c r="AGI3" s="4" t="s">
        <v>102</v>
      </c>
      <c r="AGJ3" s="4" t="s">
        <v>102</v>
      </c>
      <c r="AGK3" s="4" t="s">
        <v>102</v>
      </c>
      <c r="AGL3" s="4">
        <v>0</v>
      </c>
      <c r="AGM3" s="4" t="s">
        <v>102</v>
      </c>
      <c r="AGN3" s="4" t="s">
        <v>102</v>
      </c>
      <c r="AGO3" s="4" t="s">
        <v>102</v>
      </c>
      <c r="AGP3" s="17" t="s">
        <v>102</v>
      </c>
      <c r="AGQ3" s="4" t="s">
        <v>102</v>
      </c>
      <c r="AGR3" s="4" t="s">
        <v>102</v>
      </c>
      <c r="AGS3" s="4" t="s">
        <v>102</v>
      </c>
      <c r="AGT3" s="4" t="s">
        <v>102</v>
      </c>
      <c r="AGU3" s="4" t="s">
        <v>102</v>
      </c>
      <c r="AGV3" s="4" t="s">
        <v>102</v>
      </c>
      <c r="AGW3" s="4" t="s">
        <v>102</v>
      </c>
      <c r="AGX3" s="4">
        <v>0</v>
      </c>
      <c r="AGY3" s="4" t="s">
        <v>102</v>
      </c>
      <c r="AGZ3" s="4" t="s">
        <v>102</v>
      </c>
      <c r="AHA3" s="4" t="s">
        <v>102</v>
      </c>
      <c r="AHB3" s="4" t="s">
        <v>102</v>
      </c>
      <c r="AHC3" s="4">
        <v>12</v>
      </c>
      <c r="AHD3" s="4" t="s">
        <v>102</v>
      </c>
      <c r="AHE3" s="4" t="s">
        <v>102</v>
      </c>
      <c r="AHF3" s="4" t="s">
        <v>102</v>
      </c>
      <c r="AHG3" s="4" t="s">
        <v>102</v>
      </c>
      <c r="AHH3" s="4" t="s">
        <v>102</v>
      </c>
      <c r="AHI3" s="4" t="s">
        <v>102</v>
      </c>
      <c r="AHJ3" s="4" t="s">
        <v>102</v>
      </c>
      <c r="AHK3" s="4" t="s">
        <v>102</v>
      </c>
      <c r="AHL3" s="4" t="s">
        <v>102</v>
      </c>
      <c r="AHM3" s="4">
        <v>1</v>
      </c>
      <c r="AHN3" s="4">
        <v>0</v>
      </c>
      <c r="AHO3" s="4" t="s">
        <v>102</v>
      </c>
      <c r="AHP3" s="4" t="s">
        <v>102</v>
      </c>
      <c r="AHQ3" s="4" t="s">
        <v>102</v>
      </c>
      <c r="AHR3" s="4">
        <v>1</v>
      </c>
      <c r="AHS3" s="4" t="s">
        <v>102</v>
      </c>
      <c r="AHT3" s="4" t="s">
        <v>102</v>
      </c>
      <c r="AHU3" s="4" t="s">
        <v>102</v>
      </c>
      <c r="AHV3" s="4" t="s">
        <v>102</v>
      </c>
      <c r="AHW3" s="4">
        <v>0</v>
      </c>
      <c r="AHX3" s="4" t="s">
        <v>102</v>
      </c>
      <c r="AHY3" s="4" t="s">
        <v>102</v>
      </c>
      <c r="AHZ3" s="4" t="s">
        <v>102</v>
      </c>
      <c r="AIA3" s="4" t="s">
        <v>102</v>
      </c>
      <c r="AIB3" s="4" t="s">
        <v>102</v>
      </c>
      <c r="AIC3" s="4" t="s">
        <v>102</v>
      </c>
      <c r="AID3" s="4" t="s">
        <v>102</v>
      </c>
      <c r="AIE3" s="4" t="s">
        <v>102</v>
      </c>
      <c r="AIF3" s="4">
        <v>0</v>
      </c>
      <c r="AIG3" s="4" t="s">
        <v>102</v>
      </c>
      <c r="AIH3" s="4" t="s">
        <v>102</v>
      </c>
      <c r="AII3" s="4" t="s">
        <v>102</v>
      </c>
      <c r="AIJ3" s="4" t="s">
        <v>102</v>
      </c>
      <c r="AIK3" s="4">
        <v>0</v>
      </c>
      <c r="AIL3" s="4" t="s">
        <v>102</v>
      </c>
      <c r="AIM3" s="4">
        <v>9</v>
      </c>
      <c r="AIN3" s="4" t="s">
        <v>102</v>
      </c>
      <c r="AIO3" s="4">
        <v>0</v>
      </c>
      <c r="AIP3" s="4" t="s">
        <v>102</v>
      </c>
      <c r="AIQ3" s="4" t="s">
        <v>102</v>
      </c>
      <c r="AIR3" s="2" t="s">
        <v>102</v>
      </c>
      <c r="AIS3" s="4" t="s">
        <v>102</v>
      </c>
      <c r="AIT3" s="4" t="s">
        <v>102</v>
      </c>
      <c r="AIU3" s="4" t="s">
        <v>102</v>
      </c>
      <c r="AIV3" s="4" t="s">
        <v>102</v>
      </c>
      <c r="AIW3" s="4" t="s">
        <v>102</v>
      </c>
      <c r="AIX3" s="4" t="s">
        <v>102</v>
      </c>
      <c r="AIY3" s="4" t="s">
        <v>102</v>
      </c>
      <c r="AIZ3" s="4" t="s">
        <v>102</v>
      </c>
      <c r="AJA3" s="4" t="s">
        <v>102</v>
      </c>
      <c r="AJB3" s="4" t="s">
        <v>102</v>
      </c>
      <c r="AJC3" s="4" t="s">
        <v>102</v>
      </c>
      <c r="AJD3" s="4" t="s">
        <v>102</v>
      </c>
      <c r="AJE3" s="4" t="s">
        <v>102</v>
      </c>
      <c r="AJF3" s="4" t="s">
        <v>102</v>
      </c>
      <c r="AJG3" s="4" t="s">
        <v>102</v>
      </c>
      <c r="AJH3" s="4" t="s">
        <v>102</v>
      </c>
      <c r="AJI3" s="4" t="s">
        <v>102</v>
      </c>
      <c r="AJJ3" s="4" t="s">
        <v>102</v>
      </c>
      <c r="AJK3" s="4">
        <v>4</v>
      </c>
      <c r="AJL3" s="4">
        <v>13</v>
      </c>
      <c r="AJM3" s="20">
        <v>8</v>
      </c>
      <c r="AJN3" s="4">
        <v>1</v>
      </c>
      <c r="AJO3" s="4">
        <v>0</v>
      </c>
      <c r="AJP3" s="4" t="s">
        <v>102</v>
      </c>
      <c r="AJQ3" s="11" t="s">
        <v>102</v>
      </c>
      <c r="AJR3" s="4">
        <v>0</v>
      </c>
      <c r="AJS3" s="20">
        <v>24</v>
      </c>
      <c r="AJT3" s="4" t="s">
        <v>102</v>
      </c>
      <c r="AJU3" s="4">
        <v>0</v>
      </c>
      <c r="AJV3" s="4" t="s">
        <v>102</v>
      </c>
      <c r="AJW3" s="4" t="s">
        <v>102</v>
      </c>
      <c r="AJX3" s="4">
        <v>0</v>
      </c>
      <c r="AJY3" s="4" t="s">
        <v>102</v>
      </c>
      <c r="AJZ3" s="4">
        <v>0</v>
      </c>
      <c r="AKA3" s="4" t="s">
        <v>102</v>
      </c>
      <c r="AKB3" s="4" t="s">
        <v>102</v>
      </c>
      <c r="AKC3" s="4" t="s">
        <v>102</v>
      </c>
      <c r="AKD3" s="4" t="s">
        <v>102</v>
      </c>
      <c r="AKE3" s="4" t="s">
        <v>102</v>
      </c>
      <c r="AKF3" s="4" t="s">
        <v>102</v>
      </c>
      <c r="AKG3" s="4" t="s">
        <v>102</v>
      </c>
      <c r="AKH3" s="9" t="s">
        <v>102</v>
      </c>
      <c r="AKI3" s="4" t="s">
        <v>102</v>
      </c>
      <c r="AKJ3" s="4">
        <v>10</v>
      </c>
      <c r="AKK3" s="4" t="s">
        <v>102</v>
      </c>
      <c r="AKL3" s="4" t="s">
        <v>102</v>
      </c>
      <c r="AKM3" s="4" t="s">
        <v>102</v>
      </c>
      <c r="AKN3" s="4">
        <v>0</v>
      </c>
      <c r="AKO3" s="4" t="s">
        <v>102</v>
      </c>
      <c r="AKP3" s="4" t="s">
        <v>102</v>
      </c>
      <c r="AKQ3" s="4" t="s">
        <v>102</v>
      </c>
      <c r="AKR3" s="4" t="s">
        <v>102</v>
      </c>
      <c r="AKS3" s="4">
        <v>0</v>
      </c>
      <c r="AKT3" s="4" t="s">
        <v>102</v>
      </c>
    </row>
    <row r="4" spans="1:982" ht="15" thickBot="1" x14ac:dyDescent="0.35">
      <c r="A4" s="80" t="s">
        <v>2</v>
      </c>
      <c r="B4" s="86"/>
      <c r="C4" s="35" t="s">
        <v>102</v>
      </c>
      <c r="D4" s="35" t="s">
        <v>102</v>
      </c>
      <c r="E4" s="11" t="s">
        <v>102</v>
      </c>
      <c r="F4" s="21">
        <v>0</v>
      </c>
      <c r="G4" s="11" t="s">
        <v>102</v>
      </c>
      <c r="H4" s="11" t="s">
        <v>102</v>
      </c>
      <c r="I4" s="11" t="s">
        <v>102</v>
      </c>
      <c r="J4" s="22" t="s">
        <v>102</v>
      </c>
      <c r="K4" s="22" t="s">
        <v>102</v>
      </c>
      <c r="L4" s="1">
        <v>0</v>
      </c>
      <c r="M4" s="11" t="s">
        <v>102</v>
      </c>
      <c r="N4" s="1" t="s">
        <v>102</v>
      </c>
      <c r="O4" s="1" t="s">
        <v>102</v>
      </c>
      <c r="P4" s="4" t="s">
        <v>102</v>
      </c>
      <c r="Q4" s="4" t="s">
        <v>102</v>
      </c>
      <c r="R4" s="4" t="s">
        <v>102</v>
      </c>
      <c r="S4" s="4" t="s">
        <v>102</v>
      </c>
      <c r="T4" s="4" t="s">
        <v>102</v>
      </c>
      <c r="U4" s="9" t="s">
        <v>102</v>
      </c>
      <c r="V4" s="4" t="s">
        <v>102</v>
      </c>
      <c r="W4" s="14" t="s">
        <v>102</v>
      </c>
      <c r="X4" s="21">
        <v>0</v>
      </c>
      <c r="Y4" s="11" t="s">
        <v>102</v>
      </c>
      <c r="Z4" s="11" t="s">
        <v>102</v>
      </c>
      <c r="AA4" s="15" t="s">
        <v>102</v>
      </c>
      <c r="AB4" s="15" t="s">
        <v>102</v>
      </c>
      <c r="AC4" s="15" t="s">
        <v>102</v>
      </c>
      <c r="AD4" s="1">
        <v>0</v>
      </c>
      <c r="AE4" s="1" t="s">
        <v>102</v>
      </c>
      <c r="AF4" s="1">
        <v>0</v>
      </c>
      <c r="AG4" s="1" t="s">
        <v>102</v>
      </c>
      <c r="AH4" s="1" t="s">
        <v>102</v>
      </c>
      <c r="AI4" s="1">
        <v>0</v>
      </c>
      <c r="AJ4" s="1" t="s">
        <v>102</v>
      </c>
      <c r="AK4" s="1" t="s">
        <v>102</v>
      </c>
      <c r="AL4" s="1">
        <v>0</v>
      </c>
      <c r="AM4" s="1">
        <v>0</v>
      </c>
      <c r="AN4" s="1" t="s">
        <v>102</v>
      </c>
      <c r="AO4" s="1" t="s">
        <v>102</v>
      </c>
      <c r="AP4" s="1" t="s">
        <v>102</v>
      </c>
      <c r="AQ4" s="13" t="s">
        <v>102</v>
      </c>
      <c r="AR4" s="13" t="s">
        <v>102</v>
      </c>
      <c r="AS4" s="13" t="s">
        <v>102</v>
      </c>
      <c r="AT4" s="13" t="s">
        <v>102</v>
      </c>
      <c r="AU4" s="86"/>
      <c r="AV4" s="1">
        <v>6</v>
      </c>
      <c r="AW4" s="1" t="s">
        <v>102</v>
      </c>
      <c r="AX4" s="1">
        <v>0</v>
      </c>
      <c r="AY4" s="1" t="s">
        <v>102</v>
      </c>
      <c r="AZ4" s="1" t="s">
        <v>102</v>
      </c>
      <c r="BA4" s="1" t="s">
        <v>102</v>
      </c>
      <c r="BB4" s="1" t="s">
        <v>102</v>
      </c>
      <c r="BC4" s="1">
        <v>0</v>
      </c>
      <c r="BD4" s="4" t="s">
        <v>102</v>
      </c>
      <c r="BE4" s="86"/>
      <c r="BF4" s="1">
        <v>0</v>
      </c>
      <c r="BG4" s="1" t="s">
        <v>102</v>
      </c>
      <c r="BH4" s="1" t="s">
        <v>102</v>
      </c>
      <c r="BI4" s="1" t="s">
        <v>102</v>
      </c>
      <c r="BJ4" s="1" t="s">
        <v>102</v>
      </c>
      <c r="BK4" s="95"/>
      <c r="BL4" s="17" t="s">
        <v>102</v>
      </c>
      <c r="BM4" s="17" t="s">
        <v>102</v>
      </c>
      <c r="BN4" s="9" t="s">
        <v>102</v>
      </c>
      <c r="BO4" s="41" t="s">
        <v>102</v>
      </c>
      <c r="BP4" s="9" t="s">
        <v>102</v>
      </c>
      <c r="BQ4" s="9" t="s">
        <v>102</v>
      </c>
      <c r="BR4" s="9" t="s">
        <v>102</v>
      </c>
      <c r="BS4" s="9" t="s">
        <v>102</v>
      </c>
      <c r="BT4" s="9" t="s">
        <v>102</v>
      </c>
      <c r="BU4" s="9" t="s">
        <v>102</v>
      </c>
      <c r="BV4" s="9" t="s">
        <v>102</v>
      </c>
      <c r="BW4" s="9" t="s">
        <v>102</v>
      </c>
      <c r="BX4" s="9" t="s">
        <v>102</v>
      </c>
      <c r="BY4" s="9" t="s">
        <v>102</v>
      </c>
      <c r="BZ4" s="41" t="s">
        <v>102</v>
      </c>
      <c r="CA4" s="9" t="s">
        <v>102</v>
      </c>
      <c r="CB4" s="9" t="s">
        <v>102</v>
      </c>
      <c r="CC4" s="9" t="s">
        <v>102</v>
      </c>
      <c r="CD4" s="9" t="s">
        <v>102</v>
      </c>
      <c r="CE4" s="9" t="s">
        <v>102</v>
      </c>
      <c r="CF4" s="9" t="s">
        <v>102</v>
      </c>
      <c r="CG4" s="9" t="s">
        <v>102</v>
      </c>
      <c r="CH4" s="9" t="s">
        <v>102</v>
      </c>
      <c r="CI4" s="9" t="s">
        <v>102</v>
      </c>
      <c r="CJ4" s="17" t="s">
        <v>102</v>
      </c>
      <c r="CK4" s="9" t="s">
        <v>102</v>
      </c>
      <c r="CL4" s="9" t="s">
        <v>102</v>
      </c>
      <c r="CM4" s="9" t="s">
        <v>102</v>
      </c>
      <c r="CN4" s="9" t="s">
        <v>102</v>
      </c>
      <c r="CO4" s="17" t="s">
        <v>102</v>
      </c>
      <c r="CP4" s="9" t="s">
        <v>102</v>
      </c>
      <c r="CQ4" s="9" t="s">
        <v>102</v>
      </c>
      <c r="CR4" s="9" t="s">
        <v>102</v>
      </c>
      <c r="CS4" s="41" t="s">
        <v>102</v>
      </c>
      <c r="CT4" s="17" t="s">
        <v>102</v>
      </c>
      <c r="CU4" s="9" t="s">
        <v>102</v>
      </c>
      <c r="CV4" s="9" t="s">
        <v>102</v>
      </c>
      <c r="CW4" s="9" t="s">
        <v>102</v>
      </c>
      <c r="CX4" s="9" t="s">
        <v>102</v>
      </c>
      <c r="CY4" s="9" t="s">
        <v>102</v>
      </c>
      <c r="CZ4" s="17" t="s">
        <v>102</v>
      </c>
      <c r="DA4" s="9" t="s">
        <v>102</v>
      </c>
      <c r="DB4" s="9" t="s">
        <v>102</v>
      </c>
      <c r="DC4" s="17" t="s">
        <v>102</v>
      </c>
      <c r="DD4" s="9" t="s">
        <v>102</v>
      </c>
      <c r="DE4" s="9" t="s">
        <v>102</v>
      </c>
      <c r="DF4" s="17" t="s">
        <v>102</v>
      </c>
      <c r="DG4" s="9" t="s">
        <v>102</v>
      </c>
      <c r="DH4" s="9" t="s">
        <v>102</v>
      </c>
      <c r="DI4" s="9" t="s">
        <v>102</v>
      </c>
      <c r="DJ4" s="17" t="s">
        <v>102</v>
      </c>
      <c r="DK4" s="17" t="s">
        <v>102</v>
      </c>
      <c r="DL4" s="9" t="s">
        <v>102</v>
      </c>
      <c r="DM4" s="9" t="s">
        <v>102</v>
      </c>
      <c r="DN4" s="9" t="s">
        <v>102</v>
      </c>
      <c r="DO4" s="9" t="s">
        <v>102</v>
      </c>
      <c r="DP4" s="9" t="s">
        <v>102</v>
      </c>
      <c r="DQ4" s="9" t="s">
        <v>102</v>
      </c>
      <c r="DR4" s="9" t="s">
        <v>102</v>
      </c>
      <c r="DS4" s="9" t="s">
        <v>102</v>
      </c>
      <c r="DT4" s="9" t="s">
        <v>102</v>
      </c>
      <c r="DU4" s="9" t="s">
        <v>102</v>
      </c>
      <c r="DV4" s="17" t="s">
        <v>102</v>
      </c>
      <c r="DW4" s="9" t="s">
        <v>102</v>
      </c>
      <c r="DX4" s="9" t="s">
        <v>102</v>
      </c>
      <c r="DY4" s="9" t="s">
        <v>102</v>
      </c>
      <c r="DZ4" s="9" t="s">
        <v>102</v>
      </c>
      <c r="EA4" s="9" t="s">
        <v>102</v>
      </c>
      <c r="EB4" s="9" t="s">
        <v>102</v>
      </c>
      <c r="EC4" s="9" t="s">
        <v>102</v>
      </c>
      <c r="ED4" s="41" t="s">
        <v>102</v>
      </c>
      <c r="EE4" s="9" t="s">
        <v>102</v>
      </c>
      <c r="EF4" s="17" t="s">
        <v>102</v>
      </c>
      <c r="EG4" s="17" t="s">
        <v>102</v>
      </c>
      <c r="EH4" s="9" t="s">
        <v>102</v>
      </c>
      <c r="EI4" s="9" t="s">
        <v>102</v>
      </c>
      <c r="EJ4" s="17" t="s">
        <v>102</v>
      </c>
      <c r="EK4" s="17" t="s">
        <v>102</v>
      </c>
      <c r="EL4" s="9" t="s">
        <v>102</v>
      </c>
      <c r="EM4" s="9" t="s">
        <v>102</v>
      </c>
      <c r="EN4" s="9" t="s">
        <v>102</v>
      </c>
      <c r="EO4" s="9" t="s">
        <v>102</v>
      </c>
      <c r="EP4" s="17" t="s">
        <v>102</v>
      </c>
      <c r="EQ4" s="17" t="s">
        <v>102</v>
      </c>
      <c r="ER4" s="17" t="s">
        <v>102</v>
      </c>
      <c r="ES4" s="17" t="s">
        <v>102</v>
      </c>
      <c r="ET4" s="95"/>
      <c r="EU4" s="1" t="s">
        <v>102</v>
      </c>
      <c r="EV4" s="1" t="s">
        <v>102</v>
      </c>
      <c r="EW4" s="86"/>
      <c r="EX4" s="4" t="s">
        <v>102</v>
      </c>
      <c r="EY4" s="4">
        <v>1</v>
      </c>
      <c r="EZ4" s="4" t="s">
        <v>102</v>
      </c>
      <c r="FA4" s="4" t="s">
        <v>102</v>
      </c>
      <c r="FB4" s="4">
        <v>15</v>
      </c>
      <c r="FC4" s="4" t="s">
        <v>102</v>
      </c>
      <c r="FD4" s="4" t="s">
        <v>102</v>
      </c>
      <c r="FE4" s="4">
        <v>0</v>
      </c>
      <c r="FF4" s="4" t="s">
        <v>102</v>
      </c>
      <c r="FG4" s="12" t="s">
        <v>102</v>
      </c>
      <c r="FH4" s="12" t="s">
        <v>102</v>
      </c>
      <c r="FI4" s="12" t="s">
        <v>102</v>
      </c>
      <c r="FJ4" s="4">
        <v>7</v>
      </c>
      <c r="FK4" s="4">
        <v>0</v>
      </c>
      <c r="FL4" s="9" t="s">
        <v>102</v>
      </c>
      <c r="FM4" s="38" t="s">
        <v>102</v>
      </c>
      <c r="FN4" s="38" t="s">
        <v>102</v>
      </c>
      <c r="FO4" s="4" t="s">
        <v>102</v>
      </c>
      <c r="FP4" s="4" t="s">
        <v>102</v>
      </c>
      <c r="FQ4" s="9" t="s">
        <v>102</v>
      </c>
      <c r="FR4" s="38" t="s">
        <v>102</v>
      </c>
      <c r="FS4" s="38" t="s">
        <v>102</v>
      </c>
      <c r="FT4" s="38" t="s">
        <v>102</v>
      </c>
      <c r="FU4" s="38" t="s">
        <v>102</v>
      </c>
      <c r="FV4" s="38" t="s">
        <v>102</v>
      </c>
      <c r="FW4" s="9" t="s">
        <v>102</v>
      </c>
      <c r="FX4" s="9" t="s">
        <v>102</v>
      </c>
      <c r="FY4" s="9" t="s">
        <v>102</v>
      </c>
      <c r="FZ4" s="9" t="s">
        <v>102</v>
      </c>
      <c r="GA4" s="9" t="s">
        <v>102</v>
      </c>
      <c r="GB4" s="9" t="s">
        <v>102</v>
      </c>
      <c r="GC4" s="9" t="s">
        <v>102</v>
      </c>
      <c r="GD4" s="9" t="s">
        <v>102</v>
      </c>
      <c r="GE4" s="9" t="s">
        <v>102</v>
      </c>
      <c r="GF4" s="9" t="s">
        <v>102</v>
      </c>
      <c r="GG4" s="4">
        <v>0</v>
      </c>
      <c r="GH4" s="4" t="s">
        <v>102</v>
      </c>
      <c r="GI4" s="9" t="s">
        <v>102</v>
      </c>
      <c r="GJ4" s="9" t="s">
        <v>102</v>
      </c>
      <c r="GK4" s="9" t="s">
        <v>102</v>
      </c>
      <c r="GL4" s="4">
        <v>0</v>
      </c>
      <c r="GM4" s="4" t="s">
        <v>102</v>
      </c>
      <c r="GN4" s="4">
        <v>0</v>
      </c>
      <c r="GO4" s="4">
        <v>0</v>
      </c>
      <c r="GP4" s="4" t="s">
        <v>102</v>
      </c>
      <c r="GQ4" s="4" t="s">
        <v>102</v>
      </c>
      <c r="GR4" s="4" t="s">
        <v>102</v>
      </c>
      <c r="GS4" s="4" t="s">
        <v>102</v>
      </c>
      <c r="GT4" s="4" t="s">
        <v>102</v>
      </c>
      <c r="GU4" s="4">
        <v>0</v>
      </c>
      <c r="GV4" s="4" t="s">
        <v>102</v>
      </c>
      <c r="GW4" s="4" t="s">
        <v>102</v>
      </c>
      <c r="GX4" s="4" t="s">
        <v>102</v>
      </c>
      <c r="GY4" s="4" t="s">
        <v>102</v>
      </c>
      <c r="GZ4" s="4">
        <v>0</v>
      </c>
      <c r="HA4" s="4">
        <v>0</v>
      </c>
      <c r="HB4" s="4" t="s">
        <v>102</v>
      </c>
      <c r="HC4" s="9" t="s">
        <v>102</v>
      </c>
      <c r="HD4" s="4" t="s">
        <v>102</v>
      </c>
      <c r="HE4" s="86"/>
      <c r="HF4" s="4">
        <v>0</v>
      </c>
      <c r="HG4" s="86"/>
      <c r="HH4" s="4" t="s">
        <v>102</v>
      </c>
      <c r="HI4" s="4">
        <v>0</v>
      </c>
      <c r="HJ4" s="4">
        <v>0</v>
      </c>
      <c r="HK4" s="86"/>
      <c r="HL4" s="11" t="s">
        <v>102</v>
      </c>
      <c r="HM4" s="11" t="s">
        <v>102</v>
      </c>
      <c r="HN4" s="11" t="s">
        <v>102</v>
      </c>
      <c r="HO4" s="11" t="s">
        <v>102</v>
      </c>
      <c r="HP4" s="11" t="s">
        <v>102</v>
      </c>
      <c r="HQ4" s="11" t="s">
        <v>102</v>
      </c>
      <c r="HR4" s="11">
        <v>0</v>
      </c>
      <c r="HS4" s="11" t="s">
        <v>102</v>
      </c>
      <c r="HT4" s="11" t="s">
        <v>102</v>
      </c>
      <c r="HU4" s="11" t="s">
        <v>102</v>
      </c>
      <c r="HV4" s="11" t="s">
        <v>102</v>
      </c>
      <c r="HW4" s="11" t="s">
        <v>102</v>
      </c>
      <c r="HX4" s="11" t="s">
        <v>102</v>
      </c>
      <c r="HY4" s="11">
        <v>0</v>
      </c>
      <c r="HZ4" s="11">
        <v>0</v>
      </c>
      <c r="IA4" s="11" t="s">
        <v>102</v>
      </c>
      <c r="IB4" s="11" t="s">
        <v>102</v>
      </c>
      <c r="IC4" s="11" t="s">
        <v>102</v>
      </c>
      <c r="ID4" s="11" t="s">
        <v>102</v>
      </c>
      <c r="IE4" s="11" t="s">
        <v>102</v>
      </c>
      <c r="IF4" s="11" t="s">
        <v>102</v>
      </c>
      <c r="IG4" s="11" t="s">
        <v>102</v>
      </c>
      <c r="IH4" s="11" t="s">
        <v>102</v>
      </c>
      <c r="II4" s="11" t="s">
        <v>102</v>
      </c>
      <c r="IJ4" s="11" t="s">
        <v>102</v>
      </c>
      <c r="IK4" s="11" t="s">
        <v>102</v>
      </c>
      <c r="IL4" s="11" t="s">
        <v>102</v>
      </c>
      <c r="IM4" s="4" t="s">
        <v>102</v>
      </c>
      <c r="IN4" s="4" t="s">
        <v>102</v>
      </c>
      <c r="IO4" s="4" t="s">
        <v>102</v>
      </c>
      <c r="IP4" s="4">
        <v>2</v>
      </c>
      <c r="IQ4" s="4" t="s">
        <v>102</v>
      </c>
      <c r="IR4" s="4" t="s">
        <v>102</v>
      </c>
      <c r="IS4" s="4" t="s">
        <v>102</v>
      </c>
      <c r="IT4" s="4" t="s">
        <v>102</v>
      </c>
      <c r="IU4" s="4" t="s">
        <v>102</v>
      </c>
      <c r="IV4" s="4" t="s">
        <v>102</v>
      </c>
      <c r="IW4" s="4" t="s">
        <v>102</v>
      </c>
      <c r="IX4" s="4" t="s">
        <v>102</v>
      </c>
      <c r="IY4" s="4" t="s">
        <v>102</v>
      </c>
      <c r="IZ4" s="4" t="s">
        <v>102</v>
      </c>
      <c r="JA4" s="9" t="s">
        <v>102</v>
      </c>
      <c r="JB4" s="9" t="s">
        <v>102</v>
      </c>
      <c r="JC4" s="9" t="s">
        <v>102</v>
      </c>
      <c r="JD4" s="9" t="s">
        <v>102</v>
      </c>
      <c r="JE4" s="9" t="s">
        <v>102</v>
      </c>
      <c r="JF4" s="9" t="s">
        <v>102</v>
      </c>
      <c r="JG4" s="9" t="s">
        <v>102</v>
      </c>
      <c r="JH4" s="9" t="s">
        <v>102</v>
      </c>
      <c r="JI4" s="9" t="s">
        <v>102</v>
      </c>
      <c r="JJ4" s="4" t="s">
        <v>102</v>
      </c>
      <c r="JK4" s="4" t="s">
        <v>102</v>
      </c>
      <c r="JL4" s="4" t="s">
        <v>102</v>
      </c>
      <c r="JM4" s="4" t="s">
        <v>102</v>
      </c>
      <c r="JN4" s="11" t="s">
        <v>102</v>
      </c>
      <c r="JO4" s="11">
        <v>4</v>
      </c>
      <c r="JP4" s="11" t="s">
        <v>102</v>
      </c>
      <c r="JQ4" s="11" t="s">
        <v>102</v>
      </c>
      <c r="JR4" s="11" t="s">
        <v>102</v>
      </c>
      <c r="JS4" s="11" t="s">
        <v>102</v>
      </c>
      <c r="JT4" s="11" t="s">
        <v>102</v>
      </c>
      <c r="JU4" s="11" t="s">
        <v>102</v>
      </c>
      <c r="JV4" s="11" t="s">
        <v>102</v>
      </c>
      <c r="JW4" s="11" t="s">
        <v>102</v>
      </c>
      <c r="JX4" s="11" t="s">
        <v>102</v>
      </c>
      <c r="JY4" s="11" t="s">
        <v>102</v>
      </c>
      <c r="JZ4" s="11" t="s">
        <v>102</v>
      </c>
      <c r="KA4" s="11" t="s">
        <v>102</v>
      </c>
      <c r="KB4" s="11">
        <v>0</v>
      </c>
      <c r="KC4" s="11" t="s">
        <v>102</v>
      </c>
      <c r="KD4" s="11" t="s">
        <v>102</v>
      </c>
      <c r="KE4" s="11" t="s">
        <v>102</v>
      </c>
      <c r="KF4" s="11" t="s">
        <v>102</v>
      </c>
      <c r="KG4" s="11" t="s">
        <v>102</v>
      </c>
      <c r="KH4" s="11" t="s">
        <v>102</v>
      </c>
      <c r="KI4" s="11" t="s">
        <v>102</v>
      </c>
      <c r="KJ4" s="11" t="s">
        <v>102</v>
      </c>
      <c r="KK4" s="11" t="s">
        <v>102</v>
      </c>
      <c r="KL4" s="11" t="s">
        <v>102</v>
      </c>
      <c r="KM4" s="11">
        <v>1</v>
      </c>
      <c r="KN4" s="11" t="s">
        <v>102</v>
      </c>
      <c r="KO4" s="11" t="s">
        <v>102</v>
      </c>
      <c r="KP4" s="11" t="s">
        <v>102</v>
      </c>
      <c r="KQ4" s="11" t="s">
        <v>102</v>
      </c>
      <c r="KR4" s="11" t="s">
        <v>102</v>
      </c>
      <c r="KS4" s="11" t="s">
        <v>102</v>
      </c>
      <c r="KT4" s="11" t="s">
        <v>102</v>
      </c>
      <c r="KU4" s="11" t="s">
        <v>102</v>
      </c>
      <c r="KV4" s="11" t="s">
        <v>102</v>
      </c>
      <c r="KW4" s="11" t="s">
        <v>102</v>
      </c>
      <c r="KX4" s="11" t="s">
        <v>102</v>
      </c>
      <c r="KY4" s="11" t="s">
        <v>102</v>
      </c>
      <c r="KZ4" s="11" t="s">
        <v>102</v>
      </c>
      <c r="LA4" s="11" t="s">
        <v>102</v>
      </c>
      <c r="LB4" s="11" t="s">
        <v>102</v>
      </c>
      <c r="LC4" s="11" t="s">
        <v>102</v>
      </c>
      <c r="LD4" s="11" t="s">
        <v>102</v>
      </c>
      <c r="LE4" s="11" t="s">
        <v>102</v>
      </c>
      <c r="LF4" s="11" t="s">
        <v>102</v>
      </c>
      <c r="LG4" s="11" t="s">
        <v>102</v>
      </c>
      <c r="LH4" s="11" t="s">
        <v>102</v>
      </c>
      <c r="LI4" s="11" t="s">
        <v>102</v>
      </c>
      <c r="LJ4" s="11" t="s">
        <v>102</v>
      </c>
      <c r="LK4" s="11" t="s">
        <v>102</v>
      </c>
      <c r="LL4" s="11" t="s">
        <v>102</v>
      </c>
      <c r="LM4" s="11" t="s">
        <v>102</v>
      </c>
      <c r="LN4" s="11" t="s">
        <v>102</v>
      </c>
      <c r="LO4" s="11">
        <v>0</v>
      </c>
      <c r="LP4" s="11" t="s">
        <v>102</v>
      </c>
      <c r="LQ4" s="11" t="s">
        <v>102</v>
      </c>
      <c r="LR4" s="4">
        <v>0</v>
      </c>
      <c r="LS4" s="4" t="s">
        <v>102</v>
      </c>
      <c r="LT4" s="4" t="s">
        <v>102</v>
      </c>
      <c r="LU4" s="4" t="s">
        <v>102</v>
      </c>
      <c r="LV4" s="4" t="s">
        <v>102</v>
      </c>
      <c r="LW4" s="4" t="s">
        <v>102</v>
      </c>
      <c r="LX4" s="17" t="s">
        <v>102</v>
      </c>
      <c r="LY4" s="9" t="s">
        <v>102</v>
      </c>
      <c r="LZ4" s="9" t="s">
        <v>102</v>
      </c>
      <c r="MA4" s="9" t="s">
        <v>102</v>
      </c>
      <c r="MB4" s="4">
        <v>0</v>
      </c>
      <c r="MC4" s="4" t="s">
        <v>102</v>
      </c>
      <c r="MD4" s="4">
        <v>0</v>
      </c>
      <c r="ME4" s="11" t="s">
        <v>102</v>
      </c>
      <c r="MF4" s="11" t="s">
        <v>102</v>
      </c>
      <c r="MG4" s="11" t="s">
        <v>102</v>
      </c>
      <c r="MH4" s="4" t="s">
        <v>102</v>
      </c>
      <c r="MI4" s="4" t="s">
        <v>102</v>
      </c>
      <c r="MJ4" s="4" t="s">
        <v>102</v>
      </c>
      <c r="MK4" s="11" t="s">
        <v>102</v>
      </c>
      <c r="ML4" s="11" t="s">
        <v>102</v>
      </c>
      <c r="MM4" s="11" t="s">
        <v>102</v>
      </c>
      <c r="MN4" s="11" t="s">
        <v>102</v>
      </c>
      <c r="MO4" s="11" t="s">
        <v>102</v>
      </c>
      <c r="MP4" s="11" t="s">
        <v>102</v>
      </c>
      <c r="MQ4" s="9" t="s">
        <v>102</v>
      </c>
      <c r="MR4" s="9" t="s">
        <v>102</v>
      </c>
      <c r="MS4" s="9" t="s">
        <v>102</v>
      </c>
      <c r="MT4" s="9" t="s">
        <v>102</v>
      </c>
      <c r="MU4" s="9" t="s">
        <v>102</v>
      </c>
      <c r="MV4" s="9" t="s">
        <v>102</v>
      </c>
      <c r="MW4" s="21">
        <v>0</v>
      </c>
      <c r="MX4" s="11" t="s">
        <v>102</v>
      </c>
      <c r="MY4" s="11" t="s">
        <v>102</v>
      </c>
      <c r="MZ4" s="11" t="s">
        <v>102</v>
      </c>
      <c r="NA4" s="15" t="s">
        <v>102</v>
      </c>
      <c r="NB4" s="11" t="s">
        <v>102</v>
      </c>
      <c r="NC4" s="11" t="s">
        <v>102</v>
      </c>
      <c r="ND4" s="20">
        <v>0</v>
      </c>
      <c r="NE4" s="9" t="s">
        <v>102</v>
      </c>
      <c r="NF4" s="38" t="s">
        <v>102</v>
      </c>
      <c r="NG4" s="38" t="s">
        <v>102</v>
      </c>
      <c r="NH4" s="38" t="s">
        <v>102</v>
      </c>
      <c r="NI4" s="6" t="s">
        <v>102</v>
      </c>
      <c r="NJ4" s="38" t="s">
        <v>102</v>
      </c>
      <c r="NK4" s="38" t="s">
        <v>102</v>
      </c>
      <c r="NL4" s="9" t="s">
        <v>102</v>
      </c>
      <c r="NM4" s="9" t="s">
        <v>102</v>
      </c>
      <c r="NN4" s="9" t="s">
        <v>102</v>
      </c>
      <c r="NO4" s="9" t="s">
        <v>102</v>
      </c>
      <c r="NP4" s="9" t="s">
        <v>102</v>
      </c>
      <c r="NQ4" s="17" t="s">
        <v>102</v>
      </c>
      <c r="NR4" s="17" t="s">
        <v>102</v>
      </c>
      <c r="NS4" s="9" t="s">
        <v>102</v>
      </c>
      <c r="NT4" s="9" t="s">
        <v>102</v>
      </c>
      <c r="NU4" s="9" t="s">
        <v>102</v>
      </c>
      <c r="NV4" s="9" t="s">
        <v>102</v>
      </c>
      <c r="NW4" s="9" t="s">
        <v>102</v>
      </c>
      <c r="NX4" s="9" t="s">
        <v>102</v>
      </c>
      <c r="NY4" s="9" t="s">
        <v>102</v>
      </c>
      <c r="NZ4" s="9" t="s">
        <v>102</v>
      </c>
      <c r="OA4" s="9" t="s">
        <v>102</v>
      </c>
      <c r="OB4" s="11" t="s">
        <v>102</v>
      </c>
      <c r="OC4" s="11" t="s">
        <v>102</v>
      </c>
      <c r="OD4" s="4">
        <v>0</v>
      </c>
      <c r="OE4" s="4" t="s">
        <v>102</v>
      </c>
      <c r="OF4" s="4" t="s">
        <v>102</v>
      </c>
      <c r="OG4" s="167" t="s">
        <v>102</v>
      </c>
      <c r="OH4" s="9" t="s">
        <v>102</v>
      </c>
      <c r="OI4" s="9" t="s">
        <v>102</v>
      </c>
      <c r="OJ4" s="38" t="s">
        <v>102</v>
      </c>
      <c r="OK4" s="11">
        <v>0</v>
      </c>
      <c r="OL4" s="11" t="s">
        <v>102</v>
      </c>
      <c r="OM4" s="11" t="s">
        <v>102</v>
      </c>
      <c r="ON4" s="20">
        <v>0</v>
      </c>
      <c r="OO4" s="20">
        <v>0</v>
      </c>
      <c r="OP4" s="9" t="s">
        <v>102</v>
      </c>
      <c r="OQ4" s="9" t="s">
        <v>102</v>
      </c>
      <c r="OR4" s="9" t="s">
        <v>102</v>
      </c>
      <c r="OS4" s="9" t="s">
        <v>102</v>
      </c>
      <c r="OT4" s="9" t="s">
        <v>102</v>
      </c>
      <c r="OU4" s="4" t="s">
        <v>102</v>
      </c>
      <c r="OV4" s="4" t="s">
        <v>102</v>
      </c>
      <c r="OW4" s="4" t="s">
        <v>102</v>
      </c>
      <c r="OX4" s="4" t="s">
        <v>102</v>
      </c>
      <c r="OY4" s="11">
        <v>0</v>
      </c>
      <c r="OZ4" s="11" t="s">
        <v>102</v>
      </c>
      <c r="PA4" s="11" t="s">
        <v>102</v>
      </c>
      <c r="PB4" s="11" t="s">
        <v>102</v>
      </c>
      <c r="PC4" s="11" t="s">
        <v>102</v>
      </c>
      <c r="PD4" s="9" t="s">
        <v>102</v>
      </c>
      <c r="PE4" s="9" t="s">
        <v>102</v>
      </c>
      <c r="PF4" s="9" t="s">
        <v>102</v>
      </c>
      <c r="PG4" s="9" t="s">
        <v>102</v>
      </c>
      <c r="PH4" s="9" t="s">
        <v>102</v>
      </c>
      <c r="PI4" s="9" t="s">
        <v>102</v>
      </c>
      <c r="PJ4" s="4">
        <v>0</v>
      </c>
      <c r="PK4" s="4">
        <v>0</v>
      </c>
      <c r="PL4" s="4" t="s">
        <v>102</v>
      </c>
      <c r="PM4" s="4" t="s">
        <v>102</v>
      </c>
      <c r="PN4" s="4" t="s">
        <v>102</v>
      </c>
      <c r="PO4" s="4" t="s">
        <v>102</v>
      </c>
      <c r="PP4" s="4" t="s">
        <v>102</v>
      </c>
      <c r="PQ4" s="4">
        <v>0</v>
      </c>
      <c r="PR4" s="4" t="s">
        <v>102</v>
      </c>
      <c r="PS4" s="4" t="s">
        <v>102</v>
      </c>
      <c r="PT4" s="4" t="s">
        <v>102</v>
      </c>
      <c r="PU4" s="9" t="s">
        <v>102</v>
      </c>
      <c r="PV4" s="9" t="s">
        <v>102</v>
      </c>
      <c r="PW4" s="9" t="s">
        <v>102</v>
      </c>
      <c r="PX4" s="9" t="s">
        <v>102</v>
      </c>
      <c r="PY4" s="9" t="s">
        <v>102</v>
      </c>
      <c r="PZ4" s="9" t="s">
        <v>102</v>
      </c>
      <c r="QA4" s="9" t="s">
        <v>102</v>
      </c>
      <c r="QB4" s="11" t="s">
        <v>102</v>
      </c>
      <c r="QC4" s="11" t="s">
        <v>102</v>
      </c>
      <c r="QD4" s="11" t="s">
        <v>102</v>
      </c>
      <c r="QE4" s="11" t="s">
        <v>102</v>
      </c>
      <c r="QF4" s="11">
        <v>0</v>
      </c>
      <c r="QG4" s="11" t="s">
        <v>102</v>
      </c>
      <c r="QH4" s="11" t="s">
        <v>102</v>
      </c>
      <c r="QI4" s="56" t="s">
        <v>102</v>
      </c>
      <c r="QJ4" s="11" t="s">
        <v>102</v>
      </c>
      <c r="QK4" s="11" t="s">
        <v>102</v>
      </c>
      <c r="QL4" s="11" t="s">
        <v>102</v>
      </c>
      <c r="QM4" s="11" t="s">
        <v>102</v>
      </c>
      <c r="QN4" s="11" t="s">
        <v>102</v>
      </c>
      <c r="QO4" s="11" t="s">
        <v>102</v>
      </c>
      <c r="QP4" s="11" t="s">
        <v>102</v>
      </c>
      <c r="QQ4" s="9">
        <v>0</v>
      </c>
      <c r="QR4" s="9" t="s">
        <v>102</v>
      </c>
      <c r="QS4" s="11" t="s">
        <v>102</v>
      </c>
      <c r="QT4" s="11" t="s">
        <v>102</v>
      </c>
      <c r="QU4" s="11" t="s">
        <v>102</v>
      </c>
      <c r="QV4" s="11" t="s">
        <v>102</v>
      </c>
      <c r="QW4" s="11" t="s">
        <v>102</v>
      </c>
      <c r="QX4" s="11">
        <v>1</v>
      </c>
      <c r="QY4" s="11" t="s">
        <v>102</v>
      </c>
      <c r="QZ4" s="11" t="s">
        <v>102</v>
      </c>
      <c r="RA4" s="11" t="s">
        <v>102</v>
      </c>
      <c r="RB4" s="11" t="s">
        <v>102</v>
      </c>
      <c r="RC4" s="11" t="s">
        <v>102</v>
      </c>
      <c r="RD4" s="11" t="s">
        <v>102</v>
      </c>
      <c r="RE4" s="11" t="s">
        <v>102</v>
      </c>
      <c r="RF4" s="11" t="s">
        <v>102</v>
      </c>
      <c r="RG4" s="11" t="s">
        <v>102</v>
      </c>
      <c r="RH4" s="11" t="s">
        <v>102</v>
      </c>
      <c r="RI4" s="11" t="s">
        <v>102</v>
      </c>
      <c r="RJ4" s="22" t="s">
        <v>102</v>
      </c>
      <c r="RK4" s="35" t="s">
        <v>102</v>
      </c>
      <c r="RL4" s="35" t="s">
        <v>102</v>
      </c>
      <c r="RM4" s="11">
        <v>2</v>
      </c>
      <c r="RN4" s="11" t="s">
        <v>102</v>
      </c>
      <c r="RO4" s="11" t="s">
        <v>102</v>
      </c>
      <c r="RP4" s="11" t="s">
        <v>102</v>
      </c>
      <c r="RQ4" s="11" t="s">
        <v>102</v>
      </c>
      <c r="RR4" s="11" t="s">
        <v>102</v>
      </c>
      <c r="RS4" s="11" t="s">
        <v>102</v>
      </c>
      <c r="RT4" s="11" t="s">
        <v>102</v>
      </c>
      <c r="RU4" s="11" t="s">
        <v>102</v>
      </c>
      <c r="RV4" s="11" t="s">
        <v>102</v>
      </c>
      <c r="RW4" s="11" t="s">
        <v>102</v>
      </c>
      <c r="RX4" s="11" t="s">
        <v>102</v>
      </c>
      <c r="RY4" s="11" t="s">
        <v>102</v>
      </c>
      <c r="RZ4" s="11" t="s">
        <v>102</v>
      </c>
      <c r="SA4" s="11" t="s">
        <v>102</v>
      </c>
      <c r="SB4" s="11" t="s">
        <v>102</v>
      </c>
      <c r="SC4" s="11" t="s">
        <v>102</v>
      </c>
      <c r="SD4" s="11" t="s">
        <v>102</v>
      </c>
      <c r="SE4" s="11">
        <v>0</v>
      </c>
      <c r="SF4" s="11" t="s">
        <v>102</v>
      </c>
      <c r="SG4" s="11" t="s">
        <v>102</v>
      </c>
      <c r="SH4" s="11" t="s">
        <v>102</v>
      </c>
      <c r="SI4" s="11">
        <v>0</v>
      </c>
      <c r="SJ4" s="11" t="s">
        <v>102</v>
      </c>
      <c r="SK4" s="11" t="s">
        <v>102</v>
      </c>
      <c r="SL4" s="2" t="s">
        <v>102</v>
      </c>
      <c r="SM4" s="11" t="s">
        <v>102</v>
      </c>
      <c r="SN4" s="11" t="s">
        <v>102</v>
      </c>
      <c r="SO4" s="11" t="s">
        <v>102</v>
      </c>
      <c r="SP4" s="2" t="s">
        <v>102</v>
      </c>
      <c r="SQ4" s="11" t="s">
        <v>102</v>
      </c>
      <c r="SR4" s="11" t="s">
        <v>102</v>
      </c>
      <c r="SS4" s="11" t="s">
        <v>102</v>
      </c>
      <c r="ST4" s="4">
        <v>0</v>
      </c>
      <c r="SU4" s="4" t="s">
        <v>102</v>
      </c>
      <c r="SV4" s="9" t="s">
        <v>102</v>
      </c>
      <c r="SW4" s="4" t="s">
        <v>102</v>
      </c>
      <c r="SX4" s="4">
        <v>0</v>
      </c>
      <c r="SY4" s="4" t="s">
        <v>102</v>
      </c>
      <c r="SZ4" s="4" t="s">
        <v>102</v>
      </c>
      <c r="TA4" s="4" t="s">
        <v>102</v>
      </c>
      <c r="TB4" s="4" t="s">
        <v>102</v>
      </c>
      <c r="TC4" s="4" t="s">
        <v>102</v>
      </c>
      <c r="TD4" s="4" t="s">
        <v>102</v>
      </c>
      <c r="TE4" s="4" t="s">
        <v>102</v>
      </c>
      <c r="TF4" s="4" t="s">
        <v>102</v>
      </c>
      <c r="TG4" s="2" t="s">
        <v>102</v>
      </c>
      <c r="TH4" s="4" t="s">
        <v>102</v>
      </c>
      <c r="TI4" s="4" t="s">
        <v>102</v>
      </c>
      <c r="TJ4" s="4" t="s">
        <v>102</v>
      </c>
      <c r="TK4" s="4" t="s">
        <v>102</v>
      </c>
      <c r="TL4" s="4" t="s">
        <v>102</v>
      </c>
      <c r="TM4" s="4" t="s">
        <v>102</v>
      </c>
      <c r="TN4" s="4" t="s">
        <v>102</v>
      </c>
      <c r="TO4" s="9" t="s">
        <v>102</v>
      </c>
      <c r="TP4" s="9" t="s">
        <v>102</v>
      </c>
      <c r="TQ4" s="95"/>
      <c r="TR4" s="9" t="s">
        <v>102</v>
      </c>
      <c r="TS4" s="9" t="s">
        <v>102</v>
      </c>
      <c r="TT4" s="9" t="s">
        <v>102</v>
      </c>
      <c r="TU4" s="86"/>
      <c r="TV4" s="1">
        <v>0</v>
      </c>
      <c r="TW4" s="1">
        <v>3</v>
      </c>
      <c r="TX4" s="1">
        <v>3</v>
      </c>
      <c r="TY4" s="1" t="s">
        <v>102</v>
      </c>
      <c r="TZ4" s="1" t="s">
        <v>102</v>
      </c>
      <c r="UA4" s="1" t="s">
        <v>102</v>
      </c>
      <c r="UB4" s="1">
        <v>0</v>
      </c>
      <c r="UC4" s="1" t="s">
        <v>102</v>
      </c>
      <c r="UD4" s="4">
        <v>0</v>
      </c>
      <c r="UE4" s="4" t="s">
        <v>102</v>
      </c>
      <c r="UF4" s="4" t="s">
        <v>102</v>
      </c>
      <c r="UG4" s="4" t="s">
        <v>102</v>
      </c>
      <c r="UH4" s="4" t="s">
        <v>102</v>
      </c>
      <c r="UI4" s="4" t="s">
        <v>102</v>
      </c>
      <c r="UJ4" s="4" t="s">
        <v>102</v>
      </c>
      <c r="UK4" s="4" t="s">
        <v>102</v>
      </c>
      <c r="UL4" s="4" t="s">
        <v>102</v>
      </c>
      <c r="UM4" s="4" t="s">
        <v>102</v>
      </c>
      <c r="UN4" s="4" t="s">
        <v>102</v>
      </c>
      <c r="UO4" s="4" t="s">
        <v>102</v>
      </c>
      <c r="UP4" s="4" t="s">
        <v>102</v>
      </c>
      <c r="UQ4" s="4">
        <v>0</v>
      </c>
      <c r="UR4" s="9" t="s">
        <v>102</v>
      </c>
      <c r="US4" s="1">
        <v>0</v>
      </c>
      <c r="UT4" s="56" t="s">
        <v>102</v>
      </c>
      <c r="UU4" s="1">
        <v>0</v>
      </c>
      <c r="UV4" s="1">
        <v>0</v>
      </c>
      <c r="UW4" s="11" t="s">
        <v>102</v>
      </c>
      <c r="UX4" s="11" t="s">
        <v>102</v>
      </c>
      <c r="UY4" s="1" t="s">
        <v>102</v>
      </c>
      <c r="UZ4" s="11" t="s">
        <v>102</v>
      </c>
      <c r="VA4" s="1">
        <v>0</v>
      </c>
      <c r="VB4" s="1" t="s">
        <v>102</v>
      </c>
      <c r="VC4" s="1" t="s">
        <v>102</v>
      </c>
      <c r="VD4" s="1" t="s">
        <v>102</v>
      </c>
      <c r="VE4" s="1">
        <v>0</v>
      </c>
      <c r="VF4" s="56" t="s">
        <v>102</v>
      </c>
      <c r="VG4" s="11" t="s">
        <v>102</v>
      </c>
      <c r="VH4" s="11" t="s">
        <v>102</v>
      </c>
      <c r="VI4" s="11" t="s">
        <v>102</v>
      </c>
      <c r="VJ4" s="11" t="s">
        <v>102</v>
      </c>
      <c r="VK4" s="11" t="s">
        <v>102</v>
      </c>
      <c r="VL4" s="11" t="s">
        <v>102</v>
      </c>
      <c r="VM4" s="11" t="s">
        <v>102</v>
      </c>
      <c r="VN4" s="11" t="s">
        <v>102</v>
      </c>
      <c r="VO4" s="11" t="s">
        <v>102</v>
      </c>
      <c r="VP4" s="1">
        <v>0</v>
      </c>
      <c r="VQ4" s="1" t="s">
        <v>102</v>
      </c>
      <c r="VR4" s="1" t="s">
        <v>102</v>
      </c>
      <c r="VS4" s="1" t="s">
        <v>102</v>
      </c>
      <c r="VT4" s="1" t="s">
        <v>102</v>
      </c>
      <c r="VU4" s="1" t="s">
        <v>102</v>
      </c>
      <c r="VV4" s="1" t="s">
        <v>102</v>
      </c>
      <c r="VW4" s="1" t="s">
        <v>102</v>
      </c>
      <c r="VX4" s="1" t="s">
        <v>102</v>
      </c>
      <c r="VY4" s="1" t="s">
        <v>102</v>
      </c>
      <c r="VZ4" s="4">
        <v>0</v>
      </c>
      <c r="WA4" s="4">
        <v>0</v>
      </c>
      <c r="WB4" s="4" t="s">
        <v>102</v>
      </c>
      <c r="WC4" s="4">
        <v>0</v>
      </c>
      <c r="WD4" s="4" t="s">
        <v>102</v>
      </c>
      <c r="WE4" s="4" t="s">
        <v>102</v>
      </c>
      <c r="WF4" s="4" t="s">
        <v>102</v>
      </c>
      <c r="WG4" s="4" t="s">
        <v>102</v>
      </c>
      <c r="WH4" s="1">
        <v>0</v>
      </c>
      <c r="WI4" s="86"/>
      <c r="WJ4" s="4">
        <v>4</v>
      </c>
      <c r="WK4" s="4">
        <v>0</v>
      </c>
      <c r="WL4" s="4" t="s">
        <v>102</v>
      </c>
      <c r="WM4" s="2" t="s">
        <v>102</v>
      </c>
      <c r="WN4" s="4" t="s">
        <v>102</v>
      </c>
      <c r="WO4" s="4" t="s">
        <v>102</v>
      </c>
      <c r="WP4" s="4" t="s">
        <v>102</v>
      </c>
      <c r="WQ4" s="4" t="s">
        <v>102</v>
      </c>
      <c r="WR4" s="4" t="s">
        <v>102</v>
      </c>
      <c r="WS4" s="4" t="s">
        <v>102</v>
      </c>
      <c r="WT4" s="4" t="s">
        <v>102</v>
      </c>
      <c r="WU4" s="4" t="s">
        <v>102</v>
      </c>
      <c r="WV4" s="4" t="s">
        <v>102</v>
      </c>
      <c r="WW4" s="4" t="s">
        <v>102</v>
      </c>
      <c r="WX4" s="4" t="s">
        <v>102</v>
      </c>
      <c r="WY4" s="9" t="s">
        <v>102</v>
      </c>
      <c r="WZ4" s="9" t="s">
        <v>102</v>
      </c>
      <c r="XA4" s="9" t="s">
        <v>102</v>
      </c>
      <c r="XB4" s="9" t="s">
        <v>102</v>
      </c>
      <c r="XC4" s="9" t="s">
        <v>102</v>
      </c>
      <c r="XD4" s="9" t="s">
        <v>102</v>
      </c>
      <c r="XE4" s="9" t="s">
        <v>102</v>
      </c>
      <c r="XF4" s="9" t="s">
        <v>102</v>
      </c>
      <c r="XG4" s="9" t="s">
        <v>102</v>
      </c>
      <c r="XH4" s="9" t="s">
        <v>102</v>
      </c>
      <c r="XI4" s="4" t="s">
        <v>102</v>
      </c>
      <c r="XJ4" s="4">
        <v>0</v>
      </c>
      <c r="XK4" s="4" t="s">
        <v>102</v>
      </c>
      <c r="XL4" s="4" t="s">
        <v>102</v>
      </c>
      <c r="XM4" s="4" t="s">
        <v>102</v>
      </c>
      <c r="XN4" s="4" t="s">
        <v>102</v>
      </c>
      <c r="XO4" s="4" t="s">
        <v>102</v>
      </c>
      <c r="XP4" s="4" t="s">
        <v>102</v>
      </c>
      <c r="XQ4" s="4" t="s">
        <v>102</v>
      </c>
      <c r="XR4" s="4" t="s">
        <v>102</v>
      </c>
      <c r="XS4" s="4" t="s">
        <v>102</v>
      </c>
      <c r="XT4" s="4" t="s">
        <v>102</v>
      </c>
      <c r="XU4" s="4" t="s">
        <v>102</v>
      </c>
      <c r="XV4" s="4" t="s">
        <v>102</v>
      </c>
      <c r="XW4" s="4" t="s">
        <v>102</v>
      </c>
      <c r="XX4" s="4" t="s">
        <v>102</v>
      </c>
      <c r="XY4" s="4" t="s">
        <v>102</v>
      </c>
      <c r="XZ4" s="4" t="s">
        <v>102</v>
      </c>
      <c r="YA4" s="4">
        <v>0</v>
      </c>
      <c r="YB4" s="4" t="s">
        <v>102</v>
      </c>
      <c r="YC4" s="4" t="s">
        <v>102</v>
      </c>
      <c r="YD4" s="4">
        <v>0</v>
      </c>
      <c r="YE4" s="4" t="s">
        <v>102</v>
      </c>
      <c r="YF4" s="4" t="s">
        <v>102</v>
      </c>
      <c r="YG4" s="4" t="s">
        <v>102</v>
      </c>
      <c r="YH4" s="4">
        <v>12</v>
      </c>
      <c r="YI4" s="4" t="s">
        <v>102</v>
      </c>
      <c r="YJ4" s="86"/>
      <c r="YK4" s="4" t="s">
        <v>102</v>
      </c>
      <c r="YL4" s="95"/>
      <c r="YM4" s="22" t="s">
        <v>102</v>
      </c>
      <c r="YN4" s="22" t="s">
        <v>102</v>
      </c>
      <c r="YO4" s="22" t="s">
        <v>102</v>
      </c>
      <c r="YP4" s="22" t="s">
        <v>102</v>
      </c>
      <c r="YQ4" s="22" t="s">
        <v>102</v>
      </c>
      <c r="YR4" s="22" t="s">
        <v>102</v>
      </c>
      <c r="YS4" s="22" t="s">
        <v>102</v>
      </c>
      <c r="YT4" s="11" t="s">
        <v>102</v>
      </c>
      <c r="YU4" s="11" t="s">
        <v>102</v>
      </c>
      <c r="YV4" s="22" t="s">
        <v>102</v>
      </c>
      <c r="YW4" s="103"/>
      <c r="YX4" s="9" t="s">
        <v>102</v>
      </c>
      <c r="YY4" s="17" t="s">
        <v>102</v>
      </c>
      <c r="YZ4" s="17" t="s">
        <v>102</v>
      </c>
      <c r="ZA4" s="22" t="s">
        <v>102</v>
      </c>
      <c r="ZB4" s="11" t="s">
        <v>102</v>
      </c>
      <c r="ZC4" s="11" t="s">
        <v>102</v>
      </c>
      <c r="ZD4" s="11" t="s">
        <v>102</v>
      </c>
      <c r="ZE4" s="1" t="s">
        <v>102</v>
      </c>
      <c r="ZF4" s="1" t="s">
        <v>102</v>
      </c>
      <c r="ZG4" s="1" t="s">
        <v>102</v>
      </c>
      <c r="ZH4" s="1" t="s">
        <v>102</v>
      </c>
      <c r="ZI4" s="22" t="s">
        <v>102</v>
      </c>
      <c r="ZJ4" s="1" t="s">
        <v>102</v>
      </c>
      <c r="ZK4" s="1" t="s">
        <v>102</v>
      </c>
      <c r="ZL4" s="1" t="s">
        <v>102</v>
      </c>
      <c r="ZM4" s="1" t="s">
        <v>102</v>
      </c>
      <c r="ZN4" s="1" t="s">
        <v>102</v>
      </c>
      <c r="ZO4" s="1" t="s">
        <v>102</v>
      </c>
      <c r="ZP4" s="11" t="s">
        <v>102</v>
      </c>
      <c r="ZQ4" s="11" t="s">
        <v>102</v>
      </c>
      <c r="ZR4" s="15" t="s">
        <v>102</v>
      </c>
      <c r="ZS4" s="11" t="s">
        <v>102</v>
      </c>
      <c r="ZT4" s="11" t="s">
        <v>102</v>
      </c>
      <c r="ZU4" s="11" t="s">
        <v>102</v>
      </c>
      <c r="ZV4" s="11" t="s">
        <v>102</v>
      </c>
      <c r="ZW4" s="11" t="s">
        <v>102</v>
      </c>
      <c r="ZX4" s="11" t="s">
        <v>102</v>
      </c>
      <c r="ZY4" s="1" t="s">
        <v>102</v>
      </c>
      <c r="ZZ4" s="16" t="s">
        <v>102</v>
      </c>
      <c r="AAA4" s="22" t="s">
        <v>102</v>
      </c>
      <c r="AAB4" s="1" t="s">
        <v>102</v>
      </c>
      <c r="AAC4" s="1" t="s">
        <v>102</v>
      </c>
      <c r="AAD4" s="1" t="s">
        <v>102</v>
      </c>
      <c r="AAE4" s="22" t="s">
        <v>102</v>
      </c>
      <c r="AAF4" s="1" t="s">
        <v>102</v>
      </c>
      <c r="AAG4" s="2" t="s">
        <v>102</v>
      </c>
      <c r="AAH4" s="1" t="s">
        <v>102</v>
      </c>
      <c r="AAI4" s="1" t="s">
        <v>102</v>
      </c>
      <c r="AAJ4" s="2" t="s">
        <v>102</v>
      </c>
      <c r="AAK4" s="1" t="s">
        <v>102</v>
      </c>
      <c r="AAL4" s="1" t="s">
        <v>102</v>
      </c>
      <c r="AAM4" s="1" t="s">
        <v>102</v>
      </c>
      <c r="AAN4" s="2" t="s">
        <v>102</v>
      </c>
      <c r="AAO4" s="22" t="s">
        <v>102</v>
      </c>
      <c r="AAP4" s="22" t="s">
        <v>102</v>
      </c>
      <c r="AAQ4" s="11" t="s">
        <v>102</v>
      </c>
      <c r="AAR4" s="22" t="s">
        <v>102</v>
      </c>
      <c r="AAS4" s="86"/>
      <c r="AAT4" s="21">
        <v>0</v>
      </c>
      <c r="AAU4" s="1" t="s">
        <v>102</v>
      </c>
      <c r="AAV4" s="86"/>
      <c r="AAW4" s="9" t="s">
        <v>102</v>
      </c>
      <c r="AAX4" s="9" t="s">
        <v>102</v>
      </c>
      <c r="AAY4" s="9" t="s">
        <v>102</v>
      </c>
      <c r="AAZ4" s="9" t="s">
        <v>102</v>
      </c>
      <c r="ABA4" s="9" t="s">
        <v>102</v>
      </c>
      <c r="ABB4" s="4" t="s">
        <v>102</v>
      </c>
      <c r="ABC4" s="4" t="s">
        <v>102</v>
      </c>
      <c r="ABD4" s="9" t="s">
        <v>102</v>
      </c>
      <c r="ABE4" s="4" t="s">
        <v>102</v>
      </c>
      <c r="ABF4" s="4" t="s">
        <v>102</v>
      </c>
      <c r="ABG4" s="4" t="s">
        <v>102</v>
      </c>
      <c r="ABH4" s="4" t="s">
        <v>102</v>
      </c>
      <c r="ABI4" s="4" t="s">
        <v>102</v>
      </c>
      <c r="ABJ4" s="4" t="s">
        <v>102</v>
      </c>
      <c r="ABK4" s="4" t="s">
        <v>102</v>
      </c>
      <c r="ABL4" s="4" t="s">
        <v>102</v>
      </c>
      <c r="ABM4" s="4" t="s">
        <v>102</v>
      </c>
      <c r="ABN4" s="4" t="s">
        <v>102</v>
      </c>
      <c r="ABO4" s="4">
        <v>0</v>
      </c>
      <c r="ABP4" s="17" t="s">
        <v>102</v>
      </c>
      <c r="ABQ4" s="4">
        <v>0</v>
      </c>
      <c r="ABR4" s="4">
        <v>0</v>
      </c>
      <c r="ABS4" s="4" t="s">
        <v>102</v>
      </c>
      <c r="ABT4" s="4" t="s">
        <v>102</v>
      </c>
      <c r="ABU4" s="9" t="s">
        <v>102</v>
      </c>
      <c r="ABV4" s="9" t="s">
        <v>102</v>
      </c>
      <c r="ABW4" s="9" t="s">
        <v>102</v>
      </c>
      <c r="ABX4" s="20">
        <v>7</v>
      </c>
      <c r="ABY4" s="4" t="s">
        <v>102</v>
      </c>
      <c r="ABZ4" s="4" t="s">
        <v>102</v>
      </c>
      <c r="ACA4" s="20">
        <v>0</v>
      </c>
      <c r="ACB4" s="17" t="s">
        <v>102</v>
      </c>
      <c r="ACC4" s="9" t="s">
        <v>102</v>
      </c>
      <c r="ACD4" s="9" t="s">
        <v>102</v>
      </c>
      <c r="ACE4" s="9" t="s">
        <v>102</v>
      </c>
      <c r="ACF4" s="20">
        <v>0</v>
      </c>
      <c r="ACG4" s="9" t="s">
        <v>102</v>
      </c>
      <c r="ACH4" s="9" t="s">
        <v>102</v>
      </c>
      <c r="ACI4" s="9" t="s">
        <v>102</v>
      </c>
      <c r="ACJ4" s="9" t="s">
        <v>102</v>
      </c>
      <c r="ACK4" s="9" t="s">
        <v>102</v>
      </c>
      <c r="ACL4" s="23" t="s">
        <v>102</v>
      </c>
      <c r="ACM4" s="9" t="s">
        <v>102</v>
      </c>
      <c r="ACN4" s="9" t="s">
        <v>102</v>
      </c>
      <c r="ACO4" s="17" t="s">
        <v>102</v>
      </c>
      <c r="ACP4" s="107" t="s">
        <v>102</v>
      </c>
      <c r="ACQ4" s="20">
        <v>0</v>
      </c>
      <c r="ACR4" s="4" t="s">
        <v>102</v>
      </c>
      <c r="ACS4" s="4" t="s">
        <v>102</v>
      </c>
      <c r="ACT4" s="4" t="s">
        <v>102</v>
      </c>
      <c r="ACU4" s="4">
        <v>3</v>
      </c>
      <c r="ACV4" s="4" t="s">
        <v>102</v>
      </c>
      <c r="ACW4" s="4" t="s">
        <v>102</v>
      </c>
      <c r="ACX4" s="4">
        <v>0</v>
      </c>
      <c r="ACY4" s="4" t="s">
        <v>102</v>
      </c>
      <c r="ACZ4" s="4" t="s">
        <v>102</v>
      </c>
      <c r="ADA4" s="4" t="s">
        <v>102</v>
      </c>
      <c r="ADB4" s="4" t="s">
        <v>102</v>
      </c>
      <c r="ADC4" s="9" t="s">
        <v>102</v>
      </c>
      <c r="ADD4" s="9" t="s">
        <v>102</v>
      </c>
      <c r="ADE4" s="9" t="s">
        <v>102</v>
      </c>
      <c r="ADF4" s="9" t="s">
        <v>102</v>
      </c>
      <c r="ADG4" s="9" t="s">
        <v>102</v>
      </c>
      <c r="ADH4" s="9" t="s">
        <v>102</v>
      </c>
      <c r="ADI4" s="9" t="s">
        <v>102</v>
      </c>
      <c r="ADJ4" s="9" t="s">
        <v>102</v>
      </c>
      <c r="ADK4" s="9" t="s">
        <v>102</v>
      </c>
      <c r="ADL4" s="9" t="s">
        <v>102</v>
      </c>
      <c r="ADM4" s="9" t="s">
        <v>102</v>
      </c>
      <c r="ADN4" s="15" t="s">
        <v>102</v>
      </c>
      <c r="ADO4" s="9" t="s">
        <v>102</v>
      </c>
      <c r="ADP4" s="9" t="s">
        <v>102</v>
      </c>
      <c r="ADQ4" s="9" t="s">
        <v>102</v>
      </c>
      <c r="ADR4" s="4">
        <v>0</v>
      </c>
      <c r="ADS4" s="4" t="s">
        <v>102</v>
      </c>
      <c r="ADT4" s="4" t="s">
        <v>102</v>
      </c>
      <c r="ADU4" s="4" t="s">
        <v>102</v>
      </c>
      <c r="ADV4" s="4" t="s">
        <v>102</v>
      </c>
      <c r="ADW4" s="4" t="s">
        <v>102</v>
      </c>
      <c r="ADX4" s="9" t="s">
        <v>102</v>
      </c>
      <c r="ADY4" s="4">
        <v>0</v>
      </c>
      <c r="ADZ4" s="20">
        <v>0</v>
      </c>
      <c r="AEA4" s="9" t="s">
        <v>102</v>
      </c>
      <c r="AEB4" s="9" t="s">
        <v>102</v>
      </c>
      <c r="AEC4" s="9" t="s">
        <v>102</v>
      </c>
      <c r="AED4" s="9" t="s">
        <v>102</v>
      </c>
      <c r="AEE4" s="9" t="s">
        <v>102</v>
      </c>
      <c r="AEF4" s="9" t="s">
        <v>102</v>
      </c>
      <c r="AEG4" s="9" t="s">
        <v>102</v>
      </c>
      <c r="AEH4" s="9" t="s">
        <v>102</v>
      </c>
      <c r="AEI4" s="9" t="s">
        <v>102</v>
      </c>
      <c r="AEJ4" s="9" t="s">
        <v>102</v>
      </c>
      <c r="AEK4" s="17" t="s">
        <v>102</v>
      </c>
      <c r="AEL4" s="9" t="s">
        <v>102</v>
      </c>
      <c r="AEM4" s="9" t="s">
        <v>102</v>
      </c>
      <c r="AEN4" s="9" t="s">
        <v>102</v>
      </c>
      <c r="AEO4" s="9" t="s">
        <v>102</v>
      </c>
      <c r="AEP4" s="17" t="s">
        <v>102</v>
      </c>
      <c r="AEQ4" s="9" t="s">
        <v>102</v>
      </c>
      <c r="AER4" s="17" t="s">
        <v>102</v>
      </c>
      <c r="AES4" s="9" t="s">
        <v>102</v>
      </c>
      <c r="AET4" s="9" t="s">
        <v>102</v>
      </c>
      <c r="AEU4" s="9" t="s">
        <v>102</v>
      </c>
      <c r="AEV4" s="9" t="s">
        <v>102</v>
      </c>
      <c r="AEW4" s="9" t="s">
        <v>102</v>
      </c>
      <c r="AEX4" s="86"/>
      <c r="AEY4" s="38" t="s">
        <v>102</v>
      </c>
      <c r="AEZ4" s="4" t="s">
        <v>102</v>
      </c>
      <c r="AFA4" s="4" t="s">
        <v>102</v>
      </c>
      <c r="AFB4" s="4" t="s">
        <v>102</v>
      </c>
      <c r="AFC4" s="4" t="s">
        <v>102</v>
      </c>
      <c r="AFD4" s="4" t="s">
        <v>102</v>
      </c>
      <c r="AFE4" s="4">
        <v>0</v>
      </c>
      <c r="AFF4" s="4">
        <v>0</v>
      </c>
      <c r="AFG4" s="4" t="s">
        <v>102</v>
      </c>
      <c r="AFH4" s="4" t="s">
        <v>102</v>
      </c>
      <c r="AFI4" s="4">
        <v>0</v>
      </c>
      <c r="AFJ4" s="4" t="s">
        <v>102</v>
      </c>
      <c r="AFK4" s="9" t="s">
        <v>102</v>
      </c>
      <c r="AFL4" s="9" t="s">
        <v>102</v>
      </c>
      <c r="AFM4" s="9" t="s">
        <v>102</v>
      </c>
      <c r="AFN4" s="4" t="s">
        <v>102</v>
      </c>
      <c r="AFO4" s="4" t="s">
        <v>102</v>
      </c>
      <c r="AFP4" s="4" t="s">
        <v>102</v>
      </c>
      <c r="AFQ4" s="9" t="s">
        <v>102</v>
      </c>
      <c r="AFR4" s="9" t="s">
        <v>102</v>
      </c>
      <c r="AFS4" s="9" t="s">
        <v>102</v>
      </c>
      <c r="AFT4" s="9" t="s">
        <v>102</v>
      </c>
      <c r="AFU4" s="9" t="s">
        <v>102</v>
      </c>
      <c r="AFV4" s="9" t="s">
        <v>102</v>
      </c>
      <c r="AFW4" s="4" t="s">
        <v>102</v>
      </c>
      <c r="AFX4" s="4" t="s">
        <v>102</v>
      </c>
      <c r="AFY4" s="4" t="s">
        <v>102</v>
      </c>
      <c r="AFZ4" s="4" t="s">
        <v>102</v>
      </c>
      <c r="AGA4" s="4" t="s">
        <v>102</v>
      </c>
      <c r="AGB4" s="4" t="s">
        <v>102</v>
      </c>
      <c r="AGC4" s="4" t="s">
        <v>102</v>
      </c>
      <c r="AGD4" s="4" t="s">
        <v>102</v>
      </c>
      <c r="AGE4" s="4" t="s">
        <v>102</v>
      </c>
      <c r="AGF4" s="4" t="s">
        <v>102</v>
      </c>
      <c r="AGG4" s="4" t="s">
        <v>102</v>
      </c>
      <c r="AGH4" s="4" t="s">
        <v>102</v>
      </c>
      <c r="AGI4" s="4" t="s">
        <v>102</v>
      </c>
      <c r="AGJ4" s="4" t="s">
        <v>102</v>
      </c>
      <c r="AGK4" s="4" t="s">
        <v>102</v>
      </c>
      <c r="AGL4" s="4">
        <v>0</v>
      </c>
      <c r="AGM4" s="4" t="s">
        <v>102</v>
      </c>
      <c r="AGN4" s="4" t="s">
        <v>102</v>
      </c>
      <c r="AGO4" s="4" t="s">
        <v>102</v>
      </c>
      <c r="AGP4" s="17" t="s">
        <v>102</v>
      </c>
      <c r="AGQ4" s="4" t="s">
        <v>102</v>
      </c>
      <c r="AGR4" s="4" t="s">
        <v>102</v>
      </c>
      <c r="AGS4" s="4" t="s">
        <v>102</v>
      </c>
      <c r="AGT4" s="4" t="s">
        <v>102</v>
      </c>
      <c r="AGU4" s="4" t="s">
        <v>102</v>
      </c>
      <c r="AGV4" s="4" t="s">
        <v>102</v>
      </c>
      <c r="AGW4" s="4">
        <v>1</v>
      </c>
      <c r="AGX4" s="4">
        <v>0</v>
      </c>
      <c r="AGY4" s="4" t="s">
        <v>102</v>
      </c>
      <c r="AGZ4" s="4" t="s">
        <v>102</v>
      </c>
      <c r="AHA4" s="4" t="s">
        <v>102</v>
      </c>
      <c r="AHB4" s="4" t="s">
        <v>102</v>
      </c>
      <c r="AHC4" s="4">
        <v>0</v>
      </c>
      <c r="AHD4" s="4" t="s">
        <v>102</v>
      </c>
      <c r="AHE4" s="4" t="s">
        <v>102</v>
      </c>
      <c r="AHF4" s="4" t="s">
        <v>102</v>
      </c>
      <c r="AHG4" s="4" t="s">
        <v>102</v>
      </c>
      <c r="AHH4" s="4" t="s">
        <v>102</v>
      </c>
      <c r="AHI4" s="4" t="s">
        <v>102</v>
      </c>
      <c r="AHJ4" s="4" t="s">
        <v>102</v>
      </c>
      <c r="AHK4" s="4" t="s">
        <v>102</v>
      </c>
      <c r="AHL4" s="4" t="s">
        <v>102</v>
      </c>
      <c r="AHM4" s="4">
        <v>0</v>
      </c>
      <c r="AHN4" s="4">
        <v>0</v>
      </c>
      <c r="AHO4" s="4" t="s">
        <v>102</v>
      </c>
      <c r="AHP4" s="4" t="s">
        <v>102</v>
      </c>
      <c r="AHQ4" s="4" t="s">
        <v>102</v>
      </c>
      <c r="AHR4" s="4">
        <v>0</v>
      </c>
      <c r="AHS4" s="4" t="s">
        <v>102</v>
      </c>
      <c r="AHT4" s="4" t="s">
        <v>102</v>
      </c>
      <c r="AHU4" s="4" t="s">
        <v>102</v>
      </c>
      <c r="AHV4" s="4" t="s">
        <v>102</v>
      </c>
      <c r="AHW4" s="4">
        <v>0</v>
      </c>
      <c r="AHX4" s="4" t="s">
        <v>102</v>
      </c>
      <c r="AHY4" s="4" t="s">
        <v>102</v>
      </c>
      <c r="AHZ4" s="4" t="s">
        <v>102</v>
      </c>
      <c r="AIA4" s="4" t="s">
        <v>102</v>
      </c>
      <c r="AIB4" s="4" t="s">
        <v>102</v>
      </c>
      <c r="AIC4" s="4" t="s">
        <v>102</v>
      </c>
      <c r="AID4" s="4" t="s">
        <v>102</v>
      </c>
      <c r="AIE4" s="4" t="s">
        <v>102</v>
      </c>
      <c r="AIF4" s="4">
        <v>0</v>
      </c>
      <c r="AIG4" s="4" t="s">
        <v>102</v>
      </c>
      <c r="AIH4" s="4" t="s">
        <v>102</v>
      </c>
      <c r="AII4" s="4" t="s">
        <v>102</v>
      </c>
      <c r="AIJ4" s="4" t="s">
        <v>102</v>
      </c>
      <c r="AIK4" s="4">
        <v>0</v>
      </c>
      <c r="AIL4" s="4" t="s">
        <v>102</v>
      </c>
      <c r="AIM4" s="4">
        <v>1</v>
      </c>
      <c r="AIN4" s="4" t="s">
        <v>102</v>
      </c>
      <c r="AIO4" s="4">
        <v>0</v>
      </c>
      <c r="AIP4" s="4" t="s">
        <v>102</v>
      </c>
      <c r="AIQ4" s="4" t="s">
        <v>102</v>
      </c>
      <c r="AIR4" s="2" t="s">
        <v>102</v>
      </c>
      <c r="AIS4" s="4" t="s">
        <v>102</v>
      </c>
      <c r="AIT4" s="4" t="s">
        <v>102</v>
      </c>
      <c r="AIU4" s="4" t="s">
        <v>102</v>
      </c>
      <c r="AIV4" s="4" t="s">
        <v>102</v>
      </c>
      <c r="AIW4" s="4" t="s">
        <v>102</v>
      </c>
      <c r="AIX4" s="4" t="s">
        <v>102</v>
      </c>
      <c r="AIY4" s="4" t="s">
        <v>102</v>
      </c>
      <c r="AIZ4" s="4" t="s">
        <v>102</v>
      </c>
      <c r="AJA4" s="4" t="s">
        <v>102</v>
      </c>
      <c r="AJB4" s="4" t="s">
        <v>102</v>
      </c>
      <c r="AJC4" s="4" t="s">
        <v>102</v>
      </c>
      <c r="AJD4" s="4" t="s">
        <v>102</v>
      </c>
      <c r="AJE4" s="4" t="s">
        <v>102</v>
      </c>
      <c r="AJF4" s="4" t="s">
        <v>102</v>
      </c>
      <c r="AJG4" s="4" t="s">
        <v>102</v>
      </c>
      <c r="AJH4" s="4" t="s">
        <v>102</v>
      </c>
      <c r="AJI4" s="4" t="s">
        <v>102</v>
      </c>
      <c r="AJJ4" s="4" t="s">
        <v>102</v>
      </c>
      <c r="AJK4" s="4">
        <v>0</v>
      </c>
      <c r="AJL4" s="4">
        <v>1</v>
      </c>
      <c r="AJM4" s="20">
        <v>0</v>
      </c>
      <c r="AJN4" s="4">
        <v>0</v>
      </c>
      <c r="AJO4" s="4">
        <v>0</v>
      </c>
      <c r="AJP4" s="4" t="s">
        <v>102</v>
      </c>
      <c r="AJQ4" s="11" t="s">
        <v>102</v>
      </c>
      <c r="AJR4" s="4">
        <v>1</v>
      </c>
      <c r="AJS4" s="20">
        <v>10</v>
      </c>
      <c r="AJT4" s="4" t="s">
        <v>102</v>
      </c>
      <c r="AJU4" s="4">
        <v>0</v>
      </c>
      <c r="AJV4" s="4" t="s">
        <v>102</v>
      </c>
      <c r="AJW4" s="4" t="s">
        <v>102</v>
      </c>
      <c r="AJX4" s="4">
        <v>0</v>
      </c>
      <c r="AJY4" s="4" t="s">
        <v>102</v>
      </c>
      <c r="AJZ4" s="4">
        <v>0</v>
      </c>
      <c r="AKA4" s="4" t="s">
        <v>102</v>
      </c>
      <c r="AKB4" s="4" t="s">
        <v>102</v>
      </c>
      <c r="AKC4" s="4" t="s">
        <v>102</v>
      </c>
      <c r="AKD4" s="4" t="s">
        <v>102</v>
      </c>
      <c r="AKE4" s="4" t="s">
        <v>102</v>
      </c>
      <c r="AKF4" s="4" t="s">
        <v>102</v>
      </c>
      <c r="AKG4" s="4" t="s">
        <v>102</v>
      </c>
      <c r="AKH4" s="9" t="s">
        <v>102</v>
      </c>
      <c r="AKI4" s="4" t="s">
        <v>102</v>
      </c>
      <c r="AKJ4" s="4">
        <v>1</v>
      </c>
      <c r="AKK4" s="4" t="s">
        <v>102</v>
      </c>
      <c r="AKL4" s="4" t="s">
        <v>102</v>
      </c>
      <c r="AKM4" s="4" t="s">
        <v>102</v>
      </c>
      <c r="AKN4" s="4">
        <v>2</v>
      </c>
      <c r="AKO4" s="4" t="s">
        <v>102</v>
      </c>
      <c r="AKP4" s="4" t="s">
        <v>102</v>
      </c>
      <c r="AKQ4" s="4" t="s">
        <v>102</v>
      </c>
      <c r="AKR4" s="4">
        <v>3</v>
      </c>
      <c r="AKS4" s="4">
        <v>0</v>
      </c>
      <c r="AKT4" s="4" t="s">
        <v>102</v>
      </c>
    </row>
    <row r="5" spans="1:982" ht="15" thickBot="1" x14ac:dyDescent="0.35">
      <c r="A5" s="80" t="s">
        <v>3</v>
      </c>
      <c r="B5" s="86"/>
      <c r="C5" s="35" t="s">
        <v>102</v>
      </c>
      <c r="D5" s="35" t="s">
        <v>102</v>
      </c>
      <c r="E5" s="11" t="s">
        <v>102</v>
      </c>
      <c r="F5" s="21">
        <v>1</v>
      </c>
      <c r="G5" s="11" t="s">
        <v>102</v>
      </c>
      <c r="H5" s="11" t="s">
        <v>102</v>
      </c>
      <c r="I5" s="11" t="s">
        <v>102</v>
      </c>
      <c r="J5" s="22" t="s">
        <v>102</v>
      </c>
      <c r="K5" s="22" t="s">
        <v>102</v>
      </c>
      <c r="L5" s="1">
        <v>0</v>
      </c>
      <c r="M5" s="11" t="s">
        <v>102</v>
      </c>
      <c r="N5" s="1" t="s">
        <v>102</v>
      </c>
      <c r="O5" s="1" t="s">
        <v>102</v>
      </c>
      <c r="P5" s="1" t="s">
        <v>102</v>
      </c>
      <c r="Q5" s="1" t="s">
        <v>102</v>
      </c>
      <c r="R5" s="1" t="s">
        <v>102</v>
      </c>
      <c r="S5" s="1" t="s">
        <v>102</v>
      </c>
      <c r="T5" s="1" t="s">
        <v>102</v>
      </c>
      <c r="U5" s="11" t="s">
        <v>102</v>
      </c>
      <c r="V5" s="1" t="s">
        <v>102</v>
      </c>
      <c r="W5" s="14" t="s">
        <v>102</v>
      </c>
      <c r="X5" s="21">
        <v>1</v>
      </c>
      <c r="Y5" s="11" t="s">
        <v>102</v>
      </c>
      <c r="Z5" s="11" t="s">
        <v>102</v>
      </c>
      <c r="AA5" s="15" t="s">
        <v>102</v>
      </c>
      <c r="AB5" s="15" t="s">
        <v>102</v>
      </c>
      <c r="AC5" s="15" t="s">
        <v>102</v>
      </c>
      <c r="AD5" s="1">
        <v>0</v>
      </c>
      <c r="AE5" s="1" t="s">
        <v>102</v>
      </c>
      <c r="AF5" s="1">
        <v>0</v>
      </c>
      <c r="AG5" s="1" t="s">
        <v>102</v>
      </c>
      <c r="AH5" s="1" t="s">
        <v>102</v>
      </c>
      <c r="AI5" s="1">
        <v>9</v>
      </c>
      <c r="AJ5" s="1" t="s">
        <v>102</v>
      </c>
      <c r="AK5" s="1" t="s">
        <v>102</v>
      </c>
      <c r="AL5" s="1">
        <v>3</v>
      </c>
      <c r="AM5" s="1">
        <v>0</v>
      </c>
      <c r="AN5" s="1" t="s">
        <v>102</v>
      </c>
      <c r="AO5" s="1" t="s">
        <v>102</v>
      </c>
      <c r="AP5" s="1" t="s">
        <v>102</v>
      </c>
      <c r="AQ5" s="1" t="s">
        <v>102</v>
      </c>
      <c r="AR5" s="1" t="s">
        <v>102</v>
      </c>
      <c r="AS5" s="1" t="s">
        <v>102</v>
      </c>
      <c r="AT5" s="1" t="s">
        <v>102</v>
      </c>
      <c r="AU5" s="86"/>
      <c r="AV5" s="1">
        <v>2</v>
      </c>
      <c r="AW5" s="1" t="s">
        <v>102</v>
      </c>
      <c r="AX5" s="1">
        <v>0</v>
      </c>
      <c r="AY5" s="1" t="s">
        <v>102</v>
      </c>
      <c r="AZ5" s="1" t="s">
        <v>102</v>
      </c>
      <c r="BA5" s="1" t="s">
        <v>102</v>
      </c>
      <c r="BB5" s="1" t="s">
        <v>102</v>
      </c>
      <c r="BC5" s="1">
        <v>1</v>
      </c>
      <c r="BD5" s="1" t="s">
        <v>102</v>
      </c>
      <c r="BE5" s="86"/>
      <c r="BF5" s="1">
        <v>0</v>
      </c>
      <c r="BG5" s="1" t="s">
        <v>102</v>
      </c>
      <c r="BH5" s="1" t="s">
        <v>102</v>
      </c>
      <c r="BI5" s="1" t="s">
        <v>102</v>
      </c>
      <c r="BJ5" s="1" t="s">
        <v>102</v>
      </c>
      <c r="BK5" s="95"/>
      <c r="BL5" s="17" t="s">
        <v>102</v>
      </c>
      <c r="BM5" s="17" t="s">
        <v>102</v>
      </c>
      <c r="BN5" s="9" t="s">
        <v>102</v>
      </c>
      <c r="BO5" s="41" t="s">
        <v>102</v>
      </c>
      <c r="BP5" s="9" t="s">
        <v>102</v>
      </c>
      <c r="BQ5" s="9" t="s">
        <v>102</v>
      </c>
      <c r="BR5" s="9" t="s">
        <v>102</v>
      </c>
      <c r="BS5" s="9" t="s">
        <v>102</v>
      </c>
      <c r="BT5" s="9" t="s">
        <v>102</v>
      </c>
      <c r="BU5" s="9" t="s">
        <v>102</v>
      </c>
      <c r="BV5" s="9" t="s">
        <v>102</v>
      </c>
      <c r="BW5" s="9" t="s">
        <v>102</v>
      </c>
      <c r="BX5" s="9" t="s">
        <v>102</v>
      </c>
      <c r="BY5" s="9" t="s">
        <v>102</v>
      </c>
      <c r="BZ5" s="41" t="s">
        <v>102</v>
      </c>
      <c r="CA5" s="9" t="s">
        <v>102</v>
      </c>
      <c r="CB5" s="9" t="s">
        <v>102</v>
      </c>
      <c r="CC5" s="9" t="s">
        <v>102</v>
      </c>
      <c r="CD5" s="9" t="s">
        <v>102</v>
      </c>
      <c r="CE5" s="9" t="s">
        <v>102</v>
      </c>
      <c r="CF5" s="9" t="s">
        <v>102</v>
      </c>
      <c r="CG5" s="9" t="s">
        <v>102</v>
      </c>
      <c r="CH5" s="9" t="s">
        <v>102</v>
      </c>
      <c r="CI5" s="9" t="s">
        <v>102</v>
      </c>
      <c r="CJ5" s="17" t="s">
        <v>102</v>
      </c>
      <c r="CK5" s="9" t="s">
        <v>102</v>
      </c>
      <c r="CL5" s="9" t="s">
        <v>102</v>
      </c>
      <c r="CM5" s="9" t="s">
        <v>102</v>
      </c>
      <c r="CN5" s="9" t="s">
        <v>102</v>
      </c>
      <c r="CO5" s="17" t="s">
        <v>102</v>
      </c>
      <c r="CP5" s="9" t="s">
        <v>102</v>
      </c>
      <c r="CQ5" s="9" t="s">
        <v>102</v>
      </c>
      <c r="CR5" s="9" t="s">
        <v>102</v>
      </c>
      <c r="CS5" s="41" t="s">
        <v>102</v>
      </c>
      <c r="CT5" s="17" t="s">
        <v>102</v>
      </c>
      <c r="CU5" s="9" t="s">
        <v>102</v>
      </c>
      <c r="CV5" s="9" t="s">
        <v>102</v>
      </c>
      <c r="CW5" s="9" t="s">
        <v>102</v>
      </c>
      <c r="CX5" s="9" t="s">
        <v>102</v>
      </c>
      <c r="CY5" s="9" t="s">
        <v>102</v>
      </c>
      <c r="CZ5" s="17" t="s">
        <v>102</v>
      </c>
      <c r="DA5" s="9" t="s">
        <v>102</v>
      </c>
      <c r="DB5" s="9" t="s">
        <v>102</v>
      </c>
      <c r="DC5" s="17" t="s">
        <v>102</v>
      </c>
      <c r="DD5" s="9" t="s">
        <v>102</v>
      </c>
      <c r="DE5" s="9" t="s">
        <v>102</v>
      </c>
      <c r="DF5" s="17" t="s">
        <v>102</v>
      </c>
      <c r="DG5" s="9" t="s">
        <v>102</v>
      </c>
      <c r="DH5" s="9" t="s">
        <v>102</v>
      </c>
      <c r="DI5" s="9" t="s">
        <v>102</v>
      </c>
      <c r="DJ5" s="17" t="s">
        <v>102</v>
      </c>
      <c r="DK5" s="17" t="s">
        <v>102</v>
      </c>
      <c r="DL5" s="9" t="s">
        <v>102</v>
      </c>
      <c r="DM5" s="9" t="s">
        <v>102</v>
      </c>
      <c r="DN5" s="9" t="s">
        <v>102</v>
      </c>
      <c r="DO5" s="9" t="s">
        <v>102</v>
      </c>
      <c r="DP5" s="9" t="s">
        <v>102</v>
      </c>
      <c r="DQ5" s="9" t="s">
        <v>102</v>
      </c>
      <c r="DR5" s="9" t="s">
        <v>102</v>
      </c>
      <c r="DS5" s="9" t="s">
        <v>102</v>
      </c>
      <c r="DT5" s="9" t="s">
        <v>102</v>
      </c>
      <c r="DU5" s="9" t="s">
        <v>102</v>
      </c>
      <c r="DV5" s="17" t="s">
        <v>102</v>
      </c>
      <c r="DW5" s="9" t="s">
        <v>102</v>
      </c>
      <c r="DX5" s="9" t="s">
        <v>102</v>
      </c>
      <c r="DY5" s="9" t="s">
        <v>102</v>
      </c>
      <c r="DZ5" s="9" t="s">
        <v>102</v>
      </c>
      <c r="EA5" s="9" t="s">
        <v>102</v>
      </c>
      <c r="EB5" s="9" t="s">
        <v>102</v>
      </c>
      <c r="EC5" s="9" t="s">
        <v>102</v>
      </c>
      <c r="ED5" s="41" t="s">
        <v>102</v>
      </c>
      <c r="EE5" s="9" t="s">
        <v>102</v>
      </c>
      <c r="EF5" s="17" t="s">
        <v>102</v>
      </c>
      <c r="EG5" s="17" t="s">
        <v>102</v>
      </c>
      <c r="EH5" s="9" t="s">
        <v>102</v>
      </c>
      <c r="EI5" s="9" t="s">
        <v>102</v>
      </c>
      <c r="EJ5" s="17" t="s">
        <v>102</v>
      </c>
      <c r="EK5" s="17" t="s">
        <v>102</v>
      </c>
      <c r="EL5" s="9" t="s">
        <v>102</v>
      </c>
      <c r="EM5" s="9" t="s">
        <v>102</v>
      </c>
      <c r="EN5" s="9" t="s">
        <v>102</v>
      </c>
      <c r="EO5" s="9" t="s">
        <v>102</v>
      </c>
      <c r="EP5" s="17" t="s">
        <v>102</v>
      </c>
      <c r="EQ5" s="17" t="s">
        <v>102</v>
      </c>
      <c r="ER5" s="17" t="s">
        <v>102</v>
      </c>
      <c r="ES5" s="17" t="s">
        <v>102</v>
      </c>
      <c r="ET5" s="95"/>
      <c r="EU5" s="1" t="s">
        <v>102</v>
      </c>
      <c r="EV5" s="1" t="s">
        <v>102</v>
      </c>
      <c r="EW5" s="86"/>
      <c r="EX5" s="4" t="s">
        <v>102</v>
      </c>
      <c r="EY5" s="1">
        <v>0</v>
      </c>
      <c r="EZ5" s="1" t="s">
        <v>102</v>
      </c>
      <c r="FA5" s="1" t="s">
        <v>102</v>
      </c>
      <c r="FB5" s="1">
        <v>13</v>
      </c>
      <c r="FC5" s="1" t="s">
        <v>102</v>
      </c>
      <c r="FD5" s="1" t="s">
        <v>102</v>
      </c>
      <c r="FE5" s="1">
        <v>0</v>
      </c>
      <c r="FF5" s="1" t="s">
        <v>102</v>
      </c>
      <c r="FG5" s="12" t="s">
        <v>102</v>
      </c>
      <c r="FH5" s="12" t="s">
        <v>102</v>
      </c>
      <c r="FI5" s="12" t="s">
        <v>102</v>
      </c>
      <c r="FJ5" s="1">
        <v>2</v>
      </c>
      <c r="FK5" s="1">
        <v>0</v>
      </c>
      <c r="FL5" s="11" t="s">
        <v>102</v>
      </c>
      <c r="FM5" s="35" t="s">
        <v>102</v>
      </c>
      <c r="FN5" s="35" t="s">
        <v>102</v>
      </c>
      <c r="FO5" s="1" t="s">
        <v>102</v>
      </c>
      <c r="FP5" s="1" t="s">
        <v>102</v>
      </c>
      <c r="FQ5" s="11" t="s">
        <v>102</v>
      </c>
      <c r="FR5" s="35" t="s">
        <v>102</v>
      </c>
      <c r="FS5" s="35" t="s">
        <v>102</v>
      </c>
      <c r="FT5" s="35" t="s">
        <v>102</v>
      </c>
      <c r="FU5" s="35" t="s">
        <v>102</v>
      </c>
      <c r="FV5" s="35" t="s">
        <v>102</v>
      </c>
      <c r="FW5" s="11" t="s">
        <v>102</v>
      </c>
      <c r="FX5" s="11" t="s">
        <v>102</v>
      </c>
      <c r="FY5" s="11" t="s">
        <v>102</v>
      </c>
      <c r="FZ5" s="11" t="s">
        <v>102</v>
      </c>
      <c r="GA5" s="11" t="s">
        <v>102</v>
      </c>
      <c r="GB5" s="11" t="s">
        <v>102</v>
      </c>
      <c r="GC5" s="11" t="s">
        <v>102</v>
      </c>
      <c r="GD5" s="11" t="s">
        <v>102</v>
      </c>
      <c r="GE5" s="11" t="s">
        <v>102</v>
      </c>
      <c r="GF5" s="64" t="s">
        <v>102</v>
      </c>
      <c r="GG5" s="1">
        <v>0</v>
      </c>
      <c r="GH5" s="1" t="s">
        <v>102</v>
      </c>
      <c r="GI5" s="11" t="s">
        <v>102</v>
      </c>
      <c r="GJ5" s="11" t="s">
        <v>102</v>
      </c>
      <c r="GK5" s="11" t="s">
        <v>102</v>
      </c>
      <c r="GL5" s="1">
        <v>0</v>
      </c>
      <c r="GM5" s="1" t="s">
        <v>102</v>
      </c>
      <c r="GN5" s="1">
        <v>5</v>
      </c>
      <c r="GO5" s="1">
        <v>0</v>
      </c>
      <c r="GP5" s="1" t="s">
        <v>102</v>
      </c>
      <c r="GQ5" s="1" t="s">
        <v>102</v>
      </c>
      <c r="GR5" s="1" t="s">
        <v>102</v>
      </c>
      <c r="GS5" s="1" t="s">
        <v>102</v>
      </c>
      <c r="GT5" s="1" t="s">
        <v>102</v>
      </c>
      <c r="GU5" s="1">
        <v>1</v>
      </c>
      <c r="GV5" s="1" t="s">
        <v>102</v>
      </c>
      <c r="GW5" s="1" t="s">
        <v>102</v>
      </c>
      <c r="GX5" s="1" t="s">
        <v>102</v>
      </c>
      <c r="GY5" s="1" t="s">
        <v>102</v>
      </c>
      <c r="GZ5" s="1">
        <v>0</v>
      </c>
      <c r="HA5" s="1">
        <v>1</v>
      </c>
      <c r="HB5" s="1" t="s">
        <v>102</v>
      </c>
      <c r="HC5" s="11" t="s">
        <v>102</v>
      </c>
      <c r="HD5" s="1" t="s">
        <v>102</v>
      </c>
      <c r="HE5" s="86"/>
      <c r="HF5" s="1">
        <v>0</v>
      </c>
      <c r="HG5" s="86"/>
      <c r="HH5" s="4" t="s">
        <v>102</v>
      </c>
      <c r="HI5" s="1">
        <v>0</v>
      </c>
      <c r="HJ5" s="1">
        <v>76</v>
      </c>
      <c r="HK5" s="86"/>
      <c r="HL5" s="1" t="s">
        <v>102</v>
      </c>
      <c r="HM5" s="1" t="s">
        <v>102</v>
      </c>
      <c r="HN5" s="1" t="s">
        <v>102</v>
      </c>
      <c r="HO5" s="1" t="s">
        <v>102</v>
      </c>
      <c r="HP5" s="1" t="s">
        <v>102</v>
      </c>
      <c r="HQ5" s="1" t="s">
        <v>102</v>
      </c>
      <c r="HR5" s="1">
        <v>1</v>
      </c>
      <c r="HS5" s="1" t="s">
        <v>102</v>
      </c>
      <c r="HT5" s="11" t="s">
        <v>102</v>
      </c>
      <c r="HU5" s="11" t="s">
        <v>102</v>
      </c>
      <c r="HV5" s="11" t="s">
        <v>102</v>
      </c>
      <c r="HW5" s="1" t="s">
        <v>102</v>
      </c>
      <c r="HX5" s="1" t="s">
        <v>102</v>
      </c>
      <c r="HY5" s="1">
        <v>0</v>
      </c>
      <c r="HZ5" s="1">
        <v>1</v>
      </c>
      <c r="IA5" s="1" t="s">
        <v>102</v>
      </c>
      <c r="IB5" s="1" t="s">
        <v>102</v>
      </c>
      <c r="IC5" s="1" t="s">
        <v>102</v>
      </c>
      <c r="ID5" s="1" t="s">
        <v>102</v>
      </c>
      <c r="IE5" s="11" t="s">
        <v>102</v>
      </c>
      <c r="IF5" s="1" t="s">
        <v>102</v>
      </c>
      <c r="IG5" s="1" t="s">
        <v>102</v>
      </c>
      <c r="IH5" s="1" t="s">
        <v>102</v>
      </c>
      <c r="II5" s="1" t="s">
        <v>102</v>
      </c>
      <c r="IJ5" s="1" t="s">
        <v>102</v>
      </c>
      <c r="IK5" s="1" t="s">
        <v>102</v>
      </c>
      <c r="IL5" s="1" t="s">
        <v>102</v>
      </c>
      <c r="IM5" s="1" t="s">
        <v>102</v>
      </c>
      <c r="IN5" s="1" t="s">
        <v>102</v>
      </c>
      <c r="IO5" s="1" t="s">
        <v>102</v>
      </c>
      <c r="IP5" s="1">
        <v>3</v>
      </c>
      <c r="IQ5" s="1" t="s">
        <v>102</v>
      </c>
      <c r="IR5" s="1" t="s">
        <v>102</v>
      </c>
      <c r="IS5" s="1" t="s">
        <v>102</v>
      </c>
      <c r="IT5" s="1" t="s">
        <v>102</v>
      </c>
      <c r="IU5" s="1" t="s">
        <v>102</v>
      </c>
      <c r="IV5" s="1" t="s">
        <v>102</v>
      </c>
      <c r="IW5" s="1" t="s">
        <v>102</v>
      </c>
      <c r="IX5" s="1" t="s">
        <v>102</v>
      </c>
      <c r="IY5" s="1" t="s">
        <v>102</v>
      </c>
      <c r="IZ5" s="1" t="s">
        <v>102</v>
      </c>
      <c r="JA5" s="11" t="s">
        <v>102</v>
      </c>
      <c r="JB5" s="11" t="s">
        <v>102</v>
      </c>
      <c r="JC5" s="11" t="s">
        <v>102</v>
      </c>
      <c r="JD5" s="11" t="s">
        <v>102</v>
      </c>
      <c r="JE5" s="11" t="s">
        <v>102</v>
      </c>
      <c r="JF5" s="11" t="s">
        <v>102</v>
      </c>
      <c r="JG5" s="11" t="s">
        <v>102</v>
      </c>
      <c r="JH5" s="11" t="s">
        <v>102</v>
      </c>
      <c r="JI5" s="11" t="s">
        <v>102</v>
      </c>
      <c r="JJ5" s="1" t="s">
        <v>102</v>
      </c>
      <c r="JK5" s="1" t="s">
        <v>102</v>
      </c>
      <c r="JL5" s="1" t="s">
        <v>102</v>
      </c>
      <c r="JM5" s="1" t="s">
        <v>102</v>
      </c>
      <c r="JN5" s="11" t="s">
        <v>102</v>
      </c>
      <c r="JO5" s="1">
        <v>5</v>
      </c>
      <c r="JP5" s="1" t="s">
        <v>102</v>
      </c>
      <c r="JQ5" s="1" t="s">
        <v>102</v>
      </c>
      <c r="JR5" s="1" t="s">
        <v>102</v>
      </c>
      <c r="JS5" s="1" t="s">
        <v>102</v>
      </c>
      <c r="JT5" s="1" t="s">
        <v>102</v>
      </c>
      <c r="JU5" s="1" t="s">
        <v>102</v>
      </c>
      <c r="JV5" s="1" t="s">
        <v>102</v>
      </c>
      <c r="JW5" s="1" t="s">
        <v>102</v>
      </c>
      <c r="JX5" s="1" t="s">
        <v>102</v>
      </c>
      <c r="JY5" s="1" t="s">
        <v>102</v>
      </c>
      <c r="JZ5" s="1" t="s">
        <v>102</v>
      </c>
      <c r="KA5" s="1" t="s">
        <v>102</v>
      </c>
      <c r="KB5" s="1">
        <v>0</v>
      </c>
      <c r="KC5" s="1" t="s">
        <v>102</v>
      </c>
      <c r="KD5" s="1" t="s">
        <v>102</v>
      </c>
      <c r="KE5" s="1" t="s">
        <v>102</v>
      </c>
      <c r="KF5" s="1" t="s">
        <v>102</v>
      </c>
      <c r="KG5" s="1" t="s">
        <v>102</v>
      </c>
      <c r="KH5" s="1" t="s">
        <v>102</v>
      </c>
      <c r="KI5" s="1" t="s">
        <v>102</v>
      </c>
      <c r="KJ5" s="1" t="s">
        <v>102</v>
      </c>
      <c r="KK5" s="1" t="s">
        <v>102</v>
      </c>
      <c r="KL5" s="1" t="s">
        <v>102</v>
      </c>
      <c r="KM5" s="1">
        <v>0</v>
      </c>
      <c r="KN5" s="1" t="s">
        <v>102</v>
      </c>
      <c r="KO5" s="1" t="s">
        <v>102</v>
      </c>
      <c r="KP5" s="1" t="s">
        <v>102</v>
      </c>
      <c r="KQ5" s="1" t="s">
        <v>102</v>
      </c>
      <c r="KR5" s="1" t="s">
        <v>102</v>
      </c>
      <c r="KS5" s="1" t="s">
        <v>102</v>
      </c>
      <c r="KT5" s="1" t="s">
        <v>102</v>
      </c>
      <c r="KU5" s="1" t="s">
        <v>102</v>
      </c>
      <c r="KV5" s="1" t="s">
        <v>102</v>
      </c>
      <c r="KW5" s="1" t="s">
        <v>102</v>
      </c>
      <c r="KX5" s="1" t="s">
        <v>102</v>
      </c>
      <c r="KY5" s="1" t="s">
        <v>102</v>
      </c>
      <c r="KZ5" s="1" t="s">
        <v>102</v>
      </c>
      <c r="LA5" s="1" t="s">
        <v>102</v>
      </c>
      <c r="LB5" s="1" t="s">
        <v>102</v>
      </c>
      <c r="LC5" s="1" t="s">
        <v>102</v>
      </c>
      <c r="LD5" s="1" t="s">
        <v>102</v>
      </c>
      <c r="LE5" s="1" t="s">
        <v>102</v>
      </c>
      <c r="LF5" s="1" t="s">
        <v>102</v>
      </c>
      <c r="LG5" s="1" t="s">
        <v>102</v>
      </c>
      <c r="LH5" s="1" t="s">
        <v>102</v>
      </c>
      <c r="LI5" s="1" t="s">
        <v>102</v>
      </c>
      <c r="LJ5" s="1" t="s">
        <v>102</v>
      </c>
      <c r="LK5" s="1" t="s">
        <v>102</v>
      </c>
      <c r="LL5" s="1" t="s">
        <v>102</v>
      </c>
      <c r="LM5" s="1" t="s">
        <v>102</v>
      </c>
      <c r="LN5" s="1" t="s">
        <v>102</v>
      </c>
      <c r="LO5" s="1">
        <v>0</v>
      </c>
      <c r="LP5" s="1" t="s">
        <v>102</v>
      </c>
      <c r="LQ5" s="1" t="s">
        <v>102</v>
      </c>
      <c r="LR5" s="1">
        <v>0</v>
      </c>
      <c r="LS5" s="1" t="s">
        <v>102</v>
      </c>
      <c r="LT5" s="1" t="s">
        <v>102</v>
      </c>
      <c r="LU5" s="1" t="s">
        <v>102</v>
      </c>
      <c r="LV5" s="1" t="s">
        <v>102</v>
      </c>
      <c r="LW5" s="1" t="s">
        <v>102</v>
      </c>
      <c r="LX5" s="22" t="s">
        <v>102</v>
      </c>
      <c r="LY5" s="11" t="s">
        <v>102</v>
      </c>
      <c r="LZ5" s="11" t="s">
        <v>102</v>
      </c>
      <c r="MA5" s="11" t="s">
        <v>102</v>
      </c>
      <c r="MB5" s="1">
        <v>0</v>
      </c>
      <c r="MC5" s="1" t="s">
        <v>102</v>
      </c>
      <c r="MD5" s="1">
        <v>0</v>
      </c>
      <c r="ME5" s="11" t="s">
        <v>102</v>
      </c>
      <c r="MF5" s="11" t="s">
        <v>102</v>
      </c>
      <c r="MG5" s="11" t="s">
        <v>102</v>
      </c>
      <c r="MH5" s="1" t="s">
        <v>102</v>
      </c>
      <c r="MI5" s="1" t="s">
        <v>102</v>
      </c>
      <c r="MJ5" s="1" t="s">
        <v>102</v>
      </c>
      <c r="MK5" s="11" t="s">
        <v>102</v>
      </c>
      <c r="ML5" s="11" t="s">
        <v>102</v>
      </c>
      <c r="MM5" s="11" t="s">
        <v>102</v>
      </c>
      <c r="MN5" s="11" t="s">
        <v>102</v>
      </c>
      <c r="MO5" s="11" t="s">
        <v>102</v>
      </c>
      <c r="MP5" s="11" t="s">
        <v>102</v>
      </c>
      <c r="MQ5" s="11" t="s">
        <v>102</v>
      </c>
      <c r="MR5" s="11" t="s">
        <v>102</v>
      </c>
      <c r="MS5" s="11" t="s">
        <v>102</v>
      </c>
      <c r="MT5" s="11" t="s">
        <v>102</v>
      </c>
      <c r="MU5" s="11" t="s">
        <v>102</v>
      </c>
      <c r="MV5" s="11" t="s">
        <v>102</v>
      </c>
      <c r="MW5" s="21">
        <v>3</v>
      </c>
      <c r="MX5" s="11" t="s">
        <v>102</v>
      </c>
      <c r="MY5" s="11" t="s">
        <v>102</v>
      </c>
      <c r="MZ5" s="11" t="s">
        <v>102</v>
      </c>
      <c r="NA5" s="15" t="s">
        <v>102</v>
      </c>
      <c r="NB5" s="11" t="s">
        <v>102</v>
      </c>
      <c r="NC5" s="11" t="s">
        <v>102</v>
      </c>
      <c r="ND5" s="21">
        <v>0</v>
      </c>
      <c r="NE5" s="11" t="s">
        <v>102</v>
      </c>
      <c r="NF5" s="35" t="s">
        <v>102</v>
      </c>
      <c r="NG5" s="35" t="s">
        <v>102</v>
      </c>
      <c r="NH5" s="35" t="s">
        <v>102</v>
      </c>
      <c r="NI5" s="6" t="s">
        <v>102</v>
      </c>
      <c r="NJ5" s="35" t="s">
        <v>102</v>
      </c>
      <c r="NK5" s="35" t="s">
        <v>102</v>
      </c>
      <c r="NL5" s="64" t="s">
        <v>102</v>
      </c>
      <c r="NM5" s="64" t="s">
        <v>102</v>
      </c>
      <c r="NN5" s="64" t="s">
        <v>102</v>
      </c>
      <c r="NO5" s="64" t="s">
        <v>102</v>
      </c>
      <c r="NP5" s="64" t="s">
        <v>102</v>
      </c>
      <c r="NQ5" s="65" t="s">
        <v>102</v>
      </c>
      <c r="NR5" s="65" t="s">
        <v>102</v>
      </c>
      <c r="NS5" s="64" t="s">
        <v>102</v>
      </c>
      <c r="NT5" s="64" t="s">
        <v>102</v>
      </c>
      <c r="NU5" s="64" t="s">
        <v>102</v>
      </c>
      <c r="NV5" s="64" t="s">
        <v>102</v>
      </c>
      <c r="NW5" s="64" t="s">
        <v>102</v>
      </c>
      <c r="NX5" s="64" t="s">
        <v>102</v>
      </c>
      <c r="NY5" s="64" t="s">
        <v>102</v>
      </c>
      <c r="NZ5" s="64" t="s">
        <v>102</v>
      </c>
      <c r="OA5" s="64" t="s">
        <v>102</v>
      </c>
      <c r="OB5" s="11" t="s">
        <v>102</v>
      </c>
      <c r="OC5" s="1" t="s">
        <v>102</v>
      </c>
      <c r="OD5" s="1">
        <v>6</v>
      </c>
      <c r="OE5" s="1" t="s">
        <v>102</v>
      </c>
      <c r="OF5" s="1" t="s">
        <v>102</v>
      </c>
      <c r="OG5" s="7" t="s">
        <v>102</v>
      </c>
      <c r="OH5" s="11" t="s">
        <v>102</v>
      </c>
      <c r="OI5" s="11" t="s">
        <v>102</v>
      </c>
      <c r="OJ5" s="35" t="s">
        <v>102</v>
      </c>
      <c r="OK5" s="1">
        <v>1</v>
      </c>
      <c r="OL5" s="1" t="s">
        <v>102</v>
      </c>
      <c r="OM5" s="1" t="s">
        <v>102</v>
      </c>
      <c r="ON5" s="21">
        <v>1</v>
      </c>
      <c r="OO5" s="21">
        <v>0</v>
      </c>
      <c r="OP5" s="11" t="s">
        <v>102</v>
      </c>
      <c r="OQ5" s="11" t="s">
        <v>102</v>
      </c>
      <c r="OR5" s="11" t="s">
        <v>102</v>
      </c>
      <c r="OS5" s="11" t="s">
        <v>102</v>
      </c>
      <c r="OT5" s="11" t="s">
        <v>102</v>
      </c>
      <c r="OU5" s="1" t="s">
        <v>102</v>
      </c>
      <c r="OV5" s="1" t="s">
        <v>102</v>
      </c>
      <c r="OW5" s="1" t="s">
        <v>102</v>
      </c>
      <c r="OX5" s="1" t="s">
        <v>102</v>
      </c>
      <c r="OY5" s="1">
        <v>1</v>
      </c>
      <c r="OZ5" s="1" t="s">
        <v>102</v>
      </c>
      <c r="PA5" s="1" t="s">
        <v>102</v>
      </c>
      <c r="PB5" s="1" t="s">
        <v>102</v>
      </c>
      <c r="PC5" s="1" t="s">
        <v>102</v>
      </c>
      <c r="PD5" s="11" t="s">
        <v>102</v>
      </c>
      <c r="PE5" s="11" t="s">
        <v>102</v>
      </c>
      <c r="PF5" s="11" t="s">
        <v>102</v>
      </c>
      <c r="PG5" s="11" t="s">
        <v>102</v>
      </c>
      <c r="PH5" s="11" t="s">
        <v>102</v>
      </c>
      <c r="PI5" s="11" t="s">
        <v>102</v>
      </c>
      <c r="PJ5" s="1">
        <v>6</v>
      </c>
      <c r="PK5" s="1">
        <v>12</v>
      </c>
      <c r="PL5" s="1" t="s">
        <v>102</v>
      </c>
      <c r="PM5" s="1" t="s">
        <v>102</v>
      </c>
      <c r="PN5" s="1" t="s">
        <v>102</v>
      </c>
      <c r="PO5" s="1" t="s">
        <v>102</v>
      </c>
      <c r="PP5" s="1" t="s">
        <v>102</v>
      </c>
      <c r="PQ5" s="1">
        <v>10</v>
      </c>
      <c r="PR5" s="1" t="s">
        <v>102</v>
      </c>
      <c r="PS5" s="1" t="s">
        <v>102</v>
      </c>
      <c r="PT5" s="1" t="s">
        <v>102</v>
      </c>
      <c r="PU5" s="11" t="s">
        <v>102</v>
      </c>
      <c r="PV5" s="11" t="s">
        <v>102</v>
      </c>
      <c r="PW5" s="11" t="s">
        <v>102</v>
      </c>
      <c r="PX5" s="11" t="s">
        <v>102</v>
      </c>
      <c r="PY5" s="11" t="s">
        <v>102</v>
      </c>
      <c r="PZ5" s="11" t="s">
        <v>102</v>
      </c>
      <c r="QA5" s="11" t="s">
        <v>102</v>
      </c>
      <c r="QB5" s="1" t="s">
        <v>102</v>
      </c>
      <c r="QC5" s="1" t="s">
        <v>102</v>
      </c>
      <c r="QD5" s="11" t="s">
        <v>102</v>
      </c>
      <c r="QE5" s="11" t="s">
        <v>102</v>
      </c>
      <c r="QF5" s="1">
        <v>3</v>
      </c>
      <c r="QG5" s="1" t="s">
        <v>102</v>
      </c>
      <c r="QH5" s="1" t="s">
        <v>102</v>
      </c>
      <c r="QI5" s="56" t="s">
        <v>102</v>
      </c>
      <c r="QJ5" s="11" t="s">
        <v>102</v>
      </c>
      <c r="QK5" s="11" t="s">
        <v>102</v>
      </c>
      <c r="QL5" s="11" t="s">
        <v>102</v>
      </c>
      <c r="QM5" s="11" t="s">
        <v>102</v>
      </c>
      <c r="QN5" s="11" t="s">
        <v>102</v>
      </c>
      <c r="QO5" s="1" t="s">
        <v>102</v>
      </c>
      <c r="QP5" s="11" t="s">
        <v>102</v>
      </c>
      <c r="QQ5" s="1">
        <v>4</v>
      </c>
      <c r="QR5" s="1" t="s">
        <v>102</v>
      </c>
      <c r="QS5" s="11" t="s">
        <v>102</v>
      </c>
      <c r="QT5" s="11" t="s">
        <v>102</v>
      </c>
      <c r="QU5" s="11" t="s">
        <v>102</v>
      </c>
      <c r="QV5" s="11" t="s">
        <v>102</v>
      </c>
      <c r="QW5" s="11" t="s">
        <v>102</v>
      </c>
      <c r="QX5" s="1">
        <v>0</v>
      </c>
      <c r="QY5" s="1" t="s">
        <v>102</v>
      </c>
      <c r="QZ5" s="1" t="s">
        <v>102</v>
      </c>
      <c r="RA5" s="1" t="s">
        <v>102</v>
      </c>
      <c r="RB5" s="1" t="s">
        <v>102</v>
      </c>
      <c r="RC5" s="1" t="s">
        <v>102</v>
      </c>
      <c r="RD5" s="1" t="s">
        <v>102</v>
      </c>
      <c r="RE5" s="1" t="s">
        <v>102</v>
      </c>
      <c r="RF5" s="1" t="s">
        <v>102</v>
      </c>
      <c r="RG5" s="1" t="s">
        <v>102</v>
      </c>
      <c r="RH5" s="1" t="s">
        <v>102</v>
      </c>
      <c r="RI5" s="1" t="s">
        <v>102</v>
      </c>
      <c r="RJ5" s="22" t="s">
        <v>102</v>
      </c>
      <c r="RK5" s="35" t="s">
        <v>102</v>
      </c>
      <c r="RL5" s="35" t="s">
        <v>102</v>
      </c>
      <c r="RM5" s="1">
        <v>4</v>
      </c>
      <c r="RN5" s="1" t="s">
        <v>102</v>
      </c>
      <c r="RO5" s="1" t="s">
        <v>102</v>
      </c>
      <c r="RP5" s="1" t="s">
        <v>102</v>
      </c>
      <c r="RQ5" s="1" t="s">
        <v>102</v>
      </c>
      <c r="RR5" s="1" t="s">
        <v>102</v>
      </c>
      <c r="RS5" s="1" t="s">
        <v>102</v>
      </c>
      <c r="RT5" s="1" t="s">
        <v>102</v>
      </c>
      <c r="RU5" s="1" t="s">
        <v>102</v>
      </c>
      <c r="RV5" s="1" t="s">
        <v>102</v>
      </c>
      <c r="RW5" s="1" t="s">
        <v>102</v>
      </c>
      <c r="RX5" s="1" t="s">
        <v>102</v>
      </c>
      <c r="RY5" s="1" t="s">
        <v>102</v>
      </c>
      <c r="RZ5" s="1" t="s">
        <v>102</v>
      </c>
      <c r="SA5" s="1" t="s">
        <v>102</v>
      </c>
      <c r="SB5" s="1" t="s">
        <v>102</v>
      </c>
      <c r="SC5" s="1" t="s">
        <v>102</v>
      </c>
      <c r="SD5" s="1" t="s">
        <v>102</v>
      </c>
      <c r="SE5" s="1">
        <v>84</v>
      </c>
      <c r="SF5" s="1" t="s">
        <v>102</v>
      </c>
      <c r="SG5" s="1" t="s">
        <v>102</v>
      </c>
      <c r="SH5" s="1" t="s">
        <v>102</v>
      </c>
      <c r="SI5" s="1">
        <v>2</v>
      </c>
      <c r="SJ5" s="1" t="s">
        <v>102</v>
      </c>
      <c r="SK5" s="1" t="s">
        <v>102</v>
      </c>
      <c r="SL5" s="2" t="s">
        <v>102</v>
      </c>
      <c r="SM5" s="1" t="s">
        <v>102</v>
      </c>
      <c r="SN5" s="1" t="s">
        <v>102</v>
      </c>
      <c r="SO5" s="1" t="s">
        <v>102</v>
      </c>
      <c r="SP5" s="2" t="s">
        <v>102</v>
      </c>
      <c r="SQ5" s="1" t="s">
        <v>102</v>
      </c>
      <c r="SR5" s="1" t="s">
        <v>102</v>
      </c>
      <c r="SS5" s="1" t="s">
        <v>102</v>
      </c>
      <c r="ST5" s="1">
        <v>3</v>
      </c>
      <c r="SU5" s="1" t="s">
        <v>102</v>
      </c>
      <c r="SV5" s="11" t="s">
        <v>102</v>
      </c>
      <c r="SW5" s="1" t="s">
        <v>102</v>
      </c>
      <c r="SX5" s="1">
        <v>4</v>
      </c>
      <c r="SY5" s="1" t="s">
        <v>102</v>
      </c>
      <c r="SZ5" s="1" t="s">
        <v>102</v>
      </c>
      <c r="TA5" s="1" t="s">
        <v>102</v>
      </c>
      <c r="TB5" s="1" t="s">
        <v>102</v>
      </c>
      <c r="TC5" s="1" t="s">
        <v>102</v>
      </c>
      <c r="TD5" s="1" t="s">
        <v>102</v>
      </c>
      <c r="TE5" s="1" t="s">
        <v>102</v>
      </c>
      <c r="TF5" s="1" t="s">
        <v>102</v>
      </c>
      <c r="TG5" s="2" t="s">
        <v>102</v>
      </c>
      <c r="TH5" s="1" t="s">
        <v>102</v>
      </c>
      <c r="TI5" s="1" t="s">
        <v>102</v>
      </c>
      <c r="TJ5" s="1" t="s">
        <v>102</v>
      </c>
      <c r="TK5" s="1" t="s">
        <v>102</v>
      </c>
      <c r="TL5" s="1" t="s">
        <v>102</v>
      </c>
      <c r="TM5" s="1" t="s">
        <v>102</v>
      </c>
      <c r="TN5" s="1" t="s">
        <v>102</v>
      </c>
      <c r="TO5" s="11" t="s">
        <v>102</v>
      </c>
      <c r="TP5" s="11" t="s">
        <v>102</v>
      </c>
      <c r="TQ5" s="95"/>
      <c r="TR5" s="11" t="s">
        <v>102</v>
      </c>
      <c r="TS5" s="11" t="s">
        <v>102</v>
      </c>
      <c r="TT5" s="11" t="s">
        <v>102</v>
      </c>
      <c r="TU5" s="86"/>
      <c r="TV5" s="1">
        <v>3</v>
      </c>
      <c r="TW5" s="1">
        <v>0</v>
      </c>
      <c r="TX5" s="1">
        <v>4</v>
      </c>
      <c r="TY5" s="1" t="s">
        <v>102</v>
      </c>
      <c r="TZ5" s="1" t="s">
        <v>102</v>
      </c>
      <c r="UA5" s="1" t="s">
        <v>102</v>
      </c>
      <c r="UB5" s="1">
        <v>1</v>
      </c>
      <c r="UC5" s="1" t="s">
        <v>102</v>
      </c>
      <c r="UD5" s="1">
        <v>2</v>
      </c>
      <c r="UE5" s="1" t="s">
        <v>102</v>
      </c>
      <c r="UF5" s="1" t="s">
        <v>102</v>
      </c>
      <c r="UG5" s="1" t="s">
        <v>102</v>
      </c>
      <c r="UH5" s="1" t="s">
        <v>102</v>
      </c>
      <c r="UI5" s="1" t="s">
        <v>102</v>
      </c>
      <c r="UJ5" s="1" t="s">
        <v>102</v>
      </c>
      <c r="UK5" s="1" t="s">
        <v>102</v>
      </c>
      <c r="UL5" s="1" t="s">
        <v>102</v>
      </c>
      <c r="UM5" s="1" t="s">
        <v>102</v>
      </c>
      <c r="UN5" s="1" t="s">
        <v>102</v>
      </c>
      <c r="UO5" s="1" t="s">
        <v>102</v>
      </c>
      <c r="UP5" s="1" t="s">
        <v>102</v>
      </c>
      <c r="UQ5" s="1">
        <v>5</v>
      </c>
      <c r="UR5" s="11" t="s">
        <v>102</v>
      </c>
      <c r="US5" s="1">
        <v>168</v>
      </c>
      <c r="UT5" s="56" t="s">
        <v>102</v>
      </c>
      <c r="UU5" s="1">
        <v>2</v>
      </c>
      <c r="UV5" s="1">
        <v>26</v>
      </c>
      <c r="UW5" s="11" t="s">
        <v>102</v>
      </c>
      <c r="UX5" s="11" t="s">
        <v>102</v>
      </c>
      <c r="UY5" s="1" t="s">
        <v>102</v>
      </c>
      <c r="UZ5" s="11" t="s">
        <v>102</v>
      </c>
      <c r="VA5" s="1">
        <v>33</v>
      </c>
      <c r="VB5" s="1" t="s">
        <v>102</v>
      </c>
      <c r="VC5" s="1" t="s">
        <v>102</v>
      </c>
      <c r="VD5" s="1" t="s">
        <v>102</v>
      </c>
      <c r="VE5" s="1">
        <v>9</v>
      </c>
      <c r="VF5" s="56" t="s">
        <v>102</v>
      </c>
      <c r="VG5" s="11" t="s">
        <v>102</v>
      </c>
      <c r="VH5" s="11" t="s">
        <v>102</v>
      </c>
      <c r="VI5" s="11" t="s">
        <v>102</v>
      </c>
      <c r="VJ5" s="11" t="s">
        <v>102</v>
      </c>
      <c r="VK5" s="11" t="s">
        <v>102</v>
      </c>
      <c r="VL5" s="11" t="s">
        <v>102</v>
      </c>
      <c r="VM5" s="11" t="s">
        <v>102</v>
      </c>
      <c r="VN5" s="11" t="s">
        <v>102</v>
      </c>
      <c r="VO5" s="11" t="s">
        <v>102</v>
      </c>
      <c r="VP5" s="1">
        <v>0</v>
      </c>
      <c r="VQ5" s="1" t="s">
        <v>102</v>
      </c>
      <c r="VR5" s="1" t="s">
        <v>102</v>
      </c>
      <c r="VS5" s="1" t="s">
        <v>102</v>
      </c>
      <c r="VT5" s="1" t="s">
        <v>102</v>
      </c>
      <c r="VU5" s="1" t="s">
        <v>102</v>
      </c>
      <c r="VV5" s="1" t="s">
        <v>102</v>
      </c>
      <c r="VW5" s="1" t="s">
        <v>102</v>
      </c>
      <c r="VX5" s="1" t="s">
        <v>102</v>
      </c>
      <c r="VY5" s="1" t="s">
        <v>102</v>
      </c>
      <c r="VZ5" s="1">
        <v>3</v>
      </c>
      <c r="WA5" s="1">
        <v>39</v>
      </c>
      <c r="WB5" s="1" t="s">
        <v>102</v>
      </c>
      <c r="WC5" s="1">
        <v>2</v>
      </c>
      <c r="WD5" s="1" t="s">
        <v>102</v>
      </c>
      <c r="WE5" s="1" t="s">
        <v>102</v>
      </c>
      <c r="WF5" s="1" t="s">
        <v>102</v>
      </c>
      <c r="WG5" s="1" t="s">
        <v>102</v>
      </c>
      <c r="WH5" s="1">
        <v>0</v>
      </c>
      <c r="WI5" s="86"/>
      <c r="WJ5" s="1">
        <v>0</v>
      </c>
      <c r="WK5" s="1">
        <v>0</v>
      </c>
      <c r="WL5" s="1" t="s">
        <v>102</v>
      </c>
      <c r="WM5" s="2" t="s">
        <v>102</v>
      </c>
      <c r="WN5" s="1" t="s">
        <v>102</v>
      </c>
      <c r="WO5" s="1" t="s">
        <v>102</v>
      </c>
      <c r="WP5" s="1" t="s">
        <v>102</v>
      </c>
      <c r="WQ5" s="1" t="s">
        <v>102</v>
      </c>
      <c r="WR5" s="1" t="s">
        <v>102</v>
      </c>
      <c r="WS5" s="1" t="s">
        <v>102</v>
      </c>
      <c r="WT5" s="1" t="s">
        <v>102</v>
      </c>
      <c r="WU5" s="1" t="s">
        <v>102</v>
      </c>
      <c r="WV5" s="1" t="s">
        <v>102</v>
      </c>
      <c r="WW5" s="1" t="s">
        <v>102</v>
      </c>
      <c r="WX5" s="1" t="s">
        <v>102</v>
      </c>
      <c r="WY5" s="11" t="s">
        <v>102</v>
      </c>
      <c r="WZ5" s="11" t="s">
        <v>102</v>
      </c>
      <c r="XA5" s="11" t="s">
        <v>102</v>
      </c>
      <c r="XB5" s="11" t="s">
        <v>102</v>
      </c>
      <c r="XC5" s="11" t="s">
        <v>102</v>
      </c>
      <c r="XD5" s="11" t="s">
        <v>102</v>
      </c>
      <c r="XE5" s="11" t="s">
        <v>102</v>
      </c>
      <c r="XF5" s="11" t="s">
        <v>102</v>
      </c>
      <c r="XG5" s="11" t="s">
        <v>102</v>
      </c>
      <c r="XH5" s="11" t="s">
        <v>102</v>
      </c>
      <c r="XI5" s="1" t="s">
        <v>102</v>
      </c>
      <c r="XJ5" s="1">
        <v>1</v>
      </c>
      <c r="XK5" s="1" t="s">
        <v>102</v>
      </c>
      <c r="XL5" s="1" t="s">
        <v>102</v>
      </c>
      <c r="XM5" s="1" t="s">
        <v>102</v>
      </c>
      <c r="XN5" s="1" t="s">
        <v>102</v>
      </c>
      <c r="XO5" s="1" t="s">
        <v>102</v>
      </c>
      <c r="XP5" s="1" t="s">
        <v>102</v>
      </c>
      <c r="XQ5" s="1" t="s">
        <v>102</v>
      </c>
      <c r="XR5" s="1" t="s">
        <v>102</v>
      </c>
      <c r="XS5" s="1" t="s">
        <v>102</v>
      </c>
      <c r="XT5" s="1" t="s">
        <v>102</v>
      </c>
      <c r="XU5" s="1" t="s">
        <v>102</v>
      </c>
      <c r="XV5" s="1" t="s">
        <v>102</v>
      </c>
      <c r="XW5" s="1" t="s">
        <v>114</v>
      </c>
      <c r="XX5" s="1" t="s">
        <v>102</v>
      </c>
      <c r="XY5" s="1" t="s">
        <v>102</v>
      </c>
      <c r="XZ5" s="1" t="s">
        <v>102</v>
      </c>
      <c r="YA5" s="1">
        <v>3</v>
      </c>
      <c r="YB5" s="1" t="s">
        <v>102</v>
      </c>
      <c r="YC5" s="1" t="s">
        <v>102</v>
      </c>
      <c r="YD5" s="1">
        <v>1</v>
      </c>
      <c r="YE5" s="1" t="s">
        <v>102</v>
      </c>
      <c r="YF5" s="1" t="s">
        <v>102</v>
      </c>
      <c r="YG5" s="1" t="s">
        <v>102</v>
      </c>
      <c r="YH5" s="1">
        <v>5</v>
      </c>
      <c r="YI5" s="1" t="s">
        <v>102</v>
      </c>
      <c r="YJ5" s="86"/>
      <c r="YK5" s="1" t="s">
        <v>102</v>
      </c>
      <c r="YL5" s="95"/>
      <c r="YM5" s="22" t="s">
        <v>102</v>
      </c>
      <c r="YN5" s="22" t="s">
        <v>102</v>
      </c>
      <c r="YO5" s="22" t="s">
        <v>102</v>
      </c>
      <c r="YP5" s="22" t="s">
        <v>102</v>
      </c>
      <c r="YQ5" s="22" t="s">
        <v>102</v>
      </c>
      <c r="YR5" s="22" t="s">
        <v>102</v>
      </c>
      <c r="YS5" s="22" t="s">
        <v>102</v>
      </c>
      <c r="YT5" s="11" t="s">
        <v>102</v>
      </c>
      <c r="YU5" s="11" t="s">
        <v>102</v>
      </c>
      <c r="YV5" s="22" t="s">
        <v>102</v>
      </c>
      <c r="YW5" s="103"/>
      <c r="YX5" s="9" t="s">
        <v>102</v>
      </c>
      <c r="YY5" s="17" t="s">
        <v>102</v>
      </c>
      <c r="YZ5" s="17" t="s">
        <v>102</v>
      </c>
      <c r="ZA5" s="22" t="s">
        <v>102</v>
      </c>
      <c r="ZB5" s="11" t="s">
        <v>102</v>
      </c>
      <c r="ZC5" s="11" t="s">
        <v>102</v>
      </c>
      <c r="ZD5" s="11" t="s">
        <v>102</v>
      </c>
      <c r="ZE5" s="1" t="s">
        <v>102</v>
      </c>
      <c r="ZF5" s="1" t="s">
        <v>102</v>
      </c>
      <c r="ZG5" s="1" t="s">
        <v>102</v>
      </c>
      <c r="ZH5" s="1" t="s">
        <v>102</v>
      </c>
      <c r="ZI5" s="22" t="s">
        <v>102</v>
      </c>
      <c r="ZJ5" s="1" t="s">
        <v>102</v>
      </c>
      <c r="ZK5" s="1" t="s">
        <v>102</v>
      </c>
      <c r="ZL5" s="1" t="s">
        <v>102</v>
      </c>
      <c r="ZM5" s="1" t="s">
        <v>102</v>
      </c>
      <c r="ZN5" s="1" t="s">
        <v>102</v>
      </c>
      <c r="ZO5" s="1" t="s">
        <v>102</v>
      </c>
      <c r="ZP5" s="11" t="s">
        <v>102</v>
      </c>
      <c r="ZQ5" s="11" t="s">
        <v>102</v>
      </c>
      <c r="ZR5" s="15" t="s">
        <v>102</v>
      </c>
      <c r="ZS5" s="11" t="s">
        <v>102</v>
      </c>
      <c r="ZT5" s="11" t="s">
        <v>102</v>
      </c>
      <c r="ZU5" s="11" t="s">
        <v>102</v>
      </c>
      <c r="ZV5" s="11" t="s">
        <v>102</v>
      </c>
      <c r="ZW5" s="11" t="s">
        <v>102</v>
      </c>
      <c r="ZX5" s="11" t="s">
        <v>102</v>
      </c>
      <c r="ZY5" s="1" t="s">
        <v>102</v>
      </c>
      <c r="ZZ5" s="16" t="s">
        <v>102</v>
      </c>
      <c r="AAA5" s="22" t="s">
        <v>102</v>
      </c>
      <c r="AAB5" s="1" t="s">
        <v>102</v>
      </c>
      <c r="AAC5" s="1" t="s">
        <v>102</v>
      </c>
      <c r="AAD5" s="1" t="s">
        <v>102</v>
      </c>
      <c r="AAE5" s="22" t="s">
        <v>102</v>
      </c>
      <c r="AAF5" s="1" t="s">
        <v>102</v>
      </c>
      <c r="AAG5" s="2" t="s">
        <v>102</v>
      </c>
      <c r="AAH5" s="1" t="s">
        <v>102</v>
      </c>
      <c r="AAI5" s="1" t="s">
        <v>102</v>
      </c>
      <c r="AAJ5" s="2" t="s">
        <v>102</v>
      </c>
      <c r="AAK5" s="1" t="s">
        <v>102</v>
      </c>
      <c r="AAL5" s="1" t="s">
        <v>102</v>
      </c>
      <c r="AAM5" s="1" t="s">
        <v>102</v>
      </c>
      <c r="AAN5" s="2" t="s">
        <v>102</v>
      </c>
      <c r="AAO5" s="22" t="s">
        <v>102</v>
      </c>
      <c r="AAP5" s="22" t="s">
        <v>102</v>
      </c>
      <c r="AAQ5" s="11" t="s">
        <v>102</v>
      </c>
      <c r="AAR5" s="22" t="s">
        <v>102</v>
      </c>
      <c r="AAS5" s="86"/>
      <c r="AAT5" s="21">
        <v>0</v>
      </c>
      <c r="AAU5" s="1" t="s">
        <v>102</v>
      </c>
      <c r="AAV5" s="86"/>
      <c r="AAW5" s="9" t="s">
        <v>102</v>
      </c>
      <c r="AAX5" s="11" t="s">
        <v>102</v>
      </c>
      <c r="AAY5" s="11" t="s">
        <v>102</v>
      </c>
      <c r="AAZ5" s="11" t="s">
        <v>102</v>
      </c>
      <c r="ABA5" s="11" t="s">
        <v>102</v>
      </c>
      <c r="ABB5" s="1" t="s">
        <v>102</v>
      </c>
      <c r="ABC5" s="1" t="s">
        <v>102</v>
      </c>
      <c r="ABD5" s="11" t="s">
        <v>102</v>
      </c>
      <c r="ABE5" s="1" t="s">
        <v>102</v>
      </c>
      <c r="ABF5" s="1" t="s">
        <v>102</v>
      </c>
      <c r="ABG5" s="1" t="s">
        <v>102</v>
      </c>
      <c r="ABH5" s="1" t="s">
        <v>102</v>
      </c>
      <c r="ABI5" s="1" t="s">
        <v>102</v>
      </c>
      <c r="ABJ5" s="1" t="s">
        <v>102</v>
      </c>
      <c r="ABK5" s="1" t="s">
        <v>102</v>
      </c>
      <c r="ABL5" s="1" t="s">
        <v>102</v>
      </c>
      <c r="ABM5" s="1" t="s">
        <v>102</v>
      </c>
      <c r="ABN5" s="1" t="s">
        <v>102</v>
      </c>
      <c r="ABO5" s="1">
        <v>0</v>
      </c>
      <c r="ABP5" s="22" t="s">
        <v>102</v>
      </c>
      <c r="ABQ5" s="1">
        <v>5</v>
      </c>
      <c r="ABR5" s="1">
        <v>0</v>
      </c>
      <c r="ABS5" s="1" t="s">
        <v>102</v>
      </c>
      <c r="ABT5" s="1" t="s">
        <v>102</v>
      </c>
      <c r="ABU5" s="11" t="s">
        <v>102</v>
      </c>
      <c r="ABV5" s="11" t="s">
        <v>102</v>
      </c>
      <c r="ABW5" s="11" t="s">
        <v>102</v>
      </c>
      <c r="ABX5" s="21">
        <v>5</v>
      </c>
      <c r="ABY5" s="1" t="s">
        <v>102</v>
      </c>
      <c r="ABZ5" s="1" t="s">
        <v>102</v>
      </c>
      <c r="ACA5" s="21">
        <v>0</v>
      </c>
      <c r="ACB5" s="22" t="s">
        <v>102</v>
      </c>
      <c r="ACC5" s="9" t="s">
        <v>102</v>
      </c>
      <c r="ACD5" s="9" t="s">
        <v>102</v>
      </c>
      <c r="ACE5" s="9" t="s">
        <v>102</v>
      </c>
      <c r="ACF5" s="21">
        <v>0</v>
      </c>
      <c r="ACG5" s="11" t="s">
        <v>102</v>
      </c>
      <c r="ACH5" s="11" t="s">
        <v>102</v>
      </c>
      <c r="ACI5" s="11" t="s">
        <v>102</v>
      </c>
      <c r="ACJ5" s="11" t="s">
        <v>102</v>
      </c>
      <c r="ACK5" s="11" t="s">
        <v>102</v>
      </c>
      <c r="ACL5" s="23" t="s">
        <v>102</v>
      </c>
      <c r="ACM5" s="11" t="s">
        <v>102</v>
      </c>
      <c r="ACN5" s="11" t="s">
        <v>102</v>
      </c>
      <c r="ACO5" s="22" t="s">
        <v>102</v>
      </c>
      <c r="ACP5" s="107" t="s">
        <v>102</v>
      </c>
      <c r="ACQ5" s="21">
        <v>0</v>
      </c>
      <c r="ACR5" s="1" t="s">
        <v>102</v>
      </c>
      <c r="ACS5" s="1" t="s">
        <v>102</v>
      </c>
      <c r="ACT5" s="1" t="s">
        <v>102</v>
      </c>
      <c r="ACU5" s="1">
        <v>3</v>
      </c>
      <c r="ACV5" s="1" t="s">
        <v>102</v>
      </c>
      <c r="ACW5" s="1" t="s">
        <v>102</v>
      </c>
      <c r="ACX5" s="1">
        <v>1</v>
      </c>
      <c r="ACY5" s="1" t="s">
        <v>102</v>
      </c>
      <c r="ACZ5" s="1" t="s">
        <v>102</v>
      </c>
      <c r="ADA5" s="1" t="s">
        <v>102</v>
      </c>
      <c r="ADB5" s="1" t="s">
        <v>102</v>
      </c>
      <c r="ADC5" s="11" t="s">
        <v>102</v>
      </c>
      <c r="ADD5" s="11" t="s">
        <v>102</v>
      </c>
      <c r="ADE5" s="11" t="s">
        <v>102</v>
      </c>
      <c r="ADF5" s="11" t="s">
        <v>102</v>
      </c>
      <c r="ADG5" s="11" t="s">
        <v>102</v>
      </c>
      <c r="ADH5" s="11" t="s">
        <v>102</v>
      </c>
      <c r="ADI5" s="11" t="s">
        <v>102</v>
      </c>
      <c r="ADJ5" s="11" t="s">
        <v>102</v>
      </c>
      <c r="ADK5" s="11" t="s">
        <v>102</v>
      </c>
      <c r="ADL5" s="11" t="s">
        <v>102</v>
      </c>
      <c r="ADM5" s="11" t="s">
        <v>102</v>
      </c>
      <c r="ADN5" s="15" t="s">
        <v>102</v>
      </c>
      <c r="ADO5" s="11" t="s">
        <v>102</v>
      </c>
      <c r="ADP5" s="11" t="s">
        <v>102</v>
      </c>
      <c r="ADQ5" s="11" t="s">
        <v>102</v>
      </c>
      <c r="ADR5" s="1">
        <v>0</v>
      </c>
      <c r="ADS5" s="1" t="s">
        <v>102</v>
      </c>
      <c r="ADT5" s="1" t="s">
        <v>102</v>
      </c>
      <c r="ADU5" s="1" t="s">
        <v>102</v>
      </c>
      <c r="ADV5" s="1" t="s">
        <v>102</v>
      </c>
      <c r="ADW5" s="1" t="s">
        <v>102</v>
      </c>
      <c r="ADX5" s="11" t="s">
        <v>102</v>
      </c>
      <c r="ADY5" s="1">
        <v>1</v>
      </c>
      <c r="ADZ5" s="21">
        <v>1</v>
      </c>
      <c r="AEA5" s="11" t="s">
        <v>102</v>
      </c>
      <c r="AEB5" s="11" t="s">
        <v>102</v>
      </c>
      <c r="AEC5" s="11" t="s">
        <v>102</v>
      </c>
      <c r="AED5" s="11" t="s">
        <v>102</v>
      </c>
      <c r="AEE5" s="11" t="s">
        <v>102</v>
      </c>
      <c r="AEF5" s="11" t="s">
        <v>102</v>
      </c>
      <c r="AEG5" s="11" t="s">
        <v>102</v>
      </c>
      <c r="AEH5" s="11" t="s">
        <v>102</v>
      </c>
      <c r="AEI5" s="11" t="s">
        <v>102</v>
      </c>
      <c r="AEJ5" s="11" t="s">
        <v>102</v>
      </c>
      <c r="AEK5" s="22" t="s">
        <v>102</v>
      </c>
      <c r="AEL5" s="11" t="s">
        <v>102</v>
      </c>
      <c r="AEM5" s="11" t="s">
        <v>102</v>
      </c>
      <c r="AEN5" s="11" t="s">
        <v>102</v>
      </c>
      <c r="AEO5" s="11" t="s">
        <v>102</v>
      </c>
      <c r="AEP5" s="22" t="s">
        <v>102</v>
      </c>
      <c r="AEQ5" s="11" t="s">
        <v>102</v>
      </c>
      <c r="AER5" s="22" t="s">
        <v>102</v>
      </c>
      <c r="AES5" s="11" t="s">
        <v>102</v>
      </c>
      <c r="AET5" s="11" t="s">
        <v>102</v>
      </c>
      <c r="AEU5" s="11" t="s">
        <v>102</v>
      </c>
      <c r="AEV5" s="11" t="s">
        <v>102</v>
      </c>
      <c r="AEW5" s="11" t="s">
        <v>102</v>
      </c>
      <c r="AEX5" s="86"/>
      <c r="AEY5" s="38" t="s">
        <v>102</v>
      </c>
      <c r="AEZ5" s="4" t="s">
        <v>102</v>
      </c>
      <c r="AFA5" s="4" t="s">
        <v>102</v>
      </c>
      <c r="AFB5" s="4" t="s">
        <v>102</v>
      </c>
      <c r="AFC5" s="4" t="s">
        <v>102</v>
      </c>
      <c r="AFD5" s="4" t="s">
        <v>102</v>
      </c>
      <c r="AFE5" s="1">
        <v>4</v>
      </c>
      <c r="AFF5" s="1">
        <v>0</v>
      </c>
      <c r="AFG5" s="1" t="s">
        <v>102</v>
      </c>
      <c r="AFH5" s="1" t="s">
        <v>102</v>
      </c>
      <c r="AFI5" s="1">
        <v>0</v>
      </c>
      <c r="AFJ5" s="1" t="s">
        <v>102</v>
      </c>
      <c r="AFK5" s="11" t="s">
        <v>102</v>
      </c>
      <c r="AFL5" s="11" t="s">
        <v>102</v>
      </c>
      <c r="AFM5" s="11" t="s">
        <v>102</v>
      </c>
      <c r="AFN5" s="1" t="s">
        <v>102</v>
      </c>
      <c r="AFO5" s="1" t="s">
        <v>102</v>
      </c>
      <c r="AFP5" s="1" t="s">
        <v>102</v>
      </c>
      <c r="AFQ5" s="11" t="s">
        <v>102</v>
      </c>
      <c r="AFR5" s="11" t="s">
        <v>102</v>
      </c>
      <c r="AFS5" s="11" t="s">
        <v>102</v>
      </c>
      <c r="AFT5" s="11" t="s">
        <v>102</v>
      </c>
      <c r="AFU5" s="11" t="s">
        <v>102</v>
      </c>
      <c r="AFV5" s="11" t="s">
        <v>102</v>
      </c>
      <c r="AFW5" s="1" t="s">
        <v>102</v>
      </c>
      <c r="AFX5" s="1" t="s">
        <v>102</v>
      </c>
      <c r="AFY5" s="1" t="s">
        <v>102</v>
      </c>
      <c r="AFZ5" s="1" t="s">
        <v>102</v>
      </c>
      <c r="AGA5" s="1" t="s">
        <v>102</v>
      </c>
      <c r="AGB5" s="1" t="s">
        <v>102</v>
      </c>
      <c r="AGC5" s="1" t="s">
        <v>102</v>
      </c>
      <c r="AGD5" s="1" t="s">
        <v>102</v>
      </c>
      <c r="AGE5" s="1" t="s">
        <v>102</v>
      </c>
      <c r="AGF5" s="1" t="s">
        <v>102</v>
      </c>
      <c r="AGG5" s="1" t="s">
        <v>102</v>
      </c>
      <c r="AGH5" s="1" t="s">
        <v>102</v>
      </c>
      <c r="AGI5" s="1" t="s">
        <v>102</v>
      </c>
      <c r="AGJ5" s="1" t="s">
        <v>102</v>
      </c>
      <c r="AGK5" s="1" t="s">
        <v>102</v>
      </c>
      <c r="AGL5" s="1">
        <v>56</v>
      </c>
      <c r="AGM5" s="1" t="s">
        <v>102</v>
      </c>
      <c r="AGN5" s="1" t="s">
        <v>102</v>
      </c>
      <c r="AGO5" s="1" t="s">
        <v>102</v>
      </c>
      <c r="AGP5" s="22" t="s">
        <v>102</v>
      </c>
      <c r="AGQ5" s="4" t="s">
        <v>102</v>
      </c>
      <c r="AGR5" s="4" t="s">
        <v>102</v>
      </c>
      <c r="AGS5" s="1" t="s">
        <v>102</v>
      </c>
      <c r="AGT5" s="1" t="s">
        <v>102</v>
      </c>
      <c r="AGU5" s="1" t="s">
        <v>102</v>
      </c>
      <c r="AGV5" s="1" t="s">
        <v>102</v>
      </c>
      <c r="AGW5" s="4" t="s">
        <v>102</v>
      </c>
      <c r="AGX5" s="1">
        <v>0</v>
      </c>
      <c r="AGY5" s="1" t="s">
        <v>102</v>
      </c>
      <c r="AGZ5" s="1" t="s">
        <v>102</v>
      </c>
      <c r="AHA5" s="1" t="s">
        <v>102</v>
      </c>
      <c r="AHB5" s="1" t="s">
        <v>102</v>
      </c>
      <c r="AHC5" s="1">
        <v>1</v>
      </c>
      <c r="AHD5" s="1" t="s">
        <v>102</v>
      </c>
      <c r="AHE5" s="1" t="s">
        <v>102</v>
      </c>
      <c r="AHF5" s="1" t="s">
        <v>102</v>
      </c>
      <c r="AHG5" s="1" t="s">
        <v>102</v>
      </c>
      <c r="AHH5" s="1" t="s">
        <v>102</v>
      </c>
      <c r="AHI5" s="1" t="s">
        <v>102</v>
      </c>
      <c r="AHJ5" s="1" t="s">
        <v>102</v>
      </c>
      <c r="AHK5" s="1" t="s">
        <v>102</v>
      </c>
      <c r="AHL5" s="1" t="s">
        <v>102</v>
      </c>
      <c r="AHM5" s="1">
        <v>0</v>
      </c>
      <c r="AHN5" s="1">
        <v>21</v>
      </c>
      <c r="AHO5" s="1" t="s">
        <v>102</v>
      </c>
      <c r="AHP5" s="1" t="s">
        <v>102</v>
      </c>
      <c r="AHQ5" s="1" t="s">
        <v>102</v>
      </c>
      <c r="AHR5" s="1">
        <v>0</v>
      </c>
      <c r="AHS5" s="1" t="s">
        <v>102</v>
      </c>
      <c r="AHT5" s="1" t="s">
        <v>102</v>
      </c>
      <c r="AHU5" s="1" t="s">
        <v>102</v>
      </c>
      <c r="AHV5" s="1" t="s">
        <v>102</v>
      </c>
      <c r="AHW5" s="1">
        <v>0</v>
      </c>
      <c r="AHX5" s="1" t="s">
        <v>102</v>
      </c>
      <c r="AHY5" s="1" t="s">
        <v>102</v>
      </c>
      <c r="AHZ5" s="1" t="s">
        <v>102</v>
      </c>
      <c r="AIA5" s="1" t="s">
        <v>102</v>
      </c>
      <c r="AIB5" s="1" t="s">
        <v>102</v>
      </c>
      <c r="AIC5" s="1" t="s">
        <v>102</v>
      </c>
      <c r="AID5" s="1" t="s">
        <v>102</v>
      </c>
      <c r="AIE5" s="1" t="s">
        <v>102</v>
      </c>
      <c r="AIF5" s="1">
        <v>2</v>
      </c>
      <c r="AIG5" s="1" t="s">
        <v>102</v>
      </c>
      <c r="AIH5" s="1" t="s">
        <v>102</v>
      </c>
      <c r="AII5" s="1" t="s">
        <v>102</v>
      </c>
      <c r="AIJ5" s="1" t="s">
        <v>102</v>
      </c>
      <c r="AIK5" s="1">
        <v>0</v>
      </c>
      <c r="AIL5" s="1" t="s">
        <v>102</v>
      </c>
      <c r="AIM5" s="1">
        <v>2</v>
      </c>
      <c r="AIN5" s="1" t="s">
        <v>102</v>
      </c>
      <c r="AIO5" s="1">
        <v>0</v>
      </c>
      <c r="AIP5" s="1" t="s">
        <v>102</v>
      </c>
      <c r="AIQ5" s="1" t="s">
        <v>102</v>
      </c>
      <c r="AIR5" s="2" t="s">
        <v>102</v>
      </c>
      <c r="AIS5" s="1" t="s">
        <v>102</v>
      </c>
      <c r="AIT5" s="1" t="s">
        <v>102</v>
      </c>
      <c r="AIU5" s="1" t="s">
        <v>102</v>
      </c>
      <c r="AIV5" s="1" t="s">
        <v>102</v>
      </c>
      <c r="AIW5" s="1" t="s">
        <v>102</v>
      </c>
      <c r="AIX5" s="1" t="s">
        <v>102</v>
      </c>
      <c r="AIY5" s="1" t="s">
        <v>102</v>
      </c>
      <c r="AIZ5" s="1" t="s">
        <v>102</v>
      </c>
      <c r="AJA5" s="1" t="s">
        <v>102</v>
      </c>
      <c r="AJB5" s="1" t="s">
        <v>102</v>
      </c>
      <c r="AJC5" s="1" t="s">
        <v>102</v>
      </c>
      <c r="AJD5" s="1" t="s">
        <v>102</v>
      </c>
      <c r="AJE5" s="1" t="s">
        <v>102</v>
      </c>
      <c r="AJF5" s="1" t="s">
        <v>102</v>
      </c>
      <c r="AJG5" s="1" t="s">
        <v>102</v>
      </c>
      <c r="AJH5" s="1" t="s">
        <v>102</v>
      </c>
      <c r="AJI5" s="1" t="s">
        <v>102</v>
      </c>
      <c r="AJJ5" s="1" t="s">
        <v>102</v>
      </c>
      <c r="AJK5" s="1">
        <v>9</v>
      </c>
      <c r="AJL5" s="1">
        <v>1</v>
      </c>
      <c r="AJM5" s="21">
        <v>2</v>
      </c>
      <c r="AJN5" s="1">
        <v>0</v>
      </c>
      <c r="AJO5" s="1">
        <v>2</v>
      </c>
      <c r="AJP5" s="1" t="s">
        <v>102</v>
      </c>
      <c r="AJQ5" s="11" t="s">
        <v>102</v>
      </c>
      <c r="AJR5" s="1">
        <v>1</v>
      </c>
      <c r="AJS5" s="21">
        <v>12</v>
      </c>
      <c r="AJT5" s="1" t="s">
        <v>102</v>
      </c>
      <c r="AJU5" s="1">
        <v>2</v>
      </c>
      <c r="AJV5" s="1" t="s">
        <v>102</v>
      </c>
      <c r="AJW5" s="1" t="s">
        <v>102</v>
      </c>
      <c r="AJX5" s="1">
        <v>5</v>
      </c>
      <c r="AJY5" s="1" t="s">
        <v>102</v>
      </c>
      <c r="AJZ5" s="1">
        <v>13</v>
      </c>
      <c r="AKA5" s="1" t="s">
        <v>102</v>
      </c>
      <c r="AKB5" s="1" t="s">
        <v>102</v>
      </c>
      <c r="AKC5" s="1" t="s">
        <v>102</v>
      </c>
      <c r="AKD5" s="1" t="s">
        <v>102</v>
      </c>
      <c r="AKE5" s="1" t="s">
        <v>102</v>
      </c>
      <c r="AKF5" s="1" t="s">
        <v>102</v>
      </c>
      <c r="AKG5" s="1" t="s">
        <v>102</v>
      </c>
      <c r="AKH5" s="11" t="s">
        <v>102</v>
      </c>
      <c r="AKI5" s="1" t="s">
        <v>102</v>
      </c>
      <c r="AKJ5" s="1">
        <v>2</v>
      </c>
      <c r="AKK5" s="1" t="s">
        <v>102</v>
      </c>
      <c r="AKL5" s="1" t="s">
        <v>102</v>
      </c>
      <c r="AKM5" s="1" t="s">
        <v>102</v>
      </c>
      <c r="AKN5" s="1">
        <v>5</v>
      </c>
      <c r="AKO5" s="1" t="s">
        <v>102</v>
      </c>
      <c r="AKP5" s="1" t="s">
        <v>102</v>
      </c>
      <c r="AKQ5" s="1" t="s">
        <v>102</v>
      </c>
      <c r="AKR5" s="1">
        <v>1</v>
      </c>
      <c r="AKS5" s="1">
        <v>0</v>
      </c>
      <c r="AKT5" s="1" t="s">
        <v>102</v>
      </c>
    </row>
    <row r="6" spans="1:982" ht="15" thickBot="1" x14ac:dyDescent="0.35">
      <c r="A6" s="50" t="s">
        <v>721</v>
      </c>
      <c r="B6" s="87"/>
      <c r="C6" s="33" t="s">
        <v>102</v>
      </c>
      <c r="D6" s="33" t="s">
        <v>102</v>
      </c>
      <c r="E6" s="28" t="s">
        <v>102</v>
      </c>
      <c r="F6" s="33" t="s">
        <v>102</v>
      </c>
      <c r="G6" s="33" t="s">
        <v>102</v>
      </c>
      <c r="H6" s="33" t="s">
        <v>102</v>
      </c>
      <c r="I6" s="33" t="s">
        <v>102</v>
      </c>
      <c r="J6" s="33" t="s">
        <v>102</v>
      </c>
      <c r="K6" s="33" t="s">
        <v>102</v>
      </c>
      <c r="L6" s="33" t="s">
        <v>102</v>
      </c>
      <c r="M6" s="28" t="s">
        <v>102</v>
      </c>
      <c r="N6" s="33" t="s">
        <v>102</v>
      </c>
      <c r="O6" s="33" t="s">
        <v>102</v>
      </c>
      <c r="P6" s="33" t="s">
        <v>102</v>
      </c>
      <c r="Q6" s="33">
        <v>1</v>
      </c>
      <c r="R6" s="33" t="s">
        <v>102</v>
      </c>
      <c r="S6" s="33" t="s">
        <v>102</v>
      </c>
      <c r="T6" s="33" t="s">
        <v>102</v>
      </c>
      <c r="U6" s="28" t="s">
        <v>102</v>
      </c>
      <c r="V6" s="33" t="s">
        <v>102</v>
      </c>
      <c r="W6" s="14" t="s">
        <v>102</v>
      </c>
      <c r="X6" s="33" t="s">
        <v>102</v>
      </c>
      <c r="Y6" s="33" t="s">
        <v>102</v>
      </c>
      <c r="Z6" s="33" t="s">
        <v>102</v>
      </c>
      <c r="AA6" s="15" t="s">
        <v>102</v>
      </c>
      <c r="AB6" s="15" t="s">
        <v>102</v>
      </c>
      <c r="AC6" s="33" t="s">
        <v>102</v>
      </c>
      <c r="AD6" s="33">
        <f>8+1+1+1+2+11+1+7</f>
        <v>32</v>
      </c>
      <c r="AE6" s="33" t="s">
        <v>102</v>
      </c>
      <c r="AF6" s="33" t="s">
        <v>102</v>
      </c>
      <c r="AG6" s="33" t="s">
        <v>102</v>
      </c>
      <c r="AH6" s="33" t="s">
        <v>102</v>
      </c>
      <c r="AI6" s="33" t="s">
        <v>102</v>
      </c>
      <c r="AJ6" s="33" t="s">
        <v>102</v>
      </c>
      <c r="AK6" s="33" t="s">
        <v>102</v>
      </c>
      <c r="AL6" s="33" t="s">
        <v>102</v>
      </c>
      <c r="AM6" s="33" t="s">
        <v>102</v>
      </c>
      <c r="AN6" s="33" t="s">
        <v>102</v>
      </c>
      <c r="AO6" s="33" t="s">
        <v>102</v>
      </c>
      <c r="AP6" s="33" t="s">
        <v>102</v>
      </c>
      <c r="AQ6" s="33" t="s">
        <v>102</v>
      </c>
      <c r="AR6" s="33" t="s">
        <v>102</v>
      </c>
      <c r="AS6" s="33" t="s">
        <v>102</v>
      </c>
      <c r="AT6" s="33" t="s">
        <v>102</v>
      </c>
      <c r="AU6" s="89"/>
      <c r="AV6" s="33" t="s">
        <v>102</v>
      </c>
      <c r="AW6" s="33" t="s">
        <v>102</v>
      </c>
      <c r="AX6" s="33" t="s">
        <v>102</v>
      </c>
      <c r="AY6" s="33">
        <v>1</v>
      </c>
      <c r="AZ6" s="33">
        <v>11</v>
      </c>
      <c r="BA6" s="33">
        <v>1</v>
      </c>
      <c r="BB6" s="33" t="s">
        <v>102</v>
      </c>
      <c r="BC6" s="33">
        <v>1</v>
      </c>
      <c r="BD6" s="33" t="s">
        <v>102</v>
      </c>
      <c r="BE6" s="89"/>
      <c r="BF6" s="33" t="s">
        <v>102</v>
      </c>
      <c r="BG6" s="33" t="s">
        <v>102</v>
      </c>
      <c r="BH6" s="33" t="s">
        <v>102</v>
      </c>
      <c r="BI6" s="33" t="s">
        <v>102</v>
      </c>
      <c r="BJ6" s="33" t="s">
        <v>102</v>
      </c>
      <c r="BK6" s="89"/>
      <c r="BL6" s="33" t="s">
        <v>102</v>
      </c>
      <c r="BM6" s="33" t="s">
        <v>102</v>
      </c>
      <c r="BN6" s="33" t="s">
        <v>102</v>
      </c>
      <c r="BO6" s="41" t="s">
        <v>102</v>
      </c>
      <c r="BP6" s="33" t="s">
        <v>102</v>
      </c>
      <c r="BQ6" s="33" t="s">
        <v>102</v>
      </c>
      <c r="BR6" s="33" t="s">
        <v>102</v>
      </c>
      <c r="BS6" s="33" t="s">
        <v>102</v>
      </c>
      <c r="BT6" s="33" t="s">
        <v>102</v>
      </c>
      <c r="BU6" s="33" t="s">
        <v>102</v>
      </c>
      <c r="BV6" s="33" t="s">
        <v>102</v>
      </c>
      <c r="BW6" s="33" t="s">
        <v>102</v>
      </c>
      <c r="BX6" s="33" t="s">
        <v>102</v>
      </c>
      <c r="BY6" s="33" t="s">
        <v>102</v>
      </c>
      <c r="BZ6" s="41" t="s">
        <v>102</v>
      </c>
      <c r="CA6" s="33" t="s">
        <v>102</v>
      </c>
      <c r="CB6" s="33" t="s">
        <v>102</v>
      </c>
      <c r="CC6" s="33" t="s">
        <v>102</v>
      </c>
      <c r="CD6" s="33" t="s">
        <v>102</v>
      </c>
      <c r="CE6" s="33" t="s">
        <v>102</v>
      </c>
      <c r="CF6" s="33" t="s">
        <v>102</v>
      </c>
      <c r="CG6" s="33" t="s">
        <v>102</v>
      </c>
      <c r="CH6" s="33" t="s">
        <v>102</v>
      </c>
      <c r="CI6" s="33" t="s">
        <v>102</v>
      </c>
      <c r="CJ6" s="33" t="s">
        <v>102</v>
      </c>
      <c r="CK6" s="33" t="s">
        <v>102</v>
      </c>
      <c r="CL6" s="33" t="s">
        <v>102</v>
      </c>
      <c r="CM6" s="33" t="s">
        <v>102</v>
      </c>
      <c r="CN6" s="33" t="s">
        <v>102</v>
      </c>
      <c r="CO6" s="33" t="s">
        <v>102</v>
      </c>
      <c r="CP6" s="33" t="s">
        <v>102</v>
      </c>
      <c r="CQ6" s="33" t="s">
        <v>102</v>
      </c>
      <c r="CR6" s="33" t="s">
        <v>102</v>
      </c>
      <c r="CS6" s="41" t="s">
        <v>102</v>
      </c>
      <c r="CT6" s="33" t="s">
        <v>102</v>
      </c>
      <c r="CU6" s="33" t="s">
        <v>102</v>
      </c>
      <c r="CV6" s="33" t="s">
        <v>102</v>
      </c>
      <c r="CW6" s="33" t="s">
        <v>102</v>
      </c>
      <c r="CX6" s="33" t="s">
        <v>102</v>
      </c>
      <c r="CY6" s="33" t="s">
        <v>102</v>
      </c>
      <c r="CZ6" s="33" t="s">
        <v>102</v>
      </c>
      <c r="DA6" s="33" t="s">
        <v>102</v>
      </c>
      <c r="DB6" s="33" t="s">
        <v>102</v>
      </c>
      <c r="DC6" s="33" t="s">
        <v>102</v>
      </c>
      <c r="DD6" s="33" t="s">
        <v>102</v>
      </c>
      <c r="DE6" s="33" t="s">
        <v>102</v>
      </c>
      <c r="DF6" s="33" t="s">
        <v>102</v>
      </c>
      <c r="DG6" s="33" t="s">
        <v>102</v>
      </c>
      <c r="DH6" s="33" t="s">
        <v>102</v>
      </c>
      <c r="DI6" s="33" t="s">
        <v>102</v>
      </c>
      <c r="DJ6" s="33" t="s">
        <v>102</v>
      </c>
      <c r="DK6" s="33" t="s">
        <v>102</v>
      </c>
      <c r="DL6" s="33" t="s">
        <v>102</v>
      </c>
      <c r="DM6" s="33" t="s">
        <v>102</v>
      </c>
      <c r="DN6" s="33" t="s">
        <v>102</v>
      </c>
      <c r="DO6" s="33" t="s">
        <v>102</v>
      </c>
      <c r="DP6" s="33" t="s">
        <v>102</v>
      </c>
      <c r="DQ6" s="33" t="s">
        <v>102</v>
      </c>
      <c r="DR6" s="33" t="s">
        <v>102</v>
      </c>
      <c r="DS6" s="33" t="s">
        <v>102</v>
      </c>
      <c r="DT6" s="33" t="s">
        <v>102</v>
      </c>
      <c r="DU6" s="33" t="s">
        <v>102</v>
      </c>
      <c r="DV6" s="33" t="s">
        <v>102</v>
      </c>
      <c r="DW6" s="33" t="s">
        <v>102</v>
      </c>
      <c r="DX6" s="33" t="s">
        <v>102</v>
      </c>
      <c r="DY6" s="33" t="s">
        <v>102</v>
      </c>
      <c r="DZ6" s="33" t="s">
        <v>102</v>
      </c>
      <c r="EA6" s="33" t="s">
        <v>102</v>
      </c>
      <c r="EB6" s="33" t="s">
        <v>102</v>
      </c>
      <c r="EC6" s="33" t="s">
        <v>102</v>
      </c>
      <c r="ED6" s="41" t="s">
        <v>102</v>
      </c>
      <c r="EE6" s="33" t="s">
        <v>102</v>
      </c>
      <c r="EF6" s="33" t="s">
        <v>102</v>
      </c>
      <c r="EG6" s="33" t="s">
        <v>102</v>
      </c>
      <c r="EH6" s="28" t="s">
        <v>102</v>
      </c>
      <c r="EI6" s="33" t="s">
        <v>102</v>
      </c>
      <c r="EJ6" s="33" t="s">
        <v>102</v>
      </c>
      <c r="EK6" s="33" t="s">
        <v>102</v>
      </c>
      <c r="EL6" s="33" t="s">
        <v>102</v>
      </c>
      <c r="EM6" s="33" t="s">
        <v>102</v>
      </c>
      <c r="EN6" s="33" t="s">
        <v>102</v>
      </c>
      <c r="EO6" s="33" t="s">
        <v>102</v>
      </c>
      <c r="EP6" s="33" t="s">
        <v>102</v>
      </c>
      <c r="EQ6" s="33" t="s">
        <v>102</v>
      </c>
      <c r="ER6" s="33" t="s">
        <v>102</v>
      </c>
      <c r="ES6" s="33" t="s">
        <v>102</v>
      </c>
      <c r="ET6" s="89"/>
      <c r="EU6" s="33" t="s">
        <v>102</v>
      </c>
      <c r="EV6" s="33" t="s">
        <v>102</v>
      </c>
      <c r="EW6" s="89"/>
      <c r="EX6" s="33" t="s">
        <v>102</v>
      </c>
      <c r="EY6" s="33" t="s">
        <v>102</v>
      </c>
      <c r="EZ6" s="33" t="s">
        <v>102</v>
      </c>
      <c r="FA6" s="33" t="s">
        <v>102</v>
      </c>
      <c r="FB6" s="33" t="s">
        <v>102</v>
      </c>
      <c r="FC6" s="33" t="s">
        <v>102</v>
      </c>
      <c r="FD6" s="33" t="s">
        <v>102</v>
      </c>
      <c r="FE6" s="33" t="s">
        <v>102</v>
      </c>
      <c r="FF6" s="33" t="s">
        <v>102</v>
      </c>
      <c r="FG6" s="33" t="s">
        <v>102</v>
      </c>
      <c r="FH6" s="33" t="s">
        <v>102</v>
      </c>
      <c r="FI6" s="33" t="s">
        <v>102</v>
      </c>
      <c r="FJ6" s="33">
        <v>11</v>
      </c>
      <c r="FK6" s="33" t="s">
        <v>102</v>
      </c>
      <c r="FL6" s="33" t="s">
        <v>102</v>
      </c>
      <c r="FM6" s="33" t="s">
        <v>102</v>
      </c>
      <c r="FN6" s="33" t="s">
        <v>102</v>
      </c>
      <c r="FO6" s="33" t="s">
        <v>102</v>
      </c>
      <c r="FP6" s="33" t="s">
        <v>102</v>
      </c>
      <c r="FQ6" s="33" t="s">
        <v>102</v>
      </c>
      <c r="FR6" s="33" t="s">
        <v>102</v>
      </c>
      <c r="FS6" s="33" t="s">
        <v>102</v>
      </c>
      <c r="FT6" s="33" t="s">
        <v>102</v>
      </c>
      <c r="FU6" s="33" t="s">
        <v>102</v>
      </c>
      <c r="FV6" s="33" t="s">
        <v>102</v>
      </c>
      <c r="FW6" s="33">
        <f>1+1+3+2+2+3</f>
        <v>12</v>
      </c>
      <c r="FX6" s="33" t="s">
        <v>102</v>
      </c>
      <c r="FY6" s="33" t="s">
        <v>102</v>
      </c>
      <c r="FZ6" s="33" t="s">
        <v>102</v>
      </c>
      <c r="GA6" s="33" t="s">
        <v>102</v>
      </c>
      <c r="GB6" s="33" t="s">
        <v>102</v>
      </c>
      <c r="GC6" s="33">
        <f>2+2+2+1+3</f>
        <v>10</v>
      </c>
      <c r="GD6" s="33" t="s">
        <v>102</v>
      </c>
      <c r="GE6" s="33" t="s">
        <v>102</v>
      </c>
      <c r="GF6" s="33" t="s">
        <v>102</v>
      </c>
      <c r="GG6" s="33" t="s">
        <v>102</v>
      </c>
      <c r="GH6" s="33" t="s">
        <v>102</v>
      </c>
      <c r="GI6" s="33" t="s">
        <v>102</v>
      </c>
      <c r="GJ6" s="33" t="s">
        <v>102</v>
      </c>
      <c r="GK6" s="33" t="s">
        <v>102</v>
      </c>
      <c r="GL6" s="33" t="s">
        <v>102</v>
      </c>
      <c r="GM6" s="33" t="s">
        <v>102</v>
      </c>
      <c r="GN6" s="33" t="s">
        <v>102</v>
      </c>
      <c r="GO6" s="33" t="s">
        <v>102</v>
      </c>
      <c r="GP6" s="33" t="s">
        <v>102</v>
      </c>
      <c r="GQ6" s="33" t="s">
        <v>102</v>
      </c>
      <c r="GR6" s="33" t="s">
        <v>102</v>
      </c>
      <c r="GS6" s="33" t="s">
        <v>102</v>
      </c>
      <c r="GT6" s="33" t="s">
        <v>102</v>
      </c>
      <c r="GU6" s="33" t="s">
        <v>102</v>
      </c>
      <c r="GV6" s="33" t="s">
        <v>102</v>
      </c>
      <c r="GW6" s="33" t="s">
        <v>102</v>
      </c>
      <c r="GX6" s="33" t="s">
        <v>102</v>
      </c>
      <c r="GY6" s="33" t="s">
        <v>102</v>
      </c>
      <c r="GZ6" s="33" t="s">
        <v>102</v>
      </c>
      <c r="HA6" s="33" t="s">
        <v>102</v>
      </c>
      <c r="HB6" s="33" t="s">
        <v>102</v>
      </c>
      <c r="HC6" s="28">
        <v>6</v>
      </c>
      <c r="HD6" s="33">
        <v>1</v>
      </c>
      <c r="HE6" s="89"/>
      <c r="HF6" s="33" t="s">
        <v>102</v>
      </c>
      <c r="HG6" s="89"/>
      <c r="HH6" s="33" t="s">
        <v>102</v>
      </c>
      <c r="HI6" s="33" t="s">
        <v>102</v>
      </c>
      <c r="HJ6" s="33">
        <v>10</v>
      </c>
      <c r="HK6" s="89"/>
      <c r="HL6" s="33" t="s">
        <v>102</v>
      </c>
      <c r="HM6" s="33" t="s">
        <v>102</v>
      </c>
      <c r="HN6" s="33" t="s">
        <v>102</v>
      </c>
      <c r="HO6" s="33" t="s">
        <v>102</v>
      </c>
      <c r="HP6" s="33" t="s">
        <v>102</v>
      </c>
      <c r="HQ6" s="33" t="s">
        <v>102</v>
      </c>
      <c r="HR6" s="33" t="s">
        <v>102</v>
      </c>
      <c r="HS6" s="33" t="s">
        <v>102</v>
      </c>
      <c r="HT6" s="33" t="s">
        <v>102</v>
      </c>
      <c r="HU6" s="33" t="s">
        <v>102</v>
      </c>
      <c r="HV6" s="33" t="s">
        <v>102</v>
      </c>
      <c r="HW6" s="33" t="s">
        <v>102</v>
      </c>
      <c r="HX6" s="33" t="s">
        <v>102</v>
      </c>
      <c r="HY6" s="33" t="s">
        <v>102</v>
      </c>
      <c r="HZ6" s="33" t="s">
        <v>102</v>
      </c>
      <c r="IA6" s="33" t="s">
        <v>102</v>
      </c>
      <c r="IB6" s="33" t="s">
        <v>102</v>
      </c>
      <c r="IC6" s="33" t="s">
        <v>102</v>
      </c>
      <c r="ID6" s="33" t="s">
        <v>102</v>
      </c>
      <c r="IE6" s="28" t="s">
        <v>102</v>
      </c>
      <c r="IF6" s="33" t="s">
        <v>102</v>
      </c>
      <c r="IG6" s="33" t="s">
        <v>102</v>
      </c>
      <c r="IH6" s="33" t="s">
        <v>102</v>
      </c>
      <c r="II6" s="33" t="s">
        <v>102</v>
      </c>
      <c r="IJ6" s="33" t="s">
        <v>102</v>
      </c>
      <c r="IK6" s="33">
        <v>1</v>
      </c>
      <c r="IL6" s="33" t="s">
        <v>102</v>
      </c>
      <c r="IM6" s="33" t="s">
        <v>102</v>
      </c>
      <c r="IN6" s="33" t="s">
        <v>102</v>
      </c>
      <c r="IO6" s="33" t="s">
        <v>102</v>
      </c>
      <c r="IP6" s="33">
        <v>2</v>
      </c>
      <c r="IQ6" s="33" t="s">
        <v>102</v>
      </c>
      <c r="IR6" s="33" t="s">
        <v>102</v>
      </c>
      <c r="IS6" s="33" t="s">
        <v>102</v>
      </c>
      <c r="IT6" s="33" t="s">
        <v>102</v>
      </c>
      <c r="IU6" s="33" t="s">
        <v>102</v>
      </c>
      <c r="IV6" s="33" t="s">
        <v>102</v>
      </c>
      <c r="IW6" s="33" t="s">
        <v>102</v>
      </c>
      <c r="IX6" s="33" t="s">
        <v>102</v>
      </c>
      <c r="IY6" s="33" t="s">
        <v>102</v>
      </c>
      <c r="IZ6" s="33" t="s">
        <v>102</v>
      </c>
      <c r="JA6" s="28" t="s">
        <v>102</v>
      </c>
      <c r="JB6" s="33" t="s">
        <v>102</v>
      </c>
      <c r="JC6" s="33" t="s">
        <v>102</v>
      </c>
      <c r="JD6" s="33" t="s">
        <v>102</v>
      </c>
      <c r="JE6" s="33" t="s">
        <v>102</v>
      </c>
      <c r="JF6" s="33" t="s">
        <v>102</v>
      </c>
      <c r="JG6" s="33" t="s">
        <v>102</v>
      </c>
      <c r="JH6" s="33" t="s">
        <v>102</v>
      </c>
      <c r="JI6" s="33" t="s">
        <v>102</v>
      </c>
      <c r="JJ6" s="33" t="s">
        <v>102</v>
      </c>
      <c r="JK6" s="33" t="s">
        <v>102</v>
      </c>
      <c r="JL6" s="33" t="s">
        <v>102</v>
      </c>
      <c r="JM6" s="33" t="s">
        <v>102</v>
      </c>
      <c r="JN6" s="33" t="s">
        <v>102</v>
      </c>
      <c r="JO6" s="33" t="s">
        <v>102</v>
      </c>
      <c r="JP6" s="33">
        <v>18</v>
      </c>
      <c r="JQ6" s="33">
        <v>21</v>
      </c>
      <c r="JR6" s="33">
        <v>7</v>
      </c>
      <c r="JS6" s="33" t="s">
        <v>102</v>
      </c>
      <c r="JT6" s="33" t="s">
        <v>102</v>
      </c>
      <c r="JU6" s="33" t="s">
        <v>102</v>
      </c>
      <c r="JV6" s="33" t="s">
        <v>102</v>
      </c>
      <c r="JW6" s="33" t="s">
        <v>102</v>
      </c>
      <c r="JX6" s="33" t="s">
        <v>102</v>
      </c>
      <c r="JY6" s="33" t="s">
        <v>102</v>
      </c>
      <c r="JZ6" s="33" t="s">
        <v>102</v>
      </c>
      <c r="KA6" s="33">
        <v>5</v>
      </c>
      <c r="KB6" s="33">
        <v>27</v>
      </c>
      <c r="KC6" s="33" t="s">
        <v>102</v>
      </c>
      <c r="KD6" s="33" t="s">
        <v>102</v>
      </c>
      <c r="KE6" s="33" t="s">
        <v>102</v>
      </c>
      <c r="KF6" s="33" t="s">
        <v>102</v>
      </c>
      <c r="KG6" s="33" t="s">
        <v>102</v>
      </c>
      <c r="KH6" s="33" t="s">
        <v>102</v>
      </c>
      <c r="KI6" s="33">
        <v>2</v>
      </c>
      <c r="KJ6" s="33" t="s">
        <v>102</v>
      </c>
      <c r="KK6" s="33" t="s">
        <v>102</v>
      </c>
      <c r="KL6" s="33">
        <v>4</v>
      </c>
      <c r="KM6" s="33" t="s">
        <v>102</v>
      </c>
      <c r="KN6" s="33" t="s">
        <v>102</v>
      </c>
      <c r="KO6" s="33" t="s">
        <v>102</v>
      </c>
      <c r="KP6" s="33" t="s">
        <v>102</v>
      </c>
      <c r="KQ6" s="33" t="s">
        <v>102</v>
      </c>
      <c r="KR6" s="33" t="s">
        <v>102</v>
      </c>
      <c r="KS6" s="33" t="s">
        <v>102</v>
      </c>
      <c r="KT6" s="33" t="s">
        <v>102</v>
      </c>
      <c r="KU6" s="33" t="s">
        <v>102</v>
      </c>
      <c r="KV6" s="33" t="s">
        <v>102</v>
      </c>
      <c r="KW6" s="33" t="s">
        <v>102</v>
      </c>
      <c r="KX6" s="33" t="s">
        <v>102</v>
      </c>
      <c r="KY6" s="33" t="s">
        <v>102</v>
      </c>
      <c r="KZ6" s="33" t="s">
        <v>102</v>
      </c>
      <c r="LA6" s="33" t="s">
        <v>102</v>
      </c>
      <c r="LB6" s="33" t="s">
        <v>102</v>
      </c>
      <c r="LC6" s="33" t="s">
        <v>102</v>
      </c>
      <c r="LD6" s="33" t="s">
        <v>102</v>
      </c>
      <c r="LE6" s="33">
        <v>8</v>
      </c>
      <c r="LF6" s="33" t="s">
        <v>102</v>
      </c>
      <c r="LG6" s="33" t="s">
        <v>102</v>
      </c>
      <c r="LH6" s="33" t="s">
        <v>102</v>
      </c>
      <c r="LI6" s="33" t="s">
        <v>102</v>
      </c>
      <c r="LJ6" s="33" t="s">
        <v>102</v>
      </c>
      <c r="LK6" s="33" t="s">
        <v>102</v>
      </c>
      <c r="LL6" s="33" t="s">
        <v>102</v>
      </c>
      <c r="LM6" s="33" t="s">
        <v>102</v>
      </c>
      <c r="LN6" s="33">
        <v>1</v>
      </c>
      <c r="LO6" s="33" t="s">
        <v>102</v>
      </c>
      <c r="LP6" s="33">
        <v>14</v>
      </c>
      <c r="LQ6" s="33" t="s">
        <v>102</v>
      </c>
      <c r="LR6" s="33" t="s">
        <v>102</v>
      </c>
      <c r="LS6" s="33" t="s">
        <v>102</v>
      </c>
      <c r="LT6" s="33" t="s">
        <v>102</v>
      </c>
      <c r="LU6" s="33" t="s">
        <v>102</v>
      </c>
      <c r="LV6" s="33" t="s">
        <v>102</v>
      </c>
      <c r="LW6" s="33" t="s">
        <v>102</v>
      </c>
      <c r="LX6" s="33" t="s">
        <v>102</v>
      </c>
      <c r="LY6" s="33" t="s">
        <v>102</v>
      </c>
      <c r="LZ6" s="33" t="s">
        <v>102</v>
      </c>
      <c r="MA6" s="33" t="s">
        <v>102</v>
      </c>
      <c r="MB6" s="33" t="s">
        <v>102</v>
      </c>
      <c r="MC6" s="33" t="s">
        <v>102</v>
      </c>
      <c r="MD6" s="33" t="s">
        <v>102</v>
      </c>
      <c r="ME6" s="33" t="s">
        <v>102</v>
      </c>
      <c r="MF6" s="33" t="s">
        <v>102</v>
      </c>
      <c r="MG6" s="33" t="s">
        <v>102</v>
      </c>
      <c r="MH6" s="33" t="s">
        <v>102</v>
      </c>
      <c r="MI6" s="33" t="s">
        <v>102</v>
      </c>
      <c r="MJ6" s="33" t="s">
        <v>102</v>
      </c>
      <c r="MK6" s="33" t="s">
        <v>102</v>
      </c>
      <c r="ML6" s="33" t="s">
        <v>102</v>
      </c>
      <c r="MM6" s="33" t="s">
        <v>102</v>
      </c>
      <c r="MN6" s="33" t="s">
        <v>102</v>
      </c>
      <c r="MO6" s="33" t="s">
        <v>102</v>
      </c>
      <c r="MP6" s="33" t="s">
        <v>102</v>
      </c>
      <c r="MQ6" s="33" t="s">
        <v>102</v>
      </c>
      <c r="MR6" s="33" t="s">
        <v>102</v>
      </c>
      <c r="MS6" s="33" t="s">
        <v>102</v>
      </c>
      <c r="MT6" s="33" t="s">
        <v>102</v>
      </c>
      <c r="MU6" s="33" t="s">
        <v>102</v>
      </c>
      <c r="MV6" s="33" t="s">
        <v>102</v>
      </c>
      <c r="MW6" s="33" t="s">
        <v>102</v>
      </c>
      <c r="MX6" s="33" t="s">
        <v>102</v>
      </c>
      <c r="MY6" s="33" t="s">
        <v>102</v>
      </c>
      <c r="MZ6" s="33" t="s">
        <v>102</v>
      </c>
      <c r="NA6" s="15" t="s">
        <v>102</v>
      </c>
      <c r="NB6" s="33" t="s">
        <v>102</v>
      </c>
      <c r="NC6" s="33" t="s">
        <v>102</v>
      </c>
      <c r="ND6" s="33" t="s">
        <v>102</v>
      </c>
      <c r="NE6" s="33" t="s">
        <v>102</v>
      </c>
      <c r="NF6" s="33" t="s">
        <v>102</v>
      </c>
      <c r="NG6" s="33" t="s">
        <v>102</v>
      </c>
      <c r="NH6" s="33" t="s">
        <v>102</v>
      </c>
      <c r="NI6" s="6" t="s">
        <v>102</v>
      </c>
      <c r="NJ6" s="33" t="s">
        <v>102</v>
      </c>
      <c r="NK6" s="33" t="s">
        <v>102</v>
      </c>
      <c r="NL6" s="33" t="s">
        <v>102</v>
      </c>
      <c r="NM6" s="33" t="s">
        <v>102</v>
      </c>
      <c r="NN6" s="33" t="s">
        <v>102</v>
      </c>
      <c r="NO6" s="33">
        <v>25</v>
      </c>
      <c r="NP6" s="33" t="s">
        <v>102</v>
      </c>
      <c r="NQ6" s="33" t="s">
        <v>102</v>
      </c>
      <c r="NR6" s="33" t="s">
        <v>102</v>
      </c>
      <c r="NS6" s="33" t="s">
        <v>102</v>
      </c>
      <c r="NT6" s="33" t="s">
        <v>102</v>
      </c>
      <c r="NU6" s="33" t="s">
        <v>102</v>
      </c>
      <c r="NV6" s="33" t="s">
        <v>102</v>
      </c>
      <c r="NW6" s="33" t="s">
        <v>102</v>
      </c>
      <c r="NX6" s="33" t="s">
        <v>102</v>
      </c>
      <c r="NY6" s="33" t="s">
        <v>102</v>
      </c>
      <c r="NZ6" s="33" t="s">
        <v>102</v>
      </c>
      <c r="OA6" s="33" t="s">
        <v>102</v>
      </c>
      <c r="OB6" s="33" t="s">
        <v>102</v>
      </c>
      <c r="OC6" s="33" t="s">
        <v>102</v>
      </c>
      <c r="OD6" s="33" t="s">
        <v>102</v>
      </c>
      <c r="OE6" s="33" t="s">
        <v>102</v>
      </c>
      <c r="OF6" s="33" t="s">
        <v>102</v>
      </c>
      <c r="OG6" s="33" t="s">
        <v>102</v>
      </c>
      <c r="OH6" s="33" t="s">
        <v>102</v>
      </c>
      <c r="OI6" s="33" t="s">
        <v>102</v>
      </c>
      <c r="OJ6" s="33" t="s">
        <v>102</v>
      </c>
      <c r="OK6" s="33" t="s">
        <v>102</v>
      </c>
      <c r="OL6" s="33" t="s">
        <v>102</v>
      </c>
      <c r="OM6" s="33" t="s">
        <v>102</v>
      </c>
      <c r="ON6" s="33" t="s">
        <v>102</v>
      </c>
      <c r="OO6" s="33" t="s">
        <v>102</v>
      </c>
      <c r="OP6" s="33" t="s">
        <v>102</v>
      </c>
      <c r="OQ6" s="33" t="s">
        <v>102</v>
      </c>
      <c r="OR6" s="33" t="s">
        <v>102</v>
      </c>
      <c r="OS6" s="33" t="s">
        <v>102</v>
      </c>
      <c r="OT6" s="33" t="s">
        <v>102</v>
      </c>
      <c r="OU6" s="33" t="s">
        <v>102</v>
      </c>
      <c r="OV6" s="33" t="s">
        <v>102</v>
      </c>
      <c r="OW6" s="33" t="s">
        <v>102</v>
      </c>
      <c r="OX6" s="33" t="s">
        <v>102</v>
      </c>
      <c r="OY6" s="33" t="s">
        <v>102</v>
      </c>
      <c r="OZ6" s="33">
        <v>1</v>
      </c>
      <c r="PA6" s="33" t="s">
        <v>102</v>
      </c>
      <c r="PB6" s="33" t="s">
        <v>102</v>
      </c>
      <c r="PC6" s="33" t="s">
        <v>102</v>
      </c>
      <c r="PD6" s="33" t="s">
        <v>102</v>
      </c>
      <c r="PE6" s="33" t="s">
        <v>102</v>
      </c>
      <c r="PF6" s="33" t="s">
        <v>102</v>
      </c>
      <c r="PG6" s="33" t="s">
        <v>102</v>
      </c>
      <c r="PH6" s="33" t="s">
        <v>102</v>
      </c>
      <c r="PI6" s="33" t="s">
        <v>102</v>
      </c>
      <c r="PJ6" s="33" t="s">
        <v>102</v>
      </c>
      <c r="PK6" s="33" t="s">
        <v>102</v>
      </c>
      <c r="PL6" s="33" t="s">
        <v>102</v>
      </c>
      <c r="PM6" s="33" t="s">
        <v>102</v>
      </c>
      <c r="PN6" s="33" t="s">
        <v>102</v>
      </c>
      <c r="PO6" s="33" t="s">
        <v>102</v>
      </c>
      <c r="PP6" s="33" t="s">
        <v>102</v>
      </c>
      <c r="PQ6" s="33" t="s">
        <v>102</v>
      </c>
      <c r="PR6" s="33" t="s">
        <v>102</v>
      </c>
      <c r="PS6" s="33" t="s">
        <v>102</v>
      </c>
      <c r="PT6" s="33" t="s">
        <v>102</v>
      </c>
      <c r="PU6" s="33" t="s">
        <v>102</v>
      </c>
      <c r="PV6" s="33" t="s">
        <v>102</v>
      </c>
      <c r="PW6" s="33" t="s">
        <v>102</v>
      </c>
      <c r="PX6" s="33" t="s">
        <v>102</v>
      </c>
      <c r="PY6" s="33" t="s">
        <v>102</v>
      </c>
      <c r="PZ6" s="33" t="s">
        <v>102</v>
      </c>
      <c r="QA6" s="33" t="s">
        <v>102</v>
      </c>
      <c r="QB6" s="33">
        <v>4</v>
      </c>
      <c r="QC6" s="33" t="s">
        <v>102</v>
      </c>
      <c r="QD6" s="33" t="s">
        <v>102</v>
      </c>
      <c r="QE6" s="33" t="s">
        <v>102</v>
      </c>
      <c r="QF6" s="33" t="s">
        <v>102</v>
      </c>
      <c r="QG6" s="33" t="s">
        <v>102</v>
      </c>
      <c r="QH6" s="33" t="s">
        <v>102</v>
      </c>
      <c r="QI6" s="33" t="s">
        <v>102</v>
      </c>
      <c r="QJ6" s="33" t="s">
        <v>102</v>
      </c>
      <c r="QK6" s="33" t="s">
        <v>102</v>
      </c>
      <c r="QL6" s="33" t="s">
        <v>102</v>
      </c>
      <c r="QM6" s="33" t="s">
        <v>102</v>
      </c>
      <c r="QN6" s="33" t="s">
        <v>102</v>
      </c>
      <c r="QO6" s="33" t="s">
        <v>102</v>
      </c>
      <c r="QP6" s="33" t="s">
        <v>102</v>
      </c>
      <c r="QQ6" s="33" t="s">
        <v>102</v>
      </c>
      <c r="QR6" s="33">
        <v>5</v>
      </c>
      <c r="QS6" s="33" t="s">
        <v>102</v>
      </c>
      <c r="QT6" s="33">
        <v>3</v>
      </c>
      <c r="QU6" s="33" t="s">
        <v>102</v>
      </c>
      <c r="QV6" s="33" t="s">
        <v>102</v>
      </c>
      <c r="QW6" s="33" t="s">
        <v>102</v>
      </c>
      <c r="QX6" s="33" t="s">
        <v>102</v>
      </c>
      <c r="QY6" s="33" t="s">
        <v>102</v>
      </c>
      <c r="QZ6" s="33" t="s">
        <v>102</v>
      </c>
      <c r="RA6" s="33" t="s">
        <v>102</v>
      </c>
      <c r="RB6" s="33" t="s">
        <v>102</v>
      </c>
      <c r="RC6" s="33" t="s">
        <v>102</v>
      </c>
      <c r="RD6" s="33" t="s">
        <v>102</v>
      </c>
      <c r="RE6" s="33" t="s">
        <v>102</v>
      </c>
      <c r="RF6" s="33" t="s">
        <v>102</v>
      </c>
      <c r="RG6" s="33" t="s">
        <v>102</v>
      </c>
      <c r="RH6" s="33" t="s">
        <v>102</v>
      </c>
      <c r="RI6" s="33">
        <v>13</v>
      </c>
      <c r="RJ6" s="33" t="s">
        <v>102</v>
      </c>
      <c r="RK6" s="33" t="s">
        <v>102</v>
      </c>
      <c r="RL6" s="33" t="s">
        <v>102</v>
      </c>
      <c r="RM6" s="33" t="s">
        <v>102</v>
      </c>
      <c r="RN6" s="33" t="s">
        <v>102</v>
      </c>
      <c r="RO6" s="33" t="s">
        <v>102</v>
      </c>
      <c r="RP6" s="33" t="s">
        <v>102</v>
      </c>
      <c r="RQ6" s="33" t="s">
        <v>102</v>
      </c>
      <c r="RR6" s="33" t="s">
        <v>102</v>
      </c>
      <c r="RS6" s="33" t="s">
        <v>102</v>
      </c>
      <c r="RT6" s="33">
        <v>5</v>
      </c>
      <c r="RU6" s="33">
        <v>8</v>
      </c>
      <c r="RV6" s="33" t="s">
        <v>102</v>
      </c>
      <c r="RW6" s="33" t="s">
        <v>102</v>
      </c>
      <c r="RX6" s="33" t="s">
        <v>102</v>
      </c>
      <c r="RY6" s="33" t="s">
        <v>102</v>
      </c>
      <c r="RZ6" s="33">
        <v>1</v>
      </c>
      <c r="SA6" s="33" t="s">
        <v>102</v>
      </c>
      <c r="SB6" s="33" t="s">
        <v>102</v>
      </c>
      <c r="SC6" s="33" t="s">
        <v>102</v>
      </c>
      <c r="SD6" s="33" t="s">
        <v>102</v>
      </c>
      <c r="SE6" s="33" t="s">
        <v>102</v>
      </c>
      <c r="SF6" s="33" t="s">
        <v>102</v>
      </c>
      <c r="SG6" s="33" t="s">
        <v>102</v>
      </c>
      <c r="SH6" s="33" t="s">
        <v>102</v>
      </c>
      <c r="SI6" s="33" t="s">
        <v>102</v>
      </c>
      <c r="SJ6" s="33" t="s">
        <v>102</v>
      </c>
      <c r="SK6" s="33" t="s">
        <v>102</v>
      </c>
      <c r="SL6" s="2" t="s">
        <v>102</v>
      </c>
      <c r="SM6" s="33" t="s">
        <v>102</v>
      </c>
      <c r="SN6" s="33" t="s">
        <v>102</v>
      </c>
      <c r="SO6" s="33" t="s">
        <v>102</v>
      </c>
      <c r="SP6" s="2" t="s">
        <v>102</v>
      </c>
      <c r="SQ6" s="33" t="s">
        <v>102</v>
      </c>
      <c r="SR6" s="33" t="s">
        <v>102</v>
      </c>
      <c r="SS6" s="33" t="s">
        <v>102</v>
      </c>
      <c r="ST6" s="33" t="s">
        <v>102</v>
      </c>
      <c r="SU6" s="33" t="s">
        <v>102</v>
      </c>
      <c r="SV6" s="33" t="s">
        <v>102</v>
      </c>
      <c r="SW6" s="33" t="s">
        <v>102</v>
      </c>
      <c r="SX6" s="33" t="s">
        <v>102</v>
      </c>
      <c r="SY6" s="33" t="s">
        <v>102</v>
      </c>
      <c r="SZ6" s="33" t="s">
        <v>102</v>
      </c>
      <c r="TA6" s="33" t="s">
        <v>102</v>
      </c>
      <c r="TB6" s="33" t="s">
        <v>102</v>
      </c>
      <c r="TC6" s="33" t="s">
        <v>102</v>
      </c>
      <c r="TD6" s="33" t="s">
        <v>102</v>
      </c>
      <c r="TE6" s="33" t="s">
        <v>102</v>
      </c>
      <c r="TF6" s="33" t="s">
        <v>102</v>
      </c>
      <c r="TG6" s="2" t="s">
        <v>102</v>
      </c>
      <c r="TH6" s="33" t="s">
        <v>102</v>
      </c>
      <c r="TI6" s="33" t="s">
        <v>102</v>
      </c>
      <c r="TJ6" s="33" t="s">
        <v>102</v>
      </c>
      <c r="TK6" s="33" t="s">
        <v>102</v>
      </c>
      <c r="TL6" s="33" t="s">
        <v>102</v>
      </c>
      <c r="TM6" s="33" t="s">
        <v>102</v>
      </c>
      <c r="TN6" s="33" t="s">
        <v>102</v>
      </c>
      <c r="TO6" s="33" t="s">
        <v>102</v>
      </c>
      <c r="TP6" s="33" t="s">
        <v>102</v>
      </c>
      <c r="TQ6" s="89"/>
      <c r="TR6" s="33" t="s">
        <v>102</v>
      </c>
      <c r="TS6" s="33" t="s">
        <v>102</v>
      </c>
      <c r="TT6" s="33" t="s">
        <v>102</v>
      </c>
      <c r="TU6" s="89"/>
      <c r="TV6" s="33" t="s">
        <v>102</v>
      </c>
      <c r="TW6" s="33" t="s">
        <v>102</v>
      </c>
      <c r="TX6" s="33">
        <f>20+1+20+5+4+2+54+6+42+6</f>
        <v>160</v>
      </c>
      <c r="TY6" s="33" t="s">
        <v>102</v>
      </c>
      <c r="TZ6" s="33" t="s">
        <v>102</v>
      </c>
      <c r="UA6" s="33" t="s">
        <v>102</v>
      </c>
      <c r="UB6" s="33">
        <f>1+3+1+1+1+4+2+2+16+3+8+3</f>
        <v>45</v>
      </c>
      <c r="UC6" s="33" t="s">
        <v>102</v>
      </c>
      <c r="UD6" s="33" t="s">
        <v>102</v>
      </c>
      <c r="UE6" s="33" t="s">
        <v>102</v>
      </c>
      <c r="UF6" s="33" t="s">
        <v>102</v>
      </c>
      <c r="UG6" s="33" t="s">
        <v>102</v>
      </c>
      <c r="UH6" s="33" t="s">
        <v>102</v>
      </c>
      <c r="UI6" s="33" t="s">
        <v>102</v>
      </c>
      <c r="UJ6" s="33" t="s">
        <v>102</v>
      </c>
      <c r="UK6" s="33" t="s">
        <v>102</v>
      </c>
      <c r="UL6" s="33" t="s">
        <v>102</v>
      </c>
      <c r="UM6" s="33" t="s">
        <v>102</v>
      </c>
      <c r="UN6" s="33" t="s">
        <v>102</v>
      </c>
      <c r="UO6" s="33" t="s">
        <v>102</v>
      </c>
      <c r="UP6" s="33" t="s">
        <v>102</v>
      </c>
      <c r="UQ6" s="33" t="s">
        <v>102</v>
      </c>
      <c r="UR6" s="33" t="s">
        <v>102</v>
      </c>
      <c r="US6" s="33" t="s">
        <v>102</v>
      </c>
      <c r="UT6" s="33" t="s">
        <v>102</v>
      </c>
      <c r="UU6" s="33" t="s">
        <v>102</v>
      </c>
      <c r="UV6" s="33" t="s">
        <v>102</v>
      </c>
      <c r="UW6" s="33" t="s">
        <v>102</v>
      </c>
      <c r="UX6" s="33" t="s">
        <v>102</v>
      </c>
      <c r="UY6" s="33" t="s">
        <v>102</v>
      </c>
      <c r="UZ6" s="33" t="s">
        <v>102</v>
      </c>
      <c r="VA6" s="33" t="s">
        <v>102</v>
      </c>
      <c r="VB6" s="33" t="s">
        <v>102</v>
      </c>
      <c r="VC6" s="33" t="s">
        <v>102</v>
      </c>
      <c r="VD6" s="33" t="s">
        <v>102</v>
      </c>
      <c r="VE6" s="33" t="s">
        <v>102</v>
      </c>
      <c r="VF6" s="33" t="s">
        <v>102</v>
      </c>
      <c r="VG6" s="33" t="s">
        <v>102</v>
      </c>
      <c r="VH6" s="33" t="s">
        <v>102</v>
      </c>
      <c r="VI6" s="33" t="s">
        <v>102</v>
      </c>
      <c r="VJ6" s="33" t="s">
        <v>102</v>
      </c>
      <c r="VK6" s="33" t="s">
        <v>102</v>
      </c>
      <c r="VL6" s="33" t="s">
        <v>102</v>
      </c>
      <c r="VM6" s="33" t="s">
        <v>102</v>
      </c>
      <c r="VN6" s="33" t="s">
        <v>102</v>
      </c>
      <c r="VO6" s="33" t="s">
        <v>102</v>
      </c>
      <c r="VP6" s="33" t="s">
        <v>102</v>
      </c>
      <c r="VQ6" s="33" t="s">
        <v>102</v>
      </c>
      <c r="VR6" s="33" t="s">
        <v>102</v>
      </c>
      <c r="VS6" s="33" t="s">
        <v>102</v>
      </c>
      <c r="VT6" s="33" t="s">
        <v>102</v>
      </c>
      <c r="VU6" s="33" t="s">
        <v>102</v>
      </c>
      <c r="VV6" s="33" t="s">
        <v>102</v>
      </c>
      <c r="VW6" s="33" t="s">
        <v>102</v>
      </c>
      <c r="VX6" s="33" t="s">
        <v>102</v>
      </c>
      <c r="VY6" s="33" t="s">
        <v>102</v>
      </c>
      <c r="VZ6" s="33" t="s">
        <v>102</v>
      </c>
      <c r="WA6" s="33" t="s">
        <v>102</v>
      </c>
      <c r="WB6" s="33" t="s">
        <v>102</v>
      </c>
      <c r="WC6" s="33" t="s">
        <v>102</v>
      </c>
      <c r="WD6" s="33" t="s">
        <v>102</v>
      </c>
      <c r="WE6" s="33" t="s">
        <v>102</v>
      </c>
      <c r="WF6" s="33" t="s">
        <v>102</v>
      </c>
      <c r="WG6" s="33" t="s">
        <v>102</v>
      </c>
      <c r="WH6" s="33" t="s">
        <v>102</v>
      </c>
      <c r="WI6" s="89"/>
      <c r="WJ6" s="33" t="s">
        <v>102</v>
      </c>
      <c r="WK6" s="33" t="s">
        <v>102</v>
      </c>
      <c r="WL6" s="33" t="s">
        <v>102</v>
      </c>
      <c r="WM6" s="2" t="s">
        <v>102</v>
      </c>
      <c r="WN6" s="33" t="s">
        <v>102</v>
      </c>
      <c r="WO6" s="33" t="s">
        <v>102</v>
      </c>
      <c r="WP6" s="33" t="s">
        <v>102</v>
      </c>
      <c r="WQ6" s="33" t="s">
        <v>102</v>
      </c>
      <c r="WR6" s="33" t="s">
        <v>102</v>
      </c>
      <c r="WS6" s="33" t="s">
        <v>102</v>
      </c>
      <c r="WT6" s="33" t="s">
        <v>102</v>
      </c>
      <c r="WU6" s="33" t="s">
        <v>102</v>
      </c>
      <c r="WV6" s="33" t="s">
        <v>102</v>
      </c>
      <c r="WW6" s="33" t="s">
        <v>102</v>
      </c>
      <c r="WX6" s="33" t="s">
        <v>102</v>
      </c>
      <c r="WY6" s="33" t="s">
        <v>102</v>
      </c>
      <c r="WZ6" s="33" t="s">
        <v>102</v>
      </c>
      <c r="XA6" s="33" t="s">
        <v>102</v>
      </c>
      <c r="XB6" s="33" t="s">
        <v>102</v>
      </c>
      <c r="XC6" s="33" t="s">
        <v>102</v>
      </c>
      <c r="XD6" s="33">
        <v>1</v>
      </c>
      <c r="XE6" s="33" t="s">
        <v>102</v>
      </c>
      <c r="XF6" s="33" t="s">
        <v>102</v>
      </c>
      <c r="XG6" s="33" t="s">
        <v>102</v>
      </c>
      <c r="XH6" s="33" t="s">
        <v>102</v>
      </c>
      <c r="XI6" s="33" t="s">
        <v>102</v>
      </c>
      <c r="XJ6" s="33" t="s">
        <v>102</v>
      </c>
      <c r="XK6" s="33" t="s">
        <v>102</v>
      </c>
      <c r="XL6" s="33" t="s">
        <v>102</v>
      </c>
      <c r="XM6" s="33" t="s">
        <v>102</v>
      </c>
      <c r="XN6" s="33" t="s">
        <v>102</v>
      </c>
      <c r="XO6" s="33" t="s">
        <v>102</v>
      </c>
      <c r="XP6" s="33" t="s">
        <v>102</v>
      </c>
      <c r="XQ6" s="33" t="s">
        <v>102</v>
      </c>
      <c r="XR6" s="33" t="s">
        <v>102</v>
      </c>
      <c r="XS6" s="33">
        <f>15+1+1+10+6</f>
        <v>33</v>
      </c>
      <c r="XT6" s="33">
        <v>1</v>
      </c>
      <c r="XU6" s="33" t="s">
        <v>102</v>
      </c>
      <c r="XV6" s="33" t="s">
        <v>102</v>
      </c>
      <c r="XW6" s="33">
        <f>37+3+2+2</f>
        <v>44</v>
      </c>
      <c r="XX6" s="33" t="s">
        <v>102</v>
      </c>
      <c r="XY6" s="33" t="s">
        <v>102</v>
      </c>
      <c r="XZ6" s="33" t="s">
        <v>102</v>
      </c>
      <c r="YA6" s="33" t="s">
        <v>102</v>
      </c>
      <c r="YB6" s="33" t="s">
        <v>102</v>
      </c>
      <c r="YC6" s="33" t="s">
        <v>102</v>
      </c>
      <c r="YD6" s="33" t="s">
        <v>102</v>
      </c>
      <c r="YE6" s="33" t="s">
        <v>102</v>
      </c>
      <c r="YF6" s="33" t="s">
        <v>102</v>
      </c>
      <c r="YG6" s="33" t="s">
        <v>102</v>
      </c>
      <c r="YH6" s="33" t="s">
        <v>102</v>
      </c>
      <c r="YI6" s="33" t="s">
        <v>102</v>
      </c>
      <c r="YJ6" s="89"/>
      <c r="YK6" s="33" t="s">
        <v>102</v>
      </c>
      <c r="YL6" s="89"/>
      <c r="YM6" s="33" t="s">
        <v>102</v>
      </c>
      <c r="YN6" s="33" t="s">
        <v>102</v>
      </c>
      <c r="YO6" s="33" t="s">
        <v>102</v>
      </c>
      <c r="YP6" s="33" t="s">
        <v>102</v>
      </c>
      <c r="YQ6" s="33" t="s">
        <v>102</v>
      </c>
      <c r="YR6" s="33" t="s">
        <v>102</v>
      </c>
      <c r="YS6" s="33" t="s">
        <v>102</v>
      </c>
      <c r="YT6" s="33" t="s">
        <v>102</v>
      </c>
      <c r="YU6" s="33" t="s">
        <v>102</v>
      </c>
      <c r="YV6" s="29" t="s">
        <v>102</v>
      </c>
      <c r="YW6" s="89"/>
      <c r="YX6" s="33" t="s">
        <v>102</v>
      </c>
      <c r="YY6" s="33" t="s">
        <v>102</v>
      </c>
      <c r="YZ6" s="33" t="s">
        <v>102</v>
      </c>
      <c r="ZA6" s="29" t="s">
        <v>102</v>
      </c>
      <c r="ZB6" s="33" t="s">
        <v>102</v>
      </c>
      <c r="ZC6" s="33" t="s">
        <v>102</v>
      </c>
      <c r="ZD6" s="33" t="s">
        <v>102</v>
      </c>
      <c r="ZE6" s="33" t="s">
        <v>102</v>
      </c>
      <c r="ZF6" s="33" t="s">
        <v>102</v>
      </c>
      <c r="ZG6" s="33" t="s">
        <v>102</v>
      </c>
      <c r="ZH6" s="33" t="s">
        <v>102</v>
      </c>
      <c r="ZI6" s="29" t="s">
        <v>102</v>
      </c>
      <c r="ZJ6" s="33" t="s">
        <v>102</v>
      </c>
      <c r="ZK6" s="33" t="s">
        <v>102</v>
      </c>
      <c r="ZL6" s="33" t="s">
        <v>102</v>
      </c>
      <c r="ZM6" s="33" t="s">
        <v>102</v>
      </c>
      <c r="ZN6" s="33" t="s">
        <v>102</v>
      </c>
      <c r="ZO6" s="33" t="s">
        <v>102</v>
      </c>
      <c r="ZP6" s="33" t="s">
        <v>102</v>
      </c>
      <c r="ZQ6" s="33" t="s">
        <v>102</v>
      </c>
      <c r="ZR6" s="15" t="s">
        <v>102</v>
      </c>
      <c r="ZS6" s="33" t="s">
        <v>102</v>
      </c>
      <c r="ZT6" s="33" t="s">
        <v>102</v>
      </c>
      <c r="ZU6" s="33" t="s">
        <v>102</v>
      </c>
      <c r="ZV6" s="33" t="s">
        <v>102</v>
      </c>
      <c r="ZW6" s="33" t="s">
        <v>102</v>
      </c>
      <c r="ZX6" s="33" t="s">
        <v>102</v>
      </c>
      <c r="ZY6" s="33" t="s">
        <v>102</v>
      </c>
      <c r="ZZ6" s="16" t="s">
        <v>102</v>
      </c>
      <c r="AAA6" s="29" t="s">
        <v>102</v>
      </c>
      <c r="AAB6" s="33" t="s">
        <v>102</v>
      </c>
      <c r="AAC6" s="33" t="s">
        <v>102</v>
      </c>
      <c r="AAD6" s="33" t="s">
        <v>102</v>
      </c>
      <c r="AAE6" s="29" t="s">
        <v>102</v>
      </c>
      <c r="AAF6" s="33" t="s">
        <v>102</v>
      </c>
      <c r="AAG6" s="2" t="s">
        <v>102</v>
      </c>
      <c r="AAH6" s="33" t="s">
        <v>102</v>
      </c>
      <c r="AAI6" s="6" t="s">
        <v>102</v>
      </c>
      <c r="AAJ6" s="2" t="s">
        <v>102</v>
      </c>
      <c r="AAK6" s="33" t="s">
        <v>102</v>
      </c>
      <c r="AAL6" s="33" t="s">
        <v>102</v>
      </c>
      <c r="AAM6" s="33" t="s">
        <v>102</v>
      </c>
      <c r="AAN6" s="2" t="s">
        <v>102</v>
      </c>
      <c r="AAO6" s="29" t="s">
        <v>102</v>
      </c>
      <c r="AAP6" s="33" t="s">
        <v>102</v>
      </c>
      <c r="AAQ6" s="33" t="s">
        <v>102</v>
      </c>
      <c r="AAR6" s="33" t="s">
        <v>102</v>
      </c>
      <c r="AAS6" s="89"/>
      <c r="AAT6" s="33" t="s">
        <v>102</v>
      </c>
      <c r="AAU6" s="33" t="s">
        <v>102</v>
      </c>
      <c r="AAV6" s="89"/>
      <c r="AAW6" s="31" t="s">
        <v>102</v>
      </c>
      <c r="AAX6" s="33" t="s">
        <v>102</v>
      </c>
      <c r="AAY6" s="33" t="s">
        <v>102</v>
      </c>
      <c r="AAZ6" s="33" t="s">
        <v>102</v>
      </c>
      <c r="ABA6" s="33" t="s">
        <v>102</v>
      </c>
      <c r="ABB6" s="33" t="s">
        <v>102</v>
      </c>
      <c r="ABC6" s="33" t="s">
        <v>102</v>
      </c>
      <c r="ABD6" s="28" t="s">
        <v>102</v>
      </c>
      <c r="ABE6" s="33" t="s">
        <v>102</v>
      </c>
      <c r="ABF6" s="33" t="s">
        <v>102</v>
      </c>
      <c r="ABG6" s="33" t="s">
        <v>102</v>
      </c>
      <c r="ABH6" s="33" t="s">
        <v>102</v>
      </c>
      <c r="ABI6" s="33" t="s">
        <v>102</v>
      </c>
      <c r="ABJ6" s="33" t="s">
        <v>102</v>
      </c>
      <c r="ABK6" s="33" t="s">
        <v>102</v>
      </c>
      <c r="ABL6" s="33" t="s">
        <v>102</v>
      </c>
      <c r="ABM6" s="33" t="s">
        <v>102</v>
      </c>
      <c r="ABN6" s="33" t="s">
        <v>102</v>
      </c>
      <c r="ABO6" s="33" t="s">
        <v>102</v>
      </c>
      <c r="ABP6" s="33" t="s">
        <v>102</v>
      </c>
      <c r="ABQ6" s="33" t="s">
        <v>102</v>
      </c>
      <c r="ABR6" s="33" t="s">
        <v>102</v>
      </c>
      <c r="ABS6" s="33" t="s">
        <v>102</v>
      </c>
      <c r="ABT6" s="33" t="s">
        <v>102</v>
      </c>
      <c r="ABU6" s="28" t="s">
        <v>102</v>
      </c>
      <c r="ABV6" s="33" t="s">
        <v>102</v>
      </c>
      <c r="ABW6" s="33" t="s">
        <v>102</v>
      </c>
      <c r="ABX6" s="33" t="s">
        <v>102</v>
      </c>
      <c r="ABY6" s="33" t="s">
        <v>102</v>
      </c>
      <c r="ABZ6" s="33">
        <v>1</v>
      </c>
      <c r="ACA6" s="33" t="s">
        <v>102</v>
      </c>
      <c r="ACB6" s="33" t="s">
        <v>102</v>
      </c>
      <c r="ACC6" s="33" t="s">
        <v>102</v>
      </c>
      <c r="ACD6" s="33" t="s">
        <v>102</v>
      </c>
      <c r="ACE6" s="33" t="s">
        <v>102</v>
      </c>
      <c r="ACF6" s="33" t="s">
        <v>102</v>
      </c>
      <c r="ACG6" s="28" t="s">
        <v>102</v>
      </c>
      <c r="ACH6" s="33" t="s">
        <v>102</v>
      </c>
      <c r="ACI6" s="33" t="s">
        <v>102</v>
      </c>
      <c r="ACJ6" s="33" t="s">
        <v>102</v>
      </c>
      <c r="ACK6" s="33">
        <v>2</v>
      </c>
      <c r="ACL6" s="23" t="s">
        <v>102</v>
      </c>
      <c r="ACM6" s="33" t="s">
        <v>102</v>
      </c>
      <c r="ACN6" s="33" t="s">
        <v>102</v>
      </c>
      <c r="ACO6" s="29" t="s">
        <v>102</v>
      </c>
      <c r="ACP6" s="107" t="s">
        <v>102</v>
      </c>
      <c r="ACQ6" s="33" t="s">
        <v>102</v>
      </c>
      <c r="ACR6" s="33">
        <f>7+6+4+9+7+1+16+4+17+9+2+21</f>
        <v>103</v>
      </c>
      <c r="ACS6" s="33" t="s">
        <v>102</v>
      </c>
      <c r="ACT6" s="33">
        <v>2</v>
      </c>
      <c r="ACU6" s="33" t="s">
        <v>102</v>
      </c>
      <c r="ACV6" s="33" t="s">
        <v>102</v>
      </c>
      <c r="ACW6" s="33" t="s">
        <v>102</v>
      </c>
      <c r="ACX6" s="33" t="s">
        <v>102</v>
      </c>
      <c r="ACY6" s="33" t="s">
        <v>102</v>
      </c>
      <c r="ACZ6" s="33" t="s">
        <v>102</v>
      </c>
      <c r="ADA6" s="33" t="s">
        <v>102</v>
      </c>
      <c r="ADB6" s="33" t="s">
        <v>102</v>
      </c>
      <c r="ADC6" s="33" t="s">
        <v>102</v>
      </c>
      <c r="ADD6" s="33" t="s">
        <v>102</v>
      </c>
      <c r="ADE6" s="33" t="s">
        <v>102</v>
      </c>
      <c r="ADF6" s="33" t="s">
        <v>102</v>
      </c>
      <c r="ADG6" s="33" t="s">
        <v>102</v>
      </c>
      <c r="ADH6" s="33" t="s">
        <v>102</v>
      </c>
      <c r="ADI6" s="33" t="s">
        <v>102</v>
      </c>
      <c r="ADJ6" s="33" t="s">
        <v>102</v>
      </c>
      <c r="ADK6" s="33" t="s">
        <v>102</v>
      </c>
      <c r="ADL6" s="33" t="s">
        <v>102</v>
      </c>
      <c r="ADM6" s="33" t="s">
        <v>102</v>
      </c>
      <c r="ADN6" s="15" t="s">
        <v>102</v>
      </c>
      <c r="ADO6" s="33" t="s">
        <v>102</v>
      </c>
      <c r="ADP6" s="33" t="s">
        <v>102</v>
      </c>
      <c r="ADQ6" s="33" t="s">
        <v>102</v>
      </c>
      <c r="ADR6" s="33" t="s">
        <v>102</v>
      </c>
      <c r="ADS6" s="33" t="s">
        <v>102</v>
      </c>
      <c r="ADT6" s="33" t="s">
        <v>102</v>
      </c>
      <c r="ADU6" s="33" t="s">
        <v>102</v>
      </c>
      <c r="ADV6" s="33" t="s">
        <v>102</v>
      </c>
      <c r="ADW6" s="33" t="s">
        <v>102</v>
      </c>
      <c r="ADX6" s="28" t="s">
        <v>102</v>
      </c>
      <c r="ADY6" s="33" t="s">
        <v>102</v>
      </c>
      <c r="ADZ6" s="33" t="s">
        <v>102</v>
      </c>
      <c r="AEA6" s="33" t="s">
        <v>102</v>
      </c>
      <c r="AEB6" s="33" t="s">
        <v>102</v>
      </c>
      <c r="AEC6" s="33" t="s">
        <v>102</v>
      </c>
      <c r="AED6" s="33" t="s">
        <v>102</v>
      </c>
      <c r="AEE6" s="33" t="s">
        <v>102</v>
      </c>
      <c r="AEF6" s="33" t="s">
        <v>102</v>
      </c>
      <c r="AEG6" s="33" t="s">
        <v>102</v>
      </c>
      <c r="AEH6" s="33" t="s">
        <v>102</v>
      </c>
      <c r="AEI6" s="33" t="s">
        <v>102</v>
      </c>
      <c r="AEJ6" s="33" t="s">
        <v>102</v>
      </c>
      <c r="AEK6" s="33" t="s">
        <v>102</v>
      </c>
      <c r="AEL6" s="33" t="s">
        <v>102</v>
      </c>
      <c r="AEM6" s="33" t="s">
        <v>102</v>
      </c>
      <c r="AEN6" s="33" t="s">
        <v>102</v>
      </c>
      <c r="AEO6" s="33" t="s">
        <v>102</v>
      </c>
      <c r="AEP6" s="33" t="s">
        <v>102</v>
      </c>
      <c r="AEQ6" s="33" t="s">
        <v>102</v>
      </c>
      <c r="AER6" s="33" t="s">
        <v>102</v>
      </c>
      <c r="AES6" s="33" t="s">
        <v>102</v>
      </c>
      <c r="AET6" s="28" t="s">
        <v>102</v>
      </c>
      <c r="AEU6" s="33" t="s">
        <v>102</v>
      </c>
      <c r="AEV6" s="33" t="s">
        <v>102</v>
      </c>
      <c r="AEW6" s="33" t="s">
        <v>102</v>
      </c>
      <c r="AEX6" s="89"/>
      <c r="AEY6" s="33" t="s">
        <v>102</v>
      </c>
      <c r="AEZ6" s="33" t="s">
        <v>102</v>
      </c>
      <c r="AFA6" s="33" t="s">
        <v>102</v>
      </c>
      <c r="AFB6" s="33" t="s">
        <v>102</v>
      </c>
      <c r="AFC6" s="33" t="s">
        <v>102</v>
      </c>
      <c r="AFD6" s="33" t="s">
        <v>102</v>
      </c>
      <c r="AFE6" s="33" t="s">
        <v>102</v>
      </c>
      <c r="AFF6" s="33" t="s">
        <v>102</v>
      </c>
      <c r="AFG6" s="33">
        <v>2</v>
      </c>
      <c r="AFH6" s="33" t="s">
        <v>102</v>
      </c>
      <c r="AFI6" s="33" t="s">
        <v>102</v>
      </c>
      <c r="AFJ6" s="33" t="s">
        <v>102</v>
      </c>
      <c r="AFK6" s="33" t="s">
        <v>102</v>
      </c>
      <c r="AFL6" s="33" t="s">
        <v>102</v>
      </c>
      <c r="AFM6" s="33" t="s">
        <v>102</v>
      </c>
      <c r="AFN6" s="33" t="s">
        <v>102</v>
      </c>
      <c r="AFO6" s="33" t="s">
        <v>102</v>
      </c>
      <c r="AFP6" s="33" t="s">
        <v>102</v>
      </c>
      <c r="AFQ6" s="33" t="s">
        <v>102</v>
      </c>
      <c r="AFR6" s="33" t="s">
        <v>102</v>
      </c>
      <c r="AFS6" s="33" t="s">
        <v>102</v>
      </c>
      <c r="AFT6" s="33" t="s">
        <v>102</v>
      </c>
      <c r="AFU6" s="33" t="s">
        <v>102</v>
      </c>
      <c r="AFV6" s="33" t="s">
        <v>102</v>
      </c>
      <c r="AFW6" s="33" t="s">
        <v>102</v>
      </c>
      <c r="AFX6" s="33" t="s">
        <v>102</v>
      </c>
      <c r="AFY6" s="33" t="s">
        <v>102</v>
      </c>
      <c r="AFZ6" s="33" t="s">
        <v>102</v>
      </c>
      <c r="AGA6" s="33">
        <v>2</v>
      </c>
      <c r="AGB6" s="33" t="s">
        <v>102</v>
      </c>
      <c r="AGC6" s="33" t="s">
        <v>102</v>
      </c>
      <c r="AGD6" s="33" t="s">
        <v>102</v>
      </c>
      <c r="AGE6" s="33" t="s">
        <v>102</v>
      </c>
      <c r="AGF6" s="33" t="s">
        <v>102</v>
      </c>
      <c r="AGG6" s="33" t="s">
        <v>102</v>
      </c>
      <c r="AGH6" s="33" t="s">
        <v>102</v>
      </c>
      <c r="AGI6" s="33" t="s">
        <v>102</v>
      </c>
      <c r="AGJ6" s="33" t="s">
        <v>102</v>
      </c>
      <c r="AGK6" s="33" t="s">
        <v>102</v>
      </c>
      <c r="AGL6" s="33" t="s">
        <v>102</v>
      </c>
      <c r="AGM6" s="33" t="s">
        <v>102</v>
      </c>
      <c r="AGN6" s="33" t="s">
        <v>102</v>
      </c>
      <c r="AGO6" s="33" t="s">
        <v>102</v>
      </c>
      <c r="AGP6" s="33" t="s">
        <v>102</v>
      </c>
      <c r="AGQ6" s="33" t="s">
        <v>102</v>
      </c>
      <c r="AGR6" s="33" t="s">
        <v>102</v>
      </c>
      <c r="AGS6" s="33">
        <v>2</v>
      </c>
      <c r="AGT6" s="33" t="s">
        <v>102</v>
      </c>
      <c r="AGU6" s="33" t="s">
        <v>102</v>
      </c>
      <c r="AGV6" s="33" t="s">
        <v>102</v>
      </c>
      <c r="AGW6" s="33" t="s">
        <v>102</v>
      </c>
      <c r="AGX6" s="33" t="s">
        <v>102</v>
      </c>
      <c r="AGY6" s="33">
        <v>1</v>
      </c>
      <c r="AGZ6" s="33" t="s">
        <v>102</v>
      </c>
      <c r="AHA6" s="33" t="s">
        <v>102</v>
      </c>
      <c r="AHB6" s="33" t="s">
        <v>102</v>
      </c>
      <c r="AHC6" s="33" t="s">
        <v>102</v>
      </c>
      <c r="AHD6" s="33">
        <f>13+3+1+6+3+3</f>
        <v>29</v>
      </c>
      <c r="AHE6" s="33" t="s">
        <v>102</v>
      </c>
      <c r="AHF6" s="33" t="s">
        <v>102</v>
      </c>
      <c r="AHG6" s="33" t="s">
        <v>102</v>
      </c>
      <c r="AHH6" s="33" t="s">
        <v>102</v>
      </c>
      <c r="AHI6" s="33" t="s">
        <v>102</v>
      </c>
      <c r="AHJ6" s="33" t="s">
        <v>102</v>
      </c>
      <c r="AHK6" s="33">
        <v>6</v>
      </c>
      <c r="AHL6" s="33" t="s">
        <v>102</v>
      </c>
      <c r="AHM6" s="33" t="s">
        <v>102</v>
      </c>
      <c r="AHN6" s="33" t="s">
        <v>102</v>
      </c>
      <c r="AHO6" s="33" t="s">
        <v>102</v>
      </c>
      <c r="AHP6" s="33" t="s">
        <v>102</v>
      </c>
      <c r="AHQ6" s="33" t="s">
        <v>102</v>
      </c>
      <c r="AHR6" s="33" t="s">
        <v>102</v>
      </c>
      <c r="AHS6" s="33" t="s">
        <v>102</v>
      </c>
      <c r="AHT6" s="33" t="s">
        <v>102</v>
      </c>
      <c r="AHU6" s="33" t="s">
        <v>102</v>
      </c>
      <c r="AHV6" s="33" t="s">
        <v>102</v>
      </c>
      <c r="AHW6" s="33" t="s">
        <v>102</v>
      </c>
      <c r="AHX6" s="33" t="s">
        <v>102</v>
      </c>
      <c r="AHY6" s="33" t="s">
        <v>102</v>
      </c>
      <c r="AHZ6" s="33" t="s">
        <v>102</v>
      </c>
      <c r="AIA6" s="33" t="s">
        <v>102</v>
      </c>
      <c r="AIB6" s="33" t="s">
        <v>102</v>
      </c>
      <c r="AIC6" s="33" t="s">
        <v>102</v>
      </c>
      <c r="AID6" s="33" t="s">
        <v>102</v>
      </c>
      <c r="AIE6" s="33" t="s">
        <v>102</v>
      </c>
      <c r="AIF6" s="33" t="s">
        <v>102</v>
      </c>
      <c r="AIG6" s="33" t="s">
        <v>102</v>
      </c>
      <c r="AIH6" s="33" t="s">
        <v>102</v>
      </c>
      <c r="AII6" s="33" t="s">
        <v>102</v>
      </c>
      <c r="AIJ6" s="33" t="s">
        <v>102</v>
      </c>
      <c r="AIK6" s="33" t="s">
        <v>102</v>
      </c>
      <c r="AIL6" s="33" t="s">
        <v>102</v>
      </c>
      <c r="AIM6" s="33" t="s">
        <v>102</v>
      </c>
      <c r="AIN6" s="33" t="s">
        <v>102</v>
      </c>
      <c r="AIO6" s="33" t="s">
        <v>102</v>
      </c>
      <c r="AIP6" s="33" t="s">
        <v>102</v>
      </c>
      <c r="AIQ6" s="33" t="s">
        <v>102</v>
      </c>
      <c r="AIR6" s="2" t="s">
        <v>102</v>
      </c>
      <c r="AIS6" s="33" t="s">
        <v>102</v>
      </c>
      <c r="AIT6" s="33">
        <f>1+8+2+1+3+22+2+3+5</f>
        <v>47</v>
      </c>
      <c r="AIU6" s="33" t="s">
        <v>102</v>
      </c>
      <c r="AIV6" s="33" t="s">
        <v>102</v>
      </c>
      <c r="AIW6" s="33" t="s">
        <v>102</v>
      </c>
      <c r="AIX6" s="33" t="s">
        <v>102</v>
      </c>
      <c r="AIY6" s="33" t="s">
        <v>102</v>
      </c>
      <c r="AIZ6" s="33" t="s">
        <v>102</v>
      </c>
      <c r="AJA6" s="33" t="s">
        <v>102</v>
      </c>
      <c r="AJB6" s="33" t="s">
        <v>102</v>
      </c>
      <c r="AJC6" s="33" t="s">
        <v>102</v>
      </c>
      <c r="AJD6" s="33">
        <f>2+1+1</f>
        <v>4</v>
      </c>
      <c r="AJE6" s="33" t="s">
        <v>102</v>
      </c>
      <c r="AJF6" s="33" t="s">
        <v>102</v>
      </c>
      <c r="AJG6" s="33" t="s">
        <v>102</v>
      </c>
      <c r="AJH6" s="33" t="s">
        <v>102</v>
      </c>
      <c r="AJI6" s="33" t="s">
        <v>102</v>
      </c>
      <c r="AJJ6" s="33" t="s">
        <v>102</v>
      </c>
      <c r="AJK6" s="33" t="s">
        <v>102</v>
      </c>
      <c r="AJL6" s="33">
        <f>1+7+1</f>
        <v>9</v>
      </c>
      <c r="AJM6" s="33" t="s">
        <v>102</v>
      </c>
      <c r="AJN6" s="33" t="s">
        <v>102</v>
      </c>
      <c r="AJO6" s="33" t="s">
        <v>102</v>
      </c>
      <c r="AJP6" s="33" t="s">
        <v>102</v>
      </c>
      <c r="AJQ6" s="33" t="s">
        <v>102</v>
      </c>
      <c r="AJR6" s="33" t="s">
        <v>102</v>
      </c>
      <c r="AJS6" s="33" t="s">
        <v>102</v>
      </c>
      <c r="AJT6" s="33" t="s">
        <v>102</v>
      </c>
      <c r="AJU6" s="33" t="s">
        <v>102</v>
      </c>
      <c r="AJV6" s="33" t="s">
        <v>102</v>
      </c>
      <c r="AJW6" s="33" t="s">
        <v>102</v>
      </c>
      <c r="AJX6" s="33" t="s">
        <v>102</v>
      </c>
      <c r="AJY6" s="33" t="s">
        <v>102</v>
      </c>
      <c r="AJZ6" s="33" t="s">
        <v>102</v>
      </c>
      <c r="AKA6" s="33" t="s">
        <v>102</v>
      </c>
      <c r="AKB6" s="33" t="s">
        <v>102</v>
      </c>
      <c r="AKC6" s="33" t="s">
        <v>102</v>
      </c>
      <c r="AKD6" s="33" t="s">
        <v>102</v>
      </c>
      <c r="AKE6" s="33" t="s">
        <v>102</v>
      </c>
      <c r="AKF6" s="33" t="s">
        <v>102</v>
      </c>
      <c r="AKG6" s="33" t="s">
        <v>102</v>
      </c>
      <c r="AKH6" s="28" t="s">
        <v>102</v>
      </c>
      <c r="AKI6" s="33" t="s">
        <v>102</v>
      </c>
      <c r="AKJ6" s="33" t="s">
        <v>102</v>
      </c>
      <c r="AKK6" s="33" t="s">
        <v>102</v>
      </c>
      <c r="AKL6" s="33" t="s">
        <v>102</v>
      </c>
      <c r="AKM6" s="33" t="s">
        <v>102</v>
      </c>
      <c r="AKN6" s="33" t="s">
        <v>102</v>
      </c>
      <c r="AKO6" s="33" t="s">
        <v>102</v>
      </c>
      <c r="AKP6" s="33" t="s">
        <v>102</v>
      </c>
      <c r="AKQ6" s="33" t="s">
        <v>102</v>
      </c>
      <c r="AKR6" s="33" t="s">
        <v>102</v>
      </c>
      <c r="AKS6" s="33" t="s">
        <v>102</v>
      </c>
      <c r="AKT6" s="33" t="s">
        <v>102</v>
      </c>
    </row>
    <row r="7" spans="1:982" ht="15" thickBot="1" x14ac:dyDescent="0.35">
      <c r="A7" s="77" t="s">
        <v>570</v>
      </c>
      <c r="B7" s="87"/>
      <c r="C7" s="33" t="s">
        <v>102</v>
      </c>
      <c r="D7" s="33" t="s">
        <v>102</v>
      </c>
      <c r="E7" s="28" t="s">
        <v>102</v>
      </c>
      <c r="F7" s="33" t="s">
        <v>102</v>
      </c>
      <c r="G7" s="28" t="s">
        <v>102</v>
      </c>
      <c r="H7" s="28" t="s">
        <v>102</v>
      </c>
      <c r="I7" s="28" t="s">
        <v>102</v>
      </c>
      <c r="J7" s="33" t="s">
        <v>102</v>
      </c>
      <c r="K7" s="33" t="s">
        <v>102</v>
      </c>
      <c r="L7" s="33" t="s">
        <v>102</v>
      </c>
      <c r="M7" s="28" t="s">
        <v>102</v>
      </c>
      <c r="N7" s="33" t="s">
        <v>102</v>
      </c>
      <c r="O7" s="33" t="s">
        <v>102</v>
      </c>
      <c r="P7" s="33" t="s">
        <v>102</v>
      </c>
      <c r="Q7" s="33" t="s">
        <v>102</v>
      </c>
      <c r="R7" s="33" t="s">
        <v>102</v>
      </c>
      <c r="S7" s="33" t="s">
        <v>102</v>
      </c>
      <c r="T7" s="33" t="s">
        <v>102</v>
      </c>
      <c r="U7" s="28" t="s">
        <v>102</v>
      </c>
      <c r="V7" s="33" t="s">
        <v>102</v>
      </c>
      <c r="W7" s="14" t="s">
        <v>102</v>
      </c>
      <c r="X7" s="33" t="s">
        <v>102</v>
      </c>
      <c r="Y7" s="28" t="s">
        <v>102</v>
      </c>
      <c r="Z7" s="28" t="s">
        <v>102</v>
      </c>
      <c r="AA7" s="15" t="s">
        <v>102</v>
      </c>
      <c r="AB7" s="15" t="s">
        <v>102</v>
      </c>
      <c r="AC7" s="33" t="s">
        <v>102</v>
      </c>
      <c r="AD7" s="33">
        <v>2</v>
      </c>
      <c r="AE7" s="33" t="s">
        <v>102</v>
      </c>
      <c r="AF7" s="33" t="s">
        <v>102</v>
      </c>
      <c r="AG7" s="33" t="s">
        <v>102</v>
      </c>
      <c r="AH7" s="33">
        <v>2</v>
      </c>
      <c r="AI7" s="33" t="s">
        <v>102</v>
      </c>
      <c r="AJ7" s="33" t="s">
        <v>102</v>
      </c>
      <c r="AK7" s="33" t="s">
        <v>102</v>
      </c>
      <c r="AL7" s="33" t="s">
        <v>102</v>
      </c>
      <c r="AM7" s="33" t="s">
        <v>102</v>
      </c>
      <c r="AN7" s="33" t="s">
        <v>102</v>
      </c>
      <c r="AO7" s="33" t="s">
        <v>102</v>
      </c>
      <c r="AP7" s="33" t="s">
        <v>102</v>
      </c>
      <c r="AQ7" s="33" t="s">
        <v>102</v>
      </c>
      <c r="AR7" s="33" t="s">
        <v>102</v>
      </c>
      <c r="AS7" s="33" t="s">
        <v>102</v>
      </c>
      <c r="AT7" s="33" t="s">
        <v>102</v>
      </c>
      <c r="AU7" s="89"/>
      <c r="AV7" s="33">
        <v>1</v>
      </c>
      <c r="AW7" s="33" t="s">
        <v>102</v>
      </c>
      <c r="AX7" s="33" t="s">
        <v>102</v>
      </c>
      <c r="AY7" s="33" t="s">
        <v>102</v>
      </c>
      <c r="AZ7" s="33">
        <v>1</v>
      </c>
      <c r="BA7" s="33" t="s">
        <v>102</v>
      </c>
      <c r="BB7" s="33" t="s">
        <v>102</v>
      </c>
      <c r="BC7" s="33" t="s">
        <v>102</v>
      </c>
      <c r="BD7" s="33">
        <f>1+22+52</f>
        <v>75</v>
      </c>
      <c r="BE7" s="89"/>
      <c r="BF7" s="33" t="s">
        <v>102</v>
      </c>
      <c r="BG7" s="33" t="s">
        <v>102</v>
      </c>
      <c r="BH7" s="33" t="s">
        <v>102</v>
      </c>
      <c r="BI7" s="33" t="s">
        <v>102</v>
      </c>
      <c r="BJ7" s="33">
        <v>6</v>
      </c>
      <c r="BK7" s="89"/>
      <c r="BL7" s="29">
        <v>4</v>
      </c>
      <c r="BM7" s="33" t="s">
        <v>102</v>
      </c>
      <c r="BN7" s="33" t="s">
        <v>102</v>
      </c>
      <c r="BO7" s="41" t="s">
        <v>102</v>
      </c>
      <c r="BP7" s="33" t="s">
        <v>102</v>
      </c>
      <c r="BQ7" s="33" t="s">
        <v>102</v>
      </c>
      <c r="BR7" s="33" t="s">
        <v>102</v>
      </c>
      <c r="BS7" s="33" t="s">
        <v>102</v>
      </c>
      <c r="BT7" s="33" t="s">
        <v>102</v>
      </c>
      <c r="BU7" s="33" t="s">
        <v>102</v>
      </c>
      <c r="BV7" s="33" t="s">
        <v>102</v>
      </c>
      <c r="BW7" s="33">
        <v>2</v>
      </c>
      <c r="BX7" s="33" t="s">
        <v>102</v>
      </c>
      <c r="BY7" s="33" t="s">
        <v>102</v>
      </c>
      <c r="BZ7" s="41" t="s">
        <v>102</v>
      </c>
      <c r="CA7" s="33" t="s">
        <v>102</v>
      </c>
      <c r="CB7" s="33" t="s">
        <v>102</v>
      </c>
      <c r="CC7" s="33" t="s">
        <v>102</v>
      </c>
      <c r="CD7" s="33" t="s">
        <v>102</v>
      </c>
      <c r="CE7" s="33" t="s">
        <v>102</v>
      </c>
      <c r="CF7" s="33" t="s">
        <v>102</v>
      </c>
      <c r="CG7" s="33" t="s">
        <v>102</v>
      </c>
      <c r="CH7" s="33" t="s">
        <v>102</v>
      </c>
      <c r="CI7" s="33" t="s">
        <v>102</v>
      </c>
      <c r="CJ7" s="29" t="s">
        <v>102</v>
      </c>
      <c r="CK7" s="33" t="s">
        <v>102</v>
      </c>
      <c r="CL7" s="33" t="s">
        <v>102</v>
      </c>
      <c r="CM7" s="33" t="s">
        <v>102</v>
      </c>
      <c r="CN7" s="33" t="s">
        <v>102</v>
      </c>
      <c r="CO7" s="30">
        <v>5</v>
      </c>
      <c r="CP7" s="33" t="s">
        <v>102</v>
      </c>
      <c r="CQ7" s="33" t="s">
        <v>102</v>
      </c>
      <c r="CR7" s="33" t="s">
        <v>102</v>
      </c>
      <c r="CS7" s="41" t="s">
        <v>102</v>
      </c>
      <c r="CT7" s="29" t="s">
        <v>102</v>
      </c>
      <c r="CU7" s="33" t="s">
        <v>102</v>
      </c>
      <c r="CV7" s="33" t="s">
        <v>102</v>
      </c>
      <c r="CW7" s="33" t="s">
        <v>102</v>
      </c>
      <c r="CX7" s="33" t="s">
        <v>102</v>
      </c>
      <c r="CY7" s="33" t="s">
        <v>102</v>
      </c>
      <c r="CZ7" s="29" t="s">
        <v>102</v>
      </c>
      <c r="DA7" s="33" t="s">
        <v>102</v>
      </c>
      <c r="DB7" s="33" t="s">
        <v>102</v>
      </c>
      <c r="DC7" s="30">
        <v>7</v>
      </c>
      <c r="DD7" s="33" t="s">
        <v>102</v>
      </c>
      <c r="DE7" s="33" t="s">
        <v>102</v>
      </c>
      <c r="DF7" s="33" t="s">
        <v>102</v>
      </c>
      <c r="DG7" s="33" t="s">
        <v>102</v>
      </c>
      <c r="DH7" s="33" t="s">
        <v>102</v>
      </c>
      <c r="DI7" s="33" t="s">
        <v>102</v>
      </c>
      <c r="DJ7" s="29" t="s">
        <v>102</v>
      </c>
      <c r="DK7" s="29" t="s">
        <v>102</v>
      </c>
      <c r="DL7" s="33" t="s">
        <v>102</v>
      </c>
      <c r="DM7" s="33" t="s">
        <v>102</v>
      </c>
      <c r="DN7" s="33" t="s">
        <v>102</v>
      </c>
      <c r="DO7" s="33" t="s">
        <v>102</v>
      </c>
      <c r="DP7" s="33" t="s">
        <v>102</v>
      </c>
      <c r="DQ7" s="33" t="s">
        <v>102</v>
      </c>
      <c r="DR7" s="33" t="s">
        <v>102</v>
      </c>
      <c r="DS7" s="33" t="s">
        <v>102</v>
      </c>
      <c r="DT7" s="33" t="s">
        <v>102</v>
      </c>
      <c r="DU7" s="33" t="s">
        <v>102</v>
      </c>
      <c r="DV7" s="33" t="s">
        <v>102</v>
      </c>
      <c r="DW7" s="33" t="s">
        <v>102</v>
      </c>
      <c r="DX7" s="33" t="s">
        <v>102</v>
      </c>
      <c r="DY7" s="33" t="s">
        <v>102</v>
      </c>
      <c r="DZ7" s="33" t="s">
        <v>102</v>
      </c>
      <c r="EA7" s="33" t="s">
        <v>102</v>
      </c>
      <c r="EB7" s="33" t="s">
        <v>102</v>
      </c>
      <c r="EC7" s="33" t="s">
        <v>102</v>
      </c>
      <c r="ED7" s="41" t="s">
        <v>102</v>
      </c>
      <c r="EE7" s="33" t="s">
        <v>102</v>
      </c>
      <c r="EF7" s="30">
        <v>1</v>
      </c>
      <c r="EG7" s="33" t="s">
        <v>102</v>
      </c>
      <c r="EH7" s="28" t="s">
        <v>102</v>
      </c>
      <c r="EI7" s="28" t="s">
        <v>102</v>
      </c>
      <c r="EJ7" s="33" t="s">
        <v>102</v>
      </c>
      <c r="EK7" s="33" t="s">
        <v>102</v>
      </c>
      <c r="EL7" s="33" t="s">
        <v>102</v>
      </c>
      <c r="EM7" s="33" t="s">
        <v>102</v>
      </c>
      <c r="EN7" s="33" t="s">
        <v>102</v>
      </c>
      <c r="EO7" s="33" t="s">
        <v>102</v>
      </c>
      <c r="EP7" s="29" t="s">
        <v>102</v>
      </c>
      <c r="EQ7" s="29" t="s">
        <v>102</v>
      </c>
      <c r="ER7" s="33" t="s">
        <v>102</v>
      </c>
      <c r="ES7" s="33" t="s">
        <v>102</v>
      </c>
      <c r="ET7" s="89"/>
      <c r="EU7" s="33" t="s">
        <v>102</v>
      </c>
      <c r="EV7" s="33" t="s">
        <v>102</v>
      </c>
      <c r="EW7" s="89"/>
      <c r="EX7" s="33" t="s">
        <v>102</v>
      </c>
      <c r="EY7" s="33" t="s">
        <v>102</v>
      </c>
      <c r="EZ7" s="33" t="s">
        <v>102</v>
      </c>
      <c r="FA7" s="33" t="s">
        <v>102</v>
      </c>
      <c r="FB7" s="33" t="s">
        <v>102</v>
      </c>
      <c r="FC7" s="33" t="s">
        <v>102</v>
      </c>
      <c r="FD7" s="33" t="s">
        <v>102</v>
      </c>
      <c r="FE7" s="33" t="s">
        <v>102</v>
      </c>
      <c r="FF7" s="33" t="s">
        <v>102</v>
      </c>
      <c r="FG7" s="33" t="s">
        <v>102</v>
      </c>
      <c r="FH7" s="33" t="s">
        <v>102</v>
      </c>
      <c r="FI7" s="33" t="s">
        <v>102</v>
      </c>
      <c r="FJ7" s="33" t="s">
        <v>102</v>
      </c>
      <c r="FK7" s="33" t="s">
        <v>102</v>
      </c>
      <c r="FL7" s="33" t="s">
        <v>102</v>
      </c>
      <c r="FM7" s="33" t="s">
        <v>102</v>
      </c>
      <c r="FN7" s="33" t="s">
        <v>102</v>
      </c>
      <c r="FO7" s="33" t="s">
        <v>102</v>
      </c>
      <c r="FP7" s="33" t="s">
        <v>102</v>
      </c>
      <c r="FQ7" s="33" t="s">
        <v>102</v>
      </c>
      <c r="FR7" s="33" t="s">
        <v>102</v>
      </c>
      <c r="FS7" s="33" t="s">
        <v>102</v>
      </c>
      <c r="FT7" s="33" t="s">
        <v>102</v>
      </c>
      <c r="FU7" s="33" t="s">
        <v>102</v>
      </c>
      <c r="FV7" s="33" t="s">
        <v>102</v>
      </c>
      <c r="FW7" s="33" t="s">
        <v>102</v>
      </c>
      <c r="FX7" s="33">
        <v>5</v>
      </c>
      <c r="FY7" s="33" t="s">
        <v>102</v>
      </c>
      <c r="FZ7" s="33" t="s">
        <v>102</v>
      </c>
      <c r="GA7" s="33" t="s">
        <v>102</v>
      </c>
      <c r="GB7" s="33" t="s">
        <v>102</v>
      </c>
      <c r="GC7" s="33" t="s">
        <v>102</v>
      </c>
      <c r="GD7" s="33" t="s">
        <v>102</v>
      </c>
      <c r="GE7" s="33" t="s">
        <v>102</v>
      </c>
      <c r="GF7" s="33">
        <v>2</v>
      </c>
      <c r="GG7" s="33" t="s">
        <v>102</v>
      </c>
      <c r="GH7" s="33">
        <f>4+4+2+1</f>
        <v>11</v>
      </c>
      <c r="GI7" s="33" t="s">
        <v>102</v>
      </c>
      <c r="GJ7" s="33" t="s">
        <v>102</v>
      </c>
      <c r="GK7" s="33" t="s">
        <v>102</v>
      </c>
      <c r="GL7" s="33" t="s">
        <v>102</v>
      </c>
      <c r="GM7" s="33" t="s">
        <v>102</v>
      </c>
      <c r="GN7" s="33" t="s">
        <v>102</v>
      </c>
      <c r="GO7" s="33" t="s">
        <v>102</v>
      </c>
      <c r="GP7" s="33" t="s">
        <v>102</v>
      </c>
      <c r="GQ7" s="33" t="s">
        <v>102</v>
      </c>
      <c r="GR7" s="33" t="s">
        <v>102</v>
      </c>
      <c r="GS7" s="33" t="s">
        <v>102</v>
      </c>
      <c r="GT7" s="33" t="s">
        <v>102</v>
      </c>
      <c r="GU7" s="33" t="s">
        <v>102</v>
      </c>
      <c r="GV7" s="33" t="s">
        <v>102</v>
      </c>
      <c r="GW7" s="33" t="s">
        <v>102</v>
      </c>
      <c r="GX7" s="33" t="s">
        <v>102</v>
      </c>
      <c r="GY7" s="33" t="s">
        <v>102</v>
      </c>
      <c r="GZ7" s="33" t="s">
        <v>102</v>
      </c>
      <c r="HA7" s="33">
        <v>1</v>
      </c>
      <c r="HB7" s="33" t="s">
        <v>102</v>
      </c>
      <c r="HC7" s="28" t="s">
        <v>102</v>
      </c>
      <c r="HD7" s="33" t="s">
        <v>102</v>
      </c>
      <c r="HE7" s="89"/>
      <c r="HF7" s="33" t="s">
        <v>102</v>
      </c>
      <c r="HG7" s="89"/>
      <c r="HH7" s="33" t="s">
        <v>102</v>
      </c>
      <c r="HI7" s="33" t="s">
        <v>102</v>
      </c>
      <c r="HJ7" s="33">
        <f>1+4+1+1+1+1</f>
        <v>9</v>
      </c>
      <c r="HK7" s="89"/>
      <c r="HL7" s="33" t="s">
        <v>102</v>
      </c>
      <c r="HM7" s="33" t="s">
        <v>102</v>
      </c>
      <c r="HN7" s="33" t="s">
        <v>102</v>
      </c>
      <c r="HO7" s="33" t="s">
        <v>102</v>
      </c>
      <c r="HP7" s="33" t="s">
        <v>102</v>
      </c>
      <c r="HQ7" s="33" t="s">
        <v>102</v>
      </c>
      <c r="HR7" s="33" t="s">
        <v>102</v>
      </c>
      <c r="HS7" s="33" t="s">
        <v>102</v>
      </c>
      <c r="HT7" s="33" t="s">
        <v>102</v>
      </c>
      <c r="HU7" s="33" t="s">
        <v>102</v>
      </c>
      <c r="HV7" s="33" t="s">
        <v>102</v>
      </c>
      <c r="HW7" s="33" t="s">
        <v>102</v>
      </c>
      <c r="HX7" s="33" t="s">
        <v>102</v>
      </c>
      <c r="HY7" s="33" t="s">
        <v>102</v>
      </c>
      <c r="HZ7" s="33" t="s">
        <v>102</v>
      </c>
      <c r="IA7" s="33" t="s">
        <v>102</v>
      </c>
      <c r="IB7" s="33" t="s">
        <v>102</v>
      </c>
      <c r="IC7" s="33" t="s">
        <v>102</v>
      </c>
      <c r="ID7" s="33" t="s">
        <v>102</v>
      </c>
      <c r="IE7" s="28" t="s">
        <v>102</v>
      </c>
      <c r="IF7" s="33" t="s">
        <v>102</v>
      </c>
      <c r="IG7" s="33" t="s">
        <v>102</v>
      </c>
      <c r="IH7" s="33" t="s">
        <v>102</v>
      </c>
      <c r="II7" s="33">
        <v>1</v>
      </c>
      <c r="IJ7" s="33" t="s">
        <v>102</v>
      </c>
      <c r="IK7" s="33">
        <v>1</v>
      </c>
      <c r="IL7" s="33" t="s">
        <v>102</v>
      </c>
      <c r="IM7" s="33" t="s">
        <v>102</v>
      </c>
      <c r="IN7" s="33" t="s">
        <v>102</v>
      </c>
      <c r="IO7" s="33" t="s">
        <v>102</v>
      </c>
      <c r="IP7" s="33" t="s">
        <v>102</v>
      </c>
      <c r="IQ7" s="33" t="s">
        <v>102</v>
      </c>
      <c r="IR7" s="33" t="s">
        <v>102</v>
      </c>
      <c r="IS7" s="33" t="s">
        <v>102</v>
      </c>
      <c r="IT7" s="33" t="s">
        <v>102</v>
      </c>
      <c r="IU7" s="33" t="s">
        <v>102</v>
      </c>
      <c r="IV7" s="33" t="s">
        <v>102</v>
      </c>
      <c r="IW7" s="33" t="s">
        <v>102</v>
      </c>
      <c r="IX7" s="33" t="s">
        <v>102</v>
      </c>
      <c r="IY7" s="33" t="s">
        <v>102</v>
      </c>
      <c r="IZ7" s="33" t="s">
        <v>102</v>
      </c>
      <c r="JA7" s="28" t="s">
        <v>102</v>
      </c>
      <c r="JB7" s="33" t="s">
        <v>102</v>
      </c>
      <c r="JC7" s="33" t="s">
        <v>102</v>
      </c>
      <c r="JD7" s="33" t="s">
        <v>102</v>
      </c>
      <c r="JE7" s="33" t="s">
        <v>102</v>
      </c>
      <c r="JF7" s="33" t="s">
        <v>102</v>
      </c>
      <c r="JG7" s="33" t="s">
        <v>102</v>
      </c>
      <c r="JH7" s="33" t="s">
        <v>102</v>
      </c>
      <c r="JI7" s="28" t="s">
        <v>102</v>
      </c>
      <c r="JJ7" s="33" t="s">
        <v>102</v>
      </c>
      <c r="JK7" s="33">
        <v>3</v>
      </c>
      <c r="JL7" s="33" t="s">
        <v>102</v>
      </c>
      <c r="JM7" s="33" t="s">
        <v>102</v>
      </c>
      <c r="JN7" s="33" t="s">
        <v>102</v>
      </c>
      <c r="JO7" s="33">
        <f>1+3+6+5+2</f>
        <v>17</v>
      </c>
      <c r="JP7" s="33" t="s">
        <v>102</v>
      </c>
      <c r="JQ7" s="33" t="s">
        <v>102</v>
      </c>
      <c r="JR7" s="33" t="s">
        <v>102</v>
      </c>
      <c r="JS7" s="33" t="s">
        <v>102</v>
      </c>
      <c r="JT7" s="33" t="s">
        <v>102</v>
      </c>
      <c r="JU7" s="33" t="s">
        <v>102</v>
      </c>
      <c r="JV7" s="33" t="s">
        <v>102</v>
      </c>
      <c r="JW7" s="33" t="s">
        <v>102</v>
      </c>
      <c r="JX7" s="33" t="s">
        <v>102</v>
      </c>
      <c r="JY7" s="33" t="s">
        <v>102</v>
      </c>
      <c r="JZ7" s="33" t="s">
        <v>102</v>
      </c>
      <c r="KA7" s="33" t="s">
        <v>102</v>
      </c>
      <c r="KB7" s="33" t="s">
        <v>102</v>
      </c>
      <c r="KC7" s="33" t="s">
        <v>102</v>
      </c>
      <c r="KD7" s="33" t="s">
        <v>102</v>
      </c>
      <c r="KE7" s="33" t="s">
        <v>102</v>
      </c>
      <c r="KF7" s="33" t="s">
        <v>102</v>
      </c>
      <c r="KG7" s="33" t="s">
        <v>102</v>
      </c>
      <c r="KH7" s="33" t="s">
        <v>102</v>
      </c>
      <c r="KI7" s="33" t="s">
        <v>102</v>
      </c>
      <c r="KJ7" s="33" t="s">
        <v>102</v>
      </c>
      <c r="KK7" s="33" t="s">
        <v>102</v>
      </c>
      <c r="KL7" s="33" t="s">
        <v>102</v>
      </c>
      <c r="KM7" s="33" t="s">
        <v>102</v>
      </c>
      <c r="KN7" s="33" t="s">
        <v>102</v>
      </c>
      <c r="KO7" s="33" t="s">
        <v>102</v>
      </c>
      <c r="KP7" s="33" t="s">
        <v>102</v>
      </c>
      <c r="KQ7" s="33" t="s">
        <v>102</v>
      </c>
      <c r="KR7" s="33" t="s">
        <v>102</v>
      </c>
      <c r="KS7" s="33" t="s">
        <v>102</v>
      </c>
      <c r="KT7" s="33" t="s">
        <v>102</v>
      </c>
      <c r="KU7" s="33" t="s">
        <v>102</v>
      </c>
      <c r="KV7" s="33" t="s">
        <v>102</v>
      </c>
      <c r="KW7" s="33">
        <f>2+1+2+2+1</f>
        <v>8</v>
      </c>
      <c r="KX7" s="33" t="s">
        <v>102</v>
      </c>
      <c r="KY7" s="33" t="s">
        <v>102</v>
      </c>
      <c r="KZ7" s="33" t="s">
        <v>102</v>
      </c>
      <c r="LA7" s="33" t="s">
        <v>102</v>
      </c>
      <c r="LB7" s="33" t="s">
        <v>102</v>
      </c>
      <c r="LC7" s="33" t="s">
        <v>102</v>
      </c>
      <c r="LD7" s="33" t="s">
        <v>102</v>
      </c>
      <c r="LE7" s="33" t="s">
        <v>102</v>
      </c>
      <c r="LF7" s="33" t="s">
        <v>102</v>
      </c>
      <c r="LG7" s="33" t="s">
        <v>102</v>
      </c>
      <c r="LH7" s="33" t="s">
        <v>102</v>
      </c>
      <c r="LI7" s="33" t="s">
        <v>102</v>
      </c>
      <c r="LJ7" s="33" t="s">
        <v>102</v>
      </c>
      <c r="LK7" s="33" t="s">
        <v>102</v>
      </c>
      <c r="LL7" s="33" t="s">
        <v>102</v>
      </c>
      <c r="LM7" s="33" t="s">
        <v>102</v>
      </c>
      <c r="LN7" s="33" t="s">
        <v>102</v>
      </c>
      <c r="LO7" s="33" t="s">
        <v>102</v>
      </c>
      <c r="LP7" s="33">
        <v>1</v>
      </c>
      <c r="LQ7" s="33" t="s">
        <v>102</v>
      </c>
      <c r="LR7" s="33" t="s">
        <v>102</v>
      </c>
      <c r="LS7" s="33" t="s">
        <v>102</v>
      </c>
      <c r="LT7" s="33" t="s">
        <v>102</v>
      </c>
      <c r="LU7" s="33" t="s">
        <v>102</v>
      </c>
      <c r="LV7" s="33" t="s">
        <v>102</v>
      </c>
      <c r="LW7" s="33" t="s">
        <v>102</v>
      </c>
      <c r="LX7" s="33" t="s">
        <v>102</v>
      </c>
      <c r="LY7" s="33" t="s">
        <v>102</v>
      </c>
      <c r="LZ7" s="33" t="s">
        <v>102</v>
      </c>
      <c r="MA7" s="33" t="s">
        <v>102</v>
      </c>
      <c r="MB7" s="33" t="s">
        <v>102</v>
      </c>
      <c r="MC7" s="33" t="s">
        <v>102</v>
      </c>
      <c r="MD7" s="33" t="s">
        <v>102</v>
      </c>
      <c r="ME7" s="33" t="s">
        <v>102</v>
      </c>
      <c r="MF7" s="33" t="s">
        <v>102</v>
      </c>
      <c r="MG7" s="28" t="s">
        <v>102</v>
      </c>
      <c r="MH7" s="33" t="s">
        <v>102</v>
      </c>
      <c r="MI7" s="33" t="s">
        <v>102</v>
      </c>
      <c r="MJ7" s="33" t="s">
        <v>102</v>
      </c>
      <c r="MK7" s="33" t="s">
        <v>102</v>
      </c>
      <c r="ML7" s="33" t="s">
        <v>102</v>
      </c>
      <c r="MM7" s="33" t="s">
        <v>102</v>
      </c>
      <c r="MN7" s="33" t="s">
        <v>102</v>
      </c>
      <c r="MO7" s="33" t="s">
        <v>102</v>
      </c>
      <c r="MP7" s="33" t="s">
        <v>102</v>
      </c>
      <c r="MQ7" s="33" t="s">
        <v>102</v>
      </c>
      <c r="MR7" s="33" t="s">
        <v>102</v>
      </c>
      <c r="MS7" s="33" t="s">
        <v>102</v>
      </c>
      <c r="MT7" s="33" t="s">
        <v>102</v>
      </c>
      <c r="MU7" s="33">
        <v>2</v>
      </c>
      <c r="MV7" s="33" t="s">
        <v>102</v>
      </c>
      <c r="MW7" s="33" t="s">
        <v>102</v>
      </c>
      <c r="MX7" s="33" t="s">
        <v>102</v>
      </c>
      <c r="MY7" s="33" t="s">
        <v>102</v>
      </c>
      <c r="MZ7" s="33">
        <v>1</v>
      </c>
      <c r="NA7" s="15" t="s">
        <v>102</v>
      </c>
      <c r="NB7" s="33" t="s">
        <v>102</v>
      </c>
      <c r="NC7" s="33" t="s">
        <v>102</v>
      </c>
      <c r="ND7" s="33" t="s">
        <v>102</v>
      </c>
      <c r="NE7" s="33" t="s">
        <v>102</v>
      </c>
      <c r="NF7" s="33" t="s">
        <v>102</v>
      </c>
      <c r="NG7" s="33" t="s">
        <v>102</v>
      </c>
      <c r="NH7" s="33" t="s">
        <v>102</v>
      </c>
      <c r="NI7" s="6" t="s">
        <v>102</v>
      </c>
      <c r="NJ7" s="33" t="s">
        <v>102</v>
      </c>
      <c r="NK7" s="33" t="s">
        <v>102</v>
      </c>
      <c r="NL7" s="33">
        <f>5+1+4+1+2+2</f>
        <v>15</v>
      </c>
      <c r="NM7" s="33" t="s">
        <v>102</v>
      </c>
      <c r="NN7" s="33" t="s">
        <v>102</v>
      </c>
      <c r="NO7" s="33" t="s">
        <v>102</v>
      </c>
      <c r="NP7" s="33" t="s">
        <v>102</v>
      </c>
      <c r="NQ7" s="30">
        <f>14+6+7+71+38+5</f>
        <v>141</v>
      </c>
      <c r="NR7" s="33" t="s">
        <v>102</v>
      </c>
      <c r="NS7" s="33" t="s">
        <v>102</v>
      </c>
      <c r="NT7" s="33" t="s">
        <v>102</v>
      </c>
      <c r="NU7" s="33" t="s">
        <v>102</v>
      </c>
      <c r="NV7" s="33" t="s">
        <v>102</v>
      </c>
      <c r="NW7" s="33" t="s">
        <v>102</v>
      </c>
      <c r="NX7" s="33" t="s">
        <v>102</v>
      </c>
      <c r="NY7" s="33" t="s">
        <v>102</v>
      </c>
      <c r="NZ7" s="33" t="s">
        <v>102</v>
      </c>
      <c r="OA7" s="33" t="s">
        <v>102</v>
      </c>
      <c r="OB7" s="33" t="s">
        <v>102</v>
      </c>
      <c r="OC7" s="33" t="s">
        <v>102</v>
      </c>
      <c r="OD7" s="33" t="s">
        <v>102</v>
      </c>
      <c r="OE7" s="33" t="s">
        <v>102</v>
      </c>
      <c r="OF7" s="33" t="s">
        <v>102</v>
      </c>
      <c r="OG7" s="33" t="s">
        <v>102</v>
      </c>
      <c r="OH7" s="33" t="s">
        <v>102</v>
      </c>
      <c r="OI7" s="33" t="s">
        <v>102</v>
      </c>
      <c r="OJ7" s="33" t="s">
        <v>102</v>
      </c>
      <c r="OK7" s="33" t="s">
        <v>102</v>
      </c>
      <c r="OL7" s="33" t="s">
        <v>102</v>
      </c>
      <c r="OM7" s="33" t="s">
        <v>102</v>
      </c>
      <c r="ON7" s="33" t="s">
        <v>102</v>
      </c>
      <c r="OO7" s="33" t="s">
        <v>102</v>
      </c>
      <c r="OP7" s="28" t="s">
        <v>102</v>
      </c>
      <c r="OQ7" s="28" t="s">
        <v>102</v>
      </c>
      <c r="OR7" s="28" t="s">
        <v>102</v>
      </c>
      <c r="OS7" s="33" t="s">
        <v>102</v>
      </c>
      <c r="OT7" s="33" t="s">
        <v>102</v>
      </c>
      <c r="OU7" s="33" t="s">
        <v>102</v>
      </c>
      <c r="OV7" s="33" t="s">
        <v>102</v>
      </c>
      <c r="OW7" s="33" t="s">
        <v>102</v>
      </c>
      <c r="OX7" s="33" t="s">
        <v>102</v>
      </c>
      <c r="OY7" s="33">
        <v>21</v>
      </c>
      <c r="OZ7" s="33" t="s">
        <v>102</v>
      </c>
      <c r="PA7" s="33" t="s">
        <v>102</v>
      </c>
      <c r="PB7" s="33" t="s">
        <v>102</v>
      </c>
      <c r="PC7" s="33" t="s">
        <v>102</v>
      </c>
      <c r="PD7" s="33" t="s">
        <v>102</v>
      </c>
      <c r="PE7" s="33" t="s">
        <v>102</v>
      </c>
      <c r="PF7" s="33" t="s">
        <v>102</v>
      </c>
      <c r="PG7" s="33" t="s">
        <v>102</v>
      </c>
      <c r="PH7" s="33" t="s">
        <v>102</v>
      </c>
      <c r="PI7" s="33" t="s">
        <v>102</v>
      </c>
      <c r="PJ7" s="33" t="s">
        <v>102</v>
      </c>
      <c r="PK7" s="33" t="s">
        <v>102</v>
      </c>
      <c r="PL7" s="33">
        <f>2+1+1</f>
        <v>4</v>
      </c>
      <c r="PM7" s="33" t="s">
        <v>102</v>
      </c>
      <c r="PN7" s="33" t="s">
        <v>102</v>
      </c>
      <c r="PO7" s="33" t="s">
        <v>102</v>
      </c>
      <c r="PP7" s="33" t="s">
        <v>102</v>
      </c>
      <c r="PQ7" s="33" t="s">
        <v>102</v>
      </c>
      <c r="PR7" s="33" t="s">
        <v>102</v>
      </c>
      <c r="PS7" s="33" t="s">
        <v>102</v>
      </c>
      <c r="PT7" s="33" t="s">
        <v>102</v>
      </c>
      <c r="PU7" s="33" t="s">
        <v>102</v>
      </c>
      <c r="PV7" s="33" t="s">
        <v>102</v>
      </c>
      <c r="PW7" s="33" t="s">
        <v>102</v>
      </c>
      <c r="PX7" s="33" t="s">
        <v>102</v>
      </c>
      <c r="PY7" s="33" t="s">
        <v>102</v>
      </c>
      <c r="PZ7" s="33" t="s">
        <v>102</v>
      </c>
      <c r="QA7" s="33" t="s">
        <v>102</v>
      </c>
      <c r="QB7" s="33" t="s">
        <v>102</v>
      </c>
      <c r="QC7" s="33" t="s">
        <v>102</v>
      </c>
      <c r="QD7" s="28" t="s">
        <v>102</v>
      </c>
      <c r="QE7" s="28" t="s">
        <v>102</v>
      </c>
      <c r="QF7" s="33" t="s">
        <v>102</v>
      </c>
      <c r="QG7" s="33" t="s">
        <v>102</v>
      </c>
      <c r="QH7" s="33" t="s">
        <v>102</v>
      </c>
      <c r="QI7" s="33" t="s">
        <v>102</v>
      </c>
      <c r="QJ7" s="33" t="s">
        <v>102</v>
      </c>
      <c r="QK7" s="33" t="s">
        <v>102</v>
      </c>
      <c r="QL7" s="33" t="s">
        <v>102</v>
      </c>
      <c r="QM7" s="33" t="s">
        <v>102</v>
      </c>
      <c r="QN7" s="33" t="s">
        <v>102</v>
      </c>
      <c r="QO7" s="33" t="s">
        <v>102</v>
      </c>
      <c r="QP7" s="33" t="s">
        <v>102</v>
      </c>
      <c r="QQ7" s="33" t="s">
        <v>102</v>
      </c>
      <c r="QR7" s="33" t="s">
        <v>102</v>
      </c>
      <c r="QS7" s="33" t="s">
        <v>102</v>
      </c>
      <c r="QT7" s="33" t="s">
        <v>102</v>
      </c>
      <c r="QU7" s="33" t="s">
        <v>102</v>
      </c>
      <c r="QV7" s="33">
        <f>1+3+19+1+41+3+3+3</f>
        <v>74</v>
      </c>
      <c r="QW7" s="33" t="s">
        <v>102</v>
      </c>
      <c r="QX7" s="33" t="s">
        <v>102</v>
      </c>
      <c r="QY7" s="33" t="s">
        <v>102</v>
      </c>
      <c r="QZ7" s="33" t="s">
        <v>102</v>
      </c>
      <c r="RA7" s="33" t="s">
        <v>102</v>
      </c>
      <c r="RB7" s="33" t="s">
        <v>102</v>
      </c>
      <c r="RC7" s="33" t="s">
        <v>102</v>
      </c>
      <c r="RD7" s="33" t="s">
        <v>102</v>
      </c>
      <c r="RE7" s="33">
        <v>2</v>
      </c>
      <c r="RF7" s="33">
        <v>2</v>
      </c>
      <c r="RG7" s="33" t="s">
        <v>102</v>
      </c>
      <c r="RH7" s="33" t="s">
        <v>102</v>
      </c>
      <c r="RI7" s="33" t="s">
        <v>102</v>
      </c>
      <c r="RJ7" s="33" t="s">
        <v>102</v>
      </c>
      <c r="RK7" s="33" t="s">
        <v>102</v>
      </c>
      <c r="RL7" s="33">
        <v>5</v>
      </c>
      <c r="RM7" s="33">
        <f>1+5+1+1+1+1</f>
        <v>10</v>
      </c>
      <c r="RN7" s="33" t="s">
        <v>102</v>
      </c>
      <c r="RO7" s="33" t="s">
        <v>102</v>
      </c>
      <c r="RP7" s="33" t="s">
        <v>102</v>
      </c>
      <c r="RQ7" s="33" t="s">
        <v>102</v>
      </c>
      <c r="RR7" s="33" t="s">
        <v>102</v>
      </c>
      <c r="RS7" s="33" t="s">
        <v>102</v>
      </c>
      <c r="RT7" s="33" t="s">
        <v>102</v>
      </c>
      <c r="RU7" s="33" t="s">
        <v>102</v>
      </c>
      <c r="RV7" s="33" t="s">
        <v>102</v>
      </c>
      <c r="RW7" s="33" t="s">
        <v>102</v>
      </c>
      <c r="RX7" s="33" t="s">
        <v>102</v>
      </c>
      <c r="RY7" s="33" t="s">
        <v>102</v>
      </c>
      <c r="RZ7" s="33" t="s">
        <v>102</v>
      </c>
      <c r="SA7" s="33" t="s">
        <v>102</v>
      </c>
      <c r="SB7" s="33">
        <v>3</v>
      </c>
      <c r="SC7" s="33" t="s">
        <v>102</v>
      </c>
      <c r="SD7" s="33" t="s">
        <v>102</v>
      </c>
      <c r="SE7" s="33" t="s">
        <v>102</v>
      </c>
      <c r="SF7" s="33" t="s">
        <v>102</v>
      </c>
      <c r="SG7" s="33" t="s">
        <v>102</v>
      </c>
      <c r="SH7" s="33" t="s">
        <v>102</v>
      </c>
      <c r="SI7" s="33" t="s">
        <v>102</v>
      </c>
      <c r="SJ7" s="33" t="s">
        <v>102</v>
      </c>
      <c r="SK7" s="33" t="s">
        <v>102</v>
      </c>
      <c r="SL7" s="2" t="s">
        <v>102</v>
      </c>
      <c r="SM7" s="33" t="s">
        <v>102</v>
      </c>
      <c r="SN7" s="33" t="s">
        <v>102</v>
      </c>
      <c r="SO7" s="33">
        <v>1</v>
      </c>
      <c r="SP7" s="2" t="s">
        <v>102</v>
      </c>
      <c r="SQ7" s="33" t="s">
        <v>102</v>
      </c>
      <c r="SR7" s="33" t="s">
        <v>102</v>
      </c>
      <c r="SS7" s="33" t="s">
        <v>102</v>
      </c>
      <c r="ST7" s="33" t="s">
        <v>102</v>
      </c>
      <c r="SU7" s="33" t="s">
        <v>102</v>
      </c>
      <c r="SV7" s="28" t="s">
        <v>102</v>
      </c>
      <c r="SW7" s="33" t="s">
        <v>102</v>
      </c>
      <c r="SX7" s="33" t="s">
        <v>102</v>
      </c>
      <c r="SY7" s="33" t="s">
        <v>102</v>
      </c>
      <c r="SZ7" s="33" t="s">
        <v>102</v>
      </c>
      <c r="TA7" s="33" t="s">
        <v>102</v>
      </c>
      <c r="TB7" s="33" t="s">
        <v>102</v>
      </c>
      <c r="TC7" s="33" t="s">
        <v>102</v>
      </c>
      <c r="TD7" s="33" t="s">
        <v>102</v>
      </c>
      <c r="TE7" s="33" t="s">
        <v>102</v>
      </c>
      <c r="TF7" s="33" t="s">
        <v>102</v>
      </c>
      <c r="TG7" s="2" t="s">
        <v>102</v>
      </c>
      <c r="TH7" s="33" t="s">
        <v>102</v>
      </c>
      <c r="TI7" s="33" t="s">
        <v>102</v>
      </c>
      <c r="TJ7" s="33" t="s">
        <v>102</v>
      </c>
      <c r="TK7" s="33" t="s">
        <v>102</v>
      </c>
      <c r="TL7" s="33" t="s">
        <v>102</v>
      </c>
      <c r="TM7" s="33" t="s">
        <v>102</v>
      </c>
      <c r="TN7" s="33" t="s">
        <v>102</v>
      </c>
      <c r="TO7" s="33" t="s">
        <v>102</v>
      </c>
      <c r="TP7" s="33" t="s">
        <v>102</v>
      </c>
      <c r="TQ7" s="89"/>
      <c r="TR7" s="33" t="s">
        <v>102</v>
      </c>
      <c r="TS7" s="33" t="s">
        <v>102</v>
      </c>
      <c r="TT7" s="33" t="s">
        <v>102</v>
      </c>
      <c r="TU7" s="89"/>
      <c r="TV7" s="33" t="s">
        <v>114</v>
      </c>
      <c r="TW7" s="33">
        <v>3</v>
      </c>
      <c r="TX7" s="33">
        <f>1+10+13+2+2+74+11+5+1+1+1+1+3</f>
        <v>125</v>
      </c>
      <c r="TY7" s="33" t="s">
        <v>102</v>
      </c>
      <c r="TZ7" s="33" t="s">
        <v>102</v>
      </c>
      <c r="UA7" s="33" t="s">
        <v>102</v>
      </c>
      <c r="UB7" s="33">
        <v>9</v>
      </c>
      <c r="UC7" s="33" t="s">
        <v>102</v>
      </c>
      <c r="UD7" s="33" t="s">
        <v>102</v>
      </c>
      <c r="UE7" s="33" t="s">
        <v>102</v>
      </c>
      <c r="UF7" s="33" t="s">
        <v>102</v>
      </c>
      <c r="UG7" s="33" t="s">
        <v>102</v>
      </c>
      <c r="UH7" s="33" t="s">
        <v>102</v>
      </c>
      <c r="UI7" s="33" t="s">
        <v>102</v>
      </c>
      <c r="UJ7" s="33" t="s">
        <v>102</v>
      </c>
      <c r="UK7" s="33" t="s">
        <v>102</v>
      </c>
      <c r="UL7" s="33" t="s">
        <v>102</v>
      </c>
      <c r="UM7" s="33" t="s">
        <v>102</v>
      </c>
      <c r="UN7" s="33" t="s">
        <v>102</v>
      </c>
      <c r="UO7" s="33" t="s">
        <v>102</v>
      </c>
      <c r="UP7" s="33" t="s">
        <v>102</v>
      </c>
      <c r="UQ7" s="33" t="s">
        <v>102</v>
      </c>
      <c r="UR7" s="33" t="s">
        <v>102</v>
      </c>
      <c r="US7" s="33" t="s">
        <v>102</v>
      </c>
      <c r="UT7" s="33" t="s">
        <v>102</v>
      </c>
      <c r="UU7" s="33">
        <v>1</v>
      </c>
      <c r="UV7" s="33" t="s">
        <v>102</v>
      </c>
      <c r="UW7" s="33" t="s">
        <v>102</v>
      </c>
      <c r="UX7" s="33" t="s">
        <v>102</v>
      </c>
      <c r="UY7" s="33" t="s">
        <v>102</v>
      </c>
      <c r="UZ7" s="33" t="s">
        <v>102</v>
      </c>
      <c r="VA7" s="33" t="s">
        <v>102</v>
      </c>
      <c r="VB7" s="33" t="s">
        <v>102</v>
      </c>
      <c r="VC7" s="33" t="s">
        <v>102</v>
      </c>
      <c r="VD7" s="33" t="s">
        <v>102</v>
      </c>
      <c r="VE7" s="33" t="s">
        <v>102</v>
      </c>
      <c r="VF7" s="33" t="s">
        <v>102</v>
      </c>
      <c r="VG7" s="28" t="s">
        <v>102</v>
      </c>
      <c r="VH7" s="33" t="s">
        <v>102</v>
      </c>
      <c r="VI7" s="33" t="s">
        <v>102</v>
      </c>
      <c r="VJ7" s="28" t="s">
        <v>102</v>
      </c>
      <c r="VK7" s="33" t="s">
        <v>102</v>
      </c>
      <c r="VL7" s="33" t="s">
        <v>102</v>
      </c>
      <c r="VM7" s="33" t="s">
        <v>102</v>
      </c>
      <c r="VN7" s="33" t="s">
        <v>102</v>
      </c>
      <c r="VO7" s="33" t="s">
        <v>102</v>
      </c>
      <c r="VP7" s="33" t="s">
        <v>102</v>
      </c>
      <c r="VQ7" s="33" t="s">
        <v>102</v>
      </c>
      <c r="VR7" s="33" t="s">
        <v>102</v>
      </c>
      <c r="VS7" s="33" t="s">
        <v>102</v>
      </c>
      <c r="VT7" s="33" t="s">
        <v>102</v>
      </c>
      <c r="VU7" s="33" t="s">
        <v>102</v>
      </c>
      <c r="VV7" s="33" t="s">
        <v>102</v>
      </c>
      <c r="VW7" s="33" t="s">
        <v>102</v>
      </c>
      <c r="VX7" s="33" t="s">
        <v>102</v>
      </c>
      <c r="VY7" s="33" t="s">
        <v>102</v>
      </c>
      <c r="VZ7" s="33" t="s">
        <v>102</v>
      </c>
      <c r="WA7" s="33" t="s">
        <v>102</v>
      </c>
      <c r="WB7" s="33" t="s">
        <v>102</v>
      </c>
      <c r="WC7" s="33" t="s">
        <v>102</v>
      </c>
      <c r="WD7" s="33" t="s">
        <v>102</v>
      </c>
      <c r="WE7" s="33">
        <v>1</v>
      </c>
      <c r="WF7" s="33" t="s">
        <v>102</v>
      </c>
      <c r="WG7" s="33" t="s">
        <v>102</v>
      </c>
      <c r="WH7" s="33" t="s">
        <v>102</v>
      </c>
      <c r="WI7" s="89"/>
      <c r="WJ7" s="33">
        <f>2+1+1+1+1</f>
        <v>6</v>
      </c>
      <c r="WK7" s="33" t="s">
        <v>102</v>
      </c>
      <c r="WL7" s="33" t="s">
        <v>102</v>
      </c>
      <c r="WM7" s="2" t="s">
        <v>102</v>
      </c>
      <c r="WN7" s="33" t="s">
        <v>102</v>
      </c>
      <c r="WO7" s="33">
        <v>1</v>
      </c>
      <c r="WP7" s="33" t="s">
        <v>102</v>
      </c>
      <c r="WQ7" s="33" t="s">
        <v>102</v>
      </c>
      <c r="WR7" s="33" t="s">
        <v>102</v>
      </c>
      <c r="WS7" s="33" t="s">
        <v>102</v>
      </c>
      <c r="WT7" s="33" t="s">
        <v>102</v>
      </c>
      <c r="WU7" s="33">
        <v>1</v>
      </c>
      <c r="WV7" s="33" t="s">
        <v>102</v>
      </c>
      <c r="WW7" s="33">
        <v>1</v>
      </c>
      <c r="WX7" s="33" t="s">
        <v>102</v>
      </c>
      <c r="WY7" s="33" t="s">
        <v>102</v>
      </c>
      <c r="WZ7" s="33" t="s">
        <v>102</v>
      </c>
      <c r="XA7" s="33" t="s">
        <v>102</v>
      </c>
      <c r="XB7" s="33" t="s">
        <v>102</v>
      </c>
      <c r="XC7" s="33" t="s">
        <v>102</v>
      </c>
      <c r="XD7" s="33" t="s">
        <v>102</v>
      </c>
      <c r="XE7" s="33" t="s">
        <v>102</v>
      </c>
      <c r="XF7" s="33" t="s">
        <v>102</v>
      </c>
      <c r="XG7" s="33" t="s">
        <v>102</v>
      </c>
      <c r="XH7" s="33" t="s">
        <v>102</v>
      </c>
      <c r="XI7" s="33" t="s">
        <v>102</v>
      </c>
      <c r="XJ7" s="33" t="s">
        <v>102</v>
      </c>
      <c r="XK7" s="33" t="s">
        <v>102</v>
      </c>
      <c r="XL7" s="33" t="s">
        <v>102</v>
      </c>
      <c r="XM7" s="33" t="s">
        <v>102</v>
      </c>
      <c r="XN7" s="33" t="s">
        <v>102</v>
      </c>
      <c r="XO7" s="33" t="s">
        <v>102</v>
      </c>
      <c r="XP7" s="33" t="s">
        <v>102</v>
      </c>
      <c r="XQ7" s="33" t="s">
        <v>102</v>
      </c>
      <c r="XR7" s="33" t="s">
        <v>102</v>
      </c>
      <c r="XS7" s="33" t="s">
        <v>102</v>
      </c>
      <c r="XT7" s="33">
        <v>10</v>
      </c>
      <c r="XU7" s="33" t="s">
        <v>102</v>
      </c>
      <c r="XV7" s="33" t="s">
        <v>102</v>
      </c>
      <c r="XW7" s="33">
        <v>1</v>
      </c>
      <c r="XX7" s="33" t="s">
        <v>102</v>
      </c>
      <c r="XY7" s="33" t="s">
        <v>102</v>
      </c>
      <c r="XZ7" s="33" t="s">
        <v>102</v>
      </c>
      <c r="YA7" s="33" t="s">
        <v>102</v>
      </c>
      <c r="YB7" s="33" t="s">
        <v>102</v>
      </c>
      <c r="YC7" s="33" t="s">
        <v>102</v>
      </c>
      <c r="YD7" s="33" t="s">
        <v>102</v>
      </c>
      <c r="YE7" s="33" t="s">
        <v>102</v>
      </c>
      <c r="YF7" s="33" t="s">
        <v>102</v>
      </c>
      <c r="YG7" s="33" t="s">
        <v>102</v>
      </c>
      <c r="YH7" s="33">
        <v>1</v>
      </c>
      <c r="YI7" s="33" t="s">
        <v>102</v>
      </c>
      <c r="YJ7" s="89"/>
      <c r="YK7" s="33" t="s">
        <v>102</v>
      </c>
      <c r="YL7" s="89"/>
      <c r="YM7" s="33" t="s">
        <v>102</v>
      </c>
      <c r="YN7" s="33" t="s">
        <v>102</v>
      </c>
      <c r="YO7" s="33" t="s">
        <v>102</v>
      </c>
      <c r="YP7" s="33" t="s">
        <v>102</v>
      </c>
      <c r="YQ7" s="33" t="s">
        <v>102</v>
      </c>
      <c r="YR7" s="33" t="s">
        <v>102</v>
      </c>
      <c r="YS7" s="33" t="s">
        <v>102</v>
      </c>
      <c r="YT7" s="33" t="s">
        <v>102</v>
      </c>
      <c r="YU7" s="33" t="s">
        <v>102</v>
      </c>
      <c r="YV7" s="29" t="s">
        <v>102</v>
      </c>
      <c r="YW7" s="89"/>
      <c r="YX7" s="33" t="s">
        <v>102</v>
      </c>
      <c r="YY7" s="33" t="s">
        <v>102</v>
      </c>
      <c r="YZ7" s="33" t="s">
        <v>102</v>
      </c>
      <c r="ZA7" s="29" t="s">
        <v>102</v>
      </c>
      <c r="ZB7" s="33" t="s">
        <v>102</v>
      </c>
      <c r="ZC7" s="33" t="s">
        <v>102</v>
      </c>
      <c r="ZD7" s="33" t="s">
        <v>102</v>
      </c>
      <c r="ZE7" s="33" t="s">
        <v>102</v>
      </c>
      <c r="ZF7" s="33" t="s">
        <v>102</v>
      </c>
      <c r="ZG7" s="33" t="s">
        <v>102</v>
      </c>
      <c r="ZH7" s="33" t="s">
        <v>102</v>
      </c>
      <c r="ZI7" s="29" t="s">
        <v>102</v>
      </c>
      <c r="ZJ7" s="33" t="s">
        <v>102</v>
      </c>
      <c r="ZK7" s="33" t="s">
        <v>102</v>
      </c>
      <c r="ZL7" s="33" t="s">
        <v>102</v>
      </c>
      <c r="ZM7" s="33" t="s">
        <v>102</v>
      </c>
      <c r="ZN7" s="33" t="s">
        <v>102</v>
      </c>
      <c r="ZO7" s="33" t="s">
        <v>102</v>
      </c>
      <c r="ZP7" s="33" t="s">
        <v>102</v>
      </c>
      <c r="ZQ7" s="33" t="s">
        <v>102</v>
      </c>
      <c r="ZR7" s="15" t="s">
        <v>102</v>
      </c>
      <c r="ZS7" s="33" t="s">
        <v>102</v>
      </c>
      <c r="ZT7" s="33" t="s">
        <v>102</v>
      </c>
      <c r="ZU7" s="33" t="s">
        <v>102</v>
      </c>
      <c r="ZV7" s="33" t="s">
        <v>102</v>
      </c>
      <c r="ZW7" s="33" t="s">
        <v>102</v>
      </c>
      <c r="ZX7" s="33" t="s">
        <v>114</v>
      </c>
      <c r="ZY7" s="33" t="s">
        <v>102</v>
      </c>
      <c r="ZZ7" s="16" t="s">
        <v>102</v>
      </c>
      <c r="AAA7" s="29" t="s">
        <v>102</v>
      </c>
      <c r="AAB7" s="33" t="s">
        <v>102</v>
      </c>
      <c r="AAC7" s="33" t="s">
        <v>102</v>
      </c>
      <c r="AAD7" s="33" t="s">
        <v>102</v>
      </c>
      <c r="AAE7" s="29" t="s">
        <v>102</v>
      </c>
      <c r="AAF7" s="33" t="s">
        <v>102</v>
      </c>
      <c r="AAG7" s="2" t="s">
        <v>102</v>
      </c>
      <c r="AAH7" s="33" t="s">
        <v>102</v>
      </c>
      <c r="AAI7" s="6" t="s">
        <v>102</v>
      </c>
      <c r="AAJ7" s="2" t="s">
        <v>102</v>
      </c>
      <c r="AAK7" s="33" t="s">
        <v>102</v>
      </c>
      <c r="AAL7" s="33" t="s">
        <v>102</v>
      </c>
      <c r="AAM7" s="33" t="s">
        <v>102</v>
      </c>
      <c r="AAN7" s="2" t="s">
        <v>102</v>
      </c>
      <c r="AAO7" s="29" t="s">
        <v>102</v>
      </c>
      <c r="AAP7" s="29" t="s">
        <v>102</v>
      </c>
      <c r="AAQ7" s="33" t="s">
        <v>102</v>
      </c>
      <c r="AAR7" s="33" t="s">
        <v>102</v>
      </c>
      <c r="AAS7" s="89"/>
      <c r="AAT7" s="33" t="s">
        <v>102</v>
      </c>
      <c r="AAU7" s="33" t="s">
        <v>102</v>
      </c>
      <c r="AAV7" s="89"/>
      <c r="AAW7" s="31" t="s">
        <v>102</v>
      </c>
      <c r="AAX7" s="33" t="s">
        <v>102</v>
      </c>
      <c r="AAY7" s="33" t="s">
        <v>102</v>
      </c>
      <c r="AAZ7" s="33" t="s">
        <v>102</v>
      </c>
      <c r="ABA7" s="33" t="s">
        <v>102</v>
      </c>
      <c r="ABB7" s="33" t="s">
        <v>102</v>
      </c>
      <c r="ABC7" s="33" t="s">
        <v>102</v>
      </c>
      <c r="ABD7" s="28" t="s">
        <v>102</v>
      </c>
      <c r="ABE7" s="33" t="s">
        <v>102</v>
      </c>
      <c r="ABF7" s="33" t="s">
        <v>102</v>
      </c>
      <c r="ABG7" s="33" t="s">
        <v>102</v>
      </c>
      <c r="ABH7" s="33" t="s">
        <v>102</v>
      </c>
      <c r="ABI7" s="33" t="s">
        <v>102</v>
      </c>
      <c r="ABJ7" s="33" t="s">
        <v>102</v>
      </c>
      <c r="ABK7" s="33" t="s">
        <v>102</v>
      </c>
      <c r="ABL7" s="33" t="s">
        <v>102</v>
      </c>
      <c r="ABM7" s="33" t="s">
        <v>102</v>
      </c>
      <c r="ABN7" s="33" t="s">
        <v>102</v>
      </c>
      <c r="ABO7" s="33" t="s">
        <v>102</v>
      </c>
      <c r="ABP7" s="33" t="s">
        <v>102</v>
      </c>
      <c r="ABQ7" s="33" t="s">
        <v>102</v>
      </c>
      <c r="ABR7" s="33" t="s">
        <v>102</v>
      </c>
      <c r="ABS7" s="33" t="s">
        <v>102</v>
      </c>
      <c r="ABT7" s="33" t="s">
        <v>102</v>
      </c>
      <c r="ABU7" s="28" t="s">
        <v>102</v>
      </c>
      <c r="ABV7" s="28" t="s">
        <v>102</v>
      </c>
      <c r="ABW7" s="33" t="s">
        <v>102</v>
      </c>
      <c r="ABX7" s="33" t="s">
        <v>102</v>
      </c>
      <c r="ABY7" s="33" t="s">
        <v>102</v>
      </c>
      <c r="ABZ7" s="33" t="s">
        <v>102</v>
      </c>
      <c r="ACA7" s="33" t="s">
        <v>102</v>
      </c>
      <c r="ACB7" s="33" t="s">
        <v>102</v>
      </c>
      <c r="ACC7" s="33" t="s">
        <v>102</v>
      </c>
      <c r="ACD7" s="33" t="s">
        <v>102</v>
      </c>
      <c r="ACE7" s="33" t="s">
        <v>102</v>
      </c>
      <c r="ACF7" s="33" t="s">
        <v>102</v>
      </c>
      <c r="ACG7" s="28" t="s">
        <v>102</v>
      </c>
      <c r="ACH7" s="33" t="s">
        <v>102</v>
      </c>
      <c r="ACI7" s="33" t="s">
        <v>102</v>
      </c>
      <c r="ACJ7" s="33" t="s">
        <v>102</v>
      </c>
      <c r="ACK7" s="33" t="s">
        <v>102</v>
      </c>
      <c r="ACL7" s="23" t="s">
        <v>102</v>
      </c>
      <c r="ACM7" s="33" t="s">
        <v>102</v>
      </c>
      <c r="ACN7" s="33">
        <v>4</v>
      </c>
      <c r="ACO7" s="29" t="s">
        <v>102</v>
      </c>
      <c r="ACP7" s="107" t="s">
        <v>102</v>
      </c>
      <c r="ACQ7" s="33" t="s">
        <v>102</v>
      </c>
      <c r="ACR7" s="33">
        <f>2+2+4+2+1</f>
        <v>11</v>
      </c>
      <c r="ACS7" s="33" t="s">
        <v>102</v>
      </c>
      <c r="ACT7" s="33" t="s">
        <v>102</v>
      </c>
      <c r="ACU7" s="33" t="s">
        <v>102</v>
      </c>
      <c r="ACV7" s="33" t="s">
        <v>102</v>
      </c>
      <c r="ACW7" s="33">
        <f>1+3+1+3+2+1+18+4+4</f>
        <v>37</v>
      </c>
      <c r="ACX7" s="33" t="s">
        <v>102</v>
      </c>
      <c r="ACY7" s="33" t="s">
        <v>102</v>
      </c>
      <c r="ACZ7" s="33" t="s">
        <v>102</v>
      </c>
      <c r="ADA7" s="33" t="s">
        <v>102</v>
      </c>
      <c r="ADB7" s="33" t="s">
        <v>102</v>
      </c>
      <c r="ADC7" s="33" t="s">
        <v>102</v>
      </c>
      <c r="ADD7" s="33" t="s">
        <v>102</v>
      </c>
      <c r="ADE7" s="33" t="s">
        <v>102</v>
      </c>
      <c r="ADF7" s="33" t="s">
        <v>102</v>
      </c>
      <c r="ADG7" s="33" t="s">
        <v>102</v>
      </c>
      <c r="ADH7" s="33" t="s">
        <v>102</v>
      </c>
      <c r="ADI7" s="33" t="s">
        <v>102</v>
      </c>
      <c r="ADJ7" s="33" t="s">
        <v>102</v>
      </c>
      <c r="ADK7" s="33" t="s">
        <v>102</v>
      </c>
      <c r="ADL7" s="33" t="s">
        <v>102</v>
      </c>
      <c r="ADM7" s="33" t="s">
        <v>102</v>
      </c>
      <c r="ADN7" s="15" t="s">
        <v>102</v>
      </c>
      <c r="ADO7" s="33" t="s">
        <v>102</v>
      </c>
      <c r="ADP7" s="33" t="s">
        <v>102</v>
      </c>
      <c r="ADQ7" s="33" t="s">
        <v>102</v>
      </c>
      <c r="ADR7" s="33" t="s">
        <v>102</v>
      </c>
      <c r="ADS7" s="33" t="s">
        <v>102</v>
      </c>
      <c r="ADT7" s="33" t="s">
        <v>102</v>
      </c>
      <c r="ADU7" s="33" t="s">
        <v>102</v>
      </c>
      <c r="ADV7" s="33" t="s">
        <v>102</v>
      </c>
      <c r="ADW7" s="33" t="s">
        <v>102</v>
      </c>
      <c r="ADX7" s="28" t="s">
        <v>102</v>
      </c>
      <c r="ADY7" s="33" t="s">
        <v>102</v>
      </c>
      <c r="ADZ7" s="33" t="s">
        <v>102</v>
      </c>
      <c r="AEA7" s="28" t="s">
        <v>102</v>
      </c>
      <c r="AEB7" s="33" t="s">
        <v>102</v>
      </c>
      <c r="AEC7" s="33" t="s">
        <v>102</v>
      </c>
      <c r="AED7" s="33" t="s">
        <v>102</v>
      </c>
      <c r="AEE7" s="33" t="s">
        <v>102</v>
      </c>
      <c r="AEF7" s="33" t="s">
        <v>102</v>
      </c>
      <c r="AEG7" s="33" t="s">
        <v>102</v>
      </c>
      <c r="AEH7" s="33" t="s">
        <v>102</v>
      </c>
      <c r="AEI7" s="33" t="s">
        <v>102</v>
      </c>
      <c r="AEJ7" s="33" t="s">
        <v>102</v>
      </c>
      <c r="AEK7" s="33" t="s">
        <v>102</v>
      </c>
      <c r="AEL7" s="33" t="s">
        <v>102</v>
      </c>
      <c r="AEM7" s="33" t="s">
        <v>102</v>
      </c>
      <c r="AEN7" s="33" t="s">
        <v>102</v>
      </c>
      <c r="AEO7" s="33" t="s">
        <v>102</v>
      </c>
      <c r="AEP7" s="33" t="s">
        <v>102</v>
      </c>
      <c r="AEQ7" s="33" t="s">
        <v>102</v>
      </c>
      <c r="AER7" s="29" t="s">
        <v>102</v>
      </c>
      <c r="AES7" s="33" t="s">
        <v>102</v>
      </c>
      <c r="AET7" s="28" t="s">
        <v>102</v>
      </c>
      <c r="AEU7" s="33" t="s">
        <v>102</v>
      </c>
      <c r="AEV7" s="33" t="s">
        <v>102</v>
      </c>
      <c r="AEW7" s="33" t="s">
        <v>102</v>
      </c>
      <c r="AEX7" s="89"/>
      <c r="AEY7" s="37" t="s">
        <v>102</v>
      </c>
      <c r="AEZ7" s="33" t="s">
        <v>102</v>
      </c>
      <c r="AFA7" s="33" t="s">
        <v>102</v>
      </c>
      <c r="AFB7" s="33" t="s">
        <v>102</v>
      </c>
      <c r="AFC7" s="33" t="s">
        <v>102</v>
      </c>
      <c r="AFD7" s="33" t="s">
        <v>102</v>
      </c>
      <c r="AFE7" s="33" t="s">
        <v>102</v>
      </c>
      <c r="AFF7" s="33" t="s">
        <v>102</v>
      </c>
      <c r="AFG7" s="33" t="s">
        <v>102</v>
      </c>
      <c r="AFH7" s="33" t="s">
        <v>102</v>
      </c>
      <c r="AFI7" s="33">
        <v>26</v>
      </c>
      <c r="AFJ7" s="33" t="s">
        <v>102</v>
      </c>
      <c r="AFK7" s="28" t="s">
        <v>102</v>
      </c>
      <c r="AFL7" s="33" t="s">
        <v>102</v>
      </c>
      <c r="AFM7" s="33" t="s">
        <v>102</v>
      </c>
      <c r="AFN7" s="33" t="s">
        <v>102</v>
      </c>
      <c r="AFO7" s="33" t="s">
        <v>102</v>
      </c>
      <c r="AFP7" s="33" t="s">
        <v>102</v>
      </c>
      <c r="AFQ7" s="33" t="s">
        <v>102</v>
      </c>
      <c r="AFR7" s="33">
        <v>4</v>
      </c>
      <c r="AFS7" s="33" t="s">
        <v>102</v>
      </c>
      <c r="AFT7" s="33" t="s">
        <v>102</v>
      </c>
      <c r="AFU7" s="33" t="s">
        <v>102</v>
      </c>
      <c r="AFV7" s="33" t="s">
        <v>102</v>
      </c>
      <c r="AFW7" s="33">
        <v>1</v>
      </c>
      <c r="AFX7" s="33">
        <v>16</v>
      </c>
      <c r="AFY7" s="33" t="s">
        <v>102</v>
      </c>
      <c r="AFZ7" s="33" t="s">
        <v>102</v>
      </c>
      <c r="AGA7" s="33" t="s">
        <v>102</v>
      </c>
      <c r="AGB7" s="33" t="s">
        <v>102</v>
      </c>
      <c r="AGC7" s="33" t="s">
        <v>102</v>
      </c>
      <c r="AGD7" s="33" t="s">
        <v>102</v>
      </c>
      <c r="AGE7" s="33" t="s">
        <v>102</v>
      </c>
      <c r="AGF7" s="33" t="s">
        <v>102</v>
      </c>
      <c r="AGG7" s="33" t="s">
        <v>102</v>
      </c>
      <c r="AGH7" s="33" t="s">
        <v>102</v>
      </c>
      <c r="AGI7" s="33" t="s">
        <v>102</v>
      </c>
      <c r="AGJ7" s="33" t="s">
        <v>102</v>
      </c>
      <c r="AGK7" s="33" t="s">
        <v>102</v>
      </c>
      <c r="AGL7" s="33" t="s">
        <v>102</v>
      </c>
      <c r="AGM7" s="33" t="s">
        <v>102</v>
      </c>
      <c r="AGN7" s="33" t="s">
        <v>102</v>
      </c>
      <c r="AGO7" s="33" t="s">
        <v>102</v>
      </c>
      <c r="AGP7" s="33" t="s">
        <v>102</v>
      </c>
      <c r="AGQ7" s="33" t="s">
        <v>102</v>
      </c>
      <c r="AGR7" s="33" t="s">
        <v>102</v>
      </c>
      <c r="AGS7" s="33">
        <v>4</v>
      </c>
      <c r="AGT7" s="33" t="s">
        <v>102</v>
      </c>
      <c r="AGU7" s="33" t="s">
        <v>102</v>
      </c>
      <c r="AGV7" s="33" t="s">
        <v>102</v>
      </c>
      <c r="AGW7" s="33" t="s">
        <v>102</v>
      </c>
      <c r="AGX7" s="33" t="s">
        <v>102</v>
      </c>
      <c r="AGY7" s="33" t="s">
        <v>102</v>
      </c>
      <c r="AGZ7" s="33" t="s">
        <v>102</v>
      </c>
      <c r="AHA7" s="33" t="s">
        <v>102</v>
      </c>
      <c r="AHB7" s="33" t="s">
        <v>102</v>
      </c>
      <c r="AHC7" s="33" t="s">
        <v>102</v>
      </c>
      <c r="AHD7" s="33">
        <f>1+3+2+2+2+2+1</f>
        <v>13</v>
      </c>
      <c r="AHE7" s="33" t="s">
        <v>102</v>
      </c>
      <c r="AHF7" s="33" t="s">
        <v>102</v>
      </c>
      <c r="AHG7" s="33" t="s">
        <v>102</v>
      </c>
      <c r="AHH7" s="33" t="s">
        <v>102</v>
      </c>
      <c r="AHI7" s="33" t="s">
        <v>102</v>
      </c>
      <c r="AHJ7" s="33" t="s">
        <v>102</v>
      </c>
      <c r="AHK7" s="33" t="s">
        <v>102</v>
      </c>
      <c r="AHL7" s="33" t="s">
        <v>102</v>
      </c>
      <c r="AHM7" s="33" t="s">
        <v>102</v>
      </c>
      <c r="AHN7" s="33" t="s">
        <v>102</v>
      </c>
      <c r="AHO7" s="33" t="s">
        <v>102</v>
      </c>
      <c r="AHP7" s="33" t="s">
        <v>102</v>
      </c>
      <c r="AHQ7" s="33" t="s">
        <v>102</v>
      </c>
      <c r="AHR7" s="33" t="s">
        <v>102</v>
      </c>
      <c r="AHS7" s="33">
        <v>11</v>
      </c>
      <c r="AHT7" s="33" t="s">
        <v>102</v>
      </c>
      <c r="AHU7" s="33" t="s">
        <v>102</v>
      </c>
      <c r="AHV7" s="33" t="s">
        <v>102</v>
      </c>
      <c r="AHW7" s="33" t="s">
        <v>102</v>
      </c>
      <c r="AHX7" s="33" t="s">
        <v>102</v>
      </c>
      <c r="AHY7" s="33" t="s">
        <v>102</v>
      </c>
      <c r="AHZ7" s="33" t="s">
        <v>102</v>
      </c>
      <c r="AIA7" s="33" t="s">
        <v>102</v>
      </c>
      <c r="AIB7" s="33" t="s">
        <v>102</v>
      </c>
      <c r="AIC7" s="33" t="s">
        <v>102</v>
      </c>
      <c r="AID7" s="33" t="s">
        <v>102</v>
      </c>
      <c r="AIE7" s="33" t="s">
        <v>102</v>
      </c>
      <c r="AIF7" s="33" t="s">
        <v>102</v>
      </c>
      <c r="AIG7" s="33" t="s">
        <v>102</v>
      </c>
      <c r="AIH7" s="33" t="s">
        <v>102</v>
      </c>
      <c r="AII7" s="33" t="s">
        <v>102</v>
      </c>
      <c r="AIJ7" s="33" t="s">
        <v>102</v>
      </c>
      <c r="AIK7" s="33" t="s">
        <v>102</v>
      </c>
      <c r="AIL7" s="33" t="s">
        <v>102</v>
      </c>
      <c r="AIM7" s="33" t="s">
        <v>102</v>
      </c>
      <c r="AIN7" s="33" t="s">
        <v>102</v>
      </c>
      <c r="AIO7" s="33" t="s">
        <v>102</v>
      </c>
      <c r="AIP7" s="33" t="s">
        <v>102</v>
      </c>
      <c r="AIQ7" s="33">
        <v>1</v>
      </c>
      <c r="AIR7" s="2" t="s">
        <v>102</v>
      </c>
      <c r="AIS7" s="33" t="s">
        <v>102</v>
      </c>
      <c r="AIT7" s="33" t="s">
        <v>102</v>
      </c>
      <c r="AIU7" s="33" t="s">
        <v>102</v>
      </c>
      <c r="AIV7" s="33" t="s">
        <v>102</v>
      </c>
      <c r="AIW7" s="33" t="s">
        <v>102</v>
      </c>
      <c r="AIX7" s="33" t="s">
        <v>102</v>
      </c>
      <c r="AIY7" s="33" t="s">
        <v>102</v>
      </c>
      <c r="AIZ7" s="33" t="s">
        <v>102</v>
      </c>
      <c r="AJA7" s="33" t="s">
        <v>102</v>
      </c>
      <c r="AJB7" s="33" t="s">
        <v>102</v>
      </c>
      <c r="AJC7" s="33">
        <f>1+3+2+2+5+5+3+1</f>
        <v>22</v>
      </c>
      <c r="AJD7" s="33">
        <v>1</v>
      </c>
      <c r="AJE7" s="33" t="s">
        <v>102</v>
      </c>
      <c r="AJF7" s="33" t="s">
        <v>102</v>
      </c>
      <c r="AJG7" s="33" t="s">
        <v>102</v>
      </c>
      <c r="AJH7" s="33" t="s">
        <v>102</v>
      </c>
      <c r="AJI7" s="33" t="s">
        <v>102</v>
      </c>
      <c r="AJJ7" s="33" t="s">
        <v>102</v>
      </c>
      <c r="AJK7" s="33" t="s">
        <v>102</v>
      </c>
      <c r="AJL7" s="33" t="s">
        <v>102</v>
      </c>
      <c r="AJM7" s="33" t="s">
        <v>102</v>
      </c>
      <c r="AJN7" s="33">
        <v>1</v>
      </c>
      <c r="AJO7" s="33" t="s">
        <v>102</v>
      </c>
      <c r="AJP7" s="33" t="s">
        <v>102</v>
      </c>
      <c r="AJQ7" s="33" t="s">
        <v>102</v>
      </c>
      <c r="AJR7" s="33" t="s">
        <v>102</v>
      </c>
      <c r="AJS7" s="33" t="s">
        <v>102</v>
      </c>
      <c r="AJT7" s="33">
        <v>3</v>
      </c>
      <c r="AJU7" s="33" t="s">
        <v>102</v>
      </c>
      <c r="AJV7" s="33" t="s">
        <v>102</v>
      </c>
      <c r="AJW7" s="33" t="s">
        <v>102</v>
      </c>
      <c r="AJX7" s="33" t="s">
        <v>102</v>
      </c>
      <c r="AJY7" s="33" t="s">
        <v>102</v>
      </c>
      <c r="AJZ7" s="33" t="s">
        <v>102</v>
      </c>
      <c r="AKA7" s="33" t="s">
        <v>102</v>
      </c>
      <c r="AKB7" s="33" t="s">
        <v>102</v>
      </c>
      <c r="AKC7" s="33" t="s">
        <v>102</v>
      </c>
      <c r="AKD7" s="33" t="s">
        <v>102</v>
      </c>
      <c r="AKE7" s="33" t="s">
        <v>102</v>
      </c>
      <c r="AKF7" s="33" t="s">
        <v>102</v>
      </c>
      <c r="AKG7" s="33">
        <v>1</v>
      </c>
      <c r="AKH7" s="28" t="s">
        <v>102</v>
      </c>
      <c r="AKI7" s="33" t="s">
        <v>102</v>
      </c>
      <c r="AKJ7" s="33" t="s">
        <v>102</v>
      </c>
      <c r="AKK7" s="33" t="s">
        <v>102</v>
      </c>
      <c r="AKL7" s="33" t="s">
        <v>102</v>
      </c>
      <c r="AKM7" s="33" t="s">
        <v>102</v>
      </c>
      <c r="AKN7" s="33" t="s">
        <v>102</v>
      </c>
      <c r="AKO7" s="33" t="s">
        <v>102</v>
      </c>
      <c r="AKP7" s="33" t="s">
        <v>102</v>
      </c>
      <c r="AKQ7" s="33" t="s">
        <v>102</v>
      </c>
      <c r="AKR7" s="33" t="s">
        <v>102</v>
      </c>
      <c r="AKS7" s="33" t="s">
        <v>102</v>
      </c>
      <c r="AKT7" s="33" t="s">
        <v>102</v>
      </c>
    </row>
    <row r="8" spans="1:982" ht="15" thickBot="1" x14ac:dyDescent="0.35">
      <c r="A8" s="73" t="s">
        <v>100</v>
      </c>
      <c r="B8" s="87"/>
      <c r="C8" s="37" t="s">
        <v>102</v>
      </c>
      <c r="D8" s="37" t="s">
        <v>102</v>
      </c>
      <c r="E8" s="31" t="s">
        <v>102</v>
      </c>
      <c r="F8" s="25" t="s">
        <v>102</v>
      </c>
      <c r="G8" s="28" t="s">
        <v>102</v>
      </c>
      <c r="H8" s="28" t="s">
        <v>102</v>
      </c>
      <c r="I8" s="28" t="s">
        <v>102</v>
      </c>
      <c r="J8" s="39" t="s">
        <v>102</v>
      </c>
      <c r="K8" s="39" t="s">
        <v>102</v>
      </c>
      <c r="L8" s="24">
        <v>3</v>
      </c>
      <c r="M8" s="31" t="s">
        <v>102</v>
      </c>
      <c r="N8" s="24" t="s">
        <v>102</v>
      </c>
      <c r="O8" s="24" t="s">
        <v>102</v>
      </c>
      <c r="P8" s="25" t="s">
        <v>102</v>
      </c>
      <c r="Q8" s="25" t="s">
        <v>102</v>
      </c>
      <c r="R8" s="25" t="s">
        <v>102</v>
      </c>
      <c r="S8" s="25" t="s">
        <v>102</v>
      </c>
      <c r="T8" s="25" t="s">
        <v>102</v>
      </c>
      <c r="U8" s="28" t="s">
        <v>102</v>
      </c>
      <c r="V8" s="25" t="s">
        <v>102</v>
      </c>
      <c r="W8" s="14" t="s">
        <v>102</v>
      </c>
      <c r="X8" s="24" t="s">
        <v>102</v>
      </c>
      <c r="Y8" s="31" t="s">
        <v>102</v>
      </c>
      <c r="Z8" s="31" t="s">
        <v>102</v>
      </c>
      <c r="AA8" s="15" t="s">
        <v>102</v>
      </c>
      <c r="AB8" s="15" t="s">
        <v>102</v>
      </c>
      <c r="AC8" s="31" t="s">
        <v>102</v>
      </c>
      <c r="AD8" s="25">
        <v>6</v>
      </c>
      <c r="AE8" s="25" t="s">
        <v>102</v>
      </c>
      <c r="AF8" s="25" t="s">
        <v>102</v>
      </c>
      <c r="AG8" s="25" t="s">
        <v>102</v>
      </c>
      <c r="AH8" s="25" t="s">
        <v>102</v>
      </c>
      <c r="AI8" s="25" t="s">
        <v>102</v>
      </c>
      <c r="AJ8" s="25" t="s">
        <v>102</v>
      </c>
      <c r="AK8" s="25" t="s">
        <v>102</v>
      </c>
      <c r="AL8" s="25">
        <v>2</v>
      </c>
      <c r="AM8" s="25" t="s">
        <v>102</v>
      </c>
      <c r="AN8" s="25" t="s">
        <v>102</v>
      </c>
      <c r="AO8" s="25" t="s">
        <v>102</v>
      </c>
      <c r="AP8" s="25">
        <v>1</v>
      </c>
      <c r="AQ8" s="24" t="s">
        <v>102</v>
      </c>
      <c r="AR8" s="24" t="s">
        <v>102</v>
      </c>
      <c r="AS8" s="24" t="s">
        <v>102</v>
      </c>
      <c r="AT8" s="24" t="s">
        <v>102</v>
      </c>
      <c r="AU8" s="87"/>
      <c r="AV8" s="24">
        <v>3</v>
      </c>
      <c r="AW8" s="24" t="s">
        <v>102</v>
      </c>
      <c r="AX8" s="25" t="s">
        <v>102</v>
      </c>
      <c r="AY8" s="25" t="s">
        <v>102</v>
      </c>
      <c r="AZ8" s="25" t="s">
        <v>102</v>
      </c>
      <c r="BA8" s="25" t="s">
        <v>102</v>
      </c>
      <c r="BB8" s="25" t="s">
        <v>102</v>
      </c>
      <c r="BC8" s="25" t="s">
        <v>102</v>
      </c>
      <c r="BD8" s="25">
        <v>75</v>
      </c>
      <c r="BE8" s="87"/>
      <c r="BF8" s="24">
        <v>114</v>
      </c>
      <c r="BG8" s="24" t="s">
        <v>102</v>
      </c>
      <c r="BH8" s="24" t="s">
        <v>102</v>
      </c>
      <c r="BI8" s="24" t="s">
        <v>102</v>
      </c>
      <c r="BJ8" s="24">
        <v>33</v>
      </c>
      <c r="BK8" s="96"/>
      <c r="BL8" s="39" t="s">
        <v>102</v>
      </c>
      <c r="BM8" s="33" t="s">
        <v>102</v>
      </c>
      <c r="BN8" s="31" t="s">
        <v>102</v>
      </c>
      <c r="BO8" s="41" t="s">
        <v>102</v>
      </c>
      <c r="BP8" s="31" t="s">
        <v>102</v>
      </c>
      <c r="BQ8" s="31" t="s">
        <v>102</v>
      </c>
      <c r="BR8" s="31" t="s">
        <v>102</v>
      </c>
      <c r="BS8" s="31" t="s">
        <v>102</v>
      </c>
      <c r="BT8" s="31" t="s">
        <v>102</v>
      </c>
      <c r="BU8" s="31" t="s">
        <v>114</v>
      </c>
      <c r="BV8" s="31" t="s">
        <v>102</v>
      </c>
      <c r="BW8" s="31" t="s">
        <v>102</v>
      </c>
      <c r="BX8" s="31" t="s">
        <v>102</v>
      </c>
      <c r="BY8" s="31" t="s">
        <v>102</v>
      </c>
      <c r="BZ8" s="41" t="s">
        <v>102</v>
      </c>
      <c r="CA8" s="31" t="s">
        <v>102</v>
      </c>
      <c r="CB8" s="31" t="s">
        <v>102</v>
      </c>
      <c r="CC8" s="31">
        <v>2</v>
      </c>
      <c r="CD8" s="31" t="s">
        <v>102</v>
      </c>
      <c r="CE8" s="31" t="s">
        <v>102</v>
      </c>
      <c r="CF8" s="31">
        <f>68+13+3+7</f>
        <v>91</v>
      </c>
      <c r="CG8" s="31" t="s">
        <v>102</v>
      </c>
      <c r="CH8" s="31" t="s">
        <v>102</v>
      </c>
      <c r="CI8" s="31" t="s">
        <v>102</v>
      </c>
      <c r="CJ8" s="39" t="s">
        <v>102</v>
      </c>
      <c r="CK8" s="31">
        <v>22</v>
      </c>
      <c r="CL8" s="31" t="s">
        <v>102</v>
      </c>
      <c r="CM8" s="31" t="s">
        <v>102</v>
      </c>
      <c r="CN8" s="31" t="s">
        <v>102</v>
      </c>
      <c r="CO8" s="39" t="s">
        <v>102</v>
      </c>
      <c r="CP8" s="31" t="s">
        <v>102</v>
      </c>
      <c r="CQ8" s="31">
        <v>2</v>
      </c>
      <c r="CR8" s="31" t="s">
        <v>102</v>
      </c>
      <c r="CS8" s="41" t="s">
        <v>102</v>
      </c>
      <c r="CT8" s="39">
        <v>2</v>
      </c>
      <c r="CU8" s="31" t="s">
        <v>102</v>
      </c>
      <c r="CV8" s="31" t="s">
        <v>102</v>
      </c>
      <c r="CW8" s="31" t="s">
        <v>102</v>
      </c>
      <c r="CX8" s="31" t="s">
        <v>102</v>
      </c>
      <c r="CY8" s="31" t="s">
        <v>102</v>
      </c>
      <c r="CZ8" s="44">
        <v>1</v>
      </c>
      <c r="DA8" s="31" t="s">
        <v>102</v>
      </c>
      <c r="DB8" s="31">
        <v>8</v>
      </c>
      <c r="DC8" s="39" t="s">
        <v>102</v>
      </c>
      <c r="DD8" s="31" t="s">
        <v>102</v>
      </c>
      <c r="DE8" s="31" t="s">
        <v>102</v>
      </c>
      <c r="DF8" s="44">
        <v>3</v>
      </c>
      <c r="DG8" s="31" t="s">
        <v>102</v>
      </c>
      <c r="DH8" s="31" t="s">
        <v>102</v>
      </c>
      <c r="DI8" s="31">
        <v>2</v>
      </c>
      <c r="DJ8" s="44">
        <v>1</v>
      </c>
      <c r="DK8" s="39" t="s">
        <v>102</v>
      </c>
      <c r="DL8" s="31" t="s">
        <v>102</v>
      </c>
      <c r="DM8" s="31" t="s">
        <v>102</v>
      </c>
      <c r="DN8" s="31" t="s">
        <v>102</v>
      </c>
      <c r="DO8" s="31">
        <v>6</v>
      </c>
      <c r="DP8" s="31" t="s">
        <v>102</v>
      </c>
      <c r="DQ8" s="31">
        <v>7</v>
      </c>
      <c r="DR8" s="31" t="s">
        <v>102</v>
      </c>
      <c r="DS8" s="31" t="s">
        <v>102</v>
      </c>
      <c r="DT8" s="31" t="s">
        <v>102</v>
      </c>
      <c r="DU8" s="31" t="s">
        <v>102</v>
      </c>
      <c r="DV8" s="44">
        <v>1</v>
      </c>
      <c r="DW8" s="31" t="s">
        <v>102</v>
      </c>
      <c r="DX8" s="31" t="s">
        <v>102</v>
      </c>
      <c r="DY8" s="31">
        <v>2</v>
      </c>
      <c r="DZ8" s="31" t="s">
        <v>102</v>
      </c>
      <c r="EA8" s="31" t="s">
        <v>102</v>
      </c>
      <c r="EB8" s="31" t="s">
        <v>102</v>
      </c>
      <c r="EC8" s="31" t="s">
        <v>102</v>
      </c>
      <c r="ED8" s="41" t="s">
        <v>102</v>
      </c>
      <c r="EE8" s="31" t="s">
        <v>102</v>
      </c>
      <c r="EF8" s="39" t="s">
        <v>102</v>
      </c>
      <c r="EG8" s="39" t="s">
        <v>102</v>
      </c>
      <c r="EH8" s="31" t="s">
        <v>102</v>
      </c>
      <c r="EI8" s="31" t="s">
        <v>102</v>
      </c>
      <c r="EJ8" s="39" t="s">
        <v>102</v>
      </c>
      <c r="EK8" s="39" t="s">
        <v>102</v>
      </c>
      <c r="EL8" s="31" t="s">
        <v>102</v>
      </c>
      <c r="EM8" s="31" t="s">
        <v>102</v>
      </c>
      <c r="EN8" s="31" t="s">
        <v>102</v>
      </c>
      <c r="EO8" s="31" t="s">
        <v>102</v>
      </c>
      <c r="EP8" s="39" t="s">
        <v>102</v>
      </c>
      <c r="EQ8" s="39" t="s">
        <v>102</v>
      </c>
      <c r="ER8" s="39" t="s">
        <v>102</v>
      </c>
      <c r="ES8" s="39" t="s">
        <v>102</v>
      </c>
      <c r="ET8" s="96"/>
      <c r="EU8" s="25">
        <v>1</v>
      </c>
      <c r="EV8" s="25" t="s">
        <v>102</v>
      </c>
      <c r="EW8" s="87"/>
      <c r="EX8" s="24" t="s">
        <v>102</v>
      </c>
      <c r="EY8" s="25" t="s">
        <v>102</v>
      </c>
      <c r="EZ8" s="25">
        <v>3</v>
      </c>
      <c r="FA8" s="25" t="s">
        <v>102</v>
      </c>
      <c r="FB8" s="25" t="s">
        <v>102</v>
      </c>
      <c r="FC8" s="25" t="s">
        <v>102</v>
      </c>
      <c r="FD8" s="25" t="s">
        <v>102</v>
      </c>
      <c r="FE8" s="25" t="s">
        <v>102</v>
      </c>
      <c r="FF8" s="25" t="s">
        <v>102</v>
      </c>
      <c r="FG8" s="25">
        <v>5</v>
      </c>
      <c r="FH8" s="25" t="s">
        <v>102</v>
      </c>
      <c r="FI8" s="25" t="s">
        <v>102</v>
      </c>
      <c r="FJ8" s="25" t="s">
        <v>102</v>
      </c>
      <c r="FK8" s="25" t="s">
        <v>102</v>
      </c>
      <c r="FL8" s="28" t="s">
        <v>102</v>
      </c>
      <c r="FM8" s="33" t="s">
        <v>102</v>
      </c>
      <c r="FN8" s="33" t="s">
        <v>102</v>
      </c>
      <c r="FO8" s="25" t="s">
        <v>102</v>
      </c>
      <c r="FP8" s="25" t="s">
        <v>102</v>
      </c>
      <c r="FQ8" s="28" t="s">
        <v>102</v>
      </c>
      <c r="FR8" s="33">
        <v>3</v>
      </c>
      <c r="FS8" s="33" t="s">
        <v>102</v>
      </c>
      <c r="FT8" s="33" t="s">
        <v>102</v>
      </c>
      <c r="FU8" s="33" t="s">
        <v>102</v>
      </c>
      <c r="FV8" s="33" t="s">
        <v>102</v>
      </c>
      <c r="FW8" s="28">
        <v>2</v>
      </c>
      <c r="FX8" s="28">
        <v>4</v>
      </c>
      <c r="FY8" s="28" t="s">
        <v>102</v>
      </c>
      <c r="FZ8" s="28" t="s">
        <v>102</v>
      </c>
      <c r="GA8" s="28">
        <v>4</v>
      </c>
      <c r="GB8" s="28">
        <v>1</v>
      </c>
      <c r="GC8" s="28" t="s">
        <v>102</v>
      </c>
      <c r="GD8" s="28" t="s">
        <v>102</v>
      </c>
      <c r="GE8" s="28" t="s">
        <v>102</v>
      </c>
      <c r="GF8" s="28">
        <v>1</v>
      </c>
      <c r="GG8" s="25" t="s">
        <v>102</v>
      </c>
      <c r="GH8" s="25">
        <f>4+25+1</f>
        <v>30</v>
      </c>
      <c r="GI8" s="28" t="s">
        <v>102</v>
      </c>
      <c r="GJ8" s="28" t="s">
        <v>102</v>
      </c>
      <c r="GK8" s="28" t="s">
        <v>102</v>
      </c>
      <c r="GL8" s="24">
        <v>3</v>
      </c>
      <c r="GM8" s="24">
        <v>13</v>
      </c>
      <c r="GN8" s="24">
        <v>3</v>
      </c>
      <c r="GO8" s="25" t="s">
        <v>102</v>
      </c>
      <c r="GP8" s="25" t="s">
        <v>102</v>
      </c>
      <c r="GQ8" s="25" t="s">
        <v>102</v>
      </c>
      <c r="GR8" s="25" t="s">
        <v>102</v>
      </c>
      <c r="GS8" s="25" t="s">
        <v>102</v>
      </c>
      <c r="GT8" s="25" t="s">
        <v>102</v>
      </c>
      <c r="GU8" s="24">
        <v>1</v>
      </c>
      <c r="GV8" s="24" t="s">
        <v>102</v>
      </c>
      <c r="GW8" s="24" t="s">
        <v>102</v>
      </c>
      <c r="GX8" s="24">
        <v>1</v>
      </c>
      <c r="GY8" s="24" t="s">
        <v>102</v>
      </c>
      <c r="GZ8" s="25" t="s">
        <v>102</v>
      </c>
      <c r="HA8" s="24">
        <v>10</v>
      </c>
      <c r="HB8" s="24" t="s">
        <v>102</v>
      </c>
      <c r="HC8" s="31" t="s">
        <v>102</v>
      </c>
      <c r="HD8" s="24" t="s">
        <v>102</v>
      </c>
      <c r="HE8" s="87"/>
      <c r="HF8" s="25" t="s">
        <v>102</v>
      </c>
      <c r="HG8" s="87"/>
      <c r="HH8" s="24" t="s">
        <v>102</v>
      </c>
      <c r="HI8" s="25" t="s">
        <v>102</v>
      </c>
      <c r="HJ8" s="24">
        <f>2+1+1+1+16</f>
        <v>21</v>
      </c>
      <c r="HK8" s="87"/>
      <c r="HL8" s="25">
        <v>1</v>
      </c>
      <c r="HM8" s="25" t="s">
        <v>102</v>
      </c>
      <c r="HN8" s="25" t="s">
        <v>102</v>
      </c>
      <c r="HO8" s="25" t="s">
        <v>102</v>
      </c>
      <c r="HP8" s="25" t="s">
        <v>102</v>
      </c>
      <c r="HQ8" s="25" t="s">
        <v>102</v>
      </c>
      <c r="HR8" s="25" t="s">
        <v>102</v>
      </c>
      <c r="HS8" s="25" t="s">
        <v>102</v>
      </c>
      <c r="HT8" s="28" t="s">
        <v>102</v>
      </c>
      <c r="HU8" s="28" t="s">
        <v>102</v>
      </c>
      <c r="HV8" s="28" t="s">
        <v>102</v>
      </c>
      <c r="HW8" s="25">
        <v>1</v>
      </c>
      <c r="HX8" s="25" t="s">
        <v>102</v>
      </c>
      <c r="HY8" s="25" t="s">
        <v>102</v>
      </c>
      <c r="HZ8" s="25" t="s">
        <v>102</v>
      </c>
      <c r="IA8" s="25" t="s">
        <v>102</v>
      </c>
      <c r="IB8" s="25" t="s">
        <v>102</v>
      </c>
      <c r="IC8" s="25" t="s">
        <v>102</v>
      </c>
      <c r="ID8" s="25">
        <v>2</v>
      </c>
      <c r="IE8" s="28" t="s">
        <v>102</v>
      </c>
      <c r="IF8" s="25" t="s">
        <v>102</v>
      </c>
      <c r="IG8" s="25" t="s">
        <v>102</v>
      </c>
      <c r="IH8" s="25" t="s">
        <v>102</v>
      </c>
      <c r="II8" s="25" t="s">
        <v>102</v>
      </c>
      <c r="IJ8" s="25" t="s">
        <v>102</v>
      </c>
      <c r="IK8" s="25">
        <v>4</v>
      </c>
      <c r="IL8" s="25">
        <v>2</v>
      </c>
      <c r="IM8" s="25" t="s">
        <v>102</v>
      </c>
      <c r="IN8" s="25" t="s">
        <v>102</v>
      </c>
      <c r="IO8" s="25" t="s">
        <v>102</v>
      </c>
      <c r="IP8" s="25" t="s">
        <v>102</v>
      </c>
      <c r="IQ8" s="25" t="s">
        <v>102</v>
      </c>
      <c r="IR8" s="25" t="s">
        <v>102</v>
      </c>
      <c r="IS8" s="25" t="s">
        <v>102</v>
      </c>
      <c r="IT8" s="25" t="s">
        <v>102</v>
      </c>
      <c r="IU8" s="25" t="s">
        <v>102</v>
      </c>
      <c r="IV8" s="25" t="s">
        <v>102</v>
      </c>
      <c r="IW8" s="25" t="s">
        <v>102</v>
      </c>
      <c r="IX8" s="25" t="s">
        <v>102</v>
      </c>
      <c r="IY8" s="25" t="s">
        <v>102</v>
      </c>
      <c r="IZ8" s="25">
        <v>1</v>
      </c>
      <c r="JA8" s="28" t="s">
        <v>102</v>
      </c>
      <c r="JB8" s="28" t="s">
        <v>102</v>
      </c>
      <c r="JC8" s="28" t="s">
        <v>102</v>
      </c>
      <c r="JD8" s="28" t="s">
        <v>102</v>
      </c>
      <c r="JE8" s="28" t="s">
        <v>102</v>
      </c>
      <c r="JF8" s="28" t="s">
        <v>102</v>
      </c>
      <c r="JG8" s="28" t="s">
        <v>102</v>
      </c>
      <c r="JH8" s="28" t="s">
        <v>102</v>
      </c>
      <c r="JI8" s="28" t="s">
        <v>102</v>
      </c>
      <c r="JJ8" s="25" t="s">
        <v>102</v>
      </c>
      <c r="JK8" s="25" t="s">
        <v>102</v>
      </c>
      <c r="JL8" s="25" t="s">
        <v>102</v>
      </c>
      <c r="JM8" s="25" t="s">
        <v>102</v>
      </c>
      <c r="JN8" s="28" t="s">
        <v>102</v>
      </c>
      <c r="JO8" s="31">
        <v>18</v>
      </c>
      <c r="JP8" s="25" t="s">
        <v>102</v>
      </c>
      <c r="JQ8" s="25" t="s">
        <v>102</v>
      </c>
      <c r="JR8" s="25" t="s">
        <v>102</v>
      </c>
      <c r="JS8" s="25" t="s">
        <v>102</v>
      </c>
      <c r="JT8" s="25" t="s">
        <v>102</v>
      </c>
      <c r="JU8" s="33" t="s">
        <v>102</v>
      </c>
      <c r="JV8" s="25" t="s">
        <v>102</v>
      </c>
      <c r="JW8" s="25" t="s">
        <v>102</v>
      </c>
      <c r="JX8" s="25" t="s">
        <v>102</v>
      </c>
      <c r="JY8" s="25" t="s">
        <v>102</v>
      </c>
      <c r="JZ8" s="25" t="s">
        <v>102</v>
      </c>
      <c r="KA8" s="25" t="s">
        <v>102</v>
      </c>
      <c r="KB8" s="25" t="s">
        <v>102</v>
      </c>
      <c r="KC8" s="25" t="s">
        <v>102</v>
      </c>
      <c r="KD8" s="25" t="s">
        <v>102</v>
      </c>
      <c r="KE8" s="25" t="s">
        <v>102</v>
      </c>
      <c r="KF8" s="25" t="s">
        <v>102</v>
      </c>
      <c r="KG8" s="25" t="s">
        <v>102</v>
      </c>
      <c r="KH8" s="25" t="s">
        <v>102</v>
      </c>
      <c r="KI8" s="25" t="s">
        <v>102</v>
      </c>
      <c r="KJ8" s="25" t="s">
        <v>102</v>
      </c>
      <c r="KK8" s="25" t="s">
        <v>102</v>
      </c>
      <c r="KL8" s="25" t="s">
        <v>102</v>
      </c>
      <c r="KM8" s="25" t="s">
        <v>102</v>
      </c>
      <c r="KN8" s="25" t="s">
        <v>102</v>
      </c>
      <c r="KO8" s="25" t="s">
        <v>102</v>
      </c>
      <c r="KP8" s="25" t="s">
        <v>102</v>
      </c>
      <c r="KQ8" s="25" t="s">
        <v>102</v>
      </c>
      <c r="KR8" s="25" t="s">
        <v>102</v>
      </c>
      <c r="KS8" s="25" t="s">
        <v>102</v>
      </c>
      <c r="KT8" s="25" t="s">
        <v>102</v>
      </c>
      <c r="KU8" s="25" t="s">
        <v>102</v>
      </c>
      <c r="KV8" s="25" t="s">
        <v>102</v>
      </c>
      <c r="KW8" s="25" t="s">
        <v>102</v>
      </c>
      <c r="KX8" s="25" t="s">
        <v>102</v>
      </c>
      <c r="KY8" s="25" t="s">
        <v>102</v>
      </c>
      <c r="KZ8" s="25" t="s">
        <v>102</v>
      </c>
      <c r="LA8" s="25" t="s">
        <v>102</v>
      </c>
      <c r="LB8" s="25" t="s">
        <v>102</v>
      </c>
      <c r="LC8" s="25" t="s">
        <v>102</v>
      </c>
      <c r="LD8" s="25" t="s">
        <v>102</v>
      </c>
      <c r="LE8" s="25" t="s">
        <v>102</v>
      </c>
      <c r="LF8" s="25" t="s">
        <v>102</v>
      </c>
      <c r="LG8" s="25" t="s">
        <v>102</v>
      </c>
      <c r="LH8" s="25" t="s">
        <v>102</v>
      </c>
      <c r="LI8" s="25" t="s">
        <v>102</v>
      </c>
      <c r="LJ8" s="25" t="s">
        <v>102</v>
      </c>
      <c r="LK8" s="25" t="s">
        <v>102</v>
      </c>
      <c r="LL8" s="25">
        <v>5</v>
      </c>
      <c r="LM8" s="25" t="s">
        <v>102</v>
      </c>
      <c r="LN8" s="25" t="s">
        <v>102</v>
      </c>
      <c r="LO8" s="25" t="s">
        <v>102</v>
      </c>
      <c r="LP8" s="25">
        <v>3</v>
      </c>
      <c r="LQ8" s="25" t="s">
        <v>102</v>
      </c>
      <c r="LR8" s="25" t="s">
        <v>102</v>
      </c>
      <c r="LS8" s="25" t="s">
        <v>102</v>
      </c>
      <c r="LT8" s="25" t="s">
        <v>102</v>
      </c>
      <c r="LU8" s="25" t="s">
        <v>102</v>
      </c>
      <c r="LV8" s="25" t="s">
        <v>102</v>
      </c>
      <c r="LW8" s="25" t="s">
        <v>102</v>
      </c>
      <c r="LX8" s="29" t="s">
        <v>102</v>
      </c>
      <c r="LY8" s="28" t="s">
        <v>102</v>
      </c>
      <c r="LZ8" s="28">
        <v>4</v>
      </c>
      <c r="MA8" s="28" t="s">
        <v>102</v>
      </c>
      <c r="MB8" s="25" t="s">
        <v>102</v>
      </c>
      <c r="MC8" s="25" t="s">
        <v>102</v>
      </c>
      <c r="MD8" s="25" t="s">
        <v>102</v>
      </c>
      <c r="ME8" s="28">
        <v>1</v>
      </c>
      <c r="MF8" s="28" t="s">
        <v>102</v>
      </c>
      <c r="MG8" s="28" t="s">
        <v>102</v>
      </c>
      <c r="MH8" s="25" t="s">
        <v>102</v>
      </c>
      <c r="MI8" s="25" t="s">
        <v>102</v>
      </c>
      <c r="MJ8" s="25">
        <v>1</v>
      </c>
      <c r="MK8" s="28" t="s">
        <v>102</v>
      </c>
      <c r="ML8" s="28" t="s">
        <v>102</v>
      </c>
      <c r="MM8" s="28" t="s">
        <v>102</v>
      </c>
      <c r="MN8" s="28" t="s">
        <v>102</v>
      </c>
      <c r="MO8" s="28" t="s">
        <v>102</v>
      </c>
      <c r="MP8" s="28" t="s">
        <v>102</v>
      </c>
      <c r="MQ8" s="28">
        <v>1</v>
      </c>
      <c r="MR8" s="28" t="s">
        <v>102</v>
      </c>
      <c r="MS8" s="28" t="s">
        <v>102</v>
      </c>
      <c r="MT8" s="28" t="s">
        <v>102</v>
      </c>
      <c r="MU8" s="28" t="s">
        <v>102</v>
      </c>
      <c r="MV8" s="28" t="s">
        <v>102</v>
      </c>
      <c r="MW8" s="25" t="s">
        <v>102</v>
      </c>
      <c r="MX8" s="28" t="s">
        <v>102</v>
      </c>
      <c r="MY8" s="28" t="s">
        <v>102</v>
      </c>
      <c r="MZ8" s="28" t="s">
        <v>102</v>
      </c>
      <c r="NA8" s="15" t="s">
        <v>102</v>
      </c>
      <c r="NB8" s="28" t="s">
        <v>102</v>
      </c>
      <c r="NC8" s="28" t="s">
        <v>102</v>
      </c>
      <c r="ND8" s="25" t="s">
        <v>102</v>
      </c>
      <c r="NE8" s="28" t="s">
        <v>102</v>
      </c>
      <c r="NF8" s="33" t="s">
        <v>102</v>
      </c>
      <c r="NG8" s="33" t="s">
        <v>102</v>
      </c>
      <c r="NH8" s="33" t="s">
        <v>102</v>
      </c>
      <c r="NI8" s="6" t="s">
        <v>102</v>
      </c>
      <c r="NJ8" s="33" t="s">
        <v>102</v>
      </c>
      <c r="NK8" s="33" t="s">
        <v>102</v>
      </c>
      <c r="NL8" s="25">
        <f>32+8+4+34</f>
        <v>78</v>
      </c>
      <c r="NM8" s="25" t="s">
        <v>102</v>
      </c>
      <c r="NN8" s="25" t="s">
        <v>102</v>
      </c>
      <c r="NO8" s="25">
        <f>2+14+1+4+2+1+37</f>
        <v>61</v>
      </c>
      <c r="NP8" s="25" t="s">
        <v>102</v>
      </c>
      <c r="NQ8" s="29" t="s">
        <v>102</v>
      </c>
      <c r="NR8" s="30">
        <f>4+1+9+10+7</f>
        <v>31</v>
      </c>
      <c r="NS8" s="28" t="s">
        <v>102</v>
      </c>
      <c r="NT8" s="28" t="s">
        <v>102</v>
      </c>
      <c r="NU8" s="28" t="s">
        <v>102</v>
      </c>
      <c r="NV8" s="28" t="s">
        <v>102</v>
      </c>
      <c r="NW8" s="28" t="s">
        <v>102</v>
      </c>
      <c r="NX8" s="28" t="s">
        <v>102</v>
      </c>
      <c r="NY8" s="28" t="s">
        <v>102</v>
      </c>
      <c r="NZ8" s="28" t="s">
        <v>102</v>
      </c>
      <c r="OA8" s="28" t="s">
        <v>102</v>
      </c>
      <c r="OB8" s="28" t="s">
        <v>102</v>
      </c>
      <c r="OC8" s="25" t="s">
        <v>102</v>
      </c>
      <c r="OD8" s="25" t="s">
        <v>102</v>
      </c>
      <c r="OE8" s="25" t="s">
        <v>102</v>
      </c>
      <c r="OF8" s="25" t="s">
        <v>102</v>
      </c>
      <c r="OG8" s="26" t="s">
        <v>102</v>
      </c>
      <c r="OH8" s="28" t="s">
        <v>102</v>
      </c>
      <c r="OI8" s="28" t="s">
        <v>102</v>
      </c>
      <c r="OJ8" s="33" t="s">
        <v>102</v>
      </c>
      <c r="OK8" s="25">
        <v>8</v>
      </c>
      <c r="OL8" s="25" t="s">
        <v>102</v>
      </c>
      <c r="OM8" s="25" t="s">
        <v>102</v>
      </c>
      <c r="ON8" s="25" t="s">
        <v>102</v>
      </c>
      <c r="OO8" s="25" t="s">
        <v>102</v>
      </c>
      <c r="OP8" s="28" t="s">
        <v>102</v>
      </c>
      <c r="OQ8" s="28" t="s">
        <v>102</v>
      </c>
      <c r="OR8" s="28" t="s">
        <v>102</v>
      </c>
      <c r="OS8" s="28" t="s">
        <v>102</v>
      </c>
      <c r="OT8" s="28" t="s">
        <v>102</v>
      </c>
      <c r="OU8" s="25">
        <v>3</v>
      </c>
      <c r="OV8" s="25" t="s">
        <v>102</v>
      </c>
      <c r="OW8" s="25" t="s">
        <v>102</v>
      </c>
      <c r="OX8" s="25" t="s">
        <v>102</v>
      </c>
      <c r="OY8" s="25">
        <v>29</v>
      </c>
      <c r="OZ8" s="25" t="s">
        <v>102</v>
      </c>
      <c r="PA8" s="25" t="s">
        <v>102</v>
      </c>
      <c r="PB8" s="25">
        <v>2</v>
      </c>
      <c r="PC8" s="25" t="s">
        <v>102</v>
      </c>
      <c r="PD8" s="28" t="s">
        <v>102</v>
      </c>
      <c r="PE8" s="28" t="s">
        <v>102</v>
      </c>
      <c r="PF8" s="28">
        <v>2</v>
      </c>
      <c r="PG8" s="28" t="s">
        <v>102</v>
      </c>
      <c r="PH8" s="28" t="s">
        <v>102</v>
      </c>
      <c r="PI8" s="28" t="s">
        <v>102</v>
      </c>
      <c r="PJ8" s="25" t="s">
        <v>102</v>
      </c>
      <c r="PK8" s="25" t="s">
        <v>102</v>
      </c>
      <c r="PL8" s="25">
        <v>15</v>
      </c>
      <c r="PM8" s="25" t="s">
        <v>102</v>
      </c>
      <c r="PN8" s="25" t="s">
        <v>102</v>
      </c>
      <c r="PO8" s="25" t="s">
        <v>102</v>
      </c>
      <c r="PP8" s="25" t="s">
        <v>102</v>
      </c>
      <c r="PQ8" s="25" t="s">
        <v>102</v>
      </c>
      <c r="PR8" s="25" t="s">
        <v>102</v>
      </c>
      <c r="PS8" s="25" t="s">
        <v>102</v>
      </c>
      <c r="PT8" s="25" t="s">
        <v>102</v>
      </c>
      <c r="PU8" s="28" t="s">
        <v>102</v>
      </c>
      <c r="PV8" s="28" t="s">
        <v>102</v>
      </c>
      <c r="PW8" s="28" t="s">
        <v>102</v>
      </c>
      <c r="PX8" s="28" t="s">
        <v>102</v>
      </c>
      <c r="PY8" s="28" t="s">
        <v>102</v>
      </c>
      <c r="PZ8" s="28" t="s">
        <v>102</v>
      </c>
      <c r="QA8" s="28" t="s">
        <v>102</v>
      </c>
      <c r="QB8" s="25" t="s">
        <v>102</v>
      </c>
      <c r="QC8" s="25">
        <v>1</v>
      </c>
      <c r="QD8" s="28" t="s">
        <v>102</v>
      </c>
      <c r="QE8" s="28" t="s">
        <v>102</v>
      </c>
      <c r="QF8" s="25" t="s">
        <v>102</v>
      </c>
      <c r="QG8" s="25" t="s">
        <v>102</v>
      </c>
      <c r="QH8" s="25" t="s">
        <v>102</v>
      </c>
      <c r="QI8" s="58" t="s">
        <v>102</v>
      </c>
      <c r="QJ8" s="28" t="s">
        <v>102</v>
      </c>
      <c r="QK8" s="28" t="s">
        <v>102</v>
      </c>
      <c r="QL8" s="28" t="s">
        <v>102</v>
      </c>
      <c r="QM8" s="28" t="s">
        <v>102</v>
      </c>
      <c r="QN8" s="28" t="s">
        <v>102</v>
      </c>
      <c r="QO8" s="25" t="s">
        <v>102</v>
      </c>
      <c r="QP8" s="28">
        <v>1</v>
      </c>
      <c r="QQ8" s="25" t="s">
        <v>102</v>
      </c>
      <c r="QR8" s="25" t="s">
        <v>102</v>
      </c>
      <c r="QS8" s="28">
        <v>4</v>
      </c>
      <c r="QT8" s="28" t="s">
        <v>102</v>
      </c>
      <c r="QU8" s="28" t="s">
        <v>102</v>
      </c>
      <c r="QV8" s="28" t="s">
        <v>102</v>
      </c>
      <c r="QW8" s="28" t="s">
        <v>102</v>
      </c>
      <c r="QX8" s="25" t="s">
        <v>102</v>
      </c>
      <c r="QY8" s="25" t="s">
        <v>102</v>
      </c>
      <c r="QZ8" s="25" t="s">
        <v>102</v>
      </c>
      <c r="RA8" s="25" t="s">
        <v>102</v>
      </c>
      <c r="RB8" s="25" t="s">
        <v>102</v>
      </c>
      <c r="RC8" s="25" t="s">
        <v>102</v>
      </c>
      <c r="RD8" s="25">
        <v>1</v>
      </c>
      <c r="RE8" s="25" t="s">
        <v>102</v>
      </c>
      <c r="RF8" s="25" t="s">
        <v>102</v>
      </c>
      <c r="RG8" s="25" t="s">
        <v>102</v>
      </c>
      <c r="RH8" s="25" t="s">
        <v>102</v>
      </c>
      <c r="RI8" s="25" t="s">
        <v>102</v>
      </c>
      <c r="RJ8" s="30">
        <v>6</v>
      </c>
      <c r="RK8" s="36" t="s">
        <v>102</v>
      </c>
      <c r="RL8" s="33">
        <v>8</v>
      </c>
      <c r="RM8" s="31">
        <v>7</v>
      </c>
      <c r="RN8" s="31" t="s">
        <v>102</v>
      </c>
      <c r="RO8" s="31" t="s">
        <v>102</v>
      </c>
      <c r="RP8" s="31" t="s">
        <v>102</v>
      </c>
      <c r="RQ8" s="31" t="s">
        <v>102</v>
      </c>
      <c r="RR8" s="31" t="s">
        <v>102</v>
      </c>
      <c r="RS8" s="31" t="s">
        <v>102</v>
      </c>
      <c r="RT8" s="31" t="s">
        <v>102</v>
      </c>
      <c r="RU8" s="31" t="s">
        <v>102</v>
      </c>
      <c r="RV8" s="31" t="s">
        <v>102</v>
      </c>
      <c r="RW8" s="31">
        <v>5</v>
      </c>
      <c r="RX8" s="31" t="s">
        <v>102</v>
      </c>
      <c r="RY8" s="31" t="s">
        <v>102</v>
      </c>
      <c r="RZ8" s="31" t="s">
        <v>102</v>
      </c>
      <c r="SA8" s="31">
        <v>1</v>
      </c>
      <c r="SB8" s="31">
        <v>6</v>
      </c>
      <c r="SC8" s="31" t="s">
        <v>102</v>
      </c>
      <c r="SD8" s="31" t="s">
        <v>102</v>
      </c>
      <c r="SE8" s="25" t="s">
        <v>102</v>
      </c>
      <c r="SF8" s="25" t="s">
        <v>102</v>
      </c>
      <c r="SG8" s="25" t="s">
        <v>102</v>
      </c>
      <c r="SH8" s="25" t="s">
        <v>102</v>
      </c>
      <c r="SI8" s="25" t="s">
        <v>102</v>
      </c>
      <c r="SJ8" s="25" t="s">
        <v>102</v>
      </c>
      <c r="SK8" s="25" t="s">
        <v>102</v>
      </c>
      <c r="SL8" s="2" t="s">
        <v>102</v>
      </c>
      <c r="SM8" s="25">
        <v>14</v>
      </c>
      <c r="SN8" s="25" t="s">
        <v>102</v>
      </c>
      <c r="SO8" s="25" t="s">
        <v>102</v>
      </c>
      <c r="SP8" s="2" t="s">
        <v>102</v>
      </c>
      <c r="SQ8" s="25" t="s">
        <v>102</v>
      </c>
      <c r="SR8" s="25">
        <v>1</v>
      </c>
      <c r="SS8" s="25" t="s">
        <v>102</v>
      </c>
      <c r="ST8" s="25" t="s">
        <v>102</v>
      </c>
      <c r="SU8" s="25" t="s">
        <v>102</v>
      </c>
      <c r="SV8" s="28" t="s">
        <v>102</v>
      </c>
      <c r="SW8" s="25" t="s">
        <v>102</v>
      </c>
      <c r="SX8" s="25" t="s">
        <v>102</v>
      </c>
      <c r="SY8" s="25">
        <v>6</v>
      </c>
      <c r="SZ8" s="25" t="s">
        <v>102</v>
      </c>
      <c r="TA8" s="25" t="s">
        <v>102</v>
      </c>
      <c r="TB8" s="25" t="s">
        <v>102</v>
      </c>
      <c r="TC8" s="25" t="s">
        <v>102</v>
      </c>
      <c r="TD8" s="25" t="s">
        <v>102</v>
      </c>
      <c r="TE8" s="25" t="s">
        <v>102</v>
      </c>
      <c r="TF8" s="25" t="s">
        <v>102</v>
      </c>
      <c r="TG8" s="2" t="s">
        <v>102</v>
      </c>
      <c r="TH8" s="25" t="s">
        <v>102</v>
      </c>
      <c r="TI8" s="25" t="s">
        <v>102</v>
      </c>
      <c r="TJ8" s="25" t="s">
        <v>102</v>
      </c>
      <c r="TK8" s="25">
        <v>20</v>
      </c>
      <c r="TL8" s="25" t="s">
        <v>102</v>
      </c>
      <c r="TM8" s="25" t="s">
        <v>102</v>
      </c>
      <c r="TN8" s="25" t="s">
        <v>102</v>
      </c>
      <c r="TO8" s="28" t="s">
        <v>102</v>
      </c>
      <c r="TP8" s="28" t="s">
        <v>102</v>
      </c>
      <c r="TQ8" s="96"/>
      <c r="TR8" s="28" t="s">
        <v>102</v>
      </c>
      <c r="TS8" s="28" t="s">
        <v>102</v>
      </c>
      <c r="TT8" s="28" t="s">
        <v>102</v>
      </c>
      <c r="TU8" s="87"/>
      <c r="TV8" s="25" t="s">
        <v>102</v>
      </c>
      <c r="TW8" s="25" t="s">
        <v>102</v>
      </c>
      <c r="TX8" s="24">
        <f>6+17+1+6+6+1+10</f>
        <v>47</v>
      </c>
      <c r="TY8" s="24" t="s">
        <v>102</v>
      </c>
      <c r="TZ8" s="24" t="s">
        <v>102</v>
      </c>
      <c r="UA8" s="24" t="s">
        <v>102</v>
      </c>
      <c r="UB8" s="25" t="s">
        <v>102</v>
      </c>
      <c r="UC8" s="25" t="s">
        <v>102</v>
      </c>
      <c r="UD8" s="25" t="s">
        <v>102</v>
      </c>
      <c r="UE8" s="25" t="s">
        <v>102</v>
      </c>
      <c r="UF8" s="25" t="s">
        <v>102</v>
      </c>
      <c r="UG8" s="25" t="s">
        <v>102</v>
      </c>
      <c r="UH8" s="25" t="s">
        <v>102</v>
      </c>
      <c r="UI8" s="25" t="s">
        <v>102</v>
      </c>
      <c r="UJ8" s="25" t="s">
        <v>102</v>
      </c>
      <c r="UK8" s="25">
        <v>70</v>
      </c>
      <c r="UL8" s="25">
        <f>65+127</f>
        <v>192</v>
      </c>
      <c r="UM8" s="25" t="s">
        <v>102</v>
      </c>
      <c r="UN8" s="25" t="s">
        <v>102</v>
      </c>
      <c r="UO8" s="25" t="s">
        <v>102</v>
      </c>
      <c r="UP8" s="25">
        <v>68</v>
      </c>
      <c r="UQ8" s="25" t="s">
        <v>102</v>
      </c>
      <c r="UR8" s="28" t="s">
        <v>102</v>
      </c>
      <c r="US8" s="25" t="s">
        <v>102</v>
      </c>
      <c r="UT8" s="58" t="s">
        <v>102</v>
      </c>
      <c r="UU8" s="25" t="s">
        <v>102</v>
      </c>
      <c r="UV8" s="25" t="s">
        <v>102</v>
      </c>
      <c r="UW8" s="28" t="s">
        <v>102</v>
      </c>
      <c r="UX8" s="28" t="s">
        <v>102</v>
      </c>
      <c r="UY8" s="25" t="s">
        <v>102</v>
      </c>
      <c r="UZ8" s="28" t="s">
        <v>102</v>
      </c>
      <c r="VA8" s="25" t="s">
        <v>102</v>
      </c>
      <c r="VB8" s="25" t="s">
        <v>102</v>
      </c>
      <c r="VC8" s="25" t="s">
        <v>102</v>
      </c>
      <c r="VD8" s="25" t="s">
        <v>102</v>
      </c>
      <c r="VE8" s="25" t="s">
        <v>102</v>
      </c>
      <c r="VF8" s="58" t="s">
        <v>102</v>
      </c>
      <c r="VG8" s="28" t="s">
        <v>102</v>
      </c>
      <c r="VH8" s="28" t="s">
        <v>102</v>
      </c>
      <c r="VI8" s="28" t="s">
        <v>102</v>
      </c>
      <c r="VJ8" s="28" t="s">
        <v>102</v>
      </c>
      <c r="VK8" s="28" t="s">
        <v>102</v>
      </c>
      <c r="VL8" s="28">
        <v>1</v>
      </c>
      <c r="VM8" s="28" t="s">
        <v>102</v>
      </c>
      <c r="VN8" s="28" t="s">
        <v>102</v>
      </c>
      <c r="VO8" s="28" t="s">
        <v>102</v>
      </c>
      <c r="VP8" s="25" t="s">
        <v>102</v>
      </c>
      <c r="VQ8" s="25" t="s">
        <v>102</v>
      </c>
      <c r="VR8" s="25" t="s">
        <v>102</v>
      </c>
      <c r="VS8" s="25" t="s">
        <v>102</v>
      </c>
      <c r="VT8" s="25">
        <v>3</v>
      </c>
      <c r="VU8" s="25" t="s">
        <v>102</v>
      </c>
      <c r="VV8" s="25" t="s">
        <v>102</v>
      </c>
      <c r="VW8" s="25" t="s">
        <v>102</v>
      </c>
      <c r="VX8" s="25" t="s">
        <v>102</v>
      </c>
      <c r="VY8" s="25" t="s">
        <v>102</v>
      </c>
      <c r="VZ8" s="25" t="s">
        <v>102</v>
      </c>
      <c r="WA8" s="25" t="s">
        <v>102</v>
      </c>
      <c r="WB8" s="25" t="s">
        <v>102</v>
      </c>
      <c r="WC8" s="24">
        <v>1</v>
      </c>
      <c r="WD8" s="24" t="s">
        <v>102</v>
      </c>
      <c r="WE8" s="24" t="s">
        <v>102</v>
      </c>
      <c r="WF8" s="24" t="s">
        <v>102</v>
      </c>
      <c r="WG8" s="24" t="s">
        <v>102</v>
      </c>
      <c r="WH8" s="25" t="s">
        <v>102</v>
      </c>
      <c r="WI8" s="87"/>
      <c r="WJ8" s="24">
        <v>11</v>
      </c>
      <c r="WK8" s="25" t="s">
        <v>102</v>
      </c>
      <c r="WL8" s="25" t="s">
        <v>102</v>
      </c>
      <c r="WM8" s="2" t="s">
        <v>102</v>
      </c>
      <c r="WN8" s="25" t="s">
        <v>102</v>
      </c>
      <c r="WO8" s="25" t="s">
        <v>102</v>
      </c>
      <c r="WP8" s="25" t="s">
        <v>102</v>
      </c>
      <c r="WQ8" s="25" t="s">
        <v>102</v>
      </c>
      <c r="WR8" s="25" t="s">
        <v>102</v>
      </c>
      <c r="WS8" s="25" t="s">
        <v>102</v>
      </c>
      <c r="WT8" s="25" t="s">
        <v>102</v>
      </c>
      <c r="WU8" s="25">
        <v>1</v>
      </c>
      <c r="WV8" s="25" t="s">
        <v>102</v>
      </c>
      <c r="WW8" s="25" t="s">
        <v>102</v>
      </c>
      <c r="WX8" s="25" t="s">
        <v>102</v>
      </c>
      <c r="WY8" s="31" t="s">
        <v>102</v>
      </c>
      <c r="WZ8" s="31" t="s">
        <v>102</v>
      </c>
      <c r="XA8" s="31" t="s">
        <v>102</v>
      </c>
      <c r="XB8" s="31" t="s">
        <v>102</v>
      </c>
      <c r="XC8" s="31" t="s">
        <v>102</v>
      </c>
      <c r="XD8" s="31" t="s">
        <v>102</v>
      </c>
      <c r="XE8" s="31" t="s">
        <v>102</v>
      </c>
      <c r="XF8" s="31" t="s">
        <v>102</v>
      </c>
      <c r="XG8" s="31" t="s">
        <v>102</v>
      </c>
      <c r="XH8" s="31" t="s">
        <v>102</v>
      </c>
      <c r="XI8" s="25">
        <v>2</v>
      </c>
      <c r="XJ8" s="25" t="s">
        <v>102</v>
      </c>
      <c r="XK8" s="25" t="s">
        <v>102</v>
      </c>
      <c r="XL8" s="25" t="s">
        <v>102</v>
      </c>
      <c r="XM8" s="25">
        <v>1</v>
      </c>
      <c r="XN8" s="25" t="s">
        <v>102</v>
      </c>
      <c r="XO8" s="25" t="s">
        <v>102</v>
      </c>
      <c r="XP8" s="25" t="s">
        <v>102</v>
      </c>
      <c r="XQ8" s="25" t="s">
        <v>102</v>
      </c>
      <c r="XR8" s="25" t="s">
        <v>102</v>
      </c>
      <c r="XS8" s="25" t="s">
        <v>102</v>
      </c>
      <c r="XT8" s="25">
        <v>9</v>
      </c>
      <c r="XU8" s="25" t="s">
        <v>102</v>
      </c>
      <c r="XV8" s="25" t="s">
        <v>102</v>
      </c>
      <c r="XW8" s="25" t="s">
        <v>102</v>
      </c>
      <c r="XX8" s="25" t="s">
        <v>102</v>
      </c>
      <c r="XY8" s="25" t="s">
        <v>102</v>
      </c>
      <c r="XZ8" s="25" t="s">
        <v>102</v>
      </c>
      <c r="YA8" s="24">
        <v>1</v>
      </c>
      <c r="YB8" s="24" t="s">
        <v>102</v>
      </c>
      <c r="YC8" s="24" t="s">
        <v>102</v>
      </c>
      <c r="YD8" s="25" t="s">
        <v>102</v>
      </c>
      <c r="YE8" s="25" t="s">
        <v>102</v>
      </c>
      <c r="YF8" s="25" t="s">
        <v>102</v>
      </c>
      <c r="YG8" s="24" t="s">
        <v>102</v>
      </c>
      <c r="YH8" s="24">
        <v>35</v>
      </c>
      <c r="YI8" s="24">
        <v>1</v>
      </c>
      <c r="YJ8" s="87"/>
      <c r="YK8" s="24" t="s">
        <v>102</v>
      </c>
      <c r="YL8" s="96"/>
      <c r="YM8" s="29" t="s">
        <v>102</v>
      </c>
      <c r="YN8" s="29" t="s">
        <v>102</v>
      </c>
      <c r="YO8" s="29" t="s">
        <v>102</v>
      </c>
      <c r="YP8" s="29" t="s">
        <v>102</v>
      </c>
      <c r="YQ8" s="29" t="s">
        <v>102</v>
      </c>
      <c r="YR8" s="29" t="s">
        <v>102</v>
      </c>
      <c r="YS8" s="29" t="s">
        <v>102</v>
      </c>
      <c r="YT8" s="28" t="s">
        <v>102</v>
      </c>
      <c r="YU8" s="28" t="s">
        <v>102</v>
      </c>
      <c r="YV8" s="29" t="s">
        <v>102</v>
      </c>
      <c r="YW8" s="104"/>
      <c r="YX8" s="31" t="s">
        <v>102</v>
      </c>
      <c r="YY8" s="39" t="s">
        <v>102</v>
      </c>
      <c r="YZ8" s="39" t="s">
        <v>102</v>
      </c>
      <c r="ZA8" s="29" t="s">
        <v>102</v>
      </c>
      <c r="ZB8" s="28" t="s">
        <v>102</v>
      </c>
      <c r="ZC8" s="28" t="s">
        <v>102</v>
      </c>
      <c r="ZD8" s="28" t="s">
        <v>102</v>
      </c>
      <c r="ZE8" s="25" t="s">
        <v>102</v>
      </c>
      <c r="ZF8" s="25" t="s">
        <v>102</v>
      </c>
      <c r="ZG8" s="25" t="s">
        <v>114</v>
      </c>
      <c r="ZH8" s="25" t="s">
        <v>102</v>
      </c>
      <c r="ZI8" s="29" t="s">
        <v>102</v>
      </c>
      <c r="ZJ8" s="25" t="s">
        <v>102</v>
      </c>
      <c r="ZK8" s="25" t="s">
        <v>102</v>
      </c>
      <c r="ZL8" s="25" t="s">
        <v>102</v>
      </c>
      <c r="ZM8" s="25" t="s">
        <v>102</v>
      </c>
      <c r="ZN8" s="25" t="s">
        <v>102</v>
      </c>
      <c r="ZO8" s="25" t="s">
        <v>102</v>
      </c>
      <c r="ZP8" s="28" t="s">
        <v>102</v>
      </c>
      <c r="ZQ8" s="28" t="s">
        <v>102</v>
      </c>
      <c r="ZR8" s="15" t="s">
        <v>102</v>
      </c>
      <c r="ZS8" s="28" t="s">
        <v>102</v>
      </c>
      <c r="ZT8" s="28" t="s">
        <v>102</v>
      </c>
      <c r="ZU8" s="28" t="s">
        <v>102</v>
      </c>
      <c r="ZV8" s="28" t="s">
        <v>102</v>
      </c>
      <c r="ZW8" s="28" t="s">
        <v>102</v>
      </c>
      <c r="ZX8" s="28">
        <v>2</v>
      </c>
      <c r="ZY8" s="25" t="s">
        <v>102</v>
      </c>
      <c r="ZZ8" s="16" t="s">
        <v>102</v>
      </c>
      <c r="AAA8" s="29" t="s">
        <v>102</v>
      </c>
      <c r="AAB8" s="25" t="s">
        <v>102</v>
      </c>
      <c r="AAC8" s="25" t="s">
        <v>102</v>
      </c>
      <c r="AAD8" s="25" t="s">
        <v>102</v>
      </c>
      <c r="AAE8" s="29" t="s">
        <v>102</v>
      </c>
      <c r="AAF8" s="25" t="s">
        <v>102</v>
      </c>
      <c r="AAG8" s="2" t="s">
        <v>102</v>
      </c>
      <c r="AAH8" s="25" t="s">
        <v>102</v>
      </c>
      <c r="AAI8" s="2" t="s">
        <v>102</v>
      </c>
      <c r="AAJ8" s="2" t="s">
        <v>102</v>
      </c>
      <c r="AAK8" s="25" t="s">
        <v>102</v>
      </c>
      <c r="AAL8" s="25" t="s">
        <v>102</v>
      </c>
      <c r="AAM8" s="25" t="s">
        <v>102</v>
      </c>
      <c r="AAN8" s="2" t="s">
        <v>102</v>
      </c>
      <c r="AAO8" s="29" t="s">
        <v>102</v>
      </c>
      <c r="AAP8" s="29" t="s">
        <v>102</v>
      </c>
      <c r="AAQ8" s="28" t="s">
        <v>102</v>
      </c>
      <c r="AAR8" s="29" t="s">
        <v>102</v>
      </c>
      <c r="AAS8" s="87"/>
      <c r="AAT8" s="25" t="s">
        <v>102</v>
      </c>
      <c r="AAU8" s="25">
        <v>2</v>
      </c>
      <c r="AAV8" s="87"/>
      <c r="AAW8" s="31" t="s">
        <v>102</v>
      </c>
      <c r="AAX8" s="28" t="s">
        <v>102</v>
      </c>
      <c r="AAY8" s="28" t="s">
        <v>102</v>
      </c>
      <c r="AAZ8" s="28" t="s">
        <v>102</v>
      </c>
      <c r="ABA8" s="28" t="s">
        <v>102</v>
      </c>
      <c r="ABB8" s="25">
        <v>1</v>
      </c>
      <c r="ABC8" s="25" t="s">
        <v>102</v>
      </c>
      <c r="ABD8" s="28" t="s">
        <v>102</v>
      </c>
      <c r="ABE8" s="25" t="s">
        <v>102</v>
      </c>
      <c r="ABF8" s="25" t="s">
        <v>102</v>
      </c>
      <c r="ABG8" s="25" t="s">
        <v>102</v>
      </c>
      <c r="ABH8" s="25" t="s">
        <v>102</v>
      </c>
      <c r="ABI8" s="25" t="s">
        <v>102</v>
      </c>
      <c r="ABJ8" s="25">
        <v>25</v>
      </c>
      <c r="ABK8" s="25" t="s">
        <v>102</v>
      </c>
      <c r="ABL8" s="25">
        <v>11</v>
      </c>
      <c r="ABM8" s="25" t="s">
        <v>102</v>
      </c>
      <c r="ABN8" s="25" t="s">
        <v>102</v>
      </c>
      <c r="ABO8" s="25" t="s">
        <v>102</v>
      </c>
      <c r="ABP8" s="29" t="s">
        <v>102</v>
      </c>
      <c r="ABQ8" s="24">
        <v>3</v>
      </c>
      <c r="ABR8" s="25" t="s">
        <v>102</v>
      </c>
      <c r="ABS8" s="25" t="s">
        <v>102</v>
      </c>
      <c r="ABT8" s="25" t="s">
        <v>102</v>
      </c>
      <c r="ABU8" s="28" t="s">
        <v>102</v>
      </c>
      <c r="ABV8" s="28" t="s">
        <v>102</v>
      </c>
      <c r="ABW8" s="28" t="s">
        <v>102</v>
      </c>
      <c r="ABX8" s="29" t="s">
        <v>102</v>
      </c>
      <c r="ABY8" s="24">
        <v>1</v>
      </c>
      <c r="ABZ8" s="37" t="s">
        <v>102</v>
      </c>
      <c r="ACA8" s="29" t="s">
        <v>102</v>
      </c>
      <c r="ACB8" s="30">
        <v>40</v>
      </c>
      <c r="ACC8" s="31" t="s">
        <v>102</v>
      </c>
      <c r="ACD8" s="31" t="s">
        <v>102</v>
      </c>
      <c r="ACE8" s="31" t="s">
        <v>102</v>
      </c>
      <c r="ACF8" s="29" t="s">
        <v>102</v>
      </c>
      <c r="ACG8" s="28" t="s">
        <v>102</v>
      </c>
      <c r="ACH8" s="28" t="s">
        <v>102</v>
      </c>
      <c r="ACI8" s="28">
        <v>13</v>
      </c>
      <c r="ACJ8" s="28" t="s">
        <v>102</v>
      </c>
      <c r="ACK8" s="28" t="s">
        <v>102</v>
      </c>
      <c r="ACL8" s="23" t="s">
        <v>102</v>
      </c>
      <c r="ACM8" s="28" t="s">
        <v>102</v>
      </c>
      <c r="ACN8" s="28" t="s">
        <v>102</v>
      </c>
      <c r="ACO8" s="29" t="s">
        <v>102</v>
      </c>
      <c r="ACP8" s="107" t="s">
        <v>102</v>
      </c>
      <c r="ACQ8" s="25" t="s">
        <v>102</v>
      </c>
      <c r="ACR8" s="25">
        <v>9</v>
      </c>
      <c r="ACS8" s="25" t="s">
        <v>102</v>
      </c>
      <c r="ACT8" s="25">
        <v>7</v>
      </c>
      <c r="ACU8" s="25" t="s">
        <v>102</v>
      </c>
      <c r="ACV8" s="25" t="s">
        <v>102</v>
      </c>
      <c r="ACW8" s="25">
        <f>5+1+1+1+1+1+32</f>
        <v>42</v>
      </c>
      <c r="ACX8" s="25" t="s">
        <v>102</v>
      </c>
      <c r="ACY8" s="25">
        <v>1</v>
      </c>
      <c r="ACZ8" s="25" t="s">
        <v>102</v>
      </c>
      <c r="ADA8" s="25">
        <f>20+1+29+7+1</f>
        <v>58</v>
      </c>
      <c r="ADB8" s="25">
        <v>2</v>
      </c>
      <c r="ADC8" s="28" t="s">
        <v>102</v>
      </c>
      <c r="ADD8" s="28" t="s">
        <v>102</v>
      </c>
      <c r="ADE8" s="28">
        <v>9</v>
      </c>
      <c r="ADF8" s="28" t="s">
        <v>102</v>
      </c>
      <c r="ADG8" s="28" t="s">
        <v>102</v>
      </c>
      <c r="ADH8" s="28" t="s">
        <v>102</v>
      </c>
      <c r="ADI8" s="28" t="s">
        <v>102</v>
      </c>
      <c r="ADJ8" s="28" t="s">
        <v>102</v>
      </c>
      <c r="ADK8" s="31">
        <v>28</v>
      </c>
      <c r="ADL8" s="31" t="s">
        <v>102</v>
      </c>
      <c r="ADM8" s="31" t="s">
        <v>102</v>
      </c>
      <c r="ADN8" s="15" t="s">
        <v>102</v>
      </c>
      <c r="ADO8" s="31" t="s">
        <v>102</v>
      </c>
      <c r="ADP8" s="31" t="s">
        <v>102</v>
      </c>
      <c r="ADQ8" s="31" t="s">
        <v>102</v>
      </c>
      <c r="ADR8" s="25" t="s">
        <v>102</v>
      </c>
      <c r="ADS8" s="25" t="s">
        <v>102</v>
      </c>
      <c r="ADT8" s="25">
        <v>2</v>
      </c>
      <c r="ADU8" s="25" t="s">
        <v>102</v>
      </c>
      <c r="ADV8" s="25" t="s">
        <v>102</v>
      </c>
      <c r="ADW8" s="25" t="s">
        <v>102</v>
      </c>
      <c r="ADX8" s="28" t="s">
        <v>102</v>
      </c>
      <c r="ADY8" s="25" t="s">
        <v>102</v>
      </c>
      <c r="ADZ8" s="29" t="s">
        <v>102</v>
      </c>
      <c r="AEA8" s="28" t="s">
        <v>102</v>
      </c>
      <c r="AEB8" s="28">
        <v>1</v>
      </c>
      <c r="AEC8" s="28" t="s">
        <v>102</v>
      </c>
      <c r="AED8" s="28" t="s">
        <v>102</v>
      </c>
      <c r="AEE8" s="28" t="s">
        <v>102</v>
      </c>
      <c r="AEF8" s="28" t="s">
        <v>102</v>
      </c>
      <c r="AEG8" s="28" t="s">
        <v>102</v>
      </c>
      <c r="AEH8" s="28" t="s">
        <v>102</v>
      </c>
      <c r="AEI8" s="28" t="s">
        <v>102</v>
      </c>
      <c r="AEJ8" s="28" t="s">
        <v>102</v>
      </c>
      <c r="AEK8" s="30">
        <f>8+8+3+2+1</f>
        <v>22</v>
      </c>
      <c r="AEL8" s="28" t="s">
        <v>102</v>
      </c>
      <c r="AEM8" s="28" t="s">
        <v>102</v>
      </c>
      <c r="AEN8" s="28" t="s">
        <v>102</v>
      </c>
      <c r="AEO8" s="28" t="s">
        <v>102</v>
      </c>
      <c r="AEP8" s="30">
        <v>12</v>
      </c>
      <c r="AEQ8" s="28" t="s">
        <v>102</v>
      </c>
      <c r="AER8" s="29" t="s">
        <v>102</v>
      </c>
      <c r="AES8" s="28" t="s">
        <v>102</v>
      </c>
      <c r="AET8" s="28" t="s">
        <v>102</v>
      </c>
      <c r="AEU8" s="28" t="s">
        <v>102</v>
      </c>
      <c r="AEV8" s="28" t="s">
        <v>102</v>
      </c>
      <c r="AEW8" s="28" t="s">
        <v>102</v>
      </c>
      <c r="AEX8" s="87"/>
      <c r="AEY8" s="37" t="s">
        <v>102</v>
      </c>
      <c r="AEZ8" s="24">
        <v>1</v>
      </c>
      <c r="AFA8" s="24" t="s">
        <v>102</v>
      </c>
      <c r="AFB8" s="24" t="s">
        <v>102</v>
      </c>
      <c r="AFC8" s="24" t="s">
        <v>102</v>
      </c>
      <c r="AFD8" s="24" t="s">
        <v>102</v>
      </c>
      <c r="AFE8" s="25" t="s">
        <v>102</v>
      </c>
      <c r="AFF8" s="25" t="s">
        <v>102</v>
      </c>
      <c r="AFG8" s="25" t="s">
        <v>102</v>
      </c>
      <c r="AFH8" s="25" t="s">
        <v>102</v>
      </c>
      <c r="AFI8" s="24">
        <v>2</v>
      </c>
      <c r="AFJ8" s="25">
        <v>2</v>
      </c>
      <c r="AFK8" s="28" t="s">
        <v>102</v>
      </c>
      <c r="AFL8" s="28" t="s">
        <v>102</v>
      </c>
      <c r="AFM8" s="28" t="s">
        <v>102</v>
      </c>
      <c r="AFN8" s="25">
        <v>1</v>
      </c>
      <c r="AFO8" s="25" t="s">
        <v>102</v>
      </c>
      <c r="AFP8" s="25" t="s">
        <v>102</v>
      </c>
      <c r="AFQ8" s="28" t="s">
        <v>102</v>
      </c>
      <c r="AFR8" s="28" t="s">
        <v>102</v>
      </c>
      <c r="AFS8" s="28" t="s">
        <v>102</v>
      </c>
      <c r="AFT8" s="28" t="s">
        <v>102</v>
      </c>
      <c r="AFU8" s="28" t="s">
        <v>102</v>
      </c>
      <c r="AFV8" s="28" t="s">
        <v>102</v>
      </c>
      <c r="AFW8" s="25" t="s">
        <v>102</v>
      </c>
      <c r="AFX8" s="25" t="s">
        <v>102</v>
      </c>
      <c r="AFY8" s="25" t="s">
        <v>102</v>
      </c>
      <c r="AFZ8" s="25" t="s">
        <v>102</v>
      </c>
      <c r="AGA8" s="25" t="s">
        <v>102</v>
      </c>
      <c r="AGB8" s="25">
        <v>3</v>
      </c>
      <c r="AGC8" s="25" t="s">
        <v>102</v>
      </c>
      <c r="AGD8" s="25" t="s">
        <v>102</v>
      </c>
      <c r="AGE8" s="25" t="s">
        <v>102</v>
      </c>
      <c r="AGF8" s="25" t="s">
        <v>102</v>
      </c>
      <c r="AGG8" s="25" t="s">
        <v>102</v>
      </c>
      <c r="AGH8" s="25" t="s">
        <v>102</v>
      </c>
      <c r="AGI8" s="25" t="s">
        <v>102</v>
      </c>
      <c r="AGJ8" s="25" t="s">
        <v>102</v>
      </c>
      <c r="AGK8" s="25" t="s">
        <v>102</v>
      </c>
      <c r="AGL8" s="25" t="s">
        <v>102</v>
      </c>
      <c r="AGM8" s="25" t="s">
        <v>102</v>
      </c>
      <c r="AGN8" s="25" t="s">
        <v>102</v>
      </c>
      <c r="AGO8" s="25" t="s">
        <v>102</v>
      </c>
      <c r="AGP8" s="29" t="s">
        <v>102</v>
      </c>
      <c r="AGQ8" s="24" t="s">
        <v>102</v>
      </c>
      <c r="AGR8" s="24" t="s">
        <v>102</v>
      </c>
      <c r="AGS8" s="25">
        <v>3</v>
      </c>
      <c r="AGT8" s="25" t="s">
        <v>102</v>
      </c>
      <c r="AGU8" s="25" t="s">
        <v>102</v>
      </c>
      <c r="AGV8" s="25" t="s">
        <v>102</v>
      </c>
      <c r="AGW8" s="24" t="s">
        <v>102</v>
      </c>
      <c r="AGX8" s="25" t="s">
        <v>102</v>
      </c>
      <c r="AGY8" s="25" t="s">
        <v>102</v>
      </c>
      <c r="AGZ8" s="25" t="s">
        <v>102</v>
      </c>
      <c r="AHA8" s="25" t="s">
        <v>102</v>
      </c>
      <c r="AHB8" s="25">
        <v>7</v>
      </c>
      <c r="AHC8" s="25">
        <v>1</v>
      </c>
      <c r="AHD8" s="25">
        <v>9</v>
      </c>
      <c r="AHE8" s="25" t="s">
        <v>102</v>
      </c>
      <c r="AHF8" s="25" t="s">
        <v>102</v>
      </c>
      <c r="AHG8" s="25" t="s">
        <v>102</v>
      </c>
      <c r="AHH8" s="25">
        <v>2</v>
      </c>
      <c r="AHI8" s="25" t="s">
        <v>102</v>
      </c>
      <c r="AHJ8" s="25" t="s">
        <v>102</v>
      </c>
      <c r="AHK8" s="25" t="s">
        <v>102</v>
      </c>
      <c r="AHL8" s="25" t="s">
        <v>102</v>
      </c>
      <c r="AHM8" s="25" t="s">
        <v>102</v>
      </c>
      <c r="AHN8" s="25" t="s">
        <v>102</v>
      </c>
      <c r="AHO8" s="25" t="s">
        <v>102</v>
      </c>
      <c r="AHP8" s="25" t="s">
        <v>102</v>
      </c>
      <c r="AHQ8" s="25" t="s">
        <v>102</v>
      </c>
      <c r="AHR8" s="25" t="s">
        <v>102</v>
      </c>
      <c r="AHS8" s="25" t="s">
        <v>102</v>
      </c>
      <c r="AHT8" s="25" t="s">
        <v>102</v>
      </c>
      <c r="AHU8" s="25" t="s">
        <v>102</v>
      </c>
      <c r="AHV8" s="25" t="s">
        <v>102</v>
      </c>
      <c r="AHW8" s="25" t="s">
        <v>102</v>
      </c>
      <c r="AHX8" s="25" t="s">
        <v>102</v>
      </c>
      <c r="AHY8" s="25" t="s">
        <v>102</v>
      </c>
      <c r="AHZ8" s="25" t="s">
        <v>102</v>
      </c>
      <c r="AIA8" s="25">
        <v>2</v>
      </c>
      <c r="AIB8" s="25" t="s">
        <v>102</v>
      </c>
      <c r="AIC8" s="25" t="s">
        <v>102</v>
      </c>
      <c r="AID8" s="25" t="s">
        <v>102</v>
      </c>
      <c r="AIE8" s="25" t="s">
        <v>102</v>
      </c>
      <c r="AIF8" s="25" t="s">
        <v>102</v>
      </c>
      <c r="AIG8" s="25" t="s">
        <v>102</v>
      </c>
      <c r="AIH8" s="25" t="s">
        <v>102</v>
      </c>
      <c r="AII8" s="25" t="s">
        <v>102</v>
      </c>
      <c r="AIJ8" s="25" t="s">
        <v>102</v>
      </c>
      <c r="AIK8" s="25" t="s">
        <v>102</v>
      </c>
      <c r="AIL8" s="25" t="s">
        <v>102</v>
      </c>
      <c r="AIM8" s="25" t="s">
        <v>102</v>
      </c>
      <c r="AIN8" s="25">
        <v>3</v>
      </c>
      <c r="AIO8" s="25" t="s">
        <v>102</v>
      </c>
      <c r="AIP8" s="25" t="s">
        <v>102</v>
      </c>
      <c r="AIQ8" s="25" t="s">
        <v>102</v>
      </c>
      <c r="AIR8" s="2" t="s">
        <v>102</v>
      </c>
      <c r="AIS8" s="25" t="s">
        <v>102</v>
      </c>
      <c r="AIT8" s="25" t="s">
        <v>102</v>
      </c>
      <c r="AIU8" s="25" t="s">
        <v>102</v>
      </c>
      <c r="AIV8" s="25">
        <v>1</v>
      </c>
      <c r="AIW8" s="25" t="s">
        <v>102</v>
      </c>
      <c r="AIX8" s="25" t="s">
        <v>102</v>
      </c>
      <c r="AIY8" s="25" t="s">
        <v>102</v>
      </c>
      <c r="AIZ8" s="25" t="s">
        <v>102</v>
      </c>
      <c r="AJA8" s="25" t="s">
        <v>102</v>
      </c>
      <c r="AJB8" s="25" t="s">
        <v>102</v>
      </c>
      <c r="AJC8" s="25">
        <v>8</v>
      </c>
      <c r="AJD8" s="25">
        <v>3</v>
      </c>
      <c r="AJE8" s="25" t="s">
        <v>102</v>
      </c>
      <c r="AJF8" s="25" t="s">
        <v>102</v>
      </c>
      <c r="AJG8" s="25" t="s">
        <v>102</v>
      </c>
      <c r="AJH8" s="25" t="s">
        <v>102</v>
      </c>
      <c r="AJI8" s="25">
        <v>20</v>
      </c>
      <c r="AJJ8" s="25" t="s">
        <v>102</v>
      </c>
      <c r="AJK8" s="24">
        <v>4</v>
      </c>
      <c r="AJL8" s="24">
        <v>2</v>
      </c>
      <c r="AJM8" s="25" t="s">
        <v>102</v>
      </c>
      <c r="AJN8" s="24">
        <v>1</v>
      </c>
      <c r="AJO8" s="25" t="s">
        <v>102</v>
      </c>
      <c r="AJP8" s="25" t="s">
        <v>102</v>
      </c>
      <c r="AJQ8" s="28" t="s">
        <v>102</v>
      </c>
      <c r="AJR8" s="25" t="s">
        <v>102</v>
      </c>
      <c r="AJS8" s="25" t="s">
        <v>102</v>
      </c>
      <c r="AJT8" s="25">
        <v>11</v>
      </c>
      <c r="AJU8" s="25" t="s">
        <v>102</v>
      </c>
      <c r="AJV8" s="25" t="s">
        <v>102</v>
      </c>
      <c r="AJW8" s="25" t="s">
        <v>102</v>
      </c>
      <c r="AJX8" s="25" t="s">
        <v>102</v>
      </c>
      <c r="AJY8" s="25" t="s">
        <v>102</v>
      </c>
      <c r="AJZ8" s="25" t="s">
        <v>102</v>
      </c>
      <c r="AKA8" s="25" t="s">
        <v>102</v>
      </c>
      <c r="AKB8" s="25" t="s">
        <v>102</v>
      </c>
      <c r="AKC8" s="25" t="s">
        <v>102</v>
      </c>
      <c r="AKD8" s="25" t="s">
        <v>102</v>
      </c>
      <c r="AKE8" s="25" t="s">
        <v>102</v>
      </c>
      <c r="AKF8" s="25" t="s">
        <v>102</v>
      </c>
      <c r="AKG8" s="25" t="s">
        <v>102</v>
      </c>
      <c r="AKH8" s="28" t="s">
        <v>102</v>
      </c>
      <c r="AKI8" s="24">
        <v>10</v>
      </c>
      <c r="AKJ8" s="25" t="s">
        <v>102</v>
      </c>
      <c r="AKK8" s="25" t="s">
        <v>102</v>
      </c>
      <c r="AKL8" s="25" t="s">
        <v>102</v>
      </c>
      <c r="AKM8" s="25" t="s">
        <v>102</v>
      </c>
      <c r="AKN8" s="25" t="s">
        <v>102</v>
      </c>
      <c r="AKO8" s="25" t="s">
        <v>102</v>
      </c>
      <c r="AKP8" s="25" t="s">
        <v>102</v>
      </c>
      <c r="AKQ8" s="25" t="s">
        <v>102</v>
      </c>
      <c r="AKR8" s="25" t="s">
        <v>102</v>
      </c>
      <c r="AKS8" s="24">
        <v>2</v>
      </c>
      <c r="AKT8" s="25">
        <v>2</v>
      </c>
    </row>
    <row r="9" spans="1:982" ht="15" thickBot="1" x14ac:dyDescent="0.35">
      <c r="A9" s="73" t="s">
        <v>149</v>
      </c>
      <c r="B9" s="87"/>
      <c r="C9" s="33" t="s">
        <v>102</v>
      </c>
      <c r="D9" s="33" t="s">
        <v>102</v>
      </c>
      <c r="E9" s="28" t="s">
        <v>102</v>
      </c>
      <c r="F9" s="25" t="s">
        <v>102</v>
      </c>
      <c r="G9" s="28" t="s">
        <v>102</v>
      </c>
      <c r="H9" s="28" t="s">
        <v>102</v>
      </c>
      <c r="I9" s="28" t="s">
        <v>102</v>
      </c>
      <c r="J9" s="29" t="s">
        <v>102</v>
      </c>
      <c r="K9" s="29" t="s">
        <v>102</v>
      </c>
      <c r="L9" s="25" t="s">
        <v>102</v>
      </c>
      <c r="M9" s="28" t="s">
        <v>102</v>
      </c>
      <c r="N9" s="25" t="s">
        <v>102</v>
      </c>
      <c r="O9" s="25" t="s">
        <v>102</v>
      </c>
      <c r="P9" s="25" t="s">
        <v>102</v>
      </c>
      <c r="Q9" s="25" t="s">
        <v>102</v>
      </c>
      <c r="R9" s="25" t="s">
        <v>102</v>
      </c>
      <c r="S9" s="25" t="s">
        <v>102</v>
      </c>
      <c r="T9" s="25" t="s">
        <v>102</v>
      </c>
      <c r="U9" s="28" t="s">
        <v>102</v>
      </c>
      <c r="V9" s="25" t="s">
        <v>102</v>
      </c>
      <c r="W9" s="14" t="s">
        <v>102</v>
      </c>
      <c r="X9" s="25" t="s">
        <v>102</v>
      </c>
      <c r="Y9" s="28" t="s">
        <v>102</v>
      </c>
      <c r="Z9" s="28" t="s">
        <v>102</v>
      </c>
      <c r="AA9" s="15" t="s">
        <v>102</v>
      </c>
      <c r="AB9" s="15" t="s">
        <v>102</v>
      </c>
      <c r="AC9" s="28" t="s">
        <v>102</v>
      </c>
      <c r="AD9" s="25" t="s">
        <v>102</v>
      </c>
      <c r="AE9" s="25" t="s">
        <v>102</v>
      </c>
      <c r="AF9" s="25" t="s">
        <v>102</v>
      </c>
      <c r="AG9" s="25">
        <v>1</v>
      </c>
      <c r="AH9" s="25">
        <v>2</v>
      </c>
      <c r="AI9" s="25" t="s">
        <v>102</v>
      </c>
      <c r="AJ9" s="25" t="s">
        <v>102</v>
      </c>
      <c r="AK9" s="25" t="s">
        <v>102</v>
      </c>
      <c r="AL9" s="25">
        <v>3</v>
      </c>
      <c r="AM9" s="25" t="s">
        <v>102</v>
      </c>
      <c r="AN9" s="25" t="s">
        <v>102</v>
      </c>
      <c r="AO9" s="25" t="s">
        <v>102</v>
      </c>
      <c r="AP9" s="25" t="s">
        <v>102</v>
      </c>
      <c r="AQ9" s="25" t="s">
        <v>102</v>
      </c>
      <c r="AR9" s="25" t="s">
        <v>102</v>
      </c>
      <c r="AS9" s="25" t="s">
        <v>102</v>
      </c>
      <c r="AT9" s="25" t="s">
        <v>102</v>
      </c>
      <c r="AU9" s="87"/>
      <c r="AV9" s="25">
        <v>3</v>
      </c>
      <c r="AW9" s="25" t="s">
        <v>102</v>
      </c>
      <c r="AX9" s="25" t="s">
        <v>102</v>
      </c>
      <c r="AY9" s="25" t="s">
        <v>102</v>
      </c>
      <c r="AZ9" s="25" t="s">
        <v>102</v>
      </c>
      <c r="BA9" s="25" t="s">
        <v>102</v>
      </c>
      <c r="BB9" s="25" t="s">
        <v>102</v>
      </c>
      <c r="BC9" s="25" t="s">
        <v>102</v>
      </c>
      <c r="BD9" s="25">
        <f>14+1+2+13+6+7+1+145+1+2+10+7+41+6+25+7+2+22</f>
        <v>312</v>
      </c>
      <c r="BE9" s="87"/>
      <c r="BF9" s="24">
        <v>7</v>
      </c>
      <c r="BG9" s="24" t="s">
        <v>102</v>
      </c>
      <c r="BH9" s="24" t="s">
        <v>102</v>
      </c>
      <c r="BI9" s="24" t="s">
        <v>102</v>
      </c>
      <c r="BJ9" s="25">
        <f>18+15+1+3</f>
        <v>37</v>
      </c>
      <c r="BK9" s="96"/>
      <c r="BL9" s="39" t="s">
        <v>102</v>
      </c>
      <c r="BM9" s="33" t="s">
        <v>102</v>
      </c>
      <c r="BN9" s="31" t="s">
        <v>102</v>
      </c>
      <c r="BO9" s="41" t="s">
        <v>102</v>
      </c>
      <c r="BP9" s="31" t="s">
        <v>102</v>
      </c>
      <c r="BQ9" s="31" t="s">
        <v>102</v>
      </c>
      <c r="BR9" s="31" t="s">
        <v>102</v>
      </c>
      <c r="BS9" s="31" t="s">
        <v>102</v>
      </c>
      <c r="BT9" s="31" t="s">
        <v>102</v>
      </c>
      <c r="BU9" s="31" t="s">
        <v>102</v>
      </c>
      <c r="BV9" s="31" t="s">
        <v>102</v>
      </c>
      <c r="BW9" s="31" t="s">
        <v>102</v>
      </c>
      <c r="BX9" s="31">
        <v>1</v>
      </c>
      <c r="BY9" s="31" t="s">
        <v>102</v>
      </c>
      <c r="BZ9" s="41" t="s">
        <v>102</v>
      </c>
      <c r="CA9" s="31" t="s">
        <v>102</v>
      </c>
      <c r="CB9" s="31" t="s">
        <v>102</v>
      </c>
      <c r="CC9" s="31" t="s">
        <v>102</v>
      </c>
      <c r="CD9" s="31" t="s">
        <v>102</v>
      </c>
      <c r="CE9" s="31" t="s">
        <v>102</v>
      </c>
      <c r="CF9" s="31" t="s">
        <v>102</v>
      </c>
      <c r="CG9" s="31" t="s">
        <v>102</v>
      </c>
      <c r="CH9" s="31" t="s">
        <v>102</v>
      </c>
      <c r="CI9" s="31" t="s">
        <v>102</v>
      </c>
      <c r="CJ9" s="44">
        <v>2</v>
      </c>
      <c r="CK9" s="31" t="s">
        <v>102</v>
      </c>
      <c r="CL9" s="31" t="s">
        <v>102</v>
      </c>
      <c r="CM9" s="31" t="s">
        <v>102</v>
      </c>
      <c r="CN9" s="31" t="s">
        <v>102</v>
      </c>
      <c r="CO9" s="39" t="s">
        <v>102</v>
      </c>
      <c r="CP9" s="31" t="s">
        <v>102</v>
      </c>
      <c r="CQ9" s="31">
        <v>1</v>
      </c>
      <c r="CR9" s="31" t="s">
        <v>102</v>
      </c>
      <c r="CS9" s="41" t="s">
        <v>102</v>
      </c>
      <c r="CT9" s="39" t="s">
        <v>102</v>
      </c>
      <c r="CU9" s="31" t="s">
        <v>102</v>
      </c>
      <c r="CV9" s="31" t="s">
        <v>102</v>
      </c>
      <c r="CW9" s="31" t="s">
        <v>102</v>
      </c>
      <c r="CX9" s="31" t="s">
        <v>102</v>
      </c>
      <c r="CY9" s="31" t="s">
        <v>102</v>
      </c>
      <c r="CZ9" s="39" t="s">
        <v>102</v>
      </c>
      <c r="DA9" s="31" t="s">
        <v>102</v>
      </c>
      <c r="DB9" s="31">
        <v>2</v>
      </c>
      <c r="DC9" s="39" t="s">
        <v>102</v>
      </c>
      <c r="DD9" s="31" t="s">
        <v>102</v>
      </c>
      <c r="DE9" s="31" t="s">
        <v>102</v>
      </c>
      <c r="DF9" s="39" t="s">
        <v>102</v>
      </c>
      <c r="DG9" s="31">
        <v>4</v>
      </c>
      <c r="DH9" s="31" t="s">
        <v>102</v>
      </c>
      <c r="DI9" s="31">
        <v>3</v>
      </c>
      <c r="DJ9" s="39" t="s">
        <v>102</v>
      </c>
      <c r="DK9" s="44">
        <v>1</v>
      </c>
      <c r="DL9" s="31" t="s">
        <v>102</v>
      </c>
      <c r="DM9" s="31" t="s">
        <v>102</v>
      </c>
      <c r="DN9" s="31" t="s">
        <v>102</v>
      </c>
      <c r="DO9" s="31">
        <v>1</v>
      </c>
      <c r="DP9" s="31" t="s">
        <v>102</v>
      </c>
      <c r="DQ9" s="31" t="s">
        <v>102</v>
      </c>
      <c r="DR9" s="31" t="s">
        <v>102</v>
      </c>
      <c r="DS9" s="31" t="s">
        <v>102</v>
      </c>
      <c r="DT9" s="31" t="s">
        <v>102</v>
      </c>
      <c r="DU9" s="31" t="s">
        <v>102</v>
      </c>
      <c r="DV9" s="39" t="s">
        <v>102</v>
      </c>
      <c r="DW9" s="31" t="s">
        <v>102</v>
      </c>
      <c r="DX9" s="31" t="s">
        <v>102</v>
      </c>
      <c r="DY9" s="31" t="s">
        <v>102</v>
      </c>
      <c r="DZ9" s="31">
        <v>6</v>
      </c>
      <c r="EA9" s="31" t="s">
        <v>102</v>
      </c>
      <c r="EB9" s="31" t="s">
        <v>102</v>
      </c>
      <c r="EC9" s="31" t="s">
        <v>102</v>
      </c>
      <c r="ED9" s="41" t="s">
        <v>102</v>
      </c>
      <c r="EE9" s="31" t="s">
        <v>102</v>
      </c>
      <c r="EF9" s="39" t="s">
        <v>102</v>
      </c>
      <c r="EG9" s="39" t="s">
        <v>102</v>
      </c>
      <c r="EH9" s="31" t="s">
        <v>102</v>
      </c>
      <c r="EI9" s="31">
        <v>3</v>
      </c>
      <c r="EJ9" s="44">
        <v>2</v>
      </c>
      <c r="EK9" s="44">
        <v>3</v>
      </c>
      <c r="EL9" s="31" t="s">
        <v>102</v>
      </c>
      <c r="EM9" s="31" t="s">
        <v>102</v>
      </c>
      <c r="EN9" s="31" t="s">
        <v>102</v>
      </c>
      <c r="EO9" s="31" t="s">
        <v>102</v>
      </c>
      <c r="EP9" s="44">
        <f>1+4+1+7+1+1+6+1+8</f>
        <v>30</v>
      </c>
      <c r="EQ9" s="44">
        <v>5</v>
      </c>
      <c r="ER9" s="39" t="s">
        <v>102</v>
      </c>
      <c r="ES9" s="39" t="s">
        <v>102</v>
      </c>
      <c r="ET9" s="96"/>
      <c r="EU9" s="25">
        <v>1</v>
      </c>
      <c r="EV9" s="25" t="s">
        <v>102</v>
      </c>
      <c r="EW9" s="87"/>
      <c r="EX9" s="24" t="s">
        <v>102</v>
      </c>
      <c r="EY9" s="25" t="s">
        <v>102</v>
      </c>
      <c r="EZ9" s="25" t="s">
        <v>102</v>
      </c>
      <c r="FA9" s="25" t="s">
        <v>102</v>
      </c>
      <c r="FB9" s="25" t="s">
        <v>102</v>
      </c>
      <c r="FC9" s="25" t="s">
        <v>102</v>
      </c>
      <c r="FD9" s="25" t="s">
        <v>102</v>
      </c>
      <c r="FE9" s="25" t="s">
        <v>102</v>
      </c>
      <c r="FF9" s="25" t="s">
        <v>102</v>
      </c>
      <c r="FG9" s="25" t="s">
        <v>102</v>
      </c>
      <c r="FH9" s="25">
        <v>2</v>
      </c>
      <c r="FI9" s="25" t="s">
        <v>102</v>
      </c>
      <c r="FJ9" s="25">
        <v>1</v>
      </c>
      <c r="FK9" s="25">
        <v>2</v>
      </c>
      <c r="FL9" s="28" t="s">
        <v>102</v>
      </c>
      <c r="FM9" s="33" t="s">
        <v>102</v>
      </c>
      <c r="FN9" s="33" t="s">
        <v>102</v>
      </c>
      <c r="FO9" s="25" t="s">
        <v>102</v>
      </c>
      <c r="FP9" s="25" t="s">
        <v>102</v>
      </c>
      <c r="FQ9" s="28" t="s">
        <v>102</v>
      </c>
      <c r="FR9" s="33" t="s">
        <v>102</v>
      </c>
      <c r="FS9" s="33" t="s">
        <v>102</v>
      </c>
      <c r="FT9" s="33" t="s">
        <v>102</v>
      </c>
      <c r="FU9" s="33" t="s">
        <v>102</v>
      </c>
      <c r="FV9" s="33" t="s">
        <v>102</v>
      </c>
      <c r="FW9" s="25">
        <v>1</v>
      </c>
      <c r="FX9" s="25">
        <v>6</v>
      </c>
      <c r="FY9" s="25" t="s">
        <v>102</v>
      </c>
      <c r="FZ9" s="25" t="s">
        <v>102</v>
      </c>
      <c r="GA9" s="25" t="s">
        <v>102</v>
      </c>
      <c r="GB9" s="25" t="s">
        <v>102</v>
      </c>
      <c r="GC9" s="25" t="s">
        <v>102</v>
      </c>
      <c r="GD9" s="25" t="s">
        <v>102</v>
      </c>
      <c r="GE9" s="25" t="s">
        <v>102</v>
      </c>
      <c r="GF9" s="25">
        <v>14</v>
      </c>
      <c r="GG9" s="25" t="s">
        <v>102</v>
      </c>
      <c r="GH9" s="25">
        <v>98</v>
      </c>
      <c r="GI9" s="28" t="s">
        <v>102</v>
      </c>
      <c r="GJ9" s="53" t="s">
        <v>102</v>
      </c>
      <c r="GK9" s="53" t="s">
        <v>102</v>
      </c>
      <c r="GL9" s="24">
        <v>3</v>
      </c>
      <c r="GM9" s="24">
        <v>2</v>
      </c>
      <c r="GN9" s="24">
        <v>8</v>
      </c>
      <c r="GO9" s="25" t="s">
        <v>102</v>
      </c>
      <c r="GP9" s="25">
        <f>1+1+3+7+2+16+1</f>
        <v>31</v>
      </c>
      <c r="GQ9" s="25" t="s">
        <v>102</v>
      </c>
      <c r="GR9" s="25" t="s">
        <v>102</v>
      </c>
      <c r="GS9" s="25" t="s">
        <v>102</v>
      </c>
      <c r="GT9" s="25" t="s">
        <v>102</v>
      </c>
      <c r="GU9" s="25">
        <v>2</v>
      </c>
      <c r="GV9" s="25" t="s">
        <v>102</v>
      </c>
      <c r="GW9" s="25" t="s">
        <v>102</v>
      </c>
      <c r="GX9" s="25">
        <v>2</v>
      </c>
      <c r="GY9" s="25" t="s">
        <v>102</v>
      </c>
      <c r="GZ9" s="25" t="s">
        <v>102</v>
      </c>
      <c r="HA9" s="24">
        <f>7+2+1+1</f>
        <v>11</v>
      </c>
      <c r="HB9" s="24">
        <v>1</v>
      </c>
      <c r="HC9" s="31" t="s">
        <v>102</v>
      </c>
      <c r="HD9" s="24" t="s">
        <v>102</v>
      </c>
      <c r="HE9" s="87"/>
      <c r="HF9" s="25" t="s">
        <v>102</v>
      </c>
      <c r="HG9" s="87"/>
      <c r="HH9" s="24" t="s">
        <v>102</v>
      </c>
      <c r="HI9" s="25" t="s">
        <v>102</v>
      </c>
      <c r="HJ9" s="24">
        <f>9+21+10+1+3+2+1</f>
        <v>47</v>
      </c>
      <c r="HK9" s="87"/>
      <c r="HL9" s="25">
        <v>4</v>
      </c>
      <c r="HM9" s="25" t="s">
        <v>102</v>
      </c>
      <c r="HN9" s="25" t="s">
        <v>102</v>
      </c>
      <c r="HO9" s="25" t="s">
        <v>102</v>
      </c>
      <c r="HP9" s="25" t="s">
        <v>102</v>
      </c>
      <c r="HQ9" s="25" t="s">
        <v>102</v>
      </c>
      <c r="HR9" s="25" t="s">
        <v>102</v>
      </c>
      <c r="HS9" s="25" t="s">
        <v>102</v>
      </c>
      <c r="HT9" s="28" t="s">
        <v>102</v>
      </c>
      <c r="HU9" s="28" t="s">
        <v>102</v>
      </c>
      <c r="HV9" s="28" t="s">
        <v>102</v>
      </c>
      <c r="HW9" s="25">
        <v>1</v>
      </c>
      <c r="HX9" s="25" t="s">
        <v>102</v>
      </c>
      <c r="HY9" s="25" t="s">
        <v>102</v>
      </c>
      <c r="HZ9" s="24">
        <v>1</v>
      </c>
      <c r="IA9" s="24">
        <v>1</v>
      </c>
      <c r="IB9" s="25" t="s">
        <v>102</v>
      </c>
      <c r="IC9" s="25" t="s">
        <v>102</v>
      </c>
      <c r="ID9" s="25">
        <v>1</v>
      </c>
      <c r="IE9" s="31" t="s">
        <v>102</v>
      </c>
      <c r="IF9" s="24">
        <v>1</v>
      </c>
      <c r="IG9" s="24" t="s">
        <v>102</v>
      </c>
      <c r="IH9" s="24" t="s">
        <v>102</v>
      </c>
      <c r="II9" s="24" t="s">
        <v>102</v>
      </c>
      <c r="IJ9" s="24">
        <v>1</v>
      </c>
      <c r="IK9" s="25" t="s">
        <v>102</v>
      </c>
      <c r="IL9" s="25">
        <v>4</v>
      </c>
      <c r="IM9" s="25" t="s">
        <v>102</v>
      </c>
      <c r="IN9" s="25">
        <f>9+1+12</f>
        <v>22</v>
      </c>
      <c r="IO9" s="25" t="s">
        <v>102</v>
      </c>
      <c r="IP9" s="25">
        <v>2</v>
      </c>
      <c r="IQ9" s="25" t="s">
        <v>102</v>
      </c>
      <c r="IR9" s="25" t="s">
        <v>102</v>
      </c>
      <c r="IS9" s="25">
        <v>1</v>
      </c>
      <c r="IT9" s="25" t="s">
        <v>102</v>
      </c>
      <c r="IU9" s="25" t="s">
        <v>102</v>
      </c>
      <c r="IV9" s="25" t="s">
        <v>102</v>
      </c>
      <c r="IW9" s="25" t="s">
        <v>102</v>
      </c>
      <c r="IX9" s="25" t="s">
        <v>102</v>
      </c>
      <c r="IY9" s="25" t="s">
        <v>102</v>
      </c>
      <c r="IZ9" s="25" t="s">
        <v>102</v>
      </c>
      <c r="JA9" s="28" t="s">
        <v>102</v>
      </c>
      <c r="JB9" s="28" t="s">
        <v>102</v>
      </c>
      <c r="JC9" s="28" t="s">
        <v>102</v>
      </c>
      <c r="JD9" s="28" t="s">
        <v>102</v>
      </c>
      <c r="JE9" s="28" t="s">
        <v>102</v>
      </c>
      <c r="JF9" s="28" t="s">
        <v>102</v>
      </c>
      <c r="JG9" s="28">
        <v>1</v>
      </c>
      <c r="JH9" s="28" t="s">
        <v>102</v>
      </c>
      <c r="JI9" s="28" t="s">
        <v>102</v>
      </c>
      <c r="JJ9" s="25">
        <v>6</v>
      </c>
      <c r="JK9" s="25" t="s">
        <v>102</v>
      </c>
      <c r="JL9" s="25">
        <v>3</v>
      </c>
      <c r="JM9" s="25" t="s">
        <v>102</v>
      </c>
      <c r="JN9" s="28" t="s">
        <v>102</v>
      </c>
      <c r="JO9" s="25">
        <v>13</v>
      </c>
      <c r="JP9" s="25">
        <v>2</v>
      </c>
      <c r="JQ9" s="25" t="s">
        <v>102</v>
      </c>
      <c r="JR9" s="25">
        <f>16+27</f>
        <v>43</v>
      </c>
      <c r="JS9" s="25" t="s">
        <v>102</v>
      </c>
      <c r="JT9" s="25" t="s">
        <v>102</v>
      </c>
      <c r="JU9" s="33" t="s">
        <v>102</v>
      </c>
      <c r="JV9" s="25" t="s">
        <v>102</v>
      </c>
      <c r="JW9" s="25" t="s">
        <v>102</v>
      </c>
      <c r="JX9" s="25" t="s">
        <v>102</v>
      </c>
      <c r="JY9" s="25">
        <v>3</v>
      </c>
      <c r="JZ9" s="25" t="s">
        <v>102</v>
      </c>
      <c r="KA9" s="25" t="s">
        <v>102</v>
      </c>
      <c r="KB9" s="25">
        <v>2</v>
      </c>
      <c r="KC9" s="25" t="s">
        <v>102</v>
      </c>
      <c r="KD9" s="25" t="s">
        <v>102</v>
      </c>
      <c r="KE9" s="25" t="s">
        <v>102</v>
      </c>
      <c r="KF9" s="25" t="s">
        <v>102</v>
      </c>
      <c r="KG9" s="25" t="s">
        <v>102</v>
      </c>
      <c r="KH9" s="25" t="s">
        <v>102</v>
      </c>
      <c r="KI9" s="25" t="s">
        <v>102</v>
      </c>
      <c r="KJ9" s="25" t="s">
        <v>102</v>
      </c>
      <c r="KK9" s="25" t="s">
        <v>102</v>
      </c>
      <c r="KL9" s="25" t="s">
        <v>102</v>
      </c>
      <c r="KM9" s="25" t="s">
        <v>102</v>
      </c>
      <c r="KN9" s="25" t="s">
        <v>102</v>
      </c>
      <c r="KO9" s="25" t="s">
        <v>102</v>
      </c>
      <c r="KP9" s="25" t="s">
        <v>102</v>
      </c>
      <c r="KQ9" s="25" t="s">
        <v>102</v>
      </c>
      <c r="KR9" s="25" t="s">
        <v>102</v>
      </c>
      <c r="KS9" s="25" t="s">
        <v>102</v>
      </c>
      <c r="KT9" s="25" t="s">
        <v>102</v>
      </c>
      <c r="KU9" s="25" t="s">
        <v>102</v>
      </c>
      <c r="KV9" s="25" t="s">
        <v>102</v>
      </c>
      <c r="KW9" s="25" t="s">
        <v>102</v>
      </c>
      <c r="KX9" s="25" t="s">
        <v>102</v>
      </c>
      <c r="KY9" s="25" t="s">
        <v>102</v>
      </c>
      <c r="KZ9" s="25" t="s">
        <v>102</v>
      </c>
      <c r="LA9" s="25" t="s">
        <v>102</v>
      </c>
      <c r="LB9" s="25" t="s">
        <v>102</v>
      </c>
      <c r="LC9" s="25" t="s">
        <v>102</v>
      </c>
      <c r="LD9" s="25" t="s">
        <v>102</v>
      </c>
      <c r="LE9" s="25" t="s">
        <v>102</v>
      </c>
      <c r="LF9" s="25" t="s">
        <v>102</v>
      </c>
      <c r="LG9" s="25" t="s">
        <v>102</v>
      </c>
      <c r="LH9" s="25" t="s">
        <v>102</v>
      </c>
      <c r="LI9" s="25" t="s">
        <v>102</v>
      </c>
      <c r="LJ9" s="25" t="s">
        <v>102</v>
      </c>
      <c r="LK9" s="25" t="s">
        <v>102</v>
      </c>
      <c r="LL9" s="25" t="s">
        <v>102</v>
      </c>
      <c r="LM9" s="25" t="s">
        <v>102</v>
      </c>
      <c r="LN9" s="25" t="s">
        <v>102</v>
      </c>
      <c r="LO9" s="25" t="s">
        <v>102</v>
      </c>
      <c r="LP9" s="25" t="s">
        <v>102</v>
      </c>
      <c r="LQ9" s="25" t="s">
        <v>102</v>
      </c>
      <c r="LR9" s="25" t="s">
        <v>102</v>
      </c>
      <c r="LS9" s="25" t="s">
        <v>102</v>
      </c>
      <c r="LT9" s="25" t="s">
        <v>102</v>
      </c>
      <c r="LU9" s="25" t="s">
        <v>102</v>
      </c>
      <c r="LV9" s="25" t="s">
        <v>102</v>
      </c>
      <c r="LW9" s="25" t="s">
        <v>102</v>
      </c>
      <c r="LX9" s="29" t="s">
        <v>102</v>
      </c>
      <c r="LY9" s="28" t="s">
        <v>102</v>
      </c>
      <c r="LZ9" s="28">
        <v>16</v>
      </c>
      <c r="MA9" s="28" t="s">
        <v>102</v>
      </c>
      <c r="MB9" s="25" t="s">
        <v>102</v>
      </c>
      <c r="MC9" s="25">
        <v>9</v>
      </c>
      <c r="MD9" s="25">
        <v>1</v>
      </c>
      <c r="ME9" s="28" t="s">
        <v>102</v>
      </c>
      <c r="MF9" s="28" t="s">
        <v>102</v>
      </c>
      <c r="MG9" s="28" t="s">
        <v>102</v>
      </c>
      <c r="MH9" s="25" t="s">
        <v>102</v>
      </c>
      <c r="MI9" s="25">
        <v>2</v>
      </c>
      <c r="MJ9" s="25">
        <v>4</v>
      </c>
      <c r="MK9" s="28">
        <v>1</v>
      </c>
      <c r="ML9" s="28" t="s">
        <v>102</v>
      </c>
      <c r="MM9" s="28" t="s">
        <v>102</v>
      </c>
      <c r="MN9" s="28" t="s">
        <v>102</v>
      </c>
      <c r="MO9" s="28" t="s">
        <v>102</v>
      </c>
      <c r="MP9" s="28" t="s">
        <v>102</v>
      </c>
      <c r="MQ9" s="28" t="s">
        <v>102</v>
      </c>
      <c r="MR9" s="28">
        <v>22</v>
      </c>
      <c r="MS9" s="28" t="s">
        <v>102</v>
      </c>
      <c r="MT9" s="28" t="s">
        <v>102</v>
      </c>
      <c r="MU9" s="28">
        <v>1</v>
      </c>
      <c r="MV9" s="28" t="s">
        <v>102</v>
      </c>
      <c r="MW9" s="25" t="s">
        <v>102</v>
      </c>
      <c r="MX9" s="28" t="s">
        <v>102</v>
      </c>
      <c r="MY9" s="28">
        <v>5</v>
      </c>
      <c r="MZ9" s="28" t="s">
        <v>102</v>
      </c>
      <c r="NA9" s="15" t="s">
        <v>102</v>
      </c>
      <c r="NB9" s="28" t="s">
        <v>102</v>
      </c>
      <c r="NC9" s="28" t="s">
        <v>102</v>
      </c>
      <c r="ND9" s="25" t="s">
        <v>102</v>
      </c>
      <c r="NE9" s="28" t="s">
        <v>102</v>
      </c>
      <c r="NF9" s="33" t="s">
        <v>102</v>
      </c>
      <c r="NG9" s="33" t="s">
        <v>102</v>
      </c>
      <c r="NH9" s="33" t="s">
        <v>102</v>
      </c>
      <c r="NI9" s="6" t="s">
        <v>102</v>
      </c>
      <c r="NJ9" s="33" t="s">
        <v>102</v>
      </c>
      <c r="NK9" s="33" t="s">
        <v>102</v>
      </c>
      <c r="NL9" s="25">
        <f>3+2+2+3+3+2+11+1+1+17</f>
        <v>45</v>
      </c>
      <c r="NM9" s="25" t="s">
        <v>102</v>
      </c>
      <c r="NN9" s="25" t="s">
        <v>102</v>
      </c>
      <c r="NO9" s="25">
        <f>30+1+2+2+2+1+13</f>
        <v>51</v>
      </c>
      <c r="NP9" s="25" t="s">
        <v>102</v>
      </c>
      <c r="NQ9" s="29" t="s">
        <v>102</v>
      </c>
      <c r="NR9" s="25" t="s">
        <v>102</v>
      </c>
      <c r="NS9" s="28" t="s">
        <v>102</v>
      </c>
      <c r="NT9" s="28" t="s">
        <v>102</v>
      </c>
      <c r="NU9" s="28" t="s">
        <v>102</v>
      </c>
      <c r="NV9" s="28" t="s">
        <v>102</v>
      </c>
      <c r="NW9" s="28">
        <v>1</v>
      </c>
      <c r="NX9" s="28" t="s">
        <v>102</v>
      </c>
      <c r="NY9" s="28" t="s">
        <v>102</v>
      </c>
      <c r="NZ9" s="28" t="s">
        <v>102</v>
      </c>
      <c r="OA9" s="28">
        <v>5</v>
      </c>
      <c r="OB9" s="28">
        <v>3</v>
      </c>
      <c r="OC9" s="25">
        <v>1</v>
      </c>
      <c r="OD9" s="25" t="s">
        <v>102</v>
      </c>
      <c r="OE9" s="25" t="s">
        <v>102</v>
      </c>
      <c r="OF9" s="25" t="s">
        <v>102</v>
      </c>
      <c r="OG9" s="26" t="s">
        <v>102</v>
      </c>
      <c r="OH9" s="28" t="s">
        <v>102</v>
      </c>
      <c r="OI9" s="28" t="s">
        <v>102</v>
      </c>
      <c r="OJ9" s="33" t="s">
        <v>102</v>
      </c>
      <c r="OK9" s="25" t="s">
        <v>102</v>
      </c>
      <c r="OL9" s="25" t="s">
        <v>102</v>
      </c>
      <c r="OM9" s="25" t="s">
        <v>102</v>
      </c>
      <c r="ON9" s="25" t="s">
        <v>102</v>
      </c>
      <c r="OO9" s="25" t="s">
        <v>102</v>
      </c>
      <c r="OP9" s="28" t="s">
        <v>102</v>
      </c>
      <c r="OQ9" s="28" t="s">
        <v>102</v>
      </c>
      <c r="OR9" s="28" t="s">
        <v>102</v>
      </c>
      <c r="OS9" s="28" t="s">
        <v>102</v>
      </c>
      <c r="OT9" s="28" t="s">
        <v>102</v>
      </c>
      <c r="OU9" s="25">
        <v>1</v>
      </c>
      <c r="OV9" s="25" t="s">
        <v>102</v>
      </c>
      <c r="OW9" s="25" t="s">
        <v>102</v>
      </c>
      <c r="OX9" s="25" t="s">
        <v>102</v>
      </c>
      <c r="OY9" s="25">
        <f>2+5+1+1+3+2+1+1+4+8+2+1+1+4</f>
        <v>36</v>
      </c>
      <c r="OZ9" s="25" t="s">
        <v>102</v>
      </c>
      <c r="PA9" s="25" t="s">
        <v>102</v>
      </c>
      <c r="PB9" s="25" t="s">
        <v>102</v>
      </c>
      <c r="PC9" s="25" t="s">
        <v>102</v>
      </c>
      <c r="PD9" s="28" t="s">
        <v>102</v>
      </c>
      <c r="PE9" s="28" t="s">
        <v>102</v>
      </c>
      <c r="PF9" s="28">
        <v>1</v>
      </c>
      <c r="PG9" s="28">
        <v>6</v>
      </c>
      <c r="PH9" s="28" t="s">
        <v>102</v>
      </c>
      <c r="PI9" s="28" t="s">
        <v>102</v>
      </c>
      <c r="PJ9" s="25" t="s">
        <v>102</v>
      </c>
      <c r="PK9" s="25" t="s">
        <v>102</v>
      </c>
      <c r="PL9" s="25">
        <f>14+3+8+1+7</f>
        <v>33</v>
      </c>
      <c r="PM9" s="25" t="s">
        <v>102</v>
      </c>
      <c r="PN9" s="25" t="s">
        <v>102</v>
      </c>
      <c r="PO9" s="25" t="s">
        <v>102</v>
      </c>
      <c r="PP9" s="25" t="s">
        <v>102</v>
      </c>
      <c r="PQ9" s="25" t="s">
        <v>102</v>
      </c>
      <c r="PR9" s="25" t="s">
        <v>102</v>
      </c>
      <c r="PS9" s="25" t="s">
        <v>102</v>
      </c>
      <c r="PT9" s="25" t="s">
        <v>102</v>
      </c>
      <c r="PU9" s="28">
        <v>5</v>
      </c>
      <c r="PV9" s="28" t="s">
        <v>102</v>
      </c>
      <c r="PW9" s="28">
        <v>2</v>
      </c>
      <c r="PX9" s="28">
        <v>1</v>
      </c>
      <c r="PY9" s="28" t="s">
        <v>102</v>
      </c>
      <c r="PZ9" s="28" t="s">
        <v>102</v>
      </c>
      <c r="QA9" s="28">
        <v>1</v>
      </c>
      <c r="QB9" s="25" t="s">
        <v>102</v>
      </c>
      <c r="QC9" s="25" t="s">
        <v>102</v>
      </c>
      <c r="QD9" s="28" t="s">
        <v>102</v>
      </c>
      <c r="QE9" s="28" t="s">
        <v>102</v>
      </c>
      <c r="QF9" s="25" t="s">
        <v>102</v>
      </c>
      <c r="QG9" s="25" t="s">
        <v>102</v>
      </c>
      <c r="QH9" s="25" t="s">
        <v>102</v>
      </c>
      <c r="QI9" s="58" t="s">
        <v>102</v>
      </c>
      <c r="QJ9" s="28" t="s">
        <v>102</v>
      </c>
      <c r="QK9" s="28" t="s">
        <v>102</v>
      </c>
      <c r="QL9" s="28" t="s">
        <v>102</v>
      </c>
      <c r="QM9" s="28" t="s">
        <v>102</v>
      </c>
      <c r="QN9" s="28" t="s">
        <v>102</v>
      </c>
      <c r="QO9" s="25" t="s">
        <v>102</v>
      </c>
      <c r="QP9" s="28">
        <v>3</v>
      </c>
      <c r="QQ9" s="25">
        <v>1</v>
      </c>
      <c r="QR9" s="25" t="s">
        <v>102</v>
      </c>
      <c r="QS9" s="28" t="s">
        <v>102</v>
      </c>
      <c r="QT9" s="28" t="s">
        <v>102</v>
      </c>
      <c r="QU9" s="28" t="s">
        <v>102</v>
      </c>
      <c r="QV9" s="28">
        <v>1</v>
      </c>
      <c r="QW9" s="28" t="s">
        <v>102</v>
      </c>
      <c r="QX9" s="25" t="s">
        <v>102</v>
      </c>
      <c r="QY9" s="25" t="s">
        <v>102</v>
      </c>
      <c r="QZ9" s="25">
        <v>1</v>
      </c>
      <c r="RA9" s="25" t="s">
        <v>102</v>
      </c>
      <c r="RB9" s="25" t="s">
        <v>102</v>
      </c>
      <c r="RC9" s="25">
        <v>2</v>
      </c>
      <c r="RD9" s="25" t="s">
        <v>102</v>
      </c>
      <c r="RE9" s="25" t="s">
        <v>102</v>
      </c>
      <c r="RF9" s="25">
        <v>2</v>
      </c>
      <c r="RG9" s="25" t="s">
        <v>102</v>
      </c>
      <c r="RH9" s="25" t="s">
        <v>102</v>
      </c>
      <c r="RI9" s="25" t="s">
        <v>102</v>
      </c>
      <c r="RJ9" s="28" t="s">
        <v>102</v>
      </c>
      <c r="RK9" s="33">
        <v>3</v>
      </c>
      <c r="RL9" s="33" t="s">
        <v>102</v>
      </c>
      <c r="RM9" s="25">
        <v>2</v>
      </c>
      <c r="RN9" s="25" t="s">
        <v>102</v>
      </c>
      <c r="RO9" s="25" t="s">
        <v>102</v>
      </c>
      <c r="RP9" s="25" t="s">
        <v>102</v>
      </c>
      <c r="RQ9" s="25" t="s">
        <v>102</v>
      </c>
      <c r="RR9" s="25" t="s">
        <v>102</v>
      </c>
      <c r="RS9" s="25" t="s">
        <v>102</v>
      </c>
      <c r="RT9" s="25" t="s">
        <v>102</v>
      </c>
      <c r="RU9" s="25" t="s">
        <v>102</v>
      </c>
      <c r="RV9" s="25" t="s">
        <v>102</v>
      </c>
      <c r="RW9" s="25" t="s">
        <v>102</v>
      </c>
      <c r="RX9" s="25" t="s">
        <v>102</v>
      </c>
      <c r="RY9" s="25" t="s">
        <v>102</v>
      </c>
      <c r="RZ9" s="25" t="s">
        <v>102</v>
      </c>
      <c r="SA9" s="25" t="s">
        <v>102</v>
      </c>
      <c r="SB9" s="25" t="s">
        <v>102</v>
      </c>
      <c r="SC9" s="25" t="s">
        <v>102</v>
      </c>
      <c r="SD9" s="25" t="s">
        <v>102</v>
      </c>
      <c r="SE9" s="25" t="s">
        <v>102</v>
      </c>
      <c r="SF9" s="25">
        <v>1</v>
      </c>
      <c r="SG9" s="25" t="s">
        <v>102</v>
      </c>
      <c r="SH9" s="25" t="s">
        <v>102</v>
      </c>
      <c r="SI9" s="25" t="s">
        <v>102</v>
      </c>
      <c r="SJ9" s="25" t="s">
        <v>102</v>
      </c>
      <c r="SK9" s="25" t="s">
        <v>102</v>
      </c>
      <c r="SL9" s="25" t="s">
        <v>102</v>
      </c>
      <c r="SM9" s="25">
        <v>3</v>
      </c>
      <c r="SN9" s="25" t="s">
        <v>102</v>
      </c>
      <c r="SO9" s="25" t="s">
        <v>102</v>
      </c>
      <c r="SP9" s="2" t="s">
        <v>102</v>
      </c>
      <c r="SQ9" s="25" t="s">
        <v>102</v>
      </c>
      <c r="SR9" s="25" t="s">
        <v>102</v>
      </c>
      <c r="SS9" s="25" t="s">
        <v>102</v>
      </c>
      <c r="ST9" s="25" t="s">
        <v>102</v>
      </c>
      <c r="SU9" s="25" t="s">
        <v>102</v>
      </c>
      <c r="SV9" s="28" t="s">
        <v>102</v>
      </c>
      <c r="SW9" s="25" t="s">
        <v>114</v>
      </c>
      <c r="SX9" s="25" t="s">
        <v>102</v>
      </c>
      <c r="SY9" s="25" t="s">
        <v>102</v>
      </c>
      <c r="SZ9" s="25" t="s">
        <v>102</v>
      </c>
      <c r="TA9" s="25" t="s">
        <v>102</v>
      </c>
      <c r="TB9" s="25" t="s">
        <v>102</v>
      </c>
      <c r="TC9" s="25" t="s">
        <v>102</v>
      </c>
      <c r="TD9" s="25" t="s">
        <v>102</v>
      </c>
      <c r="TE9" s="25" t="s">
        <v>102</v>
      </c>
      <c r="TF9" s="25" t="s">
        <v>102</v>
      </c>
      <c r="TG9" s="2" t="s">
        <v>102</v>
      </c>
      <c r="TH9" s="25" t="s">
        <v>102</v>
      </c>
      <c r="TI9" s="25" t="s">
        <v>102</v>
      </c>
      <c r="TJ9" s="25" t="s">
        <v>102</v>
      </c>
      <c r="TK9" s="25">
        <f>2+3+1+3+5</f>
        <v>14</v>
      </c>
      <c r="TL9" s="25" t="s">
        <v>102</v>
      </c>
      <c r="TM9" s="25" t="s">
        <v>102</v>
      </c>
      <c r="TN9" s="25" t="s">
        <v>102</v>
      </c>
      <c r="TO9" s="28" t="s">
        <v>102</v>
      </c>
      <c r="TP9" s="28" t="s">
        <v>102</v>
      </c>
      <c r="TQ9" s="96"/>
      <c r="TR9" s="28" t="s">
        <v>102</v>
      </c>
      <c r="TS9" s="28" t="s">
        <v>102</v>
      </c>
      <c r="TT9" s="28" t="s">
        <v>102</v>
      </c>
      <c r="TU9" s="87"/>
      <c r="TV9" s="25">
        <v>2</v>
      </c>
      <c r="TW9" s="25">
        <v>2</v>
      </c>
      <c r="TX9" s="25">
        <f>1+1+2+1+1+1+1+5+4+1+2+1</f>
        <v>21</v>
      </c>
      <c r="TY9" s="25" t="s">
        <v>102</v>
      </c>
      <c r="TZ9" s="25">
        <v>10</v>
      </c>
      <c r="UA9" s="25" t="s">
        <v>102</v>
      </c>
      <c r="UB9" s="24">
        <v>6</v>
      </c>
      <c r="UC9" s="24" t="s">
        <v>102</v>
      </c>
      <c r="UD9" s="24">
        <v>7</v>
      </c>
      <c r="UE9" s="24" t="s">
        <v>102</v>
      </c>
      <c r="UF9" s="24">
        <v>5</v>
      </c>
      <c r="UG9" s="24" t="s">
        <v>102</v>
      </c>
      <c r="UH9" s="24" t="s">
        <v>102</v>
      </c>
      <c r="UI9" s="24" t="s">
        <v>102</v>
      </c>
      <c r="UJ9" s="24" t="s">
        <v>102</v>
      </c>
      <c r="UK9" s="25">
        <v>1</v>
      </c>
      <c r="UL9" s="25" t="s">
        <v>102</v>
      </c>
      <c r="UM9" s="25" t="s">
        <v>102</v>
      </c>
      <c r="UN9" s="25" t="s">
        <v>102</v>
      </c>
      <c r="UO9" s="25" t="s">
        <v>102</v>
      </c>
      <c r="UP9" s="25">
        <v>1</v>
      </c>
      <c r="UQ9" s="25" t="s">
        <v>102</v>
      </c>
      <c r="UR9" s="28" t="s">
        <v>102</v>
      </c>
      <c r="US9" s="25" t="s">
        <v>102</v>
      </c>
      <c r="UT9" s="58" t="s">
        <v>102</v>
      </c>
      <c r="UU9" s="25">
        <v>3</v>
      </c>
      <c r="UV9" s="25" t="s">
        <v>102</v>
      </c>
      <c r="UW9" s="28" t="s">
        <v>102</v>
      </c>
      <c r="UX9" s="28" t="s">
        <v>102</v>
      </c>
      <c r="UY9" s="25">
        <v>3</v>
      </c>
      <c r="UZ9" s="28" t="s">
        <v>102</v>
      </c>
      <c r="VA9" s="25" t="s">
        <v>102</v>
      </c>
      <c r="VB9" s="25" t="s">
        <v>102</v>
      </c>
      <c r="VC9" s="25" t="s">
        <v>102</v>
      </c>
      <c r="VD9" s="25" t="s">
        <v>102</v>
      </c>
      <c r="VE9" s="25" t="s">
        <v>102</v>
      </c>
      <c r="VF9" s="58" t="s">
        <v>102</v>
      </c>
      <c r="VG9" s="28" t="s">
        <v>102</v>
      </c>
      <c r="VH9" s="28" t="s">
        <v>102</v>
      </c>
      <c r="VI9" s="28">
        <v>4</v>
      </c>
      <c r="VJ9" s="28" t="s">
        <v>102</v>
      </c>
      <c r="VK9" s="28" t="s">
        <v>102</v>
      </c>
      <c r="VL9" s="28">
        <v>11</v>
      </c>
      <c r="VM9" s="28" t="s">
        <v>102</v>
      </c>
      <c r="VN9" s="28" t="s">
        <v>102</v>
      </c>
      <c r="VO9" s="28">
        <v>44</v>
      </c>
      <c r="VP9" s="25">
        <v>2</v>
      </c>
      <c r="VQ9" s="25">
        <f>9+35+30</f>
        <v>74</v>
      </c>
      <c r="VR9" s="25" t="s">
        <v>102</v>
      </c>
      <c r="VS9" s="25" t="s">
        <v>102</v>
      </c>
      <c r="VT9" s="25" t="s">
        <v>102</v>
      </c>
      <c r="VU9" s="25" t="s">
        <v>102</v>
      </c>
      <c r="VV9" s="25" t="s">
        <v>102</v>
      </c>
      <c r="VW9" s="25" t="s">
        <v>102</v>
      </c>
      <c r="VX9" s="25" t="s">
        <v>102</v>
      </c>
      <c r="VY9" s="25" t="s">
        <v>102</v>
      </c>
      <c r="VZ9" s="25" t="s">
        <v>102</v>
      </c>
      <c r="WA9" s="25" t="s">
        <v>102</v>
      </c>
      <c r="WB9" s="25" t="s">
        <v>102</v>
      </c>
      <c r="WC9" s="25" t="s">
        <v>102</v>
      </c>
      <c r="WD9" s="25" t="s">
        <v>102</v>
      </c>
      <c r="WE9" s="25" t="s">
        <v>102</v>
      </c>
      <c r="WF9" s="25" t="s">
        <v>102</v>
      </c>
      <c r="WG9" s="25" t="s">
        <v>102</v>
      </c>
      <c r="WH9" s="25" t="s">
        <v>102</v>
      </c>
      <c r="WI9" s="87"/>
      <c r="WJ9" s="24">
        <v>11</v>
      </c>
      <c r="WK9" s="25" t="s">
        <v>102</v>
      </c>
      <c r="WL9" s="25" t="s">
        <v>102</v>
      </c>
      <c r="WM9" s="2" t="s">
        <v>102</v>
      </c>
      <c r="WN9" s="25" t="s">
        <v>102</v>
      </c>
      <c r="WO9" s="25" t="s">
        <v>102</v>
      </c>
      <c r="WP9" s="25" t="s">
        <v>102</v>
      </c>
      <c r="WQ9" s="25" t="s">
        <v>102</v>
      </c>
      <c r="WR9" s="25" t="s">
        <v>102</v>
      </c>
      <c r="WS9" s="25">
        <v>3</v>
      </c>
      <c r="WT9" s="25" t="s">
        <v>102</v>
      </c>
      <c r="WU9" s="25" t="s">
        <v>102</v>
      </c>
      <c r="WV9" s="25" t="s">
        <v>102</v>
      </c>
      <c r="WW9" s="25" t="s">
        <v>102</v>
      </c>
      <c r="WX9" s="25" t="s">
        <v>102</v>
      </c>
      <c r="WY9" s="28" t="s">
        <v>102</v>
      </c>
      <c r="WZ9" s="28" t="s">
        <v>102</v>
      </c>
      <c r="XA9" s="28" t="s">
        <v>102</v>
      </c>
      <c r="XB9" s="28" t="s">
        <v>102</v>
      </c>
      <c r="XC9" s="28" t="s">
        <v>102</v>
      </c>
      <c r="XD9" s="28" t="s">
        <v>102</v>
      </c>
      <c r="XE9" s="28" t="s">
        <v>102</v>
      </c>
      <c r="XF9" s="28" t="s">
        <v>102</v>
      </c>
      <c r="XG9" s="28" t="s">
        <v>102</v>
      </c>
      <c r="XH9" s="28" t="s">
        <v>102</v>
      </c>
      <c r="XI9" s="25">
        <v>6</v>
      </c>
      <c r="XJ9" s="25" t="s">
        <v>102</v>
      </c>
      <c r="XK9" s="25" t="s">
        <v>102</v>
      </c>
      <c r="XL9" s="25" t="s">
        <v>102</v>
      </c>
      <c r="XM9" s="25">
        <v>5</v>
      </c>
      <c r="XN9" s="25" t="s">
        <v>102</v>
      </c>
      <c r="XO9" s="25" t="s">
        <v>102</v>
      </c>
      <c r="XP9" s="25" t="s">
        <v>102</v>
      </c>
      <c r="XQ9" s="25" t="s">
        <v>102</v>
      </c>
      <c r="XR9" s="25" t="s">
        <v>102</v>
      </c>
      <c r="XS9" s="25" t="s">
        <v>102</v>
      </c>
      <c r="XT9" s="25" t="s">
        <v>102</v>
      </c>
      <c r="XU9" s="25" t="s">
        <v>102</v>
      </c>
      <c r="XV9" s="25">
        <v>2</v>
      </c>
      <c r="XW9" s="25" t="s">
        <v>102</v>
      </c>
      <c r="XX9" s="25" t="s">
        <v>102</v>
      </c>
      <c r="XY9" s="25" t="s">
        <v>102</v>
      </c>
      <c r="XZ9" s="25" t="s">
        <v>102</v>
      </c>
      <c r="YA9" s="25" t="s">
        <v>102</v>
      </c>
      <c r="YB9" s="25" t="s">
        <v>102</v>
      </c>
      <c r="YC9" s="25">
        <v>3</v>
      </c>
      <c r="YD9" s="25" t="s">
        <v>102</v>
      </c>
      <c r="YE9" s="25" t="s">
        <v>102</v>
      </c>
      <c r="YF9" s="25" t="s">
        <v>102</v>
      </c>
      <c r="YG9" s="25" t="s">
        <v>102</v>
      </c>
      <c r="YH9" s="24">
        <f>5+2+1+2+1+1+2</f>
        <v>14</v>
      </c>
      <c r="YI9" s="25" t="s">
        <v>102</v>
      </c>
      <c r="YJ9" s="87"/>
      <c r="YK9" s="25" t="s">
        <v>102</v>
      </c>
      <c r="YL9" s="96"/>
      <c r="YM9" s="29" t="s">
        <v>102</v>
      </c>
      <c r="YN9" s="29" t="s">
        <v>102</v>
      </c>
      <c r="YO9" s="29" t="s">
        <v>102</v>
      </c>
      <c r="YP9" s="29" t="s">
        <v>102</v>
      </c>
      <c r="YQ9" s="29" t="s">
        <v>102</v>
      </c>
      <c r="YR9" s="29" t="s">
        <v>102</v>
      </c>
      <c r="YS9" s="29" t="s">
        <v>102</v>
      </c>
      <c r="YT9" s="28" t="s">
        <v>102</v>
      </c>
      <c r="YU9" s="28" t="s">
        <v>102</v>
      </c>
      <c r="YV9" s="29" t="s">
        <v>102</v>
      </c>
      <c r="YW9" s="104"/>
      <c r="YX9" s="31" t="s">
        <v>102</v>
      </c>
      <c r="YY9" s="39" t="s">
        <v>102</v>
      </c>
      <c r="YZ9" s="39" t="s">
        <v>102</v>
      </c>
      <c r="ZA9" s="29" t="s">
        <v>102</v>
      </c>
      <c r="ZB9" s="28" t="s">
        <v>102</v>
      </c>
      <c r="ZC9" s="28" t="s">
        <v>102</v>
      </c>
      <c r="ZD9" s="28" t="s">
        <v>102</v>
      </c>
      <c r="ZE9" s="25" t="s">
        <v>102</v>
      </c>
      <c r="ZF9" s="25" t="s">
        <v>102</v>
      </c>
      <c r="ZG9" s="25" t="s">
        <v>102</v>
      </c>
      <c r="ZH9" s="25" t="s">
        <v>102</v>
      </c>
      <c r="ZI9" s="29" t="s">
        <v>102</v>
      </c>
      <c r="ZJ9" s="25" t="s">
        <v>102</v>
      </c>
      <c r="ZK9" s="25" t="s">
        <v>102</v>
      </c>
      <c r="ZL9" s="25" t="s">
        <v>102</v>
      </c>
      <c r="ZM9" s="25" t="s">
        <v>102</v>
      </c>
      <c r="ZN9" s="25" t="s">
        <v>102</v>
      </c>
      <c r="ZO9" s="25" t="s">
        <v>102</v>
      </c>
      <c r="ZP9" s="28" t="s">
        <v>102</v>
      </c>
      <c r="ZQ9" s="28" t="s">
        <v>102</v>
      </c>
      <c r="ZR9" s="15" t="s">
        <v>102</v>
      </c>
      <c r="ZS9" s="28" t="s">
        <v>102</v>
      </c>
      <c r="ZT9" s="28" t="s">
        <v>102</v>
      </c>
      <c r="ZU9" s="28">
        <v>2</v>
      </c>
      <c r="ZV9" s="28" t="s">
        <v>102</v>
      </c>
      <c r="ZW9" s="28" t="s">
        <v>102</v>
      </c>
      <c r="ZX9" s="28" t="s">
        <v>102</v>
      </c>
      <c r="ZY9" s="25" t="s">
        <v>102</v>
      </c>
      <c r="ZZ9" s="16" t="s">
        <v>102</v>
      </c>
      <c r="AAA9" s="29" t="s">
        <v>102</v>
      </c>
      <c r="AAB9" s="25" t="s">
        <v>102</v>
      </c>
      <c r="AAC9" s="25" t="s">
        <v>102</v>
      </c>
      <c r="AAD9" s="25" t="s">
        <v>102</v>
      </c>
      <c r="AAE9" s="29" t="s">
        <v>102</v>
      </c>
      <c r="AAF9" s="25" t="s">
        <v>102</v>
      </c>
      <c r="AAG9" s="2" t="s">
        <v>102</v>
      </c>
      <c r="AAH9" s="25" t="s">
        <v>102</v>
      </c>
      <c r="AAI9" s="2" t="s">
        <v>102</v>
      </c>
      <c r="AAJ9" s="2" t="s">
        <v>102</v>
      </c>
      <c r="AAK9" s="25" t="s">
        <v>102</v>
      </c>
      <c r="AAL9" s="25" t="s">
        <v>102</v>
      </c>
      <c r="AAM9" s="25" t="s">
        <v>102</v>
      </c>
      <c r="AAN9" s="2" t="s">
        <v>102</v>
      </c>
      <c r="AAO9" s="29" t="s">
        <v>102</v>
      </c>
      <c r="AAP9" s="30">
        <f>1+1+2+2+1+1+1+1+1</f>
        <v>11</v>
      </c>
      <c r="AAQ9" s="28">
        <v>4</v>
      </c>
      <c r="AAR9" s="29" t="s">
        <v>102</v>
      </c>
      <c r="AAS9" s="87"/>
      <c r="AAT9" s="25" t="s">
        <v>102</v>
      </c>
      <c r="AAU9" s="25" t="s">
        <v>102</v>
      </c>
      <c r="AAV9" s="87"/>
      <c r="AAW9" s="31" t="s">
        <v>102</v>
      </c>
      <c r="AAX9" s="28">
        <v>1</v>
      </c>
      <c r="AAY9" s="28" t="s">
        <v>102</v>
      </c>
      <c r="AAZ9" s="28" t="s">
        <v>102</v>
      </c>
      <c r="ABA9" s="28" t="s">
        <v>102</v>
      </c>
      <c r="ABB9" s="25" t="s">
        <v>102</v>
      </c>
      <c r="ABC9" s="25" t="s">
        <v>102</v>
      </c>
      <c r="ABD9" s="28" t="s">
        <v>102</v>
      </c>
      <c r="ABE9" s="25" t="s">
        <v>102</v>
      </c>
      <c r="ABF9" s="25">
        <v>1</v>
      </c>
      <c r="ABG9" s="25">
        <f>2+1+2+1+1</f>
        <v>7</v>
      </c>
      <c r="ABH9" s="25" t="s">
        <v>102</v>
      </c>
      <c r="ABI9" s="25" t="s">
        <v>102</v>
      </c>
      <c r="ABJ9" s="25">
        <v>2</v>
      </c>
      <c r="ABK9" s="25" t="s">
        <v>102</v>
      </c>
      <c r="ABL9" s="25">
        <f>5+3+4+2+2+2+8+2+4+3+1+1+1+3+1</f>
        <v>42</v>
      </c>
      <c r="ABM9" s="25" t="s">
        <v>102</v>
      </c>
      <c r="ABN9" s="25" t="s">
        <v>102</v>
      </c>
      <c r="ABO9" s="25" t="s">
        <v>102</v>
      </c>
      <c r="ABP9" s="29" t="s">
        <v>102</v>
      </c>
      <c r="ABQ9" s="25" t="s">
        <v>102</v>
      </c>
      <c r="ABR9" s="25" t="s">
        <v>102</v>
      </c>
      <c r="ABS9" s="25" t="s">
        <v>102</v>
      </c>
      <c r="ABT9" s="25" t="s">
        <v>102</v>
      </c>
      <c r="ABU9" s="28" t="s">
        <v>102</v>
      </c>
      <c r="ABV9" s="28" t="s">
        <v>102</v>
      </c>
      <c r="ABW9" s="28" t="s">
        <v>102</v>
      </c>
      <c r="ABX9" s="29" t="s">
        <v>102</v>
      </c>
      <c r="ABY9" s="28">
        <f>12+20+5+2+1+1+1+1</f>
        <v>43</v>
      </c>
      <c r="ABZ9" s="28">
        <f>10+7+1+2+1+1+1</f>
        <v>23</v>
      </c>
      <c r="ACA9" s="29" t="s">
        <v>102</v>
      </c>
      <c r="ACB9" s="29" t="s">
        <v>102</v>
      </c>
      <c r="ACC9" s="31" t="s">
        <v>102</v>
      </c>
      <c r="ACD9" s="31" t="s">
        <v>102</v>
      </c>
      <c r="ACE9" s="31" t="s">
        <v>102</v>
      </c>
      <c r="ACF9" s="29" t="s">
        <v>102</v>
      </c>
      <c r="ACG9" s="28" t="s">
        <v>102</v>
      </c>
      <c r="ACH9" s="28" t="s">
        <v>102</v>
      </c>
      <c r="ACI9" s="28">
        <f>3+1</f>
        <v>4</v>
      </c>
      <c r="ACJ9" s="28" t="s">
        <v>102</v>
      </c>
      <c r="ACK9" s="28" t="s">
        <v>102</v>
      </c>
      <c r="ACL9" s="23" t="s">
        <v>102</v>
      </c>
      <c r="ACM9" s="28" t="s">
        <v>102</v>
      </c>
      <c r="ACN9" s="28" t="s">
        <v>102</v>
      </c>
      <c r="ACO9" s="29" t="s">
        <v>102</v>
      </c>
      <c r="ACP9" s="107" t="s">
        <v>102</v>
      </c>
      <c r="ACQ9" s="25" t="s">
        <v>102</v>
      </c>
      <c r="ACR9" s="25">
        <f>6+4</f>
        <v>10</v>
      </c>
      <c r="ACS9" s="25" t="s">
        <v>102</v>
      </c>
      <c r="ACT9" s="25">
        <v>13</v>
      </c>
      <c r="ACU9" s="25" t="s">
        <v>102</v>
      </c>
      <c r="ACV9" s="25" t="s">
        <v>102</v>
      </c>
      <c r="ACW9" s="25">
        <f>26+11+2+7+4+12+1+11+10+8+4+3+5+1+38</f>
        <v>143</v>
      </c>
      <c r="ACX9" s="25" t="s">
        <v>102</v>
      </c>
      <c r="ACY9" s="25">
        <v>11</v>
      </c>
      <c r="ACZ9" s="25">
        <v>1</v>
      </c>
      <c r="ADA9" s="25">
        <f>24+11</f>
        <v>35</v>
      </c>
      <c r="ADB9" s="25" t="s">
        <v>102</v>
      </c>
      <c r="ADC9" s="28">
        <v>2</v>
      </c>
      <c r="ADD9" s="28">
        <v>1</v>
      </c>
      <c r="ADE9" s="28">
        <v>5</v>
      </c>
      <c r="ADF9" s="28" t="s">
        <v>102</v>
      </c>
      <c r="ADG9" s="28" t="s">
        <v>102</v>
      </c>
      <c r="ADH9" s="28" t="s">
        <v>102</v>
      </c>
      <c r="ADI9" s="28" t="s">
        <v>102</v>
      </c>
      <c r="ADJ9" s="28" t="s">
        <v>102</v>
      </c>
      <c r="ADK9" s="28">
        <v>2</v>
      </c>
      <c r="ADL9" s="28" t="s">
        <v>102</v>
      </c>
      <c r="ADM9" s="28" t="s">
        <v>102</v>
      </c>
      <c r="ADN9" s="15" t="s">
        <v>102</v>
      </c>
      <c r="ADO9" s="28">
        <v>3</v>
      </c>
      <c r="ADP9" s="28">
        <v>2</v>
      </c>
      <c r="ADQ9" s="28" t="s">
        <v>102</v>
      </c>
      <c r="ADR9" s="24">
        <v>2</v>
      </c>
      <c r="ADS9" s="24" t="s">
        <v>102</v>
      </c>
      <c r="ADT9" s="25">
        <v>5</v>
      </c>
      <c r="ADU9" s="25" t="s">
        <v>102</v>
      </c>
      <c r="ADV9" s="25">
        <v>1</v>
      </c>
      <c r="ADW9" s="25">
        <v>1</v>
      </c>
      <c r="ADX9" s="28" t="s">
        <v>102</v>
      </c>
      <c r="ADY9" s="25">
        <v>2</v>
      </c>
      <c r="ADZ9" s="29" t="s">
        <v>102</v>
      </c>
      <c r="AEA9" s="28">
        <v>3</v>
      </c>
      <c r="AEB9" s="28" t="s">
        <v>102</v>
      </c>
      <c r="AEC9" s="28" t="s">
        <v>102</v>
      </c>
      <c r="AED9" s="28">
        <v>2</v>
      </c>
      <c r="AEE9" s="28" t="s">
        <v>102</v>
      </c>
      <c r="AEF9" s="28" t="s">
        <v>102</v>
      </c>
      <c r="AEG9" s="28" t="s">
        <v>102</v>
      </c>
      <c r="AEH9" s="28" t="s">
        <v>102</v>
      </c>
      <c r="AEI9" s="28" t="s">
        <v>102</v>
      </c>
      <c r="AEJ9" s="28">
        <v>1</v>
      </c>
      <c r="AEK9" s="29" t="s">
        <v>102</v>
      </c>
      <c r="AEL9" s="28">
        <v>5</v>
      </c>
      <c r="AEM9" s="28" t="s">
        <v>102</v>
      </c>
      <c r="AEN9" s="28" t="s">
        <v>102</v>
      </c>
      <c r="AEO9" s="28" t="s">
        <v>102</v>
      </c>
      <c r="AEP9" s="29" t="s">
        <v>102</v>
      </c>
      <c r="AEQ9" s="28" t="s">
        <v>102</v>
      </c>
      <c r="AER9" s="30">
        <f>2+1+1+1+1+1</f>
        <v>7</v>
      </c>
      <c r="AES9" s="28" t="s">
        <v>102</v>
      </c>
      <c r="AET9" s="28" t="s">
        <v>102</v>
      </c>
      <c r="AEU9" s="28" t="s">
        <v>102</v>
      </c>
      <c r="AEV9" s="28" t="s">
        <v>102</v>
      </c>
      <c r="AEW9" s="28" t="s">
        <v>102</v>
      </c>
      <c r="AEX9" s="87"/>
      <c r="AEY9" s="37">
        <v>9</v>
      </c>
      <c r="AEZ9" s="24">
        <v>1</v>
      </c>
      <c r="AFA9" s="24" t="s">
        <v>102</v>
      </c>
      <c r="AFB9" s="24" t="s">
        <v>102</v>
      </c>
      <c r="AFC9" s="24" t="s">
        <v>102</v>
      </c>
      <c r="AFD9" s="24" t="s">
        <v>102</v>
      </c>
      <c r="AFE9" s="25" t="s">
        <v>102</v>
      </c>
      <c r="AFF9" s="24">
        <v>1</v>
      </c>
      <c r="AFG9" s="24" t="s">
        <v>102</v>
      </c>
      <c r="AFH9" s="24" t="s">
        <v>102</v>
      </c>
      <c r="AFI9" s="25">
        <v>10</v>
      </c>
      <c r="AFJ9" s="25" t="s">
        <v>102</v>
      </c>
      <c r="AFK9" s="28" t="s">
        <v>102</v>
      </c>
      <c r="AFL9" s="28" t="s">
        <v>102</v>
      </c>
      <c r="AFM9" s="28">
        <f>6+1+8+8+1</f>
        <v>24</v>
      </c>
      <c r="AFN9" s="25">
        <v>1</v>
      </c>
      <c r="AFO9" s="25" t="s">
        <v>102</v>
      </c>
      <c r="AFP9" s="25" t="s">
        <v>102</v>
      </c>
      <c r="AFQ9" s="28" t="s">
        <v>102</v>
      </c>
      <c r="AFR9" s="28" t="s">
        <v>102</v>
      </c>
      <c r="AFS9" s="28" t="s">
        <v>102</v>
      </c>
      <c r="AFT9" s="28">
        <v>1</v>
      </c>
      <c r="AFU9" s="28" t="s">
        <v>102</v>
      </c>
      <c r="AFV9" s="28">
        <v>2</v>
      </c>
      <c r="AFW9" s="25">
        <v>8</v>
      </c>
      <c r="AFX9" s="25" t="s">
        <v>102</v>
      </c>
      <c r="AFY9" s="25" t="s">
        <v>102</v>
      </c>
      <c r="AFZ9" s="25" t="s">
        <v>102</v>
      </c>
      <c r="AGA9" s="25" t="s">
        <v>114</v>
      </c>
      <c r="AGB9" s="25" t="s">
        <v>102</v>
      </c>
      <c r="AGC9" s="25" t="s">
        <v>102</v>
      </c>
      <c r="AGD9" s="25" t="s">
        <v>102</v>
      </c>
      <c r="AGE9" s="25" t="s">
        <v>102</v>
      </c>
      <c r="AGF9" s="25" t="s">
        <v>102</v>
      </c>
      <c r="AGG9" s="25" t="s">
        <v>102</v>
      </c>
      <c r="AGH9" s="25" t="s">
        <v>102</v>
      </c>
      <c r="AGI9" s="25" t="s">
        <v>102</v>
      </c>
      <c r="AGJ9" s="25" t="s">
        <v>102</v>
      </c>
      <c r="AGK9" s="25" t="s">
        <v>102</v>
      </c>
      <c r="AGL9" s="25" t="s">
        <v>102</v>
      </c>
      <c r="AGM9" s="25" t="s">
        <v>102</v>
      </c>
      <c r="AGN9" s="25" t="s">
        <v>102</v>
      </c>
      <c r="AGO9" s="25" t="s">
        <v>114</v>
      </c>
      <c r="AGP9" s="29" t="s">
        <v>102</v>
      </c>
      <c r="AGQ9" s="24">
        <v>3</v>
      </c>
      <c r="AGR9" s="24" t="s">
        <v>102</v>
      </c>
      <c r="AGS9" s="25">
        <v>6</v>
      </c>
      <c r="AGT9" s="25" t="s">
        <v>102</v>
      </c>
      <c r="AGU9" s="45" t="s">
        <v>102</v>
      </c>
      <c r="AGV9" s="25" t="s">
        <v>102</v>
      </c>
      <c r="AGW9" s="24" t="s">
        <v>102</v>
      </c>
      <c r="AGX9" s="25" t="s">
        <v>102</v>
      </c>
      <c r="AGY9" s="25" t="s">
        <v>102</v>
      </c>
      <c r="AGZ9" s="25">
        <v>2</v>
      </c>
      <c r="AHA9" s="25" t="s">
        <v>102</v>
      </c>
      <c r="AHB9" s="25" t="s">
        <v>102</v>
      </c>
      <c r="AHC9" s="24">
        <v>1</v>
      </c>
      <c r="AHD9" s="25">
        <v>8</v>
      </c>
      <c r="AHE9" s="25" t="s">
        <v>102</v>
      </c>
      <c r="AHF9" s="25" t="s">
        <v>102</v>
      </c>
      <c r="AHG9" s="25" t="s">
        <v>102</v>
      </c>
      <c r="AHH9" s="25" t="s">
        <v>102</v>
      </c>
      <c r="AHI9" s="25" t="s">
        <v>102</v>
      </c>
      <c r="AHJ9" s="25" t="s">
        <v>102</v>
      </c>
      <c r="AHK9" s="25" t="s">
        <v>102</v>
      </c>
      <c r="AHL9" s="25" t="s">
        <v>102</v>
      </c>
      <c r="AHM9" s="25" t="s">
        <v>102</v>
      </c>
      <c r="AHN9" s="25" t="s">
        <v>102</v>
      </c>
      <c r="AHO9" s="25" t="s">
        <v>102</v>
      </c>
      <c r="AHP9" s="25" t="s">
        <v>102</v>
      </c>
      <c r="AHQ9" s="25" t="s">
        <v>102</v>
      </c>
      <c r="AHR9" s="25" t="s">
        <v>102</v>
      </c>
      <c r="AHS9" s="25" t="s">
        <v>102</v>
      </c>
      <c r="AHT9" s="25" t="s">
        <v>102</v>
      </c>
      <c r="AHU9" s="25">
        <v>2</v>
      </c>
      <c r="AHV9" s="25" t="s">
        <v>102</v>
      </c>
      <c r="AHW9" s="24">
        <v>1</v>
      </c>
      <c r="AHX9" s="24" t="s">
        <v>102</v>
      </c>
      <c r="AHY9" s="24" t="s">
        <v>102</v>
      </c>
      <c r="AHZ9" s="24" t="s">
        <v>102</v>
      </c>
      <c r="AIA9" s="24" t="s">
        <v>102</v>
      </c>
      <c r="AIB9" s="24" t="s">
        <v>102</v>
      </c>
      <c r="AIC9" s="24">
        <f>1+1+2+85+1</f>
        <v>90</v>
      </c>
      <c r="AID9" s="24">
        <v>3</v>
      </c>
      <c r="AIE9" s="24" t="s">
        <v>102</v>
      </c>
      <c r="AIF9" s="25" t="s">
        <v>102</v>
      </c>
      <c r="AIG9" s="25" t="s">
        <v>102</v>
      </c>
      <c r="AIH9" s="25" t="s">
        <v>102</v>
      </c>
      <c r="AII9" s="25" t="s">
        <v>102</v>
      </c>
      <c r="AIJ9" s="25" t="s">
        <v>102</v>
      </c>
      <c r="AIK9" s="25" t="s">
        <v>102</v>
      </c>
      <c r="AIL9" s="25">
        <v>2</v>
      </c>
      <c r="AIM9" s="25" t="s">
        <v>102</v>
      </c>
      <c r="AIN9" s="25" t="s">
        <v>102</v>
      </c>
      <c r="AIO9" s="25" t="s">
        <v>102</v>
      </c>
      <c r="AIP9" s="25" t="s">
        <v>102</v>
      </c>
      <c r="AIQ9" s="25">
        <f>1+1+1+1+1+9</f>
        <v>14</v>
      </c>
      <c r="AIR9" s="2" t="s">
        <v>102</v>
      </c>
      <c r="AIS9" s="25" t="s">
        <v>102</v>
      </c>
      <c r="AIT9" s="25">
        <f>3+1+4+1+2+3+1+2+1+1+2+4+1</f>
        <v>26</v>
      </c>
      <c r="AIU9" s="25" t="s">
        <v>102</v>
      </c>
      <c r="AIV9" s="25">
        <v>4</v>
      </c>
      <c r="AIW9" s="25" t="s">
        <v>102</v>
      </c>
      <c r="AIX9" s="25">
        <v>2</v>
      </c>
      <c r="AIY9" s="25" t="s">
        <v>102</v>
      </c>
      <c r="AIZ9" s="25" t="s">
        <v>102</v>
      </c>
      <c r="AJA9" s="25" t="s">
        <v>102</v>
      </c>
      <c r="AJB9" s="25" t="s">
        <v>102</v>
      </c>
      <c r="AJC9" s="25">
        <v>7</v>
      </c>
      <c r="AJD9" s="25" t="s">
        <v>102</v>
      </c>
      <c r="AJE9" s="25" t="s">
        <v>102</v>
      </c>
      <c r="AJF9" s="25" t="s">
        <v>102</v>
      </c>
      <c r="AJG9" s="25" t="s">
        <v>102</v>
      </c>
      <c r="AJH9" s="25" t="s">
        <v>102</v>
      </c>
      <c r="AJI9" s="25" t="s">
        <v>102</v>
      </c>
      <c r="AJJ9" s="25" t="s">
        <v>102</v>
      </c>
      <c r="AJK9" s="25" t="s">
        <v>102</v>
      </c>
      <c r="AJL9" s="25" t="s">
        <v>102</v>
      </c>
      <c r="AJM9" s="25" t="s">
        <v>102</v>
      </c>
      <c r="AJN9" s="25">
        <v>3</v>
      </c>
      <c r="AJO9" s="25" t="s">
        <v>102</v>
      </c>
      <c r="AJP9" s="25" t="s">
        <v>102</v>
      </c>
      <c r="AJQ9" s="28" t="s">
        <v>102</v>
      </c>
      <c r="AJR9" s="25" t="s">
        <v>102</v>
      </c>
      <c r="AJS9" s="25" t="s">
        <v>102</v>
      </c>
      <c r="AJT9" s="25" t="s">
        <v>102</v>
      </c>
      <c r="AJU9" s="25" t="s">
        <v>102</v>
      </c>
      <c r="AJV9" s="25" t="s">
        <v>102</v>
      </c>
      <c r="AJW9" s="25">
        <v>2</v>
      </c>
      <c r="AJX9" s="25">
        <v>3</v>
      </c>
      <c r="AJY9" s="25" t="s">
        <v>102</v>
      </c>
      <c r="AJZ9" s="25">
        <v>1</v>
      </c>
      <c r="AKA9" s="25" t="s">
        <v>102</v>
      </c>
      <c r="AKB9" s="25" t="s">
        <v>102</v>
      </c>
      <c r="AKC9" s="25" t="s">
        <v>102</v>
      </c>
      <c r="AKD9" s="25" t="s">
        <v>102</v>
      </c>
      <c r="AKE9" s="25" t="s">
        <v>102</v>
      </c>
      <c r="AKF9" s="25" t="s">
        <v>102</v>
      </c>
      <c r="AKG9" s="25" t="s">
        <v>102</v>
      </c>
      <c r="AKH9" s="28" t="s">
        <v>102</v>
      </c>
      <c r="AKI9" s="25" t="s">
        <v>102</v>
      </c>
      <c r="AKJ9" s="25" t="s">
        <v>102</v>
      </c>
      <c r="AKK9" s="25" t="s">
        <v>102</v>
      </c>
      <c r="AKL9" s="25" t="s">
        <v>102</v>
      </c>
      <c r="AKM9" s="25" t="s">
        <v>102</v>
      </c>
      <c r="AKN9" s="25" t="s">
        <v>102</v>
      </c>
      <c r="AKO9" s="25" t="s">
        <v>102</v>
      </c>
      <c r="AKP9" s="25" t="s">
        <v>102</v>
      </c>
      <c r="AKQ9" s="25" t="s">
        <v>102</v>
      </c>
      <c r="AKR9" s="25" t="s">
        <v>102</v>
      </c>
      <c r="AKS9" s="25">
        <v>1</v>
      </c>
      <c r="AKT9" s="25">
        <v>5</v>
      </c>
    </row>
    <row r="10" spans="1:982" ht="15" thickBot="1" x14ac:dyDescent="0.35">
      <c r="A10" s="73" t="s">
        <v>179</v>
      </c>
      <c r="B10" s="87"/>
      <c r="C10" s="33">
        <v>1</v>
      </c>
      <c r="D10" s="33" t="s">
        <v>102</v>
      </c>
      <c r="E10" s="28" t="s">
        <v>102</v>
      </c>
      <c r="F10" s="25" t="s">
        <v>102</v>
      </c>
      <c r="G10" s="28" t="s">
        <v>102</v>
      </c>
      <c r="H10" s="28" t="s">
        <v>102</v>
      </c>
      <c r="I10" s="28" t="s">
        <v>102</v>
      </c>
      <c r="J10" s="30">
        <v>4</v>
      </c>
      <c r="K10" s="30">
        <v>10</v>
      </c>
      <c r="L10" s="25">
        <v>2</v>
      </c>
      <c r="M10" s="28" t="s">
        <v>102</v>
      </c>
      <c r="N10" s="25" t="s">
        <v>102</v>
      </c>
      <c r="O10" s="25">
        <v>8</v>
      </c>
      <c r="P10" s="25" t="s">
        <v>102</v>
      </c>
      <c r="Q10" s="25" t="s">
        <v>102</v>
      </c>
      <c r="R10" s="25" t="s">
        <v>102</v>
      </c>
      <c r="S10" s="25" t="s">
        <v>102</v>
      </c>
      <c r="T10" s="25" t="s">
        <v>102</v>
      </c>
      <c r="U10" s="28" t="s">
        <v>102</v>
      </c>
      <c r="V10" s="25" t="s">
        <v>102</v>
      </c>
      <c r="W10" s="25" t="s">
        <v>114</v>
      </c>
      <c r="X10" s="25" t="s">
        <v>102</v>
      </c>
      <c r="Y10" s="28" t="s">
        <v>102</v>
      </c>
      <c r="Z10" s="28">
        <f>12+6+1+17+1+15+2+5</f>
        <v>59</v>
      </c>
      <c r="AA10" s="28" t="s">
        <v>114</v>
      </c>
      <c r="AB10" s="28" t="s">
        <v>114</v>
      </c>
      <c r="AC10" s="28" t="s">
        <v>102</v>
      </c>
      <c r="AD10" s="25">
        <f>1+6+3+4+3+2+2+1+1+2</f>
        <v>25</v>
      </c>
      <c r="AE10" s="25">
        <f>13+10+19+4+3+4</f>
        <v>53</v>
      </c>
      <c r="AF10" s="25" t="s">
        <v>102</v>
      </c>
      <c r="AG10" s="25" t="s">
        <v>102</v>
      </c>
      <c r="AH10" s="25">
        <v>1</v>
      </c>
      <c r="AI10" s="25" t="s">
        <v>102</v>
      </c>
      <c r="AJ10" s="25" t="s">
        <v>102</v>
      </c>
      <c r="AK10" s="25" t="s">
        <v>102</v>
      </c>
      <c r="AL10" s="24">
        <v>3</v>
      </c>
      <c r="AM10" s="25" t="s">
        <v>102</v>
      </c>
      <c r="AN10" s="25" t="s">
        <v>102</v>
      </c>
      <c r="AO10" s="25" t="s">
        <v>102</v>
      </c>
      <c r="AP10" s="25" t="s">
        <v>102</v>
      </c>
      <c r="AQ10" s="25" t="s">
        <v>102</v>
      </c>
      <c r="AR10" s="25" t="s">
        <v>102</v>
      </c>
      <c r="AS10" s="25" t="s">
        <v>102</v>
      </c>
      <c r="AT10" s="25" t="s">
        <v>102</v>
      </c>
      <c r="AU10" s="87"/>
      <c r="AV10" s="25" t="s">
        <v>102</v>
      </c>
      <c r="AW10" s="25" t="s">
        <v>102</v>
      </c>
      <c r="AX10" s="24">
        <v>1</v>
      </c>
      <c r="AY10" s="24" t="s">
        <v>102</v>
      </c>
      <c r="AZ10" s="24">
        <v>1</v>
      </c>
      <c r="BA10" s="24" t="s">
        <v>102</v>
      </c>
      <c r="BB10" s="24">
        <f>5+1+23+1+1+3+6+7+23+1+2+1+142+3+13+2</f>
        <v>234</v>
      </c>
      <c r="BC10" s="24">
        <f>1+72+5+4+52</f>
        <v>134</v>
      </c>
      <c r="BD10" s="25" t="s">
        <v>102</v>
      </c>
      <c r="BE10" s="87"/>
      <c r="BF10" s="25" t="s">
        <v>102</v>
      </c>
      <c r="BG10" s="25" t="s">
        <v>102</v>
      </c>
      <c r="BH10" s="25" t="s">
        <v>102</v>
      </c>
      <c r="BI10" s="25" t="s">
        <v>102</v>
      </c>
      <c r="BJ10" s="25">
        <v>1</v>
      </c>
      <c r="BK10" s="96"/>
      <c r="BL10" s="39" t="s">
        <v>102</v>
      </c>
      <c r="BM10" s="39" t="s">
        <v>114</v>
      </c>
      <c r="BN10" s="31" t="s">
        <v>102</v>
      </c>
      <c r="BO10" s="31" t="s">
        <v>114</v>
      </c>
      <c r="BP10" s="31" t="s">
        <v>102</v>
      </c>
      <c r="BQ10" s="31" t="s">
        <v>102</v>
      </c>
      <c r="BR10" s="31" t="s">
        <v>102</v>
      </c>
      <c r="BS10" s="31" t="s">
        <v>102</v>
      </c>
      <c r="BT10" s="31" t="s">
        <v>102</v>
      </c>
      <c r="BU10" s="31" t="s">
        <v>102</v>
      </c>
      <c r="BV10" s="31" t="s">
        <v>102</v>
      </c>
      <c r="BW10" s="31">
        <v>7</v>
      </c>
      <c r="BX10" s="31" t="s">
        <v>102</v>
      </c>
      <c r="BY10" s="31" t="s">
        <v>102</v>
      </c>
      <c r="BZ10" s="31" t="s">
        <v>114</v>
      </c>
      <c r="CA10" s="31" t="s">
        <v>102</v>
      </c>
      <c r="CB10" s="31">
        <v>3</v>
      </c>
      <c r="CC10" s="31" t="s">
        <v>102</v>
      </c>
      <c r="CD10" s="31" t="s">
        <v>102</v>
      </c>
      <c r="CE10" s="31" t="s">
        <v>102</v>
      </c>
      <c r="CF10" s="31" t="s">
        <v>102</v>
      </c>
      <c r="CG10" s="31" t="s">
        <v>102</v>
      </c>
      <c r="CH10" s="31" t="s">
        <v>102</v>
      </c>
      <c r="CI10" s="31" t="s">
        <v>102</v>
      </c>
      <c r="CJ10" s="39" t="s">
        <v>102</v>
      </c>
      <c r="CK10" s="31" t="s">
        <v>102</v>
      </c>
      <c r="CL10" s="31" t="s">
        <v>102</v>
      </c>
      <c r="CM10" s="31" t="s">
        <v>102</v>
      </c>
      <c r="CN10" s="31" t="s">
        <v>102</v>
      </c>
      <c r="CO10" s="39" t="s">
        <v>102</v>
      </c>
      <c r="CP10" s="31" t="s">
        <v>102</v>
      </c>
      <c r="CQ10" s="31" t="s">
        <v>102</v>
      </c>
      <c r="CR10" s="31" t="s">
        <v>102</v>
      </c>
      <c r="CS10" s="31" t="s">
        <v>114</v>
      </c>
      <c r="CT10" s="39" t="s">
        <v>102</v>
      </c>
      <c r="CU10" s="31" t="s">
        <v>102</v>
      </c>
      <c r="CV10" s="31">
        <v>4</v>
      </c>
      <c r="CW10" s="31" t="s">
        <v>102</v>
      </c>
      <c r="CX10" s="31" t="s">
        <v>102</v>
      </c>
      <c r="CY10" s="31" t="s">
        <v>102</v>
      </c>
      <c r="CZ10" s="39" t="s">
        <v>102</v>
      </c>
      <c r="DA10" s="31" t="s">
        <v>102</v>
      </c>
      <c r="DB10" s="31" t="s">
        <v>102</v>
      </c>
      <c r="DC10" s="39" t="s">
        <v>102</v>
      </c>
      <c r="DD10" s="31" t="s">
        <v>102</v>
      </c>
      <c r="DE10" s="31" t="s">
        <v>102</v>
      </c>
      <c r="DF10" s="39" t="s">
        <v>102</v>
      </c>
      <c r="DG10" s="31" t="s">
        <v>102</v>
      </c>
      <c r="DH10" s="31" t="s">
        <v>102</v>
      </c>
      <c r="DI10" s="31" t="s">
        <v>102</v>
      </c>
      <c r="DJ10" s="39" t="s">
        <v>102</v>
      </c>
      <c r="DK10" s="39" t="s">
        <v>102</v>
      </c>
      <c r="DL10" s="31" t="s">
        <v>102</v>
      </c>
      <c r="DM10" s="31" t="s">
        <v>102</v>
      </c>
      <c r="DN10" s="31" t="s">
        <v>102</v>
      </c>
      <c r="DO10" s="31">
        <v>9</v>
      </c>
      <c r="DP10" s="31" t="s">
        <v>102</v>
      </c>
      <c r="DQ10" s="31" t="s">
        <v>102</v>
      </c>
      <c r="DR10" s="31" t="s">
        <v>102</v>
      </c>
      <c r="DS10" s="31" t="s">
        <v>102</v>
      </c>
      <c r="DT10" s="31" t="s">
        <v>102</v>
      </c>
      <c r="DU10" s="31" t="s">
        <v>102</v>
      </c>
      <c r="DV10" s="39" t="s">
        <v>102</v>
      </c>
      <c r="DW10" s="31" t="s">
        <v>102</v>
      </c>
      <c r="DX10" s="31" t="s">
        <v>102</v>
      </c>
      <c r="DY10" s="31" t="s">
        <v>102</v>
      </c>
      <c r="DZ10" s="31" t="s">
        <v>102</v>
      </c>
      <c r="EA10" s="31" t="s">
        <v>102</v>
      </c>
      <c r="EB10" s="31" t="s">
        <v>102</v>
      </c>
      <c r="EC10" s="31" t="s">
        <v>102</v>
      </c>
      <c r="ED10" s="31" t="s">
        <v>114</v>
      </c>
      <c r="EE10" s="31">
        <v>2</v>
      </c>
      <c r="EF10" s="39" t="s">
        <v>102</v>
      </c>
      <c r="EG10" s="39" t="s">
        <v>102</v>
      </c>
      <c r="EH10" s="31">
        <v>1</v>
      </c>
      <c r="EI10" s="31" t="s">
        <v>102</v>
      </c>
      <c r="EJ10" s="39" t="s">
        <v>102</v>
      </c>
      <c r="EK10" s="39" t="s">
        <v>102</v>
      </c>
      <c r="EL10" s="31" t="s">
        <v>102</v>
      </c>
      <c r="EM10" s="31">
        <v>4</v>
      </c>
      <c r="EN10" s="31" t="s">
        <v>102</v>
      </c>
      <c r="EO10" s="31" t="s">
        <v>102</v>
      </c>
      <c r="EP10" s="39" t="s">
        <v>102</v>
      </c>
      <c r="EQ10" s="39" t="s">
        <v>102</v>
      </c>
      <c r="ER10" s="39" t="s">
        <v>102</v>
      </c>
      <c r="ES10" s="39" t="s">
        <v>102</v>
      </c>
      <c r="ET10" s="96"/>
      <c r="EU10" s="25" t="s">
        <v>102</v>
      </c>
      <c r="EV10" s="25" t="s">
        <v>102</v>
      </c>
      <c r="EW10" s="87"/>
      <c r="EX10" s="24" t="s">
        <v>102</v>
      </c>
      <c r="EY10" s="25" t="s">
        <v>102</v>
      </c>
      <c r="EZ10" s="25" t="s">
        <v>102</v>
      </c>
      <c r="FA10" s="25" t="s">
        <v>102</v>
      </c>
      <c r="FB10" s="25" t="s">
        <v>102</v>
      </c>
      <c r="FC10" s="25" t="s">
        <v>102</v>
      </c>
      <c r="FD10" s="25" t="s">
        <v>102</v>
      </c>
      <c r="FE10" s="25" t="s">
        <v>102</v>
      </c>
      <c r="FF10" s="25" t="s">
        <v>102</v>
      </c>
      <c r="FG10" s="25" t="s">
        <v>102</v>
      </c>
      <c r="FH10" s="25" t="s">
        <v>102</v>
      </c>
      <c r="FI10" s="25" t="s">
        <v>102</v>
      </c>
      <c r="FJ10" s="25" t="s">
        <v>102</v>
      </c>
      <c r="FK10" s="25" t="s">
        <v>102</v>
      </c>
      <c r="FL10" s="28" t="s">
        <v>102</v>
      </c>
      <c r="FM10" s="33">
        <v>2</v>
      </c>
      <c r="FN10" s="33" t="s">
        <v>102</v>
      </c>
      <c r="FO10" s="25" t="s">
        <v>102</v>
      </c>
      <c r="FP10" s="25" t="s">
        <v>102</v>
      </c>
      <c r="FQ10" s="28" t="s">
        <v>102</v>
      </c>
      <c r="FR10" s="33" t="s">
        <v>102</v>
      </c>
      <c r="FS10" s="33">
        <v>6</v>
      </c>
      <c r="FT10" s="33" t="s">
        <v>102</v>
      </c>
      <c r="FU10" s="33" t="s">
        <v>102</v>
      </c>
      <c r="FV10" s="33" t="s">
        <v>102</v>
      </c>
      <c r="FW10" s="25">
        <v>5</v>
      </c>
      <c r="FX10" s="25" t="s">
        <v>102</v>
      </c>
      <c r="FY10" s="25" t="s">
        <v>102</v>
      </c>
      <c r="FZ10" s="25" t="s">
        <v>102</v>
      </c>
      <c r="GA10" s="25" t="s">
        <v>102</v>
      </c>
      <c r="GB10" s="25" t="s">
        <v>102</v>
      </c>
      <c r="GC10" s="25" t="s">
        <v>102</v>
      </c>
      <c r="GD10" s="25" t="s">
        <v>102</v>
      </c>
      <c r="GE10" s="25" t="s">
        <v>102</v>
      </c>
      <c r="GF10" s="25">
        <v>2</v>
      </c>
      <c r="GG10" s="25" t="s">
        <v>102</v>
      </c>
      <c r="GH10" s="25" t="s">
        <v>102</v>
      </c>
      <c r="GI10" s="28" t="s">
        <v>102</v>
      </c>
      <c r="GJ10" s="28" t="s">
        <v>102</v>
      </c>
      <c r="GK10" s="28" t="s">
        <v>102</v>
      </c>
      <c r="GL10" s="25" t="s">
        <v>102</v>
      </c>
      <c r="GM10" s="25" t="s">
        <v>102</v>
      </c>
      <c r="GN10" s="25" t="s">
        <v>102</v>
      </c>
      <c r="GO10" s="25">
        <v>1</v>
      </c>
      <c r="GP10" s="25" t="s">
        <v>102</v>
      </c>
      <c r="GQ10" s="25" t="s">
        <v>102</v>
      </c>
      <c r="GR10" s="25" t="s">
        <v>102</v>
      </c>
      <c r="GS10" s="25" t="s">
        <v>102</v>
      </c>
      <c r="GT10" s="25" t="s">
        <v>102</v>
      </c>
      <c r="GU10" s="24">
        <v>15</v>
      </c>
      <c r="GV10" s="24" t="s">
        <v>102</v>
      </c>
      <c r="GW10" s="24" t="s">
        <v>102</v>
      </c>
      <c r="GX10" s="25">
        <v>3</v>
      </c>
      <c r="GY10" s="25" t="s">
        <v>102</v>
      </c>
      <c r="GZ10" s="24">
        <v>1</v>
      </c>
      <c r="HA10" s="25">
        <f>2+4+3+8+3+9+3+3+1+9+12+5+2+2+7+1+3+1+1+2+2+1+4+1+1</f>
        <v>90</v>
      </c>
      <c r="HB10" s="25" t="s">
        <v>102</v>
      </c>
      <c r="HC10" s="28" t="s">
        <v>102</v>
      </c>
      <c r="HD10" s="25" t="s">
        <v>102</v>
      </c>
      <c r="HE10" s="87"/>
      <c r="HF10" s="25" t="s">
        <v>102</v>
      </c>
      <c r="HG10" s="87"/>
      <c r="HH10" s="24" t="s">
        <v>102</v>
      </c>
      <c r="HI10" s="45" t="s">
        <v>102</v>
      </c>
      <c r="HJ10" s="24">
        <v>55</v>
      </c>
      <c r="HK10" s="97"/>
      <c r="HL10" s="25" t="s">
        <v>102</v>
      </c>
      <c r="HM10" s="25" t="s">
        <v>102</v>
      </c>
      <c r="HN10" s="25" t="s">
        <v>102</v>
      </c>
      <c r="HO10" s="25" t="s">
        <v>102</v>
      </c>
      <c r="HP10" s="25" t="s">
        <v>102</v>
      </c>
      <c r="HQ10" s="25" t="s">
        <v>102</v>
      </c>
      <c r="HR10" s="25" t="s">
        <v>102</v>
      </c>
      <c r="HS10" s="25">
        <v>1</v>
      </c>
      <c r="HT10" s="28" t="s">
        <v>102</v>
      </c>
      <c r="HU10" s="28" t="s">
        <v>102</v>
      </c>
      <c r="HV10" s="28" t="s">
        <v>102</v>
      </c>
      <c r="HW10" s="25" t="s">
        <v>102</v>
      </c>
      <c r="HX10" s="25" t="s">
        <v>102</v>
      </c>
      <c r="HY10" s="25" t="s">
        <v>102</v>
      </c>
      <c r="HZ10" s="25" t="s">
        <v>102</v>
      </c>
      <c r="IA10" s="25" t="s">
        <v>102</v>
      </c>
      <c r="IB10" s="25" t="s">
        <v>102</v>
      </c>
      <c r="IC10" s="25" t="s">
        <v>102</v>
      </c>
      <c r="ID10" s="25" t="s">
        <v>102</v>
      </c>
      <c r="IE10" s="28" t="s">
        <v>102</v>
      </c>
      <c r="IF10" s="25" t="s">
        <v>102</v>
      </c>
      <c r="IG10" s="25">
        <v>2</v>
      </c>
      <c r="IH10" s="25" t="s">
        <v>102</v>
      </c>
      <c r="II10" s="25" t="s">
        <v>102</v>
      </c>
      <c r="IJ10" s="25" t="s">
        <v>102</v>
      </c>
      <c r="IK10" s="25" t="s">
        <v>102</v>
      </c>
      <c r="IL10" s="25" t="s">
        <v>102</v>
      </c>
      <c r="IM10" s="25">
        <f>1+2+1+1+1+1+1+1+3+2+1</f>
        <v>15</v>
      </c>
      <c r="IN10" s="25" t="s">
        <v>102</v>
      </c>
      <c r="IO10" s="25" t="s">
        <v>102</v>
      </c>
      <c r="IP10" s="25" t="s">
        <v>102</v>
      </c>
      <c r="IQ10" s="25" t="s">
        <v>102</v>
      </c>
      <c r="IR10" s="25" t="s">
        <v>102</v>
      </c>
      <c r="IS10" s="25" t="s">
        <v>102</v>
      </c>
      <c r="IT10" s="25" t="s">
        <v>102</v>
      </c>
      <c r="IU10" s="25" t="s">
        <v>102</v>
      </c>
      <c r="IV10" s="25">
        <v>8</v>
      </c>
      <c r="IW10" s="25" t="s">
        <v>102</v>
      </c>
      <c r="IX10" s="25" t="s">
        <v>102</v>
      </c>
      <c r="IY10" s="25" t="s">
        <v>102</v>
      </c>
      <c r="IZ10" s="25" t="s">
        <v>102</v>
      </c>
      <c r="JA10" s="28" t="s">
        <v>102</v>
      </c>
      <c r="JB10" s="28" t="s">
        <v>102</v>
      </c>
      <c r="JC10" s="28" t="s">
        <v>102</v>
      </c>
      <c r="JD10" s="28" t="s">
        <v>102</v>
      </c>
      <c r="JE10" s="28" t="s">
        <v>102</v>
      </c>
      <c r="JF10" s="28" t="s">
        <v>102</v>
      </c>
      <c r="JG10" s="28" t="s">
        <v>102</v>
      </c>
      <c r="JH10" s="28" t="s">
        <v>102</v>
      </c>
      <c r="JI10" s="28" t="s">
        <v>102</v>
      </c>
      <c r="JJ10" s="25" t="s">
        <v>102</v>
      </c>
      <c r="JK10" s="25" t="s">
        <v>102</v>
      </c>
      <c r="JL10" s="25" t="s">
        <v>102</v>
      </c>
      <c r="JM10" s="25" t="s">
        <v>102</v>
      </c>
      <c r="JN10" s="28" t="s">
        <v>102</v>
      </c>
      <c r="JO10" s="25">
        <f>1+36+7+15+18+6+1+4+2+1+4</f>
        <v>95</v>
      </c>
      <c r="JP10" s="25">
        <v>9</v>
      </c>
      <c r="JQ10" s="25" t="s">
        <v>102</v>
      </c>
      <c r="JR10" s="25" t="s">
        <v>102</v>
      </c>
      <c r="JS10" s="25" t="s">
        <v>102</v>
      </c>
      <c r="JT10" s="25" t="s">
        <v>102</v>
      </c>
      <c r="JU10" s="25" t="s">
        <v>114</v>
      </c>
      <c r="JV10" s="25" t="s">
        <v>102</v>
      </c>
      <c r="JW10" s="25" t="s">
        <v>102</v>
      </c>
      <c r="JX10" s="25" t="s">
        <v>102</v>
      </c>
      <c r="JY10" s="25" t="s">
        <v>102</v>
      </c>
      <c r="JZ10" s="25" t="s">
        <v>102</v>
      </c>
      <c r="KA10" s="25" t="s">
        <v>102</v>
      </c>
      <c r="KB10" s="25" t="s">
        <v>102</v>
      </c>
      <c r="KC10" s="25">
        <v>3</v>
      </c>
      <c r="KD10" s="25" t="s">
        <v>102</v>
      </c>
      <c r="KE10" s="25" t="s">
        <v>102</v>
      </c>
      <c r="KF10" s="25" t="s">
        <v>102</v>
      </c>
      <c r="KG10" s="25" t="s">
        <v>102</v>
      </c>
      <c r="KH10" s="25" t="s">
        <v>102</v>
      </c>
      <c r="KI10" s="25" t="s">
        <v>102</v>
      </c>
      <c r="KJ10" s="25" t="s">
        <v>102</v>
      </c>
      <c r="KK10" s="25" t="s">
        <v>102</v>
      </c>
      <c r="KL10" s="25" t="s">
        <v>102</v>
      </c>
      <c r="KM10" s="25" t="s">
        <v>102</v>
      </c>
      <c r="KN10" s="25" t="s">
        <v>102</v>
      </c>
      <c r="KO10" s="25" t="s">
        <v>102</v>
      </c>
      <c r="KP10" s="25" t="s">
        <v>102</v>
      </c>
      <c r="KQ10" s="25" t="s">
        <v>102</v>
      </c>
      <c r="KR10" s="25" t="s">
        <v>102</v>
      </c>
      <c r="KS10" s="25" t="s">
        <v>102</v>
      </c>
      <c r="KT10" s="25" t="s">
        <v>102</v>
      </c>
      <c r="KU10" s="25" t="s">
        <v>102</v>
      </c>
      <c r="KV10" s="25" t="s">
        <v>102</v>
      </c>
      <c r="KW10" s="25">
        <f>122+13+3</f>
        <v>138</v>
      </c>
      <c r="KX10" s="25" t="s">
        <v>102</v>
      </c>
      <c r="KY10" s="25" t="s">
        <v>102</v>
      </c>
      <c r="KZ10" s="25">
        <v>2</v>
      </c>
      <c r="LA10" s="25" t="s">
        <v>102</v>
      </c>
      <c r="LB10" s="25">
        <v>1</v>
      </c>
      <c r="LC10" s="25" t="s">
        <v>102</v>
      </c>
      <c r="LD10" s="25" t="s">
        <v>102</v>
      </c>
      <c r="LE10" s="25" t="s">
        <v>102</v>
      </c>
      <c r="LF10" s="25" t="s">
        <v>102</v>
      </c>
      <c r="LG10" s="25" t="s">
        <v>102</v>
      </c>
      <c r="LH10" s="25" t="s">
        <v>102</v>
      </c>
      <c r="LI10" s="25" t="s">
        <v>102</v>
      </c>
      <c r="LJ10" s="25" t="s">
        <v>102</v>
      </c>
      <c r="LK10" s="25" t="s">
        <v>102</v>
      </c>
      <c r="LL10" s="25" t="s">
        <v>102</v>
      </c>
      <c r="LM10" s="25" t="s">
        <v>102</v>
      </c>
      <c r="LN10" s="25" t="s">
        <v>102</v>
      </c>
      <c r="LO10" s="25" t="s">
        <v>102</v>
      </c>
      <c r="LP10" s="25" t="s">
        <v>102</v>
      </c>
      <c r="LQ10" s="25" t="s">
        <v>102</v>
      </c>
      <c r="LR10" s="25" t="s">
        <v>102</v>
      </c>
      <c r="LS10" s="25" t="s">
        <v>102</v>
      </c>
      <c r="LT10" s="25">
        <v>4</v>
      </c>
      <c r="LU10" s="25">
        <v>12</v>
      </c>
      <c r="LV10" s="25" t="s">
        <v>102</v>
      </c>
      <c r="LW10" s="25" t="s">
        <v>102</v>
      </c>
      <c r="LX10" s="29" t="s">
        <v>102</v>
      </c>
      <c r="LY10" s="28" t="s">
        <v>102</v>
      </c>
      <c r="LZ10" s="28" t="s">
        <v>102</v>
      </c>
      <c r="MA10" s="28" t="s">
        <v>102</v>
      </c>
      <c r="MB10" s="25">
        <v>1</v>
      </c>
      <c r="MC10" s="25" t="s">
        <v>102</v>
      </c>
      <c r="MD10" s="25" t="s">
        <v>102</v>
      </c>
      <c r="ME10" s="28" t="s">
        <v>102</v>
      </c>
      <c r="MF10" s="28" t="s">
        <v>102</v>
      </c>
      <c r="MG10" s="28" t="s">
        <v>102</v>
      </c>
      <c r="MH10" s="25">
        <v>1</v>
      </c>
      <c r="MI10" s="25" t="s">
        <v>102</v>
      </c>
      <c r="MJ10" s="25" t="s">
        <v>102</v>
      </c>
      <c r="MK10" s="28" t="s">
        <v>102</v>
      </c>
      <c r="ML10" s="28" t="s">
        <v>102</v>
      </c>
      <c r="MM10" s="28" t="s">
        <v>102</v>
      </c>
      <c r="MN10" s="28" t="s">
        <v>102</v>
      </c>
      <c r="MO10" s="28" t="s">
        <v>102</v>
      </c>
      <c r="MP10" s="28" t="s">
        <v>102</v>
      </c>
      <c r="MQ10" s="28">
        <v>4</v>
      </c>
      <c r="MR10" s="28" t="s">
        <v>102</v>
      </c>
      <c r="MS10" s="28" t="s">
        <v>102</v>
      </c>
      <c r="MT10" s="28">
        <f>2+4+1+41</f>
        <v>48</v>
      </c>
      <c r="MU10" s="28" t="s">
        <v>102</v>
      </c>
      <c r="MV10" s="28" t="s">
        <v>102</v>
      </c>
      <c r="MW10" s="25" t="s">
        <v>102</v>
      </c>
      <c r="MX10" s="28" t="s">
        <v>102</v>
      </c>
      <c r="MY10" s="28" t="s">
        <v>102</v>
      </c>
      <c r="MZ10" s="28" t="s">
        <v>102</v>
      </c>
      <c r="NA10" s="28" t="s">
        <v>114</v>
      </c>
      <c r="NB10" s="28" t="s">
        <v>102</v>
      </c>
      <c r="NC10" s="28" t="s">
        <v>102</v>
      </c>
      <c r="ND10" s="25" t="s">
        <v>102</v>
      </c>
      <c r="NE10" s="28">
        <f>45+86+6+2+65</f>
        <v>204</v>
      </c>
      <c r="NF10" s="33" t="s">
        <v>102</v>
      </c>
      <c r="NG10" s="33">
        <v>41</v>
      </c>
      <c r="NH10" s="33" t="s">
        <v>102</v>
      </c>
      <c r="NI10" s="33" t="s">
        <v>114</v>
      </c>
      <c r="NJ10" s="33">
        <f>23+2+5</f>
        <v>30</v>
      </c>
      <c r="NK10" s="33" t="s">
        <v>102</v>
      </c>
      <c r="NL10" s="25" t="s">
        <v>102</v>
      </c>
      <c r="NM10" s="25">
        <v>19</v>
      </c>
      <c r="NN10" s="25" t="s">
        <v>102</v>
      </c>
      <c r="NO10" s="25">
        <f>8+2+6+10</f>
        <v>26</v>
      </c>
      <c r="NP10" s="25">
        <v>69</v>
      </c>
      <c r="NQ10" s="29" t="s">
        <v>102</v>
      </c>
      <c r="NR10" s="25" t="s">
        <v>102</v>
      </c>
      <c r="NS10" s="28" t="s">
        <v>102</v>
      </c>
      <c r="NT10" s="28">
        <v>12</v>
      </c>
      <c r="NU10" s="28" t="s">
        <v>102</v>
      </c>
      <c r="NV10" s="28" t="s">
        <v>102</v>
      </c>
      <c r="NW10" s="28" t="s">
        <v>102</v>
      </c>
      <c r="NX10" s="28" t="s">
        <v>102</v>
      </c>
      <c r="NY10" s="28" t="s">
        <v>102</v>
      </c>
      <c r="NZ10" s="28" t="s">
        <v>102</v>
      </c>
      <c r="OA10" s="28" t="s">
        <v>102</v>
      </c>
      <c r="OB10" s="28" t="s">
        <v>102</v>
      </c>
      <c r="OC10" s="25" t="s">
        <v>102</v>
      </c>
      <c r="OD10" s="25" t="s">
        <v>102</v>
      </c>
      <c r="OE10" s="25" t="s">
        <v>102</v>
      </c>
      <c r="OF10" s="25" t="s">
        <v>102</v>
      </c>
      <c r="OG10" s="26" t="s">
        <v>102</v>
      </c>
      <c r="OH10" s="28" t="s">
        <v>102</v>
      </c>
      <c r="OI10" s="28" t="s">
        <v>102</v>
      </c>
      <c r="OJ10" s="33" t="s">
        <v>102</v>
      </c>
      <c r="OK10" s="25" t="s">
        <v>102</v>
      </c>
      <c r="OL10" s="25" t="s">
        <v>102</v>
      </c>
      <c r="OM10" s="25" t="s">
        <v>102</v>
      </c>
      <c r="ON10" s="25" t="s">
        <v>102</v>
      </c>
      <c r="OO10" s="25" t="s">
        <v>102</v>
      </c>
      <c r="OP10" s="28" t="s">
        <v>102</v>
      </c>
      <c r="OQ10" s="28" t="s">
        <v>102</v>
      </c>
      <c r="OR10" s="28" t="s">
        <v>102</v>
      </c>
      <c r="OS10" s="28" t="s">
        <v>102</v>
      </c>
      <c r="OT10" s="28" t="s">
        <v>102</v>
      </c>
      <c r="OU10" s="25" t="s">
        <v>102</v>
      </c>
      <c r="OV10" s="25" t="s">
        <v>102</v>
      </c>
      <c r="OW10" s="25" t="s">
        <v>102</v>
      </c>
      <c r="OX10" s="25" t="s">
        <v>102</v>
      </c>
      <c r="OY10" s="25">
        <f>9+14+7+13+2+2+4+1+9+2+46+18+9+12+59+15+3+8+1+5+13+299+32+1+15+121+13+1+19+1+7+1</f>
        <v>762</v>
      </c>
      <c r="OZ10" s="25" t="s">
        <v>102</v>
      </c>
      <c r="PA10" s="25" t="s">
        <v>102</v>
      </c>
      <c r="PB10" s="25" t="s">
        <v>102</v>
      </c>
      <c r="PC10" s="25" t="s">
        <v>102</v>
      </c>
      <c r="PD10" s="28" t="s">
        <v>102</v>
      </c>
      <c r="PE10" s="28" t="s">
        <v>102</v>
      </c>
      <c r="PF10" s="28" t="s">
        <v>102</v>
      </c>
      <c r="PG10" s="28" t="s">
        <v>102</v>
      </c>
      <c r="PH10" s="28" t="s">
        <v>102</v>
      </c>
      <c r="PI10" s="28" t="s">
        <v>102</v>
      </c>
      <c r="PJ10" s="25" t="s">
        <v>102</v>
      </c>
      <c r="PK10" s="25" t="s">
        <v>102</v>
      </c>
      <c r="PL10" s="25" t="s">
        <v>102</v>
      </c>
      <c r="PM10" s="25">
        <v>9</v>
      </c>
      <c r="PN10" s="25">
        <f>54+5+5+8</f>
        <v>72</v>
      </c>
      <c r="PO10" s="25" t="s">
        <v>102</v>
      </c>
      <c r="PP10" s="25">
        <f>1+19+30+6+29+59</f>
        <v>144</v>
      </c>
      <c r="PQ10" s="25">
        <v>1</v>
      </c>
      <c r="PR10" s="25">
        <v>24</v>
      </c>
      <c r="PS10" s="25" t="s">
        <v>102</v>
      </c>
      <c r="PT10" s="25" t="s">
        <v>102</v>
      </c>
      <c r="PU10" s="28" t="s">
        <v>102</v>
      </c>
      <c r="PV10" s="28">
        <v>10</v>
      </c>
      <c r="PW10" s="28" t="s">
        <v>102</v>
      </c>
      <c r="PX10" s="28" t="s">
        <v>102</v>
      </c>
      <c r="PY10" s="28" t="s">
        <v>102</v>
      </c>
      <c r="PZ10" s="28" t="s">
        <v>102</v>
      </c>
      <c r="QA10" s="28" t="s">
        <v>102</v>
      </c>
      <c r="QB10" s="25">
        <v>7</v>
      </c>
      <c r="QC10" s="25" t="s">
        <v>102</v>
      </c>
      <c r="QD10" s="28" t="s">
        <v>102</v>
      </c>
      <c r="QE10" s="28">
        <v>2</v>
      </c>
      <c r="QF10" s="25" t="s">
        <v>102</v>
      </c>
      <c r="QG10" s="25" t="s">
        <v>102</v>
      </c>
      <c r="QH10" s="25" t="s">
        <v>102</v>
      </c>
      <c r="QI10" s="58" t="s">
        <v>102</v>
      </c>
      <c r="QJ10" s="28" t="s">
        <v>102</v>
      </c>
      <c r="QK10" s="28" t="s">
        <v>102</v>
      </c>
      <c r="QL10" s="28" t="s">
        <v>102</v>
      </c>
      <c r="QM10" s="28" t="s">
        <v>102</v>
      </c>
      <c r="QN10" s="28" t="s">
        <v>102</v>
      </c>
      <c r="QO10" s="25" t="s">
        <v>102</v>
      </c>
      <c r="QP10" s="28" t="s">
        <v>102</v>
      </c>
      <c r="QQ10" s="25" t="s">
        <v>102</v>
      </c>
      <c r="QR10" s="25" t="s">
        <v>102</v>
      </c>
      <c r="QS10" s="28" t="s">
        <v>102</v>
      </c>
      <c r="QT10" s="28" t="s">
        <v>102</v>
      </c>
      <c r="QU10" s="28" t="s">
        <v>102</v>
      </c>
      <c r="QV10" s="28" t="s">
        <v>102</v>
      </c>
      <c r="QW10" s="28" t="s">
        <v>102</v>
      </c>
      <c r="QX10" s="25">
        <v>4</v>
      </c>
      <c r="QY10" s="25" t="s">
        <v>102</v>
      </c>
      <c r="QZ10" s="25" t="s">
        <v>102</v>
      </c>
      <c r="RA10" s="25">
        <v>23</v>
      </c>
      <c r="RB10" s="25" t="s">
        <v>102</v>
      </c>
      <c r="RC10" s="25" t="s">
        <v>102</v>
      </c>
      <c r="RD10" s="25" t="s">
        <v>102</v>
      </c>
      <c r="RE10" s="25">
        <v>6</v>
      </c>
      <c r="RF10" s="25">
        <v>1</v>
      </c>
      <c r="RG10" s="25">
        <v>3</v>
      </c>
      <c r="RH10" s="25" t="s">
        <v>102</v>
      </c>
      <c r="RI10" s="25" t="s">
        <v>102</v>
      </c>
      <c r="RJ10" s="28" t="s">
        <v>102</v>
      </c>
      <c r="RK10" s="33">
        <v>1</v>
      </c>
      <c r="RL10" s="33" t="s">
        <v>102</v>
      </c>
      <c r="RM10" s="25">
        <v>8</v>
      </c>
      <c r="RN10" s="25" t="s">
        <v>102</v>
      </c>
      <c r="RO10" s="25" t="s">
        <v>102</v>
      </c>
      <c r="RP10" s="25" t="s">
        <v>102</v>
      </c>
      <c r="RQ10" s="25" t="s">
        <v>102</v>
      </c>
      <c r="RR10" s="25" t="s">
        <v>102</v>
      </c>
      <c r="RS10" s="25" t="s">
        <v>102</v>
      </c>
      <c r="RT10" s="25" t="s">
        <v>102</v>
      </c>
      <c r="RU10" s="25" t="s">
        <v>102</v>
      </c>
      <c r="RV10" s="25" t="s">
        <v>102</v>
      </c>
      <c r="RW10" s="25" t="s">
        <v>102</v>
      </c>
      <c r="RX10" s="25" t="s">
        <v>102</v>
      </c>
      <c r="RY10" s="25">
        <v>1</v>
      </c>
      <c r="RZ10" s="25" t="s">
        <v>102</v>
      </c>
      <c r="SA10" s="25" t="s">
        <v>102</v>
      </c>
      <c r="SB10" s="25">
        <v>8</v>
      </c>
      <c r="SC10" s="25" t="s">
        <v>102</v>
      </c>
      <c r="SD10" s="25" t="s">
        <v>102</v>
      </c>
      <c r="SE10" s="25" t="s">
        <v>102</v>
      </c>
      <c r="SF10" s="25" t="s">
        <v>102</v>
      </c>
      <c r="SG10" s="25" t="s">
        <v>102</v>
      </c>
      <c r="SH10" s="25" t="s">
        <v>102</v>
      </c>
      <c r="SI10" s="25" t="s">
        <v>102</v>
      </c>
      <c r="SJ10" s="25" t="s">
        <v>102</v>
      </c>
      <c r="SK10" s="25">
        <v>2</v>
      </c>
      <c r="SL10" s="25" t="s">
        <v>114</v>
      </c>
      <c r="SM10" s="25" t="s">
        <v>102</v>
      </c>
      <c r="SN10" s="25" t="s">
        <v>102</v>
      </c>
      <c r="SO10" s="25" t="s">
        <v>102</v>
      </c>
      <c r="SP10" s="25" t="s">
        <v>114</v>
      </c>
      <c r="SQ10" s="25" t="s">
        <v>102</v>
      </c>
      <c r="SR10" s="25" t="s">
        <v>102</v>
      </c>
      <c r="SS10" s="25" t="s">
        <v>102</v>
      </c>
      <c r="ST10" s="25" t="s">
        <v>102</v>
      </c>
      <c r="SU10" s="25" t="s">
        <v>102</v>
      </c>
      <c r="SV10" s="28" t="s">
        <v>102</v>
      </c>
      <c r="SW10" s="25" t="s">
        <v>102</v>
      </c>
      <c r="SX10" s="45" t="s">
        <v>102</v>
      </c>
      <c r="SY10" s="45" t="s">
        <v>102</v>
      </c>
      <c r="SZ10" s="45" t="s">
        <v>102</v>
      </c>
      <c r="TA10" s="45" t="s">
        <v>102</v>
      </c>
      <c r="TB10" s="45">
        <v>1</v>
      </c>
      <c r="TC10" s="45">
        <v>11</v>
      </c>
      <c r="TD10" s="45" t="s">
        <v>102</v>
      </c>
      <c r="TE10" s="45" t="s">
        <v>102</v>
      </c>
      <c r="TF10" s="45" t="s">
        <v>102</v>
      </c>
      <c r="TG10" s="53" t="s">
        <v>114</v>
      </c>
      <c r="TH10" s="45" t="s">
        <v>102</v>
      </c>
      <c r="TI10" s="45" t="s">
        <v>102</v>
      </c>
      <c r="TJ10" s="45" t="s">
        <v>102</v>
      </c>
      <c r="TK10" s="45" t="s">
        <v>102</v>
      </c>
      <c r="TL10" s="45" t="s">
        <v>102</v>
      </c>
      <c r="TM10" s="45" t="s">
        <v>102</v>
      </c>
      <c r="TN10" s="45" t="s">
        <v>102</v>
      </c>
      <c r="TO10" s="53" t="s">
        <v>102</v>
      </c>
      <c r="TP10" s="53" t="s">
        <v>102</v>
      </c>
      <c r="TQ10" s="98"/>
      <c r="TR10" s="53" t="s">
        <v>102</v>
      </c>
      <c r="TS10" s="53" t="s">
        <v>102</v>
      </c>
      <c r="TT10" s="53" t="s">
        <v>102</v>
      </c>
      <c r="TU10" s="87"/>
      <c r="TV10" s="25" t="s">
        <v>102</v>
      </c>
      <c r="TW10" s="25">
        <v>1</v>
      </c>
      <c r="TX10" s="25">
        <f>4+5+7+1+2+2+3+1+2+1+14+2+3+1+2+7+14+2+2+2+10+4+4+12+9+1+4+1+4</f>
        <v>126</v>
      </c>
      <c r="TY10" s="25" t="s">
        <v>102</v>
      </c>
      <c r="TZ10" s="25" t="s">
        <v>102</v>
      </c>
      <c r="UA10" s="25" t="s">
        <v>102</v>
      </c>
      <c r="UB10" s="25">
        <v>11</v>
      </c>
      <c r="UC10" s="25" t="s">
        <v>102</v>
      </c>
      <c r="UD10" s="25" t="s">
        <v>102</v>
      </c>
      <c r="UE10" s="25" t="s">
        <v>102</v>
      </c>
      <c r="UF10" s="25" t="s">
        <v>102</v>
      </c>
      <c r="UG10" s="25" t="s">
        <v>102</v>
      </c>
      <c r="UH10" s="25" t="s">
        <v>102</v>
      </c>
      <c r="UI10" s="25" t="s">
        <v>102</v>
      </c>
      <c r="UJ10" s="25" t="s">
        <v>102</v>
      </c>
      <c r="UK10" s="25" t="s">
        <v>102</v>
      </c>
      <c r="UL10" s="25" t="s">
        <v>102</v>
      </c>
      <c r="UM10" s="25" t="s">
        <v>102</v>
      </c>
      <c r="UN10" s="25" t="s">
        <v>102</v>
      </c>
      <c r="UO10" s="25" t="s">
        <v>102</v>
      </c>
      <c r="UP10" s="25" t="s">
        <v>102</v>
      </c>
      <c r="UQ10" s="25" t="s">
        <v>102</v>
      </c>
      <c r="UR10" s="28" t="s">
        <v>102</v>
      </c>
      <c r="US10" s="25" t="s">
        <v>102</v>
      </c>
      <c r="UT10" s="58" t="s">
        <v>102</v>
      </c>
      <c r="UU10" s="25">
        <v>9</v>
      </c>
      <c r="UV10" s="25" t="s">
        <v>102</v>
      </c>
      <c r="UW10" s="28" t="s">
        <v>102</v>
      </c>
      <c r="UX10" s="28" t="s">
        <v>102</v>
      </c>
      <c r="UY10" s="25">
        <v>1</v>
      </c>
      <c r="UZ10" s="28" t="s">
        <v>102</v>
      </c>
      <c r="VA10" s="25" t="s">
        <v>102</v>
      </c>
      <c r="VB10" s="25" t="s">
        <v>102</v>
      </c>
      <c r="VC10" s="25" t="s">
        <v>102</v>
      </c>
      <c r="VD10" s="25" t="s">
        <v>102</v>
      </c>
      <c r="VE10" s="25" t="s">
        <v>102</v>
      </c>
      <c r="VF10" s="58" t="s">
        <v>102</v>
      </c>
      <c r="VG10" s="28" t="s">
        <v>102</v>
      </c>
      <c r="VH10" s="28" t="s">
        <v>102</v>
      </c>
      <c r="VI10" s="28" t="s">
        <v>102</v>
      </c>
      <c r="VJ10" s="28" t="s">
        <v>102</v>
      </c>
      <c r="VK10" s="28" t="s">
        <v>102</v>
      </c>
      <c r="VL10" s="28">
        <v>11</v>
      </c>
      <c r="VM10" s="28" t="s">
        <v>102</v>
      </c>
      <c r="VN10" s="28">
        <v>1</v>
      </c>
      <c r="VO10" s="28" t="s">
        <v>102</v>
      </c>
      <c r="VP10" s="25" t="s">
        <v>102</v>
      </c>
      <c r="VQ10" s="25">
        <v>6</v>
      </c>
      <c r="VR10" s="25" t="s">
        <v>102</v>
      </c>
      <c r="VS10" s="25" t="s">
        <v>102</v>
      </c>
      <c r="VT10" s="25" t="s">
        <v>102</v>
      </c>
      <c r="VU10" s="25" t="s">
        <v>102</v>
      </c>
      <c r="VV10" s="25">
        <v>9</v>
      </c>
      <c r="VW10" s="25" t="s">
        <v>102</v>
      </c>
      <c r="VX10" s="25" t="s">
        <v>102</v>
      </c>
      <c r="VY10" s="25" t="s">
        <v>102</v>
      </c>
      <c r="VZ10" s="25">
        <v>2</v>
      </c>
      <c r="WA10" s="25">
        <v>2</v>
      </c>
      <c r="WB10" s="25" t="s">
        <v>102</v>
      </c>
      <c r="WC10" s="25" t="s">
        <v>102</v>
      </c>
      <c r="WD10" s="25" t="s">
        <v>102</v>
      </c>
      <c r="WE10" s="25" t="s">
        <v>102</v>
      </c>
      <c r="WF10" s="25" t="s">
        <v>102</v>
      </c>
      <c r="WG10" s="25" t="s">
        <v>102</v>
      </c>
      <c r="WH10" s="25" t="s">
        <v>102</v>
      </c>
      <c r="WI10" s="87"/>
      <c r="WJ10" s="25">
        <v>1</v>
      </c>
      <c r="WK10" s="25" t="s">
        <v>102</v>
      </c>
      <c r="WL10" s="25" t="s">
        <v>102</v>
      </c>
      <c r="WM10" s="25" t="s">
        <v>114</v>
      </c>
      <c r="WN10" s="25" t="s">
        <v>102</v>
      </c>
      <c r="WO10" s="25" t="s">
        <v>102</v>
      </c>
      <c r="WP10" s="25" t="s">
        <v>102</v>
      </c>
      <c r="WQ10" s="25" t="s">
        <v>102</v>
      </c>
      <c r="WR10" s="25" t="s">
        <v>102</v>
      </c>
      <c r="WS10" s="25" t="s">
        <v>102</v>
      </c>
      <c r="WT10" s="25" t="s">
        <v>102</v>
      </c>
      <c r="WU10" s="25" t="s">
        <v>102</v>
      </c>
      <c r="WV10" s="25" t="s">
        <v>102</v>
      </c>
      <c r="WW10" s="25" t="s">
        <v>102</v>
      </c>
      <c r="WX10" s="25" t="s">
        <v>102</v>
      </c>
      <c r="WY10" s="28" t="s">
        <v>102</v>
      </c>
      <c r="WZ10" s="28" t="s">
        <v>102</v>
      </c>
      <c r="XA10" s="28" t="s">
        <v>102</v>
      </c>
      <c r="XB10" s="28" t="s">
        <v>102</v>
      </c>
      <c r="XC10" s="28" t="s">
        <v>102</v>
      </c>
      <c r="XD10" s="28" t="s">
        <v>102</v>
      </c>
      <c r="XE10" s="28" t="s">
        <v>102</v>
      </c>
      <c r="XF10" s="28" t="s">
        <v>102</v>
      </c>
      <c r="XG10" s="28" t="s">
        <v>102</v>
      </c>
      <c r="XH10" s="28" t="s">
        <v>102</v>
      </c>
      <c r="XI10" s="25" t="s">
        <v>102</v>
      </c>
      <c r="XJ10" s="25" t="s">
        <v>102</v>
      </c>
      <c r="XK10" s="25" t="s">
        <v>102</v>
      </c>
      <c r="XL10" s="25" t="s">
        <v>102</v>
      </c>
      <c r="XM10" s="25">
        <v>5</v>
      </c>
      <c r="XN10" s="25" t="s">
        <v>102</v>
      </c>
      <c r="XO10" s="25" t="s">
        <v>102</v>
      </c>
      <c r="XP10" s="25" t="s">
        <v>102</v>
      </c>
      <c r="XQ10" s="25" t="s">
        <v>102</v>
      </c>
      <c r="XR10" s="25" t="s">
        <v>102</v>
      </c>
      <c r="XS10" s="25" t="s">
        <v>102</v>
      </c>
      <c r="XT10" s="25" t="s">
        <v>102</v>
      </c>
      <c r="XU10" s="25" t="s">
        <v>102</v>
      </c>
      <c r="XV10" s="25" t="s">
        <v>102</v>
      </c>
      <c r="XW10" s="25">
        <v>15</v>
      </c>
      <c r="XX10" s="25" t="s">
        <v>102</v>
      </c>
      <c r="XY10" s="25" t="s">
        <v>102</v>
      </c>
      <c r="XZ10" s="25" t="s">
        <v>102</v>
      </c>
      <c r="YA10" s="25">
        <v>6</v>
      </c>
      <c r="YB10" s="25" t="s">
        <v>102</v>
      </c>
      <c r="YC10" s="25" t="s">
        <v>102</v>
      </c>
      <c r="YD10" s="25" t="s">
        <v>102</v>
      </c>
      <c r="YE10" s="25" t="s">
        <v>102</v>
      </c>
      <c r="YF10" s="25" t="s">
        <v>102</v>
      </c>
      <c r="YG10" s="25">
        <f>31+8+29+1+1+2+2+5+4+1+1+11+3+1+2+4+7+1</f>
        <v>114</v>
      </c>
      <c r="YH10" s="25" t="s">
        <v>102</v>
      </c>
      <c r="YI10" s="25" t="s">
        <v>102</v>
      </c>
      <c r="YJ10" s="87"/>
      <c r="YK10" s="25" t="s">
        <v>102</v>
      </c>
      <c r="YL10" s="96"/>
      <c r="YM10" s="29" t="s">
        <v>102</v>
      </c>
      <c r="YN10" s="29" t="s">
        <v>102</v>
      </c>
      <c r="YO10" s="29" t="s">
        <v>102</v>
      </c>
      <c r="YP10" s="29" t="s">
        <v>102</v>
      </c>
      <c r="YQ10" s="29" t="s">
        <v>102</v>
      </c>
      <c r="YR10" s="29" t="s">
        <v>102</v>
      </c>
      <c r="YS10" s="29" t="s">
        <v>102</v>
      </c>
      <c r="YT10" s="28" t="s">
        <v>102</v>
      </c>
      <c r="YU10" s="28" t="s">
        <v>102</v>
      </c>
      <c r="YV10" s="29" t="s">
        <v>102</v>
      </c>
      <c r="YW10" s="104"/>
      <c r="YX10" s="31" t="s">
        <v>102</v>
      </c>
      <c r="YY10" s="39" t="s">
        <v>102</v>
      </c>
      <c r="YZ10" s="39" t="s">
        <v>102</v>
      </c>
      <c r="ZA10" s="29" t="s">
        <v>102</v>
      </c>
      <c r="ZB10" s="28" t="s">
        <v>102</v>
      </c>
      <c r="ZC10" s="28" t="s">
        <v>102</v>
      </c>
      <c r="ZD10" s="28" t="s">
        <v>102</v>
      </c>
      <c r="ZE10" s="25" t="s">
        <v>102</v>
      </c>
      <c r="ZF10" s="25" t="s">
        <v>102</v>
      </c>
      <c r="ZG10" s="25" t="s">
        <v>102</v>
      </c>
      <c r="ZH10" s="25" t="s">
        <v>102</v>
      </c>
      <c r="ZI10" s="29" t="s">
        <v>102</v>
      </c>
      <c r="ZJ10" s="25" t="s">
        <v>102</v>
      </c>
      <c r="ZK10" s="25" t="s">
        <v>102</v>
      </c>
      <c r="ZL10" s="25" t="s">
        <v>102</v>
      </c>
      <c r="ZM10" s="25" t="s">
        <v>102</v>
      </c>
      <c r="ZN10" s="25" t="s">
        <v>102</v>
      </c>
      <c r="ZO10" s="25" t="s">
        <v>102</v>
      </c>
      <c r="ZP10" s="28" t="s">
        <v>102</v>
      </c>
      <c r="ZQ10" s="28" t="s">
        <v>102</v>
      </c>
      <c r="ZR10" s="28" t="s">
        <v>114</v>
      </c>
      <c r="ZS10" s="28" t="s">
        <v>102</v>
      </c>
      <c r="ZT10" s="28" t="s">
        <v>102</v>
      </c>
      <c r="ZU10" s="28" t="s">
        <v>102</v>
      </c>
      <c r="ZV10" s="28" t="s">
        <v>102</v>
      </c>
      <c r="ZW10" s="28" t="s">
        <v>102</v>
      </c>
      <c r="ZX10" s="28" t="s">
        <v>102</v>
      </c>
      <c r="ZY10" s="25">
        <v>1</v>
      </c>
      <c r="ZZ10" s="28" t="s">
        <v>114</v>
      </c>
      <c r="AAA10" s="29" t="s">
        <v>102</v>
      </c>
      <c r="AAB10" s="25">
        <v>1</v>
      </c>
      <c r="AAC10" s="25" t="s">
        <v>102</v>
      </c>
      <c r="AAD10" s="25" t="s">
        <v>102</v>
      </c>
      <c r="AAE10" s="29" t="s">
        <v>102</v>
      </c>
      <c r="AAF10" s="25" t="s">
        <v>102</v>
      </c>
      <c r="AAG10" s="25" t="s">
        <v>114</v>
      </c>
      <c r="AAH10" s="25" t="s">
        <v>102</v>
      </c>
      <c r="AAI10" s="25" t="s">
        <v>102</v>
      </c>
      <c r="AAJ10" s="25" t="s">
        <v>114</v>
      </c>
      <c r="AAK10" s="25" t="s">
        <v>102</v>
      </c>
      <c r="AAL10" s="25">
        <v>19</v>
      </c>
      <c r="AAM10" s="25" t="s">
        <v>102</v>
      </c>
      <c r="AAN10" s="25" t="s">
        <v>114</v>
      </c>
      <c r="AAO10" s="29" t="s">
        <v>102</v>
      </c>
      <c r="AAP10" s="29" t="s">
        <v>102</v>
      </c>
      <c r="AAQ10" s="28" t="s">
        <v>102</v>
      </c>
      <c r="AAR10" s="29" t="s">
        <v>102</v>
      </c>
      <c r="AAS10" s="87"/>
      <c r="AAT10" s="25" t="s">
        <v>102</v>
      </c>
      <c r="AAU10" s="25" t="s">
        <v>102</v>
      </c>
      <c r="AAV10" s="87"/>
      <c r="AAW10" s="31" t="s">
        <v>102</v>
      </c>
      <c r="AAX10" s="28">
        <v>6</v>
      </c>
      <c r="AAY10" s="28" t="s">
        <v>102</v>
      </c>
      <c r="AAZ10" s="28" t="s">
        <v>102</v>
      </c>
      <c r="ABA10" s="28" t="s">
        <v>102</v>
      </c>
      <c r="ABB10" s="25" t="s">
        <v>102</v>
      </c>
      <c r="ABC10" s="25" t="s">
        <v>102</v>
      </c>
      <c r="ABD10" s="28" t="s">
        <v>102</v>
      </c>
      <c r="ABE10" s="25" t="s">
        <v>102</v>
      </c>
      <c r="ABF10" s="25">
        <v>7</v>
      </c>
      <c r="ABG10" s="25" t="s">
        <v>102</v>
      </c>
      <c r="ABH10" s="25">
        <v>14</v>
      </c>
      <c r="ABI10" s="25" t="s">
        <v>102</v>
      </c>
      <c r="ABJ10" s="25">
        <v>12</v>
      </c>
      <c r="ABK10" s="25" t="s">
        <v>102</v>
      </c>
      <c r="ABL10" s="25">
        <f>1+3+2+7+1+1+2+1+7+2+11+4+3+2+2+8+3+2+1+55+1+6+3+1+1</f>
        <v>130</v>
      </c>
      <c r="ABM10" s="25">
        <v>4</v>
      </c>
      <c r="ABN10" s="25" t="s">
        <v>102</v>
      </c>
      <c r="ABO10" s="25" t="s">
        <v>102</v>
      </c>
      <c r="ABP10" s="29" t="s">
        <v>102</v>
      </c>
      <c r="ABQ10" s="25">
        <v>4</v>
      </c>
      <c r="ABR10" s="25" t="s">
        <v>102</v>
      </c>
      <c r="ABS10" s="25" t="s">
        <v>102</v>
      </c>
      <c r="ABT10" s="25" t="s">
        <v>102</v>
      </c>
      <c r="ABU10" s="28" t="s">
        <v>102</v>
      </c>
      <c r="ABV10" s="28" t="s">
        <v>102</v>
      </c>
      <c r="ABW10" s="28">
        <f>1+2+3+1+2+1+7+1+8+4+9+11+3+1+10+1+1+3</f>
        <v>69</v>
      </c>
      <c r="ABX10" s="29" t="s">
        <v>102</v>
      </c>
      <c r="ABY10" s="25">
        <v>9</v>
      </c>
      <c r="ABZ10" s="25" t="s">
        <v>102</v>
      </c>
      <c r="ACA10" s="29" t="s">
        <v>102</v>
      </c>
      <c r="ACB10" s="29" t="s">
        <v>102</v>
      </c>
      <c r="ACC10" s="31">
        <v>3</v>
      </c>
      <c r="ACD10" s="31" t="s">
        <v>102</v>
      </c>
      <c r="ACE10" s="31" t="s">
        <v>102</v>
      </c>
      <c r="ACF10" s="29" t="s">
        <v>102</v>
      </c>
      <c r="ACG10" s="28">
        <v>2</v>
      </c>
      <c r="ACH10" s="28" t="s">
        <v>102</v>
      </c>
      <c r="ACI10" s="28" t="s">
        <v>102</v>
      </c>
      <c r="ACJ10" s="28" t="s">
        <v>102</v>
      </c>
      <c r="ACK10" s="28" t="s">
        <v>102</v>
      </c>
      <c r="ACL10" s="28" t="s">
        <v>114</v>
      </c>
      <c r="ACM10" s="28" t="s">
        <v>102</v>
      </c>
      <c r="ACN10" s="28" t="s">
        <v>102</v>
      </c>
      <c r="ACO10" s="29" t="s">
        <v>102</v>
      </c>
      <c r="ACP10" s="29" t="s">
        <v>114</v>
      </c>
      <c r="ACQ10" s="25" t="s">
        <v>102</v>
      </c>
      <c r="ACR10" s="25">
        <v>18</v>
      </c>
      <c r="ACS10" s="25" t="s">
        <v>102</v>
      </c>
      <c r="ACT10" s="25" t="s">
        <v>102</v>
      </c>
      <c r="ACU10" s="25" t="s">
        <v>102</v>
      </c>
      <c r="ACV10" s="25" t="s">
        <v>102</v>
      </c>
      <c r="ACW10" s="25" t="s">
        <v>102</v>
      </c>
      <c r="ACX10" s="25" t="s">
        <v>102</v>
      </c>
      <c r="ACY10" s="25" t="s">
        <v>102</v>
      </c>
      <c r="ACZ10" s="25" t="s">
        <v>102</v>
      </c>
      <c r="ADA10" s="25" t="s">
        <v>102</v>
      </c>
      <c r="ADB10" s="25" t="s">
        <v>102</v>
      </c>
      <c r="ADC10" s="28" t="s">
        <v>102</v>
      </c>
      <c r="ADD10" s="28" t="s">
        <v>102</v>
      </c>
      <c r="ADE10" s="28" t="s">
        <v>102</v>
      </c>
      <c r="ADF10" s="28" t="s">
        <v>102</v>
      </c>
      <c r="ADG10" s="28" t="s">
        <v>102</v>
      </c>
      <c r="ADH10" s="28" t="s">
        <v>102</v>
      </c>
      <c r="ADI10" s="28">
        <v>1</v>
      </c>
      <c r="ADJ10" s="28" t="s">
        <v>102</v>
      </c>
      <c r="ADK10" s="28" t="s">
        <v>102</v>
      </c>
      <c r="ADL10" s="28" t="s">
        <v>102</v>
      </c>
      <c r="ADM10" s="28">
        <v>5</v>
      </c>
      <c r="ADN10" s="28" t="s">
        <v>114</v>
      </c>
      <c r="ADO10" s="28" t="s">
        <v>102</v>
      </c>
      <c r="ADP10" s="28" t="s">
        <v>102</v>
      </c>
      <c r="ADQ10" s="28" t="s">
        <v>102</v>
      </c>
      <c r="ADR10" s="25" t="s">
        <v>102</v>
      </c>
      <c r="ADS10" s="25" t="s">
        <v>102</v>
      </c>
      <c r="ADT10" s="25" t="s">
        <v>102</v>
      </c>
      <c r="ADU10" s="25" t="s">
        <v>102</v>
      </c>
      <c r="ADV10" s="25" t="s">
        <v>102</v>
      </c>
      <c r="ADW10" s="25" t="s">
        <v>102</v>
      </c>
      <c r="ADX10" s="28" t="s">
        <v>114</v>
      </c>
      <c r="ADY10" s="25" t="s">
        <v>102</v>
      </c>
      <c r="ADZ10" s="29" t="s">
        <v>102</v>
      </c>
      <c r="AEA10" s="28" t="s">
        <v>102</v>
      </c>
      <c r="AEB10" s="28" t="s">
        <v>102</v>
      </c>
      <c r="AEC10" s="28" t="s">
        <v>102</v>
      </c>
      <c r="AED10" s="28" t="s">
        <v>102</v>
      </c>
      <c r="AEE10" s="28" t="s">
        <v>102</v>
      </c>
      <c r="AEF10" s="28">
        <v>2</v>
      </c>
      <c r="AEG10" s="28" t="s">
        <v>102</v>
      </c>
      <c r="AEH10" s="28" t="s">
        <v>102</v>
      </c>
      <c r="AEI10" s="28" t="s">
        <v>102</v>
      </c>
      <c r="AEJ10" s="28" t="s">
        <v>102</v>
      </c>
      <c r="AEK10" s="29" t="s">
        <v>102</v>
      </c>
      <c r="AEL10" s="28" t="s">
        <v>102</v>
      </c>
      <c r="AEM10" s="28">
        <f>15+7+7+4+1+58+11</f>
        <v>103</v>
      </c>
      <c r="AEN10" s="28">
        <f>5+1+1+4+3+1+1+1+1+2+2+1+2+3+1</f>
        <v>29</v>
      </c>
      <c r="AEO10" s="28" t="s">
        <v>102</v>
      </c>
      <c r="AEP10" s="29" t="s">
        <v>102</v>
      </c>
      <c r="AEQ10" s="28" t="s">
        <v>102</v>
      </c>
      <c r="AER10" s="29" t="s">
        <v>102</v>
      </c>
      <c r="AES10" s="28" t="s">
        <v>102</v>
      </c>
      <c r="AET10" s="28">
        <v>3</v>
      </c>
      <c r="AEU10" s="31" t="s">
        <v>102</v>
      </c>
      <c r="AEV10" s="31" t="s">
        <v>102</v>
      </c>
      <c r="AEW10" s="31" t="s">
        <v>102</v>
      </c>
      <c r="AEX10" s="87"/>
      <c r="AEY10" s="37" t="s">
        <v>102</v>
      </c>
      <c r="AEZ10" s="24" t="s">
        <v>102</v>
      </c>
      <c r="AFA10" s="24" t="s">
        <v>102</v>
      </c>
      <c r="AFB10" s="24" t="s">
        <v>102</v>
      </c>
      <c r="AFC10" s="24" t="s">
        <v>102</v>
      </c>
      <c r="AFD10" s="24" t="s">
        <v>102</v>
      </c>
      <c r="AFE10" s="25" t="s">
        <v>102</v>
      </c>
      <c r="AFF10" s="25" t="s">
        <v>102</v>
      </c>
      <c r="AFG10" s="25" t="s">
        <v>102</v>
      </c>
      <c r="AFH10" s="25" t="s">
        <v>102</v>
      </c>
      <c r="AFI10" s="25" t="s">
        <v>102</v>
      </c>
      <c r="AFJ10" s="25" t="s">
        <v>102</v>
      </c>
      <c r="AFK10" s="28" t="s">
        <v>102</v>
      </c>
      <c r="AFL10" s="28" t="s">
        <v>102</v>
      </c>
      <c r="AFM10" s="28" t="s">
        <v>102</v>
      </c>
      <c r="AFN10" s="25">
        <v>1</v>
      </c>
      <c r="AFO10" s="25" t="s">
        <v>102</v>
      </c>
      <c r="AFP10" s="25" t="s">
        <v>102</v>
      </c>
      <c r="AFQ10" s="28" t="s">
        <v>102</v>
      </c>
      <c r="AFR10" s="28" t="s">
        <v>102</v>
      </c>
      <c r="AFS10" s="28" t="s">
        <v>102</v>
      </c>
      <c r="AFT10" s="28" t="s">
        <v>102</v>
      </c>
      <c r="AFU10" s="28" t="s">
        <v>102</v>
      </c>
      <c r="AFV10" s="28" t="s">
        <v>102</v>
      </c>
      <c r="AFW10" s="25">
        <v>1</v>
      </c>
      <c r="AFX10" s="25" t="s">
        <v>102</v>
      </c>
      <c r="AFY10" s="25" t="s">
        <v>102</v>
      </c>
      <c r="AFZ10" s="25" t="s">
        <v>102</v>
      </c>
      <c r="AGA10" s="25" t="s">
        <v>102</v>
      </c>
      <c r="AGB10" s="25" t="s">
        <v>102</v>
      </c>
      <c r="AGC10" s="25" t="s">
        <v>102</v>
      </c>
      <c r="AGD10" s="25" t="s">
        <v>102</v>
      </c>
      <c r="AGE10" s="25" t="s">
        <v>102</v>
      </c>
      <c r="AGF10" s="25" t="s">
        <v>102</v>
      </c>
      <c r="AGG10" s="25">
        <v>1</v>
      </c>
      <c r="AGH10" s="25" t="s">
        <v>102</v>
      </c>
      <c r="AGI10" s="25" t="s">
        <v>102</v>
      </c>
      <c r="AGJ10" s="25" t="s">
        <v>102</v>
      </c>
      <c r="AGK10" s="25" t="s">
        <v>102</v>
      </c>
      <c r="AGL10" s="25" t="s">
        <v>102</v>
      </c>
      <c r="AGM10" s="25" t="s">
        <v>102</v>
      </c>
      <c r="AGN10" s="25" t="s">
        <v>102</v>
      </c>
      <c r="AGO10" s="25" t="s">
        <v>102</v>
      </c>
      <c r="AGP10" s="29" t="s">
        <v>102</v>
      </c>
      <c r="AGQ10" s="24" t="s">
        <v>102</v>
      </c>
      <c r="AGR10" s="24" t="s">
        <v>102</v>
      </c>
      <c r="AGS10" s="25">
        <v>6</v>
      </c>
      <c r="AGT10" s="25" t="s">
        <v>102</v>
      </c>
      <c r="AGU10" s="25">
        <f>12+1+2+1+2+1+1</f>
        <v>20</v>
      </c>
      <c r="AGV10" s="25" t="s">
        <v>102</v>
      </c>
      <c r="AGW10" s="24" t="s">
        <v>102</v>
      </c>
      <c r="AGX10" s="25" t="s">
        <v>102</v>
      </c>
      <c r="AGY10" s="25">
        <v>2</v>
      </c>
      <c r="AGZ10" s="25">
        <v>2</v>
      </c>
      <c r="AHA10" s="25" t="s">
        <v>102</v>
      </c>
      <c r="AHB10" s="25" t="s">
        <v>102</v>
      </c>
      <c r="AHC10" s="25">
        <f>3+4</f>
        <v>7</v>
      </c>
      <c r="AHD10" s="25">
        <f>5+1+1+1+2+2+75</f>
        <v>87</v>
      </c>
      <c r="AHE10" s="25" t="s">
        <v>102</v>
      </c>
      <c r="AHF10" s="25" t="s">
        <v>102</v>
      </c>
      <c r="AHG10" s="25" t="s">
        <v>102</v>
      </c>
      <c r="AHH10" s="25">
        <v>1</v>
      </c>
      <c r="AHI10" s="25" t="s">
        <v>102</v>
      </c>
      <c r="AHJ10" s="25" t="s">
        <v>102</v>
      </c>
      <c r="AHK10" s="25" t="s">
        <v>102</v>
      </c>
      <c r="AHL10" s="25" t="s">
        <v>102</v>
      </c>
      <c r="AHM10" s="25" t="s">
        <v>102</v>
      </c>
      <c r="AHN10" s="25" t="s">
        <v>102</v>
      </c>
      <c r="AHO10" s="25" t="s">
        <v>102</v>
      </c>
      <c r="AHP10" s="25" t="s">
        <v>102</v>
      </c>
      <c r="AHQ10" s="25" t="s">
        <v>102</v>
      </c>
      <c r="AHR10" s="25">
        <v>3</v>
      </c>
      <c r="AHS10" s="25" t="s">
        <v>102</v>
      </c>
      <c r="AHT10" s="25" t="s">
        <v>102</v>
      </c>
      <c r="AHU10" s="25" t="s">
        <v>102</v>
      </c>
      <c r="AHV10" s="25" t="s">
        <v>102</v>
      </c>
      <c r="AHW10" s="25">
        <v>6</v>
      </c>
      <c r="AHX10" s="25" t="s">
        <v>102</v>
      </c>
      <c r="AHY10" s="25" t="s">
        <v>102</v>
      </c>
      <c r="AHZ10" s="25" t="s">
        <v>102</v>
      </c>
      <c r="AIA10" s="25">
        <v>2</v>
      </c>
      <c r="AIB10" s="25" t="s">
        <v>102</v>
      </c>
      <c r="AIC10" s="25">
        <v>6</v>
      </c>
      <c r="AID10" s="25" t="s">
        <v>102</v>
      </c>
      <c r="AIE10" s="25" t="s">
        <v>102</v>
      </c>
      <c r="AIF10" s="25" t="s">
        <v>102</v>
      </c>
      <c r="AIG10" s="25" t="s">
        <v>102</v>
      </c>
      <c r="AIH10" s="25" t="s">
        <v>102</v>
      </c>
      <c r="AII10" s="25" t="s">
        <v>102</v>
      </c>
      <c r="AIJ10" s="25" t="s">
        <v>102</v>
      </c>
      <c r="AIK10" s="25">
        <v>2</v>
      </c>
      <c r="AIL10" s="25" t="s">
        <v>102</v>
      </c>
      <c r="AIM10" s="25" t="s">
        <v>102</v>
      </c>
      <c r="AIN10" s="25" t="s">
        <v>102</v>
      </c>
      <c r="AIO10" s="25" t="s">
        <v>102</v>
      </c>
      <c r="AIP10" s="25" t="s">
        <v>102</v>
      </c>
      <c r="AIQ10" s="25" t="s">
        <v>102</v>
      </c>
      <c r="AIR10" s="25" t="s">
        <v>114</v>
      </c>
      <c r="AIS10" s="25" t="s">
        <v>102</v>
      </c>
      <c r="AIT10" s="25">
        <f>3+2+19+4</f>
        <v>28</v>
      </c>
      <c r="AIU10" s="25" t="s">
        <v>102</v>
      </c>
      <c r="AIV10" s="25" t="s">
        <v>102</v>
      </c>
      <c r="AIW10" s="25" t="s">
        <v>102</v>
      </c>
      <c r="AIX10" s="25">
        <f>1+1+1+1+1</f>
        <v>5</v>
      </c>
      <c r="AIY10" s="25" t="s">
        <v>102</v>
      </c>
      <c r="AIZ10" s="25" t="s">
        <v>102</v>
      </c>
      <c r="AJA10" s="25" t="s">
        <v>102</v>
      </c>
      <c r="AJB10" s="25" t="s">
        <v>102</v>
      </c>
      <c r="AJC10" s="25">
        <v>11</v>
      </c>
      <c r="AJD10" s="25" t="s">
        <v>102</v>
      </c>
      <c r="AJE10" s="25" t="s">
        <v>102</v>
      </c>
      <c r="AJF10" s="25" t="s">
        <v>102</v>
      </c>
      <c r="AJG10" s="25" t="s">
        <v>102</v>
      </c>
      <c r="AJH10" s="25">
        <v>4</v>
      </c>
      <c r="AJI10" s="25" t="s">
        <v>102</v>
      </c>
      <c r="AJJ10" s="25" t="s">
        <v>102</v>
      </c>
      <c r="AJK10" s="25" t="s">
        <v>102</v>
      </c>
      <c r="AJL10" s="25">
        <v>10</v>
      </c>
      <c r="AJM10" s="25" t="s">
        <v>102</v>
      </c>
      <c r="AJN10" s="25" t="s">
        <v>102</v>
      </c>
      <c r="AJO10" s="25">
        <v>1</v>
      </c>
      <c r="AJP10" s="25">
        <v>3</v>
      </c>
      <c r="AJQ10" s="28" t="s">
        <v>102</v>
      </c>
      <c r="AJR10" s="25" t="s">
        <v>102</v>
      </c>
      <c r="AJS10" s="25" t="s">
        <v>102</v>
      </c>
      <c r="AJT10" s="25">
        <v>1</v>
      </c>
      <c r="AJU10" s="25" t="s">
        <v>102</v>
      </c>
      <c r="AJV10" s="25" t="s">
        <v>102</v>
      </c>
      <c r="AJW10" s="25" t="s">
        <v>102</v>
      </c>
      <c r="AJX10" s="25" t="s">
        <v>102</v>
      </c>
      <c r="AJY10" s="25" t="s">
        <v>102</v>
      </c>
      <c r="AJZ10" s="25" t="s">
        <v>102</v>
      </c>
      <c r="AKA10" s="25">
        <v>2</v>
      </c>
      <c r="AKB10" s="25" t="s">
        <v>102</v>
      </c>
      <c r="AKC10" s="25" t="s">
        <v>102</v>
      </c>
      <c r="AKD10" s="25" t="s">
        <v>102</v>
      </c>
      <c r="AKE10" s="25" t="s">
        <v>102</v>
      </c>
      <c r="AKF10" s="25" t="s">
        <v>102</v>
      </c>
      <c r="AKG10" s="25" t="s">
        <v>102</v>
      </c>
      <c r="AKH10" s="28" t="s">
        <v>102</v>
      </c>
      <c r="AKI10" s="25" t="s">
        <v>102</v>
      </c>
      <c r="AKJ10" s="25" t="s">
        <v>102</v>
      </c>
      <c r="AKK10" s="25">
        <v>4</v>
      </c>
      <c r="AKL10" s="25" t="s">
        <v>102</v>
      </c>
      <c r="AKM10" s="25">
        <f>1+1+1+1+3</f>
        <v>7</v>
      </c>
      <c r="AKN10" s="25">
        <v>9</v>
      </c>
      <c r="AKO10" s="25" t="s">
        <v>102</v>
      </c>
      <c r="AKP10" s="25">
        <v>2</v>
      </c>
      <c r="AKQ10" s="25" t="s">
        <v>102</v>
      </c>
      <c r="AKR10" s="25">
        <v>11</v>
      </c>
      <c r="AKS10" s="25" t="s">
        <v>102</v>
      </c>
      <c r="AKT10" s="25" t="s">
        <v>102</v>
      </c>
    </row>
    <row r="11" spans="1:982" ht="15" thickBot="1" x14ac:dyDescent="0.35">
      <c r="A11" s="73" t="s">
        <v>204</v>
      </c>
      <c r="B11" s="87"/>
      <c r="C11" s="25" t="s">
        <v>102</v>
      </c>
      <c r="D11" s="25" t="s">
        <v>102</v>
      </c>
      <c r="E11" s="28" t="s">
        <v>102</v>
      </c>
      <c r="F11" s="25" t="s">
        <v>102</v>
      </c>
      <c r="G11" s="28" t="s">
        <v>102</v>
      </c>
      <c r="H11" s="28" t="s">
        <v>102</v>
      </c>
      <c r="I11" s="28">
        <v>2</v>
      </c>
      <c r="J11" s="29" t="s">
        <v>102</v>
      </c>
      <c r="K11" s="29" t="s">
        <v>102</v>
      </c>
      <c r="L11" s="25" t="s">
        <v>102</v>
      </c>
      <c r="M11" s="28" t="s">
        <v>102</v>
      </c>
      <c r="N11" s="25" t="s">
        <v>102</v>
      </c>
      <c r="O11" s="25" t="s">
        <v>102</v>
      </c>
      <c r="P11" s="25">
        <v>1</v>
      </c>
      <c r="Q11" s="25" t="s">
        <v>102</v>
      </c>
      <c r="R11" s="25" t="s">
        <v>102</v>
      </c>
      <c r="S11" s="25" t="s">
        <v>102</v>
      </c>
      <c r="T11" s="25" t="s">
        <v>102</v>
      </c>
      <c r="U11" s="28" t="s">
        <v>102</v>
      </c>
      <c r="V11" s="25" t="s">
        <v>102</v>
      </c>
      <c r="W11" s="25" t="s">
        <v>102</v>
      </c>
      <c r="X11" s="25" t="s">
        <v>102</v>
      </c>
      <c r="Y11" s="28" t="s">
        <v>102</v>
      </c>
      <c r="Z11" s="28" t="s">
        <v>102</v>
      </c>
      <c r="AA11" s="28" t="s">
        <v>102</v>
      </c>
      <c r="AB11" s="28" t="s">
        <v>102</v>
      </c>
      <c r="AC11" s="28" t="s">
        <v>102</v>
      </c>
      <c r="AD11" s="25" t="s">
        <v>102</v>
      </c>
      <c r="AE11" s="25" t="s">
        <v>102</v>
      </c>
      <c r="AF11" s="25" t="s">
        <v>102</v>
      </c>
      <c r="AG11" s="25" t="s">
        <v>102</v>
      </c>
      <c r="AH11" s="24">
        <v>1</v>
      </c>
      <c r="AI11" s="25" t="s">
        <v>102</v>
      </c>
      <c r="AJ11" s="25" t="s">
        <v>102</v>
      </c>
      <c r="AK11" s="25">
        <v>1</v>
      </c>
      <c r="AL11" s="25">
        <v>158</v>
      </c>
      <c r="AM11" s="25" t="s">
        <v>102</v>
      </c>
      <c r="AN11" s="25" t="s">
        <v>102</v>
      </c>
      <c r="AO11" s="25" t="s">
        <v>102</v>
      </c>
      <c r="AP11" s="25" t="s">
        <v>102</v>
      </c>
      <c r="AQ11" s="25" t="s">
        <v>102</v>
      </c>
      <c r="AR11" s="25" t="s">
        <v>102</v>
      </c>
      <c r="AS11" s="25" t="s">
        <v>102</v>
      </c>
      <c r="AT11" s="25" t="s">
        <v>102</v>
      </c>
      <c r="AU11" s="87"/>
      <c r="AV11" s="25">
        <f>1+8+3+1+1</f>
        <v>14</v>
      </c>
      <c r="AW11" s="25" t="s">
        <v>102</v>
      </c>
      <c r="AX11" s="25" t="s">
        <v>102</v>
      </c>
      <c r="AY11" s="25" t="s">
        <v>102</v>
      </c>
      <c r="AZ11" s="25" t="s">
        <v>114</v>
      </c>
      <c r="BA11" s="25" t="s">
        <v>102</v>
      </c>
      <c r="BB11" s="25" t="s">
        <v>102</v>
      </c>
      <c r="BC11" s="24" t="s">
        <v>102</v>
      </c>
      <c r="BD11" s="24">
        <f>2+12+1+45</f>
        <v>60</v>
      </c>
      <c r="BE11" s="87"/>
      <c r="BF11" s="26">
        <v>1</v>
      </c>
      <c r="BG11" s="26" t="s">
        <v>102</v>
      </c>
      <c r="BH11" s="26" t="s">
        <v>102</v>
      </c>
      <c r="BI11" s="26" t="s">
        <v>102</v>
      </c>
      <c r="BJ11" s="31">
        <v>2</v>
      </c>
      <c r="BK11" s="96"/>
      <c r="BL11" s="39" t="s">
        <v>102</v>
      </c>
      <c r="BM11" s="39" t="s">
        <v>102</v>
      </c>
      <c r="BN11" s="31" t="s">
        <v>102</v>
      </c>
      <c r="BO11" s="31" t="s">
        <v>102</v>
      </c>
      <c r="BP11" s="31" t="s">
        <v>102</v>
      </c>
      <c r="BQ11" s="31" t="s">
        <v>102</v>
      </c>
      <c r="BR11" s="31" t="s">
        <v>102</v>
      </c>
      <c r="BS11" s="31" t="s">
        <v>102</v>
      </c>
      <c r="BT11" s="31" t="s">
        <v>102</v>
      </c>
      <c r="BU11" s="31" t="s">
        <v>102</v>
      </c>
      <c r="BV11" s="31" t="s">
        <v>102</v>
      </c>
      <c r="BW11" s="31">
        <v>2</v>
      </c>
      <c r="BX11" s="31" t="s">
        <v>102</v>
      </c>
      <c r="BY11" s="31" t="s">
        <v>102</v>
      </c>
      <c r="BZ11" s="31" t="s">
        <v>102</v>
      </c>
      <c r="CA11" s="31" t="s">
        <v>102</v>
      </c>
      <c r="CB11" s="27" t="s">
        <v>102</v>
      </c>
      <c r="CC11" s="31" t="s">
        <v>102</v>
      </c>
      <c r="CD11" s="31" t="s">
        <v>102</v>
      </c>
      <c r="CE11" s="31" t="s">
        <v>102</v>
      </c>
      <c r="CF11" s="27" t="s">
        <v>102</v>
      </c>
      <c r="CG11" s="27" t="s">
        <v>102</v>
      </c>
      <c r="CH11" s="27" t="s">
        <v>102</v>
      </c>
      <c r="CI11" s="27" t="s">
        <v>102</v>
      </c>
      <c r="CJ11" s="39" t="s">
        <v>102</v>
      </c>
      <c r="CK11" s="27" t="s">
        <v>102</v>
      </c>
      <c r="CL11" s="27" t="s">
        <v>102</v>
      </c>
      <c r="CM11" s="31" t="s">
        <v>102</v>
      </c>
      <c r="CN11" s="31" t="s">
        <v>102</v>
      </c>
      <c r="CO11" s="39" t="s">
        <v>102</v>
      </c>
      <c r="CP11" s="31" t="s">
        <v>102</v>
      </c>
      <c r="CQ11" s="31" t="s">
        <v>102</v>
      </c>
      <c r="CR11" s="31" t="s">
        <v>102</v>
      </c>
      <c r="CS11" s="31" t="s">
        <v>102</v>
      </c>
      <c r="CT11" s="39" t="s">
        <v>102</v>
      </c>
      <c r="CU11" s="31" t="s">
        <v>102</v>
      </c>
      <c r="CV11" s="31" t="s">
        <v>102</v>
      </c>
      <c r="CW11" s="31" t="s">
        <v>102</v>
      </c>
      <c r="CX11" s="31" t="s">
        <v>102</v>
      </c>
      <c r="CY11" s="31" t="s">
        <v>102</v>
      </c>
      <c r="CZ11" s="39" t="s">
        <v>102</v>
      </c>
      <c r="DA11" s="31" t="s">
        <v>102</v>
      </c>
      <c r="DB11" s="31">
        <v>2</v>
      </c>
      <c r="DC11" s="39" t="s">
        <v>102</v>
      </c>
      <c r="DD11" s="31" t="s">
        <v>102</v>
      </c>
      <c r="DE11" s="31" t="s">
        <v>102</v>
      </c>
      <c r="DF11" s="27" t="s">
        <v>102</v>
      </c>
      <c r="DG11" s="27">
        <v>2</v>
      </c>
      <c r="DH11" s="27" t="s">
        <v>102</v>
      </c>
      <c r="DI11" s="31" t="s">
        <v>102</v>
      </c>
      <c r="DJ11" s="39" t="s">
        <v>102</v>
      </c>
      <c r="DK11" s="39" t="s">
        <v>102</v>
      </c>
      <c r="DL11" s="31" t="s">
        <v>114</v>
      </c>
      <c r="DM11" s="31" t="s">
        <v>102</v>
      </c>
      <c r="DN11" s="31" t="s">
        <v>102</v>
      </c>
      <c r="DO11" s="31">
        <v>1</v>
      </c>
      <c r="DP11" s="31" t="s">
        <v>102</v>
      </c>
      <c r="DQ11" s="31" t="s">
        <v>102</v>
      </c>
      <c r="DR11" s="31" t="s">
        <v>102</v>
      </c>
      <c r="DS11" s="31" t="s">
        <v>114</v>
      </c>
      <c r="DT11" s="31" t="s">
        <v>102</v>
      </c>
      <c r="DU11" s="31" t="s">
        <v>102</v>
      </c>
      <c r="DV11" s="31" t="s">
        <v>102</v>
      </c>
      <c r="DW11" s="31" t="s">
        <v>102</v>
      </c>
      <c r="DX11" s="31" t="s">
        <v>102</v>
      </c>
      <c r="DY11" s="31" t="s">
        <v>102</v>
      </c>
      <c r="DZ11" s="31" t="s">
        <v>102</v>
      </c>
      <c r="EA11" s="31" t="s">
        <v>102</v>
      </c>
      <c r="EB11" s="31" t="s">
        <v>102</v>
      </c>
      <c r="EC11" s="31" t="s">
        <v>102</v>
      </c>
      <c r="ED11" s="31" t="s">
        <v>102</v>
      </c>
      <c r="EE11" s="31" t="s">
        <v>102</v>
      </c>
      <c r="EF11" s="39" t="s">
        <v>102</v>
      </c>
      <c r="EG11" s="39" t="s">
        <v>102</v>
      </c>
      <c r="EH11" s="31" t="s">
        <v>102</v>
      </c>
      <c r="EI11" s="31" t="s">
        <v>102</v>
      </c>
      <c r="EJ11" s="39" t="s">
        <v>102</v>
      </c>
      <c r="EK11" s="39" t="s">
        <v>102</v>
      </c>
      <c r="EL11" s="28" t="s">
        <v>102</v>
      </c>
      <c r="EM11" s="27" t="s">
        <v>102</v>
      </c>
      <c r="EN11" s="31">
        <v>16</v>
      </c>
      <c r="EO11" s="31" t="s">
        <v>102</v>
      </c>
      <c r="EP11" s="39" t="s">
        <v>102</v>
      </c>
      <c r="EQ11" s="39" t="s">
        <v>102</v>
      </c>
      <c r="ER11" s="39" t="s">
        <v>102</v>
      </c>
      <c r="ES11" s="39" t="s">
        <v>102</v>
      </c>
      <c r="ET11" s="87"/>
      <c r="EU11" s="25" t="s">
        <v>102</v>
      </c>
      <c r="EV11" s="25" t="s">
        <v>102</v>
      </c>
      <c r="EW11" s="87"/>
      <c r="EX11" s="24" t="s">
        <v>102</v>
      </c>
      <c r="EY11" s="25" t="s">
        <v>102</v>
      </c>
      <c r="EZ11" s="25" t="s">
        <v>102</v>
      </c>
      <c r="FA11" s="25" t="s">
        <v>102</v>
      </c>
      <c r="FB11" s="25" t="s">
        <v>102</v>
      </c>
      <c r="FC11" s="25" t="s">
        <v>102</v>
      </c>
      <c r="FD11" s="25" t="s">
        <v>102</v>
      </c>
      <c r="FE11" s="25" t="s">
        <v>102</v>
      </c>
      <c r="FF11" s="25" t="s">
        <v>102</v>
      </c>
      <c r="FG11" s="25" t="s">
        <v>102</v>
      </c>
      <c r="FH11" s="25" t="s">
        <v>102</v>
      </c>
      <c r="FI11" s="25" t="s">
        <v>102</v>
      </c>
      <c r="FJ11" s="28">
        <v>1</v>
      </c>
      <c r="FK11" s="33" t="s">
        <v>102</v>
      </c>
      <c r="FL11" s="28" t="s">
        <v>102</v>
      </c>
      <c r="FM11" s="25" t="s">
        <v>102</v>
      </c>
      <c r="FN11" s="25" t="s">
        <v>102</v>
      </c>
      <c r="FO11" s="26" t="s">
        <v>102</v>
      </c>
      <c r="FP11" s="26" t="s">
        <v>102</v>
      </c>
      <c r="FQ11" s="28" t="s">
        <v>102</v>
      </c>
      <c r="FR11" s="25" t="s">
        <v>102</v>
      </c>
      <c r="FS11" s="25" t="s">
        <v>102</v>
      </c>
      <c r="FT11" s="25" t="s">
        <v>102</v>
      </c>
      <c r="FU11" s="25" t="s">
        <v>102</v>
      </c>
      <c r="FV11" s="25" t="s">
        <v>102</v>
      </c>
      <c r="FW11" s="25" t="s">
        <v>114</v>
      </c>
      <c r="FX11" s="25" t="s">
        <v>102</v>
      </c>
      <c r="FY11" s="25" t="s">
        <v>102</v>
      </c>
      <c r="FZ11" s="25" t="s">
        <v>102</v>
      </c>
      <c r="GA11" s="25" t="s">
        <v>102</v>
      </c>
      <c r="GB11" s="25" t="s">
        <v>102</v>
      </c>
      <c r="GC11" s="25" t="s">
        <v>102</v>
      </c>
      <c r="GD11" s="25" t="s">
        <v>102</v>
      </c>
      <c r="GE11" s="25" t="s">
        <v>102</v>
      </c>
      <c r="GF11" s="25" t="s">
        <v>114</v>
      </c>
      <c r="GG11" s="26" t="s">
        <v>102</v>
      </c>
      <c r="GH11" s="26" t="s">
        <v>102</v>
      </c>
      <c r="GI11" s="28" t="s">
        <v>114</v>
      </c>
      <c r="GJ11" s="28" t="s">
        <v>102</v>
      </c>
      <c r="GK11" s="28" t="s">
        <v>102</v>
      </c>
      <c r="GL11" s="26">
        <v>1</v>
      </c>
      <c r="GM11" s="25" t="s">
        <v>102</v>
      </c>
      <c r="GN11" s="25" t="s">
        <v>102</v>
      </c>
      <c r="GO11" s="24" t="s">
        <v>102</v>
      </c>
      <c r="GP11" s="25" t="s">
        <v>102</v>
      </c>
      <c r="GQ11" s="25" t="s">
        <v>102</v>
      </c>
      <c r="GR11" s="25" t="s">
        <v>102</v>
      </c>
      <c r="GS11" s="25" t="s">
        <v>102</v>
      </c>
      <c r="GT11" s="25" t="s">
        <v>102</v>
      </c>
      <c r="GU11" s="25">
        <v>2</v>
      </c>
      <c r="GV11" s="25" t="s">
        <v>102</v>
      </c>
      <c r="GW11" s="25" t="s">
        <v>102</v>
      </c>
      <c r="GX11" s="25">
        <v>1</v>
      </c>
      <c r="GY11" s="25" t="s">
        <v>102</v>
      </c>
      <c r="GZ11" s="25">
        <v>1</v>
      </c>
      <c r="HA11" s="25">
        <f>1+1+1+2+3</f>
        <v>8</v>
      </c>
      <c r="HB11" s="25" t="s">
        <v>102</v>
      </c>
      <c r="HC11" s="28" t="s">
        <v>102</v>
      </c>
      <c r="HD11" s="25" t="s">
        <v>102</v>
      </c>
      <c r="HE11" s="87"/>
      <c r="HF11" s="25" t="s">
        <v>102</v>
      </c>
      <c r="HG11" s="87"/>
      <c r="HH11" s="24" t="s">
        <v>102</v>
      </c>
      <c r="HI11" s="25">
        <v>1</v>
      </c>
      <c r="HJ11" s="25">
        <v>47</v>
      </c>
      <c r="HK11" s="87"/>
      <c r="HL11" s="26" t="s">
        <v>102</v>
      </c>
      <c r="HM11" s="26" t="s">
        <v>102</v>
      </c>
      <c r="HN11" s="26" t="s">
        <v>102</v>
      </c>
      <c r="HO11" s="26" t="s">
        <v>102</v>
      </c>
      <c r="HP11" s="26" t="s">
        <v>102</v>
      </c>
      <c r="HQ11" s="26" t="s">
        <v>102</v>
      </c>
      <c r="HR11" s="25" t="s">
        <v>102</v>
      </c>
      <c r="HS11" s="25">
        <v>1</v>
      </c>
      <c r="HT11" s="28" t="s">
        <v>102</v>
      </c>
      <c r="HU11" s="28" t="s">
        <v>102</v>
      </c>
      <c r="HV11" s="28" t="s">
        <v>102</v>
      </c>
      <c r="HW11" s="25" t="s">
        <v>102</v>
      </c>
      <c r="HX11" s="25" t="s">
        <v>102</v>
      </c>
      <c r="HY11" s="25" t="s">
        <v>102</v>
      </c>
      <c r="HZ11" s="25" t="s">
        <v>102</v>
      </c>
      <c r="IA11" s="25" t="s">
        <v>114</v>
      </c>
      <c r="IB11" s="25" t="s">
        <v>102</v>
      </c>
      <c r="IC11" s="25">
        <v>1</v>
      </c>
      <c r="ID11" s="25" t="s">
        <v>102</v>
      </c>
      <c r="IE11" s="28">
        <v>2</v>
      </c>
      <c r="IF11" s="25" t="s">
        <v>102</v>
      </c>
      <c r="IG11" s="25" t="s">
        <v>102</v>
      </c>
      <c r="IH11" s="25" t="s">
        <v>102</v>
      </c>
      <c r="II11" s="25" t="s">
        <v>102</v>
      </c>
      <c r="IJ11" s="25">
        <v>15</v>
      </c>
      <c r="IK11" s="25" t="s">
        <v>102</v>
      </c>
      <c r="IL11" s="25" t="s">
        <v>102</v>
      </c>
      <c r="IM11" s="25" t="s">
        <v>102</v>
      </c>
      <c r="IN11" s="26" t="s">
        <v>102</v>
      </c>
      <c r="IO11" s="26" t="s">
        <v>102</v>
      </c>
      <c r="IP11" s="26" t="s">
        <v>102</v>
      </c>
      <c r="IQ11" s="26" t="s">
        <v>102</v>
      </c>
      <c r="IR11" s="26" t="s">
        <v>102</v>
      </c>
      <c r="IS11" s="26" t="s">
        <v>102</v>
      </c>
      <c r="IT11" s="26" t="s">
        <v>102</v>
      </c>
      <c r="IU11" s="26" t="s">
        <v>102</v>
      </c>
      <c r="IV11" s="26" t="s">
        <v>102</v>
      </c>
      <c r="IW11" s="26" t="s">
        <v>102</v>
      </c>
      <c r="IX11" s="26" t="s">
        <v>102</v>
      </c>
      <c r="IY11" s="26" t="s">
        <v>102</v>
      </c>
      <c r="IZ11" s="26" t="s">
        <v>102</v>
      </c>
      <c r="JA11" s="28" t="s">
        <v>102</v>
      </c>
      <c r="JB11" s="28" t="s">
        <v>114</v>
      </c>
      <c r="JC11" s="28" t="s">
        <v>102</v>
      </c>
      <c r="JD11" s="28" t="s">
        <v>102</v>
      </c>
      <c r="JE11" s="28" t="s">
        <v>102</v>
      </c>
      <c r="JF11" s="28" t="s">
        <v>102</v>
      </c>
      <c r="JG11" s="26" t="s">
        <v>102</v>
      </c>
      <c r="JH11" s="26" t="s">
        <v>102</v>
      </c>
      <c r="JI11" s="28" t="s">
        <v>102</v>
      </c>
      <c r="JJ11" s="26" t="s">
        <v>102</v>
      </c>
      <c r="JK11" s="26" t="s">
        <v>102</v>
      </c>
      <c r="JL11" s="26" t="s">
        <v>102</v>
      </c>
      <c r="JM11" s="26" t="s">
        <v>102</v>
      </c>
      <c r="JN11" s="25">
        <v>1</v>
      </c>
      <c r="JO11" s="25">
        <v>1</v>
      </c>
      <c r="JP11" s="25" t="s">
        <v>102</v>
      </c>
      <c r="JQ11" s="25" t="s">
        <v>102</v>
      </c>
      <c r="JR11" s="25" t="s">
        <v>102</v>
      </c>
      <c r="JS11" s="25" t="s">
        <v>102</v>
      </c>
      <c r="JT11" s="25" t="s">
        <v>102</v>
      </c>
      <c r="JU11" s="25" t="s">
        <v>102</v>
      </c>
      <c r="JV11" s="25" t="s">
        <v>102</v>
      </c>
      <c r="JW11" s="25" t="s">
        <v>102</v>
      </c>
      <c r="JX11" s="25" t="s">
        <v>102</v>
      </c>
      <c r="JY11" s="25" t="s">
        <v>102</v>
      </c>
      <c r="JZ11" s="25">
        <v>1</v>
      </c>
      <c r="KA11" s="25">
        <v>1</v>
      </c>
      <c r="KB11" s="25" t="s">
        <v>102</v>
      </c>
      <c r="KC11" s="25" t="s">
        <v>102</v>
      </c>
      <c r="KD11" s="25" t="s">
        <v>102</v>
      </c>
      <c r="KE11" s="25" t="s">
        <v>102</v>
      </c>
      <c r="KF11" s="25" t="s">
        <v>102</v>
      </c>
      <c r="KG11" s="25" t="s">
        <v>102</v>
      </c>
      <c r="KH11" s="25" t="s">
        <v>102</v>
      </c>
      <c r="KI11" s="25" t="s">
        <v>102</v>
      </c>
      <c r="KJ11" s="25" t="s">
        <v>102</v>
      </c>
      <c r="KK11" s="25" t="s">
        <v>102</v>
      </c>
      <c r="KL11" s="25" t="s">
        <v>102</v>
      </c>
      <c r="KM11" s="25" t="s">
        <v>102</v>
      </c>
      <c r="KN11" s="25" t="s">
        <v>102</v>
      </c>
      <c r="KO11" s="25" t="s">
        <v>102</v>
      </c>
      <c r="KP11" s="25" t="s">
        <v>102</v>
      </c>
      <c r="KQ11" s="25" t="s">
        <v>102</v>
      </c>
      <c r="KR11" s="25" t="s">
        <v>102</v>
      </c>
      <c r="KS11" s="25" t="s">
        <v>102</v>
      </c>
      <c r="KT11" s="25" t="s">
        <v>102</v>
      </c>
      <c r="KU11" s="25" t="s">
        <v>114</v>
      </c>
      <c r="KV11" s="25" t="s">
        <v>102</v>
      </c>
      <c r="KW11" s="25" t="s">
        <v>102</v>
      </c>
      <c r="KX11" s="25" t="s">
        <v>102</v>
      </c>
      <c r="KY11" s="28">
        <v>1</v>
      </c>
      <c r="KZ11" s="26" t="s">
        <v>102</v>
      </c>
      <c r="LA11" s="26" t="s">
        <v>102</v>
      </c>
      <c r="LB11" s="25" t="s">
        <v>102</v>
      </c>
      <c r="LC11" s="25" t="s">
        <v>102</v>
      </c>
      <c r="LD11" s="25" t="s">
        <v>102</v>
      </c>
      <c r="LE11" s="25" t="s">
        <v>102</v>
      </c>
      <c r="LF11" s="25" t="s">
        <v>102</v>
      </c>
      <c r="LG11" s="25" t="s">
        <v>102</v>
      </c>
      <c r="LH11" s="25" t="s">
        <v>102</v>
      </c>
      <c r="LI11" s="25" t="s">
        <v>102</v>
      </c>
      <c r="LJ11" s="25" t="s">
        <v>102</v>
      </c>
      <c r="LK11" s="25" t="s">
        <v>102</v>
      </c>
      <c r="LL11" s="25" t="s">
        <v>102</v>
      </c>
      <c r="LM11" s="25" t="s">
        <v>102</v>
      </c>
      <c r="LN11" s="25" t="s">
        <v>102</v>
      </c>
      <c r="LO11" s="25" t="s">
        <v>102</v>
      </c>
      <c r="LP11" s="25">
        <v>12</v>
      </c>
      <c r="LQ11" s="25" t="s">
        <v>102</v>
      </c>
      <c r="LR11" s="25" t="s">
        <v>102</v>
      </c>
      <c r="LS11" s="25" t="s">
        <v>102</v>
      </c>
      <c r="LT11" s="25" t="s">
        <v>102</v>
      </c>
      <c r="LU11" s="25" t="s">
        <v>102</v>
      </c>
      <c r="LV11" s="25" t="s">
        <v>102</v>
      </c>
      <c r="LW11" s="25" t="s">
        <v>102</v>
      </c>
      <c r="LX11" s="29" t="s">
        <v>102</v>
      </c>
      <c r="LY11" s="28" t="s">
        <v>102</v>
      </c>
      <c r="LZ11" s="28" t="s">
        <v>102</v>
      </c>
      <c r="MA11" s="28" t="s">
        <v>102</v>
      </c>
      <c r="MB11" s="26" t="s">
        <v>102</v>
      </c>
      <c r="MC11" s="26" t="s">
        <v>102</v>
      </c>
      <c r="MD11" s="26" t="s">
        <v>102</v>
      </c>
      <c r="ME11" s="28" t="s">
        <v>102</v>
      </c>
      <c r="MF11" s="28" t="s">
        <v>102</v>
      </c>
      <c r="MG11" s="28" t="s">
        <v>102</v>
      </c>
      <c r="MH11" s="28" t="s">
        <v>102</v>
      </c>
      <c r="MI11" s="26" t="s">
        <v>102</v>
      </c>
      <c r="MJ11" s="26" t="s">
        <v>102</v>
      </c>
      <c r="MK11" s="28" t="s">
        <v>102</v>
      </c>
      <c r="ML11" s="28" t="s">
        <v>102</v>
      </c>
      <c r="MM11" s="28" t="s">
        <v>102</v>
      </c>
      <c r="MN11" s="28" t="s">
        <v>102</v>
      </c>
      <c r="MO11" s="28" t="s">
        <v>102</v>
      </c>
      <c r="MP11" s="28" t="s">
        <v>102</v>
      </c>
      <c r="MQ11" s="25" t="s">
        <v>102</v>
      </c>
      <c r="MR11" s="25" t="s">
        <v>102</v>
      </c>
      <c r="MS11" s="28" t="s">
        <v>102</v>
      </c>
      <c r="MT11" s="28" t="s">
        <v>102</v>
      </c>
      <c r="MU11" s="28" t="s">
        <v>102</v>
      </c>
      <c r="MV11" s="28" t="s">
        <v>102</v>
      </c>
      <c r="MW11" s="33" t="s">
        <v>102</v>
      </c>
      <c r="MX11" s="28" t="s">
        <v>102</v>
      </c>
      <c r="MY11" s="28" t="s">
        <v>102</v>
      </c>
      <c r="MZ11" s="28" t="s">
        <v>102</v>
      </c>
      <c r="NA11" s="28" t="s">
        <v>102</v>
      </c>
      <c r="NB11" s="28" t="s">
        <v>102</v>
      </c>
      <c r="NC11" s="28" t="s">
        <v>102</v>
      </c>
      <c r="ND11" s="33" t="s">
        <v>102</v>
      </c>
      <c r="NE11" s="33" t="s">
        <v>102</v>
      </c>
      <c r="NF11" s="25" t="s">
        <v>102</v>
      </c>
      <c r="NG11" s="25" t="s">
        <v>102</v>
      </c>
      <c r="NH11" s="25" t="s">
        <v>102</v>
      </c>
      <c r="NI11" s="25" t="s">
        <v>102</v>
      </c>
      <c r="NJ11" s="25" t="s">
        <v>102</v>
      </c>
      <c r="NK11" s="25">
        <v>7</v>
      </c>
      <c r="NL11" s="25" t="s">
        <v>102</v>
      </c>
      <c r="NM11" s="28" t="s">
        <v>102</v>
      </c>
      <c r="NN11" s="28" t="s">
        <v>102</v>
      </c>
      <c r="NO11" s="28">
        <f>5+21+21+11+2+16+9+12+3+4</f>
        <v>104</v>
      </c>
      <c r="NP11" s="28" t="s">
        <v>102</v>
      </c>
      <c r="NQ11" s="29" t="s">
        <v>102</v>
      </c>
      <c r="NR11" s="25" t="s">
        <v>102</v>
      </c>
      <c r="NS11" s="25">
        <v>4</v>
      </c>
      <c r="NT11" s="25" t="s">
        <v>102</v>
      </c>
      <c r="NU11" s="25" t="s">
        <v>102</v>
      </c>
      <c r="NV11" s="25" t="s">
        <v>102</v>
      </c>
      <c r="NW11" s="25" t="s">
        <v>102</v>
      </c>
      <c r="NX11" s="25" t="s">
        <v>102</v>
      </c>
      <c r="NY11" s="25" t="s">
        <v>102</v>
      </c>
      <c r="NZ11" s="25" t="s">
        <v>102</v>
      </c>
      <c r="OA11" s="25" t="s">
        <v>102</v>
      </c>
      <c r="OB11" s="28" t="s">
        <v>102</v>
      </c>
      <c r="OC11" s="25" t="s">
        <v>102</v>
      </c>
      <c r="OD11" s="25" t="s">
        <v>102</v>
      </c>
      <c r="OE11" s="25" t="s">
        <v>102</v>
      </c>
      <c r="OF11" s="25" t="s">
        <v>102</v>
      </c>
      <c r="OG11" s="26" t="s">
        <v>102</v>
      </c>
      <c r="OH11" s="28" t="s">
        <v>102</v>
      </c>
      <c r="OI11" s="28" t="s">
        <v>102</v>
      </c>
      <c r="OJ11" s="33" t="s">
        <v>102</v>
      </c>
      <c r="OK11" s="25" t="s">
        <v>102</v>
      </c>
      <c r="OL11" s="25" t="s">
        <v>102</v>
      </c>
      <c r="OM11" s="25" t="s">
        <v>102</v>
      </c>
      <c r="ON11" s="25" t="s">
        <v>102</v>
      </c>
      <c r="OO11" s="25" t="s">
        <v>102</v>
      </c>
      <c r="OP11" s="28" t="s">
        <v>102</v>
      </c>
      <c r="OQ11" s="28" t="s">
        <v>102</v>
      </c>
      <c r="OR11" s="28" t="s">
        <v>102</v>
      </c>
      <c r="OS11" s="28" t="s">
        <v>102</v>
      </c>
      <c r="OT11" s="28" t="s">
        <v>102</v>
      </c>
      <c r="OU11" s="26" t="s">
        <v>102</v>
      </c>
      <c r="OV11" s="26" t="s">
        <v>102</v>
      </c>
      <c r="OW11" s="26" t="s">
        <v>102</v>
      </c>
      <c r="OX11" s="26" t="s">
        <v>102</v>
      </c>
      <c r="OY11" s="25">
        <f>1+9+5+92</f>
        <v>107</v>
      </c>
      <c r="OZ11" s="25" t="s">
        <v>102</v>
      </c>
      <c r="PA11" s="25" t="s">
        <v>102</v>
      </c>
      <c r="PB11" s="25" t="s">
        <v>102</v>
      </c>
      <c r="PC11" s="25" t="s">
        <v>102</v>
      </c>
      <c r="PD11" s="28" t="s">
        <v>102</v>
      </c>
      <c r="PE11" s="28" t="s">
        <v>102</v>
      </c>
      <c r="PF11" s="28" t="s">
        <v>102</v>
      </c>
      <c r="PG11" s="28" t="s">
        <v>102</v>
      </c>
      <c r="PH11" s="28" t="s">
        <v>102</v>
      </c>
      <c r="PI11" s="28" t="s">
        <v>102</v>
      </c>
      <c r="PJ11" s="25" t="s">
        <v>102</v>
      </c>
      <c r="PK11" s="25" t="s">
        <v>102</v>
      </c>
      <c r="PL11" s="25" t="s">
        <v>102</v>
      </c>
      <c r="PM11" s="25" t="s">
        <v>102</v>
      </c>
      <c r="PN11" s="25" t="s">
        <v>102</v>
      </c>
      <c r="PO11" s="25">
        <v>6</v>
      </c>
      <c r="PP11" s="26" t="s">
        <v>102</v>
      </c>
      <c r="PQ11" s="25">
        <v>1</v>
      </c>
      <c r="PR11" s="25" t="s">
        <v>102</v>
      </c>
      <c r="PS11" s="25" t="s">
        <v>102</v>
      </c>
      <c r="PT11" s="25">
        <v>7</v>
      </c>
      <c r="PU11" s="28" t="s">
        <v>102</v>
      </c>
      <c r="PV11" s="28" t="s">
        <v>102</v>
      </c>
      <c r="PW11" s="28" t="s">
        <v>102</v>
      </c>
      <c r="PX11" s="28" t="s">
        <v>102</v>
      </c>
      <c r="PY11" s="28">
        <v>1</v>
      </c>
      <c r="PZ11" s="28" t="s">
        <v>102</v>
      </c>
      <c r="QA11" s="28" t="s">
        <v>102</v>
      </c>
      <c r="QB11" s="28" t="s">
        <v>102</v>
      </c>
      <c r="QC11" s="28" t="s">
        <v>102</v>
      </c>
      <c r="QD11" s="28" t="s">
        <v>102</v>
      </c>
      <c r="QE11" s="28" t="s">
        <v>102</v>
      </c>
      <c r="QF11" s="25" t="s">
        <v>102</v>
      </c>
      <c r="QG11" s="25" t="s">
        <v>102</v>
      </c>
      <c r="QH11" s="25" t="s">
        <v>102</v>
      </c>
      <c r="QI11" s="58" t="s">
        <v>102</v>
      </c>
      <c r="QJ11" s="28" t="s">
        <v>102</v>
      </c>
      <c r="QK11" s="28" t="s">
        <v>102</v>
      </c>
      <c r="QL11" s="28" t="s">
        <v>102</v>
      </c>
      <c r="QM11" s="28" t="s">
        <v>102</v>
      </c>
      <c r="QN11" s="28" t="s">
        <v>102</v>
      </c>
      <c r="QO11" s="26">
        <v>1</v>
      </c>
      <c r="QP11" s="26" t="s">
        <v>102</v>
      </c>
      <c r="QQ11" s="28" t="s">
        <v>102</v>
      </c>
      <c r="QR11" s="28" t="s">
        <v>102</v>
      </c>
      <c r="QS11" s="26" t="s">
        <v>102</v>
      </c>
      <c r="QT11" s="26" t="s">
        <v>102</v>
      </c>
      <c r="QU11" s="26" t="s">
        <v>102</v>
      </c>
      <c r="QV11" s="26" t="s">
        <v>102</v>
      </c>
      <c r="QW11" s="26" t="s">
        <v>102</v>
      </c>
      <c r="QX11" s="26">
        <v>1</v>
      </c>
      <c r="QY11" s="26" t="s">
        <v>102</v>
      </c>
      <c r="QZ11" s="26" t="s">
        <v>102</v>
      </c>
      <c r="RA11" s="25" t="s">
        <v>102</v>
      </c>
      <c r="RB11" s="25">
        <v>1</v>
      </c>
      <c r="RC11" s="25" t="s">
        <v>102</v>
      </c>
      <c r="RD11" s="28" t="s">
        <v>102</v>
      </c>
      <c r="RE11" s="33" t="s">
        <v>102</v>
      </c>
      <c r="RF11" s="33" t="s">
        <v>102</v>
      </c>
      <c r="RG11" s="25" t="s">
        <v>102</v>
      </c>
      <c r="RH11" s="25" t="s">
        <v>102</v>
      </c>
      <c r="RI11" s="25" t="s">
        <v>102</v>
      </c>
      <c r="RJ11" s="25" t="s">
        <v>102</v>
      </c>
      <c r="RK11" s="25">
        <v>1</v>
      </c>
      <c r="RL11" s="25" t="s">
        <v>102</v>
      </c>
      <c r="RM11" s="26" t="s">
        <v>102</v>
      </c>
      <c r="RN11" s="26" t="s">
        <v>102</v>
      </c>
      <c r="RO11" s="26" t="s">
        <v>102</v>
      </c>
      <c r="RP11" s="26" t="s">
        <v>102</v>
      </c>
      <c r="RQ11" s="26" t="s">
        <v>102</v>
      </c>
      <c r="RR11" s="26" t="s">
        <v>102</v>
      </c>
      <c r="RS11" s="26">
        <v>1</v>
      </c>
      <c r="RT11" s="26" t="s">
        <v>102</v>
      </c>
      <c r="RU11" s="26" t="s">
        <v>102</v>
      </c>
      <c r="RV11" s="26" t="s">
        <v>102</v>
      </c>
      <c r="RW11" s="26" t="s">
        <v>102</v>
      </c>
      <c r="RX11" s="26" t="s">
        <v>102</v>
      </c>
      <c r="RY11" s="25" t="s">
        <v>102</v>
      </c>
      <c r="RZ11" s="25" t="s">
        <v>102</v>
      </c>
      <c r="SA11" s="25" t="s">
        <v>102</v>
      </c>
      <c r="SB11" s="25" t="s">
        <v>102</v>
      </c>
      <c r="SC11" s="25" t="s">
        <v>102</v>
      </c>
      <c r="SD11" s="25" t="s">
        <v>102</v>
      </c>
      <c r="SE11" s="25" t="s">
        <v>102</v>
      </c>
      <c r="SF11" s="25" t="s">
        <v>102</v>
      </c>
      <c r="SG11" s="25" t="s">
        <v>102</v>
      </c>
      <c r="SH11" s="25" t="s">
        <v>102</v>
      </c>
      <c r="SI11" s="25" t="s">
        <v>102</v>
      </c>
      <c r="SJ11" s="25" t="s">
        <v>102</v>
      </c>
      <c r="SK11" s="25" t="s">
        <v>102</v>
      </c>
      <c r="SL11" s="25" t="s">
        <v>102</v>
      </c>
      <c r="SM11" s="25" t="s">
        <v>102</v>
      </c>
      <c r="SN11" s="25" t="s">
        <v>102</v>
      </c>
      <c r="SO11" s="25" t="s">
        <v>102</v>
      </c>
      <c r="SP11" s="25" t="s">
        <v>102</v>
      </c>
      <c r="SQ11" s="25" t="s">
        <v>102</v>
      </c>
      <c r="SR11" s="25" t="s">
        <v>102</v>
      </c>
      <c r="SS11" s="25" t="s">
        <v>102</v>
      </c>
      <c r="ST11" s="24" t="s">
        <v>102</v>
      </c>
      <c r="SU11" s="24" t="s">
        <v>102</v>
      </c>
      <c r="SV11" s="31" t="s">
        <v>102</v>
      </c>
      <c r="SW11" s="24" t="s">
        <v>102</v>
      </c>
      <c r="SX11" s="25" t="s">
        <v>102</v>
      </c>
      <c r="SY11" s="25" t="s">
        <v>102</v>
      </c>
      <c r="SZ11" s="25" t="s">
        <v>102</v>
      </c>
      <c r="TA11" s="25" t="s">
        <v>102</v>
      </c>
      <c r="TB11" s="25" t="s">
        <v>102</v>
      </c>
      <c r="TC11" s="25" t="s">
        <v>102</v>
      </c>
      <c r="TD11" s="25" t="s">
        <v>102</v>
      </c>
      <c r="TE11" s="25" t="s">
        <v>102</v>
      </c>
      <c r="TF11" s="25" t="s">
        <v>102</v>
      </c>
      <c r="TG11" s="25" t="s">
        <v>102</v>
      </c>
      <c r="TH11" s="25" t="s">
        <v>102</v>
      </c>
      <c r="TI11" s="25" t="s">
        <v>102</v>
      </c>
      <c r="TJ11" s="25" t="s">
        <v>102</v>
      </c>
      <c r="TK11" s="25" t="s">
        <v>102</v>
      </c>
      <c r="TL11" s="25" t="s">
        <v>102</v>
      </c>
      <c r="TM11" s="25" t="s">
        <v>102</v>
      </c>
      <c r="TN11" s="25" t="s">
        <v>102</v>
      </c>
      <c r="TO11" s="28" t="s">
        <v>102</v>
      </c>
      <c r="TP11" s="28" t="s">
        <v>102</v>
      </c>
      <c r="TQ11" s="96"/>
      <c r="TR11" s="28" t="s">
        <v>102</v>
      </c>
      <c r="TS11" s="28" t="s">
        <v>102</v>
      </c>
      <c r="TT11" s="28" t="s">
        <v>102</v>
      </c>
      <c r="TU11" s="87"/>
      <c r="TV11" s="25">
        <v>6</v>
      </c>
      <c r="TW11" s="25">
        <v>22</v>
      </c>
      <c r="TX11" s="25">
        <f>2+1+14+1+82+1</f>
        <v>101</v>
      </c>
      <c r="TY11" s="25" t="s">
        <v>102</v>
      </c>
      <c r="TZ11" s="25" t="s">
        <v>102</v>
      </c>
      <c r="UA11" s="25" t="s">
        <v>102</v>
      </c>
      <c r="UB11" s="25">
        <v>5</v>
      </c>
      <c r="UC11" s="25" t="s">
        <v>102</v>
      </c>
      <c r="UD11" s="25">
        <v>4</v>
      </c>
      <c r="UE11" s="25" t="s">
        <v>102</v>
      </c>
      <c r="UF11" s="25" t="s">
        <v>102</v>
      </c>
      <c r="UG11" s="25">
        <v>1</v>
      </c>
      <c r="UH11" s="25" t="s">
        <v>102</v>
      </c>
      <c r="UI11" s="25" t="s">
        <v>102</v>
      </c>
      <c r="UJ11" s="25">
        <v>1</v>
      </c>
      <c r="UK11" s="25" t="s">
        <v>102</v>
      </c>
      <c r="UL11" s="25" t="s">
        <v>102</v>
      </c>
      <c r="UM11" s="25" t="s">
        <v>102</v>
      </c>
      <c r="UN11" s="25">
        <v>10</v>
      </c>
      <c r="UO11" s="25" t="s">
        <v>102</v>
      </c>
      <c r="UP11" s="25">
        <v>3</v>
      </c>
      <c r="UQ11" s="25" t="s">
        <v>102</v>
      </c>
      <c r="UR11" s="28" t="s">
        <v>102</v>
      </c>
      <c r="US11" s="25" t="s">
        <v>102</v>
      </c>
      <c r="UT11" s="58" t="s">
        <v>102</v>
      </c>
      <c r="UU11" s="25" t="s">
        <v>102</v>
      </c>
      <c r="UV11" s="25" t="s">
        <v>102</v>
      </c>
      <c r="UW11" s="28" t="s">
        <v>102</v>
      </c>
      <c r="UX11" s="28" t="s">
        <v>102</v>
      </c>
      <c r="UY11" s="26" t="s">
        <v>102</v>
      </c>
      <c r="UZ11" s="28" t="s">
        <v>102</v>
      </c>
      <c r="VA11" s="25" t="s">
        <v>102</v>
      </c>
      <c r="VB11" s="25" t="s">
        <v>102</v>
      </c>
      <c r="VC11" s="25" t="s">
        <v>102</v>
      </c>
      <c r="VD11" s="25" t="s">
        <v>102</v>
      </c>
      <c r="VE11" s="25" t="s">
        <v>102</v>
      </c>
      <c r="VF11" s="58" t="s">
        <v>102</v>
      </c>
      <c r="VG11" s="28" t="s">
        <v>102</v>
      </c>
      <c r="VH11" s="28" t="s">
        <v>102</v>
      </c>
      <c r="VI11" s="28" t="s">
        <v>102</v>
      </c>
      <c r="VJ11" s="28" t="s">
        <v>102</v>
      </c>
      <c r="VK11" s="28" t="s">
        <v>102</v>
      </c>
      <c r="VL11" s="28">
        <v>12</v>
      </c>
      <c r="VM11" s="28" t="s">
        <v>102</v>
      </c>
      <c r="VN11" s="28" t="s">
        <v>102</v>
      </c>
      <c r="VO11" s="28" t="s">
        <v>102</v>
      </c>
      <c r="VP11" s="25" t="s">
        <v>102</v>
      </c>
      <c r="VQ11" s="25">
        <v>2</v>
      </c>
      <c r="VR11" s="25" t="s">
        <v>102</v>
      </c>
      <c r="VS11" s="25" t="s">
        <v>102</v>
      </c>
      <c r="VT11" s="25" t="s">
        <v>102</v>
      </c>
      <c r="VU11" s="25" t="s">
        <v>102</v>
      </c>
      <c r="VV11" s="25" t="s">
        <v>102</v>
      </c>
      <c r="VW11" s="25" t="s">
        <v>102</v>
      </c>
      <c r="VX11" s="25" t="s">
        <v>102</v>
      </c>
      <c r="VY11" s="25" t="s">
        <v>102</v>
      </c>
      <c r="VZ11" s="25" t="s">
        <v>102</v>
      </c>
      <c r="WA11" s="25">
        <v>1</v>
      </c>
      <c r="WB11" s="25" t="s">
        <v>102</v>
      </c>
      <c r="WC11" s="24" t="s">
        <v>102</v>
      </c>
      <c r="WD11" s="24" t="s">
        <v>102</v>
      </c>
      <c r="WE11" s="24" t="s">
        <v>102</v>
      </c>
      <c r="WF11" s="24" t="s">
        <v>102</v>
      </c>
      <c r="WG11" s="24" t="s">
        <v>102</v>
      </c>
      <c r="WH11" s="25" t="s">
        <v>102</v>
      </c>
      <c r="WI11" s="87"/>
      <c r="WJ11" s="26">
        <v>2</v>
      </c>
      <c r="WK11" s="25" t="s">
        <v>102</v>
      </c>
      <c r="WL11" s="25" t="s">
        <v>102</v>
      </c>
      <c r="WM11" s="25" t="s">
        <v>102</v>
      </c>
      <c r="WN11" s="25" t="s">
        <v>102</v>
      </c>
      <c r="WO11" s="25" t="s">
        <v>114</v>
      </c>
      <c r="WP11" s="25" t="s">
        <v>102</v>
      </c>
      <c r="WQ11" s="25" t="s">
        <v>102</v>
      </c>
      <c r="WR11" s="25" t="s">
        <v>102</v>
      </c>
      <c r="WS11" s="25" t="s">
        <v>102</v>
      </c>
      <c r="WT11" s="25" t="s">
        <v>102</v>
      </c>
      <c r="WU11" s="25">
        <v>1</v>
      </c>
      <c r="WV11" s="25" t="s">
        <v>102</v>
      </c>
      <c r="WW11" s="25" t="s">
        <v>102</v>
      </c>
      <c r="WX11" s="25" t="s">
        <v>102</v>
      </c>
      <c r="WY11" s="28" t="s">
        <v>102</v>
      </c>
      <c r="WZ11" s="28" t="s">
        <v>102</v>
      </c>
      <c r="XA11" s="28" t="s">
        <v>102</v>
      </c>
      <c r="XB11" s="28" t="s">
        <v>102</v>
      </c>
      <c r="XC11" s="28" t="s">
        <v>102</v>
      </c>
      <c r="XD11" s="28" t="s">
        <v>102</v>
      </c>
      <c r="XE11" s="28" t="s">
        <v>102</v>
      </c>
      <c r="XF11" s="28" t="s">
        <v>102</v>
      </c>
      <c r="XG11" s="28" t="s">
        <v>102</v>
      </c>
      <c r="XH11" s="28" t="s">
        <v>102</v>
      </c>
      <c r="XI11" s="25">
        <v>1</v>
      </c>
      <c r="XJ11" s="25" t="s">
        <v>102</v>
      </c>
      <c r="XK11" s="25">
        <v>1</v>
      </c>
      <c r="XL11" s="25" t="s">
        <v>102</v>
      </c>
      <c r="XM11" s="25">
        <v>1</v>
      </c>
      <c r="XN11" s="25" t="s">
        <v>102</v>
      </c>
      <c r="XO11" s="25">
        <v>2</v>
      </c>
      <c r="XP11" s="25" t="s">
        <v>102</v>
      </c>
      <c r="XQ11" s="25" t="s">
        <v>102</v>
      </c>
      <c r="XR11" s="25" t="s">
        <v>102</v>
      </c>
      <c r="XS11" s="25" t="s">
        <v>102</v>
      </c>
      <c r="XT11" s="25">
        <v>10</v>
      </c>
      <c r="XU11" s="25" t="s">
        <v>102</v>
      </c>
      <c r="XV11" s="25" t="s">
        <v>102</v>
      </c>
      <c r="XW11" s="25" t="s">
        <v>102</v>
      </c>
      <c r="XX11" s="25" t="s">
        <v>102</v>
      </c>
      <c r="XY11" s="25" t="s">
        <v>102</v>
      </c>
      <c r="XZ11" s="25" t="s">
        <v>102</v>
      </c>
      <c r="YA11" s="25" t="s">
        <v>102</v>
      </c>
      <c r="YB11" s="25" t="s">
        <v>102</v>
      </c>
      <c r="YC11" s="25" t="s">
        <v>102</v>
      </c>
      <c r="YD11" s="25" t="s">
        <v>102</v>
      </c>
      <c r="YE11" s="25" t="s">
        <v>102</v>
      </c>
      <c r="YF11" s="25" t="s">
        <v>102</v>
      </c>
      <c r="YG11" s="25">
        <v>4</v>
      </c>
      <c r="YH11" s="26">
        <f>2+8+3+4+1</f>
        <v>18</v>
      </c>
      <c r="YI11" s="26" t="s">
        <v>102</v>
      </c>
      <c r="YJ11" s="100"/>
      <c r="YK11" s="26" t="s">
        <v>102</v>
      </c>
      <c r="YL11" s="96"/>
      <c r="YM11" s="29" t="s">
        <v>102</v>
      </c>
      <c r="YN11" s="29" t="s">
        <v>102</v>
      </c>
      <c r="YO11" s="29" t="s">
        <v>102</v>
      </c>
      <c r="YP11" s="29" t="s">
        <v>102</v>
      </c>
      <c r="YQ11" s="29" t="s">
        <v>102</v>
      </c>
      <c r="YR11" s="29" t="s">
        <v>102</v>
      </c>
      <c r="YS11" s="29" t="s">
        <v>102</v>
      </c>
      <c r="YT11" s="28" t="s">
        <v>102</v>
      </c>
      <c r="YU11" s="28">
        <v>11</v>
      </c>
      <c r="YV11" s="29" t="s">
        <v>102</v>
      </c>
      <c r="YW11" s="87"/>
      <c r="YX11" s="31" t="s">
        <v>102</v>
      </c>
      <c r="YY11" s="39" t="s">
        <v>102</v>
      </c>
      <c r="YZ11" s="39" t="s">
        <v>102</v>
      </c>
      <c r="ZA11" s="29" t="s">
        <v>102</v>
      </c>
      <c r="ZB11" s="28" t="s">
        <v>102</v>
      </c>
      <c r="ZC11" s="28" t="s">
        <v>102</v>
      </c>
      <c r="ZD11" s="28" t="s">
        <v>102</v>
      </c>
      <c r="ZE11" s="25">
        <v>3</v>
      </c>
      <c r="ZF11" s="25" t="s">
        <v>102</v>
      </c>
      <c r="ZG11" s="25" t="s">
        <v>102</v>
      </c>
      <c r="ZH11" s="25" t="s">
        <v>102</v>
      </c>
      <c r="ZI11" s="29" t="s">
        <v>102</v>
      </c>
      <c r="ZJ11" s="25" t="s">
        <v>102</v>
      </c>
      <c r="ZK11" s="25" t="s">
        <v>102</v>
      </c>
      <c r="ZL11" s="25" t="s">
        <v>102</v>
      </c>
      <c r="ZM11" s="25">
        <v>1</v>
      </c>
      <c r="ZN11" s="25" t="s">
        <v>102</v>
      </c>
      <c r="ZO11" s="25">
        <v>2</v>
      </c>
      <c r="ZP11" s="28" t="s">
        <v>102</v>
      </c>
      <c r="ZQ11" s="28" t="s">
        <v>102</v>
      </c>
      <c r="ZR11" s="28" t="s">
        <v>102</v>
      </c>
      <c r="ZS11" s="28" t="s">
        <v>102</v>
      </c>
      <c r="ZT11" s="28" t="s">
        <v>102</v>
      </c>
      <c r="ZU11" s="28" t="s">
        <v>102</v>
      </c>
      <c r="ZV11" s="28" t="s">
        <v>102</v>
      </c>
      <c r="ZW11" s="28" t="s">
        <v>102</v>
      </c>
      <c r="ZX11" s="28" t="s">
        <v>102</v>
      </c>
      <c r="ZY11" s="25">
        <v>7</v>
      </c>
      <c r="ZZ11" s="29" t="s">
        <v>102</v>
      </c>
      <c r="AAA11" s="29" t="s">
        <v>102</v>
      </c>
      <c r="AAB11" s="25" t="s">
        <v>102</v>
      </c>
      <c r="AAC11" s="25" t="s">
        <v>102</v>
      </c>
      <c r="AAD11" s="25">
        <v>2</v>
      </c>
      <c r="AAE11" s="29" t="s">
        <v>102</v>
      </c>
      <c r="AAF11" s="25" t="s">
        <v>102</v>
      </c>
      <c r="AAG11" s="25" t="s">
        <v>102</v>
      </c>
      <c r="AAH11" s="25" t="s">
        <v>102</v>
      </c>
      <c r="AAI11" s="25" t="s">
        <v>102</v>
      </c>
      <c r="AAJ11" s="25" t="s">
        <v>102</v>
      </c>
      <c r="AAK11" s="25" t="s">
        <v>102</v>
      </c>
      <c r="AAL11" s="25" t="s">
        <v>102</v>
      </c>
      <c r="AAM11" s="25" t="s">
        <v>102</v>
      </c>
      <c r="AAN11" s="25" t="s">
        <v>102</v>
      </c>
      <c r="AAO11" s="29" t="s">
        <v>102</v>
      </c>
      <c r="AAP11" s="29" t="s">
        <v>102</v>
      </c>
      <c r="AAQ11" s="28" t="s">
        <v>102</v>
      </c>
      <c r="AAR11" s="29" t="s">
        <v>102</v>
      </c>
      <c r="AAS11" s="87"/>
      <c r="AAT11" s="29" t="s">
        <v>102</v>
      </c>
      <c r="AAU11" s="29" t="s">
        <v>102</v>
      </c>
      <c r="AAV11" s="106"/>
      <c r="AAW11" s="31">
        <v>1</v>
      </c>
      <c r="AAX11" s="28" t="s">
        <v>102</v>
      </c>
      <c r="AAY11" s="10" t="s">
        <v>102</v>
      </c>
      <c r="AAZ11" s="10">
        <v>1</v>
      </c>
      <c r="ABA11" s="10" t="s">
        <v>102</v>
      </c>
      <c r="ABB11" s="3" t="s">
        <v>102</v>
      </c>
      <c r="ABC11" s="3" t="s">
        <v>102</v>
      </c>
      <c r="ABD11" s="28" t="s">
        <v>102</v>
      </c>
      <c r="ABE11" s="25" t="s">
        <v>102</v>
      </c>
      <c r="ABF11" s="25" t="s">
        <v>102</v>
      </c>
      <c r="ABG11" s="25" t="s">
        <v>102</v>
      </c>
      <c r="ABH11" s="25" t="s">
        <v>102</v>
      </c>
      <c r="ABI11" s="25" t="s">
        <v>102</v>
      </c>
      <c r="ABJ11" s="25" t="s">
        <v>102</v>
      </c>
      <c r="ABK11" s="25">
        <f>1+2+1+1+1</f>
        <v>6</v>
      </c>
      <c r="ABL11" s="25">
        <f>1+1+1+2+1+1+4+2+1</f>
        <v>14</v>
      </c>
      <c r="ABM11" s="25" t="s">
        <v>102</v>
      </c>
      <c r="ABN11" s="25" t="s">
        <v>102</v>
      </c>
      <c r="ABO11" s="25" t="s">
        <v>102</v>
      </c>
      <c r="ABP11" s="29" t="s">
        <v>102</v>
      </c>
      <c r="ABQ11" s="25">
        <f>15+1</f>
        <v>16</v>
      </c>
      <c r="ABR11" s="28" t="s">
        <v>102</v>
      </c>
      <c r="ABS11" s="28" t="s">
        <v>102</v>
      </c>
      <c r="ABT11" s="28" t="s">
        <v>102</v>
      </c>
      <c r="ABU11" s="28" t="s">
        <v>102</v>
      </c>
      <c r="ABV11" s="28" t="s">
        <v>102</v>
      </c>
      <c r="ABW11" s="29" t="s">
        <v>102</v>
      </c>
      <c r="ABX11" s="29" t="s">
        <v>102</v>
      </c>
      <c r="ABY11" s="29">
        <v>1</v>
      </c>
      <c r="ABZ11" s="25" t="s">
        <v>102</v>
      </c>
      <c r="ACA11" s="25" t="s">
        <v>102</v>
      </c>
      <c r="ACB11" s="31" t="s">
        <v>102</v>
      </c>
      <c r="ACC11" s="29" t="s">
        <v>102</v>
      </c>
      <c r="ACD11" s="29" t="s">
        <v>102</v>
      </c>
      <c r="ACE11" s="29" t="s">
        <v>102</v>
      </c>
      <c r="ACF11" s="28" t="s">
        <v>102</v>
      </c>
      <c r="ACG11" s="28" t="s">
        <v>102</v>
      </c>
      <c r="ACH11" s="28" t="s">
        <v>102</v>
      </c>
      <c r="ACI11" s="25">
        <v>5</v>
      </c>
      <c r="ACJ11" s="25" t="s">
        <v>102</v>
      </c>
      <c r="ACK11" s="25" t="s">
        <v>102</v>
      </c>
      <c r="ACL11" s="25" t="s">
        <v>102</v>
      </c>
      <c r="ACM11" s="25" t="s">
        <v>102</v>
      </c>
      <c r="ACN11" s="25" t="s">
        <v>102</v>
      </c>
      <c r="ACO11" s="29" t="s">
        <v>102</v>
      </c>
      <c r="ACP11" s="29" t="s">
        <v>102</v>
      </c>
      <c r="ACQ11" s="25" t="s">
        <v>102</v>
      </c>
      <c r="ACR11" s="25">
        <v>6</v>
      </c>
      <c r="ACS11" s="25" t="s">
        <v>102</v>
      </c>
      <c r="ACT11" s="25" t="s">
        <v>102</v>
      </c>
      <c r="ACU11" s="25" t="s">
        <v>102</v>
      </c>
      <c r="ACV11" s="25">
        <v>5</v>
      </c>
      <c r="ACW11" s="25">
        <v>32</v>
      </c>
      <c r="ACX11" s="25" t="s">
        <v>102</v>
      </c>
      <c r="ACY11" s="25">
        <v>4</v>
      </c>
      <c r="ACZ11" s="25" t="s">
        <v>102</v>
      </c>
      <c r="ADA11" s="25">
        <f>1+1+8+5+1+1+13+1+3</f>
        <v>34</v>
      </c>
      <c r="ADB11" s="25" t="s">
        <v>102</v>
      </c>
      <c r="ADC11" s="28">
        <v>1</v>
      </c>
      <c r="ADD11" s="28">
        <v>1</v>
      </c>
      <c r="ADE11" s="28" t="s">
        <v>102</v>
      </c>
      <c r="ADF11" s="28" t="s">
        <v>102</v>
      </c>
      <c r="ADG11" s="28" t="s">
        <v>102</v>
      </c>
      <c r="ADH11" s="28" t="s">
        <v>102</v>
      </c>
      <c r="ADI11" s="28" t="s">
        <v>102</v>
      </c>
      <c r="ADJ11" s="28" t="s">
        <v>102</v>
      </c>
      <c r="ADK11" s="26" t="s">
        <v>102</v>
      </c>
      <c r="ADL11" s="26" t="s">
        <v>102</v>
      </c>
      <c r="ADM11" s="26" t="s">
        <v>102</v>
      </c>
      <c r="ADN11" s="26" t="s">
        <v>102</v>
      </c>
      <c r="ADO11" s="26" t="s">
        <v>102</v>
      </c>
      <c r="ADP11" s="26" t="s">
        <v>102</v>
      </c>
      <c r="ADQ11" s="26" t="s">
        <v>102</v>
      </c>
      <c r="ADR11" s="25" t="s">
        <v>102</v>
      </c>
      <c r="ADS11" s="25" t="s">
        <v>102</v>
      </c>
      <c r="ADT11" s="25" t="s">
        <v>102</v>
      </c>
      <c r="ADU11" s="25" t="s">
        <v>102</v>
      </c>
      <c r="ADV11" s="25" t="s">
        <v>102</v>
      </c>
      <c r="ADW11" s="25" t="s">
        <v>102</v>
      </c>
      <c r="ADX11" s="28" t="s">
        <v>102</v>
      </c>
      <c r="ADY11" s="29" t="s">
        <v>102</v>
      </c>
      <c r="ADZ11" s="28" t="s">
        <v>102</v>
      </c>
      <c r="AEA11" s="28" t="s">
        <v>102</v>
      </c>
      <c r="AEB11" s="28" t="s">
        <v>102</v>
      </c>
      <c r="AEC11" s="28" t="s">
        <v>102</v>
      </c>
      <c r="AED11" s="28" t="s">
        <v>102</v>
      </c>
      <c r="AEE11" s="28" t="s">
        <v>102</v>
      </c>
      <c r="AEF11" s="26" t="s">
        <v>102</v>
      </c>
      <c r="AEG11" s="26" t="s">
        <v>102</v>
      </c>
      <c r="AEH11" s="26" t="s">
        <v>102</v>
      </c>
      <c r="AEI11" s="26">
        <v>2</v>
      </c>
      <c r="AEJ11" s="28" t="s">
        <v>102</v>
      </c>
      <c r="AEK11" s="28" t="s">
        <v>102</v>
      </c>
      <c r="AEL11" s="28" t="s">
        <v>102</v>
      </c>
      <c r="AEM11" s="28" t="s">
        <v>102</v>
      </c>
      <c r="AEN11" s="26" t="s">
        <v>102</v>
      </c>
      <c r="AEO11" s="26" t="s">
        <v>102</v>
      </c>
      <c r="AEP11" s="27" t="s">
        <v>102</v>
      </c>
      <c r="AEQ11" s="31" t="s">
        <v>102</v>
      </c>
      <c r="AER11" s="39" t="s">
        <v>102</v>
      </c>
      <c r="AES11" s="24">
        <f>1+1+2+17+56+26+6+80+102+3</f>
        <v>294</v>
      </c>
      <c r="AET11" s="10" t="s">
        <v>102</v>
      </c>
      <c r="AEU11" s="10" t="s">
        <v>102</v>
      </c>
      <c r="AEV11" s="10" t="s">
        <v>102</v>
      </c>
      <c r="AEW11" s="10" t="s">
        <v>102</v>
      </c>
      <c r="AEX11" s="87"/>
      <c r="AEY11" s="37" t="s">
        <v>102</v>
      </c>
      <c r="AEZ11" s="24" t="s">
        <v>102</v>
      </c>
      <c r="AFA11" s="24" t="s">
        <v>102</v>
      </c>
      <c r="AFB11" s="24">
        <v>1</v>
      </c>
      <c r="AFC11" s="24">
        <v>5</v>
      </c>
      <c r="AFD11" s="24" t="s">
        <v>102</v>
      </c>
      <c r="AFE11" s="3" t="s">
        <v>102</v>
      </c>
      <c r="AFF11" s="25" t="s">
        <v>102</v>
      </c>
      <c r="AFG11" s="25">
        <v>1</v>
      </c>
      <c r="AFH11" s="25" t="s">
        <v>102</v>
      </c>
      <c r="AFI11" s="26" t="s">
        <v>102</v>
      </c>
      <c r="AFJ11" s="26" t="s">
        <v>102</v>
      </c>
      <c r="AFK11" s="28" t="s">
        <v>102</v>
      </c>
      <c r="AFL11" s="28" t="s">
        <v>102</v>
      </c>
      <c r="AFM11" s="28" t="s">
        <v>102</v>
      </c>
      <c r="AFN11" s="25" t="s">
        <v>102</v>
      </c>
      <c r="AFO11" s="25" t="s">
        <v>102</v>
      </c>
      <c r="AFP11" s="25" t="s">
        <v>102</v>
      </c>
      <c r="AFQ11" s="31" t="s">
        <v>102</v>
      </c>
      <c r="AFR11" s="31" t="s">
        <v>102</v>
      </c>
      <c r="AFS11" s="31" t="s">
        <v>102</v>
      </c>
      <c r="AFT11" s="31" t="s">
        <v>102</v>
      </c>
      <c r="AFU11" s="31" t="s">
        <v>102</v>
      </c>
      <c r="AFV11" s="31" t="s">
        <v>102</v>
      </c>
      <c r="AFW11" s="24" t="s">
        <v>102</v>
      </c>
      <c r="AFX11" s="24" t="s">
        <v>102</v>
      </c>
      <c r="AFY11" s="24" t="s">
        <v>102</v>
      </c>
      <c r="AFZ11" s="24" t="s">
        <v>102</v>
      </c>
      <c r="AGA11" s="24" t="s">
        <v>102</v>
      </c>
      <c r="AGB11" s="24" t="s">
        <v>102</v>
      </c>
      <c r="AGC11" s="24" t="s">
        <v>102</v>
      </c>
      <c r="AGD11" s="24" t="s">
        <v>102</v>
      </c>
      <c r="AGE11" s="24" t="s">
        <v>102</v>
      </c>
      <c r="AGF11" s="24" t="s">
        <v>102</v>
      </c>
      <c r="AGG11" s="24" t="s">
        <v>102</v>
      </c>
      <c r="AGH11" s="24">
        <v>4</v>
      </c>
      <c r="AGI11" s="24">
        <v>4</v>
      </c>
      <c r="AGJ11" s="24" t="s">
        <v>102</v>
      </c>
      <c r="AGK11" s="24" t="s">
        <v>102</v>
      </c>
      <c r="AGL11" s="25" t="s">
        <v>102</v>
      </c>
      <c r="AGM11" s="25" t="s">
        <v>102</v>
      </c>
      <c r="AGN11" s="25" t="s">
        <v>102</v>
      </c>
      <c r="AGO11" s="25" t="s">
        <v>102</v>
      </c>
      <c r="AGP11" s="29" t="s">
        <v>102</v>
      </c>
      <c r="AGQ11" s="25">
        <v>6</v>
      </c>
      <c r="AGR11" s="25" t="s">
        <v>102</v>
      </c>
      <c r="AGS11" s="25">
        <v>17</v>
      </c>
      <c r="AGT11" s="25" t="s">
        <v>102</v>
      </c>
      <c r="AGU11" s="25" t="s">
        <v>102</v>
      </c>
      <c r="AGV11" s="25" t="s">
        <v>102</v>
      </c>
      <c r="AGW11" s="25">
        <v>1</v>
      </c>
      <c r="AGX11" s="25" t="s">
        <v>102</v>
      </c>
      <c r="AGY11" s="25" t="s">
        <v>102</v>
      </c>
      <c r="AGZ11" s="25" t="s">
        <v>102</v>
      </c>
      <c r="AHA11" s="25" t="s">
        <v>102</v>
      </c>
      <c r="AHB11" s="25" t="s">
        <v>102</v>
      </c>
      <c r="AHC11" s="25">
        <v>4</v>
      </c>
      <c r="AHD11" s="25">
        <v>10</v>
      </c>
      <c r="AHE11" s="25" t="s">
        <v>102</v>
      </c>
      <c r="AHF11" s="25">
        <v>1</v>
      </c>
      <c r="AHG11" s="25" t="s">
        <v>102</v>
      </c>
      <c r="AHH11" s="25">
        <v>9</v>
      </c>
      <c r="AHI11" s="25" t="s">
        <v>102</v>
      </c>
      <c r="AHJ11" s="25">
        <v>1</v>
      </c>
      <c r="AHK11" s="25" t="s">
        <v>102</v>
      </c>
      <c r="AHL11" s="25" t="s">
        <v>102</v>
      </c>
      <c r="AHM11" s="25" t="s">
        <v>102</v>
      </c>
      <c r="AHN11" s="25" t="s">
        <v>102</v>
      </c>
      <c r="AHO11" s="25">
        <v>4</v>
      </c>
      <c r="AHP11" s="25" t="s">
        <v>102</v>
      </c>
      <c r="AHQ11" s="25" t="s">
        <v>102</v>
      </c>
      <c r="AHR11" s="25" t="s">
        <v>102</v>
      </c>
      <c r="AHS11" s="25" t="s">
        <v>102</v>
      </c>
      <c r="AHT11" s="25" t="s">
        <v>102</v>
      </c>
      <c r="AHU11" s="25" t="s">
        <v>102</v>
      </c>
      <c r="AHV11" s="25" t="s">
        <v>102</v>
      </c>
      <c r="AHW11" s="25" t="s">
        <v>102</v>
      </c>
      <c r="AHX11" s="25" t="s">
        <v>102</v>
      </c>
      <c r="AHY11" s="25" t="s">
        <v>102</v>
      </c>
      <c r="AHZ11" s="25" t="s">
        <v>102</v>
      </c>
      <c r="AIA11" s="25" t="s">
        <v>102</v>
      </c>
      <c r="AIB11" s="25" t="s">
        <v>102</v>
      </c>
      <c r="AIC11" s="25" t="s">
        <v>102</v>
      </c>
      <c r="AID11" s="25" t="s">
        <v>102</v>
      </c>
      <c r="AIE11" s="25" t="s">
        <v>102</v>
      </c>
      <c r="AIF11" s="25" t="s">
        <v>102</v>
      </c>
      <c r="AIG11" s="25" t="s">
        <v>114</v>
      </c>
      <c r="AIH11" s="25" t="s">
        <v>102</v>
      </c>
      <c r="AII11" s="25" t="s">
        <v>102</v>
      </c>
      <c r="AIJ11" s="25" t="s">
        <v>102</v>
      </c>
      <c r="AIK11" s="25">
        <v>1</v>
      </c>
      <c r="AIL11" s="25" t="s">
        <v>102</v>
      </c>
      <c r="AIM11" s="25" t="s">
        <v>102</v>
      </c>
      <c r="AIN11" s="25" t="s">
        <v>102</v>
      </c>
      <c r="AIO11" s="25" t="s">
        <v>102</v>
      </c>
      <c r="AIP11" s="25" t="s">
        <v>102</v>
      </c>
      <c r="AIQ11" s="25">
        <v>1</v>
      </c>
      <c r="AIR11" s="37" t="s">
        <v>102</v>
      </c>
      <c r="AIS11" s="25" t="s">
        <v>102</v>
      </c>
      <c r="AIT11" s="25">
        <v>6</v>
      </c>
      <c r="AIU11" s="25" t="s">
        <v>102</v>
      </c>
      <c r="AIV11" s="25" t="s">
        <v>102</v>
      </c>
      <c r="AIW11" s="25">
        <v>1</v>
      </c>
      <c r="AIX11" s="25">
        <v>1</v>
      </c>
      <c r="AIY11" s="25" t="s">
        <v>102</v>
      </c>
      <c r="AIZ11" s="25" t="s">
        <v>102</v>
      </c>
      <c r="AJA11" s="25" t="s">
        <v>102</v>
      </c>
      <c r="AJB11" s="25" t="s">
        <v>102</v>
      </c>
      <c r="AJC11" s="25">
        <f>1+1+3+5+12+1</f>
        <v>23</v>
      </c>
      <c r="AJD11" s="25" t="s">
        <v>102</v>
      </c>
      <c r="AJE11" s="25" t="s">
        <v>102</v>
      </c>
      <c r="AJF11" s="25" t="s">
        <v>102</v>
      </c>
      <c r="AJG11" s="25" t="s">
        <v>102</v>
      </c>
      <c r="AJH11" s="25" t="s">
        <v>102</v>
      </c>
      <c r="AJI11" s="25" t="s">
        <v>102</v>
      </c>
      <c r="AJJ11" s="25" t="s">
        <v>102</v>
      </c>
      <c r="AJK11" s="25" t="s">
        <v>102</v>
      </c>
      <c r="AJL11" s="25">
        <v>12</v>
      </c>
      <c r="AJM11" s="25" t="s">
        <v>102</v>
      </c>
      <c r="AJN11" s="26" t="s">
        <v>102</v>
      </c>
      <c r="AJO11" s="25">
        <v>1</v>
      </c>
      <c r="AJP11" s="3" t="s">
        <v>102</v>
      </c>
      <c r="AJQ11" s="10" t="s">
        <v>102</v>
      </c>
      <c r="AJR11" s="3" t="s">
        <v>102</v>
      </c>
      <c r="AJS11" s="25" t="s">
        <v>102</v>
      </c>
      <c r="AJT11" s="25" t="s">
        <v>102</v>
      </c>
      <c r="AJU11" s="25" t="s">
        <v>102</v>
      </c>
      <c r="AJV11" s="25" t="s">
        <v>102</v>
      </c>
      <c r="AJW11" s="25" t="s">
        <v>102</v>
      </c>
      <c r="AJX11" s="25" t="s">
        <v>102</v>
      </c>
      <c r="AJY11" s="25" t="s">
        <v>102</v>
      </c>
      <c r="AJZ11" s="25" t="s">
        <v>102</v>
      </c>
      <c r="AKA11" s="25" t="s">
        <v>102</v>
      </c>
      <c r="AKB11" s="25" t="s">
        <v>102</v>
      </c>
      <c r="AKC11" s="25" t="s">
        <v>102</v>
      </c>
      <c r="AKD11" s="25" t="s">
        <v>102</v>
      </c>
      <c r="AKE11" s="25" t="s">
        <v>102</v>
      </c>
      <c r="AKF11" s="25" t="s">
        <v>102</v>
      </c>
      <c r="AKG11" s="25" t="s">
        <v>102</v>
      </c>
      <c r="AKH11" s="28" t="s">
        <v>102</v>
      </c>
      <c r="AKI11" s="25" t="s">
        <v>102</v>
      </c>
      <c r="AKJ11" s="25" t="s">
        <v>102</v>
      </c>
      <c r="AKK11" s="25" t="s">
        <v>102</v>
      </c>
      <c r="AKL11" s="25" t="s">
        <v>102</v>
      </c>
      <c r="AKM11" s="25" t="s">
        <v>102</v>
      </c>
      <c r="AKN11" s="25">
        <v>4</v>
      </c>
      <c r="AKO11" s="25" t="s">
        <v>102</v>
      </c>
      <c r="AKP11" s="25" t="s">
        <v>102</v>
      </c>
      <c r="AKQ11" s="25" t="s">
        <v>102</v>
      </c>
      <c r="AKR11" s="25">
        <v>1</v>
      </c>
      <c r="AKS11" s="25">
        <v>2</v>
      </c>
      <c r="AKT11" s="25">
        <v>4</v>
      </c>
    </row>
    <row r="12" spans="1:982" ht="15" thickBot="1" x14ac:dyDescent="0.35">
      <c r="A12" s="73" t="s">
        <v>238</v>
      </c>
      <c r="B12" s="87"/>
      <c r="C12" s="25">
        <v>2</v>
      </c>
      <c r="D12" s="25" t="s">
        <v>102</v>
      </c>
      <c r="E12" s="28" t="s">
        <v>102</v>
      </c>
      <c r="F12" s="25" t="s">
        <v>102</v>
      </c>
      <c r="G12" s="28" t="s">
        <v>102</v>
      </c>
      <c r="H12" s="28" t="s">
        <v>102</v>
      </c>
      <c r="I12" s="28" t="s">
        <v>102</v>
      </c>
      <c r="J12" s="25" t="s">
        <v>102</v>
      </c>
      <c r="K12" s="25" t="s">
        <v>102</v>
      </c>
      <c r="L12" s="25" t="s">
        <v>102</v>
      </c>
      <c r="M12" s="28" t="s">
        <v>102</v>
      </c>
      <c r="N12" s="25" t="s">
        <v>102</v>
      </c>
      <c r="O12" s="25" t="s">
        <v>102</v>
      </c>
      <c r="P12" s="25" t="s">
        <v>102</v>
      </c>
      <c r="Q12" s="25" t="s">
        <v>102</v>
      </c>
      <c r="R12" s="25" t="s">
        <v>102</v>
      </c>
      <c r="S12" s="25" t="s">
        <v>102</v>
      </c>
      <c r="T12" s="25" t="s">
        <v>102</v>
      </c>
      <c r="U12" s="28" t="s">
        <v>102</v>
      </c>
      <c r="V12" s="25" t="s">
        <v>102</v>
      </c>
      <c r="W12" s="25" t="s">
        <v>102</v>
      </c>
      <c r="X12" s="25" t="s">
        <v>102</v>
      </c>
      <c r="Y12" s="28" t="s">
        <v>102</v>
      </c>
      <c r="Z12" s="28" t="s">
        <v>102</v>
      </c>
      <c r="AA12" s="28" t="s">
        <v>102</v>
      </c>
      <c r="AB12" s="28" t="s">
        <v>102</v>
      </c>
      <c r="AC12" s="28" t="s">
        <v>102</v>
      </c>
      <c r="AD12" s="25">
        <v>6</v>
      </c>
      <c r="AE12" s="25" t="s">
        <v>102</v>
      </c>
      <c r="AF12" s="25" t="s">
        <v>102</v>
      </c>
      <c r="AG12" s="25" t="s">
        <v>102</v>
      </c>
      <c r="AH12" s="25" t="s">
        <v>102</v>
      </c>
      <c r="AI12" s="25" t="s">
        <v>102</v>
      </c>
      <c r="AJ12" s="25" t="s">
        <v>102</v>
      </c>
      <c r="AK12" s="25" t="s">
        <v>102</v>
      </c>
      <c r="AL12" s="25" t="s">
        <v>102</v>
      </c>
      <c r="AM12" s="25" t="s">
        <v>102</v>
      </c>
      <c r="AN12" s="25" t="s">
        <v>102</v>
      </c>
      <c r="AO12" s="25" t="s">
        <v>102</v>
      </c>
      <c r="AP12" s="25" t="s">
        <v>102</v>
      </c>
      <c r="AQ12" s="25" t="s">
        <v>102</v>
      </c>
      <c r="AR12" s="25" t="s">
        <v>102</v>
      </c>
      <c r="AS12" s="25" t="s">
        <v>102</v>
      </c>
      <c r="AT12" s="25" t="s">
        <v>102</v>
      </c>
      <c r="AU12" s="87"/>
      <c r="AV12" s="25" t="s">
        <v>102</v>
      </c>
      <c r="AW12" s="25" t="s">
        <v>102</v>
      </c>
      <c r="AX12" s="25" t="s">
        <v>102</v>
      </c>
      <c r="AY12" s="25" t="s">
        <v>102</v>
      </c>
      <c r="AZ12" s="25" t="s">
        <v>102</v>
      </c>
      <c r="BA12" s="25" t="s">
        <v>102</v>
      </c>
      <c r="BB12" s="25" t="s">
        <v>102</v>
      </c>
      <c r="BC12" s="25" t="s">
        <v>102</v>
      </c>
      <c r="BD12" s="25">
        <f>1+1+2+14+6+1+6</f>
        <v>31</v>
      </c>
      <c r="BE12" s="87"/>
      <c r="BF12" s="25">
        <v>9</v>
      </c>
      <c r="BG12" s="25" t="s">
        <v>102</v>
      </c>
      <c r="BH12" s="25" t="s">
        <v>102</v>
      </c>
      <c r="BI12" s="25" t="s">
        <v>102</v>
      </c>
      <c r="BJ12" s="25" t="s">
        <v>102</v>
      </c>
      <c r="BK12" s="87"/>
      <c r="BL12" s="29" t="s">
        <v>102</v>
      </c>
      <c r="BM12" s="39" t="s">
        <v>102</v>
      </c>
      <c r="BN12" s="28" t="s">
        <v>102</v>
      </c>
      <c r="BO12" s="31" t="s">
        <v>102</v>
      </c>
      <c r="BP12" s="28" t="s">
        <v>102</v>
      </c>
      <c r="BQ12" s="28" t="s">
        <v>102</v>
      </c>
      <c r="BR12" s="28" t="s">
        <v>102</v>
      </c>
      <c r="BS12" s="28" t="s">
        <v>102</v>
      </c>
      <c r="BT12" s="28" t="s">
        <v>102</v>
      </c>
      <c r="BU12" s="25" t="s">
        <v>102</v>
      </c>
      <c r="BV12" s="28" t="s">
        <v>102</v>
      </c>
      <c r="BW12" s="28" t="s">
        <v>102</v>
      </c>
      <c r="BX12" s="28" t="s">
        <v>102</v>
      </c>
      <c r="BY12" s="28" t="s">
        <v>102</v>
      </c>
      <c r="BZ12" s="31" t="s">
        <v>102</v>
      </c>
      <c r="CA12" s="28" t="s">
        <v>102</v>
      </c>
      <c r="CB12" s="25" t="s">
        <v>102</v>
      </c>
      <c r="CC12" s="25" t="s">
        <v>102</v>
      </c>
      <c r="CD12" s="25" t="s">
        <v>102</v>
      </c>
      <c r="CE12" s="25" t="s">
        <v>102</v>
      </c>
      <c r="CF12" s="25" t="s">
        <v>102</v>
      </c>
      <c r="CG12" s="25" t="s">
        <v>102</v>
      </c>
      <c r="CH12" s="25" t="s">
        <v>102</v>
      </c>
      <c r="CI12" s="25" t="s">
        <v>102</v>
      </c>
      <c r="CJ12" s="29" t="s">
        <v>102</v>
      </c>
      <c r="CK12" s="25" t="s">
        <v>102</v>
      </c>
      <c r="CL12" s="25" t="s">
        <v>102</v>
      </c>
      <c r="CM12" s="28" t="s">
        <v>102</v>
      </c>
      <c r="CN12" s="28" t="s">
        <v>102</v>
      </c>
      <c r="CO12" s="29" t="s">
        <v>102</v>
      </c>
      <c r="CP12" s="28" t="s">
        <v>102</v>
      </c>
      <c r="CQ12" s="28" t="s">
        <v>102</v>
      </c>
      <c r="CR12" s="28" t="s">
        <v>102</v>
      </c>
      <c r="CS12" s="31" t="s">
        <v>102</v>
      </c>
      <c r="CT12" s="29" t="s">
        <v>102</v>
      </c>
      <c r="CU12" s="28" t="s">
        <v>102</v>
      </c>
      <c r="CV12" s="28" t="s">
        <v>102</v>
      </c>
      <c r="CW12" s="28" t="s">
        <v>102</v>
      </c>
      <c r="CX12" s="28" t="s">
        <v>102</v>
      </c>
      <c r="CY12" s="28" t="s">
        <v>102</v>
      </c>
      <c r="CZ12" s="29" t="s">
        <v>102</v>
      </c>
      <c r="DA12" s="28" t="s">
        <v>102</v>
      </c>
      <c r="DB12" s="25" t="s">
        <v>102</v>
      </c>
      <c r="DC12" s="29" t="s">
        <v>102</v>
      </c>
      <c r="DD12" s="28" t="s">
        <v>102</v>
      </c>
      <c r="DE12" s="28" t="s">
        <v>102</v>
      </c>
      <c r="DF12" s="25" t="s">
        <v>102</v>
      </c>
      <c r="DG12" s="25" t="s">
        <v>102</v>
      </c>
      <c r="DH12" s="25" t="s">
        <v>102</v>
      </c>
      <c r="DI12" s="28" t="s">
        <v>102</v>
      </c>
      <c r="DJ12" s="29" t="s">
        <v>102</v>
      </c>
      <c r="DK12" s="29" t="s">
        <v>102</v>
      </c>
      <c r="DL12" s="28" t="s">
        <v>102</v>
      </c>
      <c r="DM12" s="28" t="s">
        <v>102</v>
      </c>
      <c r="DN12" s="28" t="s">
        <v>102</v>
      </c>
      <c r="DO12" s="25" t="s">
        <v>102</v>
      </c>
      <c r="DP12" s="25" t="s">
        <v>102</v>
      </c>
      <c r="DQ12" s="25" t="s">
        <v>102</v>
      </c>
      <c r="DR12" s="25" t="s">
        <v>102</v>
      </c>
      <c r="DS12" s="25" t="s">
        <v>102</v>
      </c>
      <c r="DT12" s="25" t="s">
        <v>102</v>
      </c>
      <c r="DU12" s="25" t="s">
        <v>102</v>
      </c>
      <c r="DV12" s="25" t="s">
        <v>102</v>
      </c>
      <c r="DW12" s="28" t="s">
        <v>102</v>
      </c>
      <c r="DX12" s="28" t="s">
        <v>102</v>
      </c>
      <c r="DY12" s="25" t="s">
        <v>102</v>
      </c>
      <c r="DZ12" s="25" t="s">
        <v>102</v>
      </c>
      <c r="EA12" s="25" t="s">
        <v>102</v>
      </c>
      <c r="EB12" s="25" t="s">
        <v>102</v>
      </c>
      <c r="EC12" s="25" t="s">
        <v>102</v>
      </c>
      <c r="ED12" s="31" t="s">
        <v>102</v>
      </c>
      <c r="EE12" s="25" t="s">
        <v>102</v>
      </c>
      <c r="EF12" s="29" t="s">
        <v>102</v>
      </c>
      <c r="EG12" s="29" t="s">
        <v>102</v>
      </c>
      <c r="EH12" s="28" t="s">
        <v>102</v>
      </c>
      <c r="EI12" s="28" t="s">
        <v>102</v>
      </c>
      <c r="EJ12" s="29" t="s">
        <v>102</v>
      </c>
      <c r="EK12" s="29" t="s">
        <v>102</v>
      </c>
      <c r="EL12" s="28" t="s">
        <v>102</v>
      </c>
      <c r="EM12" s="25" t="s">
        <v>102</v>
      </c>
      <c r="EN12" s="25">
        <v>2</v>
      </c>
      <c r="EO12" s="25" t="s">
        <v>102</v>
      </c>
      <c r="EP12" s="29" t="s">
        <v>102</v>
      </c>
      <c r="EQ12" s="29" t="s">
        <v>102</v>
      </c>
      <c r="ER12" s="29" t="s">
        <v>102</v>
      </c>
      <c r="ES12" s="29" t="s">
        <v>102</v>
      </c>
      <c r="ET12" s="87"/>
      <c r="EU12" s="25" t="s">
        <v>102</v>
      </c>
      <c r="EV12" s="25" t="s">
        <v>102</v>
      </c>
      <c r="EW12" s="87"/>
      <c r="EX12" s="24" t="s">
        <v>102</v>
      </c>
      <c r="EY12" s="25" t="s">
        <v>102</v>
      </c>
      <c r="EZ12" s="25" t="s">
        <v>102</v>
      </c>
      <c r="FA12" s="25" t="s">
        <v>102</v>
      </c>
      <c r="FB12" s="25" t="s">
        <v>102</v>
      </c>
      <c r="FC12" s="25" t="s">
        <v>102</v>
      </c>
      <c r="FD12" s="25" t="s">
        <v>102</v>
      </c>
      <c r="FE12" s="25" t="s">
        <v>102</v>
      </c>
      <c r="FF12" s="25" t="s">
        <v>102</v>
      </c>
      <c r="FG12" s="25" t="s">
        <v>102</v>
      </c>
      <c r="FH12" s="25" t="s">
        <v>102</v>
      </c>
      <c r="FI12" s="25" t="s">
        <v>102</v>
      </c>
      <c r="FJ12" s="25" t="s">
        <v>102</v>
      </c>
      <c r="FK12" s="25" t="s">
        <v>102</v>
      </c>
      <c r="FL12" s="28" t="s">
        <v>102</v>
      </c>
      <c r="FM12" s="25" t="s">
        <v>102</v>
      </c>
      <c r="FN12" s="25" t="s">
        <v>102</v>
      </c>
      <c r="FO12" s="25" t="s">
        <v>102</v>
      </c>
      <c r="FP12" s="25" t="s">
        <v>102</v>
      </c>
      <c r="FQ12" s="28" t="s">
        <v>102</v>
      </c>
      <c r="FR12" s="25">
        <v>2</v>
      </c>
      <c r="FS12" s="25" t="s">
        <v>102</v>
      </c>
      <c r="FT12" s="25" t="s">
        <v>102</v>
      </c>
      <c r="FU12" s="25" t="s">
        <v>102</v>
      </c>
      <c r="FV12" s="25" t="s">
        <v>102</v>
      </c>
      <c r="FW12" s="25">
        <v>4</v>
      </c>
      <c r="FX12" s="25" t="s">
        <v>102</v>
      </c>
      <c r="FY12" s="25">
        <v>1</v>
      </c>
      <c r="FZ12" s="25" t="s">
        <v>102</v>
      </c>
      <c r="GA12" s="25" t="s">
        <v>102</v>
      </c>
      <c r="GB12" s="25" t="s">
        <v>102</v>
      </c>
      <c r="GC12" s="25" t="s">
        <v>102</v>
      </c>
      <c r="GD12" s="25" t="s">
        <v>102</v>
      </c>
      <c r="GE12" s="25" t="s">
        <v>102</v>
      </c>
      <c r="GF12" s="25">
        <v>2</v>
      </c>
      <c r="GG12" s="25" t="s">
        <v>102</v>
      </c>
      <c r="GH12" s="25" t="s">
        <v>102</v>
      </c>
      <c r="GI12" s="28" t="s">
        <v>102</v>
      </c>
      <c r="GJ12" s="28" t="s">
        <v>102</v>
      </c>
      <c r="GK12" s="28" t="s">
        <v>102</v>
      </c>
      <c r="GL12" s="25" t="s">
        <v>102</v>
      </c>
      <c r="GM12" s="25" t="s">
        <v>102</v>
      </c>
      <c r="GN12" s="25" t="s">
        <v>102</v>
      </c>
      <c r="GO12" s="25" t="s">
        <v>102</v>
      </c>
      <c r="GP12" s="25" t="s">
        <v>102</v>
      </c>
      <c r="GQ12" s="25" t="s">
        <v>102</v>
      </c>
      <c r="GR12" s="25" t="s">
        <v>102</v>
      </c>
      <c r="GS12" s="25" t="s">
        <v>102</v>
      </c>
      <c r="GT12" s="25" t="s">
        <v>102</v>
      </c>
      <c r="GU12" s="25">
        <v>1</v>
      </c>
      <c r="GV12" s="25" t="s">
        <v>102</v>
      </c>
      <c r="GW12" s="25" t="s">
        <v>102</v>
      </c>
      <c r="GX12" s="25" t="s">
        <v>102</v>
      </c>
      <c r="GY12" s="25" t="s">
        <v>102</v>
      </c>
      <c r="GZ12" s="25" t="s">
        <v>102</v>
      </c>
      <c r="HA12" s="25">
        <v>7</v>
      </c>
      <c r="HB12" s="25" t="s">
        <v>102</v>
      </c>
      <c r="HC12" s="28" t="s">
        <v>102</v>
      </c>
      <c r="HD12" s="25" t="s">
        <v>102</v>
      </c>
      <c r="HE12" s="87"/>
      <c r="HF12" s="25" t="s">
        <v>102</v>
      </c>
      <c r="HG12" s="87"/>
      <c r="HH12" s="24" t="s">
        <v>102</v>
      </c>
      <c r="HI12" s="25" t="s">
        <v>102</v>
      </c>
      <c r="HJ12" s="25" t="s">
        <v>102</v>
      </c>
      <c r="HK12" s="87"/>
      <c r="HL12" s="25" t="s">
        <v>102</v>
      </c>
      <c r="HM12" s="25" t="s">
        <v>102</v>
      </c>
      <c r="HN12" s="25" t="s">
        <v>102</v>
      </c>
      <c r="HO12" s="25" t="s">
        <v>102</v>
      </c>
      <c r="HP12" s="25" t="s">
        <v>102</v>
      </c>
      <c r="HQ12" s="25" t="s">
        <v>102</v>
      </c>
      <c r="HR12" s="25" t="s">
        <v>102</v>
      </c>
      <c r="HS12" s="25" t="s">
        <v>102</v>
      </c>
      <c r="HT12" s="28" t="s">
        <v>102</v>
      </c>
      <c r="HU12" s="28" t="s">
        <v>102</v>
      </c>
      <c r="HV12" s="28" t="s">
        <v>102</v>
      </c>
      <c r="HW12" s="25" t="s">
        <v>102</v>
      </c>
      <c r="HX12" s="25" t="s">
        <v>102</v>
      </c>
      <c r="HY12" s="25" t="s">
        <v>102</v>
      </c>
      <c r="HZ12" s="25" t="s">
        <v>102</v>
      </c>
      <c r="IA12" s="25">
        <v>1</v>
      </c>
      <c r="IB12" s="25" t="s">
        <v>102</v>
      </c>
      <c r="IC12" s="25" t="s">
        <v>102</v>
      </c>
      <c r="ID12" s="25" t="s">
        <v>102</v>
      </c>
      <c r="IE12" s="28" t="s">
        <v>102</v>
      </c>
      <c r="IF12" s="25" t="s">
        <v>102</v>
      </c>
      <c r="IG12" s="25" t="s">
        <v>102</v>
      </c>
      <c r="IH12" s="25" t="s">
        <v>102</v>
      </c>
      <c r="II12" s="25" t="s">
        <v>102</v>
      </c>
      <c r="IJ12" s="25" t="s">
        <v>102</v>
      </c>
      <c r="IK12" s="25" t="s">
        <v>102</v>
      </c>
      <c r="IL12" s="25" t="s">
        <v>102</v>
      </c>
      <c r="IM12" s="25" t="s">
        <v>102</v>
      </c>
      <c r="IN12" s="25" t="s">
        <v>102</v>
      </c>
      <c r="IO12" s="25" t="s">
        <v>102</v>
      </c>
      <c r="IP12" s="25" t="s">
        <v>102</v>
      </c>
      <c r="IQ12" s="25" t="s">
        <v>102</v>
      </c>
      <c r="IR12" s="25" t="s">
        <v>102</v>
      </c>
      <c r="IS12" s="25" t="s">
        <v>102</v>
      </c>
      <c r="IT12" s="25" t="s">
        <v>102</v>
      </c>
      <c r="IU12" s="25" t="s">
        <v>102</v>
      </c>
      <c r="IV12" s="25" t="s">
        <v>102</v>
      </c>
      <c r="IW12" s="25" t="s">
        <v>102</v>
      </c>
      <c r="IX12" s="25" t="s">
        <v>102</v>
      </c>
      <c r="IY12" s="25" t="s">
        <v>102</v>
      </c>
      <c r="IZ12" s="25" t="s">
        <v>102</v>
      </c>
      <c r="JA12" s="28" t="s">
        <v>102</v>
      </c>
      <c r="JB12" s="28" t="s">
        <v>102</v>
      </c>
      <c r="JC12" s="28" t="s">
        <v>102</v>
      </c>
      <c r="JD12" s="28" t="s">
        <v>102</v>
      </c>
      <c r="JE12" s="28" t="s">
        <v>102</v>
      </c>
      <c r="JF12" s="28" t="s">
        <v>102</v>
      </c>
      <c r="JG12" s="25" t="s">
        <v>102</v>
      </c>
      <c r="JH12" s="25" t="s">
        <v>102</v>
      </c>
      <c r="JI12" s="28" t="s">
        <v>102</v>
      </c>
      <c r="JJ12" s="25" t="s">
        <v>102</v>
      </c>
      <c r="JK12" s="25" t="s">
        <v>102</v>
      </c>
      <c r="JL12" s="25" t="s">
        <v>102</v>
      </c>
      <c r="JM12" s="25" t="s">
        <v>102</v>
      </c>
      <c r="JN12" s="25" t="s">
        <v>102</v>
      </c>
      <c r="JO12" s="25">
        <v>1</v>
      </c>
      <c r="JP12" s="25" t="s">
        <v>102</v>
      </c>
      <c r="JQ12" s="25" t="s">
        <v>102</v>
      </c>
      <c r="JR12" s="25" t="s">
        <v>102</v>
      </c>
      <c r="JS12" s="25" t="s">
        <v>102</v>
      </c>
      <c r="JT12" s="25" t="s">
        <v>102</v>
      </c>
      <c r="JU12" s="25" t="s">
        <v>102</v>
      </c>
      <c r="JV12" s="25" t="s">
        <v>102</v>
      </c>
      <c r="JW12" s="25" t="s">
        <v>102</v>
      </c>
      <c r="JX12" s="25" t="s">
        <v>102</v>
      </c>
      <c r="JY12" s="25" t="s">
        <v>102</v>
      </c>
      <c r="JZ12" s="25" t="s">
        <v>102</v>
      </c>
      <c r="KA12" s="25" t="s">
        <v>102</v>
      </c>
      <c r="KB12" s="25" t="s">
        <v>102</v>
      </c>
      <c r="KC12" s="25" t="s">
        <v>102</v>
      </c>
      <c r="KD12" s="25" t="s">
        <v>102</v>
      </c>
      <c r="KE12" s="25" t="s">
        <v>102</v>
      </c>
      <c r="KF12" s="25" t="s">
        <v>102</v>
      </c>
      <c r="KG12" s="25" t="s">
        <v>102</v>
      </c>
      <c r="KH12" s="25" t="s">
        <v>102</v>
      </c>
      <c r="KI12" s="25" t="s">
        <v>102</v>
      </c>
      <c r="KJ12" s="25" t="s">
        <v>102</v>
      </c>
      <c r="KK12" s="25" t="s">
        <v>102</v>
      </c>
      <c r="KL12" s="25" t="s">
        <v>102</v>
      </c>
      <c r="KM12" s="25" t="s">
        <v>102</v>
      </c>
      <c r="KN12" s="25" t="s">
        <v>102</v>
      </c>
      <c r="KO12" s="25" t="s">
        <v>102</v>
      </c>
      <c r="KP12" s="25" t="s">
        <v>102</v>
      </c>
      <c r="KQ12" s="25" t="s">
        <v>102</v>
      </c>
      <c r="KR12" s="25" t="s">
        <v>102</v>
      </c>
      <c r="KS12" s="25" t="s">
        <v>102</v>
      </c>
      <c r="KT12" s="25" t="s">
        <v>102</v>
      </c>
      <c r="KU12" s="25" t="s">
        <v>102</v>
      </c>
      <c r="KV12" s="25" t="s">
        <v>102</v>
      </c>
      <c r="KW12" s="25" t="s">
        <v>102</v>
      </c>
      <c r="KX12" s="25">
        <v>1</v>
      </c>
      <c r="KY12" s="25" t="s">
        <v>102</v>
      </c>
      <c r="KZ12" s="25" t="s">
        <v>102</v>
      </c>
      <c r="LA12" s="25" t="s">
        <v>102</v>
      </c>
      <c r="LB12" s="25" t="s">
        <v>102</v>
      </c>
      <c r="LC12" s="25" t="s">
        <v>102</v>
      </c>
      <c r="LD12" s="25" t="s">
        <v>102</v>
      </c>
      <c r="LE12" s="25" t="s">
        <v>102</v>
      </c>
      <c r="LF12" s="25" t="s">
        <v>102</v>
      </c>
      <c r="LG12" s="25" t="s">
        <v>102</v>
      </c>
      <c r="LH12" s="25" t="s">
        <v>102</v>
      </c>
      <c r="LI12" s="25" t="s">
        <v>102</v>
      </c>
      <c r="LJ12" s="25" t="s">
        <v>102</v>
      </c>
      <c r="LK12" s="25" t="s">
        <v>102</v>
      </c>
      <c r="LL12" s="25">
        <v>1</v>
      </c>
      <c r="LM12" s="25" t="s">
        <v>102</v>
      </c>
      <c r="LN12" s="25" t="s">
        <v>102</v>
      </c>
      <c r="LO12" s="25" t="s">
        <v>102</v>
      </c>
      <c r="LP12" s="25" t="s">
        <v>102</v>
      </c>
      <c r="LQ12" s="25" t="s">
        <v>102</v>
      </c>
      <c r="LR12" s="25" t="s">
        <v>102</v>
      </c>
      <c r="LS12" s="25" t="s">
        <v>102</v>
      </c>
      <c r="LT12" s="25" t="s">
        <v>102</v>
      </c>
      <c r="LU12" s="25" t="s">
        <v>102</v>
      </c>
      <c r="LV12" s="25" t="s">
        <v>102</v>
      </c>
      <c r="LW12" s="25" t="s">
        <v>102</v>
      </c>
      <c r="LX12" s="29" t="s">
        <v>102</v>
      </c>
      <c r="LY12" s="28" t="s">
        <v>102</v>
      </c>
      <c r="LZ12" s="28" t="s">
        <v>102</v>
      </c>
      <c r="MA12" s="28" t="s">
        <v>102</v>
      </c>
      <c r="MB12" s="25" t="s">
        <v>102</v>
      </c>
      <c r="MC12" s="25" t="s">
        <v>102</v>
      </c>
      <c r="MD12" s="25" t="s">
        <v>102</v>
      </c>
      <c r="ME12" s="28" t="s">
        <v>102</v>
      </c>
      <c r="MF12" s="28" t="s">
        <v>102</v>
      </c>
      <c r="MG12" s="28" t="s">
        <v>102</v>
      </c>
      <c r="MH12" s="25" t="s">
        <v>102</v>
      </c>
      <c r="MI12" s="25" t="s">
        <v>102</v>
      </c>
      <c r="MJ12" s="25" t="s">
        <v>102</v>
      </c>
      <c r="MK12" s="28">
        <v>5</v>
      </c>
      <c r="ML12" s="28" t="s">
        <v>102</v>
      </c>
      <c r="MM12" s="28" t="s">
        <v>102</v>
      </c>
      <c r="MN12" s="28" t="s">
        <v>102</v>
      </c>
      <c r="MO12" s="28" t="s">
        <v>102</v>
      </c>
      <c r="MP12" s="28" t="s">
        <v>102</v>
      </c>
      <c r="MQ12" s="25" t="s">
        <v>102</v>
      </c>
      <c r="MR12" s="25" t="s">
        <v>102</v>
      </c>
      <c r="MS12" s="28" t="s">
        <v>102</v>
      </c>
      <c r="MT12" s="25" t="s">
        <v>102</v>
      </c>
      <c r="MU12" s="25" t="s">
        <v>102</v>
      </c>
      <c r="MV12" s="25" t="s">
        <v>102</v>
      </c>
      <c r="MW12" s="25" t="s">
        <v>102</v>
      </c>
      <c r="MX12" s="28" t="s">
        <v>102</v>
      </c>
      <c r="MY12" s="28" t="s">
        <v>102</v>
      </c>
      <c r="MZ12" s="28" t="s">
        <v>102</v>
      </c>
      <c r="NA12" s="28" t="s">
        <v>102</v>
      </c>
      <c r="NB12" s="28" t="s">
        <v>102</v>
      </c>
      <c r="NC12" s="28" t="s">
        <v>102</v>
      </c>
      <c r="ND12" s="25" t="s">
        <v>102</v>
      </c>
      <c r="NE12" s="28" t="s">
        <v>102</v>
      </c>
      <c r="NF12" s="25" t="s">
        <v>102</v>
      </c>
      <c r="NG12" s="25" t="s">
        <v>102</v>
      </c>
      <c r="NH12" s="25" t="s">
        <v>102</v>
      </c>
      <c r="NI12" s="25" t="s">
        <v>102</v>
      </c>
      <c r="NJ12" s="25" t="s">
        <v>102</v>
      </c>
      <c r="NK12" s="25">
        <v>1</v>
      </c>
      <c r="NL12" s="25">
        <f>33+95+2+12+1+30+1+1</f>
        <v>175</v>
      </c>
      <c r="NM12" s="25" t="s">
        <v>102</v>
      </c>
      <c r="NN12" s="25" t="s">
        <v>102</v>
      </c>
      <c r="NO12" s="25" t="s">
        <v>102</v>
      </c>
      <c r="NP12" s="25" t="s">
        <v>102</v>
      </c>
      <c r="NQ12" s="29" t="s">
        <v>102</v>
      </c>
      <c r="NR12" s="25" t="s">
        <v>102</v>
      </c>
      <c r="NS12" s="25" t="s">
        <v>102</v>
      </c>
      <c r="NT12" s="25" t="s">
        <v>102</v>
      </c>
      <c r="NU12" s="25" t="s">
        <v>102</v>
      </c>
      <c r="NV12" s="25" t="s">
        <v>102</v>
      </c>
      <c r="NW12" s="25" t="s">
        <v>102</v>
      </c>
      <c r="NX12" s="25" t="s">
        <v>102</v>
      </c>
      <c r="NY12" s="25" t="s">
        <v>102</v>
      </c>
      <c r="NZ12" s="25" t="s">
        <v>102</v>
      </c>
      <c r="OA12" s="25" t="s">
        <v>102</v>
      </c>
      <c r="OB12" s="28" t="s">
        <v>102</v>
      </c>
      <c r="OC12" s="25" t="s">
        <v>102</v>
      </c>
      <c r="OD12" s="25" t="s">
        <v>102</v>
      </c>
      <c r="OE12" s="25" t="s">
        <v>102</v>
      </c>
      <c r="OF12" s="25" t="s">
        <v>102</v>
      </c>
      <c r="OG12" s="26" t="s">
        <v>102</v>
      </c>
      <c r="OH12" s="28" t="s">
        <v>102</v>
      </c>
      <c r="OI12" s="28" t="s">
        <v>102</v>
      </c>
      <c r="OJ12" s="33" t="s">
        <v>102</v>
      </c>
      <c r="OK12" s="25" t="s">
        <v>102</v>
      </c>
      <c r="OL12" s="25" t="s">
        <v>102</v>
      </c>
      <c r="OM12" s="25" t="s">
        <v>102</v>
      </c>
      <c r="ON12" s="25" t="s">
        <v>102</v>
      </c>
      <c r="OO12" s="25" t="s">
        <v>102</v>
      </c>
      <c r="OP12" s="28" t="s">
        <v>102</v>
      </c>
      <c r="OQ12" s="28" t="s">
        <v>102</v>
      </c>
      <c r="OR12" s="28" t="s">
        <v>102</v>
      </c>
      <c r="OS12" s="28" t="s">
        <v>102</v>
      </c>
      <c r="OT12" s="28" t="s">
        <v>102</v>
      </c>
      <c r="OU12" s="25" t="s">
        <v>102</v>
      </c>
      <c r="OV12" s="25" t="s">
        <v>102</v>
      </c>
      <c r="OW12" s="25" t="s">
        <v>102</v>
      </c>
      <c r="OX12" s="25" t="s">
        <v>102</v>
      </c>
      <c r="OY12" s="25">
        <v>1</v>
      </c>
      <c r="OZ12" s="25" t="s">
        <v>102</v>
      </c>
      <c r="PA12" s="25" t="s">
        <v>102</v>
      </c>
      <c r="PB12" s="25" t="s">
        <v>102</v>
      </c>
      <c r="PC12" s="25" t="s">
        <v>102</v>
      </c>
      <c r="PD12" s="28" t="s">
        <v>102</v>
      </c>
      <c r="PE12" s="28" t="s">
        <v>102</v>
      </c>
      <c r="PF12" s="28" t="s">
        <v>102</v>
      </c>
      <c r="PG12" s="28" t="s">
        <v>102</v>
      </c>
      <c r="PH12" s="28" t="s">
        <v>102</v>
      </c>
      <c r="PI12" s="28" t="s">
        <v>102</v>
      </c>
      <c r="PJ12" s="25" t="s">
        <v>102</v>
      </c>
      <c r="PK12" s="25" t="s">
        <v>102</v>
      </c>
      <c r="PL12" s="25">
        <f>12+10+26+2+3</f>
        <v>53</v>
      </c>
      <c r="PM12" s="25" t="s">
        <v>102</v>
      </c>
      <c r="PN12" s="25" t="s">
        <v>102</v>
      </c>
      <c r="PO12" s="25" t="s">
        <v>102</v>
      </c>
      <c r="PP12" s="25" t="s">
        <v>102</v>
      </c>
      <c r="PQ12" s="25" t="s">
        <v>102</v>
      </c>
      <c r="PR12" s="25" t="s">
        <v>102</v>
      </c>
      <c r="PS12" s="25" t="s">
        <v>102</v>
      </c>
      <c r="PT12" s="25" t="s">
        <v>102</v>
      </c>
      <c r="PU12" s="28" t="s">
        <v>102</v>
      </c>
      <c r="PV12" s="28" t="s">
        <v>102</v>
      </c>
      <c r="PW12" s="28" t="s">
        <v>102</v>
      </c>
      <c r="PX12" s="28" t="s">
        <v>102</v>
      </c>
      <c r="PY12" s="28" t="s">
        <v>102</v>
      </c>
      <c r="PZ12" s="28" t="s">
        <v>102</v>
      </c>
      <c r="QA12" s="28" t="s">
        <v>102</v>
      </c>
      <c r="QB12" s="25" t="s">
        <v>102</v>
      </c>
      <c r="QC12" s="25">
        <v>2</v>
      </c>
      <c r="QD12" s="28" t="s">
        <v>102</v>
      </c>
      <c r="QE12" s="28" t="s">
        <v>102</v>
      </c>
      <c r="QF12" s="25" t="s">
        <v>102</v>
      </c>
      <c r="QG12" s="25" t="s">
        <v>102</v>
      </c>
      <c r="QH12" s="25" t="s">
        <v>102</v>
      </c>
      <c r="QI12" s="58" t="s">
        <v>102</v>
      </c>
      <c r="QJ12" s="28" t="s">
        <v>102</v>
      </c>
      <c r="QK12" s="28" t="s">
        <v>102</v>
      </c>
      <c r="QL12" s="28" t="s">
        <v>102</v>
      </c>
      <c r="QM12" s="28" t="s">
        <v>102</v>
      </c>
      <c r="QN12" s="28" t="s">
        <v>102</v>
      </c>
      <c r="QO12" s="25" t="s">
        <v>102</v>
      </c>
      <c r="QP12" s="25" t="s">
        <v>102</v>
      </c>
      <c r="QQ12" s="25" t="s">
        <v>102</v>
      </c>
      <c r="QR12" s="25" t="s">
        <v>102</v>
      </c>
      <c r="QS12" s="25">
        <v>4</v>
      </c>
      <c r="QT12" s="25" t="s">
        <v>102</v>
      </c>
      <c r="QU12" s="25" t="s">
        <v>102</v>
      </c>
      <c r="QV12" s="25" t="s">
        <v>102</v>
      </c>
      <c r="QW12" s="25" t="s">
        <v>102</v>
      </c>
      <c r="QX12" s="25" t="s">
        <v>102</v>
      </c>
      <c r="QY12" s="25" t="s">
        <v>102</v>
      </c>
      <c r="QZ12" s="25" t="s">
        <v>102</v>
      </c>
      <c r="RA12" s="25" t="s">
        <v>102</v>
      </c>
      <c r="RB12" s="25" t="s">
        <v>102</v>
      </c>
      <c r="RC12" s="25" t="s">
        <v>102</v>
      </c>
      <c r="RD12" s="25" t="s">
        <v>102</v>
      </c>
      <c r="RE12" s="25" t="s">
        <v>102</v>
      </c>
      <c r="RF12" s="25" t="s">
        <v>102</v>
      </c>
      <c r="RG12" s="25" t="s">
        <v>102</v>
      </c>
      <c r="RH12" s="25" t="s">
        <v>102</v>
      </c>
      <c r="RI12" s="25" t="s">
        <v>102</v>
      </c>
      <c r="RJ12" s="25" t="s">
        <v>102</v>
      </c>
      <c r="RK12" s="25" t="s">
        <v>102</v>
      </c>
      <c r="RL12" s="25" t="s">
        <v>102</v>
      </c>
      <c r="RM12" s="25">
        <v>18</v>
      </c>
      <c r="RN12" s="25" t="s">
        <v>102</v>
      </c>
      <c r="RO12" s="25" t="s">
        <v>102</v>
      </c>
      <c r="RP12" s="25" t="s">
        <v>102</v>
      </c>
      <c r="RQ12" s="25" t="s">
        <v>102</v>
      </c>
      <c r="RR12" s="25" t="s">
        <v>102</v>
      </c>
      <c r="RS12" s="25">
        <v>6</v>
      </c>
      <c r="RT12" s="25" t="s">
        <v>102</v>
      </c>
      <c r="RU12" s="25" t="s">
        <v>102</v>
      </c>
      <c r="RV12" s="25" t="s">
        <v>102</v>
      </c>
      <c r="RW12" s="25" t="s">
        <v>102</v>
      </c>
      <c r="RX12" s="25" t="s">
        <v>102</v>
      </c>
      <c r="RY12" s="25" t="s">
        <v>102</v>
      </c>
      <c r="RZ12" s="25" t="s">
        <v>102</v>
      </c>
      <c r="SA12" s="25" t="s">
        <v>102</v>
      </c>
      <c r="SB12" s="25" t="s">
        <v>102</v>
      </c>
      <c r="SC12" s="25" t="s">
        <v>102</v>
      </c>
      <c r="SD12" s="25" t="s">
        <v>102</v>
      </c>
      <c r="SE12" s="25" t="s">
        <v>102</v>
      </c>
      <c r="SF12" s="25" t="s">
        <v>102</v>
      </c>
      <c r="SG12" s="25" t="s">
        <v>102</v>
      </c>
      <c r="SH12" s="25" t="s">
        <v>102</v>
      </c>
      <c r="SI12" s="25" t="s">
        <v>102</v>
      </c>
      <c r="SJ12" s="25" t="s">
        <v>102</v>
      </c>
      <c r="SK12" s="25" t="s">
        <v>102</v>
      </c>
      <c r="SL12" s="25" t="s">
        <v>102</v>
      </c>
      <c r="SM12" s="25" t="s">
        <v>102</v>
      </c>
      <c r="SN12" s="25" t="s">
        <v>102</v>
      </c>
      <c r="SO12" s="25" t="s">
        <v>102</v>
      </c>
      <c r="SP12" s="25" t="s">
        <v>102</v>
      </c>
      <c r="SQ12" s="25">
        <v>12</v>
      </c>
      <c r="SR12" s="25" t="s">
        <v>102</v>
      </c>
      <c r="SS12" s="25" t="s">
        <v>102</v>
      </c>
      <c r="ST12" s="25" t="s">
        <v>102</v>
      </c>
      <c r="SU12" s="25" t="s">
        <v>102</v>
      </c>
      <c r="SV12" s="28" t="s">
        <v>102</v>
      </c>
      <c r="SW12" s="25" t="s">
        <v>102</v>
      </c>
      <c r="SX12" s="25" t="s">
        <v>102</v>
      </c>
      <c r="SY12" s="25" t="s">
        <v>102</v>
      </c>
      <c r="SZ12" s="25" t="s">
        <v>102</v>
      </c>
      <c r="TA12" s="25" t="s">
        <v>102</v>
      </c>
      <c r="TB12" s="25" t="s">
        <v>102</v>
      </c>
      <c r="TC12" s="25" t="s">
        <v>102</v>
      </c>
      <c r="TD12" s="25" t="s">
        <v>102</v>
      </c>
      <c r="TE12" s="25" t="s">
        <v>102</v>
      </c>
      <c r="TF12" s="25" t="s">
        <v>102</v>
      </c>
      <c r="TG12" s="25" t="s">
        <v>102</v>
      </c>
      <c r="TH12" s="25" t="s">
        <v>102</v>
      </c>
      <c r="TI12" s="25" t="s">
        <v>102</v>
      </c>
      <c r="TJ12" s="25" t="s">
        <v>102</v>
      </c>
      <c r="TK12" s="25" t="s">
        <v>102</v>
      </c>
      <c r="TL12" s="25" t="s">
        <v>102</v>
      </c>
      <c r="TM12" s="25" t="s">
        <v>102</v>
      </c>
      <c r="TN12" s="25" t="s">
        <v>102</v>
      </c>
      <c r="TO12" s="28" t="s">
        <v>102</v>
      </c>
      <c r="TP12" s="28" t="s">
        <v>102</v>
      </c>
      <c r="TQ12" s="96"/>
      <c r="TR12" s="28" t="s">
        <v>102</v>
      </c>
      <c r="TS12" s="28" t="s">
        <v>102</v>
      </c>
      <c r="TT12" s="28" t="s">
        <v>102</v>
      </c>
      <c r="TU12" s="87"/>
      <c r="TV12" s="25" t="s">
        <v>102</v>
      </c>
      <c r="TW12" s="25" t="s">
        <v>102</v>
      </c>
      <c r="TX12" s="25">
        <v>1</v>
      </c>
      <c r="TY12" s="25" t="s">
        <v>102</v>
      </c>
      <c r="TZ12" s="25" t="s">
        <v>102</v>
      </c>
      <c r="UA12" s="25" t="s">
        <v>102</v>
      </c>
      <c r="UB12" s="25" t="s">
        <v>102</v>
      </c>
      <c r="UC12" s="25" t="s">
        <v>102</v>
      </c>
      <c r="UD12" s="25" t="s">
        <v>102</v>
      </c>
      <c r="UE12" s="25" t="s">
        <v>102</v>
      </c>
      <c r="UF12" s="25" t="s">
        <v>102</v>
      </c>
      <c r="UG12" s="25" t="s">
        <v>102</v>
      </c>
      <c r="UH12" s="25" t="s">
        <v>102</v>
      </c>
      <c r="UI12" s="25" t="s">
        <v>102</v>
      </c>
      <c r="UJ12" s="25" t="s">
        <v>102</v>
      </c>
      <c r="UK12" s="25" t="s">
        <v>102</v>
      </c>
      <c r="UL12" s="25" t="s">
        <v>102</v>
      </c>
      <c r="UM12" s="25" t="s">
        <v>102</v>
      </c>
      <c r="UN12" s="25" t="s">
        <v>102</v>
      </c>
      <c r="UO12" s="25" t="s">
        <v>102</v>
      </c>
      <c r="UP12" s="25" t="s">
        <v>102</v>
      </c>
      <c r="UQ12" s="25" t="s">
        <v>102</v>
      </c>
      <c r="UR12" s="28" t="s">
        <v>102</v>
      </c>
      <c r="US12" s="25" t="s">
        <v>102</v>
      </c>
      <c r="UT12" s="58" t="s">
        <v>102</v>
      </c>
      <c r="UU12" s="25" t="s">
        <v>102</v>
      </c>
      <c r="UV12" s="25" t="s">
        <v>102</v>
      </c>
      <c r="UW12" s="28" t="s">
        <v>102</v>
      </c>
      <c r="UX12" s="28" t="s">
        <v>102</v>
      </c>
      <c r="UY12" s="25" t="s">
        <v>102</v>
      </c>
      <c r="UZ12" s="28" t="s">
        <v>102</v>
      </c>
      <c r="VA12" s="25" t="s">
        <v>102</v>
      </c>
      <c r="VB12" s="25" t="s">
        <v>102</v>
      </c>
      <c r="VC12" s="25" t="s">
        <v>102</v>
      </c>
      <c r="VD12" s="25" t="s">
        <v>102</v>
      </c>
      <c r="VE12" s="25" t="s">
        <v>102</v>
      </c>
      <c r="VF12" s="58" t="s">
        <v>102</v>
      </c>
      <c r="VG12" s="28" t="s">
        <v>102</v>
      </c>
      <c r="VH12" s="28" t="s">
        <v>102</v>
      </c>
      <c r="VI12" s="28" t="s">
        <v>102</v>
      </c>
      <c r="VJ12" s="28" t="s">
        <v>102</v>
      </c>
      <c r="VK12" s="28" t="s">
        <v>102</v>
      </c>
      <c r="VL12" s="28" t="s">
        <v>102</v>
      </c>
      <c r="VM12" s="28" t="s">
        <v>102</v>
      </c>
      <c r="VN12" s="28" t="s">
        <v>102</v>
      </c>
      <c r="VO12" s="28" t="s">
        <v>102</v>
      </c>
      <c r="VP12" s="24" t="s">
        <v>102</v>
      </c>
      <c r="VQ12" s="24" t="s">
        <v>102</v>
      </c>
      <c r="VR12" s="24" t="s">
        <v>102</v>
      </c>
      <c r="VS12" s="24" t="s">
        <v>102</v>
      </c>
      <c r="VT12" s="24" t="s">
        <v>102</v>
      </c>
      <c r="VU12" s="24" t="s">
        <v>102</v>
      </c>
      <c r="VV12" s="24" t="s">
        <v>102</v>
      </c>
      <c r="VW12" s="24" t="s">
        <v>102</v>
      </c>
      <c r="VX12" s="24" t="s">
        <v>102</v>
      </c>
      <c r="VY12" s="24" t="s">
        <v>102</v>
      </c>
      <c r="VZ12" s="25" t="s">
        <v>102</v>
      </c>
      <c r="WA12" s="25" t="s">
        <v>102</v>
      </c>
      <c r="WB12" s="25" t="s">
        <v>102</v>
      </c>
      <c r="WC12" s="25" t="s">
        <v>102</v>
      </c>
      <c r="WD12" s="25" t="s">
        <v>102</v>
      </c>
      <c r="WE12" s="25" t="s">
        <v>102</v>
      </c>
      <c r="WF12" s="25" t="s">
        <v>102</v>
      </c>
      <c r="WG12" s="25" t="s">
        <v>102</v>
      </c>
      <c r="WH12" s="25" t="s">
        <v>102</v>
      </c>
      <c r="WI12" s="87"/>
      <c r="WJ12" s="25" t="s">
        <v>102</v>
      </c>
      <c r="WK12" s="25" t="s">
        <v>102</v>
      </c>
      <c r="WL12" s="25" t="s">
        <v>102</v>
      </c>
      <c r="WM12" s="25" t="s">
        <v>102</v>
      </c>
      <c r="WN12" s="25" t="s">
        <v>102</v>
      </c>
      <c r="WO12" s="25" t="s">
        <v>102</v>
      </c>
      <c r="WP12" s="25" t="s">
        <v>102</v>
      </c>
      <c r="WQ12" s="25" t="s">
        <v>102</v>
      </c>
      <c r="WR12" s="25" t="s">
        <v>102</v>
      </c>
      <c r="WS12" s="25" t="s">
        <v>102</v>
      </c>
      <c r="WT12" s="25" t="s">
        <v>102</v>
      </c>
      <c r="WU12" s="25" t="s">
        <v>102</v>
      </c>
      <c r="WV12" s="25" t="s">
        <v>102</v>
      </c>
      <c r="WW12" s="25" t="s">
        <v>102</v>
      </c>
      <c r="WX12" s="25" t="s">
        <v>102</v>
      </c>
      <c r="WY12" s="28" t="s">
        <v>102</v>
      </c>
      <c r="WZ12" s="28" t="s">
        <v>102</v>
      </c>
      <c r="XA12" s="28" t="s">
        <v>102</v>
      </c>
      <c r="XB12" s="28" t="s">
        <v>102</v>
      </c>
      <c r="XC12" s="28" t="s">
        <v>102</v>
      </c>
      <c r="XD12" s="28" t="s">
        <v>102</v>
      </c>
      <c r="XE12" s="28" t="s">
        <v>102</v>
      </c>
      <c r="XF12" s="28" t="s">
        <v>102</v>
      </c>
      <c r="XG12" s="28" t="s">
        <v>102</v>
      </c>
      <c r="XH12" s="28" t="s">
        <v>102</v>
      </c>
      <c r="XI12" s="25">
        <v>2</v>
      </c>
      <c r="XJ12" s="25" t="s">
        <v>102</v>
      </c>
      <c r="XK12" s="25" t="s">
        <v>102</v>
      </c>
      <c r="XL12" s="25" t="s">
        <v>102</v>
      </c>
      <c r="XM12" s="25">
        <v>4</v>
      </c>
      <c r="XN12" s="25" t="s">
        <v>102</v>
      </c>
      <c r="XO12" s="25" t="s">
        <v>102</v>
      </c>
      <c r="XP12" s="25" t="s">
        <v>102</v>
      </c>
      <c r="XQ12" s="25" t="s">
        <v>102</v>
      </c>
      <c r="XR12" s="25" t="s">
        <v>102</v>
      </c>
      <c r="XS12" s="25" t="s">
        <v>102</v>
      </c>
      <c r="XT12" s="24" t="s">
        <v>102</v>
      </c>
      <c r="XU12" s="24" t="s">
        <v>102</v>
      </c>
      <c r="XV12" s="24" t="s">
        <v>102</v>
      </c>
      <c r="XW12" s="24" t="s">
        <v>102</v>
      </c>
      <c r="XX12" s="24" t="s">
        <v>102</v>
      </c>
      <c r="XY12" s="24" t="s">
        <v>102</v>
      </c>
      <c r="XZ12" s="24" t="s">
        <v>102</v>
      </c>
      <c r="YA12" s="31" t="s">
        <v>102</v>
      </c>
      <c r="YB12" s="31" t="s">
        <v>102</v>
      </c>
      <c r="YC12" s="31" t="s">
        <v>102</v>
      </c>
      <c r="YD12" s="25" t="s">
        <v>102</v>
      </c>
      <c r="YE12" s="25" t="s">
        <v>102</v>
      </c>
      <c r="YF12" s="25" t="s">
        <v>102</v>
      </c>
      <c r="YG12" s="25" t="s">
        <v>102</v>
      </c>
      <c r="YH12" s="25">
        <f>1+3+2+3+5</f>
        <v>14</v>
      </c>
      <c r="YI12" s="25" t="s">
        <v>102</v>
      </c>
      <c r="YJ12" s="87"/>
      <c r="YK12" s="25" t="s">
        <v>102</v>
      </c>
      <c r="YL12" s="96"/>
      <c r="YM12" s="29" t="s">
        <v>102</v>
      </c>
      <c r="YN12" s="29" t="s">
        <v>102</v>
      </c>
      <c r="YO12" s="29" t="s">
        <v>102</v>
      </c>
      <c r="YP12" s="29" t="s">
        <v>102</v>
      </c>
      <c r="YQ12" s="29" t="s">
        <v>102</v>
      </c>
      <c r="YR12" s="29" t="s">
        <v>102</v>
      </c>
      <c r="YS12" s="29" t="s">
        <v>102</v>
      </c>
      <c r="YT12" s="28" t="s">
        <v>102</v>
      </c>
      <c r="YU12" s="28" t="s">
        <v>102</v>
      </c>
      <c r="YV12" s="29" t="s">
        <v>102</v>
      </c>
      <c r="YW12" s="87"/>
      <c r="YX12" s="31" t="s">
        <v>102</v>
      </c>
      <c r="YY12" s="39" t="s">
        <v>102</v>
      </c>
      <c r="YZ12" s="39" t="s">
        <v>102</v>
      </c>
      <c r="ZA12" s="29" t="s">
        <v>102</v>
      </c>
      <c r="ZB12" s="28" t="s">
        <v>102</v>
      </c>
      <c r="ZC12" s="28" t="s">
        <v>102</v>
      </c>
      <c r="ZD12" s="28" t="s">
        <v>102</v>
      </c>
      <c r="ZE12" s="25" t="s">
        <v>102</v>
      </c>
      <c r="ZF12" s="25" t="s">
        <v>102</v>
      </c>
      <c r="ZG12" s="25" t="s">
        <v>102</v>
      </c>
      <c r="ZH12" s="25" t="s">
        <v>102</v>
      </c>
      <c r="ZI12" s="29" t="s">
        <v>102</v>
      </c>
      <c r="ZJ12" s="25" t="s">
        <v>102</v>
      </c>
      <c r="ZK12" s="25" t="s">
        <v>102</v>
      </c>
      <c r="ZL12" s="25" t="s">
        <v>102</v>
      </c>
      <c r="ZM12" s="25" t="s">
        <v>102</v>
      </c>
      <c r="ZN12" s="25" t="s">
        <v>102</v>
      </c>
      <c r="ZO12" s="25" t="s">
        <v>102</v>
      </c>
      <c r="ZP12" s="28" t="s">
        <v>102</v>
      </c>
      <c r="ZQ12" s="28" t="s">
        <v>102</v>
      </c>
      <c r="ZR12" s="28" t="s">
        <v>102</v>
      </c>
      <c r="ZS12" s="28" t="s">
        <v>102</v>
      </c>
      <c r="ZT12" s="28" t="s">
        <v>102</v>
      </c>
      <c r="ZU12" s="28" t="s">
        <v>102</v>
      </c>
      <c r="ZV12" s="28" t="s">
        <v>102</v>
      </c>
      <c r="ZW12" s="28" t="s">
        <v>102</v>
      </c>
      <c r="ZX12" s="28" t="s">
        <v>102</v>
      </c>
      <c r="ZY12" s="24" t="s">
        <v>102</v>
      </c>
      <c r="ZZ12" s="29" t="s">
        <v>102</v>
      </c>
      <c r="AAA12" s="29" t="s">
        <v>102</v>
      </c>
      <c r="AAB12" s="25" t="s">
        <v>102</v>
      </c>
      <c r="AAC12" s="25" t="s">
        <v>102</v>
      </c>
      <c r="AAD12" s="24" t="s">
        <v>102</v>
      </c>
      <c r="AAE12" s="39" t="s">
        <v>102</v>
      </c>
      <c r="AAF12" s="24" t="s">
        <v>102</v>
      </c>
      <c r="AAG12" s="25" t="s">
        <v>102</v>
      </c>
      <c r="AAH12" s="24" t="s">
        <v>102</v>
      </c>
      <c r="AAI12" s="24" t="s">
        <v>102</v>
      </c>
      <c r="AAJ12" s="25" t="s">
        <v>102</v>
      </c>
      <c r="AAK12" s="24" t="s">
        <v>102</v>
      </c>
      <c r="AAL12" s="25" t="s">
        <v>102</v>
      </c>
      <c r="AAM12" s="25" t="s">
        <v>102</v>
      </c>
      <c r="AAN12" s="25" t="s">
        <v>102</v>
      </c>
      <c r="AAO12" s="29" t="s">
        <v>102</v>
      </c>
      <c r="AAP12" s="29" t="s">
        <v>102</v>
      </c>
      <c r="AAQ12" s="28" t="s">
        <v>102</v>
      </c>
      <c r="AAR12" s="29" t="s">
        <v>102</v>
      </c>
      <c r="AAS12" s="87"/>
      <c r="AAT12" s="25" t="s">
        <v>102</v>
      </c>
      <c r="AAU12" s="25" t="s">
        <v>102</v>
      </c>
      <c r="AAV12" s="87"/>
      <c r="AAW12" s="31" t="s">
        <v>102</v>
      </c>
      <c r="AAX12" s="25" t="s">
        <v>102</v>
      </c>
      <c r="AAY12" s="25" t="s">
        <v>102</v>
      </c>
      <c r="AAZ12" s="25" t="s">
        <v>102</v>
      </c>
      <c r="ABA12" s="25">
        <v>3</v>
      </c>
      <c r="ABB12" s="25" t="s">
        <v>102</v>
      </c>
      <c r="ABC12" s="25" t="s">
        <v>102</v>
      </c>
      <c r="ABD12" s="28" t="s">
        <v>102</v>
      </c>
      <c r="ABE12" s="25" t="s">
        <v>102</v>
      </c>
      <c r="ABF12" s="25" t="s">
        <v>102</v>
      </c>
      <c r="ABG12" s="25" t="s">
        <v>102</v>
      </c>
      <c r="ABH12" s="25" t="s">
        <v>102</v>
      </c>
      <c r="ABI12" s="25" t="s">
        <v>102</v>
      </c>
      <c r="ABJ12" s="25" t="s">
        <v>102</v>
      </c>
      <c r="ABK12" s="25" t="s">
        <v>102</v>
      </c>
      <c r="ABL12" s="25" t="s">
        <v>102</v>
      </c>
      <c r="ABM12" s="25" t="s">
        <v>102</v>
      </c>
      <c r="ABN12" s="25" t="s">
        <v>102</v>
      </c>
      <c r="ABO12" s="25" t="s">
        <v>102</v>
      </c>
      <c r="ABP12" s="29" t="s">
        <v>102</v>
      </c>
      <c r="ABQ12" s="25" t="s">
        <v>102</v>
      </c>
      <c r="ABR12" s="25" t="s">
        <v>102</v>
      </c>
      <c r="ABS12" s="25" t="s">
        <v>102</v>
      </c>
      <c r="ABT12" s="25" t="s">
        <v>102</v>
      </c>
      <c r="ABU12" s="28" t="s">
        <v>102</v>
      </c>
      <c r="ABV12" s="28" t="s">
        <v>102</v>
      </c>
      <c r="ABW12" s="25" t="s">
        <v>102</v>
      </c>
      <c r="ABX12" s="25" t="s">
        <v>102</v>
      </c>
      <c r="ABY12" s="25" t="s">
        <v>102</v>
      </c>
      <c r="ABZ12" s="25" t="s">
        <v>102</v>
      </c>
      <c r="ACA12" s="25" t="s">
        <v>102</v>
      </c>
      <c r="ACB12" s="25" t="s">
        <v>102</v>
      </c>
      <c r="ACC12" s="25" t="s">
        <v>102</v>
      </c>
      <c r="ACD12" s="25" t="s">
        <v>102</v>
      </c>
      <c r="ACE12" s="25" t="s">
        <v>102</v>
      </c>
      <c r="ACF12" s="25" t="s">
        <v>102</v>
      </c>
      <c r="ACG12" s="28" t="s">
        <v>102</v>
      </c>
      <c r="ACH12" s="28" t="s">
        <v>102</v>
      </c>
      <c r="ACI12" s="25" t="s">
        <v>102</v>
      </c>
      <c r="ACJ12" s="25" t="s">
        <v>102</v>
      </c>
      <c r="ACK12" s="25" t="s">
        <v>102</v>
      </c>
      <c r="ACL12" s="25" t="s">
        <v>102</v>
      </c>
      <c r="ACM12" s="25" t="s">
        <v>102</v>
      </c>
      <c r="ACN12" s="25" t="s">
        <v>102</v>
      </c>
      <c r="ACO12" s="29" t="s">
        <v>102</v>
      </c>
      <c r="ACP12" s="29" t="s">
        <v>102</v>
      </c>
      <c r="ACQ12" s="25" t="s">
        <v>102</v>
      </c>
      <c r="ACR12" s="25">
        <v>5</v>
      </c>
      <c r="ACS12" s="25" t="s">
        <v>102</v>
      </c>
      <c r="ACT12" s="25" t="s">
        <v>102</v>
      </c>
      <c r="ACU12" s="25" t="s">
        <v>102</v>
      </c>
      <c r="ACV12" s="25" t="s">
        <v>102</v>
      </c>
      <c r="ACW12" s="25" t="s">
        <v>102</v>
      </c>
      <c r="ACX12" s="25" t="s">
        <v>102</v>
      </c>
      <c r="ACY12" s="25" t="s">
        <v>102</v>
      </c>
      <c r="ACZ12" s="25" t="s">
        <v>102</v>
      </c>
      <c r="ADA12" s="25">
        <v>11</v>
      </c>
      <c r="ADB12" s="25" t="s">
        <v>102</v>
      </c>
      <c r="ADC12" s="25" t="s">
        <v>102</v>
      </c>
      <c r="ADD12" s="25">
        <v>10</v>
      </c>
      <c r="ADE12" s="25" t="s">
        <v>102</v>
      </c>
      <c r="ADF12" s="25" t="s">
        <v>102</v>
      </c>
      <c r="ADG12" s="25" t="s">
        <v>102</v>
      </c>
      <c r="ADH12" s="25" t="s">
        <v>102</v>
      </c>
      <c r="ADI12" s="25" t="s">
        <v>102</v>
      </c>
      <c r="ADJ12" s="25" t="s">
        <v>102</v>
      </c>
      <c r="ADK12" s="25" t="s">
        <v>102</v>
      </c>
      <c r="ADL12" s="25" t="s">
        <v>102</v>
      </c>
      <c r="ADM12" s="25" t="s">
        <v>102</v>
      </c>
      <c r="ADN12" s="26" t="s">
        <v>102</v>
      </c>
      <c r="ADO12" s="25" t="s">
        <v>102</v>
      </c>
      <c r="ADP12" s="25" t="s">
        <v>102</v>
      </c>
      <c r="ADQ12" s="25" t="s">
        <v>102</v>
      </c>
      <c r="ADR12" s="25" t="s">
        <v>102</v>
      </c>
      <c r="ADS12" s="25" t="s">
        <v>102</v>
      </c>
      <c r="ADT12" s="25" t="s">
        <v>102</v>
      </c>
      <c r="ADU12" s="25" t="s">
        <v>102</v>
      </c>
      <c r="ADV12" s="25" t="s">
        <v>102</v>
      </c>
      <c r="ADW12" s="25" t="s">
        <v>102</v>
      </c>
      <c r="ADX12" s="28" t="s">
        <v>102</v>
      </c>
      <c r="ADY12" s="25" t="s">
        <v>102</v>
      </c>
      <c r="ADZ12" s="25" t="s">
        <v>102</v>
      </c>
      <c r="AEA12" s="28" t="s">
        <v>102</v>
      </c>
      <c r="AEB12" s="25" t="s">
        <v>102</v>
      </c>
      <c r="AEC12" s="25" t="s">
        <v>102</v>
      </c>
      <c r="AED12" s="25" t="s">
        <v>102</v>
      </c>
      <c r="AEE12" s="25" t="s">
        <v>102</v>
      </c>
      <c r="AEF12" s="28" t="s">
        <v>102</v>
      </c>
      <c r="AEG12" s="28" t="s">
        <v>102</v>
      </c>
      <c r="AEH12" s="28" t="s">
        <v>102</v>
      </c>
      <c r="AEI12" s="28" t="s">
        <v>102</v>
      </c>
      <c r="AEJ12" s="25" t="s">
        <v>102</v>
      </c>
      <c r="AEK12" s="24" t="s">
        <v>102</v>
      </c>
      <c r="AEL12" s="24" t="s">
        <v>102</v>
      </c>
      <c r="AEM12" s="25" t="s">
        <v>102</v>
      </c>
      <c r="AEN12" s="24" t="s">
        <v>102</v>
      </c>
      <c r="AEO12" s="24" t="s">
        <v>102</v>
      </c>
      <c r="AEP12" s="24" t="s">
        <v>102</v>
      </c>
      <c r="AEQ12" s="31" t="s">
        <v>102</v>
      </c>
      <c r="AER12" s="39" t="s">
        <v>102</v>
      </c>
      <c r="AES12" s="25" t="s">
        <v>102</v>
      </c>
      <c r="AET12" s="28" t="s">
        <v>102</v>
      </c>
      <c r="AEU12" s="28" t="s">
        <v>102</v>
      </c>
      <c r="AEV12" s="28" t="s">
        <v>102</v>
      </c>
      <c r="AEW12" s="28" t="s">
        <v>102</v>
      </c>
      <c r="AEX12" s="87"/>
      <c r="AEY12" s="37" t="s">
        <v>102</v>
      </c>
      <c r="AEZ12" s="24" t="s">
        <v>102</v>
      </c>
      <c r="AFA12" s="24" t="s">
        <v>102</v>
      </c>
      <c r="AFB12" s="24" t="s">
        <v>102</v>
      </c>
      <c r="AFC12" s="24" t="s">
        <v>102</v>
      </c>
      <c r="AFD12" s="24" t="s">
        <v>102</v>
      </c>
      <c r="AFE12" s="25" t="s">
        <v>102</v>
      </c>
      <c r="AFF12" s="25" t="s">
        <v>102</v>
      </c>
      <c r="AFG12" s="25" t="s">
        <v>102</v>
      </c>
      <c r="AFH12" s="25" t="s">
        <v>102</v>
      </c>
      <c r="AFI12" s="26" t="s">
        <v>102</v>
      </c>
      <c r="AFJ12" s="25" t="s">
        <v>102</v>
      </c>
      <c r="AFK12" s="28" t="s">
        <v>102</v>
      </c>
      <c r="AFL12" s="28" t="s">
        <v>102</v>
      </c>
      <c r="AFM12" s="28" t="s">
        <v>102</v>
      </c>
      <c r="AFN12" s="25" t="s">
        <v>102</v>
      </c>
      <c r="AFO12" s="25" t="s">
        <v>102</v>
      </c>
      <c r="AFP12" s="25" t="s">
        <v>102</v>
      </c>
      <c r="AFQ12" s="28" t="s">
        <v>102</v>
      </c>
      <c r="AFR12" s="28" t="s">
        <v>102</v>
      </c>
      <c r="AFS12" s="28" t="s">
        <v>102</v>
      </c>
      <c r="AFT12" s="28" t="s">
        <v>102</v>
      </c>
      <c r="AFU12" s="28" t="s">
        <v>102</v>
      </c>
      <c r="AFV12" s="28" t="s">
        <v>102</v>
      </c>
      <c r="AFW12" s="33" t="s">
        <v>102</v>
      </c>
      <c r="AFX12" s="33" t="s">
        <v>102</v>
      </c>
      <c r="AFY12" s="33" t="s">
        <v>102</v>
      </c>
      <c r="AFZ12" s="33" t="s">
        <v>102</v>
      </c>
      <c r="AGA12" s="33" t="s">
        <v>102</v>
      </c>
      <c r="AGB12" s="33" t="s">
        <v>102</v>
      </c>
      <c r="AGC12" s="33" t="s">
        <v>102</v>
      </c>
      <c r="AGD12" s="33" t="s">
        <v>102</v>
      </c>
      <c r="AGE12" s="33" t="s">
        <v>102</v>
      </c>
      <c r="AGF12" s="33" t="s">
        <v>102</v>
      </c>
      <c r="AGG12" s="33" t="s">
        <v>102</v>
      </c>
      <c r="AGH12" s="33" t="s">
        <v>102</v>
      </c>
      <c r="AGI12" s="33" t="s">
        <v>102</v>
      </c>
      <c r="AGJ12" s="33" t="s">
        <v>102</v>
      </c>
      <c r="AGK12" s="33" t="s">
        <v>102</v>
      </c>
      <c r="AGL12" s="33" t="s">
        <v>102</v>
      </c>
      <c r="AGM12" s="33" t="s">
        <v>102</v>
      </c>
      <c r="AGN12" s="33" t="s">
        <v>102</v>
      </c>
      <c r="AGO12" s="33" t="s">
        <v>102</v>
      </c>
      <c r="AGP12" s="29" t="s">
        <v>102</v>
      </c>
      <c r="AGQ12" s="25" t="s">
        <v>102</v>
      </c>
      <c r="AGR12" s="25" t="s">
        <v>102</v>
      </c>
      <c r="AGS12" s="25">
        <v>3</v>
      </c>
      <c r="AGT12" s="25" t="s">
        <v>102</v>
      </c>
      <c r="AGU12" s="25" t="s">
        <v>102</v>
      </c>
      <c r="AGV12" s="25" t="s">
        <v>102</v>
      </c>
      <c r="AGW12" s="25" t="s">
        <v>102</v>
      </c>
      <c r="AGX12" s="25" t="s">
        <v>102</v>
      </c>
      <c r="AGY12" s="25" t="s">
        <v>102</v>
      </c>
      <c r="AGZ12" s="25">
        <v>4</v>
      </c>
      <c r="AHA12" s="25" t="s">
        <v>102</v>
      </c>
      <c r="AHB12" s="25" t="s">
        <v>102</v>
      </c>
      <c r="AHC12" s="25" t="s">
        <v>102</v>
      </c>
      <c r="AHD12" s="25">
        <f>3+19+26+9+1+5+8+13+9+5</f>
        <v>98</v>
      </c>
      <c r="AHE12" s="25" t="s">
        <v>102</v>
      </c>
      <c r="AHF12" s="25" t="s">
        <v>102</v>
      </c>
      <c r="AHG12" s="25" t="s">
        <v>102</v>
      </c>
      <c r="AHH12" s="25" t="s">
        <v>102</v>
      </c>
      <c r="AHI12" s="25" t="s">
        <v>102</v>
      </c>
      <c r="AHJ12" s="25" t="s">
        <v>102</v>
      </c>
      <c r="AHK12" s="25" t="s">
        <v>102</v>
      </c>
      <c r="AHL12" s="25" t="s">
        <v>102</v>
      </c>
      <c r="AHM12" s="25" t="s">
        <v>102</v>
      </c>
      <c r="AHN12" s="25" t="s">
        <v>102</v>
      </c>
      <c r="AHO12" s="25" t="s">
        <v>102</v>
      </c>
      <c r="AHP12" s="25" t="s">
        <v>102</v>
      </c>
      <c r="AHQ12" s="25" t="s">
        <v>102</v>
      </c>
      <c r="AHR12" s="25" t="s">
        <v>102</v>
      </c>
      <c r="AHS12" s="25" t="s">
        <v>102</v>
      </c>
      <c r="AHT12" s="25" t="s">
        <v>102</v>
      </c>
      <c r="AHU12" s="25" t="s">
        <v>102</v>
      </c>
      <c r="AHV12" s="25" t="s">
        <v>102</v>
      </c>
      <c r="AHW12" s="25" t="s">
        <v>102</v>
      </c>
      <c r="AHX12" s="25" t="s">
        <v>102</v>
      </c>
      <c r="AHY12" s="25" t="s">
        <v>102</v>
      </c>
      <c r="AHZ12" s="25" t="s">
        <v>102</v>
      </c>
      <c r="AIA12" s="25" t="s">
        <v>102</v>
      </c>
      <c r="AIB12" s="25" t="s">
        <v>102</v>
      </c>
      <c r="AIC12" s="25" t="s">
        <v>102</v>
      </c>
      <c r="AID12" s="25" t="s">
        <v>102</v>
      </c>
      <c r="AIE12" s="25" t="s">
        <v>102</v>
      </c>
      <c r="AIF12" s="25" t="s">
        <v>102</v>
      </c>
      <c r="AIG12" s="25" t="s">
        <v>102</v>
      </c>
      <c r="AIH12" s="25" t="s">
        <v>102</v>
      </c>
      <c r="AII12" s="25" t="s">
        <v>102</v>
      </c>
      <c r="AIJ12" s="25" t="s">
        <v>102</v>
      </c>
      <c r="AIK12" s="25" t="s">
        <v>102</v>
      </c>
      <c r="AIL12" s="25" t="s">
        <v>102</v>
      </c>
      <c r="AIM12" s="25" t="s">
        <v>102</v>
      </c>
      <c r="AIN12" s="25" t="s">
        <v>102</v>
      </c>
      <c r="AIO12" s="25" t="s">
        <v>102</v>
      </c>
      <c r="AIP12" s="25" t="s">
        <v>102</v>
      </c>
      <c r="AIQ12" s="25" t="s">
        <v>102</v>
      </c>
      <c r="AIR12" s="37" t="s">
        <v>102</v>
      </c>
      <c r="AIS12" s="25" t="s">
        <v>102</v>
      </c>
      <c r="AIT12" s="25" t="s">
        <v>102</v>
      </c>
      <c r="AIU12" s="25" t="s">
        <v>102</v>
      </c>
      <c r="AIV12" s="25" t="s">
        <v>102</v>
      </c>
      <c r="AIW12" s="25" t="s">
        <v>102</v>
      </c>
      <c r="AIX12" s="25" t="s">
        <v>102</v>
      </c>
      <c r="AIY12" s="25" t="s">
        <v>102</v>
      </c>
      <c r="AIZ12" s="25" t="s">
        <v>102</v>
      </c>
      <c r="AJA12" s="25" t="s">
        <v>102</v>
      </c>
      <c r="AJB12" s="25" t="s">
        <v>102</v>
      </c>
      <c r="AJC12" s="25">
        <v>7</v>
      </c>
      <c r="AJD12" s="25" t="s">
        <v>102</v>
      </c>
      <c r="AJE12" s="25" t="s">
        <v>102</v>
      </c>
      <c r="AJF12" s="25" t="s">
        <v>102</v>
      </c>
      <c r="AJG12" s="25" t="s">
        <v>102</v>
      </c>
      <c r="AJH12" s="25" t="s">
        <v>102</v>
      </c>
      <c r="AJI12" s="25" t="s">
        <v>102</v>
      </c>
      <c r="AJJ12" s="25" t="s">
        <v>102</v>
      </c>
      <c r="AJK12" s="25" t="s">
        <v>102</v>
      </c>
      <c r="AJL12" s="25" t="s">
        <v>102</v>
      </c>
      <c r="AJM12" s="25" t="s">
        <v>102</v>
      </c>
      <c r="AJN12" s="25" t="s">
        <v>102</v>
      </c>
      <c r="AJO12" s="25" t="s">
        <v>102</v>
      </c>
      <c r="AJP12" s="25" t="s">
        <v>102</v>
      </c>
      <c r="AJQ12" s="28" t="s">
        <v>102</v>
      </c>
      <c r="AJR12" s="25" t="s">
        <v>102</v>
      </c>
      <c r="AJS12" s="25" t="s">
        <v>102</v>
      </c>
      <c r="AJT12" s="25" t="s">
        <v>102</v>
      </c>
      <c r="AJU12" s="25" t="s">
        <v>102</v>
      </c>
      <c r="AJV12" s="25" t="s">
        <v>102</v>
      </c>
      <c r="AJW12" s="25" t="s">
        <v>102</v>
      </c>
      <c r="AJX12" s="25" t="s">
        <v>102</v>
      </c>
      <c r="AJY12" s="25" t="s">
        <v>102</v>
      </c>
      <c r="AJZ12" s="25" t="s">
        <v>102</v>
      </c>
      <c r="AKA12" s="25" t="s">
        <v>102</v>
      </c>
      <c r="AKB12" s="25" t="s">
        <v>102</v>
      </c>
      <c r="AKC12" s="25" t="s">
        <v>102</v>
      </c>
      <c r="AKD12" s="25" t="s">
        <v>102</v>
      </c>
      <c r="AKE12" s="25" t="s">
        <v>102</v>
      </c>
      <c r="AKF12" s="25" t="s">
        <v>102</v>
      </c>
      <c r="AKG12" s="25" t="s">
        <v>102</v>
      </c>
      <c r="AKH12" s="28" t="s">
        <v>102</v>
      </c>
      <c r="AKI12" s="25">
        <v>7</v>
      </c>
      <c r="AKJ12" s="25" t="s">
        <v>102</v>
      </c>
      <c r="AKK12" s="25" t="s">
        <v>102</v>
      </c>
      <c r="AKL12" s="25" t="s">
        <v>102</v>
      </c>
      <c r="AKM12" s="25" t="s">
        <v>102</v>
      </c>
      <c r="AKN12" s="25" t="s">
        <v>102</v>
      </c>
      <c r="AKO12" s="25" t="s">
        <v>102</v>
      </c>
      <c r="AKP12" s="25" t="s">
        <v>102</v>
      </c>
      <c r="AKQ12" s="25" t="s">
        <v>102</v>
      </c>
      <c r="AKR12" s="25" t="s">
        <v>102</v>
      </c>
      <c r="AKS12" s="25">
        <v>3</v>
      </c>
      <c r="AKT12" s="25" t="s">
        <v>102</v>
      </c>
    </row>
    <row r="13" spans="1:982" ht="15" thickBot="1" x14ac:dyDescent="0.35">
      <c r="A13" s="73" t="s">
        <v>248</v>
      </c>
      <c r="B13" s="87"/>
      <c r="C13" s="25" t="s">
        <v>102</v>
      </c>
      <c r="D13" s="25" t="s">
        <v>102</v>
      </c>
      <c r="E13" s="28" t="s">
        <v>102</v>
      </c>
      <c r="F13" s="25" t="s">
        <v>102</v>
      </c>
      <c r="G13" s="28" t="s">
        <v>102</v>
      </c>
      <c r="H13" s="28" t="s">
        <v>102</v>
      </c>
      <c r="I13" s="28" t="s">
        <v>102</v>
      </c>
      <c r="J13" s="25" t="s">
        <v>102</v>
      </c>
      <c r="K13" s="25" t="s">
        <v>102</v>
      </c>
      <c r="L13" s="25" t="s">
        <v>114</v>
      </c>
      <c r="M13" s="28" t="s">
        <v>102</v>
      </c>
      <c r="N13" s="25" t="s">
        <v>102</v>
      </c>
      <c r="O13" s="25" t="s">
        <v>102</v>
      </c>
      <c r="P13" s="25" t="s">
        <v>102</v>
      </c>
      <c r="Q13" s="25" t="s">
        <v>102</v>
      </c>
      <c r="R13" s="25" t="s">
        <v>114</v>
      </c>
      <c r="S13" s="25">
        <v>1</v>
      </c>
      <c r="T13" s="25" t="s">
        <v>102</v>
      </c>
      <c r="U13" s="28" t="s">
        <v>102</v>
      </c>
      <c r="V13" s="25" t="s">
        <v>114</v>
      </c>
      <c r="W13" s="25" t="s">
        <v>102</v>
      </c>
      <c r="X13" s="25" t="s">
        <v>102</v>
      </c>
      <c r="Y13" s="28" t="s">
        <v>102</v>
      </c>
      <c r="Z13" s="28" t="s">
        <v>102</v>
      </c>
      <c r="AA13" s="28" t="s">
        <v>102</v>
      </c>
      <c r="AB13" s="28" t="s">
        <v>102</v>
      </c>
      <c r="AC13" s="28" t="s">
        <v>114</v>
      </c>
      <c r="AD13" s="25">
        <v>1</v>
      </c>
      <c r="AE13" s="25" t="s">
        <v>102</v>
      </c>
      <c r="AF13" s="25" t="s">
        <v>102</v>
      </c>
      <c r="AG13" s="25" t="s">
        <v>102</v>
      </c>
      <c r="AH13" s="25" t="s">
        <v>102</v>
      </c>
      <c r="AI13" s="25" t="s">
        <v>102</v>
      </c>
      <c r="AJ13" s="25" t="s">
        <v>114</v>
      </c>
      <c r="AK13" s="25" t="s">
        <v>102</v>
      </c>
      <c r="AL13" s="25">
        <v>2</v>
      </c>
      <c r="AM13" s="25" t="s">
        <v>102</v>
      </c>
      <c r="AN13" s="25">
        <v>17</v>
      </c>
      <c r="AO13" s="25" t="s">
        <v>102</v>
      </c>
      <c r="AP13" s="25" t="s">
        <v>102</v>
      </c>
      <c r="AQ13" s="25" t="s">
        <v>102</v>
      </c>
      <c r="AR13" s="25" t="s">
        <v>102</v>
      </c>
      <c r="AS13" s="25" t="s">
        <v>102</v>
      </c>
      <c r="AT13" s="25" t="s">
        <v>102</v>
      </c>
      <c r="AU13" s="87"/>
      <c r="AV13" s="25" t="s">
        <v>102</v>
      </c>
      <c r="AW13" s="25" t="s">
        <v>102</v>
      </c>
      <c r="AX13" s="25" t="s">
        <v>114</v>
      </c>
      <c r="AY13" s="25" t="s">
        <v>102</v>
      </c>
      <c r="AZ13" s="25">
        <v>7</v>
      </c>
      <c r="BA13" s="25" t="s">
        <v>114</v>
      </c>
      <c r="BB13" s="25" t="s">
        <v>102</v>
      </c>
      <c r="BC13" s="25" t="s">
        <v>102</v>
      </c>
      <c r="BD13" s="25" t="s">
        <v>102</v>
      </c>
      <c r="BE13" s="87"/>
      <c r="BF13" s="25" t="s">
        <v>102</v>
      </c>
      <c r="BG13" s="25" t="s">
        <v>102</v>
      </c>
      <c r="BH13" s="25" t="s">
        <v>114</v>
      </c>
      <c r="BI13" s="25" t="s">
        <v>102</v>
      </c>
      <c r="BJ13" s="25" t="s">
        <v>114</v>
      </c>
      <c r="BK13" s="87"/>
      <c r="BL13" s="29" t="s">
        <v>102</v>
      </c>
      <c r="BM13" s="39" t="s">
        <v>102</v>
      </c>
      <c r="BN13" s="28" t="s">
        <v>114</v>
      </c>
      <c r="BO13" s="31" t="s">
        <v>102</v>
      </c>
      <c r="BP13" s="28" t="s">
        <v>114</v>
      </c>
      <c r="BQ13" s="28">
        <v>5</v>
      </c>
      <c r="BR13" s="28">
        <v>4</v>
      </c>
      <c r="BS13" s="28">
        <v>4</v>
      </c>
      <c r="BT13" s="28">
        <v>7</v>
      </c>
      <c r="BU13" s="25" t="s">
        <v>102</v>
      </c>
      <c r="BV13" s="28" t="s">
        <v>114</v>
      </c>
      <c r="BW13" s="28" t="s">
        <v>102</v>
      </c>
      <c r="BX13" s="28" t="s">
        <v>102</v>
      </c>
      <c r="BY13" s="28" t="s">
        <v>114</v>
      </c>
      <c r="BZ13" s="31" t="s">
        <v>102</v>
      </c>
      <c r="CA13" s="28">
        <v>3</v>
      </c>
      <c r="CB13" s="25" t="s">
        <v>102</v>
      </c>
      <c r="CC13" s="25" t="s">
        <v>102</v>
      </c>
      <c r="CD13" s="25" t="s">
        <v>114</v>
      </c>
      <c r="CE13" s="25" t="s">
        <v>114</v>
      </c>
      <c r="CF13" s="25" t="s">
        <v>102</v>
      </c>
      <c r="CG13" s="25">
        <v>57</v>
      </c>
      <c r="CH13" s="25">
        <v>45</v>
      </c>
      <c r="CI13" s="25">
        <f>4+4+1+1+3+6+2+5+3</f>
        <v>29</v>
      </c>
      <c r="CJ13" s="29" t="s">
        <v>102</v>
      </c>
      <c r="CK13" s="25" t="s">
        <v>102</v>
      </c>
      <c r="CL13" s="25" t="s">
        <v>102</v>
      </c>
      <c r="CM13" s="28" t="s">
        <v>114</v>
      </c>
      <c r="CN13" s="28" t="s">
        <v>102</v>
      </c>
      <c r="CO13" s="29" t="s">
        <v>102</v>
      </c>
      <c r="CP13" s="28">
        <f>6+1+1+1+5+9+4</f>
        <v>27</v>
      </c>
      <c r="CQ13" s="28" t="s">
        <v>102</v>
      </c>
      <c r="CR13" s="28">
        <v>10</v>
      </c>
      <c r="CS13" s="31" t="s">
        <v>102</v>
      </c>
      <c r="CT13" s="29" t="s">
        <v>102</v>
      </c>
      <c r="CU13" s="28" t="s">
        <v>114</v>
      </c>
      <c r="CV13" s="28" t="s">
        <v>102</v>
      </c>
      <c r="CW13" s="28">
        <v>4</v>
      </c>
      <c r="CX13" s="28" t="s">
        <v>114</v>
      </c>
      <c r="CY13" s="28">
        <v>7</v>
      </c>
      <c r="CZ13" s="29" t="s">
        <v>102</v>
      </c>
      <c r="DA13" s="28">
        <v>15</v>
      </c>
      <c r="DB13" s="25" t="s">
        <v>102</v>
      </c>
      <c r="DC13" s="29" t="s">
        <v>102</v>
      </c>
      <c r="DD13" s="28">
        <v>4</v>
      </c>
      <c r="DE13" s="28">
        <v>1</v>
      </c>
      <c r="DF13" s="25" t="s">
        <v>102</v>
      </c>
      <c r="DG13" s="25" t="s">
        <v>102</v>
      </c>
      <c r="DH13" s="25" t="s">
        <v>114</v>
      </c>
      <c r="DI13" s="28" t="s">
        <v>114</v>
      </c>
      <c r="DJ13" s="29" t="s">
        <v>102</v>
      </c>
      <c r="DK13" s="29" t="s">
        <v>102</v>
      </c>
      <c r="DL13" s="28" t="s">
        <v>114</v>
      </c>
      <c r="DM13" s="28">
        <v>1</v>
      </c>
      <c r="DN13" s="28">
        <v>2</v>
      </c>
      <c r="DO13" s="25" t="s">
        <v>102</v>
      </c>
      <c r="DP13" s="25">
        <v>11</v>
      </c>
      <c r="DQ13" s="25" t="s">
        <v>102</v>
      </c>
      <c r="DR13" s="25">
        <v>2</v>
      </c>
      <c r="DS13" s="25" t="s">
        <v>102</v>
      </c>
      <c r="DT13" s="25" t="s">
        <v>114</v>
      </c>
      <c r="DU13" s="25" t="s">
        <v>102</v>
      </c>
      <c r="DV13" s="25" t="s">
        <v>102</v>
      </c>
      <c r="DW13" s="28" t="s">
        <v>114</v>
      </c>
      <c r="DX13" s="28" t="s">
        <v>114</v>
      </c>
      <c r="DY13" s="25" t="s">
        <v>102</v>
      </c>
      <c r="DZ13" s="25" t="s">
        <v>102</v>
      </c>
      <c r="EA13" s="25">
        <v>1</v>
      </c>
      <c r="EB13" s="25" t="s">
        <v>102</v>
      </c>
      <c r="EC13" s="25" t="s">
        <v>114</v>
      </c>
      <c r="ED13" s="31" t="s">
        <v>102</v>
      </c>
      <c r="EE13" s="25">
        <v>2</v>
      </c>
      <c r="EF13" s="29" t="s">
        <v>102</v>
      </c>
      <c r="EG13" s="30" t="s">
        <v>114</v>
      </c>
      <c r="EH13" s="78" t="s">
        <v>102</v>
      </c>
      <c r="EI13" s="28" t="s">
        <v>102</v>
      </c>
      <c r="EJ13" s="29" t="s">
        <v>102</v>
      </c>
      <c r="EK13" s="29" t="s">
        <v>102</v>
      </c>
      <c r="EL13" s="28" t="s">
        <v>114</v>
      </c>
      <c r="EM13" s="25" t="s">
        <v>102</v>
      </c>
      <c r="EN13" s="25" t="s">
        <v>102</v>
      </c>
      <c r="EO13" s="25" t="s">
        <v>114</v>
      </c>
      <c r="EP13" s="29" t="s">
        <v>102</v>
      </c>
      <c r="EQ13" s="29" t="s">
        <v>102</v>
      </c>
      <c r="ER13" s="30">
        <v>28</v>
      </c>
      <c r="ES13" s="30" t="s">
        <v>114</v>
      </c>
      <c r="ET13" s="87"/>
      <c r="EU13" s="25" t="s">
        <v>102</v>
      </c>
      <c r="EV13" s="25">
        <v>4</v>
      </c>
      <c r="EW13" s="87"/>
      <c r="EX13" s="24" t="s">
        <v>114</v>
      </c>
      <c r="EY13" s="25" t="s">
        <v>102</v>
      </c>
      <c r="EZ13" s="25" t="s">
        <v>102</v>
      </c>
      <c r="FA13" s="25">
        <v>1</v>
      </c>
      <c r="FB13" s="25" t="s">
        <v>102</v>
      </c>
      <c r="FC13" s="25">
        <v>2</v>
      </c>
      <c r="FD13" s="25" t="s">
        <v>102</v>
      </c>
      <c r="FE13" s="25" t="s">
        <v>102</v>
      </c>
      <c r="FF13" s="25" t="s">
        <v>114</v>
      </c>
      <c r="FG13" s="25" t="s">
        <v>102</v>
      </c>
      <c r="FH13" s="25">
        <v>5</v>
      </c>
      <c r="FI13" s="25" t="s">
        <v>102</v>
      </c>
      <c r="FJ13" s="25" t="s">
        <v>114</v>
      </c>
      <c r="FK13" s="25" t="s">
        <v>102</v>
      </c>
      <c r="FL13" s="28" t="s">
        <v>114</v>
      </c>
      <c r="FM13" s="25" t="s">
        <v>102</v>
      </c>
      <c r="FN13" s="25" t="s">
        <v>102</v>
      </c>
      <c r="FO13" s="25" t="s">
        <v>102</v>
      </c>
      <c r="FP13" s="25" t="s">
        <v>102</v>
      </c>
      <c r="FQ13" s="28" t="s">
        <v>114</v>
      </c>
      <c r="FR13" s="25" t="s">
        <v>102</v>
      </c>
      <c r="FS13" s="25" t="s">
        <v>102</v>
      </c>
      <c r="FT13" s="25" t="s">
        <v>102</v>
      </c>
      <c r="FU13" s="25" t="s">
        <v>102</v>
      </c>
      <c r="FV13" s="25" t="s">
        <v>114</v>
      </c>
      <c r="FW13" s="25">
        <v>4</v>
      </c>
      <c r="FX13" s="25" t="s">
        <v>114</v>
      </c>
      <c r="FY13" s="25">
        <v>1</v>
      </c>
      <c r="FZ13" s="25" t="s">
        <v>114</v>
      </c>
      <c r="GA13" s="25">
        <v>8</v>
      </c>
      <c r="GB13" s="25" t="s">
        <v>102</v>
      </c>
      <c r="GC13" s="25" t="s">
        <v>102</v>
      </c>
      <c r="GD13" s="25" t="s">
        <v>114</v>
      </c>
      <c r="GE13" s="25" t="s">
        <v>102</v>
      </c>
      <c r="GF13" s="25">
        <f>2+1+1+3+1+1+2</f>
        <v>11</v>
      </c>
      <c r="GG13" s="25" t="s">
        <v>102</v>
      </c>
      <c r="GH13" s="25">
        <f>1+1+1+40+15+20+11+11+6+2+3+1</f>
        <v>112</v>
      </c>
      <c r="GI13" s="28">
        <v>4</v>
      </c>
      <c r="GJ13" s="28">
        <v>3</v>
      </c>
      <c r="GK13" s="28" t="s">
        <v>102</v>
      </c>
      <c r="GL13" s="25">
        <f>2+1+4+6+1+1+1+1+1+1+3</f>
        <v>22</v>
      </c>
      <c r="GM13" s="25">
        <v>6</v>
      </c>
      <c r="GN13" s="25">
        <v>3</v>
      </c>
      <c r="GO13" s="25" t="s">
        <v>102</v>
      </c>
      <c r="GP13" s="25" t="s">
        <v>102</v>
      </c>
      <c r="GQ13" s="25" t="s">
        <v>102</v>
      </c>
      <c r="GR13" s="25" t="s">
        <v>102</v>
      </c>
      <c r="GS13" s="25">
        <v>1</v>
      </c>
      <c r="GT13" s="25" t="s">
        <v>114</v>
      </c>
      <c r="GU13" s="25" t="s">
        <v>114</v>
      </c>
      <c r="GV13" s="25">
        <f>7+15+20+53+96+24+25+19+1+1+1+3+3</f>
        <v>268</v>
      </c>
      <c r="GW13" s="25">
        <v>11</v>
      </c>
      <c r="GX13" s="25">
        <f>2+3+1+1+1+1+1+4+1+2+1</f>
        <v>18</v>
      </c>
      <c r="GY13" s="25">
        <v>1</v>
      </c>
      <c r="GZ13" s="25">
        <f>1+1+3+2+1+1+2+1</f>
        <v>12</v>
      </c>
      <c r="HA13" s="25">
        <f>1+9+11+2+25+7+18+1+1+3+2+2+1</f>
        <v>83</v>
      </c>
      <c r="HB13" s="25" t="s">
        <v>102</v>
      </c>
      <c r="HC13" s="28" t="s">
        <v>102</v>
      </c>
      <c r="HD13" s="25" t="s">
        <v>114</v>
      </c>
      <c r="HE13" s="87"/>
      <c r="HF13" s="25" t="s">
        <v>102</v>
      </c>
      <c r="HG13" s="87"/>
      <c r="HH13" s="24">
        <f>1+88+518+201+2+7+33+20</f>
        <v>870</v>
      </c>
      <c r="HI13" s="25" t="s">
        <v>102</v>
      </c>
      <c r="HJ13" s="25">
        <f>9+9+1+5+2+28+23+14+1+12+15+13+1+1</f>
        <v>134</v>
      </c>
      <c r="HK13" s="87"/>
      <c r="HL13" s="25">
        <f>1+2+1+4+2+1+2+1+15</f>
        <v>29</v>
      </c>
      <c r="HM13" s="25" t="s">
        <v>102</v>
      </c>
      <c r="HN13" s="25">
        <f>1+1+19+173+100+3+29+158+62</f>
        <v>546</v>
      </c>
      <c r="HO13" s="25">
        <v>2</v>
      </c>
      <c r="HP13" s="25" t="s">
        <v>102</v>
      </c>
      <c r="HQ13" s="25">
        <f>7+45+20+20+13</f>
        <v>105</v>
      </c>
      <c r="HR13" s="25" t="s">
        <v>114</v>
      </c>
      <c r="HS13" s="25">
        <v>2</v>
      </c>
      <c r="HT13" s="28">
        <v>1</v>
      </c>
      <c r="HU13" s="28">
        <v>20</v>
      </c>
      <c r="HV13" s="28" t="s">
        <v>102</v>
      </c>
      <c r="HW13" s="25" t="s">
        <v>102</v>
      </c>
      <c r="HX13" s="25" t="s">
        <v>114</v>
      </c>
      <c r="HY13" s="25" t="s">
        <v>102</v>
      </c>
      <c r="HZ13" s="25" t="s">
        <v>102</v>
      </c>
      <c r="IA13" s="25" t="s">
        <v>102</v>
      </c>
      <c r="IB13" s="25" t="s">
        <v>102</v>
      </c>
      <c r="IC13" s="25" t="s">
        <v>102</v>
      </c>
      <c r="ID13" s="25" t="s">
        <v>102</v>
      </c>
      <c r="IE13" s="28" t="s">
        <v>102</v>
      </c>
      <c r="IF13" s="25" t="s">
        <v>102</v>
      </c>
      <c r="IG13" s="25" t="s">
        <v>102</v>
      </c>
      <c r="IH13" s="25" t="s">
        <v>102</v>
      </c>
      <c r="II13" s="25" t="s">
        <v>102</v>
      </c>
      <c r="IJ13" s="25" t="s">
        <v>102</v>
      </c>
      <c r="IK13" s="25" t="s">
        <v>114</v>
      </c>
      <c r="IL13" s="25" t="s">
        <v>102</v>
      </c>
      <c r="IM13" s="25" t="s">
        <v>102</v>
      </c>
      <c r="IN13" s="25">
        <f>1+11+10+1</f>
        <v>23</v>
      </c>
      <c r="IO13" s="25">
        <v>1</v>
      </c>
      <c r="IP13" s="25">
        <v>6</v>
      </c>
      <c r="IQ13" s="25" t="s">
        <v>102</v>
      </c>
      <c r="IR13" s="25" t="s">
        <v>114</v>
      </c>
      <c r="IS13" s="25" t="s">
        <v>102</v>
      </c>
      <c r="IT13" s="25">
        <v>1</v>
      </c>
      <c r="IU13" s="25" t="s">
        <v>102</v>
      </c>
      <c r="IV13" s="25"/>
      <c r="IW13" s="25">
        <v>1</v>
      </c>
      <c r="IX13" s="25" t="s">
        <v>114</v>
      </c>
      <c r="IY13" s="25">
        <v>3</v>
      </c>
      <c r="IZ13" s="25" t="s">
        <v>102</v>
      </c>
      <c r="JA13" s="28" t="s">
        <v>102</v>
      </c>
      <c r="JB13" s="28">
        <f>5+38+17+1+44+1+9</f>
        <v>115</v>
      </c>
      <c r="JC13" s="28" t="s">
        <v>114</v>
      </c>
      <c r="JD13" s="28" t="s">
        <v>102</v>
      </c>
      <c r="JE13" s="28" t="s">
        <v>102</v>
      </c>
      <c r="JF13" s="28" t="s">
        <v>102</v>
      </c>
      <c r="JG13" s="25" t="s">
        <v>102</v>
      </c>
      <c r="JH13" s="25">
        <f>1+6+2+10+6</f>
        <v>25</v>
      </c>
      <c r="JI13" s="28" t="s">
        <v>102</v>
      </c>
      <c r="JJ13" s="25">
        <v>3</v>
      </c>
      <c r="JK13" s="25">
        <f>53+27+14</f>
        <v>94</v>
      </c>
      <c r="JL13" s="25" t="s">
        <v>102</v>
      </c>
      <c r="JM13" s="25" t="s">
        <v>102</v>
      </c>
      <c r="JN13" s="25" t="s">
        <v>102</v>
      </c>
      <c r="JO13" s="25">
        <v>2</v>
      </c>
      <c r="JP13" s="25">
        <f>3+2+1</f>
        <v>6</v>
      </c>
      <c r="JQ13" s="25" t="s">
        <v>102</v>
      </c>
      <c r="JR13" s="25" t="s">
        <v>114</v>
      </c>
      <c r="JS13" s="25">
        <v>2</v>
      </c>
      <c r="JT13" s="25" t="s">
        <v>102</v>
      </c>
      <c r="JU13" s="25" t="s">
        <v>102</v>
      </c>
      <c r="JV13" s="25" t="s">
        <v>102</v>
      </c>
      <c r="JW13" s="25" t="s">
        <v>102</v>
      </c>
      <c r="JX13" s="25" t="s">
        <v>114</v>
      </c>
      <c r="JY13" s="25">
        <v>1</v>
      </c>
      <c r="JZ13" s="25" t="s">
        <v>114</v>
      </c>
      <c r="KA13" s="25">
        <v>7</v>
      </c>
      <c r="KB13" s="25">
        <v>12</v>
      </c>
      <c r="KC13" s="25" t="s">
        <v>102</v>
      </c>
      <c r="KD13" s="25" t="s">
        <v>102</v>
      </c>
      <c r="KE13" s="25" t="s">
        <v>102</v>
      </c>
      <c r="KF13" s="25">
        <f>6+33+11+2+2</f>
        <v>54</v>
      </c>
      <c r="KG13" s="25">
        <f>3+16+3+3+4</f>
        <v>29</v>
      </c>
      <c r="KH13" s="25">
        <f>4+51+11+9+4</f>
        <v>79</v>
      </c>
      <c r="KI13" s="25" t="s">
        <v>102</v>
      </c>
      <c r="KJ13" s="25">
        <v>8</v>
      </c>
      <c r="KK13" s="25" t="s">
        <v>102</v>
      </c>
      <c r="KL13" s="25" t="s">
        <v>102</v>
      </c>
      <c r="KM13" s="25" t="s">
        <v>102</v>
      </c>
      <c r="KN13" s="25" t="s">
        <v>114</v>
      </c>
      <c r="KO13" s="25" t="s">
        <v>102</v>
      </c>
      <c r="KP13" s="25" t="s">
        <v>102</v>
      </c>
      <c r="KQ13" s="25" t="s">
        <v>102</v>
      </c>
      <c r="KR13" s="25" t="s">
        <v>102</v>
      </c>
      <c r="KS13" s="25" t="s">
        <v>102</v>
      </c>
      <c r="KT13" s="25">
        <f>6+19+1+14+4</f>
        <v>44</v>
      </c>
      <c r="KU13" s="25">
        <v>1</v>
      </c>
      <c r="KV13" s="25">
        <v>2</v>
      </c>
      <c r="KW13" s="25" t="s">
        <v>102</v>
      </c>
      <c r="KX13" s="25" t="s">
        <v>102</v>
      </c>
      <c r="KY13" s="25" t="s">
        <v>102</v>
      </c>
      <c r="KZ13" s="25" t="s">
        <v>102</v>
      </c>
      <c r="LA13" s="25">
        <v>2</v>
      </c>
      <c r="LB13" s="25">
        <f>1+34+20+23+38</f>
        <v>116</v>
      </c>
      <c r="LC13" s="25" t="s">
        <v>114</v>
      </c>
      <c r="LD13" s="25" t="s">
        <v>102</v>
      </c>
      <c r="LE13" s="25" t="s">
        <v>102</v>
      </c>
      <c r="LF13" s="25" t="s">
        <v>102</v>
      </c>
      <c r="LG13" s="25">
        <f>2+15+12+27+16</f>
        <v>72</v>
      </c>
      <c r="LH13" s="25" t="s">
        <v>102</v>
      </c>
      <c r="LI13" s="25" t="s">
        <v>102</v>
      </c>
      <c r="LJ13" s="25">
        <v>1</v>
      </c>
      <c r="LK13" s="25" t="s">
        <v>102</v>
      </c>
      <c r="LL13" s="25" t="s">
        <v>102</v>
      </c>
      <c r="LM13" s="25" t="s">
        <v>114</v>
      </c>
      <c r="LN13" s="25">
        <f>1+3+3+8+7</f>
        <v>22</v>
      </c>
      <c r="LO13" s="25">
        <v>3</v>
      </c>
      <c r="LP13" s="25">
        <v>3</v>
      </c>
      <c r="LQ13" s="25">
        <v>1</v>
      </c>
      <c r="LR13" s="25">
        <v>2</v>
      </c>
      <c r="LS13" s="25">
        <v>10</v>
      </c>
      <c r="LT13" s="25" t="s">
        <v>102</v>
      </c>
      <c r="LU13" s="25" t="s">
        <v>102</v>
      </c>
      <c r="LV13" s="25">
        <f>1+8+4+3+1</f>
        <v>17</v>
      </c>
      <c r="LW13" s="25" t="s">
        <v>102</v>
      </c>
      <c r="LX13" s="30">
        <v>2</v>
      </c>
      <c r="LY13" s="28" t="s">
        <v>114</v>
      </c>
      <c r="LZ13" s="28" t="s">
        <v>114</v>
      </c>
      <c r="MA13" s="28">
        <v>4</v>
      </c>
      <c r="MB13" s="25">
        <v>2</v>
      </c>
      <c r="MC13" s="25" t="s">
        <v>102</v>
      </c>
      <c r="MD13" s="25">
        <f>2+92+32+1+22+43+14+4</f>
        <v>210</v>
      </c>
      <c r="ME13" s="28" t="s">
        <v>114</v>
      </c>
      <c r="MF13" s="28" t="s">
        <v>102</v>
      </c>
      <c r="MG13" s="28" t="s">
        <v>102</v>
      </c>
      <c r="MH13" s="25">
        <v>12</v>
      </c>
      <c r="MI13" s="25" t="s">
        <v>114</v>
      </c>
      <c r="MJ13" s="25" t="s">
        <v>102</v>
      </c>
      <c r="MK13" s="28" t="s">
        <v>102</v>
      </c>
      <c r="ML13" s="28" t="s">
        <v>114</v>
      </c>
      <c r="MM13" s="28" t="s">
        <v>102</v>
      </c>
      <c r="MN13" s="28">
        <v>3</v>
      </c>
      <c r="MO13" s="28" t="s">
        <v>114</v>
      </c>
      <c r="MP13" s="28">
        <v>1</v>
      </c>
      <c r="MQ13" s="25" t="s">
        <v>102</v>
      </c>
      <c r="MR13" s="25" t="s">
        <v>102</v>
      </c>
      <c r="MS13" s="28" t="s">
        <v>114</v>
      </c>
      <c r="MT13" s="25" t="s">
        <v>102</v>
      </c>
      <c r="MU13" s="25" t="s">
        <v>102</v>
      </c>
      <c r="MV13" s="25">
        <v>1</v>
      </c>
      <c r="MW13" s="25" t="s">
        <v>102</v>
      </c>
      <c r="MX13" s="28">
        <v>13</v>
      </c>
      <c r="MY13" s="28" t="s">
        <v>102</v>
      </c>
      <c r="MZ13" s="28">
        <f>5+1+6+3+1+7+3+1+6+4+5</f>
        <v>42</v>
      </c>
      <c r="NA13" s="28" t="s">
        <v>102</v>
      </c>
      <c r="NB13" s="28" t="s">
        <v>102</v>
      </c>
      <c r="NC13" s="28" t="s">
        <v>102</v>
      </c>
      <c r="ND13" s="25" t="s">
        <v>102</v>
      </c>
      <c r="NE13" s="28" t="s">
        <v>102</v>
      </c>
      <c r="NF13" s="25" t="s">
        <v>102</v>
      </c>
      <c r="NG13" s="25" t="s">
        <v>102</v>
      </c>
      <c r="NH13" s="25" t="s">
        <v>102</v>
      </c>
      <c r="NI13" s="25" t="s">
        <v>102</v>
      </c>
      <c r="NJ13" s="25" t="s">
        <v>102</v>
      </c>
      <c r="NK13" s="25" t="s">
        <v>102</v>
      </c>
      <c r="NL13" s="25" t="s">
        <v>114</v>
      </c>
      <c r="NM13" s="25" t="s">
        <v>102</v>
      </c>
      <c r="NN13" s="25" t="s">
        <v>102</v>
      </c>
      <c r="NO13" s="25" t="s">
        <v>102</v>
      </c>
      <c r="NP13" s="25" t="s">
        <v>102</v>
      </c>
      <c r="NQ13" s="29" t="s">
        <v>102</v>
      </c>
      <c r="NR13" s="25" t="s">
        <v>102</v>
      </c>
      <c r="NS13" s="25" t="s">
        <v>102</v>
      </c>
      <c r="NT13" s="25" t="s">
        <v>102</v>
      </c>
      <c r="NU13" s="25" t="s">
        <v>102</v>
      </c>
      <c r="NV13" s="25" t="s">
        <v>102</v>
      </c>
      <c r="NW13" s="25" t="s">
        <v>114</v>
      </c>
      <c r="NX13" s="25">
        <v>20</v>
      </c>
      <c r="NY13" s="25">
        <f>24+115+8+18+13</f>
        <v>178</v>
      </c>
      <c r="NZ13" s="25">
        <v>14</v>
      </c>
      <c r="OA13" s="25" t="s">
        <v>114</v>
      </c>
      <c r="OB13" s="28" t="s">
        <v>114</v>
      </c>
      <c r="OC13" s="25">
        <v>1</v>
      </c>
      <c r="OD13" s="25" t="s">
        <v>102</v>
      </c>
      <c r="OE13" s="25">
        <v>2</v>
      </c>
      <c r="OF13" s="25" t="s">
        <v>102</v>
      </c>
      <c r="OG13" s="26" t="s">
        <v>102</v>
      </c>
      <c r="OH13" s="28">
        <v>4</v>
      </c>
      <c r="OI13" s="28" t="s">
        <v>102</v>
      </c>
      <c r="OJ13" s="33" t="s">
        <v>102</v>
      </c>
      <c r="OK13" s="25" t="s">
        <v>102</v>
      </c>
      <c r="OL13" s="25" t="s">
        <v>102</v>
      </c>
      <c r="OM13" s="25" t="s">
        <v>102</v>
      </c>
      <c r="ON13" s="25" t="s">
        <v>102</v>
      </c>
      <c r="OO13" s="25" t="s">
        <v>102</v>
      </c>
      <c r="OP13" s="28" t="s">
        <v>102</v>
      </c>
      <c r="OQ13" s="28" t="s">
        <v>102</v>
      </c>
      <c r="OR13" s="28" t="s">
        <v>102</v>
      </c>
      <c r="OS13" s="28" t="s">
        <v>114</v>
      </c>
      <c r="OT13" s="28">
        <v>2</v>
      </c>
      <c r="OU13" s="25" t="s">
        <v>102</v>
      </c>
      <c r="OV13" s="25" t="s">
        <v>102</v>
      </c>
      <c r="OW13" s="25" t="s">
        <v>102</v>
      </c>
      <c r="OX13" s="25" t="s">
        <v>102</v>
      </c>
      <c r="OY13" s="25" t="s">
        <v>114</v>
      </c>
      <c r="OZ13" s="25" t="s">
        <v>102</v>
      </c>
      <c r="PA13" s="25" t="s">
        <v>102</v>
      </c>
      <c r="PB13" s="25" t="s">
        <v>102</v>
      </c>
      <c r="PC13" s="25">
        <v>17</v>
      </c>
      <c r="PD13" s="28" t="s">
        <v>114</v>
      </c>
      <c r="PE13" s="28" t="s">
        <v>114</v>
      </c>
      <c r="PF13" s="28" t="s">
        <v>114</v>
      </c>
      <c r="PG13" s="28" t="s">
        <v>102</v>
      </c>
      <c r="PH13" s="28" t="s">
        <v>114</v>
      </c>
      <c r="PI13" s="28" t="s">
        <v>114</v>
      </c>
      <c r="PJ13" s="25" t="s">
        <v>102</v>
      </c>
      <c r="PK13" s="25" t="s">
        <v>102</v>
      </c>
      <c r="PL13" s="25" t="s">
        <v>102</v>
      </c>
      <c r="PM13" s="25" t="s">
        <v>102</v>
      </c>
      <c r="PN13" s="25" t="s">
        <v>102</v>
      </c>
      <c r="PO13" s="25">
        <f>2+82+20+3+5+5</f>
        <v>117</v>
      </c>
      <c r="PP13" s="25" t="s">
        <v>102</v>
      </c>
      <c r="PQ13" s="25" t="s">
        <v>114</v>
      </c>
      <c r="PR13" s="25" t="s">
        <v>102</v>
      </c>
      <c r="PS13" s="25" t="s">
        <v>114</v>
      </c>
      <c r="PT13" s="25" t="s">
        <v>102</v>
      </c>
      <c r="PU13" s="28" t="s">
        <v>114</v>
      </c>
      <c r="PV13" s="28" t="s">
        <v>102</v>
      </c>
      <c r="PW13" s="28" t="s">
        <v>114</v>
      </c>
      <c r="PX13" s="28" t="s">
        <v>102</v>
      </c>
      <c r="PY13" s="28">
        <f>6+1+4+6+10</f>
        <v>27</v>
      </c>
      <c r="PZ13" s="28" t="s">
        <v>102</v>
      </c>
      <c r="QA13" s="28" t="s">
        <v>102</v>
      </c>
      <c r="QB13" s="25" t="s">
        <v>114</v>
      </c>
      <c r="QC13" s="25" t="s">
        <v>102</v>
      </c>
      <c r="QD13" s="28" t="s">
        <v>102</v>
      </c>
      <c r="QE13" s="28" t="s">
        <v>102</v>
      </c>
      <c r="QF13" s="25" t="s">
        <v>102</v>
      </c>
      <c r="QG13" s="25">
        <f>1+2+5+3+1+6+56+3+4+1+1+10+3</f>
        <v>96</v>
      </c>
      <c r="QH13" s="25">
        <v>2</v>
      </c>
      <c r="QI13" s="58" t="s">
        <v>114</v>
      </c>
      <c r="QJ13" s="28" t="s">
        <v>102</v>
      </c>
      <c r="QK13" s="28">
        <v>2</v>
      </c>
      <c r="QL13" s="28">
        <v>11</v>
      </c>
      <c r="QM13" s="28">
        <v>5</v>
      </c>
      <c r="QN13" s="28">
        <v>1</v>
      </c>
      <c r="QO13" s="25" t="s">
        <v>102</v>
      </c>
      <c r="QP13" s="25" t="s">
        <v>102</v>
      </c>
      <c r="QQ13" s="25" t="s">
        <v>102</v>
      </c>
      <c r="QR13" s="25" t="s">
        <v>102</v>
      </c>
      <c r="QS13" s="25" t="s">
        <v>102</v>
      </c>
      <c r="QT13" s="25" t="s">
        <v>102</v>
      </c>
      <c r="QU13" s="25" t="s">
        <v>102</v>
      </c>
      <c r="QV13" s="25" t="s">
        <v>102</v>
      </c>
      <c r="QW13" s="25" t="s">
        <v>102</v>
      </c>
      <c r="QX13" s="25" t="s">
        <v>114</v>
      </c>
      <c r="QY13" s="25">
        <v>2</v>
      </c>
      <c r="QZ13" s="25" t="s">
        <v>114</v>
      </c>
      <c r="RA13" s="25" t="s">
        <v>102</v>
      </c>
      <c r="RB13" s="25" t="s">
        <v>102</v>
      </c>
      <c r="RC13" s="25">
        <v>1</v>
      </c>
      <c r="RD13" s="25" t="s">
        <v>102</v>
      </c>
      <c r="RE13" s="25" t="s">
        <v>102</v>
      </c>
      <c r="RF13" s="25">
        <v>2</v>
      </c>
      <c r="RG13" s="25" t="s">
        <v>102</v>
      </c>
      <c r="RH13" s="25" t="s">
        <v>102</v>
      </c>
      <c r="RI13" s="25" t="s">
        <v>102</v>
      </c>
      <c r="RJ13" s="25" t="s">
        <v>102</v>
      </c>
      <c r="RK13" s="25" t="s">
        <v>102</v>
      </c>
      <c r="RL13" s="25" t="s">
        <v>102</v>
      </c>
      <c r="RM13" s="25" t="s">
        <v>102</v>
      </c>
      <c r="RN13" s="25" t="s">
        <v>114</v>
      </c>
      <c r="RO13" s="25" t="s">
        <v>102</v>
      </c>
      <c r="RP13" s="25" t="s">
        <v>102</v>
      </c>
      <c r="RQ13" s="25" t="s">
        <v>102</v>
      </c>
      <c r="RR13" s="25" t="s">
        <v>102</v>
      </c>
      <c r="RS13" s="25" t="s">
        <v>102</v>
      </c>
      <c r="RT13" s="25" t="s">
        <v>102</v>
      </c>
      <c r="RU13" s="25" t="s">
        <v>102</v>
      </c>
      <c r="RV13" s="25" t="s">
        <v>102</v>
      </c>
      <c r="RW13" s="25" t="s">
        <v>102</v>
      </c>
      <c r="RX13" s="25" t="s">
        <v>102</v>
      </c>
      <c r="RY13" s="25" t="s">
        <v>114</v>
      </c>
      <c r="RZ13" s="25" t="s">
        <v>102</v>
      </c>
      <c r="SA13" s="25" t="s">
        <v>102</v>
      </c>
      <c r="SB13" s="25" t="s">
        <v>102</v>
      </c>
      <c r="SC13" s="25" t="s">
        <v>102</v>
      </c>
      <c r="SD13" s="25" t="s">
        <v>102</v>
      </c>
      <c r="SE13" s="25" t="s">
        <v>102</v>
      </c>
      <c r="SF13" s="25" t="s">
        <v>102</v>
      </c>
      <c r="SG13" s="25" t="s">
        <v>102</v>
      </c>
      <c r="SH13" s="25" t="s">
        <v>102</v>
      </c>
      <c r="SI13" s="25" t="s">
        <v>102</v>
      </c>
      <c r="SJ13" s="25">
        <v>1</v>
      </c>
      <c r="SK13" s="25" t="s">
        <v>102</v>
      </c>
      <c r="SL13" s="25" t="s">
        <v>102</v>
      </c>
      <c r="SM13" s="25" t="s">
        <v>102</v>
      </c>
      <c r="SN13" s="25">
        <f>1+5+2+2+1</f>
        <v>11</v>
      </c>
      <c r="SO13" s="25">
        <f>1+32+30+1+1+7+5+1</f>
        <v>78</v>
      </c>
      <c r="SP13" s="25" t="s">
        <v>102</v>
      </c>
      <c r="SQ13" s="25" t="s">
        <v>102</v>
      </c>
      <c r="SR13" s="25" t="s">
        <v>102</v>
      </c>
      <c r="SS13" s="25" t="s">
        <v>102</v>
      </c>
      <c r="ST13" s="25" t="s">
        <v>102</v>
      </c>
      <c r="SU13" s="25" t="s">
        <v>102</v>
      </c>
      <c r="SV13" s="28" t="s">
        <v>102</v>
      </c>
      <c r="SW13" s="25">
        <f>4+4+5+3+10</f>
        <v>26</v>
      </c>
      <c r="SX13" s="25" t="s">
        <v>102</v>
      </c>
      <c r="SY13" s="25" t="s">
        <v>102</v>
      </c>
      <c r="SZ13" s="25">
        <v>1</v>
      </c>
      <c r="TA13" s="25" t="s">
        <v>102</v>
      </c>
      <c r="TB13" s="25" t="s">
        <v>102</v>
      </c>
      <c r="TC13" s="25" t="s">
        <v>102</v>
      </c>
      <c r="TD13" s="25" t="s">
        <v>102</v>
      </c>
      <c r="TE13" s="25" t="s">
        <v>102</v>
      </c>
      <c r="TF13" s="25" t="s">
        <v>102</v>
      </c>
      <c r="TG13" s="25" t="s">
        <v>102</v>
      </c>
      <c r="TH13" s="25" t="s">
        <v>102</v>
      </c>
      <c r="TI13" s="25" t="s">
        <v>102</v>
      </c>
      <c r="TJ13" s="25" t="s">
        <v>102</v>
      </c>
      <c r="TK13" s="25" t="s">
        <v>102</v>
      </c>
      <c r="TL13" s="25">
        <f>1+4+2+12+10</f>
        <v>29</v>
      </c>
      <c r="TM13" s="25" t="s">
        <v>114</v>
      </c>
      <c r="TN13" s="25" t="s">
        <v>114</v>
      </c>
      <c r="TO13" s="28">
        <v>3</v>
      </c>
      <c r="TP13" s="28">
        <v>1</v>
      </c>
      <c r="TQ13" s="96"/>
      <c r="TR13" s="28">
        <v>1</v>
      </c>
      <c r="TS13" s="28">
        <f>5+8+18+8</f>
        <v>39</v>
      </c>
      <c r="TT13" s="28" t="s">
        <v>114</v>
      </c>
      <c r="TU13" s="87"/>
      <c r="TV13" s="25" t="s">
        <v>114</v>
      </c>
      <c r="TW13" s="25">
        <v>14</v>
      </c>
      <c r="TX13" s="25">
        <v>2</v>
      </c>
      <c r="TY13" s="25">
        <f>1+1+7+53+46+1+1+117+32</f>
        <v>259</v>
      </c>
      <c r="TZ13" s="25" t="s">
        <v>114</v>
      </c>
      <c r="UA13" s="25" t="s">
        <v>114</v>
      </c>
      <c r="UB13" s="25" t="s">
        <v>114</v>
      </c>
      <c r="UC13" s="25">
        <f>1+8+1+1+24+10</f>
        <v>45</v>
      </c>
      <c r="UD13" s="25">
        <f>8+27+8+30+11</f>
        <v>84</v>
      </c>
      <c r="UE13" s="25" t="s">
        <v>114</v>
      </c>
      <c r="UF13" s="25" t="s">
        <v>102</v>
      </c>
      <c r="UG13" s="25" t="s">
        <v>102</v>
      </c>
      <c r="UH13" s="25" t="s">
        <v>114</v>
      </c>
      <c r="UI13" s="25" t="s">
        <v>102</v>
      </c>
      <c r="UJ13" s="25" t="s">
        <v>114</v>
      </c>
      <c r="UK13" s="25" t="s">
        <v>114</v>
      </c>
      <c r="UL13" s="25" t="s">
        <v>114</v>
      </c>
      <c r="UM13" s="25" t="s">
        <v>114</v>
      </c>
      <c r="UN13" s="25" t="s">
        <v>114</v>
      </c>
      <c r="UO13" s="25" t="s">
        <v>114</v>
      </c>
      <c r="UP13" s="25" t="s">
        <v>114</v>
      </c>
      <c r="UQ13" s="25" t="s">
        <v>114</v>
      </c>
      <c r="UR13" s="28" t="s">
        <v>114</v>
      </c>
      <c r="US13" s="25">
        <f>1+38+2+1+2+2</f>
        <v>46</v>
      </c>
      <c r="UT13" s="58" t="s">
        <v>114</v>
      </c>
      <c r="UU13" s="25">
        <v>625</v>
      </c>
      <c r="UV13" s="25">
        <v>1</v>
      </c>
      <c r="UW13" s="28" t="s">
        <v>114</v>
      </c>
      <c r="UX13" s="28">
        <v>8</v>
      </c>
      <c r="UY13" s="25">
        <v>90</v>
      </c>
      <c r="UZ13" s="28" t="s">
        <v>114</v>
      </c>
      <c r="VA13" s="25" t="s">
        <v>102</v>
      </c>
      <c r="VB13" s="25" t="s">
        <v>114</v>
      </c>
      <c r="VC13" s="25">
        <v>1</v>
      </c>
      <c r="VD13" s="25" t="s">
        <v>114</v>
      </c>
      <c r="VE13" s="25" t="s">
        <v>102</v>
      </c>
      <c r="VF13" s="58" t="s">
        <v>114</v>
      </c>
      <c r="VG13" s="28" t="s">
        <v>102</v>
      </c>
      <c r="VH13" s="28" t="s">
        <v>114</v>
      </c>
      <c r="VI13" s="28" t="s">
        <v>102</v>
      </c>
      <c r="VJ13" s="28" t="s">
        <v>102</v>
      </c>
      <c r="VK13" s="28" t="s">
        <v>114</v>
      </c>
      <c r="VL13" s="28">
        <v>1</v>
      </c>
      <c r="VM13" s="28" t="s">
        <v>102</v>
      </c>
      <c r="VN13" s="28" t="s">
        <v>114</v>
      </c>
      <c r="VO13" s="28" t="s">
        <v>102</v>
      </c>
      <c r="VP13" s="24" t="s">
        <v>102</v>
      </c>
      <c r="VQ13" s="24" t="s">
        <v>114</v>
      </c>
      <c r="VR13" s="24" t="s">
        <v>114</v>
      </c>
      <c r="VS13" s="24" t="s">
        <v>114</v>
      </c>
      <c r="VT13" s="24">
        <v>2</v>
      </c>
      <c r="VU13" s="24" t="s">
        <v>114</v>
      </c>
      <c r="VV13" s="24">
        <v>28</v>
      </c>
      <c r="VW13" s="24" t="s">
        <v>114</v>
      </c>
      <c r="VX13" s="24">
        <v>2</v>
      </c>
      <c r="VY13" s="24">
        <v>1</v>
      </c>
      <c r="VZ13" s="25" t="s">
        <v>102</v>
      </c>
      <c r="WA13" s="25">
        <v>21</v>
      </c>
      <c r="WB13" s="25" t="s">
        <v>114</v>
      </c>
      <c r="WC13" s="25" t="s">
        <v>102</v>
      </c>
      <c r="WD13" s="25" t="s">
        <v>114</v>
      </c>
      <c r="WE13" s="25" t="s">
        <v>102</v>
      </c>
      <c r="WF13" s="25" t="s">
        <v>102</v>
      </c>
      <c r="WG13" s="25" t="s">
        <v>114</v>
      </c>
      <c r="WH13" s="25">
        <f>44+146+52+43+25</f>
        <v>310</v>
      </c>
      <c r="WI13" s="87"/>
      <c r="WJ13" s="25">
        <f>16+26+1+2+6+1+8+3</f>
        <v>63</v>
      </c>
      <c r="WK13" s="25" t="s">
        <v>102</v>
      </c>
      <c r="WL13" s="25" t="s">
        <v>114</v>
      </c>
      <c r="WM13" s="25" t="s">
        <v>102</v>
      </c>
      <c r="WN13" s="25">
        <v>6</v>
      </c>
      <c r="WO13" s="25" t="s">
        <v>102</v>
      </c>
      <c r="WP13" s="25" t="s">
        <v>114</v>
      </c>
      <c r="WQ13" s="25" t="s">
        <v>114</v>
      </c>
      <c r="WR13" s="25">
        <v>4</v>
      </c>
      <c r="WS13" s="25" t="s">
        <v>102</v>
      </c>
      <c r="WT13" s="25" t="s">
        <v>114</v>
      </c>
      <c r="WU13" s="25" t="s">
        <v>102</v>
      </c>
      <c r="WV13" s="25" t="s">
        <v>114</v>
      </c>
      <c r="WW13" s="25" t="s">
        <v>102</v>
      </c>
      <c r="WX13" s="25" t="s">
        <v>114</v>
      </c>
      <c r="WY13" s="28" t="s">
        <v>114</v>
      </c>
      <c r="WZ13" s="28" t="s">
        <v>102</v>
      </c>
      <c r="XA13" s="28">
        <f>3+3+3+4+2+8+3</f>
        <v>26</v>
      </c>
      <c r="XB13" s="28" t="s">
        <v>102</v>
      </c>
      <c r="XC13" s="28" t="s">
        <v>114</v>
      </c>
      <c r="XD13" s="28" t="s">
        <v>102</v>
      </c>
      <c r="XE13" s="28" t="s">
        <v>114</v>
      </c>
      <c r="XF13" s="28" t="s">
        <v>102</v>
      </c>
      <c r="XG13" s="28" t="s">
        <v>114</v>
      </c>
      <c r="XH13" s="28" t="s">
        <v>114</v>
      </c>
      <c r="XI13" s="25">
        <v>1</v>
      </c>
      <c r="XJ13" s="25" t="s">
        <v>102</v>
      </c>
      <c r="XK13" s="25" t="s">
        <v>102</v>
      </c>
      <c r="XL13" s="25" t="s">
        <v>114</v>
      </c>
      <c r="XM13" s="25" t="s">
        <v>114</v>
      </c>
      <c r="XN13" s="25" t="s">
        <v>114</v>
      </c>
      <c r="XO13" s="25" t="s">
        <v>102</v>
      </c>
      <c r="XP13" s="25">
        <f>1+83+114+1+2</f>
        <v>201</v>
      </c>
      <c r="XQ13" s="25" t="s">
        <v>114</v>
      </c>
      <c r="XR13" s="25" t="s">
        <v>114</v>
      </c>
      <c r="XS13" s="25" t="s">
        <v>102</v>
      </c>
      <c r="XT13" s="24" t="s">
        <v>114</v>
      </c>
      <c r="XU13" s="24" t="s">
        <v>114</v>
      </c>
      <c r="XV13" s="24">
        <v>2</v>
      </c>
      <c r="XW13" s="24">
        <f>1+3+1+1</f>
        <v>6</v>
      </c>
      <c r="XX13" s="24" t="s">
        <v>114</v>
      </c>
      <c r="XY13" s="24" t="s">
        <v>114</v>
      </c>
      <c r="XZ13" s="24" t="s">
        <v>114</v>
      </c>
      <c r="YA13" s="31">
        <v>2</v>
      </c>
      <c r="YB13" s="31" t="s">
        <v>114</v>
      </c>
      <c r="YC13" s="31" t="s">
        <v>114</v>
      </c>
      <c r="YD13" s="25" t="s">
        <v>102</v>
      </c>
      <c r="YE13" s="25">
        <v>8</v>
      </c>
      <c r="YF13" s="25">
        <v>2</v>
      </c>
      <c r="YG13" s="25" t="s">
        <v>114</v>
      </c>
      <c r="YH13" s="25" t="s">
        <v>102</v>
      </c>
      <c r="YI13" s="25" t="s">
        <v>102</v>
      </c>
      <c r="YJ13" s="87"/>
      <c r="YK13" s="25" t="s">
        <v>114</v>
      </c>
      <c r="YL13" s="96"/>
      <c r="YM13" s="30" t="s">
        <v>114</v>
      </c>
      <c r="YN13" s="30" t="s">
        <v>114</v>
      </c>
      <c r="YO13" s="30" t="s">
        <v>114</v>
      </c>
      <c r="YP13" s="30" t="s">
        <v>114</v>
      </c>
      <c r="YQ13" s="30" t="s">
        <v>114</v>
      </c>
      <c r="YR13" s="30" t="s">
        <v>102</v>
      </c>
      <c r="YS13" s="30" t="s">
        <v>114</v>
      </c>
      <c r="YT13" s="28" t="s">
        <v>114</v>
      </c>
      <c r="YU13" s="28" t="s">
        <v>102</v>
      </c>
      <c r="YV13" s="29" t="s">
        <v>102</v>
      </c>
      <c r="YW13" s="87"/>
      <c r="YX13" s="31" t="s">
        <v>114</v>
      </c>
      <c r="YY13" s="44">
        <v>1</v>
      </c>
      <c r="YZ13" s="44" t="s">
        <v>102</v>
      </c>
      <c r="ZA13" s="29" t="s">
        <v>102</v>
      </c>
      <c r="ZB13" s="28">
        <v>4</v>
      </c>
      <c r="ZC13" s="28" t="s">
        <v>114</v>
      </c>
      <c r="ZD13" s="28" t="s">
        <v>114</v>
      </c>
      <c r="ZE13" s="25" t="s">
        <v>102</v>
      </c>
      <c r="ZF13" s="25" t="s">
        <v>114</v>
      </c>
      <c r="ZG13" s="25" t="s">
        <v>102</v>
      </c>
      <c r="ZH13" s="25">
        <v>1</v>
      </c>
      <c r="ZI13" s="29" t="s">
        <v>102</v>
      </c>
      <c r="ZJ13" s="25" t="s">
        <v>114</v>
      </c>
      <c r="ZK13" s="25" t="s">
        <v>114</v>
      </c>
      <c r="ZL13" s="25">
        <v>3</v>
      </c>
      <c r="ZM13" s="25" t="s">
        <v>102</v>
      </c>
      <c r="ZN13" s="25" t="s">
        <v>114</v>
      </c>
      <c r="ZO13" s="25" t="s">
        <v>102</v>
      </c>
      <c r="ZP13" s="28" t="s">
        <v>114</v>
      </c>
      <c r="ZQ13" s="28" t="s">
        <v>114</v>
      </c>
      <c r="ZR13" s="28" t="s">
        <v>102</v>
      </c>
      <c r="ZS13" s="28">
        <v>13</v>
      </c>
      <c r="ZT13" s="28">
        <v>2</v>
      </c>
      <c r="ZU13" s="28" t="s">
        <v>102</v>
      </c>
      <c r="ZV13" s="28">
        <v>1</v>
      </c>
      <c r="ZW13" s="28" t="s">
        <v>102</v>
      </c>
      <c r="ZX13" s="28" t="s">
        <v>102</v>
      </c>
      <c r="ZY13" s="24" t="s">
        <v>102</v>
      </c>
      <c r="ZZ13" s="29" t="s">
        <v>102</v>
      </c>
      <c r="AAA13" s="29" t="s">
        <v>102</v>
      </c>
      <c r="AAB13" s="25" t="s">
        <v>102</v>
      </c>
      <c r="AAC13" s="25">
        <v>1</v>
      </c>
      <c r="AAD13" s="24" t="s">
        <v>102</v>
      </c>
      <c r="AAE13" s="39" t="s">
        <v>102</v>
      </c>
      <c r="AAF13" s="24" t="s">
        <v>114</v>
      </c>
      <c r="AAG13" s="25" t="s">
        <v>102</v>
      </c>
      <c r="AAH13" s="24" t="s">
        <v>114</v>
      </c>
      <c r="AAI13" s="24" t="s">
        <v>102</v>
      </c>
      <c r="AAJ13" s="25" t="s">
        <v>102</v>
      </c>
      <c r="AAK13" s="24">
        <f>1+2+7+1+1</f>
        <v>12</v>
      </c>
      <c r="AAL13" s="25" t="s">
        <v>102</v>
      </c>
      <c r="AAM13" s="25" t="s">
        <v>114</v>
      </c>
      <c r="AAN13" s="25" t="s">
        <v>102</v>
      </c>
      <c r="AAO13" s="29" t="s">
        <v>102</v>
      </c>
      <c r="AAP13" s="29" t="s">
        <v>102</v>
      </c>
      <c r="AAQ13" s="28">
        <v>1</v>
      </c>
      <c r="AAR13" s="29" t="s">
        <v>114</v>
      </c>
      <c r="AAS13" s="87"/>
      <c r="AAT13" s="25" t="s">
        <v>102</v>
      </c>
      <c r="AAU13" s="25" t="s">
        <v>102</v>
      </c>
      <c r="AAV13" s="87"/>
      <c r="AAW13" s="31" t="s">
        <v>102</v>
      </c>
      <c r="AAX13" s="25">
        <v>43</v>
      </c>
      <c r="AAY13" s="25">
        <v>2</v>
      </c>
      <c r="AAZ13" s="25" t="s">
        <v>102</v>
      </c>
      <c r="ABA13" s="25" t="s">
        <v>102</v>
      </c>
      <c r="ABB13" s="25" t="s">
        <v>102</v>
      </c>
      <c r="ABC13" s="25">
        <v>3</v>
      </c>
      <c r="ABD13" s="28" t="s">
        <v>102</v>
      </c>
      <c r="ABE13" s="25">
        <v>3</v>
      </c>
      <c r="ABF13" s="24" t="s">
        <v>114</v>
      </c>
      <c r="ABG13" s="25" t="s">
        <v>114</v>
      </c>
      <c r="ABH13" s="25" t="s">
        <v>102</v>
      </c>
      <c r="ABI13" s="25" t="s">
        <v>114</v>
      </c>
      <c r="ABJ13" s="25" t="s">
        <v>114</v>
      </c>
      <c r="ABK13" s="25" t="s">
        <v>102</v>
      </c>
      <c r="ABL13" s="25">
        <v>1</v>
      </c>
      <c r="ABM13" s="25" t="s">
        <v>102</v>
      </c>
      <c r="ABN13" s="25" t="s">
        <v>102</v>
      </c>
      <c r="ABO13" s="25" t="s">
        <v>102</v>
      </c>
      <c r="ABP13" s="30" t="s">
        <v>114</v>
      </c>
      <c r="ABQ13" s="25">
        <v>1</v>
      </c>
      <c r="ABR13" s="25" t="s">
        <v>102</v>
      </c>
      <c r="ABS13" s="25" t="s">
        <v>114</v>
      </c>
      <c r="ABT13" s="25" t="s">
        <v>114</v>
      </c>
      <c r="ABU13" s="28" t="s">
        <v>102</v>
      </c>
      <c r="ABV13" s="28" t="s">
        <v>102</v>
      </c>
      <c r="ABW13" s="25" t="s">
        <v>102</v>
      </c>
      <c r="ABX13" s="25" t="s">
        <v>102</v>
      </c>
      <c r="ABY13" s="25">
        <v>45</v>
      </c>
      <c r="ABZ13" s="25">
        <v>47</v>
      </c>
      <c r="ACA13" s="25" t="s">
        <v>102</v>
      </c>
      <c r="ACB13" s="25" t="s">
        <v>102</v>
      </c>
      <c r="ACC13" s="25" t="s">
        <v>102</v>
      </c>
      <c r="ACD13" s="25">
        <v>1</v>
      </c>
      <c r="ACE13" s="25">
        <v>1</v>
      </c>
      <c r="ACF13" s="25" t="s">
        <v>102</v>
      </c>
      <c r="ACG13" s="28" t="s">
        <v>102</v>
      </c>
      <c r="ACH13" s="28" t="s">
        <v>114</v>
      </c>
      <c r="ACI13" s="25">
        <v>1</v>
      </c>
      <c r="ACJ13" s="25">
        <v>6</v>
      </c>
      <c r="ACK13" s="25">
        <v>13</v>
      </c>
      <c r="ACL13" s="25" t="s">
        <v>102</v>
      </c>
      <c r="ACM13" s="25">
        <f>15+5+24+6+7+17+7+5+3+2+3+6+4+3+2</f>
        <v>109</v>
      </c>
      <c r="ACN13" s="25" t="s">
        <v>102</v>
      </c>
      <c r="ACO13" s="29" t="s">
        <v>102</v>
      </c>
      <c r="ACP13" s="29" t="s">
        <v>102</v>
      </c>
      <c r="ACQ13" s="25" t="s">
        <v>102</v>
      </c>
      <c r="ACR13" s="25" t="s">
        <v>102</v>
      </c>
      <c r="ACS13" s="25">
        <v>3</v>
      </c>
      <c r="ACT13" s="25">
        <v>1</v>
      </c>
      <c r="ACU13" s="25" t="s">
        <v>102</v>
      </c>
      <c r="ACV13" s="25" t="s">
        <v>102</v>
      </c>
      <c r="ACW13" s="25" t="s">
        <v>102</v>
      </c>
      <c r="ACX13" s="25" t="s">
        <v>102</v>
      </c>
      <c r="ACY13" s="25" t="s">
        <v>102</v>
      </c>
      <c r="ACZ13" s="25" t="s">
        <v>102</v>
      </c>
      <c r="ADA13" s="25" t="s">
        <v>102</v>
      </c>
      <c r="ADB13" s="25" t="s">
        <v>102</v>
      </c>
      <c r="ADC13" s="25" t="s">
        <v>114</v>
      </c>
      <c r="ADD13" s="25" t="s">
        <v>114</v>
      </c>
      <c r="ADE13" s="25" t="s">
        <v>102</v>
      </c>
      <c r="ADF13" s="25">
        <v>2</v>
      </c>
      <c r="ADG13" s="25" t="s">
        <v>102</v>
      </c>
      <c r="ADH13" s="25" t="s">
        <v>102</v>
      </c>
      <c r="ADI13" s="25" t="s">
        <v>102</v>
      </c>
      <c r="ADJ13" s="25">
        <v>4</v>
      </c>
      <c r="ADK13" s="25" t="s">
        <v>114</v>
      </c>
      <c r="ADL13" s="25" t="s">
        <v>102</v>
      </c>
      <c r="ADM13" s="25" t="s">
        <v>102</v>
      </c>
      <c r="ADN13" s="26" t="s">
        <v>102</v>
      </c>
      <c r="ADO13" s="25" t="s">
        <v>102</v>
      </c>
      <c r="ADP13" s="25">
        <v>5</v>
      </c>
      <c r="ADQ13" s="25">
        <v>2</v>
      </c>
      <c r="ADR13" s="25" t="s">
        <v>102</v>
      </c>
      <c r="ADS13" s="25">
        <v>13</v>
      </c>
      <c r="ADT13" s="25" t="s">
        <v>102</v>
      </c>
      <c r="ADU13" s="25">
        <v>20</v>
      </c>
      <c r="ADV13" s="25" t="s">
        <v>102</v>
      </c>
      <c r="ADW13" s="25">
        <v>6</v>
      </c>
      <c r="ADX13" s="28" t="s">
        <v>102</v>
      </c>
      <c r="ADY13" s="25">
        <v>17</v>
      </c>
      <c r="ADZ13" s="25" t="s">
        <v>102</v>
      </c>
      <c r="AEA13" s="28" t="s">
        <v>102</v>
      </c>
      <c r="AEB13" s="25" t="s">
        <v>102</v>
      </c>
      <c r="AEC13" s="25" t="s">
        <v>102</v>
      </c>
      <c r="AED13" s="25">
        <f>1+30+6+2+1</f>
        <v>40</v>
      </c>
      <c r="AEE13" s="25" t="s">
        <v>114</v>
      </c>
      <c r="AEF13" s="28" t="s">
        <v>102</v>
      </c>
      <c r="AEG13" s="28" t="s">
        <v>114</v>
      </c>
      <c r="AEH13" s="28" t="s">
        <v>114</v>
      </c>
      <c r="AEI13" s="28" t="s">
        <v>102</v>
      </c>
      <c r="AEJ13" s="25" t="s">
        <v>114</v>
      </c>
      <c r="AEK13" s="24" t="s">
        <v>102</v>
      </c>
      <c r="AEL13" s="24" t="s">
        <v>102</v>
      </c>
      <c r="AEM13" s="24" t="s">
        <v>102</v>
      </c>
      <c r="AEN13" s="24" t="s">
        <v>114</v>
      </c>
      <c r="AEO13" s="24" t="s">
        <v>102</v>
      </c>
      <c r="AEP13" s="24" t="s">
        <v>102</v>
      </c>
      <c r="AEQ13" s="31">
        <v>2</v>
      </c>
      <c r="AER13" s="39" t="s">
        <v>102</v>
      </c>
      <c r="AES13" s="25" t="s">
        <v>102</v>
      </c>
      <c r="AET13" s="28" t="s">
        <v>102</v>
      </c>
      <c r="AEU13" s="28" t="s">
        <v>114</v>
      </c>
      <c r="AEV13" s="28" t="s">
        <v>114</v>
      </c>
      <c r="AEW13" s="28" t="s">
        <v>114</v>
      </c>
      <c r="AEX13" s="87"/>
      <c r="AEY13" s="37" t="s">
        <v>102</v>
      </c>
      <c r="AEZ13" s="24">
        <v>2</v>
      </c>
      <c r="AFA13" s="24" t="s">
        <v>102</v>
      </c>
      <c r="AFB13" s="24" t="s">
        <v>102</v>
      </c>
      <c r="AFC13" s="24">
        <v>2</v>
      </c>
      <c r="AFD13" s="24" t="s">
        <v>114</v>
      </c>
      <c r="AFE13" s="25" t="s">
        <v>114</v>
      </c>
      <c r="AFF13" s="25" t="s">
        <v>102</v>
      </c>
      <c r="AFG13" s="25" t="s">
        <v>102</v>
      </c>
      <c r="AFH13" s="25" t="s">
        <v>102</v>
      </c>
      <c r="AFI13" s="26">
        <v>1</v>
      </c>
      <c r="AFJ13" s="25" t="s">
        <v>102</v>
      </c>
      <c r="AFK13" s="28" t="s">
        <v>102</v>
      </c>
      <c r="AFL13" s="28" t="s">
        <v>114</v>
      </c>
      <c r="AFM13" s="28" t="s">
        <v>102</v>
      </c>
      <c r="AFN13" s="25" t="s">
        <v>102</v>
      </c>
      <c r="AFO13" s="25" t="s">
        <v>102</v>
      </c>
      <c r="AFP13" s="25" t="s">
        <v>102</v>
      </c>
      <c r="AFQ13" s="28" t="s">
        <v>114</v>
      </c>
      <c r="AFR13" s="28" t="s">
        <v>102</v>
      </c>
      <c r="AFS13" s="28" t="s">
        <v>102</v>
      </c>
      <c r="AFT13" s="28">
        <f>2+9+3+8+6</f>
        <v>28</v>
      </c>
      <c r="AFU13" s="28" t="s">
        <v>114</v>
      </c>
      <c r="AFV13" s="28" t="s">
        <v>102</v>
      </c>
      <c r="AFW13" s="33" t="s">
        <v>102</v>
      </c>
      <c r="AFX13" s="33" t="s">
        <v>102</v>
      </c>
      <c r="AFY13" s="33" t="s">
        <v>102</v>
      </c>
      <c r="AFZ13" s="33" t="s">
        <v>114</v>
      </c>
      <c r="AGA13" s="33" t="s">
        <v>102</v>
      </c>
      <c r="AGB13" s="33" t="s">
        <v>102</v>
      </c>
      <c r="AGC13" s="33">
        <v>21</v>
      </c>
      <c r="AGD13" s="33" t="s">
        <v>102</v>
      </c>
      <c r="AGE13" s="33">
        <v>4</v>
      </c>
      <c r="AGF13" s="33" t="s">
        <v>102</v>
      </c>
      <c r="AGG13" s="33">
        <v>1</v>
      </c>
      <c r="AGH13" s="33" t="s">
        <v>102</v>
      </c>
      <c r="AGI13" s="33" t="s">
        <v>102</v>
      </c>
      <c r="AGJ13" s="33" t="s">
        <v>114</v>
      </c>
      <c r="AGK13" s="33">
        <f>2+24+1+1+1</f>
        <v>29</v>
      </c>
      <c r="AGL13" s="33" t="s">
        <v>102</v>
      </c>
      <c r="AGM13" s="33" t="s">
        <v>102</v>
      </c>
      <c r="AGN13" s="33" t="s">
        <v>102</v>
      </c>
      <c r="AGO13" s="33" t="s">
        <v>102</v>
      </c>
      <c r="AGP13" s="29">
        <f>2+1+1+1</f>
        <v>5</v>
      </c>
      <c r="AGQ13" s="25" t="s">
        <v>102</v>
      </c>
      <c r="AGR13" s="25">
        <v>1</v>
      </c>
      <c r="AGS13" s="25">
        <v>2</v>
      </c>
      <c r="AGT13" s="25" t="s">
        <v>114</v>
      </c>
      <c r="AGU13" s="25" t="s">
        <v>114</v>
      </c>
      <c r="AGV13" s="25" t="s">
        <v>114</v>
      </c>
      <c r="AGW13" s="25" t="s">
        <v>102</v>
      </c>
      <c r="AGX13" s="25" t="s">
        <v>102</v>
      </c>
      <c r="AGY13" s="25" t="s">
        <v>102</v>
      </c>
      <c r="AGZ13" s="25" t="s">
        <v>102</v>
      </c>
      <c r="AHA13" s="25" t="s">
        <v>114</v>
      </c>
      <c r="AHB13" s="25" t="s">
        <v>114</v>
      </c>
      <c r="AHC13" s="25" t="s">
        <v>114</v>
      </c>
      <c r="AHD13" s="25">
        <f>2+8+15+10+14+1+10+6+1</f>
        <v>67</v>
      </c>
      <c r="AHE13" s="25" t="s">
        <v>102</v>
      </c>
      <c r="AHF13" s="25" t="s">
        <v>102</v>
      </c>
      <c r="AHG13" s="25" t="s">
        <v>102</v>
      </c>
      <c r="AHH13" s="25" t="s">
        <v>114</v>
      </c>
      <c r="AHI13" s="25" t="s">
        <v>114</v>
      </c>
      <c r="AHJ13" s="25" t="s">
        <v>102</v>
      </c>
      <c r="AHK13" s="25">
        <f>1+28+4+4+3</f>
        <v>40</v>
      </c>
      <c r="AHL13" s="25" t="s">
        <v>102</v>
      </c>
      <c r="AHM13" s="25">
        <v>2</v>
      </c>
      <c r="AHN13" s="25" t="s">
        <v>102</v>
      </c>
      <c r="AHO13" s="25" t="s">
        <v>102</v>
      </c>
      <c r="AHP13" s="25" t="s">
        <v>102</v>
      </c>
      <c r="AHQ13" s="25" t="s">
        <v>114</v>
      </c>
      <c r="AHR13" s="25">
        <v>1</v>
      </c>
      <c r="AHS13" s="25" t="s">
        <v>114</v>
      </c>
      <c r="AHT13" s="25" t="s">
        <v>102</v>
      </c>
      <c r="AHU13" s="25">
        <v>10</v>
      </c>
      <c r="AHV13" s="25" t="s">
        <v>114</v>
      </c>
      <c r="AHW13" s="25" t="s">
        <v>114</v>
      </c>
      <c r="AHX13" s="25" t="s">
        <v>114</v>
      </c>
      <c r="AHY13" s="25" t="s">
        <v>114</v>
      </c>
      <c r="AHZ13" s="25" t="s">
        <v>114</v>
      </c>
      <c r="AIA13" s="25" t="s">
        <v>102</v>
      </c>
      <c r="AIB13" s="25" t="s">
        <v>102</v>
      </c>
      <c r="AIC13" s="25" t="s">
        <v>114</v>
      </c>
      <c r="AID13" s="25" t="s">
        <v>114</v>
      </c>
      <c r="AIE13" s="25" t="s">
        <v>114</v>
      </c>
      <c r="AIF13" s="25" t="s">
        <v>102</v>
      </c>
      <c r="AIG13" s="25" t="s">
        <v>102</v>
      </c>
      <c r="AIH13" s="25" t="s">
        <v>114</v>
      </c>
      <c r="AII13" s="25" t="s">
        <v>102</v>
      </c>
      <c r="AIJ13" s="25">
        <f>1+1+6+32+35+58+56+14+30+1+1+27+2+10+4+13</f>
        <v>291</v>
      </c>
      <c r="AIK13" s="25" t="s">
        <v>114</v>
      </c>
      <c r="AIL13" s="25" t="s">
        <v>102</v>
      </c>
      <c r="AIM13" s="25" t="s">
        <v>102</v>
      </c>
      <c r="AIN13" s="25" t="s">
        <v>102</v>
      </c>
      <c r="AIO13" s="25" t="s">
        <v>102</v>
      </c>
      <c r="AIP13" s="25" t="s">
        <v>102</v>
      </c>
      <c r="AIQ13" s="25" t="s">
        <v>102</v>
      </c>
      <c r="AIR13" s="37" t="s">
        <v>102</v>
      </c>
      <c r="AIS13" s="25">
        <f>1+1+33+22+4+1+2+1000+1+1</f>
        <v>1066</v>
      </c>
      <c r="AIT13" s="25" t="s">
        <v>102</v>
      </c>
      <c r="AIU13" s="25">
        <v>1</v>
      </c>
      <c r="AIV13" s="25" t="s">
        <v>102</v>
      </c>
      <c r="AIW13" s="25">
        <f>1+2+3+2+2</f>
        <v>10</v>
      </c>
      <c r="AIX13" s="25">
        <f>2+2+1+1+1</f>
        <v>7</v>
      </c>
      <c r="AIY13" s="25" t="s">
        <v>102</v>
      </c>
      <c r="AIZ13" s="25" t="s">
        <v>114</v>
      </c>
      <c r="AJA13" s="25" t="s">
        <v>102</v>
      </c>
      <c r="AJB13" s="25" t="s">
        <v>102</v>
      </c>
      <c r="AJC13" s="25">
        <f>8+32+4+7+2+68+174+9+10+28+4+1+8</f>
        <v>355</v>
      </c>
      <c r="AJD13" s="25">
        <f>1+1+2+1+1+1</f>
        <v>7</v>
      </c>
      <c r="AJE13" s="25" t="s">
        <v>102</v>
      </c>
      <c r="AJF13" s="25" t="s">
        <v>102</v>
      </c>
      <c r="AJG13" s="25" t="s">
        <v>114</v>
      </c>
      <c r="AJH13" s="25" t="s">
        <v>102</v>
      </c>
      <c r="AJI13" s="24" t="s">
        <v>102</v>
      </c>
      <c r="AJJ13" s="24" t="s">
        <v>102</v>
      </c>
      <c r="AJK13" s="24" t="s">
        <v>102</v>
      </c>
      <c r="AJL13" s="25">
        <v>1</v>
      </c>
      <c r="AJM13" s="25" t="s">
        <v>102</v>
      </c>
      <c r="AJN13" s="25" t="s">
        <v>114</v>
      </c>
      <c r="AJO13" s="25">
        <v>9</v>
      </c>
      <c r="AJP13" s="25" t="s">
        <v>102</v>
      </c>
      <c r="AJQ13" s="28">
        <f>8+1+2+2</f>
        <v>13</v>
      </c>
      <c r="AJR13" s="25" t="s">
        <v>102</v>
      </c>
      <c r="AJS13" s="25" t="s">
        <v>102</v>
      </c>
      <c r="AJT13" s="25">
        <f>20+4+1+15+8+5</f>
        <v>53</v>
      </c>
      <c r="AJU13" s="25" t="s">
        <v>102</v>
      </c>
      <c r="AJV13" s="25" t="s">
        <v>102</v>
      </c>
      <c r="AJW13" s="25" t="s">
        <v>102</v>
      </c>
      <c r="AJX13" s="25" t="s">
        <v>114</v>
      </c>
      <c r="AJY13" s="25" t="s">
        <v>102</v>
      </c>
      <c r="AJZ13" s="25" t="s">
        <v>114</v>
      </c>
      <c r="AKA13" s="25" t="s">
        <v>114</v>
      </c>
      <c r="AKB13" s="25" t="s">
        <v>114</v>
      </c>
      <c r="AKC13" s="25" t="s">
        <v>114</v>
      </c>
      <c r="AKD13" s="25" t="s">
        <v>114</v>
      </c>
      <c r="AKE13" s="25">
        <v>2</v>
      </c>
      <c r="AKF13" s="25" t="s">
        <v>114</v>
      </c>
      <c r="AKG13" s="25" t="s">
        <v>102</v>
      </c>
      <c r="AKH13" s="28" t="s">
        <v>102</v>
      </c>
      <c r="AKI13" s="25" t="s">
        <v>102</v>
      </c>
      <c r="AKJ13" s="25" t="s">
        <v>102</v>
      </c>
      <c r="AKK13" s="25" t="s">
        <v>102</v>
      </c>
      <c r="AKL13" s="25" t="s">
        <v>102</v>
      </c>
      <c r="AKM13" s="25" t="s">
        <v>102</v>
      </c>
      <c r="AKN13" s="25">
        <f>6+6+4+3+5</f>
        <v>24</v>
      </c>
      <c r="AKO13" s="25" t="s">
        <v>102</v>
      </c>
      <c r="AKP13" s="25" t="s">
        <v>102</v>
      </c>
      <c r="AKQ13" s="25" t="s">
        <v>114</v>
      </c>
      <c r="AKR13" s="25" t="s">
        <v>102</v>
      </c>
      <c r="AKS13" s="25" t="s">
        <v>114</v>
      </c>
      <c r="AKT13" s="25" t="s">
        <v>102</v>
      </c>
    </row>
    <row r="14" spans="1:982" ht="15" thickBot="1" x14ac:dyDescent="0.35">
      <c r="A14" s="74" t="s">
        <v>249</v>
      </c>
      <c r="B14" s="86"/>
      <c r="C14" s="1" t="s">
        <v>102</v>
      </c>
      <c r="D14" s="1" t="s">
        <v>102</v>
      </c>
      <c r="E14" s="11" t="s">
        <v>102</v>
      </c>
      <c r="F14" s="1" t="s">
        <v>102</v>
      </c>
      <c r="G14" s="11" t="s">
        <v>102</v>
      </c>
      <c r="H14" s="11" t="s">
        <v>102</v>
      </c>
      <c r="I14" s="11" t="s">
        <v>102</v>
      </c>
      <c r="J14" s="1" t="s">
        <v>102</v>
      </c>
      <c r="K14" s="1" t="s">
        <v>102</v>
      </c>
      <c r="L14" s="1" t="s">
        <v>102</v>
      </c>
      <c r="M14" s="11" t="s">
        <v>102</v>
      </c>
      <c r="N14" s="1" t="s">
        <v>102</v>
      </c>
      <c r="O14" s="1" t="s">
        <v>102</v>
      </c>
      <c r="P14" s="1" t="s">
        <v>102</v>
      </c>
      <c r="Q14" s="1" t="s">
        <v>102</v>
      </c>
      <c r="R14" s="1" t="s">
        <v>102</v>
      </c>
      <c r="S14" s="1" t="s">
        <v>102</v>
      </c>
      <c r="T14" s="1" t="s">
        <v>102</v>
      </c>
      <c r="U14" s="11" t="s">
        <v>102</v>
      </c>
      <c r="V14" s="1" t="s">
        <v>102</v>
      </c>
      <c r="W14" s="25" t="s">
        <v>102</v>
      </c>
      <c r="X14" s="1" t="s">
        <v>102</v>
      </c>
      <c r="Y14" s="11" t="s">
        <v>102</v>
      </c>
      <c r="Z14" s="11" t="s">
        <v>102</v>
      </c>
      <c r="AA14" s="28" t="s">
        <v>102</v>
      </c>
      <c r="AB14" s="28" t="s">
        <v>102</v>
      </c>
      <c r="AC14" s="11" t="s">
        <v>102</v>
      </c>
      <c r="AD14" s="1" t="s">
        <v>102</v>
      </c>
      <c r="AE14" s="1" t="s">
        <v>102</v>
      </c>
      <c r="AF14" s="1" t="s">
        <v>102</v>
      </c>
      <c r="AG14" s="1" t="s">
        <v>102</v>
      </c>
      <c r="AH14" s="1" t="s">
        <v>102</v>
      </c>
      <c r="AI14" s="1" t="s">
        <v>102</v>
      </c>
      <c r="AJ14" s="1" t="s">
        <v>102</v>
      </c>
      <c r="AK14" s="1" t="s">
        <v>102</v>
      </c>
      <c r="AL14" s="1" t="s">
        <v>102</v>
      </c>
      <c r="AM14" s="1" t="s">
        <v>102</v>
      </c>
      <c r="AN14" s="1" t="s">
        <v>102</v>
      </c>
      <c r="AO14" s="1" t="s">
        <v>102</v>
      </c>
      <c r="AP14" s="1" t="s">
        <v>102</v>
      </c>
      <c r="AQ14" s="1" t="s">
        <v>102</v>
      </c>
      <c r="AR14" s="1" t="s">
        <v>102</v>
      </c>
      <c r="AS14" s="1" t="s">
        <v>102</v>
      </c>
      <c r="AT14" s="1" t="s">
        <v>102</v>
      </c>
      <c r="AU14" s="86"/>
      <c r="AV14" s="1" t="s">
        <v>102</v>
      </c>
      <c r="AW14" s="1" t="s">
        <v>102</v>
      </c>
      <c r="AX14" s="1" t="s">
        <v>102</v>
      </c>
      <c r="AY14" s="1" t="s">
        <v>102</v>
      </c>
      <c r="AZ14" s="1" t="s">
        <v>102</v>
      </c>
      <c r="BA14" s="1" t="s">
        <v>102</v>
      </c>
      <c r="BB14" s="1" t="s">
        <v>102</v>
      </c>
      <c r="BC14" s="1" t="s">
        <v>102</v>
      </c>
      <c r="BD14" s="1">
        <v>1</v>
      </c>
      <c r="BE14" s="86"/>
      <c r="BF14" s="1" t="s">
        <v>102</v>
      </c>
      <c r="BG14" s="1" t="s">
        <v>102</v>
      </c>
      <c r="BH14" s="1" t="s">
        <v>102</v>
      </c>
      <c r="BI14" s="1" t="s">
        <v>102</v>
      </c>
      <c r="BJ14" s="1" t="s">
        <v>102</v>
      </c>
      <c r="BK14" s="86"/>
      <c r="BL14" s="22" t="s">
        <v>102</v>
      </c>
      <c r="BM14" s="39" t="s">
        <v>102</v>
      </c>
      <c r="BN14" s="11" t="s">
        <v>102</v>
      </c>
      <c r="BO14" s="31" t="s">
        <v>102</v>
      </c>
      <c r="BP14" s="11" t="s">
        <v>102</v>
      </c>
      <c r="BQ14" s="11" t="s">
        <v>102</v>
      </c>
      <c r="BR14" s="11" t="s">
        <v>102</v>
      </c>
      <c r="BS14" s="11" t="s">
        <v>102</v>
      </c>
      <c r="BT14" s="11" t="s">
        <v>102</v>
      </c>
      <c r="BU14" s="1" t="s">
        <v>102</v>
      </c>
      <c r="BV14" s="11" t="s">
        <v>102</v>
      </c>
      <c r="BW14" s="11" t="s">
        <v>102</v>
      </c>
      <c r="BX14" s="11" t="s">
        <v>102</v>
      </c>
      <c r="BY14" s="11" t="s">
        <v>102</v>
      </c>
      <c r="BZ14" s="31" t="s">
        <v>102</v>
      </c>
      <c r="CA14" s="11" t="s">
        <v>102</v>
      </c>
      <c r="CB14" s="1" t="s">
        <v>102</v>
      </c>
      <c r="CC14" s="1" t="s">
        <v>102</v>
      </c>
      <c r="CD14" s="1" t="s">
        <v>102</v>
      </c>
      <c r="CE14" s="1" t="s">
        <v>102</v>
      </c>
      <c r="CF14" s="1" t="s">
        <v>102</v>
      </c>
      <c r="CG14" s="1" t="s">
        <v>102</v>
      </c>
      <c r="CH14" s="1" t="s">
        <v>102</v>
      </c>
      <c r="CI14" s="1" t="s">
        <v>102</v>
      </c>
      <c r="CJ14" s="22" t="s">
        <v>102</v>
      </c>
      <c r="CK14" s="1" t="s">
        <v>102</v>
      </c>
      <c r="CL14" s="1" t="s">
        <v>102</v>
      </c>
      <c r="CM14" s="11" t="s">
        <v>102</v>
      </c>
      <c r="CN14" s="11" t="s">
        <v>102</v>
      </c>
      <c r="CO14" s="22" t="s">
        <v>102</v>
      </c>
      <c r="CP14" s="11" t="s">
        <v>102</v>
      </c>
      <c r="CQ14" s="11" t="s">
        <v>102</v>
      </c>
      <c r="CR14" s="11" t="s">
        <v>102</v>
      </c>
      <c r="CS14" s="31" t="s">
        <v>102</v>
      </c>
      <c r="CT14" s="22" t="s">
        <v>102</v>
      </c>
      <c r="CU14" s="11" t="s">
        <v>102</v>
      </c>
      <c r="CV14" s="11" t="s">
        <v>102</v>
      </c>
      <c r="CW14" s="11" t="s">
        <v>102</v>
      </c>
      <c r="CX14" s="11" t="s">
        <v>102</v>
      </c>
      <c r="CY14" s="11" t="s">
        <v>102</v>
      </c>
      <c r="CZ14" s="22" t="s">
        <v>102</v>
      </c>
      <c r="DA14" s="11" t="s">
        <v>102</v>
      </c>
      <c r="DB14" s="1">
        <f>3+19+2+1</f>
        <v>25</v>
      </c>
      <c r="DC14" s="22" t="s">
        <v>102</v>
      </c>
      <c r="DD14" s="11">
        <v>4</v>
      </c>
      <c r="DE14" s="11" t="s">
        <v>102</v>
      </c>
      <c r="DF14" s="1" t="s">
        <v>102</v>
      </c>
      <c r="DG14" s="1" t="s">
        <v>102</v>
      </c>
      <c r="DH14" s="1" t="s">
        <v>102</v>
      </c>
      <c r="DI14" s="11" t="s">
        <v>102</v>
      </c>
      <c r="DJ14" s="22" t="s">
        <v>102</v>
      </c>
      <c r="DK14" s="22" t="s">
        <v>102</v>
      </c>
      <c r="DL14" s="11" t="s">
        <v>102</v>
      </c>
      <c r="DM14" s="11" t="s">
        <v>102</v>
      </c>
      <c r="DN14" s="11" t="s">
        <v>102</v>
      </c>
      <c r="DO14" s="1" t="s">
        <v>102</v>
      </c>
      <c r="DP14" s="1" t="s">
        <v>102</v>
      </c>
      <c r="DQ14" s="1" t="s">
        <v>102</v>
      </c>
      <c r="DR14" s="1" t="s">
        <v>102</v>
      </c>
      <c r="DS14" s="1" t="s">
        <v>102</v>
      </c>
      <c r="DT14" s="1" t="s">
        <v>102</v>
      </c>
      <c r="DU14" s="1" t="s">
        <v>102</v>
      </c>
      <c r="DV14" s="1" t="s">
        <v>102</v>
      </c>
      <c r="DW14" s="11" t="s">
        <v>102</v>
      </c>
      <c r="DX14" s="11" t="s">
        <v>102</v>
      </c>
      <c r="DY14" s="1" t="s">
        <v>102</v>
      </c>
      <c r="DZ14" s="1" t="s">
        <v>102</v>
      </c>
      <c r="EA14" s="1" t="s">
        <v>102</v>
      </c>
      <c r="EB14" s="1" t="s">
        <v>102</v>
      </c>
      <c r="EC14" s="1" t="s">
        <v>102</v>
      </c>
      <c r="ED14" s="31" t="s">
        <v>102</v>
      </c>
      <c r="EE14" s="1" t="s">
        <v>102</v>
      </c>
      <c r="EF14" s="22" t="s">
        <v>102</v>
      </c>
      <c r="EG14" s="22" t="s">
        <v>102</v>
      </c>
      <c r="EH14" s="11" t="s">
        <v>102</v>
      </c>
      <c r="EI14" s="11" t="s">
        <v>102</v>
      </c>
      <c r="EJ14" s="22" t="s">
        <v>102</v>
      </c>
      <c r="EK14" s="22" t="s">
        <v>102</v>
      </c>
      <c r="EL14" s="11" t="s">
        <v>102</v>
      </c>
      <c r="EM14" s="1" t="s">
        <v>102</v>
      </c>
      <c r="EN14" s="12" t="s">
        <v>102</v>
      </c>
      <c r="EO14" s="1" t="s">
        <v>102</v>
      </c>
      <c r="EP14" s="22" t="s">
        <v>102</v>
      </c>
      <c r="EQ14" s="22" t="s">
        <v>102</v>
      </c>
      <c r="ER14" s="22" t="s">
        <v>102</v>
      </c>
      <c r="ES14" s="22" t="s">
        <v>102</v>
      </c>
      <c r="ET14" s="86"/>
      <c r="EU14" s="1" t="s">
        <v>102</v>
      </c>
      <c r="EV14" s="1" t="s">
        <v>102</v>
      </c>
      <c r="EW14" s="86"/>
      <c r="EX14" s="4" t="s">
        <v>102</v>
      </c>
      <c r="EY14" s="1" t="s">
        <v>102</v>
      </c>
      <c r="EZ14" s="1" t="s">
        <v>102</v>
      </c>
      <c r="FA14" s="1" t="s">
        <v>102</v>
      </c>
      <c r="FB14" s="1" t="s">
        <v>102</v>
      </c>
      <c r="FC14" s="1" t="s">
        <v>102</v>
      </c>
      <c r="FD14" s="1" t="s">
        <v>102</v>
      </c>
      <c r="FE14" s="1" t="s">
        <v>102</v>
      </c>
      <c r="FF14" s="1" t="s">
        <v>102</v>
      </c>
      <c r="FG14" s="1" t="s">
        <v>102</v>
      </c>
      <c r="FH14" s="1" t="s">
        <v>102</v>
      </c>
      <c r="FI14" s="1" t="s">
        <v>102</v>
      </c>
      <c r="FJ14" s="1" t="s">
        <v>102</v>
      </c>
      <c r="FK14" s="1" t="s">
        <v>102</v>
      </c>
      <c r="FL14" s="11" t="s">
        <v>102</v>
      </c>
      <c r="FM14" s="1" t="s">
        <v>102</v>
      </c>
      <c r="FN14" s="1" t="s">
        <v>102</v>
      </c>
      <c r="FO14" s="1" t="s">
        <v>102</v>
      </c>
      <c r="FP14" s="1" t="s">
        <v>102</v>
      </c>
      <c r="FQ14" s="11" t="s">
        <v>102</v>
      </c>
      <c r="FR14" s="1" t="s">
        <v>102</v>
      </c>
      <c r="FS14" s="1" t="s">
        <v>102</v>
      </c>
      <c r="FT14" s="1" t="s">
        <v>102</v>
      </c>
      <c r="FU14" s="1" t="s">
        <v>102</v>
      </c>
      <c r="FV14" s="1">
        <v>1</v>
      </c>
      <c r="FW14" s="1" t="s">
        <v>102</v>
      </c>
      <c r="FX14" s="1" t="s">
        <v>102</v>
      </c>
      <c r="FY14" s="1" t="s">
        <v>102</v>
      </c>
      <c r="FZ14" s="1" t="s">
        <v>102</v>
      </c>
      <c r="GA14" s="1" t="s">
        <v>102</v>
      </c>
      <c r="GB14" s="1" t="s">
        <v>102</v>
      </c>
      <c r="GC14" s="1" t="s">
        <v>102</v>
      </c>
      <c r="GD14" s="1" t="s">
        <v>102</v>
      </c>
      <c r="GE14" s="1" t="s">
        <v>102</v>
      </c>
      <c r="GF14" s="1">
        <f>1+2+1+1+1+3+1</f>
        <v>10</v>
      </c>
      <c r="GG14" s="1" t="s">
        <v>102</v>
      </c>
      <c r="GH14" s="1">
        <v>5</v>
      </c>
      <c r="GI14" s="11" t="s">
        <v>102</v>
      </c>
      <c r="GJ14" s="11" t="s">
        <v>102</v>
      </c>
      <c r="GK14" s="11" t="s">
        <v>102</v>
      </c>
      <c r="GL14" s="1">
        <v>1</v>
      </c>
      <c r="GM14" s="1">
        <v>1</v>
      </c>
      <c r="GN14" s="1" t="s">
        <v>102</v>
      </c>
      <c r="GO14" s="1" t="s">
        <v>102</v>
      </c>
      <c r="GP14" s="1" t="s">
        <v>102</v>
      </c>
      <c r="GQ14" s="1" t="s">
        <v>102</v>
      </c>
      <c r="GR14" s="1" t="s">
        <v>102</v>
      </c>
      <c r="GS14" s="1" t="s">
        <v>102</v>
      </c>
      <c r="GT14" s="1" t="s">
        <v>102</v>
      </c>
      <c r="GU14" s="1" t="s">
        <v>102</v>
      </c>
      <c r="GV14" s="1" t="s">
        <v>102</v>
      </c>
      <c r="GW14" s="1" t="s">
        <v>102</v>
      </c>
      <c r="GX14" s="1">
        <f>1+4+27+2</f>
        <v>34</v>
      </c>
      <c r="GY14" s="1" t="s">
        <v>102</v>
      </c>
      <c r="GZ14" s="1" t="s">
        <v>102</v>
      </c>
      <c r="HA14" s="1">
        <f>31+5+5+13+14+3+26+45+1+4+5+6+5+11+8+3+1</f>
        <v>186</v>
      </c>
      <c r="HB14" s="1" t="s">
        <v>102</v>
      </c>
      <c r="HC14" s="11" t="s">
        <v>102</v>
      </c>
      <c r="HD14" s="1" t="s">
        <v>102</v>
      </c>
      <c r="HE14" s="86"/>
      <c r="HF14" s="1" t="s">
        <v>102</v>
      </c>
      <c r="HG14" s="86"/>
      <c r="HH14" s="4" t="s">
        <v>102</v>
      </c>
      <c r="HI14" s="1" t="s">
        <v>102</v>
      </c>
      <c r="HJ14" s="1" t="s">
        <v>102</v>
      </c>
      <c r="HK14" s="86"/>
      <c r="HL14" s="1" t="s">
        <v>102</v>
      </c>
      <c r="HM14" s="1" t="s">
        <v>102</v>
      </c>
      <c r="HN14" s="1" t="s">
        <v>102</v>
      </c>
      <c r="HO14" s="1" t="s">
        <v>102</v>
      </c>
      <c r="HP14" s="1" t="s">
        <v>102</v>
      </c>
      <c r="HQ14" s="1" t="s">
        <v>102</v>
      </c>
      <c r="HR14" s="1" t="s">
        <v>102</v>
      </c>
      <c r="HS14" s="1" t="s">
        <v>102</v>
      </c>
      <c r="HT14" s="11" t="s">
        <v>102</v>
      </c>
      <c r="HU14" s="11" t="s">
        <v>102</v>
      </c>
      <c r="HV14" s="11" t="s">
        <v>102</v>
      </c>
      <c r="HW14" s="1" t="s">
        <v>102</v>
      </c>
      <c r="HX14" s="1" t="s">
        <v>102</v>
      </c>
      <c r="HY14" s="1" t="s">
        <v>102</v>
      </c>
      <c r="HZ14" s="1" t="s">
        <v>102</v>
      </c>
      <c r="IA14" s="1" t="s">
        <v>102</v>
      </c>
      <c r="IB14" s="1" t="s">
        <v>102</v>
      </c>
      <c r="IC14" s="1" t="s">
        <v>102</v>
      </c>
      <c r="ID14" s="1" t="s">
        <v>102</v>
      </c>
      <c r="IE14" s="11" t="s">
        <v>102</v>
      </c>
      <c r="IF14" s="1" t="s">
        <v>102</v>
      </c>
      <c r="IG14" s="1" t="s">
        <v>102</v>
      </c>
      <c r="IH14" s="1" t="s">
        <v>102</v>
      </c>
      <c r="II14" s="1" t="s">
        <v>102</v>
      </c>
      <c r="IJ14" s="1" t="s">
        <v>102</v>
      </c>
      <c r="IK14" s="1" t="s">
        <v>102</v>
      </c>
      <c r="IL14" s="1" t="s">
        <v>102</v>
      </c>
      <c r="IM14" s="1" t="s">
        <v>102</v>
      </c>
      <c r="IN14" s="1" t="s">
        <v>102</v>
      </c>
      <c r="IO14" s="1" t="s">
        <v>102</v>
      </c>
      <c r="IP14" s="1" t="s">
        <v>102</v>
      </c>
      <c r="IQ14" s="1" t="s">
        <v>102</v>
      </c>
      <c r="IR14" s="1" t="s">
        <v>102</v>
      </c>
      <c r="IS14" s="1" t="s">
        <v>102</v>
      </c>
      <c r="IT14" s="1" t="s">
        <v>102</v>
      </c>
      <c r="IU14" s="1" t="s">
        <v>102</v>
      </c>
      <c r="IV14" s="1" t="s">
        <v>102</v>
      </c>
      <c r="IW14" s="1" t="s">
        <v>102</v>
      </c>
      <c r="IX14" s="1" t="s">
        <v>102</v>
      </c>
      <c r="IY14" s="1" t="s">
        <v>102</v>
      </c>
      <c r="IZ14" s="1" t="s">
        <v>102</v>
      </c>
      <c r="JA14" s="11" t="s">
        <v>102</v>
      </c>
      <c r="JB14" s="11" t="s">
        <v>102</v>
      </c>
      <c r="JC14" s="11" t="s">
        <v>102</v>
      </c>
      <c r="JD14" s="11">
        <v>2</v>
      </c>
      <c r="JE14" s="11" t="s">
        <v>102</v>
      </c>
      <c r="JF14" s="11" t="s">
        <v>102</v>
      </c>
      <c r="JG14" s="1" t="s">
        <v>102</v>
      </c>
      <c r="JH14" s="1" t="s">
        <v>102</v>
      </c>
      <c r="JI14" s="11" t="s">
        <v>102</v>
      </c>
      <c r="JJ14" s="1" t="s">
        <v>102</v>
      </c>
      <c r="JK14" s="1" t="s">
        <v>102</v>
      </c>
      <c r="JL14" s="1" t="s">
        <v>102</v>
      </c>
      <c r="JM14" s="1" t="s">
        <v>102</v>
      </c>
      <c r="JN14" s="1" t="s">
        <v>102</v>
      </c>
      <c r="JO14" s="1">
        <v>2</v>
      </c>
      <c r="JP14" s="1">
        <v>1</v>
      </c>
      <c r="JQ14" s="1" t="s">
        <v>102</v>
      </c>
      <c r="JR14" s="1" t="s">
        <v>102</v>
      </c>
      <c r="JS14" s="1" t="s">
        <v>102</v>
      </c>
      <c r="JT14" s="1" t="s">
        <v>102</v>
      </c>
      <c r="JU14" s="25" t="s">
        <v>102</v>
      </c>
      <c r="JV14" s="1" t="s">
        <v>102</v>
      </c>
      <c r="JW14" s="1" t="s">
        <v>102</v>
      </c>
      <c r="JX14" s="1" t="s">
        <v>102</v>
      </c>
      <c r="JY14" s="1" t="s">
        <v>102</v>
      </c>
      <c r="JZ14" s="1" t="s">
        <v>102</v>
      </c>
      <c r="KA14" s="1" t="s">
        <v>102</v>
      </c>
      <c r="KB14" s="1" t="s">
        <v>102</v>
      </c>
      <c r="KC14" s="1" t="s">
        <v>102</v>
      </c>
      <c r="KD14" s="1" t="s">
        <v>102</v>
      </c>
      <c r="KE14" s="1" t="s">
        <v>102</v>
      </c>
      <c r="KF14" s="1" t="s">
        <v>102</v>
      </c>
      <c r="KG14" s="1" t="s">
        <v>102</v>
      </c>
      <c r="KH14" s="1" t="s">
        <v>102</v>
      </c>
      <c r="KI14" s="1" t="s">
        <v>102</v>
      </c>
      <c r="KJ14" s="1" t="s">
        <v>102</v>
      </c>
      <c r="KK14" s="1" t="s">
        <v>102</v>
      </c>
      <c r="KL14" s="1" t="s">
        <v>102</v>
      </c>
      <c r="KM14" s="1" t="s">
        <v>102</v>
      </c>
      <c r="KN14" s="1" t="s">
        <v>102</v>
      </c>
      <c r="KO14" s="1" t="s">
        <v>102</v>
      </c>
      <c r="KP14" s="1" t="s">
        <v>102</v>
      </c>
      <c r="KQ14" s="1" t="s">
        <v>102</v>
      </c>
      <c r="KR14" s="1" t="s">
        <v>102</v>
      </c>
      <c r="KS14" s="1">
        <v>4</v>
      </c>
      <c r="KT14" s="1" t="s">
        <v>102</v>
      </c>
      <c r="KU14" s="1" t="s">
        <v>102</v>
      </c>
      <c r="KV14" s="1" t="s">
        <v>102</v>
      </c>
      <c r="KW14" s="1" t="s">
        <v>102</v>
      </c>
      <c r="KX14" s="1" t="s">
        <v>102</v>
      </c>
      <c r="KY14" s="1" t="s">
        <v>102</v>
      </c>
      <c r="KZ14" s="1" t="s">
        <v>102</v>
      </c>
      <c r="LA14" s="1" t="s">
        <v>102</v>
      </c>
      <c r="LB14" s="1" t="s">
        <v>102</v>
      </c>
      <c r="LC14" s="1" t="s">
        <v>102</v>
      </c>
      <c r="LD14" s="1" t="s">
        <v>102</v>
      </c>
      <c r="LE14" s="1" t="s">
        <v>102</v>
      </c>
      <c r="LF14" s="1" t="s">
        <v>102</v>
      </c>
      <c r="LG14" s="1" t="s">
        <v>102</v>
      </c>
      <c r="LH14" s="1" t="s">
        <v>102</v>
      </c>
      <c r="LI14" s="1" t="s">
        <v>102</v>
      </c>
      <c r="LJ14" s="1" t="s">
        <v>102</v>
      </c>
      <c r="LK14" s="1" t="s">
        <v>102</v>
      </c>
      <c r="LL14" s="1" t="s">
        <v>102</v>
      </c>
      <c r="LM14" s="1" t="s">
        <v>102</v>
      </c>
      <c r="LN14" s="1" t="s">
        <v>102</v>
      </c>
      <c r="LO14" s="1">
        <v>1</v>
      </c>
      <c r="LP14" s="1" t="s">
        <v>102</v>
      </c>
      <c r="LQ14" s="1" t="s">
        <v>102</v>
      </c>
      <c r="LR14" s="1" t="s">
        <v>102</v>
      </c>
      <c r="LS14" s="1" t="s">
        <v>102</v>
      </c>
      <c r="LT14" s="1" t="s">
        <v>102</v>
      </c>
      <c r="LU14" s="1" t="s">
        <v>102</v>
      </c>
      <c r="LV14" s="1" t="s">
        <v>102</v>
      </c>
      <c r="LW14" s="1" t="s">
        <v>102</v>
      </c>
      <c r="LX14" s="22" t="s">
        <v>102</v>
      </c>
      <c r="LY14" s="11" t="s">
        <v>102</v>
      </c>
      <c r="LZ14" s="11" t="s">
        <v>102</v>
      </c>
      <c r="MA14" s="11" t="s">
        <v>102</v>
      </c>
      <c r="MB14" s="1">
        <v>1</v>
      </c>
      <c r="MC14" s="1" t="s">
        <v>102</v>
      </c>
      <c r="MD14" s="1">
        <v>1</v>
      </c>
      <c r="ME14" s="11" t="s">
        <v>102</v>
      </c>
      <c r="MF14" s="11" t="s">
        <v>102</v>
      </c>
      <c r="MG14" s="11" t="s">
        <v>102</v>
      </c>
      <c r="MH14" s="1" t="s">
        <v>102</v>
      </c>
      <c r="MI14" s="1" t="s">
        <v>102</v>
      </c>
      <c r="MJ14" s="1" t="s">
        <v>102</v>
      </c>
      <c r="MK14" s="11">
        <v>2</v>
      </c>
      <c r="ML14" s="11" t="s">
        <v>102</v>
      </c>
      <c r="MM14" s="11" t="s">
        <v>102</v>
      </c>
      <c r="MN14" s="11" t="s">
        <v>102</v>
      </c>
      <c r="MO14" s="11" t="s">
        <v>102</v>
      </c>
      <c r="MP14" s="11" t="s">
        <v>102</v>
      </c>
      <c r="MQ14" s="1" t="s">
        <v>102</v>
      </c>
      <c r="MR14" s="1" t="s">
        <v>102</v>
      </c>
      <c r="MS14" s="11" t="s">
        <v>102</v>
      </c>
      <c r="MT14" s="1" t="s">
        <v>102</v>
      </c>
      <c r="MU14" s="1" t="s">
        <v>102</v>
      </c>
      <c r="MV14" s="1" t="s">
        <v>102</v>
      </c>
      <c r="MW14" s="1" t="s">
        <v>102</v>
      </c>
      <c r="MX14" s="11" t="s">
        <v>102</v>
      </c>
      <c r="MY14" s="11" t="s">
        <v>102</v>
      </c>
      <c r="MZ14" s="11" t="s">
        <v>102</v>
      </c>
      <c r="NA14" s="28" t="s">
        <v>102</v>
      </c>
      <c r="NB14" s="11" t="s">
        <v>102</v>
      </c>
      <c r="NC14" s="11" t="s">
        <v>102</v>
      </c>
      <c r="ND14" s="1" t="s">
        <v>102</v>
      </c>
      <c r="NE14" s="11" t="s">
        <v>102</v>
      </c>
      <c r="NF14" s="1" t="s">
        <v>102</v>
      </c>
      <c r="NG14" s="1" t="s">
        <v>102</v>
      </c>
      <c r="NH14" s="1" t="s">
        <v>102</v>
      </c>
      <c r="NI14" s="25" t="s">
        <v>102</v>
      </c>
      <c r="NJ14" s="1" t="s">
        <v>102</v>
      </c>
      <c r="NK14" s="1" t="s">
        <v>102</v>
      </c>
      <c r="NL14" s="1">
        <f>1+8+5+2+1</f>
        <v>17</v>
      </c>
      <c r="NM14" s="1" t="s">
        <v>102</v>
      </c>
      <c r="NN14" s="1" t="s">
        <v>102</v>
      </c>
      <c r="NO14" s="1">
        <v>16</v>
      </c>
      <c r="NP14" s="1" t="s">
        <v>102</v>
      </c>
      <c r="NQ14" s="22" t="s">
        <v>102</v>
      </c>
      <c r="NR14" s="1" t="s">
        <v>102</v>
      </c>
      <c r="NS14" s="1" t="s">
        <v>102</v>
      </c>
      <c r="NT14" s="1" t="s">
        <v>102</v>
      </c>
      <c r="NU14" s="1" t="s">
        <v>102</v>
      </c>
      <c r="NV14" s="1" t="s">
        <v>102</v>
      </c>
      <c r="NW14" s="1" t="s">
        <v>102</v>
      </c>
      <c r="NX14" s="1" t="s">
        <v>102</v>
      </c>
      <c r="NY14" s="1" t="s">
        <v>102</v>
      </c>
      <c r="NZ14" s="1" t="s">
        <v>102</v>
      </c>
      <c r="OA14" s="1" t="s">
        <v>102</v>
      </c>
      <c r="OB14" s="11" t="s">
        <v>102</v>
      </c>
      <c r="OC14" s="1" t="s">
        <v>102</v>
      </c>
      <c r="OD14" s="1" t="s">
        <v>102</v>
      </c>
      <c r="OE14" s="1" t="s">
        <v>102</v>
      </c>
      <c r="OF14" s="1" t="s">
        <v>102</v>
      </c>
      <c r="OG14" s="1" t="s">
        <v>102</v>
      </c>
      <c r="OH14" s="11" t="s">
        <v>102</v>
      </c>
      <c r="OI14" s="11" t="s">
        <v>102</v>
      </c>
      <c r="OJ14" s="35" t="s">
        <v>102</v>
      </c>
      <c r="OK14" s="1" t="s">
        <v>102</v>
      </c>
      <c r="OL14" s="1" t="s">
        <v>102</v>
      </c>
      <c r="OM14" s="1" t="s">
        <v>102</v>
      </c>
      <c r="ON14" s="1" t="s">
        <v>102</v>
      </c>
      <c r="OO14" s="1" t="s">
        <v>102</v>
      </c>
      <c r="OP14" s="11" t="s">
        <v>102</v>
      </c>
      <c r="OQ14" s="11" t="s">
        <v>102</v>
      </c>
      <c r="OR14" s="11" t="s">
        <v>102</v>
      </c>
      <c r="OS14" s="11" t="s">
        <v>102</v>
      </c>
      <c r="OT14" s="11" t="s">
        <v>102</v>
      </c>
      <c r="OU14" s="1" t="s">
        <v>102</v>
      </c>
      <c r="OV14" s="1" t="s">
        <v>102</v>
      </c>
      <c r="OW14" s="1" t="s">
        <v>102</v>
      </c>
      <c r="OX14" s="1" t="s">
        <v>102</v>
      </c>
      <c r="OY14" s="1">
        <v>15</v>
      </c>
      <c r="OZ14" s="1" t="s">
        <v>102</v>
      </c>
      <c r="PA14" s="1" t="s">
        <v>102</v>
      </c>
      <c r="PB14" s="1" t="s">
        <v>102</v>
      </c>
      <c r="PC14" s="1" t="s">
        <v>102</v>
      </c>
      <c r="PD14" s="11" t="s">
        <v>102</v>
      </c>
      <c r="PE14" s="11" t="s">
        <v>102</v>
      </c>
      <c r="PF14" s="11" t="s">
        <v>102</v>
      </c>
      <c r="PG14" s="11" t="s">
        <v>102</v>
      </c>
      <c r="PH14" s="11" t="s">
        <v>102</v>
      </c>
      <c r="PI14" s="11" t="s">
        <v>102</v>
      </c>
      <c r="PJ14" s="1" t="s">
        <v>102</v>
      </c>
      <c r="PK14" s="1" t="s">
        <v>102</v>
      </c>
      <c r="PL14" s="1" t="s">
        <v>102</v>
      </c>
      <c r="PM14" s="1" t="s">
        <v>102</v>
      </c>
      <c r="PN14" s="1" t="s">
        <v>102</v>
      </c>
      <c r="PO14" s="1" t="s">
        <v>102</v>
      </c>
      <c r="PP14" s="1" t="s">
        <v>102</v>
      </c>
      <c r="PQ14" s="1" t="s">
        <v>102</v>
      </c>
      <c r="PR14" s="1" t="s">
        <v>102</v>
      </c>
      <c r="PS14" s="1" t="s">
        <v>102</v>
      </c>
      <c r="PT14" s="1" t="s">
        <v>102</v>
      </c>
      <c r="PU14" s="11" t="s">
        <v>102</v>
      </c>
      <c r="PV14" s="11" t="s">
        <v>102</v>
      </c>
      <c r="PW14" s="11" t="s">
        <v>102</v>
      </c>
      <c r="PX14" s="11" t="s">
        <v>102</v>
      </c>
      <c r="PY14" s="11" t="s">
        <v>102</v>
      </c>
      <c r="PZ14" s="11" t="s">
        <v>102</v>
      </c>
      <c r="QA14" s="11" t="s">
        <v>102</v>
      </c>
      <c r="QB14" s="1" t="s">
        <v>102</v>
      </c>
      <c r="QC14" s="1" t="s">
        <v>102</v>
      </c>
      <c r="QD14" s="11" t="s">
        <v>102</v>
      </c>
      <c r="QE14" s="11" t="s">
        <v>102</v>
      </c>
      <c r="QF14" s="1" t="s">
        <v>102</v>
      </c>
      <c r="QG14" s="1" t="s">
        <v>102</v>
      </c>
      <c r="QH14" s="1" t="s">
        <v>102</v>
      </c>
      <c r="QI14" s="56" t="s">
        <v>102</v>
      </c>
      <c r="QJ14" s="11">
        <v>4</v>
      </c>
      <c r="QK14" s="11" t="s">
        <v>102</v>
      </c>
      <c r="QL14" s="11" t="s">
        <v>102</v>
      </c>
      <c r="QM14" s="11" t="s">
        <v>102</v>
      </c>
      <c r="QN14" s="11" t="s">
        <v>102</v>
      </c>
      <c r="QO14" s="1" t="s">
        <v>102</v>
      </c>
      <c r="QP14" s="1" t="s">
        <v>102</v>
      </c>
      <c r="QQ14" s="1" t="s">
        <v>102</v>
      </c>
      <c r="QR14" s="1" t="s">
        <v>102</v>
      </c>
      <c r="QS14" s="1" t="s">
        <v>102</v>
      </c>
      <c r="QT14" s="1" t="s">
        <v>102</v>
      </c>
      <c r="QU14" s="1" t="s">
        <v>102</v>
      </c>
      <c r="QV14" s="1" t="s">
        <v>102</v>
      </c>
      <c r="QW14" s="1" t="s">
        <v>102</v>
      </c>
      <c r="QX14" s="1" t="s">
        <v>102</v>
      </c>
      <c r="QY14" s="1" t="s">
        <v>102</v>
      </c>
      <c r="QZ14" s="1" t="s">
        <v>102</v>
      </c>
      <c r="RA14" s="1" t="s">
        <v>102</v>
      </c>
      <c r="RB14" s="1" t="s">
        <v>102</v>
      </c>
      <c r="RC14" s="1" t="s">
        <v>102</v>
      </c>
      <c r="RD14" s="1" t="s">
        <v>102</v>
      </c>
      <c r="RE14" s="1" t="s">
        <v>102</v>
      </c>
      <c r="RF14" s="1" t="s">
        <v>102</v>
      </c>
      <c r="RG14" s="1" t="s">
        <v>102</v>
      </c>
      <c r="RH14" s="1" t="s">
        <v>102</v>
      </c>
      <c r="RI14" s="1" t="s">
        <v>102</v>
      </c>
      <c r="RJ14" s="1" t="s">
        <v>102</v>
      </c>
      <c r="RK14" s="1" t="s">
        <v>102</v>
      </c>
      <c r="RL14" s="1" t="s">
        <v>102</v>
      </c>
      <c r="RM14" s="1">
        <v>4</v>
      </c>
      <c r="RN14" s="1" t="s">
        <v>102</v>
      </c>
      <c r="RO14" s="1" t="s">
        <v>102</v>
      </c>
      <c r="RP14" s="1" t="s">
        <v>102</v>
      </c>
      <c r="RQ14" s="1" t="s">
        <v>102</v>
      </c>
      <c r="RR14" s="1" t="s">
        <v>102</v>
      </c>
      <c r="RS14" s="1" t="s">
        <v>102</v>
      </c>
      <c r="RT14" s="1" t="s">
        <v>102</v>
      </c>
      <c r="RU14" s="1" t="s">
        <v>102</v>
      </c>
      <c r="RV14" s="1" t="s">
        <v>102</v>
      </c>
      <c r="RW14" s="1" t="s">
        <v>102</v>
      </c>
      <c r="RX14" s="1" t="s">
        <v>102</v>
      </c>
      <c r="RY14" s="1" t="s">
        <v>102</v>
      </c>
      <c r="RZ14" s="1" t="s">
        <v>102</v>
      </c>
      <c r="SA14" s="1" t="s">
        <v>102</v>
      </c>
      <c r="SB14" s="1" t="s">
        <v>102</v>
      </c>
      <c r="SC14" s="1" t="s">
        <v>102</v>
      </c>
      <c r="SD14" s="1" t="s">
        <v>102</v>
      </c>
      <c r="SE14" s="1" t="s">
        <v>102</v>
      </c>
      <c r="SF14" s="1" t="s">
        <v>102</v>
      </c>
      <c r="SG14" s="1" t="s">
        <v>102</v>
      </c>
      <c r="SH14" s="1" t="s">
        <v>102</v>
      </c>
      <c r="SI14" s="1" t="s">
        <v>102</v>
      </c>
      <c r="SJ14" s="1" t="s">
        <v>102</v>
      </c>
      <c r="SK14" s="1" t="s">
        <v>102</v>
      </c>
      <c r="SL14" s="25" t="s">
        <v>102</v>
      </c>
      <c r="SM14" s="1" t="s">
        <v>102</v>
      </c>
      <c r="SN14" s="1" t="s">
        <v>102</v>
      </c>
      <c r="SO14" s="1" t="s">
        <v>102</v>
      </c>
      <c r="SP14" s="25" t="s">
        <v>102</v>
      </c>
      <c r="SQ14" s="1" t="s">
        <v>102</v>
      </c>
      <c r="SR14" s="1" t="s">
        <v>102</v>
      </c>
      <c r="SS14" s="1" t="s">
        <v>102</v>
      </c>
      <c r="ST14" s="1" t="s">
        <v>102</v>
      </c>
      <c r="SU14" s="1" t="s">
        <v>102</v>
      </c>
      <c r="SV14" s="11" t="s">
        <v>102</v>
      </c>
      <c r="SW14" s="1" t="s">
        <v>102</v>
      </c>
      <c r="SX14" s="1" t="s">
        <v>102</v>
      </c>
      <c r="SY14" s="1" t="s">
        <v>102</v>
      </c>
      <c r="SZ14" s="1" t="s">
        <v>102</v>
      </c>
      <c r="TA14" s="1" t="s">
        <v>102</v>
      </c>
      <c r="TB14" s="1" t="s">
        <v>102</v>
      </c>
      <c r="TC14" s="1" t="s">
        <v>102</v>
      </c>
      <c r="TD14" s="1" t="s">
        <v>102</v>
      </c>
      <c r="TE14" s="1" t="s">
        <v>102</v>
      </c>
      <c r="TF14" s="1" t="s">
        <v>102</v>
      </c>
      <c r="TG14" s="25" t="s">
        <v>102</v>
      </c>
      <c r="TH14" s="1" t="s">
        <v>102</v>
      </c>
      <c r="TI14" s="1" t="s">
        <v>102</v>
      </c>
      <c r="TJ14" s="1" t="s">
        <v>102</v>
      </c>
      <c r="TK14" s="1" t="s">
        <v>102</v>
      </c>
      <c r="TL14" s="1" t="s">
        <v>102</v>
      </c>
      <c r="TM14" s="1" t="s">
        <v>102</v>
      </c>
      <c r="TN14" s="1" t="s">
        <v>102</v>
      </c>
      <c r="TO14" s="11" t="s">
        <v>102</v>
      </c>
      <c r="TP14" s="11" t="s">
        <v>102</v>
      </c>
      <c r="TQ14" s="95"/>
      <c r="TR14" s="11" t="s">
        <v>102</v>
      </c>
      <c r="TS14" s="11" t="s">
        <v>102</v>
      </c>
      <c r="TT14" s="11" t="s">
        <v>102</v>
      </c>
      <c r="TU14" s="86"/>
      <c r="TV14" s="1">
        <v>38</v>
      </c>
      <c r="TW14" s="56" t="s">
        <v>102</v>
      </c>
      <c r="TX14" s="1">
        <v>1</v>
      </c>
      <c r="TY14" s="1" t="s">
        <v>102</v>
      </c>
      <c r="TZ14" s="1" t="s">
        <v>102</v>
      </c>
      <c r="UA14" s="1" t="s">
        <v>102</v>
      </c>
      <c r="UB14" s="1">
        <v>1</v>
      </c>
      <c r="UC14" s="1" t="s">
        <v>102</v>
      </c>
      <c r="UD14" s="1" t="s">
        <v>102</v>
      </c>
      <c r="UE14" s="1" t="s">
        <v>102</v>
      </c>
      <c r="UF14" s="1" t="s">
        <v>102</v>
      </c>
      <c r="UG14" s="1" t="s">
        <v>102</v>
      </c>
      <c r="UH14" s="1" t="s">
        <v>102</v>
      </c>
      <c r="UI14" s="1" t="s">
        <v>102</v>
      </c>
      <c r="UJ14" s="1" t="s">
        <v>102</v>
      </c>
      <c r="UK14" s="1" t="s">
        <v>102</v>
      </c>
      <c r="UL14" s="1" t="s">
        <v>102</v>
      </c>
      <c r="UM14" s="1" t="s">
        <v>102</v>
      </c>
      <c r="UN14" s="1" t="s">
        <v>102</v>
      </c>
      <c r="UO14" s="1" t="s">
        <v>102</v>
      </c>
      <c r="UP14" s="1" t="s">
        <v>102</v>
      </c>
      <c r="UQ14" s="1" t="s">
        <v>102</v>
      </c>
      <c r="UR14" s="1" t="s">
        <v>102</v>
      </c>
      <c r="US14" s="11" t="s">
        <v>102</v>
      </c>
      <c r="UT14" s="1" t="s">
        <v>102</v>
      </c>
      <c r="UU14" s="1" t="s">
        <v>102</v>
      </c>
      <c r="UV14" s="1" t="s">
        <v>102</v>
      </c>
      <c r="UW14" s="11" t="s">
        <v>102</v>
      </c>
      <c r="UX14" s="11" t="s">
        <v>102</v>
      </c>
      <c r="UY14" s="1" t="s">
        <v>102</v>
      </c>
      <c r="UZ14" s="11" t="s">
        <v>102</v>
      </c>
      <c r="VA14" s="1" t="s">
        <v>102</v>
      </c>
      <c r="VB14" s="1" t="s">
        <v>102</v>
      </c>
      <c r="VC14" s="1" t="s">
        <v>102</v>
      </c>
      <c r="VD14" s="1" t="s">
        <v>102</v>
      </c>
      <c r="VE14" s="1" t="s">
        <v>102</v>
      </c>
      <c r="VF14" s="56" t="s">
        <v>102</v>
      </c>
      <c r="VG14" s="11" t="s">
        <v>102</v>
      </c>
      <c r="VH14" s="11" t="s">
        <v>102</v>
      </c>
      <c r="VI14" s="11" t="s">
        <v>102</v>
      </c>
      <c r="VJ14" s="11" t="s">
        <v>102</v>
      </c>
      <c r="VK14" s="11" t="s">
        <v>102</v>
      </c>
      <c r="VL14" s="11" t="s">
        <v>102</v>
      </c>
      <c r="VM14" s="11" t="s">
        <v>102</v>
      </c>
      <c r="VN14" s="11" t="s">
        <v>102</v>
      </c>
      <c r="VO14" s="11" t="s">
        <v>102</v>
      </c>
      <c r="VP14" s="4" t="s">
        <v>102</v>
      </c>
      <c r="VQ14" s="4" t="s">
        <v>102</v>
      </c>
      <c r="VR14" s="4" t="s">
        <v>102</v>
      </c>
      <c r="VS14" s="4" t="s">
        <v>102</v>
      </c>
      <c r="VT14" s="4" t="s">
        <v>102</v>
      </c>
      <c r="VU14" s="4" t="s">
        <v>102</v>
      </c>
      <c r="VV14" s="4" t="s">
        <v>102</v>
      </c>
      <c r="VW14" s="4" t="s">
        <v>102</v>
      </c>
      <c r="VX14" s="4" t="s">
        <v>102</v>
      </c>
      <c r="VY14" s="4" t="s">
        <v>102</v>
      </c>
      <c r="VZ14" s="1" t="s">
        <v>102</v>
      </c>
      <c r="WA14" s="1" t="s">
        <v>102</v>
      </c>
      <c r="WB14" s="1" t="s">
        <v>102</v>
      </c>
      <c r="WC14" s="1" t="s">
        <v>102</v>
      </c>
      <c r="WD14" s="1" t="s">
        <v>102</v>
      </c>
      <c r="WE14" s="1" t="s">
        <v>102</v>
      </c>
      <c r="WF14" s="1" t="s">
        <v>102</v>
      </c>
      <c r="WG14" s="1" t="s">
        <v>102</v>
      </c>
      <c r="WH14" s="1">
        <v>2</v>
      </c>
      <c r="WI14" s="86"/>
      <c r="WJ14" s="1" t="s">
        <v>102</v>
      </c>
      <c r="WK14" s="1" t="s">
        <v>102</v>
      </c>
      <c r="WL14" s="1" t="s">
        <v>102</v>
      </c>
      <c r="WM14" s="25" t="s">
        <v>102</v>
      </c>
      <c r="WN14" s="1" t="s">
        <v>102</v>
      </c>
      <c r="WO14" s="1" t="s">
        <v>102</v>
      </c>
      <c r="WP14" s="1" t="s">
        <v>102</v>
      </c>
      <c r="WQ14" s="1" t="s">
        <v>102</v>
      </c>
      <c r="WR14" s="1" t="s">
        <v>102</v>
      </c>
      <c r="WS14" s="1" t="s">
        <v>102</v>
      </c>
      <c r="WT14" s="1" t="s">
        <v>102</v>
      </c>
      <c r="WU14" s="1">
        <v>1</v>
      </c>
      <c r="WV14" s="1" t="s">
        <v>102</v>
      </c>
      <c r="WW14" s="1" t="s">
        <v>102</v>
      </c>
      <c r="WX14" s="1" t="s">
        <v>102</v>
      </c>
      <c r="WY14" s="11" t="s">
        <v>102</v>
      </c>
      <c r="WZ14" s="11" t="s">
        <v>102</v>
      </c>
      <c r="XA14" s="11" t="s">
        <v>102</v>
      </c>
      <c r="XB14" s="11" t="s">
        <v>102</v>
      </c>
      <c r="XC14" s="11" t="s">
        <v>102</v>
      </c>
      <c r="XD14" s="11" t="s">
        <v>102</v>
      </c>
      <c r="XE14" s="11" t="s">
        <v>102</v>
      </c>
      <c r="XF14" s="11" t="s">
        <v>102</v>
      </c>
      <c r="XG14" s="11" t="s">
        <v>102</v>
      </c>
      <c r="XH14" s="11" t="s">
        <v>102</v>
      </c>
      <c r="XI14" s="1" t="s">
        <v>102</v>
      </c>
      <c r="XJ14" s="1" t="s">
        <v>102</v>
      </c>
      <c r="XK14" s="1" t="s">
        <v>102</v>
      </c>
      <c r="XL14" s="1" t="s">
        <v>102</v>
      </c>
      <c r="XM14" s="1" t="s">
        <v>102</v>
      </c>
      <c r="XN14" s="1" t="s">
        <v>102</v>
      </c>
      <c r="XO14" s="1" t="s">
        <v>102</v>
      </c>
      <c r="XP14" s="1" t="s">
        <v>102</v>
      </c>
      <c r="XQ14" s="1" t="s">
        <v>102</v>
      </c>
      <c r="XR14" s="1" t="s">
        <v>102</v>
      </c>
      <c r="XS14" s="1" t="s">
        <v>102</v>
      </c>
      <c r="XT14" s="4">
        <v>1</v>
      </c>
      <c r="XU14" s="4" t="s">
        <v>102</v>
      </c>
      <c r="XV14" s="4" t="s">
        <v>102</v>
      </c>
      <c r="XW14" s="4" t="s">
        <v>102</v>
      </c>
      <c r="XX14" s="4" t="s">
        <v>102</v>
      </c>
      <c r="XY14" s="4" t="s">
        <v>102</v>
      </c>
      <c r="XZ14" s="4" t="s">
        <v>102</v>
      </c>
      <c r="YA14" s="69" t="s">
        <v>102</v>
      </c>
      <c r="YB14" s="69" t="s">
        <v>102</v>
      </c>
      <c r="YC14" s="69" t="s">
        <v>102</v>
      </c>
      <c r="YD14" s="1" t="s">
        <v>102</v>
      </c>
      <c r="YE14" s="1" t="s">
        <v>102</v>
      </c>
      <c r="YF14" s="1" t="s">
        <v>102</v>
      </c>
      <c r="YG14" s="1" t="s">
        <v>102</v>
      </c>
      <c r="YH14" s="1">
        <v>9</v>
      </c>
      <c r="YI14" s="1" t="s">
        <v>102</v>
      </c>
      <c r="YJ14" s="86"/>
      <c r="YK14" s="1" t="s">
        <v>102</v>
      </c>
      <c r="YL14" s="95"/>
      <c r="YM14" s="22" t="s">
        <v>102</v>
      </c>
      <c r="YN14" s="22" t="s">
        <v>102</v>
      </c>
      <c r="YO14" s="22" t="s">
        <v>102</v>
      </c>
      <c r="YP14" s="22" t="s">
        <v>102</v>
      </c>
      <c r="YQ14" s="22" t="s">
        <v>102</v>
      </c>
      <c r="YR14" s="22" t="s">
        <v>102</v>
      </c>
      <c r="YS14" s="22" t="s">
        <v>102</v>
      </c>
      <c r="YT14" s="11" t="s">
        <v>102</v>
      </c>
      <c r="YU14" s="11" t="s">
        <v>102</v>
      </c>
      <c r="YV14" s="22" t="s">
        <v>102</v>
      </c>
      <c r="YW14" s="86"/>
      <c r="YX14" s="9" t="s">
        <v>102</v>
      </c>
      <c r="YY14" s="17" t="s">
        <v>102</v>
      </c>
      <c r="YZ14" s="17" t="s">
        <v>102</v>
      </c>
      <c r="ZA14" s="22" t="s">
        <v>102</v>
      </c>
      <c r="ZB14" s="11" t="s">
        <v>102</v>
      </c>
      <c r="ZC14" s="11" t="s">
        <v>102</v>
      </c>
      <c r="ZD14" s="11" t="s">
        <v>102</v>
      </c>
      <c r="ZE14" s="1" t="s">
        <v>102</v>
      </c>
      <c r="ZF14" s="1" t="s">
        <v>102</v>
      </c>
      <c r="ZG14" s="1" t="s">
        <v>102</v>
      </c>
      <c r="ZH14" s="1" t="s">
        <v>102</v>
      </c>
      <c r="ZI14" s="22" t="s">
        <v>102</v>
      </c>
      <c r="ZJ14" s="1" t="s">
        <v>102</v>
      </c>
      <c r="ZK14" s="1" t="s">
        <v>102</v>
      </c>
      <c r="ZL14" s="1" t="s">
        <v>102</v>
      </c>
      <c r="ZM14" s="1" t="s">
        <v>102</v>
      </c>
      <c r="ZN14" s="1" t="s">
        <v>102</v>
      </c>
      <c r="ZO14" s="1" t="s">
        <v>102</v>
      </c>
      <c r="ZP14" s="11" t="s">
        <v>102</v>
      </c>
      <c r="ZQ14" s="11" t="s">
        <v>102</v>
      </c>
      <c r="ZR14" s="28" t="s">
        <v>102</v>
      </c>
      <c r="ZS14" s="11" t="s">
        <v>102</v>
      </c>
      <c r="ZT14" s="11" t="s">
        <v>102</v>
      </c>
      <c r="ZU14" s="11" t="s">
        <v>102</v>
      </c>
      <c r="ZV14" s="11" t="s">
        <v>102</v>
      </c>
      <c r="ZW14" s="11">
        <f>3+1+1+1+1+2+3+1</f>
        <v>13</v>
      </c>
      <c r="ZX14" s="11" t="s">
        <v>102</v>
      </c>
      <c r="ZY14" s="4" t="s">
        <v>102</v>
      </c>
      <c r="ZZ14" s="29" t="s">
        <v>102</v>
      </c>
      <c r="AAA14" s="22" t="s">
        <v>102</v>
      </c>
      <c r="AAB14" s="1" t="s">
        <v>102</v>
      </c>
      <c r="AAC14" s="1" t="s">
        <v>102</v>
      </c>
      <c r="AAD14" s="1" t="s">
        <v>102</v>
      </c>
      <c r="AAE14" s="17" t="s">
        <v>102</v>
      </c>
      <c r="AAF14" s="1" t="s">
        <v>102</v>
      </c>
      <c r="AAG14" s="25" t="s">
        <v>102</v>
      </c>
      <c r="AAH14" s="1" t="s">
        <v>102</v>
      </c>
      <c r="AAI14" s="1" t="s">
        <v>102</v>
      </c>
      <c r="AAJ14" s="25" t="s">
        <v>102</v>
      </c>
      <c r="AAK14" s="1" t="s">
        <v>102</v>
      </c>
      <c r="AAL14" s="1" t="s">
        <v>102</v>
      </c>
      <c r="AAM14" s="1" t="s">
        <v>102</v>
      </c>
      <c r="AAN14" s="25" t="s">
        <v>102</v>
      </c>
      <c r="AAO14" s="22" t="s">
        <v>102</v>
      </c>
      <c r="AAP14" s="22" t="s">
        <v>102</v>
      </c>
      <c r="AAQ14" s="1" t="s">
        <v>102</v>
      </c>
      <c r="AAR14" s="1" t="s">
        <v>102</v>
      </c>
      <c r="AAS14" s="86"/>
      <c r="AAT14" s="1" t="s">
        <v>102</v>
      </c>
      <c r="AAU14" s="1" t="s">
        <v>102</v>
      </c>
      <c r="AAV14" s="86"/>
      <c r="AAW14" s="9" t="s">
        <v>102</v>
      </c>
      <c r="AAX14" s="1" t="s">
        <v>102</v>
      </c>
      <c r="AAY14" s="1" t="s">
        <v>102</v>
      </c>
      <c r="AAZ14" s="1" t="s">
        <v>102</v>
      </c>
      <c r="ABA14" s="1" t="s">
        <v>102</v>
      </c>
      <c r="ABB14" s="1" t="s">
        <v>102</v>
      </c>
      <c r="ABC14" s="1" t="s">
        <v>102</v>
      </c>
      <c r="ABD14" s="11" t="s">
        <v>102</v>
      </c>
      <c r="ABE14" s="1" t="s">
        <v>102</v>
      </c>
      <c r="ABF14" s="4" t="s">
        <v>102</v>
      </c>
      <c r="ABG14" s="1" t="s">
        <v>102</v>
      </c>
      <c r="ABH14" s="1" t="s">
        <v>102</v>
      </c>
      <c r="ABI14" s="1" t="s">
        <v>102</v>
      </c>
      <c r="ABJ14" s="1" t="s">
        <v>102</v>
      </c>
      <c r="ABK14" s="1" t="s">
        <v>102</v>
      </c>
      <c r="ABL14" s="1">
        <v>1</v>
      </c>
      <c r="ABM14" s="1" t="s">
        <v>102</v>
      </c>
      <c r="ABN14" s="1" t="s">
        <v>102</v>
      </c>
      <c r="ABO14" s="1" t="s">
        <v>102</v>
      </c>
      <c r="ABP14" s="22" t="s">
        <v>102</v>
      </c>
      <c r="ABQ14" s="1">
        <v>2</v>
      </c>
      <c r="ABR14" s="1" t="s">
        <v>102</v>
      </c>
      <c r="ABS14" s="1" t="s">
        <v>102</v>
      </c>
      <c r="ABT14" s="1" t="s">
        <v>102</v>
      </c>
      <c r="ABU14" s="11" t="s">
        <v>102</v>
      </c>
      <c r="ABV14" s="11" t="s">
        <v>102</v>
      </c>
      <c r="ABW14" s="1" t="s">
        <v>102</v>
      </c>
      <c r="ABX14" s="1" t="s">
        <v>102</v>
      </c>
      <c r="ABY14" s="1" t="s">
        <v>102</v>
      </c>
      <c r="ABZ14" s="1" t="s">
        <v>102</v>
      </c>
      <c r="ACA14" s="1" t="s">
        <v>102</v>
      </c>
      <c r="ACB14" s="1" t="s">
        <v>102</v>
      </c>
      <c r="ACC14" s="1" t="s">
        <v>102</v>
      </c>
      <c r="ACD14" s="1" t="s">
        <v>102</v>
      </c>
      <c r="ACE14" s="1" t="s">
        <v>102</v>
      </c>
      <c r="ACF14" s="1" t="s">
        <v>102</v>
      </c>
      <c r="ACG14" s="11" t="s">
        <v>102</v>
      </c>
      <c r="ACH14" s="11" t="s">
        <v>102</v>
      </c>
      <c r="ACI14" s="1" t="s">
        <v>102</v>
      </c>
      <c r="ACJ14" s="1" t="s">
        <v>102</v>
      </c>
      <c r="ACK14" s="1" t="s">
        <v>102</v>
      </c>
      <c r="ACL14" s="25" t="s">
        <v>102</v>
      </c>
      <c r="ACM14" s="1" t="s">
        <v>102</v>
      </c>
      <c r="ACN14" s="1" t="s">
        <v>102</v>
      </c>
      <c r="ACO14" s="22" t="s">
        <v>102</v>
      </c>
      <c r="ACP14" s="29" t="s">
        <v>102</v>
      </c>
      <c r="ACQ14" s="1" t="s">
        <v>102</v>
      </c>
      <c r="ACR14" s="1">
        <f>1+9+7+1+17+1+4+1+3</f>
        <v>44</v>
      </c>
      <c r="ACS14" s="1" t="s">
        <v>102</v>
      </c>
      <c r="ACT14" s="1" t="s">
        <v>102</v>
      </c>
      <c r="ACU14" s="1" t="s">
        <v>102</v>
      </c>
      <c r="ACV14" s="1" t="s">
        <v>102</v>
      </c>
      <c r="ACW14" s="1" t="s">
        <v>102</v>
      </c>
      <c r="ACX14" s="1" t="s">
        <v>102</v>
      </c>
      <c r="ACY14" s="1" t="s">
        <v>102</v>
      </c>
      <c r="ACZ14" s="1" t="s">
        <v>102</v>
      </c>
      <c r="ADA14" s="1">
        <f>8+2+1+1</f>
        <v>12</v>
      </c>
      <c r="ADB14" s="1">
        <v>2</v>
      </c>
      <c r="ADC14" s="1" t="s">
        <v>102</v>
      </c>
      <c r="ADD14" s="1" t="s">
        <v>102</v>
      </c>
      <c r="ADE14" s="1">
        <v>1</v>
      </c>
      <c r="ADF14" s="1" t="s">
        <v>102</v>
      </c>
      <c r="ADG14" s="1" t="s">
        <v>102</v>
      </c>
      <c r="ADH14" s="1" t="s">
        <v>102</v>
      </c>
      <c r="ADI14" s="1" t="s">
        <v>102</v>
      </c>
      <c r="ADJ14" s="1" t="s">
        <v>102</v>
      </c>
      <c r="ADK14" s="1" t="s">
        <v>102</v>
      </c>
      <c r="ADL14" s="1" t="s">
        <v>102</v>
      </c>
      <c r="ADM14" s="1" t="s">
        <v>102</v>
      </c>
      <c r="ADN14" s="26" t="s">
        <v>102</v>
      </c>
      <c r="ADO14" s="1" t="s">
        <v>102</v>
      </c>
      <c r="ADP14" s="1" t="s">
        <v>102</v>
      </c>
      <c r="ADQ14" s="1" t="s">
        <v>102</v>
      </c>
      <c r="ADR14" s="1" t="s">
        <v>102</v>
      </c>
      <c r="ADS14" s="1" t="s">
        <v>102</v>
      </c>
      <c r="ADT14" s="1" t="s">
        <v>102</v>
      </c>
      <c r="ADU14" s="1" t="s">
        <v>102</v>
      </c>
      <c r="ADV14" s="1" t="s">
        <v>102</v>
      </c>
      <c r="ADW14" s="1" t="s">
        <v>102</v>
      </c>
      <c r="ADX14" s="11" t="s">
        <v>102</v>
      </c>
      <c r="ADY14" s="1" t="s">
        <v>102</v>
      </c>
      <c r="ADZ14" s="1" t="s">
        <v>102</v>
      </c>
      <c r="AEA14" s="11" t="s">
        <v>102</v>
      </c>
      <c r="AEB14" s="1" t="s">
        <v>102</v>
      </c>
      <c r="AEC14" s="1" t="s">
        <v>102</v>
      </c>
      <c r="AED14" s="1" t="s">
        <v>102</v>
      </c>
      <c r="AEE14" s="1" t="s">
        <v>102</v>
      </c>
      <c r="AEF14" s="1" t="s">
        <v>102</v>
      </c>
      <c r="AEG14" s="1" t="s">
        <v>102</v>
      </c>
      <c r="AEH14" s="1" t="s">
        <v>102</v>
      </c>
      <c r="AEI14" s="1" t="s">
        <v>102</v>
      </c>
      <c r="AEJ14" s="1" t="s">
        <v>102</v>
      </c>
      <c r="AEK14" s="1" t="s">
        <v>102</v>
      </c>
      <c r="AEL14" s="1" t="s">
        <v>102</v>
      </c>
      <c r="AEM14" s="1" t="s">
        <v>102</v>
      </c>
      <c r="AEN14" s="1" t="s">
        <v>102</v>
      </c>
      <c r="AEO14" s="1" t="s">
        <v>102</v>
      </c>
      <c r="AEP14" s="1" t="s">
        <v>102</v>
      </c>
      <c r="AEQ14" s="1" t="s">
        <v>102</v>
      </c>
      <c r="AER14" s="22" t="s">
        <v>102</v>
      </c>
      <c r="AES14" s="1" t="s">
        <v>102</v>
      </c>
      <c r="AET14" s="11" t="s">
        <v>102</v>
      </c>
      <c r="AEU14" s="1" t="s">
        <v>102</v>
      </c>
      <c r="AEV14" s="1" t="s">
        <v>102</v>
      </c>
      <c r="AEW14" s="1" t="s">
        <v>102</v>
      </c>
      <c r="AEX14" s="86"/>
      <c r="AEY14" s="38" t="s">
        <v>102</v>
      </c>
      <c r="AEZ14" s="1" t="s">
        <v>102</v>
      </c>
      <c r="AFA14" s="1" t="s">
        <v>102</v>
      </c>
      <c r="AFB14" s="1" t="s">
        <v>102</v>
      </c>
      <c r="AFC14" s="7" t="s">
        <v>102</v>
      </c>
      <c r="AFD14" s="7" t="s">
        <v>102</v>
      </c>
      <c r="AFE14" s="7" t="s">
        <v>102</v>
      </c>
      <c r="AFF14" s="7" t="s">
        <v>102</v>
      </c>
      <c r="AFG14" s="7" t="s">
        <v>102</v>
      </c>
      <c r="AFH14" s="7" t="s">
        <v>102</v>
      </c>
      <c r="AFI14" s="7" t="s">
        <v>102</v>
      </c>
      <c r="AFJ14" s="7" t="s">
        <v>102</v>
      </c>
      <c r="AFK14" s="11" t="s">
        <v>102</v>
      </c>
      <c r="AFL14" s="7" t="s">
        <v>102</v>
      </c>
      <c r="AFM14" s="7" t="s">
        <v>102</v>
      </c>
      <c r="AFN14" s="7" t="s">
        <v>102</v>
      </c>
      <c r="AFO14" s="7" t="s">
        <v>102</v>
      </c>
      <c r="AFP14" s="7" t="s">
        <v>102</v>
      </c>
      <c r="AFQ14" s="7" t="s">
        <v>102</v>
      </c>
      <c r="AFR14" s="7" t="s">
        <v>102</v>
      </c>
      <c r="AFS14" s="7" t="s">
        <v>102</v>
      </c>
      <c r="AFT14" s="7" t="s">
        <v>102</v>
      </c>
      <c r="AFU14" s="7" t="s">
        <v>102</v>
      </c>
      <c r="AFV14" s="7" t="s">
        <v>102</v>
      </c>
      <c r="AFW14" s="7" t="s">
        <v>102</v>
      </c>
      <c r="AFX14" s="7" t="s">
        <v>102</v>
      </c>
      <c r="AFY14" s="7" t="s">
        <v>102</v>
      </c>
      <c r="AFZ14" s="7" t="s">
        <v>102</v>
      </c>
      <c r="AGA14" s="7" t="s">
        <v>102</v>
      </c>
      <c r="AGB14" s="7" t="s">
        <v>102</v>
      </c>
      <c r="AGC14" s="7" t="s">
        <v>102</v>
      </c>
      <c r="AGD14" s="7" t="s">
        <v>102</v>
      </c>
      <c r="AGE14" s="7" t="s">
        <v>102</v>
      </c>
      <c r="AGF14" s="7" t="s">
        <v>102</v>
      </c>
      <c r="AGG14" s="7" t="s">
        <v>102</v>
      </c>
      <c r="AGH14" s="7" t="s">
        <v>102</v>
      </c>
      <c r="AGI14" s="7" t="s">
        <v>102</v>
      </c>
      <c r="AGJ14" s="7" t="s">
        <v>102</v>
      </c>
      <c r="AGK14" s="7" t="s">
        <v>102</v>
      </c>
      <c r="AGL14" s="7" t="s">
        <v>102</v>
      </c>
      <c r="AGM14" s="7" t="s">
        <v>102</v>
      </c>
      <c r="AGN14" s="7" t="s">
        <v>102</v>
      </c>
      <c r="AGO14" s="7" t="s">
        <v>102</v>
      </c>
      <c r="AGP14" s="4" t="s">
        <v>102</v>
      </c>
      <c r="AGQ14" s="1">
        <v>1</v>
      </c>
      <c r="AGR14" s="1" t="s">
        <v>102</v>
      </c>
      <c r="AGS14" s="1">
        <v>4</v>
      </c>
      <c r="AGT14" s="1" t="s">
        <v>102</v>
      </c>
      <c r="AGU14" s="1" t="s">
        <v>102</v>
      </c>
      <c r="AGV14" s="1" t="s">
        <v>102</v>
      </c>
      <c r="AGW14" s="1">
        <v>9</v>
      </c>
      <c r="AGX14" s="1" t="s">
        <v>102</v>
      </c>
      <c r="AGY14" s="1" t="s">
        <v>102</v>
      </c>
      <c r="AGZ14" s="1">
        <v>1</v>
      </c>
      <c r="AHA14" s="1" t="s">
        <v>102</v>
      </c>
      <c r="AHB14" s="1" t="s">
        <v>102</v>
      </c>
      <c r="AHC14" s="1">
        <v>2</v>
      </c>
      <c r="AHD14" s="1">
        <f>2+1+9+1+4+1</f>
        <v>18</v>
      </c>
      <c r="AHE14" s="1" t="s">
        <v>102</v>
      </c>
      <c r="AHF14" s="1" t="s">
        <v>102</v>
      </c>
      <c r="AHG14" s="1" t="s">
        <v>102</v>
      </c>
      <c r="AHH14" s="1" t="s">
        <v>102</v>
      </c>
      <c r="AHI14" s="1" t="s">
        <v>102</v>
      </c>
      <c r="AHJ14" s="1" t="s">
        <v>102</v>
      </c>
      <c r="AHK14" s="1" t="s">
        <v>102</v>
      </c>
      <c r="AHL14" s="1" t="s">
        <v>102</v>
      </c>
      <c r="AHM14" s="1" t="s">
        <v>102</v>
      </c>
      <c r="AHN14" s="1" t="s">
        <v>102</v>
      </c>
      <c r="AHO14" s="1" t="s">
        <v>102</v>
      </c>
      <c r="AHP14" s="1" t="s">
        <v>102</v>
      </c>
      <c r="AHQ14" s="1" t="s">
        <v>102</v>
      </c>
      <c r="AHR14" s="1" t="s">
        <v>102</v>
      </c>
      <c r="AHS14" s="1" t="s">
        <v>102</v>
      </c>
      <c r="AHT14" s="1" t="s">
        <v>102</v>
      </c>
      <c r="AHU14" s="1" t="s">
        <v>102</v>
      </c>
      <c r="AHV14" s="1" t="s">
        <v>102</v>
      </c>
      <c r="AHW14" s="1" t="s">
        <v>102</v>
      </c>
      <c r="AHX14" s="1" t="s">
        <v>102</v>
      </c>
      <c r="AHY14" s="1" t="s">
        <v>102</v>
      </c>
      <c r="AHZ14" s="1" t="s">
        <v>102</v>
      </c>
      <c r="AIA14" s="1" t="s">
        <v>102</v>
      </c>
      <c r="AIB14" s="1" t="s">
        <v>102</v>
      </c>
      <c r="AIC14" s="1" t="s">
        <v>102</v>
      </c>
      <c r="AID14" s="1" t="s">
        <v>102</v>
      </c>
      <c r="AIE14" s="1" t="s">
        <v>102</v>
      </c>
      <c r="AIF14" s="1" t="s">
        <v>102</v>
      </c>
      <c r="AIG14" s="1" t="s">
        <v>102</v>
      </c>
      <c r="AIH14" s="1" t="s">
        <v>102</v>
      </c>
      <c r="AII14" s="1" t="s">
        <v>102</v>
      </c>
      <c r="AIJ14" s="1" t="s">
        <v>102</v>
      </c>
      <c r="AIK14" s="1" t="s">
        <v>102</v>
      </c>
      <c r="AIL14" s="1" t="s">
        <v>102</v>
      </c>
      <c r="AIM14" s="1" t="s">
        <v>102</v>
      </c>
      <c r="AIN14" s="1">
        <v>1</v>
      </c>
      <c r="AIO14" s="1" t="s">
        <v>102</v>
      </c>
      <c r="AIP14" s="1" t="s">
        <v>102</v>
      </c>
      <c r="AIQ14" s="1" t="s">
        <v>102</v>
      </c>
      <c r="AIR14" s="37" t="s">
        <v>102</v>
      </c>
      <c r="AIS14" s="1" t="s">
        <v>102</v>
      </c>
      <c r="AIT14" s="1">
        <v>1</v>
      </c>
      <c r="AIU14" s="1" t="s">
        <v>102</v>
      </c>
      <c r="AIV14" s="1" t="s">
        <v>102</v>
      </c>
      <c r="AIW14" s="1" t="s">
        <v>102</v>
      </c>
      <c r="AIX14" s="4" t="s">
        <v>102</v>
      </c>
      <c r="AIY14" s="4" t="s">
        <v>102</v>
      </c>
      <c r="AIZ14" s="4" t="s">
        <v>102</v>
      </c>
      <c r="AJA14" s="4" t="s">
        <v>102</v>
      </c>
      <c r="AJB14" s="4" t="s">
        <v>102</v>
      </c>
      <c r="AJC14" s="4">
        <v>3</v>
      </c>
      <c r="AJD14" s="1">
        <v>1</v>
      </c>
      <c r="AJE14" s="1" t="s">
        <v>102</v>
      </c>
      <c r="AJF14" s="1" t="s">
        <v>102</v>
      </c>
      <c r="AJG14" s="1" t="s">
        <v>102</v>
      </c>
      <c r="AJH14" s="1" t="s">
        <v>102</v>
      </c>
      <c r="AJI14" s="1" t="s">
        <v>102</v>
      </c>
      <c r="AJJ14" s="1" t="s">
        <v>102</v>
      </c>
      <c r="AJK14" s="1" t="s">
        <v>102</v>
      </c>
      <c r="AJL14" s="1">
        <v>1</v>
      </c>
      <c r="AJM14" s="4" t="s">
        <v>102</v>
      </c>
      <c r="AJN14" s="1" t="s">
        <v>102</v>
      </c>
      <c r="AJO14" s="1" t="s">
        <v>102</v>
      </c>
      <c r="AJP14" s="1" t="s">
        <v>102</v>
      </c>
      <c r="AJQ14" s="11" t="s">
        <v>102</v>
      </c>
      <c r="AJR14" s="1" t="s">
        <v>102</v>
      </c>
      <c r="AJS14" s="4" t="s">
        <v>102</v>
      </c>
      <c r="AJT14" s="1" t="s">
        <v>102</v>
      </c>
      <c r="AJU14" s="1" t="s">
        <v>102</v>
      </c>
      <c r="AJV14" s="1" t="s">
        <v>102</v>
      </c>
      <c r="AJW14" s="1" t="s">
        <v>102</v>
      </c>
      <c r="AJX14" s="1" t="s">
        <v>102</v>
      </c>
      <c r="AJY14" s="1" t="s">
        <v>102</v>
      </c>
      <c r="AJZ14" s="22" t="s">
        <v>102</v>
      </c>
      <c r="AKA14" s="22" t="s">
        <v>102</v>
      </c>
      <c r="AKB14" s="22" t="s">
        <v>102</v>
      </c>
      <c r="AKC14" s="22" t="s">
        <v>102</v>
      </c>
      <c r="AKD14" s="22" t="s">
        <v>102</v>
      </c>
      <c r="AKE14" s="22">
        <v>1</v>
      </c>
      <c r="AKF14" s="22" t="s">
        <v>102</v>
      </c>
      <c r="AKG14" s="22" t="s">
        <v>102</v>
      </c>
      <c r="AKH14" s="11" t="s">
        <v>102</v>
      </c>
      <c r="AKI14" s="1" t="s">
        <v>102</v>
      </c>
      <c r="AKJ14" s="1" t="s">
        <v>102</v>
      </c>
      <c r="AKK14" s="1" t="s">
        <v>102</v>
      </c>
      <c r="AKL14" s="1" t="s">
        <v>102</v>
      </c>
      <c r="AKM14" s="1" t="s">
        <v>102</v>
      </c>
      <c r="AKN14" s="1" t="s">
        <v>102</v>
      </c>
      <c r="AKO14" s="1" t="s">
        <v>102</v>
      </c>
      <c r="AKP14" s="1" t="s">
        <v>102</v>
      </c>
      <c r="AKQ14" s="1" t="s">
        <v>102</v>
      </c>
      <c r="AKR14" s="1" t="s">
        <v>102</v>
      </c>
      <c r="AKS14" s="1">
        <v>1</v>
      </c>
      <c r="AKT14" s="1">
        <v>1</v>
      </c>
    </row>
    <row r="15" spans="1:982" ht="15" thickBot="1" x14ac:dyDescent="0.35">
      <c r="A15" s="73" t="s">
        <v>798</v>
      </c>
      <c r="B15" s="87"/>
      <c r="C15" s="25">
        <v>1</v>
      </c>
      <c r="D15" s="25" t="s">
        <v>102</v>
      </c>
      <c r="E15" s="25" t="s">
        <v>102</v>
      </c>
      <c r="F15" s="25" t="s">
        <v>102</v>
      </c>
      <c r="G15" s="25" t="s">
        <v>102</v>
      </c>
      <c r="H15" s="25" t="s">
        <v>102</v>
      </c>
      <c r="I15" s="25" t="s">
        <v>102</v>
      </c>
      <c r="J15" s="25" t="s">
        <v>102</v>
      </c>
      <c r="K15" s="25" t="s">
        <v>102</v>
      </c>
      <c r="L15" s="25" t="s">
        <v>102</v>
      </c>
      <c r="M15" s="25" t="s">
        <v>102</v>
      </c>
      <c r="N15" s="25" t="s">
        <v>102</v>
      </c>
      <c r="O15" s="25" t="s">
        <v>102</v>
      </c>
      <c r="P15" s="25" t="s">
        <v>102</v>
      </c>
      <c r="Q15" s="25" t="s">
        <v>102</v>
      </c>
      <c r="R15" s="25" t="s">
        <v>102</v>
      </c>
      <c r="S15" s="25" t="s">
        <v>102</v>
      </c>
      <c r="T15" s="25" t="s">
        <v>102</v>
      </c>
      <c r="U15" s="25" t="s">
        <v>102</v>
      </c>
      <c r="V15" s="25" t="s">
        <v>102</v>
      </c>
      <c r="W15" s="25" t="s">
        <v>102</v>
      </c>
      <c r="X15" s="25" t="s">
        <v>102</v>
      </c>
      <c r="Y15" s="25" t="s">
        <v>102</v>
      </c>
      <c r="Z15" s="25" t="s">
        <v>102</v>
      </c>
      <c r="AA15" s="28" t="s">
        <v>102</v>
      </c>
      <c r="AB15" s="28" t="s">
        <v>102</v>
      </c>
      <c r="AC15" s="25" t="s">
        <v>102</v>
      </c>
      <c r="AD15" s="25" t="s">
        <v>102</v>
      </c>
      <c r="AE15" s="25" t="s">
        <v>102</v>
      </c>
      <c r="AF15" s="25" t="s">
        <v>102</v>
      </c>
      <c r="AG15" s="25" t="s">
        <v>102</v>
      </c>
      <c r="AH15" s="25" t="s">
        <v>102</v>
      </c>
      <c r="AI15" s="25" t="s">
        <v>102</v>
      </c>
      <c r="AJ15" s="25" t="s">
        <v>102</v>
      </c>
      <c r="AK15" s="25" t="s">
        <v>102</v>
      </c>
      <c r="AL15" s="25" t="s">
        <v>102</v>
      </c>
      <c r="AM15" s="25" t="s">
        <v>102</v>
      </c>
      <c r="AN15" s="25" t="s">
        <v>102</v>
      </c>
      <c r="AO15" s="25" t="s">
        <v>102</v>
      </c>
      <c r="AP15" s="25" t="s">
        <v>102</v>
      </c>
      <c r="AQ15" s="25" t="s">
        <v>102</v>
      </c>
      <c r="AR15" s="25" t="s">
        <v>102</v>
      </c>
      <c r="AS15" s="25" t="s">
        <v>102</v>
      </c>
      <c r="AT15" s="25" t="s">
        <v>102</v>
      </c>
      <c r="AU15" s="87"/>
      <c r="AV15" s="25" t="s">
        <v>102</v>
      </c>
      <c r="AW15" s="25" t="s">
        <v>102</v>
      </c>
      <c r="AX15" s="25" t="s">
        <v>102</v>
      </c>
      <c r="AY15" s="25" t="s">
        <v>102</v>
      </c>
      <c r="AZ15" s="25" t="s">
        <v>102</v>
      </c>
      <c r="BA15" s="25" t="s">
        <v>102</v>
      </c>
      <c r="BB15" s="25" t="s">
        <v>102</v>
      </c>
      <c r="BC15" s="25" t="s">
        <v>102</v>
      </c>
      <c r="BD15" s="25">
        <v>1</v>
      </c>
      <c r="BE15" s="87"/>
      <c r="BF15" s="25" t="s">
        <v>102</v>
      </c>
      <c r="BG15" s="25" t="s">
        <v>102</v>
      </c>
      <c r="BH15" s="25" t="s">
        <v>102</v>
      </c>
      <c r="BI15" s="25" t="s">
        <v>102</v>
      </c>
      <c r="BJ15" s="25">
        <v>5</v>
      </c>
      <c r="BK15" s="87"/>
      <c r="BL15" s="25" t="s">
        <v>102</v>
      </c>
      <c r="BM15" s="39" t="s">
        <v>102</v>
      </c>
      <c r="BN15" s="25" t="s">
        <v>102</v>
      </c>
      <c r="BO15" s="31" t="s">
        <v>102</v>
      </c>
      <c r="BP15" s="25" t="s">
        <v>102</v>
      </c>
      <c r="BQ15" s="25" t="s">
        <v>102</v>
      </c>
      <c r="BR15" s="25" t="s">
        <v>102</v>
      </c>
      <c r="BS15" s="25" t="s">
        <v>102</v>
      </c>
      <c r="BT15" s="25" t="s">
        <v>102</v>
      </c>
      <c r="BU15" s="25" t="s">
        <v>102</v>
      </c>
      <c r="BV15" s="25" t="s">
        <v>102</v>
      </c>
      <c r="BW15" s="25" t="s">
        <v>102</v>
      </c>
      <c r="BX15" s="25" t="s">
        <v>102</v>
      </c>
      <c r="BY15" s="25" t="s">
        <v>102</v>
      </c>
      <c r="BZ15" s="31" t="s">
        <v>102</v>
      </c>
      <c r="CA15" s="25" t="s">
        <v>102</v>
      </c>
      <c r="CB15" s="25" t="s">
        <v>102</v>
      </c>
      <c r="CC15" s="25" t="s">
        <v>102</v>
      </c>
      <c r="CD15" s="25" t="s">
        <v>102</v>
      </c>
      <c r="CE15" s="25" t="s">
        <v>102</v>
      </c>
      <c r="CF15" s="25" t="s">
        <v>102</v>
      </c>
      <c r="CG15" s="25" t="s">
        <v>102</v>
      </c>
      <c r="CH15" s="25" t="s">
        <v>102</v>
      </c>
      <c r="CI15" s="25" t="s">
        <v>102</v>
      </c>
      <c r="CJ15" s="25" t="s">
        <v>102</v>
      </c>
      <c r="CK15" s="25" t="s">
        <v>102</v>
      </c>
      <c r="CL15" s="25" t="s">
        <v>102</v>
      </c>
      <c r="CM15" s="25" t="s">
        <v>102</v>
      </c>
      <c r="CN15" s="25" t="s">
        <v>102</v>
      </c>
      <c r="CO15" s="25" t="s">
        <v>102</v>
      </c>
      <c r="CP15" s="25" t="s">
        <v>102</v>
      </c>
      <c r="CQ15" s="25" t="s">
        <v>102</v>
      </c>
      <c r="CR15" s="25" t="s">
        <v>102</v>
      </c>
      <c r="CS15" s="31" t="s">
        <v>102</v>
      </c>
      <c r="CT15" s="25" t="s">
        <v>102</v>
      </c>
      <c r="CU15" s="25" t="s">
        <v>102</v>
      </c>
      <c r="CV15" s="25" t="s">
        <v>102</v>
      </c>
      <c r="CW15" s="25" t="s">
        <v>102</v>
      </c>
      <c r="CX15" s="25" t="s">
        <v>102</v>
      </c>
      <c r="CY15" s="25" t="s">
        <v>102</v>
      </c>
      <c r="CZ15" s="25" t="s">
        <v>102</v>
      </c>
      <c r="DA15" s="25" t="s">
        <v>102</v>
      </c>
      <c r="DB15" s="25" t="s">
        <v>102</v>
      </c>
      <c r="DC15" s="25" t="s">
        <v>102</v>
      </c>
      <c r="DD15" s="25" t="s">
        <v>102</v>
      </c>
      <c r="DE15" s="25" t="s">
        <v>102</v>
      </c>
      <c r="DF15" s="25" t="s">
        <v>102</v>
      </c>
      <c r="DG15" s="25" t="s">
        <v>102</v>
      </c>
      <c r="DH15" s="25" t="s">
        <v>102</v>
      </c>
      <c r="DI15" s="25" t="s">
        <v>102</v>
      </c>
      <c r="DJ15" s="25" t="s">
        <v>102</v>
      </c>
      <c r="DK15" s="25" t="s">
        <v>102</v>
      </c>
      <c r="DL15" s="25" t="s">
        <v>102</v>
      </c>
      <c r="DM15" s="25" t="s">
        <v>102</v>
      </c>
      <c r="DN15" s="25" t="s">
        <v>102</v>
      </c>
      <c r="DO15" s="25" t="s">
        <v>102</v>
      </c>
      <c r="DP15" s="25" t="s">
        <v>102</v>
      </c>
      <c r="DQ15" s="25" t="s">
        <v>102</v>
      </c>
      <c r="DR15" s="25" t="s">
        <v>102</v>
      </c>
      <c r="DS15" s="25" t="s">
        <v>102</v>
      </c>
      <c r="DT15" s="25" t="s">
        <v>102</v>
      </c>
      <c r="DU15" s="25" t="s">
        <v>102</v>
      </c>
      <c r="DV15" s="25" t="s">
        <v>102</v>
      </c>
      <c r="DW15" s="25" t="s">
        <v>102</v>
      </c>
      <c r="DX15" s="25" t="s">
        <v>102</v>
      </c>
      <c r="DY15" s="25" t="s">
        <v>102</v>
      </c>
      <c r="DZ15" s="25" t="s">
        <v>102</v>
      </c>
      <c r="EA15" s="25" t="s">
        <v>102</v>
      </c>
      <c r="EB15" s="25" t="s">
        <v>114</v>
      </c>
      <c r="EC15" s="25" t="s">
        <v>102</v>
      </c>
      <c r="ED15" s="31" t="s">
        <v>102</v>
      </c>
      <c r="EE15" s="25" t="s">
        <v>102</v>
      </c>
      <c r="EF15" s="25" t="s">
        <v>102</v>
      </c>
      <c r="EG15" s="25" t="s">
        <v>102</v>
      </c>
      <c r="EH15" s="25" t="s">
        <v>102</v>
      </c>
      <c r="EI15" s="25" t="s">
        <v>102</v>
      </c>
      <c r="EJ15" s="25" t="s">
        <v>102</v>
      </c>
      <c r="EK15" s="25" t="s">
        <v>102</v>
      </c>
      <c r="EL15" s="25" t="s">
        <v>102</v>
      </c>
      <c r="EM15" s="25" t="s">
        <v>102</v>
      </c>
      <c r="EN15" s="25" t="s">
        <v>102</v>
      </c>
      <c r="EO15" s="25" t="s">
        <v>102</v>
      </c>
      <c r="EP15" s="25" t="s">
        <v>102</v>
      </c>
      <c r="EQ15" s="25" t="s">
        <v>102</v>
      </c>
      <c r="ER15" s="25" t="s">
        <v>102</v>
      </c>
      <c r="ES15" s="25" t="s">
        <v>102</v>
      </c>
      <c r="ET15" s="87"/>
      <c r="EU15" s="25" t="s">
        <v>102</v>
      </c>
      <c r="EV15" s="25" t="s">
        <v>102</v>
      </c>
      <c r="EW15" s="87"/>
      <c r="EX15" s="4" t="s">
        <v>102</v>
      </c>
      <c r="EY15" s="4" t="s">
        <v>102</v>
      </c>
      <c r="EZ15" s="4" t="s">
        <v>102</v>
      </c>
      <c r="FA15" s="4" t="s">
        <v>102</v>
      </c>
      <c r="FB15" s="4" t="s">
        <v>102</v>
      </c>
      <c r="FC15" s="4" t="s">
        <v>102</v>
      </c>
      <c r="FD15" s="4" t="s">
        <v>102</v>
      </c>
      <c r="FE15" s="4" t="s">
        <v>102</v>
      </c>
      <c r="FF15" s="4" t="s">
        <v>102</v>
      </c>
      <c r="FG15" s="4" t="s">
        <v>102</v>
      </c>
      <c r="FH15" s="4" t="s">
        <v>102</v>
      </c>
      <c r="FI15" s="4" t="s">
        <v>102</v>
      </c>
      <c r="FJ15" s="4">
        <v>3</v>
      </c>
      <c r="FK15" s="4" t="s">
        <v>102</v>
      </c>
      <c r="FL15" s="4" t="s">
        <v>102</v>
      </c>
      <c r="FM15" s="4" t="s">
        <v>102</v>
      </c>
      <c r="FN15" s="4" t="s">
        <v>102</v>
      </c>
      <c r="FO15" s="4" t="s">
        <v>102</v>
      </c>
      <c r="FP15" s="4" t="s">
        <v>102</v>
      </c>
      <c r="FQ15" s="4" t="s">
        <v>102</v>
      </c>
      <c r="FR15" s="4" t="s">
        <v>102</v>
      </c>
      <c r="FS15" s="4" t="s">
        <v>102</v>
      </c>
      <c r="FT15" s="4" t="s">
        <v>102</v>
      </c>
      <c r="FU15" s="4" t="s">
        <v>102</v>
      </c>
      <c r="FV15" s="4">
        <v>3</v>
      </c>
      <c r="FW15" s="4">
        <v>10</v>
      </c>
      <c r="FX15" s="4" t="s">
        <v>102</v>
      </c>
      <c r="FY15" s="4" t="s">
        <v>102</v>
      </c>
      <c r="FZ15" s="4" t="s">
        <v>102</v>
      </c>
      <c r="GA15" s="4" t="s">
        <v>102</v>
      </c>
      <c r="GB15" s="4" t="s">
        <v>102</v>
      </c>
      <c r="GC15" s="4" t="s">
        <v>102</v>
      </c>
      <c r="GD15" s="4" t="s">
        <v>102</v>
      </c>
      <c r="GE15" s="4" t="s">
        <v>102</v>
      </c>
      <c r="GF15" s="4" t="s">
        <v>102</v>
      </c>
      <c r="GG15" s="4" t="s">
        <v>102</v>
      </c>
      <c r="GH15" s="4">
        <f>6+5+2+2+1+5+10+1+6+3+12</f>
        <v>53</v>
      </c>
      <c r="GI15" s="4">
        <v>2</v>
      </c>
      <c r="GJ15" s="4" t="s">
        <v>102</v>
      </c>
      <c r="GK15" s="4" t="s">
        <v>102</v>
      </c>
      <c r="GL15" s="4" t="s">
        <v>102</v>
      </c>
      <c r="GM15" s="4" t="s">
        <v>102</v>
      </c>
      <c r="GN15" s="4" t="s">
        <v>102</v>
      </c>
      <c r="GO15" s="4" t="s">
        <v>102</v>
      </c>
      <c r="GP15" s="4" t="s">
        <v>102</v>
      </c>
      <c r="GQ15" s="4" t="s">
        <v>102</v>
      </c>
      <c r="GR15" s="4" t="s">
        <v>102</v>
      </c>
      <c r="GS15" s="4" t="s">
        <v>102</v>
      </c>
      <c r="GT15" s="4" t="s">
        <v>102</v>
      </c>
      <c r="GU15" s="4" t="s">
        <v>102</v>
      </c>
      <c r="GV15" s="4" t="s">
        <v>102</v>
      </c>
      <c r="GW15" s="4" t="s">
        <v>102</v>
      </c>
      <c r="GX15" s="4" t="s">
        <v>102</v>
      </c>
      <c r="GY15" s="4" t="s">
        <v>102</v>
      </c>
      <c r="GZ15" s="4" t="s">
        <v>102</v>
      </c>
      <c r="HA15" s="4">
        <v>1</v>
      </c>
      <c r="HB15" s="4" t="s">
        <v>102</v>
      </c>
      <c r="HC15" s="4" t="s">
        <v>102</v>
      </c>
      <c r="HD15" s="4" t="s">
        <v>102</v>
      </c>
      <c r="HE15" s="87"/>
      <c r="HF15" s="25" t="s">
        <v>102</v>
      </c>
      <c r="HG15" s="87"/>
      <c r="HH15" s="24" t="s">
        <v>102</v>
      </c>
      <c r="HI15" s="25">
        <v>34</v>
      </c>
      <c r="HJ15" s="25">
        <v>9</v>
      </c>
      <c r="HK15" s="87"/>
      <c r="HL15" s="37" t="s">
        <v>102</v>
      </c>
      <c r="HM15" s="37" t="s">
        <v>102</v>
      </c>
      <c r="HN15" s="37" t="s">
        <v>102</v>
      </c>
      <c r="HO15" s="37" t="s">
        <v>102</v>
      </c>
      <c r="HP15" s="37" t="s">
        <v>102</v>
      </c>
      <c r="HQ15" s="37" t="s">
        <v>102</v>
      </c>
      <c r="HR15" s="37" t="s">
        <v>102</v>
      </c>
      <c r="HS15" s="37" t="s">
        <v>102</v>
      </c>
      <c r="HT15" s="37" t="s">
        <v>102</v>
      </c>
      <c r="HU15" s="37" t="s">
        <v>102</v>
      </c>
      <c r="HV15" s="37" t="s">
        <v>102</v>
      </c>
      <c r="HW15" s="37" t="s">
        <v>102</v>
      </c>
      <c r="HX15" s="37" t="s">
        <v>102</v>
      </c>
      <c r="HY15" s="37" t="s">
        <v>102</v>
      </c>
      <c r="HZ15" s="37" t="s">
        <v>102</v>
      </c>
      <c r="IA15" s="37" t="s">
        <v>102</v>
      </c>
      <c r="IB15" s="37" t="s">
        <v>102</v>
      </c>
      <c r="IC15" s="37" t="s">
        <v>102</v>
      </c>
      <c r="ID15" s="37" t="s">
        <v>102</v>
      </c>
      <c r="IE15" s="37" t="s">
        <v>102</v>
      </c>
      <c r="IF15" s="37" t="s">
        <v>102</v>
      </c>
      <c r="IG15" s="37" t="s">
        <v>102</v>
      </c>
      <c r="IH15" s="37" t="s">
        <v>102</v>
      </c>
      <c r="II15" s="37" t="s">
        <v>102</v>
      </c>
      <c r="IJ15" s="37" t="s">
        <v>102</v>
      </c>
      <c r="IK15" s="37" t="s">
        <v>102</v>
      </c>
      <c r="IL15" s="37" t="s">
        <v>102</v>
      </c>
      <c r="IM15" s="37" t="s">
        <v>102</v>
      </c>
      <c r="IN15" s="37" t="s">
        <v>102</v>
      </c>
      <c r="IO15" s="37" t="s">
        <v>102</v>
      </c>
      <c r="IP15" s="37" t="s">
        <v>102</v>
      </c>
      <c r="IQ15" s="37" t="s">
        <v>102</v>
      </c>
      <c r="IR15" s="37" t="s">
        <v>102</v>
      </c>
      <c r="IS15" s="37" t="s">
        <v>102</v>
      </c>
      <c r="IT15" s="37" t="s">
        <v>102</v>
      </c>
      <c r="IU15" s="37" t="s">
        <v>102</v>
      </c>
      <c r="IV15" s="37" t="s">
        <v>102</v>
      </c>
      <c r="IW15" s="37" t="s">
        <v>102</v>
      </c>
      <c r="IX15" s="37" t="s">
        <v>102</v>
      </c>
      <c r="IY15" s="37" t="s">
        <v>102</v>
      </c>
      <c r="IZ15" s="37" t="s">
        <v>102</v>
      </c>
      <c r="JA15" s="31">
        <v>4</v>
      </c>
      <c r="JB15" s="37" t="s">
        <v>102</v>
      </c>
      <c r="JC15" s="37" t="s">
        <v>102</v>
      </c>
      <c r="JD15" s="37" t="s">
        <v>102</v>
      </c>
      <c r="JE15" s="37" t="s">
        <v>102</v>
      </c>
      <c r="JF15" s="37" t="s">
        <v>102</v>
      </c>
      <c r="JG15" s="37" t="s">
        <v>102</v>
      </c>
      <c r="JH15" s="37" t="s">
        <v>102</v>
      </c>
      <c r="JI15" s="37" t="s">
        <v>102</v>
      </c>
      <c r="JJ15" s="37" t="s">
        <v>102</v>
      </c>
      <c r="JK15" s="37" t="s">
        <v>102</v>
      </c>
      <c r="JL15" s="37" t="s">
        <v>102</v>
      </c>
      <c r="JM15" s="37" t="s">
        <v>102</v>
      </c>
      <c r="JN15" s="37" t="s">
        <v>102</v>
      </c>
      <c r="JO15" s="37">
        <v>9</v>
      </c>
      <c r="JP15" s="37" t="s">
        <v>102</v>
      </c>
      <c r="JQ15" s="37" t="s">
        <v>102</v>
      </c>
      <c r="JR15" s="37" t="s">
        <v>102</v>
      </c>
      <c r="JS15" s="37" t="s">
        <v>102</v>
      </c>
      <c r="JT15" s="37" t="s">
        <v>102</v>
      </c>
      <c r="JU15" s="25" t="s">
        <v>102</v>
      </c>
      <c r="JV15" s="37" t="s">
        <v>102</v>
      </c>
      <c r="JW15" s="37" t="s">
        <v>102</v>
      </c>
      <c r="JX15" s="37" t="s">
        <v>102</v>
      </c>
      <c r="JY15" s="37" t="s">
        <v>102</v>
      </c>
      <c r="JZ15" s="37" t="s">
        <v>102</v>
      </c>
      <c r="KA15" s="37" t="s">
        <v>102</v>
      </c>
      <c r="KB15" s="37" t="s">
        <v>102</v>
      </c>
      <c r="KC15" s="37" t="s">
        <v>102</v>
      </c>
      <c r="KD15" s="37" t="s">
        <v>102</v>
      </c>
      <c r="KE15" s="37" t="s">
        <v>102</v>
      </c>
      <c r="KF15" s="37" t="s">
        <v>102</v>
      </c>
      <c r="KG15" s="37" t="s">
        <v>102</v>
      </c>
      <c r="KH15" s="37" t="s">
        <v>102</v>
      </c>
      <c r="KI15" s="37" t="s">
        <v>102</v>
      </c>
      <c r="KJ15" s="37" t="s">
        <v>102</v>
      </c>
      <c r="KK15" s="37" t="s">
        <v>102</v>
      </c>
      <c r="KL15" s="37" t="s">
        <v>102</v>
      </c>
      <c r="KM15" s="37" t="s">
        <v>102</v>
      </c>
      <c r="KN15" s="37" t="s">
        <v>102</v>
      </c>
      <c r="KO15" s="37" t="s">
        <v>102</v>
      </c>
      <c r="KP15" s="37" t="s">
        <v>102</v>
      </c>
      <c r="KQ15" s="37" t="s">
        <v>102</v>
      </c>
      <c r="KR15" s="37" t="s">
        <v>102</v>
      </c>
      <c r="KS15" s="37" t="s">
        <v>102</v>
      </c>
      <c r="KT15" s="37" t="s">
        <v>102</v>
      </c>
      <c r="KU15" s="37" t="s">
        <v>102</v>
      </c>
      <c r="KV15" s="37" t="s">
        <v>102</v>
      </c>
      <c r="KW15" s="37" t="s">
        <v>102</v>
      </c>
      <c r="KX15" s="37" t="s">
        <v>102</v>
      </c>
      <c r="KY15" s="37" t="s">
        <v>102</v>
      </c>
      <c r="KZ15" s="37" t="s">
        <v>102</v>
      </c>
      <c r="LA15" s="37" t="s">
        <v>102</v>
      </c>
      <c r="LB15" s="37" t="s">
        <v>102</v>
      </c>
      <c r="LC15" s="37" t="s">
        <v>102</v>
      </c>
      <c r="LD15" s="37" t="s">
        <v>102</v>
      </c>
      <c r="LE15" s="37" t="s">
        <v>102</v>
      </c>
      <c r="LF15" s="37" t="s">
        <v>102</v>
      </c>
      <c r="LG15" s="37" t="s">
        <v>102</v>
      </c>
      <c r="LH15" s="37" t="s">
        <v>102</v>
      </c>
      <c r="LI15" s="37" t="s">
        <v>102</v>
      </c>
      <c r="LJ15" s="37" t="s">
        <v>102</v>
      </c>
      <c r="LK15" s="37" t="s">
        <v>102</v>
      </c>
      <c r="LL15" s="37" t="s">
        <v>102</v>
      </c>
      <c r="LM15" s="37" t="s">
        <v>102</v>
      </c>
      <c r="LN15" s="37" t="s">
        <v>102</v>
      </c>
      <c r="LO15" s="37" t="s">
        <v>102</v>
      </c>
      <c r="LP15" s="37" t="s">
        <v>102</v>
      </c>
      <c r="LQ15" s="37" t="s">
        <v>102</v>
      </c>
      <c r="LR15" s="37" t="s">
        <v>102</v>
      </c>
      <c r="LS15" s="37" t="s">
        <v>102</v>
      </c>
      <c r="LT15" s="37" t="s">
        <v>102</v>
      </c>
      <c r="LU15" s="37" t="s">
        <v>102</v>
      </c>
      <c r="LV15" s="37" t="s">
        <v>102</v>
      </c>
      <c r="LW15" s="37" t="s">
        <v>102</v>
      </c>
      <c r="LX15" s="37" t="s">
        <v>102</v>
      </c>
      <c r="LY15" s="37" t="s">
        <v>102</v>
      </c>
      <c r="LZ15" s="37" t="s">
        <v>102</v>
      </c>
      <c r="MA15" s="37" t="s">
        <v>102</v>
      </c>
      <c r="MB15" s="37">
        <v>1</v>
      </c>
      <c r="MC15" s="37" t="s">
        <v>102</v>
      </c>
      <c r="MD15" s="37" t="s">
        <v>102</v>
      </c>
      <c r="ME15" s="37" t="s">
        <v>102</v>
      </c>
      <c r="MF15" s="37" t="s">
        <v>102</v>
      </c>
      <c r="MG15" s="37" t="s">
        <v>102</v>
      </c>
      <c r="MH15" s="37" t="s">
        <v>102</v>
      </c>
      <c r="MI15" s="37" t="s">
        <v>102</v>
      </c>
      <c r="MJ15" s="37">
        <v>1</v>
      </c>
      <c r="MK15" s="37">
        <v>1</v>
      </c>
      <c r="ML15" s="37" t="s">
        <v>102</v>
      </c>
      <c r="MM15" s="37" t="s">
        <v>102</v>
      </c>
      <c r="MN15" s="37" t="s">
        <v>102</v>
      </c>
      <c r="MO15" s="37" t="s">
        <v>102</v>
      </c>
      <c r="MP15" s="37" t="s">
        <v>102</v>
      </c>
      <c r="MQ15" s="37">
        <v>2</v>
      </c>
      <c r="MR15" s="37" t="s">
        <v>102</v>
      </c>
      <c r="MS15" s="37" t="s">
        <v>102</v>
      </c>
      <c r="MT15" s="37" t="s">
        <v>102</v>
      </c>
      <c r="MU15" s="37" t="s">
        <v>102</v>
      </c>
      <c r="MV15" s="37" t="s">
        <v>102</v>
      </c>
      <c r="MW15" s="37" t="s">
        <v>102</v>
      </c>
      <c r="MX15" s="37" t="s">
        <v>102</v>
      </c>
      <c r="MY15" s="37">
        <v>1</v>
      </c>
      <c r="MZ15" s="37" t="s">
        <v>102</v>
      </c>
      <c r="NA15" s="28" t="s">
        <v>102</v>
      </c>
      <c r="NB15" s="37" t="s">
        <v>102</v>
      </c>
      <c r="NC15" s="37" t="s">
        <v>102</v>
      </c>
      <c r="ND15" s="37" t="s">
        <v>102</v>
      </c>
      <c r="NE15" s="37" t="s">
        <v>102</v>
      </c>
      <c r="NF15" s="37" t="s">
        <v>102</v>
      </c>
      <c r="NG15" s="37" t="s">
        <v>102</v>
      </c>
      <c r="NH15" s="37" t="s">
        <v>102</v>
      </c>
      <c r="NI15" s="25" t="s">
        <v>102</v>
      </c>
      <c r="NJ15" s="37" t="s">
        <v>102</v>
      </c>
      <c r="NK15" s="37" t="s">
        <v>102</v>
      </c>
      <c r="NL15" s="37">
        <f>22+11+1+38+44+1+39+48+4+56+159+21</f>
        <v>444</v>
      </c>
      <c r="NM15" s="37" t="s">
        <v>102</v>
      </c>
      <c r="NN15" s="37" t="s">
        <v>102</v>
      </c>
      <c r="NO15" s="37" t="s">
        <v>102</v>
      </c>
      <c r="NP15" s="37" t="s">
        <v>102</v>
      </c>
      <c r="NQ15" s="37" t="s">
        <v>102</v>
      </c>
      <c r="NR15" s="37" t="s">
        <v>102</v>
      </c>
      <c r="NS15" s="37" t="s">
        <v>102</v>
      </c>
      <c r="NT15" s="37" t="s">
        <v>102</v>
      </c>
      <c r="NU15" s="37" t="s">
        <v>102</v>
      </c>
      <c r="NV15" s="37" t="s">
        <v>102</v>
      </c>
      <c r="NW15" s="37" t="s">
        <v>102</v>
      </c>
      <c r="NX15" s="37" t="s">
        <v>102</v>
      </c>
      <c r="NY15" s="37" t="s">
        <v>102</v>
      </c>
      <c r="NZ15" s="37" t="s">
        <v>102</v>
      </c>
      <c r="OA15" s="37" t="s">
        <v>102</v>
      </c>
      <c r="OB15" s="37" t="s">
        <v>102</v>
      </c>
      <c r="OC15" s="37" t="s">
        <v>102</v>
      </c>
      <c r="OD15" s="37" t="s">
        <v>102</v>
      </c>
      <c r="OE15" s="37" t="s">
        <v>102</v>
      </c>
      <c r="OF15" s="37" t="s">
        <v>102</v>
      </c>
      <c r="OG15" s="37" t="s">
        <v>102</v>
      </c>
      <c r="OH15" s="37" t="s">
        <v>102</v>
      </c>
      <c r="OI15" s="37" t="s">
        <v>102</v>
      </c>
      <c r="OJ15" s="37" t="s">
        <v>102</v>
      </c>
      <c r="OK15" s="37" t="s">
        <v>102</v>
      </c>
      <c r="OL15" s="37" t="s">
        <v>102</v>
      </c>
      <c r="OM15" s="37" t="s">
        <v>102</v>
      </c>
      <c r="ON15" s="37" t="s">
        <v>102</v>
      </c>
      <c r="OO15" s="37" t="s">
        <v>102</v>
      </c>
      <c r="OP15" s="37" t="s">
        <v>102</v>
      </c>
      <c r="OQ15" s="37" t="s">
        <v>102</v>
      </c>
      <c r="OR15" s="37" t="s">
        <v>102</v>
      </c>
      <c r="OS15" s="37" t="s">
        <v>102</v>
      </c>
      <c r="OT15" s="37" t="s">
        <v>102</v>
      </c>
      <c r="OU15" s="37" t="s">
        <v>102</v>
      </c>
      <c r="OV15" s="37" t="s">
        <v>102</v>
      </c>
      <c r="OW15" s="37" t="s">
        <v>102</v>
      </c>
      <c r="OX15" s="37" t="s">
        <v>102</v>
      </c>
      <c r="OY15" s="37" t="s">
        <v>102</v>
      </c>
      <c r="OZ15" s="37" t="s">
        <v>102</v>
      </c>
      <c r="PA15" s="37" t="s">
        <v>102</v>
      </c>
      <c r="PB15" s="37" t="s">
        <v>102</v>
      </c>
      <c r="PC15" s="37" t="s">
        <v>102</v>
      </c>
      <c r="PD15" s="37" t="s">
        <v>102</v>
      </c>
      <c r="PE15" s="37" t="s">
        <v>102</v>
      </c>
      <c r="PF15" s="37">
        <v>7</v>
      </c>
      <c r="PG15" s="37" t="s">
        <v>102</v>
      </c>
      <c r="PH15" s="37" t="s">
        <v>102</v>
      </c>
      <c r="PI15" s="37" t="s">
        <v>102</v>
      </c>
      <c r="PJ15" s="37" t="s">
        <v>102</v>
      </c>
      <c r="PK15" s="37" t="s">
        <v>102</v>
      </c>
      <c r="PL15" s="37" t="s">
        <v>102</v>
      </c>
      <c r="PM15" s="37" t="s">
        <v>102</v>
      </c>
      <c r="PN15" s="37" t="s">
        <v>102</v>
      </c>
      <c r="PO15" s="37" t="s">
        <v>114</v>
      </c>
      <c r="PP15" s="37" t="s">
        <v>102</v>
      </c>
      <c r="PQ15" s="37" t="s">
        <v>102</v>
      </c>
      <c r="PR15" s="37" t="s">
        <v>102</v>
      </c>
      <c r="PS15" s="37" t="s">
        <v>102</v>
      </c>
      <c r="PT15" s="37" t="s">
        <v>102</v>
      </c>
      <c r="PU15" s="37" t="s">
        <v>102</v>
      </c>
      <c r="PV15" s="37" t="s">
        <v>102</v>
      </c>
      <c r="PW15" s="37" t="s">
        <v>102</v>
      </c>
      <c r="PX15" s="37" t="s">
        <v>102</v>
      </c>
      <c r="PY15" s="37" t="s">
        <v>102</v>
      </c>
      <c r="PZ15" s="37" t="s">
        <v>102</v>
      </c>
      <c r="QA15" s="37" t="s">
        <v>102</v>
      </c>
      <c r="QB15" s="37" t="s">
        <v>102</v>
      </c>
      <c r="QC15" s="37" t="s">
        <v>102</v>
      </c>
      <c r="QD15" s="37" t="s">
        <v>102</v>
      </c>
      <c r="QE15" s="37" t="s">
        <v>102</v>
      </c>
      <c r="QF15" s="37" t="s">
        <v>102</v>
      </c>
      <c r="QG15" s="37" t="s">
        <v>102</v>
      </c>
      <c r="QH15" s="37" t="s">
        <v>102</v>
      </c>
      <c r="QI15" s="37" t="s">
        <v>102</v>
      </c>
      <c r="QJ15" s="37" t="s">
        <v>102</v>
      </c>
      <c r="QK15" s="37" t="s">
        <v>102</v>
      </c>
      <c r="QL15" s="37" t="s">
        <v>102</v>
      </c>
      <c r="QM15" s="37" t="s">
        <v>102</v>
      </c>
      <c r="QN15" s="37" t="s">
        <v>102</v>
      </c>
      <c r="QO15" s="37" t="s">
        <v>102</v>
      </c>
      <c r="QP15" s="37" t="s">
        <v>102</v>
      </c>
      <c r="QQ15" s="37" t="s">
        <v>102</v>
      </c>
      <c r="QR15" s="37" t="s">
        <v>102</v>
      </c>
      <c r="QS15" s="37" t="s">
        <v>102</v>
      </c>
      <c r="QT15" s="37" t="s">
        <v>102</v>
      </c>
      <c r="QU15" s="37" t="s">
        <v>102</v>
      </c>
      <c r="QV15" s="37" t="s">
        <v>102</v>
      </c>
      <c r="QW15" s="37">
        <v>22</v>
      </c>
      <c r="QX15" s="37" t="s">
        <v>102</v>
      </c>
      <c r="QY15" s="37" t="s">
        <v>102</v>
      </c>
      <c r="QZ15" s="37">
        <v>1</v>
      </c>
      <c r="RA15" s="37" t="s">
        <v>102</v>
      </c>
      <c r="RB15" s="37" t="s">
        <v>102</v>
      </c>
      <c r="RC15" s="37" t="s">
        <v>102</v>
      </c>
      <c r="RD15" s="37" t="s">
        <v>102</v>
      </c>
      <c r="RE15" s="37" t="s">
        <v>102</v>
      </c>
      <c r="RF15" s="37" t="s">
        <v>102</v>
      </c>
      <c r="RG15" s="37" t="s">
        <v>102</v>
      </c>
      <c r="RH15" s="37" t="s">
        <v>102</v>
      </c>
      <c r="RI15" s="37" t="s">
        <v>102</v>
      </c>
      <c r="RJ15" s="37" t="s">
        <v>102</v>
      </c>
      <c r="RK15" s="37" t="s">
        <v>102</v>
      </c>
      <c r="RL15" s="37" t="s">
        <v>102</v>
      </c>
      <c r="RM15" s="37">
        <v>3</v>
      </c>
      <c r="RN15" s="37" t="s">
        <v>102</v>
      </c>
      <c r="RO15" s="37" t="s">
        <v>102</v>
      </c>
      <c r="RP15" s="37" t="s">
        <v>102</v>
      </c>
      <c r="RQ15" s="37" t="s">
        <v>102</v>
      </c>
      <c r="RR15" s="37" t="s">
        <v>102</v>
      </c>
      <c r="RS15" s="37" t="s">
        <v>102</v>
      </c>
      <c r="RT15" s="37" t="s">
        <v>102</v>
      </c>
      <c r="RU15" s="37" t="s">
        <v>102</v>
      </c>
      <c r="RV15" s="37" t="s">
        <v>102</v>
      </c>
      <c r="RW15" s="37" t="s">
        <v>102</v>
      </c>
      <c r="RX15" s="37">
        <v>2</v>
      </c>
      <c r="RY15" s="37" t="s">
        <v>102</v>
      </c>
      <c r="RZ15" s="37" t="s">
        <v>102</v>
      </c>
      <c r="SA15" s="37" t="s">
        <v>102</v>
      </c>
      <c r="SB15" s="37" t="s">
        <v>102</v>
      </c>
      <c r="SC15" s="37" t="s">
        <v>102</v>
      </c>
      <c r="SD15" s="37" t="s">
        <v>102</v>
      </c>
      <c r="SE15" s="37" t="s">
        <v>102</v>
      </c>
      <c r="SF15" s="37" t="s">
        <v>102</v>
      </c>
      <c r="SG15" s="37" t="s">
        <v>102</v>
      </c>
      <c r="SH15" s="37" t="s">
        <v>102</v>
      </c>
      <c r="SI15" s="37" t="s">
        <v>102</v>
      </c>
      <c r="SJ15" s="37" t="s">
        <v>102</v>
      </c>
      <c r="SK15" s="37" t="s">
        <v>102</v>
      </c>
      <c r="SL15" s="25" t="s">
        <v>102</v>
      </c>
      <c r="SM15" s="37" t="s">
        <v>102</v>
      </c>
      <c r="SN15" s="37" t="s">
        <v>102</v>
      </c>
      <c r="SO15" s="37">
        <v>1</v>
      </c>
      <c r="SP15" s="25" t="s">
        <v>102</v>
      </c>
      <c r="SQ15" s="37" t="s">
        <v>102</v>
      </c>
      <c r="SR15" s="37" t="s">
        <v>102</v>
      </c>
      <c r="SS15" s="37" t="s">
        <v>102</v>
      </c>
      <c r="ST15" s="37" t="s">
        <v>102</v>
      </c>
      <c r="SU15" s="37" t="s">
        <v>102</v>
      </c>
      <c r="SV15" s="37" t="s">
        <v>102</v>
      </c>
      <c r="SW15" s="37" t="s">
        <v>102</v>
      </c>
      <c r="SX15" s="37" t="s">
        <v>102</v>
      </c>
      <c r="SY15" s="37" t="s">
        <v>102</v>
      </c>
      <c r="SZ15" s="37" t="s">
        <v>102</v>
      </c>
      <c r="TA15" s="37" t="s">
        <v>102</v>
      </c>
      <c r="TB15" s="37" t="s">
        <v>102</v>
      </c>
      <c r="TC15" s="37" t="s">
        <v>102</v>
      </c>
      <c r="TD15" s="37" t="s">
        <v>102</v>
      </c>
      <c r="TE15" s="37" t="s">
        <v>102</v>
      </c>
      <c r="TF15" s="37" t="s">
        <v>102</v>
      </c>
      <c r="TG15" s="25" t="s">
        <v>102</v>
      </c>
      <c r="TH15" s="37" t="s">
        <v>102</v>
      </c>
      <c r="TI15" s="37" t="s">
        <v>102</v>
      </c>
      <c r="TJ15" s="37" t="s">
        <v>102</v>
      </c>
      <c r="TK15" s="37" t="s">
        <v>102</v>
      </c>
      <c r="TL15" s="37" t="s">
        <v>102</v>
      </c>
      <c r="TM15" s="37" t="s">
        <v>102</v>
      </c>
      <c r="TN15" s="37" t="s">
        <v>102</v>
      </c>
      <c r="TO15" s="37" t="s">
        <v>102</v>
      </c>
      <c r="TP15" s="37" t="s">
        <v>102</v>
      </c>
      <c r="TQ15" s="96"/>
      <c r="TR15" s="28" t="s">
        <v>102</v>
      </c>
      <c r="TS15" s="28" t="s">
        <v>102</v>
      </c>
      <c r="TT15" s="28" t="s">
        <v>102</v>
      </c>
      <c r="TU15" s="87"/>
      <c r="TV15" s="25" t="s">
        <v>114</v>
      </c>
      <c r="TW15" s="25">
        <v>2</v>
      </c>
      <c r="TX15" s="25">
        <v>2</v>
      </c>
      <c r="TY15" s="25" t="s">
        <v>102</v>
      </c>
      <c r="TZ15" s="25" t="s">
        <v>102</v>
      </c>
      <c r="UA15" s="25" t="s">
        <v>102</v>
      </c>
      <c r="UB15" s="25" t="s">
        <v>102</v>
      </c>
      <c r="UC15" s="25" t="s">
        <v>102</v>
      </c>
      <c r="UD15" s="25" t="s">
        <v>102</v>
      </c>
      <c r="UE15" s="25" t="s">
        <v>102</v>
      </c>
      <c r="UF15" s="25" t="s">
        <v>102</v>
      </c>
      <c r="UG15" s="25" t="s">
        <v>102</v>
      </c>
      <c r="UH15" s="25" t="s">
        <v>102</v>
      </c>
      <c r="UI15" s="25" t="s">
        <v>102</v>
      </c>
      <c r="UJ15" s="25" t="s">
        <v>102</v>
      </c>
      <c r="UK15" s="25" t="s">
        <v>102</v>
      </c>
      <c r="UL15" s="25" t="s">
        <v>102</v>
      </c>
      <c r="UM15" s="25" t="s">
        <v>102</v>
      </c>
      <c r="UN15" s="25" t="s">
        <v>102</v>
      </c>
      <c r="UO15" s="25" t="s">
        <v>102</v>
      </c>
      <c r="UP15" s="25" t="s">
        <v>102</v>
      </c>
      <c r="UQ15" s="25" t="s">
        <v>102</v>
      </c>
      <c r="UR15" s="25" t="s">
        <v>102</v>
      </c>
      <c r="US15" s="25" t="s">
        <v>102</v>
      </c>
      <c r="UT15" s="25" t="s">
        <v>102</v>
      </c>
      <c r="UU15" s="25" t="s">
        <v>102</v>
      </c>
      <c r="UV15" s="25" t="s">
        <v>102</v>
      </c>
      <c r="UW15" s="25" t="s">
        <v>102</v>
      </c>
      <c r="UX15" s="25" t="s">
        <v>102</v>
      </c>
      <c r="UY15" s="25" t="s">
        <v>102</v>
      </c>
      <c r="UZ15" s="25" t="s">
        <v>102</v>
      </c>
      <c r="VA15" s="25" t="s">
        <v>102</v>
      </c>
      <c r="VB15" s="25" t="s">
        <v>102</v>
      </c>
      <c r="VC15" s="25" t="s">
        <v>102</v>
      </c>
      <c r="VD15" s="25" t="s">
        <v>102</v>
      </c>
      <c r="VE15" s="25" t="s">
        <v>102</v>
      </c>
      <c r="VF15" s="25" t="s">
        <v>102</v>
      </c>
      <c r="VG15" s="25" t="s">
        <v>102</v>
      </c>
      <c r="VH15" s="25" t="s">
        <v>102</v>
      </c>
      <c r="VI15" s="25" t="s">
        <v>102</v>
      </c>
      <c r="VJ15" s="25" t="s">
        <v>102</v>
      </c>
      <c r="VK15" s="25" t="s">
        <v>102</v>
      </c>
      <c r="VL15" s="25" t="s">
        <v>102</v>
      </c>
      <c r="VM15" s="25" t="s">
        <v>102</v>
      </c>
      <c r="VN15" s="25" t="s">
        <v>102</v>
      </c>
      <c r="VO15" s="25" t="s">
        <v>102</v>
      </c>
      <c r="VP15" s="25" t="s">
        <v>102</v>
      </c>
      <c r="VQ15" s="25" t="s">
        <v>102</v>
      </c>
      <c r="VR15" s="25" t="s">
        <v>102</v>
      </c>
      <c r="VS15" s="25" t="s">
        <v>102</v>
      </c>
      <c r="VT15" s="25" t="s">
        <v>102</v>
      </c>
      <c r="VU15" s="25" t="s">
        <v>102</v>
      </c>
      <c r="VV15" s="25" t="s">
        <v>102</v>
      </c>
      <c r="VW15" s="25" t="s">
        <v>102</v>
      </c>
      <c r="VX15" s="25" t="s">
        <v>102</v>
      </c>
      <c r="VY15" s="25" t="s">
        <v>102</v>
      </c>
      <c r="VZ15" s="25" t="s">
        <v>102</v>
      </c>
      <c r="WA15" s="25">
        <v>1</v>
      </c>
      <c r="WB15" s="25" t="s">
        <v>102</v>
      </c>
      <c r="WC15" s="25" t="s">
        <v>102</v>
      </c>
      <c r="WD15" s="25" t="s">
        <v>102</v>
      </c>
      <c r="WE15" s="25" t="s">
        <v>102</v>
      </c>
      <c r="WF15" s="25" t="s">
        <v>102</v>
      </c>
      <c r="WG15" s="25" t="s">
        <v>102</v>
      </c>
      <c r="WH15" s="25">
        <v>1</v>
      </c>
      <c r="WI15" s="87"/>
      <c r="WJ15" s="25">
        <v>1</v>
      </c>
      <c r="WK15" s="25" t="s">
        <v>102</v>
      </c>
      <c r="WL15" s="25" t="s">
        <v>102</v>
      </c>
      <c r="WM15" s="25" t="s">
        <v>102</v>
      </c>
      <c r="WN15" s="25" t="s">
        <v>102</v>
      </c>
      <c r="WO15" s="25" t="s">
        <v>102</v>
      </c>
      <c r="WP15" s="25" t="s">
        <v>102</v>
      </c>
      <c r="WQ15" s="25" t="s">
        <v>102</v>
      </c>
      <c r="WR15" s="25" t="s">
        <v>102</v>
      </c>
      <c r="WS15" s="25" t="s">
        <v>102</v>
      </c>
      <c r="WT15" s="25" t="s">
        <v>102</v>
      </c>
      <c r="WU15" s="25">
        <v>25</v>
      </c>
      <c r="WV15" s="25" t="s">
        <v>102</v>
      </c>
      <c r="WW15" s="25" t="s">
        <v>102</v>
      </c>
      <c r="WX15" s="25" t="s">
        <v>102</v>
      </c>
      <c r="WY15" s="25" t="s">
        <v>102</v>
      </c>
      <c r="WZ15" s="25" t="s">
        <v>102</v>
      </c>
      <c r="XA15" s="25" t="s">
        <v>102</v>
      </c>
      <c r="XB15" s="25" t="s">
        <v>102</v>
      </c>
      <c r="XC15" s="25" t="s">
        <v>102</v>
      </c>
      <c r="XD15" s="25" t="s">
        <v>102</v>
      </c>
      <c r="XE15" s="25" t="s">
        <v>102</v>
      </c>
      <c r="XF15" s="25" t="s">
        <v>102</v>
      </c>
      <c r="XG15" s="25" t="s">
        <v>102</v>
      </c>
      <c r="XH15" s="25" t="s">
        <v>102</v>
      </c>
      <c r="XI15" s="25" t="s">
        <v>102</v>
      </c>
      <c r="XJ15" s="25" t="s">
        <v>102</v>
      </c>
      <c r="XK15" s="25" t="s">
        <v>102</v>
      </c>
      <c r="XL15" s="25" t="s">
        <v>102</v>
      </c>
      <c r="XM15" s="25" t="s">
        <v>102</v>
      </c>
      <c r="XN15" s="25" t="s">
        <v>102</v>
      </c>
      <c r="XO15" s="25" t="s">
        <v>102</v>
      </c>
      <c r="XP15" s="25" t="s">
        <v>102</v>
      </c>
      <c r="XQ15" s="25" t="s">
        <v>102</v>
      </c>
      <c r="XR15" s="25" t="s">
        <v>102</v>
      </c>
      <c r="XS15" s="25" t="s">
        <v>102</v>
      </c>
      <c r="XT15" s="25">
        <v>3</v>
      </c>
      <c r="XU15" s="25" t="s">
        <v>102</v>
      </c>
      <c r="XV15" s="25" t="s">
        <v>102</v>
      </c>
      <c r="XW15" s="25" t="s">
        <v>102</v>
      </c>
      <c r="XX15" s="25" t="s">
        <v>102</v>
      </c>
      <c r="XY15" s="25" t="s">
        <v>102</v>
      </c>
      <c r="XZ15" s="25" t="s">
        <v>102</v>
      </c>
      <c r="YA15" s="25" t="s">
        <v>114</v>
      </c>
      <c r="YB15" s="25" t="s">
        <v>102</v>
      </c>
      <c r="YC15" s="25" t="s">
        <v>102</v>
      </c>
      <c r="YD15" s="25" t="s">
        <v>102</v>
      </c>
      <c r="YE15" s="25" t="s">
        <v>102</v>
      </c>
      <c r="YF15" s="25" t="s">
        <v>102</v>
      </c>
      <c r="YG15" s="25" t="s">
        <v>102</v>
      </c>
      <c r="YH15" s="25">
        <v>6</v>
      </c>
      <c r="YI15" s="25" t="s">
        <v>102</v>
      </c>
      <c r="YJ15" s="87"/>
      <c r="YK15" s="25" t="s">
        <v>102</v>
      </c>
      <c r="YL15" s="96"/>
      <c r="YM15" s="29" t="s">
        <v>102</v>
      </c>
      <c r="YN15" s="29" t="s">
        <v>102</v>
      </c>
      <c r="YO15" s="29" t="s">
        <v>102</v>
      </c>
      <c r="YP15" s="29" t="s">
        <v>102</v>
      </c>
      <c r="YQ15" s="29" t="s">
        <v>102</v>
      </c>
      <c r="YR15" s="29" t="s">
        <v>102</v>
      </c>
      <c r="YS15" s="29" t="s">
        <v>102</v>
      </c>
      <c r="YT15" s="28" t="s">
        <v>102</v>
      </c>
      <c r="YU15" s="28" t="s">
        <v>102</v>
      </c>
      <c r="YV15" s="29" t="s">
        <v>102</v>
      </c>
      <c r="YW15" s="87"/>
      <c r="YX15" s="31" t="s">
        <v>102</v>
      </c>
      <c r="YY15" s="31" t="s">
        <v>102</v>
      </c>
      <c r="YZ15" s="39">
        <v>8</v>
      </c>
      <c r="ZA15" s="39" t="s">
        <v>102</v>
      </c>
      <c r="ZB15" s="31" t="s">
        <v>102</v>
      </c>
      <c r="ZC15" s="31" t="s">
        <v>102</v>
      </c>
      <c r="ZD15" s="31" t="s">
        <v>102</v>
      </c>
      <c r="ZE15" s="31" t="s">
        <v>102</v>
      </c>
      <c r="ZF15" s="31" t="s">
        <v>102</v>
      </c>
      <c r="ZG15" s="31" t="s">
        <v>102</v>
      </c>
      <c r="ZH15" s="31" t="s">
        <v>102</v>
      </c>
      <c r="ZI15" s="39">
        <v>5</v>
      </c>
      <c r="ZJ15" s="31" t="s">
        <v>102</v>
      </c>
      <c r="ZK15" s="31" t="s">
        <v>102</v>
      </c>
      <c r="ZL15" s="31" t="s">
        <v>102</v>
      </c>
      <c r="ZM15" s="31" t="s">
        <v>102</v>
      </c>
      <c r="ZN15" s="31" t="s">
        <v>102</v>
      </c>
      <c r="ZO15" s="31" t="s">
        <v>102</v>
      </c>
      <c r="ZP15" s="31" t="s">
        <v>102</v>
      </c>
      <c r="ZQ15" s="31" t="s">
        <v>102</v>
      </c>
      <c r="ZR15" s="28" t="s">
        <v>102</v>
      </c>
      <c r="ZS15" s="31" t="s">
        <v>102</v>
      </c>
      <c r="ZT15" s="31" t="s">
        <v>102</v>
      </c>
      <c r="ZU15" s="31" t="s">
        <v>102</v>
      </c>
      <c r="ZV15" s="31" t="s">
        <v>102</v>
      </c>
      <c r="ZW15" s="31" t="s">
        <v>102</v>
      </c>
      <c r="ZX15" s="31" t="s">
        <v>102</v>
      </c>
      <c r="ZY15" s="31" t="s">
        <v>102</v>
      </c>
      <c r="ZZ15" s="29" t="s">
        <v>102</v>
      </c>
      <c r="AAA15" s="39">
        <v>13</v>
      </c>
      <c r="AAB15" s="31" t="s">
        <v>102</v>
      </c>
      <c r="AAC15" s="31" t="s">
        <v>102</v>
      </c>
      <c r="AAD15" s="31" t="s">
        <v>102</v>
      </c>
      <c r="AAE15" s="39" t="s">
        <v>102</v>
      </c>
      <c r="AAF15" s="31" t="s">
        <v>102</v>
      </c>
      <c r="AAG15" s="25" t="s">
        <v>102</v>
      </c>
      <c r="AAH15" s="31" t="s">
        <v>102</v>
      </c>
      <c r="AAI15" s="31" t="s">
        <v>102</v>
      </c>
      <c r="AAJ15" s="25" t="s">
        <v>102</v>
      </c>
      <c r="AAK15" s="31" t="s">
        <v>102</v>
      </c>
      <c r="AAL15" s="31" t="s">
        <v>102</v>
      </c>
      <c r="AAM15" s="31" t="s">
        <v>102</v>
      </c>
      <c r="AAN15" s="25" t="s">
        <v>102</v>
      </c>
      <c r="AAO15" s="39">
        <v>4</v>
      </c>
      <c r="AAP15" s="31" t="s">
        <v>102</v>
      </c>
      <c r="AAQ15" s="31" t="s">
        <v>102</v>
      </c>
      <c r="AAR15" s="31" t="s">
        <v>102</v>
      </c>
      <c r="AAS15" s="87"/>
      <c r="AAT15" s="25" t="s">
        <v>102</v>
      </c>
      <c r="AAU15" s="25" t="s">
        <v>102</v>
      </c>
      <c r="AAV15" s="87"/>
      <c r="AAW15" s="31" t="s">
        <v>102</v>
      </c>
      <c r="AAX15" s="31" t="s">
        <v>102</v>
      </c>
      <c r="AAY15" s="31" t="s">
        <v>102</v>
      </c>
      <c r="AAZ15" s="31" t="s">
        <v>102</v>
      </c>
      <c r="ABA15" s="31" t="s">
        <v>102</v>
      </c>
      <c r="ABB15" s="31" t="s">
        <v>102</v>
      </c>
      <c r="ABC15" s="31" t="s">
        <v>102</v>
      </c>
      <c r="ABD15" s="31" t="s">
        <v>102</v>
      </c>
      <c r="ABE15" s="31" t="s">
        <v>102</v>
      </c>
      <c r="ABF15" s="31" t="s">
        <v>102</v>
      </c>
      <c r="ABG15" s="31" t="s">
        <v>102</v>
      </c>
      <c r="ABH15" s="31" t="s">
        <v>102</v>
      </c>
      <c r="ABI15" s="31" t="s">
        <v>102</v>
      </c>
      <c r="ABJ15" s="31" t="s">
        <v>102</v>
      </c>
      <c r="ABK15" s="31">
        <v>4</v>
      </c>
      <c r="ABL15" s="31" t="s">
        <v>102</v>
      </c>
      <c r="ABM15" s="31" t="s">
        <v>102</v>
      </c>
      <c r="ABN15" s="31" t="s">
        <v>102</v>
      </c>
      <c r="ABO15" s="31" t="s">
        <v>102</v>
      </c>
      <c r="ABP15" s="31" t="s">
        <v>102</v>
      </c>
      <c r="ABQ15" s="31">
        <v>3</v>
      </c>
      <c r="ABR15" s="31" t="s">
        <v>102</v>
      </c>
      <c r="ABS15" s="31" t="s">
        <v>102</v>
      </c>
      <c r="ABT15" s="31" t="s">
        <v>102</v>
      </c>
      <c r="ABU15" s="31" t="s">
        <v>102</v>
      </c>
      <c r="ABV15" s="31" t="s">
        <v>102</v>
      </c>
      <c r="ABW15" s="31" t="s">
        <v>102</v>
      </c>
      <c r="ABX15" s="31" t="s">
        <v>102</v>
      </c>
      <c r="ABY15" s="31" t="s">
        <v>102</v>
      </c>
      <c r="ABZ15" s="31" t="s">
        <v>102</v>
      </c>
      <c r="ACA15" s="31" t="s">
        <v>102</v>
      </c>
      <c r="ACB15" s="31" t="s">
        <v>102</v>
      </c>
      <c r="ACC15" s="31" t="s">
        <v>102</v>
      </c>
      <c r="ACD15" s="31" t="s">
        <v>102</v>
      </c>
      <c r="ACE15" s="31" t="s">
        <v>102</v>
      </c>
      <c r="ACF15" s="31" t="s">
        <v>102</v>
      </c>
      <c r="ACG15" s="31" t="s">
        <v>102</v>
      </c>
      <c r="ACH15" s="31" t="s">
        <v>102</v>
      </c>
      <c r="ACI15" s="31" t="s">
        <v>102</v>
      </c>
      <c r="ACJ15" s="31" t="s">
        <v>102</v>
      </c>
      <c r="ACK15" s="31" t="s">
        <v>102</v>
      </c>
      <c r="ACL15" s="25" t="s">
        <v>102</v>
      </c>
      <c r="ACM15" s="31" t="s">
        <v>102</v>
      </c>
      <c r="ACN15" s="31" t="s">
        <v>102</v>
      </c>
      <c r="ACO15" s="39">
        <v>13</v>
      </c>
      <c r="ACP15" s="29" t="s">
        <v>102</v>
      </c>
      <c r="ACQ15" s="31" t="s">
        <v>102</v>
      </c>
      <c r="ACR15" s="31">
        <v>10</v>
      </c>
      <c r="ACS15" s="31" t="s">
        <v>102</v>
      </c>
      <c r="ACT15" s="31" t="s">
        <v>102</v>
      </c>
      <c r="ACU15" s="31" t="s">
        <v>102</v>
      </c>
      <c r="ACV15" s="31" t="s">
        <v>102</v>
      </c>
      <c r="ACW15" s="31" t="s">
        <v>102</v>
      </c>
      <c r="ACX15" s="31" t="s">
        <v>102</v>
      </c>
      <c r="ACY15" s="31" t="s">
        <v>114</v>
      </c>
      <c r="ACZ15" s="31" t="s">
        <v>102</v>
      </c>
      <c r="ADA15" s="31" t="s">
        <v>102</v>
      </c>
      <c r="ADB15" s="31" t="s">
        <v>102</v>
      </c>
      <c r="ADC15" s="31" t="s">
        <v>114</v>
      </c>
      <c r="ADD15" s="31" t="s">
        <v>102</v>
      </c>
      <c r="ADE15" s="31" t="s">
        <v>102</v>
      </c>
      <c r="ADF15" s="31" t="s">
        <v>102</v>
      </c>
      <c r="ADG15" s="31">
        <v>10</v>
      </c>
      <c r="ADH15" s="31" t="s">
        <v>102</v>
      </c>
      <c r="ADI15" s="31" t="s">
        <v>102</v>
      </c>
      <c r="ADJ15" s="31" t="s">
        <v>102</v>
      </c>
      <c r="ADK15" s="31" t="s">
        <v>102</v>
      </c>
      <c r="ADL15" s="31" t="s">
        <v>102</v>
      </c>
      <c r="ADM15" s="31" t="s">
        <v>102</v>
      </c>
      <c r="ADN15" s="26" t="s">
        <v>102</v>
      </c>
      <c r="ADO15" s="31" t="s">
        <v>114</v>
      </c>
      <c r="ADP15" s="31" t="s">
        <v>102</v>
      </c>
      <c r="ADQ15" s="31" t="s">
        <v>102</v>
      </c>
      <c r="ADR15" s="31" t="s">
        <v>102</v>
      </c>
      <c r="ADS15" s="31" t="s">
        <v>102</v>
      </c>
      <c r="ADT15" s="31" t="s">
        <v>102</v>
      </c>
      <c r="ADU15" s="31" t="s">
        <v>102</v>
      </c>
      <c r="ADV15" s="31" t="s">
        <v>102</v>
      </c>
      <c r="ADW15" s="31" t="s">
        <v>102</v>
      </c>
      <c r="ADX15" s="31">
        <v>1</v>
      </c>
      <c r="ADY15" s="31" t="s">
        <v>102</v>
      </c>
      <c r="ADZ15" s="31" t="s">
        <v>102</v>
      </c>
      <c r="AEA15" s="31" t="s">
        <v>102</v>
      </c>
      <c r="AEB15" s="31" t="s">
        <v>102</v>
      </c>
      <c r="AEC15" s="31" t="s">
        <v>102</v>
      </c>
      <c r="AED15" s="31" t="s">
        <v>102</v>
      </c>
      <c r="AEE15" s="31" t="s">
        <v>102</v>
      </c>
      <c r="AEF15" s="31" t="s">
        <v>102</v>
      </c>
      <c r="AEG15" s="31" t="s">
        <v>102</v>
      </c>
      <c r="AEH15" s="31" t="s">
        <v>114</v>
      </c>
      <c r="AEI15" s="31" t="s">
        <v>102</v>
      </c>
      <c r="AEJ15" s="31" t="s">
        <v>102</v>
      </c>
      <c r="AEK15" s="31" t="s">
        <v>102</v>
      </c>
      <c r="AEL15" s="31" t="s">
        <v>102</v>
      </c>
      <c r="AEM15" s="31" t="s">
        <v>102</v>
      </c>
      <c r="AEN15" s="31" t="s">
        <v>102</v>
      </c>
      <c r="AEO15" s="31" t="s">
        <v>102</v>
      </c>
      <c r="AEP15" s="31" t="s">
        <v>102</v>
      </c>
      <c r="AEQ15" s="31" t="s">
        <v>102</v>
      </c>
      <c r="AER15" s="31" t="s">
        <v>102</v>
      </c>
      <c r="AES15" s="31" t="s">
        <v>102</v>
      </c>
      <c r="AET15" s="31" t="s">
        <v>102</v>
      </c>
      <c r="AEU15" s="31" t="s">
        <v>102</v>
      </c>
      <c r="AEV15" s="31" t="s">
        <v>102</v>
      </c>
      <c r="AEW15" s="31" t="s">
        <v>102</v>
      </c>
      <c r="AEX15" s="87"/>
      <c r="AEY15" s="37" t="s">
        <v>102</v>
      </c>
      <c r="AEZ15" s="37" t="s">
        <v>102</v>
      </c>
      <c r="AFA15" s="37" t="s">
        <v>102</v>
      </c>
      <c r="AFB15" s="37" t="s">
        <v>102</v>
      </c>
      <c r="AFC15" s="37" t="s">
        <v>102</v>
      </c>
      <c r="AFD15" s="37" t="s">
        <v>102</v>
      </c>
      <c r="AFE15" s="37" t="s">
        <v>102</v>
      </c>
      <c r="AFF15" s="37" t="s">
        <v>102</v>
      </c>
      <c r="AFG15" s="37" t="s">
        <v>102</v>
      </c>
      <c r="AFH15" s="37" t="s">
        <v>102</v>
      </c>
      <c r="AFI15" s="37" t="s">
        <v>102</v>
      </c>
      <c r="AFJ15" s="37" t="s">
        <v>102</v>
      </c>
      <c r="AFK15" s="37" t="s">
        <v>102</v>
      </c>
      <c r="AFL15" s="37" t="s">
        <v>102</v>
      </c>
      <c r="AFM15" s="37" t="s">
        <v>102</v>
      </c>
      <c r="AFN15" s="37">
        <v>4</v>
      </c>
      <c r="AFO15" s="37" t="s">
        <v>102</v>
      </c>
      <c r="AFP15" s="37" t="s">
        <v>102</v>
      </c>
      <c r="AFQ15" s="37" t="s">
        <v>102</v>
      </c>
      <c r="AFR15" s="37" t="s">
        <v>102</v>
      </c>
      <c r="AFS15" s="37" t="s">
        <v>102</v>
      </c>
      <c r="AFT15" s="37" t="s">
        <v>102</v>
      </c>
      <c r="AFU15" s="37" t="s">
        <v>102</v>
      </c>
      <c r="AFV15" s="37" t="s">
        <v>102</v>
      </c>
      <c r="AFW15" s="37" t="s">
        <v>102</v>
      </c>
      <c r="AFX15" s="37" t="s">
        <v>102</v>
      </c>
      <c r="AFY15" s="37" t="s">
        <v>102</v>
      </c>
      <c r="AFZ15" s="37" t="s">
        <v>102</v>
      </c>
      <c r="AGA15" s="37" t="s">
        <v>102</v>
      </c>
      <c r="AGB15" s="37" t="s">
        <v>102</v>
      </c>
      <c r="AGC15" s="37" t="s">
        <v>102</v>
      </c>
      <c r="AGD15" s="37" t="s">
        <v>102</v>
      </c>
      <c r="AGE15" s="37" t="s">
        <v>102</v>
      </c>
      <c r="AGF15" s="37" t="s">
        <v>102</v>
      </c>
      <c r="AGG15" s="37" t="s">
        <v>102</v>
      </c>
      <c r="AGH15" s="37" t="s">
        <v>102</v>
      </c>
      <c r="AGI15" s="37" t="s">
        <v>102</v>
      </c>
      <c r="AGJ15" s="37" t="s">
        <v>102</v>
      </c>
      <c r="AGK15" s="37" t="s">
        <v>102</v>
      </c>
      <c r="AGL15" s="37" t="s">
        <v>102</v>
      </c>
      <c r="AGM15" s="37" t="s">
        <v>102</v>
      </c>
      <c r="AGN15" s="37" t="s">
        <v>102</v>
      </c>
      <c r="AGO15" s="37" t="s">
        <v>102</v>
      </c>
      <c r="AGP15" s="37" t="s">
        <v>102</v>
      </c>
      <c r="AGQ15" s="37" t="s">
        <v>102</v>
      </c>
      <c r="AGR15" s="37" t="s">
        <v>102</v>
      </c>
      <c r="AGS15" s="37" t="s">
        <v>102</v>
      </c>
      <c r="AGT15" s="37" t="s">
        <v>102</v>
      </c>
      <c r="AGU15" s="37" t="s">
        <v>102</v>
      </c>
      <c r="AGV15" s="37" t="s">
        <v>102</v>
      </c>
      <c r="AGW15" s="37">
        <v>2</v>
      </c>
      <c r="AGX15" s="37" t="s">
        <v>102</v>
      </c>
      <c r="AGY15" s="37" t="s">
        <v>102</v>
      </c>
      <c r="AGZ15" s="37" t="s">
        <v>102</v>
      </c>
      <c r="AHA15" s="37" t="s">
        <v>102</v>
      </c>
      <c r="AHB15" s="37" t="s">
        <v>102</v>
      </c>
      <c r="AHC15" s="37">
        <v>2</v>
      </c>
      <c r="AHD15" s="37">
        <f>11+1+3+16+3+1+2+4+24+11</f>
        <v>76</v>
      </c>
      <c r="AHE15" s="37" t="s">
        <v>102</v>
      </c>
      <c r="AHF15" s="37" t="s">
        <v>102</v>
      </c>
      <c r="AHG15" s="37" t="s">
        <v>102</v>
      </c>
      <c r="AHH15" s="37" t="s">
        <v>102</v>
      </c>
      <c r="AHI15" s="37" t="s">
        <v>102</v>
      </c>
      <c r="AHJ15" s="37" t="s">
        <v>102</v>
      </c>
      <c r="AHK15" s="37" t="s">
        <v>102</v>
      </c>
      <c r="AHL15" s="37" t="s">
        <v>102</v>
      </c>
      <c r="AHM15" s="37" t="s">
        <v>102</v>
      </c>
      <c r="AHN15" s="37" t="s">
        <v>102</v>
      </c>
      <c r="AHO15" s="37" t="s">
        <v>102</v>
      </c>
      <c r="AHP15" s="37" t="s">
        <v>102</v>
      </c>
      <c r="AHQ15" s="37" t="s">
        <v>102</v>
      </c>
      <c r="AHR15" s="37" t="s">
        <v>102</v>
      </c>
      <c r="AHS15" s="37" t="s">
        <v>102</v>
      </c>
      <c r="AHT15" s="37" t="s">
        <v>102</v>
      </c>
      <c r="AHU15" s="37" t="s">
        <v>102</v>
      </c>
      <c r="AHV15" s="37" t="s">
        <v>102</v>
      </c>
      <c r="AHW15" s="37" t="s">
        <v>102</v>
      </c>
      <c r="AHX15" s="37" t="s">
        <v>102</v>
      </c>
      <c r="AHY15" s="37" t="s">
        <v>102</v>
      </c>
      <c r="AHZ15" s="37" t="s">
        <v>102</v>
      </c>
      <c r="AIA15" s="37" t="s">
        <v>102</v>
      </c>
      <c r="AIB15" s="37" t="s">
        <v>102</v>
      </c>
      <c r="AIC15" s="37" t="s">
        <v>102</v>
      </c>
      <c r="AID15" s="37" t="s">
        <v>102</v>
      </c>
      <c r="AIE15" s="37" t="s">
        <v>102</v>
      </c>
      <c r="AIF15" s="37" t="s">
        <v>102</v>
      </c>
      <c r="AIG15" s="37" t="s">
        <v>102</v>
      </c>
      <c r="AIH15" s="37" t="s">
        <v>102</v>
      </c>
      <c r="AII15" s="37" t="s">
        <v>102</v>
      </c>
      <c r="AIJ15" s="37" t="s">
        <v>102</v>
      </c>
      <c r="AIK15" s="37" t="s">
        <v>102</v>
      </c>
      <c r="AIL15" s="37">
        <v>1</v>
      </c>
      <c r="AIM15" s="37" t="s">
        <v>102</v>
      </c>
      <c r="AIN15" s="37" t="s">
        <v>102</v>
      </c>
      <c r="AIO15" s="37" t="s">
        <v>102</v>
      </c>
      <c r="AIP15" s="37" t="s">
        <v>102</v>
      </c>
      <c r="AIQ15" s="37" t="s">
        <v>102</v>
      </c>
      <c r="AIR15" s="37" t="s">
        <v>102</v>
      </c>
      <c r="AIS15" s="37" t="s">
        <v>102</v>
      </c>
      <c r="AIT15" s="37">
        <v>4</v>
      </c>
      <c r="AIU15" s="37" t="s">
        <v>102</v>
      </c>
      <c r="AIV15" s="37">
        <v>14</v>
      </c>
      <c r="AIW15" s="37" t="s">
        <v>102</v>
      </c>
      <c r="AIX15" s="37">
        <v>3</v>
      </c>
      <c r="AIY15" s="37" t="s">
        <v>102</v>
      </c>
      <c r="AIZ15" s="37" t="s">
        <v>102</v>
      </c>
      <c r="AJA15" s="37" t="s">
        <v>102</v>
      </c>
      <c r="AJB15" s="37" t="s">
        <v>102</v>
      </c>
      <c r="AJC15" s="37">
        <v>10</v>
      </c>
      <c r="AJD15" s="37" t="s">
        <v>102</v>
      </c>
      <c r="AJE15" s="37" t="s">
        <v>102</v>
      </c>
      <c r="AJF15" s="37" t="s">
        <v>102</v>
      </c>
      <c r="AJG15" s="37" t="s">
        <v>102</v>
      </c>
      <c r="AJH15" s="37" t="s">
        <v>102</v>
      </c>
      <c r="AJI15" s="37" t="s">
        <v>102</v>
      </c>
      <c r="AJJ15" s="37" t="s">
        <v>102</v>
      </c>
      <c r="AJK15" s="37" t="s">
        <v>102</v>
      </c>
      <c r="AJL15" s="37" t="s">
        <v>102</v>
      </c>
      <c r="AJM15" s="37" t="s">
        <v>102</v>
      </c>
      <c r="AJN15" s="37" t="s">
        <v>102</v>
      </c>
      <c r="AJO15" s="37" t="s">
        <v>102</v>
      </c>
      <c r="AJP15" s="37" t="s">
        <v>102</v>
      </c>
      <c r="AJQ15" s="37" t="s">
        <v>102</v>
      </c>
      <c r="AJR15" s="37" t="s">
        <v>102</v>
      </c>
      <c r="AJS15" s="37" t="s">
        <v>102</v>
      </c>
      <c r="AJT15" s="37" t="s">
        <v>102</v>
      </c>
      <c r="AJU15" s="37" t="s">
        <v>102</v>
      </c>
      <c r="AJV15" s="37" t="s">
        <v>102</v>
      </c>
      <c r="AJW15" s="37" t="s">
        <v>102</v>
      </c>
      <c r="AJX15" s="37" t="s">
        <v>102</v>
      </c>
      <c r="AJY15" s="37" t="s">
        <v>102</v>
      </c>
      <c r="AJZ15" s="37" t="s">
        <v>102</v>
      </c>
      <c r="AKA15" s="37" t="s">
        <v>102</v>
      </c>
      <c r="AKB15" s="37" t="s">
        <v>102</v>
      </c>
      <c r="AKC15" s="37" t="s">
        <v>102</v>
      </c>
      <c r="AKD15" s="37" t="s">
        <v>102</v>
      </c>
      <c r="AKE15" s="37" t="s">
        <v>102</v>
      </c>
      <c r="AKF15" s="37" t="s">
        <v>102</v>
      </c>
      <c r="AKG15" s="37" t="s">
        <v>102</v>
      </c>
      <c r="AKH15" s="31" t="s">
        <v>102</v>
      </c>
      <c r="AKI15" s="37">
        <f>1+1+3+4+3+1+1+2+3</f>
        <v>19</v>
      </c>
      <c r="AKJ15" s="37" t="s">
        <v>102</v>
      </c>
      <c r="AKK15" s="37" t="s">
        <v>102</v>
      </c>
      <c r="AKL15" s="37" t="s">
        <v>102</v>
      </c>
      <c r="AKM15" s="37" t="s">
        <v>102</v>
      </c>
      <c r="AKN15" s="37" t="s">
        <v>102</v>
      </c>
      <c r="AKO15" s="37" t="s">
        <v>102</v>
      </c>
      <c r="AKP15" s="37" t="s">
        <v>102</v>
      </c>
      <c r="AKQ15" s="37" t="s">
        <v>102</v>
      </c>
      <c r="AKR15" s="37" t="s">
        <v>102</v>
      </c>
      <c r="AKS15" s="37">
        <v>3</v>
      </c>
      <c r="AKT15" s="37">
        <v>1</v>
      </c>
    </row>
    <row r="16" spans="1:982" ht="15" thickBot="1" x14ac:dyDescent="0.35">
      <c r="A16" s="73" t="s">
        <v>992</v>
      </c>
      <c r="B16" s="87"/>
      <c r="C16" s="25" t="s">
        <v>102</v>
      </c>
      <c r="D16" s="25" t="s">
        <v>102</v>
      </c>
      <c r="E16" s="25" t="s">
        <v>102</v>
      </c>
      <c r="F16" s="25" t="s">
        <v>102</v>
      </c>
      <c r="G16" s="25" t="s">
        <v>102</v>
      </c>
      <c r="H16" s="25" t="s">
        <v>102</v>
      </c>
      <c r="I16" s="25" t="s">
        <v>102</v>
      </c>
      <c r="J16" s="25" t="s">
        <v>102</v>
      </c>
      <c r="K16" s="25" t="s">
        <v>102</v>
      </c>
      <c r="L16" s="25" t="s">
        <v>102</v>
      </c>
      <c r="M16" s="25" t="s">
        <v>102</v>
      </c>
      <c r="N16" s="25" t="s">
        <v>102</v>
      </c>
      <c r="O16" s="25" t="s">
        <v>102</v>
      </c>
      <c r="P16" s="25" t="s">
        <v>102</v>
      </c>
      <c r="Q16" s="25" t="s">
        <v>102</v>
      </c>
      <c r="R16" s="25" t="s">
        <v>102</v>
      </c>
      <c r="S16" s="25" t="s">
        <v>102</v>
      </c>
      <c r="T16" s="25" t="s">
        <v>102</v>
      </c>
      <c r="U16" s="25" t="s">
        <v>102</v>
      </c>
      <c r="V16" s="25" t="s">
        <v>102</v>
      </c>
      <c r="W16" s="25" t="s">
        <v>102</v>
      </c>
      <c r="X16" s="25" t="s">
        <v>102</v>
      </c>
      <c r="Y16" s="25" t="s">
        <v>102</v>
      </c>
      <c r="Z16" s="25" t="s">
        <v>102</v>
      </c>
      <c r="AA16" s="25" t="s">
        <v>102</v>
      </c>
      <c r="AB16" s="25" t="s">
        <v>102</v>
      </c>
      <c r="AC16" s="25" t="s">
        <v>102</v>
      </c>
      <c r="AD16" s="25" t="s">
        <v>102</v>
      </c>
      <c r="AE16" s="25" t="s">
        <v>102</v>
      </c>
      <c r="AF16" s="25" t="s">
        <v>102</v>
      </c>
      <c r="AG16" s="25" t="s">
        <v>102</v>
      </c>
      <c r="AH16" s="25" t="s">
        <v>102</v>
      </c>
      <c r="AI16" s="25" t="s">
        <v>102</v>
      </c>
      <c r="AJ16" s="25">
        <v>16</v>
      </c>
      <c r="AK16" s="25" t="s">
        <v>102</v>
      </c>
      <c r="AL16" s="25">
        <v>9</v>
      </c>
      <c r="AM16" s="25" t="s">
        <v>102</v>
      </c>
      <c r="AN16" s="25" t="s">
        <v>102</v>
      </c>
      <c r="AO16" s="25" t="s">
        <v>102</v>
      </c>
      <c r="AP16" s="25" t="s">
        <v>102</v>
      </c>
      <c r="AQ16" s="25" t="s">
        <v>102</v>
      </c>
      <c r="AR16" s="25" t="s">
        <v>102</v>
      </c>
      <c r="AS16" s="25" t="s">
        <v>102</v>
      </c>
      <c r="AT16" s="25" t="s">
        <v>102</v>
      </c>
      <c r="AU16" s="87"/>
      <c r="AV16" s="25" t="s">
        <v>102</v>
      </c>
      <c r="AW16" s="25" t="s">
        <v>102</v>
      </c>
      <c r="AX16" s="25">
        <v>1</v>
      </c>
      <c r="AY16" s="25" t="s">
        <v>102</v>
      </c>
      <c r="AZ16" s="25" t="s">
        <v>102</v>
      </c>
      <c r="BA16" s="25" t="s">
        <v>102</v>
      </c>
      <c r="BB16" s="25" t="s">
        <v>102</v>
      </c>
      <c r="BC16" s="25" t="s">
        <v>102</v>
      </c>
      <c r="BD16" s="25">
        <v>2</v>
      </c>
      <c r="BE16" s="87"/>
      <c r="BF16" s="25" t="s">
        <v>102</v>
      </c>
      <c r="BG16" s="25" t="s">
        <v>102</v>
      </c>
      <c r="BH16" s="25" t="s">
        <v>102</v>
      </c>
      <c r="BI16" s="25" t="s">
        <v>102</v>
      </c>
      <c r="BJ16" s="25" t="s">
        <v>102</v>
      </c>
      <c r="BK16" s="87"/>
      <c r="BL16" s="25" t="s">
        <v>102</v>
      </c>
      <c r="BM16" s="25" t="s">
        <v>102</v>
      </c>
      <c r="BN16" s="25" t="s">
        <v>102</v>
      </c>
      <c r="BO16" s="25" t="s">
        <v>102</v>
      </c>
      <c r="BP16" s="25" t="s">
        <v>102</v>
      </c>
      <c r="BQ16" s="25" t="s">
        <v>102</v>
      </c>
      <c r="BR16" s="25" t="s">
        <v>102</v>
      </c>
      <c r="BS16" s="25" t="s">
        <v>102</v>
      </c>
      <c r="BT16" s="25" t="s">
        <v>102</v>
      </c>
      <c r="BU16" s="25" t="s">
        <v>102</v>
      </c>
      <c r="BV16" s="25" t="s">
        <v>102</v>
      </c>
      <c r="BW16" s="25" t="s">
        <v>102</v>
      </c>
      <c r="BX16" s="25" t="s">
        <v>102</v>
      </c>
      <c r="BY16" s="25" t="s">
        <v>102</v>
      </c>
      <c r="BZ16" s="25" t="s">
        <v>102</v>
      </c>
      <c r="CA16" s="25" t="s">
        <v>102</v>
      </c>
      <c r="CB16" s="25" t="s">
        <v>102</v>
      </c>
      <c r="CC16" s="25">
        <v>11</v>
      </c>
      <c r="CD16" s="25" t="s">
        <v>102</v>
      </c>
      <c r="CE16" s="25" t="s">
        <v>102</v>
      </c>
      <c r="CF16" s="25" t="s">
        <v>102</v>
      </c>
      <c r="CG16" s="25" t="s">
        <v>102</v>
      </c>
      <c r="CH16" s="25" t="s">
        <v>102</v>
      </c>
      <c r="CI16" s="25" t="s">
        <v>102</v>
      </c>
      <c r="CJ16" s="25" t="s">
        <v>102</v>
      </c>
      <c r="CK16" s="25" t="s">
        <v>102</v>
      </c>
      <c r="CL16" s="25">
        <v>9</v>
      </c>
      <c r="CM16" s="25" t="s">
        <v>102</v>
      </c>
      <c r="CN16" s="25">
        <v>37</v>
      </c>
      <c r="CO16" s="25" t="s">
        <v>102</v>
      </c>
      <c r="CP16" s="25" t="s">
        <v>102</v>
      </c>
      <c r="CQ16" s="25" t="s">
        <v>102</v>
      </c>
      <c r="CR16" s="25" t="s">
        <v>102</v>
      </c>
      <c r="CS16" s="25" t="s">
        <v>102</v>
      </c>
      <c r="CT16" s="25" t="s">
        <v>102</v>
      </c>
      <c r="CU16" s="25" t="s">
        <v>102</v>
      </c>
      <c r="CV16" s="25" t="s">
        <v>102</v>
      </c>
      <c r="CW16" s="25" t="s">
        <v>102</v>
      </c>
      <c r="CX16" s="25" t="s">
        <v>102</v>
      </c>
      <c r="CY16" s="25" t="s">
        <v>102</v>
      </c>
      <c r="CZ16" s="25" t="s">
        <v>102</v>
      </c>
      <c r="DA16" s="25" t="s">
        <v>102</v>
      </c>
      <c r="DB16" s="25" t="s">
        <v>102</v>
      </c>
      <c r="DC16" s="25" t="s">
        <v>102</v>
      </c>
      <c r="DD16" s="25">
        <v>1</v>
      </c>
      <c r="DE16" s="25" t="s">
        <v>102</v>
      </c>
      <c r="DF16" s="25" t="s">
        <v>102</v>
      </c>
      <c r="DG16" s="25" t="s">
        <v>102</v>
      </c>
      <c r="DH16" s="25" t="s">
        <v>102</v>
      </c>
      <c r="DI16" s="25" t="s">
        <v>102</v>
      </c>
      <c r="DJ16" s="25" t="s">
        <v>102</v>
      </c>
      <c r="DK16" s="25" t="s">
        <v>102</v>
      </c>
      <c r="DL16" s="25" t="s">
        <v>102</v>
      </c>
      <c r="DM16" s="25" t="s">
        <v>102</v>
      </c>
      <c r="DN16" s="25" t="s">
        <v>102</v>
      </c>
      <c r="DO16" s="25" t="s">
        <v>102</v>
      </c>
      <c r="DP16" s="25" t="s">
        <v>102</v>
      </c>
      <c r="DQ16" s="25" t="s">
        <v>102</v>
      </c>
      <c r="DR16" s="25" t="s">
        <v>102</v>
      </c>
      <c r="DS16" s="25" t="s">
        <v>102</v>
      </c>
      <c r="DT16" s="25" t="s">
        <v>102</v>
      </c>
      <c r="DU16" s="25">
        <v>1</v>
      </c>
      <c r="DV16" s="25" t="s">
        <v>102</v>
      </c>
      <c r="DW16" s="25" t="s">
        <v>102</v>
      </c>
      <c r="DX16" s="25" t="s">
        <v>102</v>
      </c>
      <c r="DY16" s="25" t="s">
        <v>102</v>
      </c>
      <c r="DZ16" s="25" t="s">
        <v>102</v>
      </c>
      <c r="EA16" s="25" t="s">
        <v>102</v>
      </c>
      <c r="EB16" s="25" t="s">
        <v>102</v>
      </c>
      <c r="EC16" s="25" t="s">
        <v>102</v>
      </c>
      <c r="ED16" s="25" t="s">
        <v>102</v>
      </c>
      <c r="EE16" s="25" t="s">
        <v>102</v>
      </c>
      <c r="EF16" s="25" t="s">
        <v>102</v>
      </c>
      <c r="EG16" s="25" t="s">
        <v>102</v>
      </c>
      <c r="EH16" s="25" t="s">
        <v>102</v>
      </c>
      <c r="EI16" s="25" t="s">
        <v>102</v>
      </c>
      <c r="EJ16" s="25" t="s">
        <v>102</v>
      </c>
      <c r="EK16" s="25" t="s">
        <v>102</v>
      </c>
      <c r="EL16" s="25" t="s">
        <v>102</v>
      </c>
      <c r="EM16" s="25" t="s">
        <v>102</v>
      </c>
      <c r="EN16" s="25" t="s">
        <v>102</v>
      </c>
      <c r="EO16" s="25" t="s">
        <v>102</v>
      </c>
      <c r="EP16" s="25" t="s">
        <v>102</v>
      </c>
      <c r="EQ16" s="25" t="s">
        <v>102</v>
      </c>
      <c r="ER16" s="25" t="s">
        <v>102</v>
      </c>
      <c r="ES16" s="25" t="s">
        <v>102</v>
      </c>
      <c r="ET16" s="25" t="s">
        <v>102</v>
      </c>
      <c r="EU16" s="25" t="s">
        <v>102</v>
      </c>
      <c r="EV16" s="25" t="s">
        <v>102</v>
      </c>
      <c r="EW16" s="25" t="s">
        <v>102</v>
      </c>
      <c r="EX16" s="25" t="s">
        <v>102</v>
      </c>
      <c r="EY16" s="25" t="s">
        <v>102</v>
      </c>
      <c r="EZ16" s="25" t="s">
        <v>102</v>
      </c>
      <c r="FA16" s="25" t="s">
        <v>102</v>
      </c>
      <c r="FB16" s="25" t="s">
        <v>102</v>
      </c>
      <c r="FC16" s="25" t="s">
        <v>102</v>
      </c>
      <c r="FD16" s="25" t="s">
        <v>102</v>
      </c>
      <c r="FE16" s="25" t="s">
        <v>102</v>
      </c>
      <c r="FF16" s="25" t="s">
        <v>102</v>
      </c>
      <c r="FG16" s="25" t="s">
        <v>102</v>
      </c>
      <c r="FH16" s="25" t="s">
        <v>102</v>
      </c>
      <c r="FI16" s="25" t="s">
        <v>102</v>
      </c>
      <c r="FJ16" s="25" t="s">
        <v>102</v>
      </c>
      <c r="FK16" s="25" t="s">
        <v>102</v>
      </c>
      <c r="FL16" s="25" t="s">
        <v>102</v>
      </c>
      <c r="FM16" s="25" t="s">
        <v>102</v>
      </c>
      <c r="FN16" s="25" t="s">
        <v>102</v>
      </c>
      <c r="FO16" s="25" t="s">
        <v>102</v>
      </c>
      <c r="FP16" s="25" t="s">
        <v>102</v>
      </c>
      <c r="FQ16" s="25" t="s">
        <v>102</v>
      </c>
      <c r="FR16" s="25" t="s">
        <v>102</v>
      </c>
      <c r="FS16" s="25" t="s">
        <v>102</v>
      </c>
      <c r="FT16" s="25" t="s">
        <v>102</v>
      </c>
      <c r="FU16" s="25" t="s">
        <v>102</v>
      </c>
      <c r="FV16" s="25" t="s">
        <v>102</v>
      </c>
      <c r="FW16" s="25">
        <v>1</v>
      </c>
      <c r="FX16" s="25" t="s">
        <v>102</v>
      </c>
      <c r="FY16" s="25" t="s">
        <v>102</v>
      </c>
      <c r="FZ16" s="25" t="s">
        <v>102</v>
      </c>
      <c r="GA16" s="25" t="s">
        <v>102</v>
      </c>
      <c r="GB16" s="25" t="s">
        <v>102</v>
      </c>
      <c r="GC16" s="25" t="s">
        <v>102</v>
      </c>
      <c r="GD16" s="25" t="s">
        <v>102</v>
      </c>
      <c r="GE16" s="25" t="s">
        <v>102</v>
      </c>
      <c r="GF16" s="25" t="s">
        <v>102</v>
      </c>
      <c r="GG16" s="25" t="s">
        <v>102</v>
      </c>
      <c r="GH16" s="25">
        <v>1</v>
      </c>
      <c r="GI16" s="25" t="s">
        <v>102</v>
      </c>
      <c r="GJ16" s="25" t="s">
        <v>102</v>
      </c>
      <c r="GK16" s="25" t="s">
        <v>102</v>
      </c>
      <c r="GL16" s="25" t="s">
        <v>102</v>
      </c>
      <c r="GM16" s="25" t="s">
        <v>102</v>
      </c>
      <c r="GN16" s="25">
        <v>2</v>
      </c>
      <c r="GO16" s="25" t="s">
        <v>102</v>
      </c>
      <c r="GP16" s="25">
        <v>1</v>
      </c>
      <c r="GQ16" s="25" t="s">
        <v>102</v>
      </c>
      <c r="GR16" s="25" t="s">
        <v>102</v>
      </c>
      <c r="GS16" s="25" t="s">
        <v>102</v>
      </c>
      <c r="GT16" s="25" t="s">
        <v>102</v>
      </c>
      <c r="GU16" s="25" t="s">
        <v>102</v>
      </c>
      <c r="GV16" s="25" t="s">
        <v>102</v>
      </c>
      <c r="GW16" s="25" t="s">
        <v>102</v>
      </c>
      <c r="GX16" s="25" t="s">
        <v>102</v>
      </c>
      <c r="GY16" s="25" t="s">
        <v>102</v>
      </c>
      <c r="GZ16" s="25" t="s">
        <v>102</v>
      </c>
      <c r="HA16" s="25" t="s">
        <v>102</v>
      </c>
      <c r="HB16" s="25">
        <v>7</v>
      </c>
      <c r="HC16" s="25" t="s">
        <v>102</v>
      </c>
      <c r="HD16" s="25" t="s">
        <v>102</v>
      </c>
      <c r="HE16" s="87"/>
      <c r="HF16" s="25" t="s">
        <v>102</v>
      </c>
      <c r="HG16" s="87"/>
      <c r="HH16" s="25">
        <v>1</v>
      </c>
      <c r="HI16" s="25" t="s">
        <v>102</v>
      </c>
      <c r="HJ16" s="25">
        <v>15</v>
      </c>
      <c r="HK16" s="87"/>
      <c r="HL16" s="25">
        <v>1</v>
      </c>
      <c r="HM16" s="25" t="s">
        <v>102</v>
      </c>
      <c r="HN16" s="25" t="s">
        <v>102</v>
      </c>
      <c r="HO16" s="25">
        <v>1</v>
      </c>
      <c r="HP16" s="25" t="s">
        <v>102</v>
      </c>
      <c r="HQ16" s="25" t="s">
        <v>102</v>
      </c>
      <c r="HR16" s="25">
        <v>4</v>
      </c>
      <c r="HS16" s="25" t="s">
        <v>102</v>
      </c>
      <c r="HT16" s="25" t="s">
        <v>102</v>
      </c>
      <c r="HU16" s="25" t="s">
        <v>102</v>
      </c>
      <c r="HV16" s="25" t="s">
        <v>102</v>
      </c>
      <c r="HW16" s="25" t="s">
        <v>102</v>
      </c>
      <c r="HX16" s="25" t="s">
        <v>102</v>
      </c>
      <c r="HY16" s="25" t="s">
        <v>102</v>
      </c>
      <c r="HZ16" s="25" t="s">
        <v>102</v>
      </c>
      <c r="IA16" s="25" t="s">
        <v>102</v>
      </c>
      <c r="IB16" s="25" t="s">
        <v>102</v>
      </c>
      <c r="IC16" s="25" t="s">
        <v>102</v>
      </c>
      <c r="ID16" s="25" t="s">
        <v>102</v>
      </c>
      <c r="IE16" s="25" t="s">
        <v>102</v>
      </c>
      <c r="IF16" s="25" t="s">
        <v>102</v>
      </c>
      <c r="IG16" s="25" t="s">
        <v>102</v>
      </c>
      <c r="IH16" s="25" t="s">
        <v>102</v>
      </c>
      <c r="II16" s="25" t="s">
        <v>102</v>
      </c>
      <c r="IJ16" s="25" t="s">
        <v>102</v>
      </c>
      <c r="IK16" s="25">
        <v>1</v>
      </c>
      <c r="IL16" s="25">
        <v>119</v>
      </c>
      <c r="IM16" s="25" t="s">
        <v>102</v>
      </c>
      <c r="IN16" s="25">
        <v>81</v>
      </c>
      <c r="IO16" s="25" t="s">
        <v>102</v>
      </c>
      <c r="IP16" s="25">
        <v>11</v>
      </c>
      <c r="IQ16" s="25">
        <v>1</v>
      </c>
      <c r="IR16" s="25"/>
      <c r="IS16" s="25" t="s">
        <v>102</v>
      </c>
      <c r="IT16" s="25" t="s">
        <v>102</v>
      </c>
      <c r="IU16" s="25" t="s">
        <v>102</v>
      </c>
      <c r="IV16" s="25" t="s">
        <v>102</v>
      </c>
      <c r="IW16" s="25" t="s">
        <v>102</v>
      </c>
      <c r="IX16" s="25" t="s">
        <v>102</v>
      </c>
      <c r="IY16" s="25" t="s">
        <v>102</v>
      </c>
      <c r="IZ16" s="25" t="s">
        <v>102</v>
      </c>
      <c r="JA16" s="25" t="s">
        <v>102</v>
      </c>
      <c r="JB16" s="25" t="s">
        <v>102</v>
      </c>
      <c r="JC16" s="25" t="s">
        <v>102</v>
      </c>
      <c r="JD16" s="25" t="s">
        <v>102</v>
      </c>
      <c r="JE16" s="25" t="s">
        <v>102</v>
      </c>
      <c r="JF16" s="25" t="s">
        <v>102</v>
      </c>
      <c r="JG16" s="25" t="s">
        <v>102</v>
      </c>
      <c r="JH16" s="25" t="s">
        <v>102</v>
      </c>
      <c r="JI16" s="25" t="s">
        <v>102</v>
      </c>
      <c r="JJ16" s="25">
        <v>1</v>
      </c>
      <c r="JK16" s="25" t="s">
        <v>102</v>
      </c>
      <c r="JL16" s="25" t="s">
        <v>102</v>
      </c>
      <c r="JM16" s="25">
        <v>33</v>
      </c>
      <c r="JN16" s="25" t="s">
        <v>102</v>
      </c>
      <c r="JO16" s="25" t="s">
        <v>102</v>
      </c>
      <c r="JP16" s="25" t="s">
        <v>102</v>
      </c>
      <c r="JQ16" s="25" t="s">
        <v>102</v>
      </c>
      <c r="JR16" s="25">
        <v>2</v>
      </c>
      <c r="JS16" s="25" t="s">
        <v>102</v>
      </c>
      <c r="JT16" s="25" t="s">
        <v>102</v>
      </c>
      <c r="JU16" s="25" t="s">
        <v>102</v>
      </c>
      <c r="JV16" s="25" t="s">
        <v>102</v>
      </c>
      <c r="JW16" s="25" t="s">
        <v>102</v>
      </c>
      <c r="JX16" s="25" t="s">
        <v>102</v>
      </c>
      <c r="JY16" s="25" t="s">
        <v>102</v>
      </c>
      <c r="JZ16" s="25" t="s">
        <v>102</v>
      </c>
      <c r="KA16" s="25" t="s">
        <v>102</v>
      </c>
      <c r="KB16" s="25" t="s">
        <v>102</v>
      </c>
      <c r="KC16" s="25" t="s">
        <v>102</v>
      </c>
      <c r="KD16" s="25" t="s">
        <v>102</v>
      </c>
      <c r="KE16" s="25" t="s">
        <v>102</v>
      </c>
      <c r="KF16" s="25" t="s">
        <v>102</v>
      </c>
      <c r="KG16" s="25" t="s">
        <v>102</v>
      </c>
      <c r="KH16" s="25" t="s">
        <v>102</v>
      </c>
      <c r="KI16" s="25" t="s">
        <v>102</v>
      </c>
      <c r="KJ16" s="25" t="s">
        <v>102</v>
      </c>
      <c r="KK16" s="25" t="s">
        <v>102</v>
      </c>
      <c r="KL16" s="25" t="s">
        <v>102</v>
      </c>
      <c r="KM16" s="25" t="s">
        <v>102</v>
      </c>
      <c r="KN16" s="25" t="s">
        <v>102</v>
      </c>
      <c r="KO16" s="25" t="s">
        <v>102</v>
      </c>
      <c r="KP16" s="25">
        <v>3</v>
      </c>
      <c r="KQ16" s="25">
        <v>14</v>
      </c>
      <c r="KR16" s="25" t="s">
        <v>102</v>
      </c>
      <c r="KS16" s="25">
        <v>7</v>
      </c>
      <c r="KT16" s="25" t="s">
        <v>102</v>
      </c>
      <c r="KU16" s="25" t="s">
        <v>102</v>
      </c>
      <c r="KV16" s="25" t="s">
        <v>102</v>
      </c>
      <c r="KW16" s="25">
        <v>1</v>
      </c>
      <c r="KX16" s="25" t="s">
        <v>102</v>
      </c>
      <c r="KY16" s="25" t="s">
        <v>102</v>
      </c>
      <c r="KZ16" s="25" t="s">
        <v>102</v>
      </c>
      <c r="LA16" s="25" t="s">
        <v>102</v>
      </c>
      <c r="LB16" s="25" t="s">
        <v>102</v>
      </c>
      <c r="LC16" s="25" t="s">
        <v>102</v>
      </c>
      <c r="LD16" s="25" t="s">
        <v>102</v>
      </c>
      <c r="LE16" s="25" t="s">
        <v>102</v>
      </c>
      <c r="LF16" s="25" t="s">
        <v>102</v>
      </c>
      <c r="LG16" s="25" t="s">
        <v>102</v>
      </c>
      <c r="LH16" s="25" t="s">
        <v>102</v>
      </c>
      <c r="LI16" s="25" t="s">
        <v>102</v>
      </c>
      <c r="LJ16" s="25" t="s">
        <v>102</v>
      </c>
      <c r="LK16" s="25" t="s">
        <v>102</v>
      </c>
      <c r="LL16" s="25" t="s">
        <v>102</v>
      </c>
      <c r="LM16" s="25" t="s">
        <v>102</v>
      </c>
      <c r="LN16" s="25" t="s">
        <v>102</v>
      </c>
      <c r="LO16" s="25" t="s">
        <v>102</v>
      </c>
      <c r="LP16" s="25" t="s">
        <v>102</v>
      </c>
      <c r="LQ16" s="25" t="s">
        <v>102</v>
      </c>
      <c r="LR16" s="25" t="s">
        <v>102</v>
      </c>
      <c r="LS16" s="25">
        <v>1</v>
      </c>
      <c r="LT16" s="25" t="s">
        <v>102</v>
      </c>
      <c r="LU16" s="25" t="s">
        <v>102</v>
      </c>
      <c r="LV16" s="25" t="s">
        <v>102</v>
      </c>
      <c r="LW16" s="25" t="s">
        <v>102</v>
      </c>
      <c r="LX16" s="25" t="s">
        <v>102</v>
      </c>
      <c r="LY16" s="25" t="s">
        <v>102</v>
      </c>
      <c r="LZ16" s="25" t="s">
        <v>102</v>
      </c>
      <c r="MA16" s="25" t="s">
        <v>102</v>
      </c>
      <c r="MB16" s="25">
        <v>1</v>
      </c>
      <c r="MC16" s="25" t="s">
        <v>102</v>
      </c>
      <c r="MD16" s="25">
        <v>1</v>
      </c>
      <c r="ME16" s="25" t="s">
        <v>102</v>
      </c>
      <c r="MF16" s="25" t="s">
        <v>102</v>
      </c>
      <c r="MG16" s="25" t="s">
        <v>102</v>
      </c>
      <c r="MH16" s="25">
        <v>2</v>
      </c>
      <c r="MI16" s="25" t="s">
        <v>102</v>
      </c>
      <c r="MJ16" s="25" t="s">
        <v>102</v>
      </c>
      <c r="MK16" s="25" t="s">
        <v>102</v>
      </c>
      <c r="ML16" s="25" t="s">
        <v>102</v>
      </c>
      <c r="MM16" s="25">
        <v>1</v>
      </c>
      <c r="MN16" s="25" t="s">
        <v>102</v>
      </c>
      <c r="MO16" s="25" t="s">
        <v>102</v>
      </c>
      <c r="MP16" s="25" t="s">
        <v>102</v>
      </c>
      <c r="MQ16" s="25" t="s">
        <v>102</v>
      </c>
      <c r="MR16" s="25" t="s">
        <v>102</v>
      </c>
      <c r="MS16" s="25" t="s">
        <v>102</v>
      </c>
      <c r="MT16" s="25" t="s">
        <v>102</v>
      </c>
      <c r="MU16" s="25" t="s">
        <v>102</v>
      </c>
      <c r="MV16" s="25" t="s">
        <v>102</v>
      </c>
      <c r="MW16" s="25" t="s">
        <v>102</v>
      </c>
      <c r="MX16" s="25" t="s">
        <v>102</v>
      </c>
      <c r="MY16" s="25" t="s">
        <v>102</v>
      </c>
      <c r="MZ16" s="25" t="s">
        <v>102</v>
      </c>
      <c r="NA16" s="25" t="s">
        <v>102</v>
      </c>
      <c r="NB16" s="25" t="s">
        <v>102</v>
      </c>
      <c r="NC16" s="25" t="s">
        <v>102</v>
      </c>
      <c r="ND16" s="25" t="s">
        <v>102</v>
      </c>
      <c r="NE16" s="25" t="s">
        <v>102</v>
      </c>
      <c r="NF16" s="25" t="s">
        <v>102</v>
      </c>
      <c r="NG16" s="25" t="s">
        <v>102</v>
      </c>
      <c r="NH16" s="25" t="s">
        <v>102</v>
      </c>
      <c r="NI16" s="25" t="s">
        <v>102</v>
      </c>
      <c r="NJ16" s="25" t="s">
        <v>102</v>
      </c>
      <c r="NK16" s="25" t="s">
        <v>102</v>
      </c>
      <c r="NL16" s="25" t="s">
        <v>102</v>
      </c>
      <c r="NM16" s="25" t="s">
        <v>102</v>
      </c>
      <c r="NN16" s="25" t="s">
        <v>102</v>
      </c>
      <c r="NO16" s="25" t="s">
        <v>102</v>
      </c>
      <c r="NP16" s="25" t="s">
        <v>102</v>
      </c>
      <c r="NQ16" s="25" t="s">
        <v>102</v>
      </c>
      <c r="NR16" s="25" t="s">
        <v>102</v>
      </c>
      <c r="NS16" s="25" t="s">
        <v>102</v>
      </c>
      <c r="NT16" s="25" t="s">
        <v>102</v>
      </c>
      <c r="NU16" s="25" t="s">
        <v>102</v>
      </c>
      <c r="NV16" s="25" t="s">
        <v>102</v>
      </c>
      <c r="NW16" s="25" t="s">
        <v>102</v>
      </c>
      <c r="NX16" s="25" t="s">
        <v>102</v>
      </c>
      <c r="NY16" s="25" t="s">
        <v>102</v>
      </c>
      <c r="NZ16" s="25" t="s">
        <v>102</v>
      </c>
      <c r="OA16" s="25">
        <v>17</v>
      </c>
      <c r="OB16" s="25" t="s">
        <v>102</v>
      </c>
      <c r="OC16" s="25" t="s">
        <v>102</v>
      </c>
      <c r="OD16" s="25" t="s">
        <v>102</v>
      </c>
      <c r="OE16" s="25" t="s">
        <v>102</v>
      </c>
      <c r="OF16" s="25" t="s">
        <v>102</v>
      </c>
      <c r="OG16" s="25">
        <v>65</v>
      </c>
      <c r="OH16" s="25">
        <v>1</v>
      </c>
      <c r="OI16" s="25">
        <v>25</v>
      </c>
      <c r="OJ16" s="25" t="s">
        <v>102</v>
      </c>
      <c r="OK16" s="25" t="s">
        <v>102</v>
      </c>
      <c r="OL16" s="25" t="s">
        <v>102</v>
      </c>
      <c r="OM16" s="25" t="s">
        <v>102</v>
      </c>
      <c r="ON16" s="25" t="s">
        <v>102</v>
      </c>
      <c r="OO16" s="25" t="s">
        <v>102</v>
      </c>
      <c r="OP16" s="25" t="s">
        <v>102</v>
      </c>
      <c r="OQ16" s="25" t="s">
        <v>102</v>
      </c>
      <c r="OR16" s="25" t="s">
        <v>102</v>
      </c>
      <c r="OS16" s="25" t="s">
        <v>102</v>
      </c>
      <c r="OT16" s="25" t="s">
        <v>102</v>
      </c>
      <c r="OU16" s="25" t="s">
        <v>102</v>
      </c>
      <c r="OV16" s="25" t="s">
        <v>102</v>
      </c>
      <c r="OW16" s="25" t="s">
        <v>102</v>
      </c>
      <c r="OX16" s="25" t="s">
        <v>102</v>
      </c>
      <c r="OY16" s="25">
        <v>4</v>
      </c>
      <c r="OZ16" s="25" t="s">
        <v>102</v>
      </c>
      <c r="PA16" s="25" t="s">
        <v>102</v>
      </c>
      <c r="PB16" s="25" t="s">
        <v>102</v>
      </c>
      <c r="PC16" s="25" t="s">
        <v>102</v>
      </c>
      <c r="PD16" s="25" t="s">
        <v>102</v>
      </c>
      <c r="PE16" s="25">
        <v>1</v>
      </c>
      <c r="PF16" s="25">
        <v>1</v>
      </c>
      <c r="PG16" s="25" t="s">
        <v>102</v>
      </c>
      <c r="PH16" s="25" t="s">
        <v>102</v>
      </c>
      <c r="PI16" s="25" t="s">
        <v>102</v>
      </c>
      <c r="PJ16" s="25" t="s">
        <v>102</v>
      </c>
      <c r="PK16" s="25" t="s">
        <v>102</v>
      </c>
      <c r="PL16" s="25">
        <v>1</v>
      </c>
      <c r="PM16" s="25" t="s">
        <v>102</v>
      </c>
      <c r="PN16" s="25" t="s">
        <v>102</v>
      </c>
      <c r="PO16" s="25" t="s">
        <v>102</v>
      </c>
      <c r="PP16" s="25" t="s">
        <v>102</v>
      </c>
      <c r="PQ16" s="25" t="s">
        <v>102</v>
      </c>
      <c r="PR16" s="25" t="s">
        <v>102</v>
      </c>
      <c r="PS16" s="25" t="s">
        <v>102</v>
      </c>
      <c r="PT16" s="25" t="s">
        <v>102</v>
      </c>
      <c r="PU16" s="25">
        <v>364</v>
      </c>
      <c r="PV16" s="25" t="s">
        <v>102</v>
      </c>
      <c r="PW16" s="25">
        <v>57</v>
      </c>
      <c r="PX16" s="25" t="s">
        <v>102</v>
      </c>
      <c r="PY16" s="25" t="s">
        <v>102</v>
      </c>
      <c r="PZ16" s="25" t="s">
        <v>102</v>
      </c>
      <c r="QA16" s="25" t="s">
        <v>102</v>
      </c>
      <c r="QB16" s="25">
        <v>3</v>
      </c>
      <c r="QC16" s="25" t="s">
        <v>102</v>
      </c>
      <c r="QD16" s="25" t="s">
        <v>102</v>
      </c>
      <c r="QE16" s="25" t="s">
        <v>102</v>
      </c>
      <c r="QF16" s="25" t="s">
        <v>102</v>
      </c>
      <c r="QG16" s="25" t="s">
        <v>102</v>
      </c>
      <c r="QH16" s="25" t="s">
        <v>102</v>
      </c>
      <c r="QI16" s="25" t="s">
        <v>102</v>
      </c>
      <c r="QJ16" s="25" t="s">
        <v>102</v>
      </c>
      <c r="QK16" s="25" t="s">
        <v>102</v>
      </c>
      <c r="QL16" s="25" t="s">
        <v>102</v>
      </c>
      <c r="QM16" s="25" t="s">
        <v>102</v>
      </c>
      <c r="QN16" s="25" t="s">
        <v>102</v>
      </c>
      <c r="QO16" s="25" t="s">
        <v>102</v>
      </c>
      <c r="QP16" s="25" t="s">
        <v>102</v>
      </c>
      <c r="QQ16" s="25" t="s">
        <v>102</v>
      </c>
      <c r="QR16" s="25" t="s">
        <v>102</v>
      </c>
      <c r="QS16" s="25" t="s">
        <v>102</v>
      </c>
      <c r="QT16" s="25" t="s">
        <v>102</v>
      </c>
      <c r="QU16" s="25" t="s">
        <v>102</v>
      </c>
      <c r="QV16" s="25" t="s">
        <v>102</v>
      </c>
      <c r="QW16" s="25" t="s">
        <v>102</v>
      </c>
      <c r="QX16" s="25" t="s">
        <v>102</v>
      </c>
      <c r="QY16" s="25" t="s">
        <v>102</v>
      </c>
      <c r="QZ16" s="25">
        <v>1</v>
      </c>
      <c r="RA16" s="25" t="s">
        <v>102</v>
      </c>
      <c r="RB16" s="25" t="s">
        <v>102</v>
      </c>
      <c r="RC16" s="25" t="s">
        <v>102</v>
      </c>
      <c r="RD16" s="25" t="s">
        <v>102</v>
      </c>
      <c r="RE16" s="25" t="s">
        <v>102</v>
      </c>
      <c r="RF16" s="25" t="s">
        <v>102</v>
      </c>
      <c r="RG16" s="25" t="s">
        <v>102</v>
      </c>
      <c r="RH16" s="25">
        <v>3</v>
      </c>
      <c r="RI16" s="25" t="s">
        <v>102</v>
      </c>
      <c r="RJ16" s="25" t="s">
        <v>102</v>
      </c>
      <c r="RK16" s="25" t="s">
        <v>102</v>
      </c>
      <c r="RL16" s="25" t="s">
        <v>102</v>
      </c>
      <c r="RM16" s="25">
        <v>2</v>
      </c>
      <c r="RN16" s="25" t="s">
        <v>102</v>
      </c>
      <c r="RO16" s="25" t="s">
        <v>102</v>
      </c>
      <c r="RP16" s="25" t="s">
        <v>102</v>
      </c>
      <c r="RQ16" s="25" t="s">
        <v>102</v>
      </c>
      <c r="RR16" s="25">
        <v>5</v>
      </c>
      <c r="RS16" s="25" t="s">
        <v>102</v>
      </c>
      <c r="RT16" s="25">
        <v>1</v>
      </c>
      <c r="RU16" s="25" t="s">
        <v>102</v>
      </c>
      <c r="RV16" s="25" t="s">
        <v>102</v>
      </c>
      <c r="RW16" s="25" t="s">
        <v>102</v>
      </c>
      <c r="RX16" s="25" t="s">
        <v>102</v>
      </c>
      <c r="RY16" s="25" t="s">
        <v>102</v>
      </c>
      <c r="RZ16" s="25" t="s">
        <v>102</v>
      </c>
      <c r="SA16" s="25" t="s">
        <v>102</v>
      </c>
      <c r="SB16" s="25" t="s">
        <v>102</v>
      </c>
      <c r="SC16" s="25" t="s">
        <v>102</v>
      </c>
      <c r="SD16" s="25" t="s">
        <v>102</v>
      </c>
      <c r="SE16" s="25">
        <v>34</v>
      </c>
      <c r="SF16" s="25" t="s">
        <v>102</v>
      </c>
      <c r="SG16" s="25" t="s">
        <v>102</v>
      </c>
      <c r="SH16" s="25" t="s">
        <v>102</v>
      </c>
      <c r="SI16" s="25" t="s">
        <v>102</v>
      </c>
      <c r="SJ16" s="25" t="s">
        <v>102</v>
      </c>
      <c r="SK16" s="25" t="s">
        <v>102</v>
      </c>
      <c r="SL16" s="25" t="s">
        <v>102</v>
      </c>
      <c r="SM16" s="25" t="s">
        <v>102</v>
      </c>
      <c r="SN16" s="25" t="s">
        <v>102</v>
      </c>
      <c r="SO16" s="25" t="s">
        <v>102</v>
      </c>
      <c r="SP16" s="25" t="s">
        <v>102</v>
      </c>
      <c r="SQ16" s="25" t="s">
        <v>102</v>
      </c>
      <c r="SR16" s="25" t="s">
        <v>102</v>
      </c>
      <c r="SS16" s="25" t="s">
        <v>102</v>
      </c>
      <c r="ST16" s="25" t="s">
        <v>102</v>
      </c>
      <c r="SU16" s="25" t="s">
        <v>102</v>
      </c>
      <c r="SV16" s="25" t="s">
        <v>102</v>
      </c>
      <c r="SW16" s="25" t="s">
        <v>102</v>
      </c>
      <c r="SX16" s="25" t="s">
        <v>102</v>
      </c>
      <c r="SY16" s="25" t="s">
        <v>102</v>
      </c>
      <c r="SZ16" s="25" t="s">
        <v>102</v>
      </c>
      <c r="TA16" s="25" t="s">
        <v>102</v>
      </c>
      <c r="TB16" s="25" t="s">
        <v>102</v>
      </c>
      <c r="TC16" s="25" t="s">
        <v>102</v>
      </c>
      <c r="TD16" s="25" t="s">
        <v>102</v>
      </c>
      <c r="TE16" s="25" t="s">
        <v>102</v>
      </c>
      <c r="TF16" s="25" t="s">
        <v>102</v>
      </c>
      <c r="TG16" s="25" t="s">
        <v>102</v>
      </c>
      <c r="TH16" s="25" t="s">
        <v>102</v>
      </c>
      <c r="TI16" s="25" t="s">
        <v>102</v>
      </c>
      <c r="TJ16" s="25" t="s">
        <v>102</v>
      </c>
      <c r="TK16" s="25" t="s">
        <v>102</v>
      </c>
      <c r="TL16" s="25" t="s">
        <v>102</v>
      </c>
      <c r="TM16" s="25" t="s">
        <v>102</v>
      </c>
      <c r="TN16" s="25" t="s">
        <v>102</v>
      </c>
      <c r="TO16" s="25" t="s">
        <v>102</v>
      </c>
      <c r="TP16" s="25" t="s">
        <v>102</v>
      </c>
      <c r="TQ16" s="87"/>
      <c r="TR16" s="25" t="s">
        <v>102</v>
      </c>
      <c r="TS16" s="25" t="s">
        <v>102</v>
      </c>
      <c r="TT16" s="25" t="s">
        <v>102</v>
      </c>
      <c r="TU16" s="87"/>
      <c r="TV16" s="25">
        <v>1</v>
      </c>
      <c r="TW16" s="25">
        <v>15</v>
      </c>
      <c r="TX16" s="25">
        <v>6</v>
      </c>
      <c r="TY16" s="25" t="s">
        <v>102</v>
      </c>
      <c r="TZ16" s="25" t="s">
        <v>102</v>
      </c>
      <c r="UA16" s="25" t="s">
        <v>102</v>
      </c>
      <c r="UB16" s="25">
        <v>4</v>
      </c>
      <c r="UC16" s="25" t="s">
        <v>102</v>
      </c>
      <c r="UD16" s="25">
        <v>19</v>
      </c>
      <c r="UE16" s="25" t="s">
        <v>102</v>
      </c>
      <c r="UF16" s="25" t="s">
        <v>102</v>
      </c>
      <c r="UG16" s="25" t="s">
        <v>102</v>
      </c>
      <c r="UH16" s="25" t="s">
        <v>102</v>
      </c>
      <c r="UI16" s="25" t="s">
        <v>102</v>
      </c>
      <c r="UJ16" s="25" t="s">
        <v>102</v>
      </c>
      <c r="UK16" s="25" t="s">
        <v>102</v>
      </c>
      <c r="UL16" s="25" t="s">
        <v>102</v>
      </c>
      <c r="UM16" s="25" t="s">
        <v>102</v>
      </c>
      <c r="UN16" s="25" t="s">
        <v>102</v>
      </c>
      <c r="UO16" s="25" t="s">
        <v>102</v>
      </c>
      <c r="UP16" s="25" t="s">
        <v>102</v>
      </c>
      <c r="UQ16" s="25" t="s">
        <v>102</v>
      </c>
      <c r="UR16" s="25" t="s">
        <v>102</v>
      </c>
      <c r="US16" s="25" t="s">
        <v>102</v>
      </c>
      <c r="UT16" s="25" t="s">
        <v>102</v>
      </c>
      <c r="UU16" s="25">
        <v>3</v>
      </c>
      <c r="UV16" s="25" t="s">
        <v>102</v>
      </c>
      <c r="UW16" s="25" t="s">
        <v>102</v>
      </c>
      <c r="UX16" s="25">
        <v>2</v>
      </c>
      <c r="UY16" s="25">
        <v>5</v>
      </c>
      <c r="UZ16" s="25" t="s">
        <v>102</v>
      </c>
      <c r="VA16" s="25" t="s">
        <v>102</v>
      </c>
      <c r="VB16" s="25" t="s">
        <v>102</v>
      </c>
      <c r="VC16" s="25" t="s">
        <v>102</v>
      </c>
      <c r="VD16" s="25" t="s">
        <v>102</v>
      </c>
      <c r="VE16" s="25" t="s">
        <v>102</v>
      </c>
      <c r="VF16" s="25" t="s">
        <v>102</v>
      </c>
      <c r="VG16" s="25" t="s">
        <v>102</v>
      </c>
      <c r="VH16" s="25" t="s">
        <v>102</v>
      </c>
      <c r="VI16" s="25">
        <v>27</v>
      </c>
      <c r="VJ16" s="25" t="s">
        <v>102</v>
      </c>
      <c r="VK16" s="25" t="s">
        <v>102</v>
      </c>
      <c r="VL16" s="25">
        <v>3</v>
      </c>
      <c r="VM16" s="25" t="s">
        <v>102</v>
      </c>
      <c r="VN16" s="25" t="s">
        <v>102</v>
      </c>
      <c r="VO16" s="25" t="s">
        <v>102</v>
      </c>
      <c r="VP16" s="25" t="s">
        <v>102</v>
      </c>
      <c r="VQ16" s="25" t="s">
        <v>102</v>
      </c>
      <c r="VR16" s="25" t="s">
        <v>102</v>
      </c>
      <c r="VS16" s="25" t="s">
        <v>102</v>
      </c>
      <c r="VT16" s="25" t="s">
        <v>102</v>
      </c>
      <c r="VU16" s="25" t="s">
        <v>102</v>
      </c>
      <c r="VV16" s="25">
        <v>1</v>
      </c>
      <c r="VW16" s="25" t="s">
        <v>102</v>
      </c>
      <c r="VX16" s="25" t="s">
        <v>102</v>
      </c>
      <c r="VY16" s="25" t="s">
        <v>102</v>
      </c>
      <c r="VZ16" s="25" t="s">
        <v>102</v>
      </c>
      <c r="WA16" s="25" t="s">
        <v>102</v>
      </c>
      <c r="WB16" s="25" t="s">
        <v>102</v>
      </c>
      <c r="WC16" s="25" t="s">
        <v>102</v>
      </c>
      <c r="WD16" s="25" t="s">
        <v>102</v>
      </c>
      <c r="WE16" s="25" t="s">
        <v>102</v>
      </c>
      <c r="WF16" s="25">
        <v>3</v>
      </c>
      <c r="WG16" s="25" t="s">
        <v>102</v>
      </c>
      <c r="WH16" s="25">
        <v>2</v>
      </c>
      <c r="WI16" s="87"/>
      <c r="WJ16" s="25" t="s">
        <v>102</v>
      </c>
      <c r="WK16" s="25" t="s">
        <v>102</v>
      </c>
      <c r="WL16" s="25" t="s">
        <v>102</v>
      </c>
      <c r="WM16" s="25" t="s">
        <v>102</v>
      </c>
      <c r="WN16" s="25" t="s">
        <v>102</v>
      </c>
      <c r="WO16" s="25" t="s">
        <v>102</v>
      </c>
      <c r="WP16" s="25" t="s">
        <v>102</v>
      </c>
      <c r="WQ16" s="25" t="s">
        <v>102</v>
      </c>
      <c r="WR16" s="25" t="s">
        <v>102</v>
      </c>
      <c r="WS16" s="25" t="s">
        <v>102</v>
      </c>
      <c r="WT16" s="25" t="s">
        <v>102</v>
      </c>
      <c r="WU16" s="25" t="s">
        <v>102</v>
      </c>
      <c r="WV16" s="25" t="s">
        <v>102</v>
      </c>
      <c r="WW16" s="25" t="s">
        <v>102</v>
      </c>
      <c r="WX16" s="25" t="s">
        <v>102</v>
      </c>
      <c r="WY16" s="25" t="s">
        <v>102</v>
      </c>
      <c r="WZ16" s="25">
        <v>1</v>
      </c>
      <c r="XA16" s="25" t="s">
        <v>102</v>
      </c>
      <c r="XB16" s="25" t="s">
        <v>102</v>
      </c>
      <c r="XC16" s="25" t="s">
        <v>102</v>
      </c>
      <c r="XD16" s="25" t="s">
        <v>102</v>
      </c>
      <c r="XE16" s="25" t="s">
        <v>102</v>
      </c>
      <c r="XF16" s="25" t="s">
        <v>102</v>
      </c>
      <c r="XG16" s="25" t="s">
        <v>102</v>
      </c>
      <c r="XH16" s="25" t="s">
        <v>102</v>
      </c>
      <c r="XI16" s="25" t="s">
        <v>102</v>
      </c>
      <c r="XJ16" s="25" t="s">
        <v>102</v>
      </c>
      <c r="XK16" s="25" t="s">
        <v>102</v>
      </c>
      <c r="XL16" s="25" t="s">
        <v>102</v>
      </c>
      <c r="XM16" s="25" t="s">
        <v>102</v>
      </c>
      <c r="XN16" s="25" t="s">
        <v>102</v>
      </c>
      <c r="XO16" s="25" t="s">
        <v>102</v>
      </c>
      <c r="XP16" s="25" t="s">
        <v>102</v>
      </c>
      <c r="XQ16" s="25" t="s">
        <v>102</v>
      </c>
      <c r="XR16" s="25" t="s">
        <v>102</v>
      </c>
      <c r="XS16" s="25" t="s">
        <v>102</v>
      </c>
      <c r="XT16" s="25">
        <v>8</v>
      </c>
      <c r="XU16" s="25" t="s">
        <v>102</v>
      </c>
      <c r="XV16" s="25" t="s">
        <v>102</v>
      </c>
      <c r="XW16" s="25" t="s">
        <v>102</v>
      </c>
      <c r="XX16" s="25" t="s">
        <v>102</v>
      </c>
      <c r="XY16" s="25" t="s">
        <v>102</v>
      </c>
      <c r="XZ16" s="25" t="s">
        <v>102</v>
      </c>
      <c r="YA16" s="25">
        <v>1</v>
      </c>
      <c r="YB16" s="25" t="s">
        <v>102</v>
      </c>
      <c r="YC16" s="25" t="s">
        <v>102</v>
      </c>
      <c r="YD16" s="25" t="s">
        <v>102</v>
      </c>
      <c r="YE16" s="25" t="s">
        <v>102</v>
      </c>
      <c r="YF16" s="25" t="s">
        <v>102</v>
      </c>
      <c r="YG16" s="25" t="s">
        <v>102</v>
      </c>
      <c r="YH16" s="25">
        <v>19</v>
      </c>
      <c r="YI16" s="25">
        <v>1</v>
      </c>
      <c r="YJ16" s="87"/>
      <c r="YK16" s="25" t="s">
        <v>102</v>
      </c>
      <c r="YL16" s="87"/>
      <c r="YM16" s="25" t="s">
        <v>102</v>
      </c>
      <c r="YN16" s="25" t="s">
        <v>102</v>
      </c>
      <c r="YO16" s="25" t="s">
        <v>102</v>
      </c>
      <c r="YP16" s="25" t="s">
        <v>102</v>
      </c>
      <c r="YQ16" s="25" t="s">
        <v>102</v>
      </c>
      <c r="YR16" s="25">
        <v>6</v>
      </c>
      <c r="YS16" s="25" t="s">
        <v>102</v>
      </c>
      <c r="YT16" s="25" t="s">
        <v>102</v>
      </c>
      <c r="YU16" s="25" t="s">
        <v>102</v>
      </c>
      <c r="YV16" s="29">
        <v>1</v>
      </c>
      <c r="YW16" s="87"/>
      <c r="YX16" s="25" t="s">
        <v>102</v>
      </c>
      <c r="YY16" s="25" t="s">
        <v>102</v>
      </c>
      <c r="YZ16" s="25" t="s">
        <v>102</v>
      </c>
      <c r="ZA16" s="29">
        <v>1</v>
      </c>
      <c r="ZB16" s="25" t="s">
        <v>102</v>
      </c>
      <c r="ZC16" s="25" t="s">
        <v>102</v>
      </c>
      <c r="ZD16" s="25" t="s">
        <v>102</v>
      </c>
      <c r="ZE16" s="25" t="s">
        <v>102</v>
      </c>
      <c r="ZF16" s="25" t="s">
        <v>102</v>
      </c>
      <c r="ZG16" s="25" t="s">
        <v>102</v>
      </c>
      <c r="ZH16" s="25" t="s">
        <v>102</v>
      </c>
      <c r="ZI16" s="25" t="s">
        <v>102</v>
      </c>
      <c r="ZJ16" s="25" t="s">
        <v>102</v>
      </c>
      <c r="ZK16" s="25" t="s">
        <v>102</v>
      </c>
      <c r="ZL16" s="25" t="s">
        <v>102</v>
      </c>
      <c r="ZM16" s="25" t="s">
        <v>102</v>
      </c>
      <c r="ZN16" s="25" t="s">
        <v>102</v>
      </c>
      <c r="ZO16" s="25" t="s">
        <v>102</v>
      </c>
      <c r="ZP16" s="25" t="s">
        <v>102</v>
      </c>
      <c r="ZQ16" s="25" t="s">
        <v>102</v>
      </c>
      <c r="ZR16" s="25" t="s">
        <v>102</v>
      </c>
      <c r="ZS16" s="25" t="s">
        <v>102</v>
      </c>
      <c r="ZT16" s="25" t="s">
        <v>102</v>
      </c>
      <c r="ZU16" s="25" t="s">
        <v>102</v>
      </c>
      <c r="ZV16" s="25" t="s">
        <v>102</v>
      </c>
      <c r="ZW16" s="25" t="s">
        <v>102</v>
      </c>
      <c r="ZX16" s="25" t="s">
        <v>102</v>
      </c>
      <c r="ZY16" s="25" t="s">
        <v>102</v>
      </c>
      <c r="ZZ16" s="25" t="s">
        <v>102</v>
      </c>
      <c r="AAA16" s="25" t="s">
        <v>102</v>
      </c>
      <c r="AAB16" s="25" t="s">
        <v>102</v>
      </c>
      <c r="AAC16" s="25" t="s">
        <v>102</v>
      </c>
      <c r="AAD16" s="25" t="s">
        <v>102</v>
      </c>
      <c r="AAE16" s="29">
        <v>5</v>
      </c>
      <c r="AAF16" s="25" t="s">
        <v>102</v>
      </c>
      <c r="AAG16" s="25" t="s">
        <v>102</v>
      </c>
      <c r="AAH16" s="25" t="s">
        <v>102</v>
      </c>
      <c r="AAI16" s="25">
        <v>1</v>
      </c>
      <c r="AAJ16" s="25" t="s">
        <v>102</v>
      </c>
      <c r="AAK16" s="25" t="s">
        <v>102</v>
      </c>
      <c r="AAL16" s="25" t="s">
        <v>102</v>
      </c>
      <c r="AAM16" s="25" t="s">
        <v>102</v>
      </c>
      <c r="AAN16" s="25" t="s">
        <v>102</v>
      </c>
      <c r="AAO16" s="25" t="s">
        <v>102</v>
      </c>
      <c r="AAP16" s="25" t="s">
        <v>102</v>
      </c>
      <c r="AAQ16" s="25" t="s">
        <v>102</v>
      </c>
      <c r="AAR16" s="25" t="s">
        <v>102</v>
      </c>
      <c r="AAS16" s="87"/>
      <c r="AAT16" s="25" t="s">
        <v>102</v>
      </c>
      <c r="AAU16" s="25" t="s">
        <v>102</v>
      </c>
      <c r="AAV16" s="87"/>
      <c r="AAW16" s="25" t="s">
        <v>102</v>
      </c>
      <c r="AAX16" s="25" t="s">
        <v>102</v>
      </c>
      <c r="AAY16" s="25" t="s">
        <v>102</v>
      </c>
      <c r="AAZ16" s="25" t="s">
        <v>102</v>
      </c>
      <c r="ABA16" s="25" t="s">
        <v>102</v>
      </c>
      <c r="ABB16" s="25" t="s">
        <v>102</v>
      </c>
      <c r="ABC16" s="25" t="s">
        <v>102</v>
      </c>
      <c r="ABD16" s="25" t="s">
        <v>102</v>
      </c>
      <c r="ABE16" s="25" t="s">
        <v>102</v>
      </c>
      <c r="ABF16" s="25">
        <v>1</v>
      </c>
      <c r="ABG16" s="25">
        <v>2</v>
      </c>
      <c r="ABH16" s="25" t="s">
        <v>102</v>
      </c>
      <c r="ABI16" s="25" t="s">
        <v>102</v>
      </c>
      <c r="ABJ16" s="25">
        <v>1</v>
      </c>
      <c r="ABK16" s="25" t="s">
        <v>102</v>
      </c>
      <c r="ABL16" s="25">
        <v>11</v>
      </c>
      <c r="ABM16" s="25" t="s">
        <v>102</v>
      </c>
      <c r="ABN16" s="25" t="s">
        <v>102</v>
      </c>
      <c r="ABO16" s="25" t="s">
        <v>102</v>
      </c>
      <c r="ABP16" s="25" t="s">
        <v>102</v>
      </c>
      <c r="ABQ16" s="25" t="s">
        <v>102</v>
      </c>
      <c r="ABR16" s="25">
        <v>4</v>
      </c>
      <c r="ABS16" s="25" t="s">
        <v>102</v>
      </c>
      <c r="ABT16" s="25" t="s">
        <v>102</v>
      </c>
      <c r="ABU16" s="25" t="s">
        <v>102</v>
      </c>
      <c r="ABV16" s="25" t="s">
        <v>102</v>
      </c>
      <c r="ABW16" s="25" t="s">
        <v>102</v>
      </c>
      <c r="ABX16" s="25" t="s">
        <v>102</v>
      </c>
      <c r="ABY16" s="25" t="s">
        <v>102</v>
      </c>
      <c r="ABZ16" s="25" t="s">
        <v>102</v>
      </c>
      <c r="ACA16" s="25" t="s">
        <v>102</v>
      </c>
      <c r="ACB16" s="25" t="s">
        <v>102</v>
      </c>
      <c r="ACC16" s="25" t="s">
        <v>102</v>
      </c>
      <c r="ACD16" s="25" t="s">
        <v>102</v>
      </c>
      <c r="ACE16" s="25" t="s">
        <v>102</v>
      </c>
      <c r="ACF16" s="25" t="s">
        <v>102</v>
      </c>
      <c r="ACG16" s="25" t="s">
        <v>102</v>
      </c>
      <c r="ACH16" s="25" t="s">
        <v>102</v>
      </c>
      <c r="ACI16" s="25">
        <v>3</v>
      </c>
      <c r="ACJ16" s="25" t="s">
        <v>102</v>
      </c>
      <c r="ACK16" s="25" t="s">
        <v>102</v>
      </c>
      <c r="ACL16" s="25" t="s">
        <v>102</v>
      </c>
      <c r="ACM16" s="25" t="s">
        <v>102</v>
      </c>
      <c r="ACN16" s="25" t="s">
        <v>102</v>
      </c>
      <c r="ACO16" s="25" t="s">
        <v>102</v>
      </c>
      <c r="ACP16" s="25" t="s">
        <v>102</v>
      </c>
      <c r="ACQ16" s="25" t="s">
        <v>102</v>
      </c>
      <c r="ACR16" s="25">
        <v>1</v>
      </c>
      <c r="ACS16" s="25" t="s">
        <v>102</v>
      </c>
      <c r="ACT16" s="25">
        <v>7</v>
      </c>
      <c r="ACU16" s="25" t="s">
        <v>102</v>
      </c>
      <c r="ACV16" s="25" t="s">
        <v>102</v>
      </c>
      <c r="ACW16" s="25" t="s">
        <v>102</v>
      </c>
      <c r="ACX16" s="25" t="s">
        <v>102</v>
      </c>
      <c r="ACY16" s="25">
        <v>4</v>
      </c>
      <c r="ACZ16" s="25">
        <v>1</v>
      </c>
      <c r="ADA16" s="25" t="s">
        <v>102</v>
      </c>
      <c r="ADB16" s="25" t="s">
        <v>102</v>
      </c>
      <c r="ADC16" s="25">
        <v>1</v>
      </c>
      <c r="ADD16" s="25" t="s">
        <v>102</v>
      </c>
      <c r="ADE16" s="25" t="s">
        <v>102</v>
      </c>
      <c r="ADF16" s="25" t="s">
        <v>102</v>
      </c>
      <c r="ADG16" s="25" t="s">
        <v>102</v>
      </c>
      <c r="ADH16" s="25" t="s">
        <v>102</v>
      </c>
      <c r="ADI16" s="25" t="s">
        <v>102</v>
      </c>
      <c r="ADJ16" s="25" t="s">
        <v>102</v>
      </c>
      <c r="ADK16" s="25">
        <v>2</v>
      </c>
      <c r="ADL16" s="25" t="s">
        <v>102</v>
      </c>
      <c r="ADM16" s="25">
        <v>13</v>
      </c>
      <c r="ADN16" s="25" t="s">
        <v>102</v>
      </c>
      <c r="ADO16" s="25" t="s">
        <v>102</v>
      </c>
      <c r="ADP16" s="25">
        <v>7</v>
      </c>
      <c r="ADQ16" s="25" t="s">
        <v>102</v>
      </c>
      <c r="ADR16" s="25" t="s">
        <v>102</v>
      </c>
      <c r="ADS16" s="25" t="s">
        <v>102</v>
      </c>
      <c r="ADT16" s="25" t="s">
        <v>102</v>
      </c>
      <c r="ADU16" s="25">
        <v>2</v>
      </c>
      <c r="ADV16" s="25" t="s">
        <v>102</v>
      </c>
      <c r="ADW16" s="25" t="s">
        <v>102</v>
      </c>
      <c r="ADX16" s="25" t="s">
        <v>102</v>
      </c>
      <c r="ADY16" s="25" t="s">
        <v>102</v>
      </c>
      <c r="ADZ16" s="25" t="s">
        <v>102</v>
      </c>
      <c r="AEA16" s="25">
        <v>8</v>
      </c>
      <c r="AEB16" s="25" t="s">
        <v>102</v>
      </c>
      <c r="AEC16" s="25" t="s">
        <v>102</v>
      </c>
      <c r="AED16" s="25" t="s">
        <v>102</v>
      </c>
      <c r="AEE16" s="25" t="s">
        <v>102</v>
      </c>
      <c r="AEF16" s="25" t="s">
        <v>102</v>
      </c>
      <c r="AEG16" s="25">
        <v>1</v>
      </c>
      <c r="AEH16" s="25">
        <v>6</v>
      </c>
      <c r="AEI16" s="25" t="s">
        <v>102</v>
      </c>
      <c r="AEJ16" s="25" t="s">
        <v>102</v>
      </c>
      <c r="AEK16" s="25" t="s">
        <v>102</v>
      </c>
      <c r="AEL16" s="25" t="s">
        <v>102</v>
      </c>
      <c r="AEM16" s="25" t="s">
        <v>102</v>
      </c>
      <c r="AEN16" s="25">
        <v>1</v>
      </c>
      <c r="AEO16" s="25" t="s">
        <v>102</v>
      </c>
      <c r="AEP16" s="25" t="s">
        <v>102</v>
      </c>
      <c r="AEQ16" s="25" t="s">
        <v>102</v>
      </c>
      <c r="AER16" s="25" t="s">
        <v>102</v>
      </c>
      <c r="AES16" s="25" t="s">
        <v>102</v>
      </c>
      <c r="AET16" s="25" t="s">
        <v>102</v>
      </c>
      <c r="AEU16" s="25" t="s">
        <v>102</v>
      </c>
      <c r="AEV16" s="25" t="s">
        <v>102</v>
      </c>
      <c r="AEW16" s="25" t="s">
        <v>102</v>
      </c>
      <c r="AEX16" s="87"/>
      <c r="AEY16" s="25" t="s">
        <v>102</v>
      </c>
      <c r="AEZ16" s="25" t="s">
        <v>102</v>
      </c>
      <c r="AFA16" s="25" t="s">
        <v>102</v>
      </c>
      <c r="AFB16" s="25" t="s">
        <v>102</v>
      </c>
      <c r="AFC16" s="25" t="s">
        <v>102</v>
      </c>
      <c r="AFD16" s="25" t="s">
        <v>102</v>
      </c>
      <c r="AFE16" s="25" t="s">
        <v>102</v>
      </c>
      <c r="AFF16" s="25" t="s">
        <v>102</v>
      </c>
      <c r="AFG16" s="25" t="s">
        <v>102</v>
      </c>
      <c r="AFH16" s="25" t="s">
        <v>102</v>
      </c>
      <c r="AFI16" s="25">
        <v>1</v>
      </c>
      <c r="AFJ16" s="25" t="s">
        <v>102</v>
      </c>
      <c r="AFK16" s="25" t="s">
        <v>102</v>
      </c>
      <c r="AFL16" s="25" t="s">
        <v>102</v>
      </c>
      <c r="AFM16" s="25" t="s">
        <v>102</v>
      </c>
      <c r="AFN16" s="25">
        <v>4</v>
      </c>
      <c r="AFO16" s="25" t="s">
        <v>102</v>
      </c>
      <c r="AFP16" s="25" t="s">
        <v>102</v>
      </c>
      <c r="AFQ16" s="25" t="s">
        <v>102</v>
      </c>
      <c r="AFR16" s="25" t="s">
        <v>102</v>
      </c>
      <c r="AFS16" s="25" t="s">
        <v>102</v>
      </c>
      <c r="AFT16" s="25" t="s">
        <v>102</v>
      </c>
      <c r="AFU16" s="25" t="s">
        <v>102</v>
      </c>
      <c r="AFV16" s="25" t="s">
        <v>102</v>
      </c>
      <c r="AFW16" s="25" t="s">
        <v>102</v>
      </c>
      <c r="AFX16" s="25">
        <v>3</v>
      </c>
      <c r="AFY16" s="25" t="s">
        <v>102</v>
      </c>
      <c r="AFZ16" s="25" t="s">
        <v>102</v>
      </c>
      <c r="AGA16" s="25" t="s">
        <v>102</v>
      </c>
      <c r="AGB16" s="25" t="s">
        <v>102</v>
      </c>
      <c r="AGC16" s="25" t="s">
        <v>102</v>
      </c>
      <c r="AGD16" s="25">
        <v>1</v>
      </c>
      <c r="AGE16" s="25" t="s">
        <v>102</v>
      </c>
      <c r="AGF16" s="25" t="s">
        <v>102</v>
      </c>
      <c r="AGG16" s="25" t="s">
        <v>102</v>
      </c>
      <c r="AGH16" s="25" t="s">
        <v>102</v>
      </c>
      <c r="AGI16" s="25" t="s">
        <v>102</v>
      </c>
      <c r="AGJ16" s="25" t="s">
        <v>102</v>
      </c>
      <c r="AGK16" s="25" t="s">
        <v>102</v>
      </c>
      <c r="AGL16" s="25" t="s">
        <v>102</v>
      </c>
      <c r="AGM16" s="25">
        <v>1</v>
      </c>
      <c r="AGN16" s="25" t="s">
        <v>102</v>
      </c>
      <c r="AGO16" s="25" t="s">
        <v>102</v>
      </c>
      <c r="AGP16" s="25" t="s">
        <v>102</v>
      </c>
      <c r="AGQ16" s="25" t="s">
        <v>102</v>
      </c>
      <c r="AGR16" s="25" t="s">
        <v>102</v>
      </c>
      <c r="AGS16" s="25" t="s">
        <v>102</v>
      </c>
      <c r="AGT16" s="25" t="s">
        <v>102</v>
      </c>
      <c r="AGU16" s="25" t="s">
        <v>102</v>
      </c>
      <c r="AGV16" s="25" t="s">
        <v>102</v>
      </c>
      <c r="AGW16" s="25" t="s">
        <v>102</v>
      </c>
      <c r="AGX16" s="25" t="s">
        <v>102</v>
      </c>
      <c r="AGY16" s="25" t="s">
        <v>102</v>
      </c>
      <c r="AGZ16" s="25" t="s">
        <v>102</v>
      </c>
      <c r="AHA16" s="25">
        <v>1</v>
      </c>
      <c r="AHB16" s="25" t="s">
        <v>102</v>
      </c>
      <c r="AHC16" s="25">
        <v>2</v>
      </c>
      <c r="AHD16" s="25" t="s">
        <v>102</v>
      </c>
      <c r="AHE16" s="25" t="s">
        <v>102</v>
      </c>
      <c r="AHF16" s="25" t="s">
        <v>102</v>
      </c>
      <c r="AHG16" s="25" t="s">
        <v>102</v>
      </c>
      <c r="AHH16" s="25" t="s">
        <v>102</v>
      </c>
      <c r="AHI16" s="25" t="s">
        <v>102</v>
      </c>
      <c r="AHJ16" s="25" t="s">
        <v>102</v>
      </c>
      <c r="AHK16" s="25">
        <v>2</v>
      </c>
      <c r="AHL16" s="25" t="s">
        <v>102</v>
      </c>
      <c r="AHM16" s="25" t="s">
        <v>102</v>
      </c>
      <c r="AHN16" s="25" t="s">
        <v>102</v>
      </c>
      <c r="AHO16" s="25" t="s">
        <v>102</v>
      </c>
      <c r="AHP16" s="25" t="s">
        <v>102</v>
      </c>
      <c r="AHQ16" s="25" t="s">
        <v>102</v>
      </c>
      <c r="AHR16" s="25" t="s">
        <v>102</v>
      </c>
      <c r="AHS16" s="25">
        <v>10</v>
      </c>
      <c r="AHT16" s="25" t="s">
        <v>102</v>
      </c>
      <c r="AHU16" s="25" t="s">
        <v>102</v>
      </c>
      <c r="AHV16" s="25" t="s">
        <v>102</v>
      </c>
      <c r="AHW16" s="25" t="s">
        <v>102</v>
      </c>
      <c r="AHX16" s="25" t="s">
        <v>102</v>
      </c>
      <c r="AHY16" s="25" t="s">
        <v>102</v>
      </c>
      <c r="AHZ16" s="25" t="s">
        <v>102</v>
      </c>
      <c r="AIA16" s="25" t="s">
        <v>102</v>
      </c>
      <c r="AIB16" s="25" t="s">
        <v>102</v>
      </c>
      <c r="AIC16" s="25" t="s">
        <v>102</v>
      </c>
      <c r="AID16" s="25" t="s">
        <v>102</v>
      </c>
      <c r="AIE16" s="25" t="s">
        <v>102</v>
      </c>
      <c r="AIF16" s="25" t="s">
        <v>102</v>
      </c>
      <c r="AIG16" s="25" t="s">
        <v>102</v>
      </c>
      <c r="AIH16" s="25" t="s">
        <v>102</v>
      </c>
      <c r="AII16" s="25" t="s">
        <v>102</v>
      </c>
      <c r="AIJ16" s="25" t="s">
        <v>102</v>
      </c>
      <c r="AIK16" s="25" t="s">
        <v>102</v>
      </c>
      <c r="AIL16" s="25" t="s">
        <v>102</v>
      </c>
      <c r="AIM16" s="25" t="s">
        <v>102</v>
      </c>
      <c r="AIN16" s="25" t="s">
        <v>102</v>
      </c>
      <c r="AIO16" s="25" t="s">
        <v>102</v>
      </c>
      <c r="AIP16" s="25" t="s">
        <v>102</v>
      </c>
      <c r="AIQ16" s="25" t="s">
        <v>102</v>
      </c>
      <c r="AIR16" s="25" t="s">
        <v>102</v>
      </c>
      <c r="AIS16" s="25" t="s">
        <v>102</v>
      </c>
      <c r="AIT16" s="25" t="s">
        <v>102</v>
      </c>
      <c r="AIU16" s="25" t="s">
        <v>102</v>
      </c>
      <c r="AIV16" s="25" t="s">
        <v>102</v>
      </c>
      <c r="AIW16" s="25" t="s">
        <v>102</v>
      </c>
      <c r="AIX16" s="25" t="s">
        <v>102</v>
      </c>
      <c r="AIY16" s="25" t="s">
        <v>102</v>
      </c>
      <c r="AIZ16" s="25">
        <v>1</v>
      </c>
      <c r="AJA16" s="25" t="s">
        <v>102</v>
      </c>
      <c r="AJB16" s="25" t="s">
        <v>102</v>
      </c>
      <c r="AJC16" s="25">
        <v>4</v>
      </c>
      <c r="AJD16" s="25" t="s">
        <v>102</v>
      </c>
      <c r="AJE16" s="25" t="s">
        <v>102</v>
      </c>
      <c r="AJF16" s="25" t="s">
        <v>102</v>
      </c>
      <c r="AJG16" s="25" t="s">
        <v>102</v>
      </c>
      <c r="AJH16" s="25" t="s">
        <v>102</v>
      </c>
      <c r="AJI16" s="25" t="s">
        <v>102</v>
      </c>
      <c r="AJJ16" s="25" t="s">
        <v>102</v>
      </c>
      <c r="AJK16" s="25" t="s">
        <v>102</v>
      </c>
      <c r="AJL16" s="25" t="s">
        <v>102</v>
      </c>
      <c r="AJM16" s="25" t="s">
        <v>102</v>
      </c>
      <c r="AJN16" s="25" t="s">
        <v>102</v>
      </c>
      <c r="AJO16" s="25" t="s">
        <v>102</v>
      </c>
      <c r="AJP16" s="25" t="s">
        <v>102</v>
      </c>
      <c r="AJQ16" s="25">
        <v>3</v>
      </c>
      <c r="AJR16" s="25" t="s">
        <v>102</v>
      </c>
      <c r="AJS16" s="25" t="s">
        <v>102</v>
      </c>
      <c r="AJT16" s="25">
        <v>1</v>
      </c>
      <c r="AJU16" s="25" t="s">
        <v>102</v>
      </c>
      <c r="AJV16" s="25" t="s">
        <v>102</v>
      </c>
      <c r="AJW16" s="25" t="s">
        <v>102</v>
      </c>
      <c r="AJX16" s="25">
        <v>7</v>
      </c>
      <c r="AJY16" s="25">
        <v>2</v>
      </c>
      <c r="AJZ16" s="25" t="s">
        <v>102</v>
      </c>
      <c r="AKA16" s="25">
        <v>1</v>
      </c>
      <c r="AKB16" s="25" t="s">
        <v>102</v>
      </c>
      <c r="AKC16" s="25" t="s">
        <v>102</v>
      </c>
      <c r="AKD16" s="25" t="s">
        <v>102</v>
      </c>
      <c r="AKE16" s="25" t="s">
        <v>102</v>
      </c>
      <c r="AKF16" s="25" t="s">
        <v>102</v>
      </c>
      <c r="AKG16" s="25" t="s">
        <v>102</v>
      </c>
      <c r="AKH16" s="28">
        <v>8</v>
      </c>
      <c r="AKI16" s="25" t="s">
        <v>102</v>
      </c>
      <c r="AKJ16" s="25" t="s">
        <v>102</v>
      </c>
      <c r="AKK16" s="25" t="s">
        <v>102</v>
      </c>
      <c r="AKL16" s="25" t="s">
        <v>102</v>
      </c>
      <c r="AKM16" s="25" t="s">
        <v>102</v>
      </c>
      <c r="AKN16" s="25">
        <v>1</v>
      </c>
      <c r="AKO16" s="25" t="s">
        <v>102</v>
      </c>
      <c r="AKP16" s="25" t="s">
        <v>102</v>
      </c>
      <c r="AKQ16" s="25" t="s">
        <v>102</v>
      </c>
      <c r="AKR16" s="25" t="s">
        <v>102</v>
      </c>
      <c r="AKS16" s="25">
        <v>9</v>
      </c>
      <c r="AKT16" s="25" t="s">
        <v>102</v>
      </c>
    </row>
    <row r="17" spans="1:982" ht="15" thickBot="1" x14ac:dyDescent="0.35">
      <c r="A17" s="75" t="s">
        <v>722</v>
      </c>
      <c r="B17" s="88"/>
      <c r="C17" s="70" t="s">
        <v>102</v>
      </c>
      <c r="D17" s="70" t="s">
        <v>102</v>
      </c>
      <c r="E17" s="71" t="s">
        <v>102</v>
      </c>
      <c r="F17" s="70" t="s">
        <v>102</v>
      </c>
      <c r="G17" s="71" t="s">
        <v>102</v>
      </c>
      <c r="H17" s="71">
        <v>1</v>
      </c>
      <c r="I17" s="71" t="s">
        <v>102</v>
      </c>
      <c r="J17" s="70" t="s">
        <v>102</v>
      </c>
      <c r="K17" s="70" t="s">
        <v>102</v>
      </c>
      <c r="L17" s="70" t="s">
        <v>102</v>
      </c>
      <c r="M17" s="71" t="s">
        <v>102</v>
      </c>
      <c r="N17" s="70" t="s">
        <v>102</v>
      </c>
      <c r="O17" s="70">
        <v>1</v>
      </c>
      <c r="P17" s="70" t="s">
        <v>102</v>
      </c>
      <c r="Q17" s="70" t="s">
        <v>102</v>
      </c>
      <c r="R17" s="70" t="s">
        <v>102</v>
      </c>
      <c r="S17" s="70" t="s">
        <v>102</v>
      </c>
      <c r="T17" s="70" t="s">
        <v>102</v>
      </c>
      <c r="U17" s="71" t="s">
        <v>102</v>
      </c>
      <c r="V17" s="70" t="s">
        <v>102</v>
      </c>
      <c r="W17" s="70" t="s">
        <v>102</v>
      </c>
      <c r="X17" s="70" t="s">
        <v>102</v>
      </c>
      <c r="Y17" s="71" t="s">
        <v>102</v>
      </c>
      <c r="Z17" s="71" t="s">
        <v>102</v>
      </c>
      <c r="AA17" s="71" t="s">
        <v>102</v>
      </c>
      <c r="AB17" s="71" t="s">
        <v>102</v>
      </c>
      <c r="AC17" s="70" t="s">
        <v>102</v>
      </c>
      <c r="AD17" s="70" t="s">
        <v>102</v>
      </c>
      <c r="AE17" s="70">
        <v>1</v>
      </c>
      <c r="AF17" s="70" t="s">
        <v>102</v>
      </c>
      <c r="AG17" s="70" t="s">
        <v>102</v>
      </c>
      <c r="AH17" s="70" t="s">
        <v>102</v>
      </c>
      <c r="AI17" s="70" t="s">
        <v>102</v>
      </c>
      <c r="AJ17" s="70" t="s">
        <v>102</v>
      </c>
      <c r="AK17" s="70" t="s">
        <v>102</v>
      </c>
      <c r="AL17" s="70">
        <v>1</v>
      </c>
      <c r="AM17" s="70" t="s">
        <v>102</v>
      </c>
      <c r="AN17" s="70" t="s">
        <v>102</v>
      </c>
      <c r="AO17" s="70" t="s">
        <v>102</v>
      </c>
      <c r="AP17" s="70" t="s">
        <v>102</v>
      </c>
      <c r="AQ17" s="70" t="s">
        <v>102</v>
      </c>
      <c r="AR17" s="70" t="s">
        <v>102</v>
      </c>
      <c r="AS17" s="70" t="s">
        <v>102</v>
      </c>
      <c r="AT17" s="70" t="s">
        <v>102</v>
      </c>
      <c r="AU17" s="90"/>
      <c r="AV17" s="70" t="s">
        <v>102</v>
      </c>
      <c r="AW17" s="70" t="s">
        <v>102</v>
      </c>
      <c r="AX17" s="70" t="s">
        <v>102</v>
      </c>
      <c r="AY17" s="70" t="s">
        <v>102</v>
      </c>
      <c r="AZ17" s="70" t="s">
        <v>102</v>
      </c>
      <c r="BA17" s="70">
        <v>22</v>
      </c>
      <c r="BB17" s="70" t="s">
        <v>102</v>
      </c>
      <c r="BC17" s="70" t="s">
        <v>102</v>
      </c>
      <c r="BD17" s="70" t="s">
        <v>102</v>
      </c>
      <c r="BE17" s="90"/>
      <c r="BF17" s="70" t="s">
        <v>102</v>
      </c>
      <c r="BG17" s="70" t="s">
        <v>102</v>
      </c>
      <c r="BH17" s="70" t="s">
        <v>102</v>
      </c>
      <c r="BI17" s="70" t="s">
        <v>102</v>
      </c>
      <c r="BJ17" s="70" t="s">
        <v>102</v>
      </c>
      <c r="BK17" s="90"/>
      <c r="BL17" s="70" t="s">
        <v>102</v>
      </c>
      <c r="BM17" s="70" t="s">
        <v>102</v>
      </c>
      <c r="BN17" s="70" t="s">
        <v>102</v>
      </c>
      <c r="BO17" s="70" t="s">
        <v>102</v>
      </c>
      <c r="BP17" s="70" t="s">
        <v>102</v>
      </c>
      <c r="BQ17" s="70" t="s">
        <v>102</v>
      </c>
      <c r="BR17" s="70" t="s">
        <v>102</v>
      </c>
      <c r="BS17" s="70" t="s">
        <v>102</v>
      </c>
      <c r="BT17" s="70" t="s">
        <v>102</v>
      </c>
      <c r="BU17" s="70" t="s">
        <v>102</v>
      </c>
      <c r="BV17" s="70" t="s">
        <v>102</v>
      </c>
      <c r="BW17" s="70" t="s">
        <v>102</v>
      </c>
      <c r="BX17" s="70" t="s">
        <v>102</v>
      </c>
      <c r="BY17" s="70" t="s">
        <v>102</v>
      </c>
      <c r="BZ17" s="70" t="s">
        <v>102</v>
      </c>
      <c r="CA17" s="70" t="s">
        <v>102</v>
      </c>
      <c r="CB17" s="70" t="s">
        <v>102</v>
      </c>
      <c r="CC17" s="70" t="s">
        <v>102</v>
      </c>
      <c r="CD17" s="70" t="s">
        <v>102</v>
      </c>
      <c r="CE17" s="70" t="s">
        <v>102</v>
      </c>
      <c r="CF17" s="70" t="s">
        <v>102</v>
      </c>
      <c r="CG17" s="70" t="s">
        <v>102</v>
      </c>
      <c r="CH17" s="70" t="s">
        <v>102</v>
      </c>
      <c r="CI17" s="70" t="s">
        <v>102</v>
      </c>
      <c r="CJ17" s="70" t="s">
        <v>102</v>
      </c>
      <c r="CK17" s="70" t="s">
        <v>102</v>
      </c>
      <c r="CL17" s="70" t="s">
        <v>102</v>
      </c>
      <c r="CM17" s="70" t="s">
        <v>102</v>
      </c>
      <c r="CN17" s="70" t="s">
        <v>102</v>
      </c>
      <c r="CO17" s="70" t="s">
        <v>102</v>
      </c>
      <c r="CP17" s="70" t="s">
        <v>102</v>
      </c>
      <c r="CQ17" s="70" t="s">
        <v>102</v>
      </c>
      <c r="CR17" s="70" t="s">
        <v>102</v>
      </c>
      <c r="CS17" s="70" t="s">
        <v>102</v>
      </c>
      <c r="CT17" s="70" t="s">
        <v>102</v>
      </c>
      <c r="CU17" s="70" t="s">
        <v>102</v>
      </c>
      <c r="CV17" s="70" t="s">
        <v>102</v>
      </c>
      <c r="CW17" s="70" t="s">
        <v>102</v>
      </c>
      <c r="CX17" s="70" t="s">
        <v>102</v>
      </c>
      <c r="CY17" s="70" t="s">
        <v>102</v>
      </c>
      <c r="CZ17" s="70" t="s">
        <v>102</v>
      </c>
      <c r="DA17" s="70" t="s">
        <v>102</v>
      </c>
      <c r="DB17" s="70" t="s">
        <v>102</v>
      </c>
      <c r="DC17" s="70" t="s">
        <v>102</v>
      </c>
      <c r="DD17" s="70" t="s">
        <v>102</v>
      </c>
      <c r="DE17" s="70" t="s">
        <v>102</v>
      </c>
      <c r="DF17" s="70" t="s">
        <v>102</v>
      </c>
      <c r="DG17" s="70" t="s">
        <v>102</v>
      </c>
      <c r="DH17" s="70" t="s">
        <v>102</v>
      </c>
      <c r="DI17" s="70" t="s">
        <v>102</v>
      </c>
      <c r="DJ17" s="70" t="s">
        <v>102</v>
      </c>
      <c r="DK17" s="70" t="s">
        <v>102</v>
      </c>
      <c r="DL17" s="70" t="s">
        <v>102</v>
      </c>
      <c r="DM17" s="70" t="s">
        <v>102</v>
      </c>
      <c r="DN17" s="70" t="s">
        <v>102</v>
      </c>
      <c r="DO17" s="70" t="s">
        <v>102</v>
      </c>
      <c r="DP17" s="70" t="s">
        <v>102</v>
      </c>
      <c r="DQ17" s="70" t="s">
        <v>102</v>
      </c>
      <c r="DR17" s="70" t="s">
        <v>102</v>
      </c>
      <c r="DS17" s="70" t="s">
        <v>102</v>
      </c>
      <c r="DT17" s="70" t="s">
        <v>102</v>
      </c>
      <c r="DU17" s="70" t="s">
        <v>102</v>
      </c>
      <c r="DV17" s="70" t="s">
        <v>102</v>
      </c>
      <c r="DW17" s="70" t="s">
        <v>102</v>
      </c>
      <c r="DX17" s="70" t="s">
        <v>102</v>
      </c>
      <c r="DY17" s="70" t="s">
        <v>102</v>
      </c>
      <c r="DZ17" s="70" t="s">
        <v>102</v>
      </c>
      <c r="EA17" s="70" t="s">
        <v>102</v>
      </c>
      <c r="EB17" s="70" t="s">
        <v>102</v>
      </c>
      <c r="EC17" s="70" t="s">
        <v>102</v>
      </c>
      <c r="ED17" s="70" t="s">
        <v>102</v>
      </c>
      <c r="EE17" s="70" t="s">
        <v>102</v>
      </c>
      <c r="EF17" s="70" t="s">
        <v>102</v>
      </c>
      <c r="EG17" s="70" t="s">
        <v>102</v>
      </c>
      <c r="EH17" s="71" t="s">
        <v>102</v>
      </c>
      <c r="EI17" s="70" t="s">
        <v>102</v>
      </c>
      <c r="EJ17" s="70" t="s">
        <v>102</v>
      </c>
      <c r="EK17" s="70" t="s">
        <v>102</v>
      </c>
      <c r="EL17" s="70" t="s">
        <v>102</v>
      </c>
      <c r="EM17" s="70" t="s">
        <v>102</v>
      </c>
      <c r="EN17" s="70" t="s">
        <v>102</v>
      </c>
      <c r="EO17" s="70" t="s">
        <v>102</v>
      </c>
      <c r="EP17" s="70" t="s">
        <v>102</v>
      </c>
      <c r="EQ17" s="70" t="s">
        <v>102</v>
      </c>
      <c r="ER17" s="70" t="s">
        <v>102</v>
      </c>
      <c r="ES17" s="70" t="s">
        <v>102</v>
      </c>
      <c r="ET17" s="90"/>
      <c r="EU17" s="70" t="s">
        <v>102</v>
      </c>
      <c r="EV17" s="70" t="s">
        <v>102</v>
      </c>
      <c r="EW17" s="90"/>
      <c r="EX17" s="70" t="s">
        <v>102</v>
      </c>
      <c r="EY17" s="70" t="s">
        <v>102</v>
      </c>
      <c r="EZ17" s="70" t="s">
        <v>102</v>
      </c>
      <c r="FA17" s="70" t="s">
        <v>102</v>
      </c>
      <c r="FB17" s="70" t="s">
        <v>102</v>
      </c>
      <c r="FC17" s="70">
        <v>1</v>
      </c>
      <c r="FD17" s="70" t="s">
        <v>102</v>
      </c>
      <c r="FE17" s="70" t="s">
        <v>102</v>
      </c>
      <c r="FF17" s="70" t="s">
        <v>102</v>
      </c>
      <c r="FG17" s="70" t="s">
        <v>102</v>
      </c>
      <c r="FH17" s="70" t="s">
        <v>102</v>
      </c>
      <c r="FI17" s="70" t="s">
        <v>102</v>
      </c>
      <c r="FJ17" s="70" t="s">
        <v>102</v>
      </c>
      <c r="FK17" s="70">
        <v>1</v>
      </c>
      <c r="FL17" s="70" t="s">
        <v>102</v>
      </c>
      <c r="FM17" s="70">
        <v>1</v>
      </c>
      <c r="FN17" s="70" t="s">
        <v>102</v>
      </c>
      <c r="FO17" s="70" t="s">
        <v>102</v>
      </c>
      <c r="FP17" s="70" t="s">
        <v>102</v>
      </c>
      <c r="FQ17" s="70" t="s">
        <v>102</v>
      </c>
      <c r="FR17" s="70" t="s">
        <v>102</v>
      </c>
      <c r="FS17" s="70" t="s">
        <v>102</v>
      </c>
      <c r="FT17" s="70" t="s">
        <v>102</v>
      </c>
      <c r="FU17" s="70" t="s">
        <v>102</v>
      </c>
      <c r="FV17" s="70" t="s">
        <v>102</v>
      </c>
      <c r="FW17" s="70" t="s">
        <v>102</v>
      </c>
      <c r="FX17" s="70" t="s">
        <v>102</v>
      </c>
      <c r="FY17" s="70" t="s">
        <v>102</v>
      </c>
      <c r="FZ17" s="70" t="s">
        <v>102</v>
      </c>
      <c r="GA17" s="70" t="s">
        <v>102</v>
      </c>
      <c r="GB17" s="70" t="s">
        <v>102</v>
      </c>
      <c r="GC17" s="70" t="s">
        <v>102</v>
      </c>
      <c r="GD17" s="70" t="s">
        <v>102</v>
      </c>
      <c r="GE17" s="70" t="s">
        <v>102</v>
      </c>
      <c r="GF17" s="70" t="s">
        <v>102</v>
      </c>
      <c r="GG17" s="70" t="s">
        <v>102</v>
      </c>
      <c r="GH17" s="70" t="s">
        <v>102</v>
      </c>
      <c r="GI17" s="70" t="s">
        <v>102</v>
      </c>
      <c r="GJ17" s="70" t="s">
        <v>102</v>
      </c>
      <c r="GK17" s="70" t="s">
        <v>102</v>
      </c>
      <c r="GL17" s="70" t="s">
        <v>102</v>
      </c>
      <c r="GM17" s="70" t="s">
        <v>102</v>
      </c>
      <c r="GN17" s="70" t="s">
        <v>102</v>
      </c>
      <c r="GO17" s="70">
        <v>1</v>
      </c>
      <c r="GP17" s="70" t="s">
        <v>102</v>
      </c>
      <c r="GQ17" s="70" t="s">
        <v>102</v>
      </c>
      <c r="GR17" s="70" t="s">
        <v>102</v>
      </c>
      <c r="GS17" s="70" t="s">
        <v>102</v>
      </c>
      <c r="GT17" s="70" t="s">
        <v>102</v>
      </c>
      <c r="GU17" s="70" t="s">
        <v>102</v>
      </c>
      <c r="GV17" s="70" t="s">
        <v>102</v>
      </c>
      <c r="GW17" s="70" t="s">
        <v>102</v>
      </c>
      <c r="GX17" s="70" t="s">
        <v>102</v>
      </c>
      <c r="GY17" s="70" t="s">
        <v>102</v>
      </c>
      <c r="GZ17" s="70" t="s">
        <v>102</v>
      </c>
      <c r="HA17" s="70" t="s">
        <v>102</v>
      </c>
      <c r="HB17" s="70" t="s">
        <v>102</v>
      </c>
      <c r="HC17" s="71" t="s">
        <v>102</v>
      </c>
      <c r="HD17" s="70" t="s">
        <v>102</v>
      </c>
      <c r="HE17" s="90"/>
      <c r="HF17" s="70" t="s">
        <v>102</v>
      </c>
      <c r="HG17" s="90"/>
      <c r="HH17" s="70" t="s">
        <v>102</v>
      </c>
      <c r="HI17" s="70" t="s">
        <v>102</v>
      </c>
      <c r="HJ17" s="70" t="s">
        <v>102</v>
      </c>
      <c r="HK17" s="90"/>
      <c r="HL17" s="70" t="s">
        <v>102</v>
      </c>
      <c r="HM17" s="70" t="s">
        <v>102</v>
      </c>
      <c r="HN17" s="70" t="s">
        <v>102</v>
      </c>
      <c r="HO17" s="70" t="s">
        <v>102</v>
      </c>
      <c r="HP17" s="70">
        <v>3</v>
      </c>
      <c r="HQ17" s="70" t="s">
        <v>102</v>
      </c>
      <c r="HR17" s="70" t="s">
        <v>102</v>
      </c>
      <c r="HS17" s="70" t="s">
        <v>102</v>
      </c>
      <c r="HT17" s="70" t="s">
        <v>102</v>
      </c>
      <c r="HU17" s="70" t="s">
        <v>102</v>
      </c>
      <c r="HV17" s="70" t="s">
        <v>102</v>
      </c>
      <c r="HW17" s="70" t="s">
        <v>102</v>
      </c>
      <c r="HX17" s="70" t="s">
        <v>102</v>
      </c>
      <c r="HY17" s="70" t="s">
        <v>102</v>
      </c>
      <c r="HZ17" s="70" t="s">
        <v>102</v>
      </c>
      <c r="IA17" s="70" t="s">
        <v>102</v>
      </c>
      <c r="IB17" s="70" t="s">
        <v>102</v>
      </c>
      <c r="IC17" s="70" t="s">
        <v>102</v>
      </c>
      <c r="ID17" s="70" t="s">
        <v>102</v>
      </c>
      <c r="IE17" s="71" t="s">
        <v>102</v>
      </c>
      <c r="IF17" s="70" t="s">
        <v>102</v>
      </c>
      <c r="IG17" s="70" t="s">
        <v>102</v>
      </c>
      <c r="IH17" s="70" t="s">
        <v>102</v>
      </c>
      <c r="II17" s="70" t="s">
        <v>102</v>
      </c>
      <c r="IJ17" s="70" t="s">
        <v>102</v>
      </c>
      <c r="IK17" s="70" t="s">
        <v>102</v>
      </c>
      <c r="IL17" s="70" t="s">
        <v>102</v>
      </c>
      <c r="IM17" s="70" t="s">
        <v>102</v>
      </c>
      <c r="IN17" s="70" t="s">
        <v>102</v>
      </c>
      <c r="IO17" s="70" t="s">
        <v>102</v>
      </c>
      <c r="IP17" s="70" t="s">
        <v>102</v>
      </c>
      <c r="IQ17" s="70" t="s">
        <v>102</v>
      </c>
      <c r="IR17" s="70" t="s">
        <v>102</v>
      </c>
      <c r="IS17" s="70" t="s">
        <v>102</v>
      </c>
      <c r="IT17" s="70" t="s">
        <v>102</v>
      </c>
      <c r="IU17" s="70" t="s">
        <v>102</v>
      </c>
      <c r="IV17" s="70" t="s">
        <v>102</v>
      </c>
      <c r="IW17" s="70" t="s">
        <v>102</v>
      </c>
      <c r="IX17" s="70" t="s">
        <v>102</v>
      </c>
      <c r="IY17" s="70" t="s">
        <v>102</v>
      </c>
      <c r="IZ17" s="70" t="s">
        <v>102</v>
      </c>
      <c r="JA17" s="71" t="s">
        <v>102</v>
      </c>
      <c r="JB17" s="70" t="s">
        <v>102</v>
      </c>
      <c r="JC17" s="70" t="s">
        <v>102</v>
      </c>
      <c r="JD17" s="70" t="s">
        <v>102</v>
      </c>
      <c r="JE17" s="70" t="s">
        <v>102</v>
      </c>
      <c r="JF17" s="70" t="s">
        <v>102</v>
      </c>
      <c r="JG17" s="70" t="s">
        <v>102</v>
      </c>
      <c r="JH17" s="70" t="s">
        <v>102</v>
      </c>
      <c r="JI17" s="71" t="s">
        <v>102</v>
      </c>
      <c r="JJ17" s="70" t="s">
        <v>102</v>
      </c>
      <c r="JK17" s="70" t="s">
        <v>102</v>
      </c>
      <c r="JL17" s="70" t="s">
        <v>102</v>
      </c>
      <c r="JM17" s="70" t="s">
        <v>102</v>
      </c>
      <c r="JN17" s="70" t="s">
        <v>102</v>
      </c>
      <c r="JO17" s="70" t="s">
        <v>102</v>
      </c>
      <c r="JP17" s="70" t="s">
        <v>102</v>
      </c>
      <c r="JQ17" s="70" t="s">
        <v>102</v>
      </c>
      <c r="JR17" s="70" t="s">
        <v>102</v>
      </c>
      <c r="JS17" s="70" t="s">
        <v>102</v>
      </c>
      <c r="JT17" s="70">
        <v>1</v>
      </c>
      <c r="JU17" s="70" t="s">
        <v>102</v>
      </c>
      <c r="JV17" s="70" t="s">
        <v>102</v>
      </c>
      <c r="JW17" s="70" t="s">
        <v>102</v>
      </c>
      <c r="JX17" s="70" t="s">
        <v>102</v>
      </c>
      <c r="JY17" s="70" t="s">
        <v>102</v>
      </c>
      <c r="JZ17" s="70" t="s">
        <v>102</v>
      </c>
      <c r="KA17" s="70" t="s">
        <v>102</v>
      </c>
      <c r="KB17" s="70">
        <v>4</v>
      </c>
      <c r="KC17" s="70" t="s">
        <v>102</v>
      </c>
      <c r="KD17" s="70" t="s">
        <v>102</v>
      </c>
      <c r="KE17" s="70" t="s">
        <v>102</v>
      </c>
      <c r="KF17" s="70" t="s">
        <v>102</v>
      </c>
      <c r="KG17" s="70" t="s">
        <v>102</v>
      </c>
      <c r="KH17" s="70" t="s">
        <v>102</v>
      </c>
      <c r="KI17" s="70" t="s">
        <v>102</v>
      </c>
      <c r="KJ17" s="70" t="s">
        <v>102</v>
      </c>
      <c r="KK17" s="70" t="s">
        <v>102</v>
      </c>
      <c r="KL17" s="70" t="s">
        <v>102</v>
      </c>
      <c r="KM17" s="70" t="s">
        <v>102</v>
      </c>
      <c r="KN17" s="70" t="s">
        <v>102</v>
      </c>
      <c r="KO17" s="70" t="s">
        <v>102</v>
      </c>
      <c r="KP17" s="70" t="s">
        <v>102</v>
      </c>
      <c r="KQ17" s="70" t="s">
        <v>102</v>
      </c>
      <c r="KR17" s="70" t="s">
        <v>102</v>
      </c>
      <c r="KS17" s="70" t="s">
        <v>102</v>
      </c>
      <c r="KT17" s="70" t="s">
        <v>102</v>
      </c>
      <c r="KU17" s="70" t="s">
        <v>102</v>
      </c>
      <c r="KV17" s="70" t="s">
        <v>102</v>
      </c>
      <c r="KW17" s="70" t="s">
        <v>102</v>
      </c>
      <c r="KX17" s="70" t="s">
        <v>102</v>
      </c>
      <c r="KY17" s="70" t="s">
        <v>102</v>
      </c>
      <c r="KZ17" s="70" t="s">
        <v>102</v>
      </c>
      <c r="LA17" s="70" t="s">
        <v>102</v>
      </c>
      <c r="LB17" s="70" t="s">
        <v>102</v>
      </c>
      <c r="LC17" s="70" t="s">
        <v>102</v>
      </c>
      <c r="LD17" s="70" t="s">
        <v>102</v>
      </c>
      <c r="LE17" s="70" t="s">
        <v>102</v>
      </c>
      <c r="LF17" s="70" t="s">
        <v>102</v>
      </c>
      <c r="LG17" s="70" t="s">
        <v>102</v>
      </c>
      <c r="LH17" s="70" t="s">
        <v>102</v>
      </c>
      <c r="LI17" s="70">
        <v>6</v>
      </c>
      <c r="LJ17" s="70" t="s">
        <v>102</v>
      </c>
      <c r="LK17" s="70" t="s">
        <v>102</v>
      </c>
      <c r="LL17" s="70" t="s">
        <v>102</v>
      </c>
      <c r="LM17" s="70" t="s">
        <v>102</v>
      </c>
      <c r="LN17" s="70" t="s">
        <v>102</v>
      </c>
      <c r="LO17" s="70" t="s">
        <v>102</v>
      </c>
      <c r="LP17" s="70" t="s">
        <v>102</v>
      </c>
      <c r="LQ17" s="70" t="s">
        <v>102</v>
      </c>
      <c r="LR17" s="70" t="s">
        <v>102</v>
      </c>
      <c r="LS17" s="70" t="s">
        <v>102</v>
      </c>
      <c r="LT17" s="70" t="s">
        <v>102</v>
      </c>
      <c r="LU17" s="70" t="s">
        <v>102</v>
      </c>
      <c r="LV17" s="70" t="s">
        <v>102</v>
      </c>
      <c r="LW17" s="70" t="s">
        <v>102</v>
      </c>
      <c r="LX17" s="70" t="s">
        <v>102</v>
      </c>
      <c r="LY17" s="70" t="s">
        <v>102</v>
      </c>
      <c r="LZ17" s="70" t="s">
        <v>102</v>
      </c>
      <c r="MA17" s="70" t="s">
        <v>102</v>
      </c>
      <c r="MB17" s="70" t="s">
        <v>102</v>
      </c>
      <c r="MC17" s="70" t="s">
        <v>102</v>
      </c>
      <c r="MD17" s="70">
        <v>1</v>
      </c>
      <c r="ME17" s="70" t="s">
        <v>102</v>
      </c>
      <c r="MF17" s="70" t="s">
        <v>102</v>
      </c>
      <c r="MG17" s="71" t="s">
        <v>102</v>
      </c>
      <c r="MH17" s="70" t="s">
        <v>102</v>
      </c>
      <c r="MI17" s="70" t="s">
        <v>102</v>
      </c>
      <c r="MJ17" s="70" t="s">
        <v>102</v>
      </c>
      <c r="MK17" s="70" t="s">
        <v>102</v>
      </c>
      <c r="ML17" s="70" t="s">
        <v>102</v>
      </c>
      <c r="MM17" s="70" t="s">
        <v>102</v>
      </c>
      <c r="MN17" s="70" t="s">
        <v>102</v>
      </c>
      <c r="MO17" s="70" t="s">
        <v>102</v>
      </c>
      <c r="MP17" s="70" t="s">
        <v>102</v>
      </c>
      <c r="MQ17" s="70" t="s">
        <v>102</v>
      </c>
      <c r="MR17" s="70" t="s">
        <v>102</v>
      </c>
      <c r="MS17" s="70" t="s">
        <v>102</v>
      </c>
      <c r="MT17" s="70" t="s">
        <v>102</v>
      </c>
      <c r="MU17" s="70" t="s">
        <v>102</v>
      </c>
      <c r="MV17" s="70" t="s">
        <v>102</v>
      </c>
      <c r="MW17" s="70" t="s">
        <v>102</v>
      </c>
      <c r="MX17" s="70" t="s">
        <v>102</v>
      </c>
      <c r="MY17" s="70" t="s">
        <v>102</v>
      </c>
      <c r="MZ17" s="70" t="s">
        <v>102</v>
      </c>
      <c r="NA17" s="70" t="s">
        <v>102</v>
      </c>
      <c r="NB17" s="70" t="s">
        <v>102</v>
      </c>
      <c r="NC17" s="70" t="s">
        <v>102</v>
      </c>
      <c r="ND17" s="70" t="s">
        <v>102</v>
      </c>
      <c r="NE17" s="70" t="s">
        <v>102</v>
      </c>
      <c r="NF17" s="70" t="s">
        <v>102</v>
      </c>
      <c r="NG17" s="70" t="s">
        <v>102</v>
      </c>
      <c r="NH17" s="70">
        <v>50</v>
      </c>
      <c r="NI17" s="70" t="s">
        <v>102</v>
      </c>
      <c r="NJ17" s="70" t="s">
        <v>102</v>
      </c>
      <c r="NK17" s="70" t="s">
        <v>102</v>
      </c>
      <c r="NL17" s="70" t="s">
        <v>102</v>
      </c>
      <c r="NM17" s="70" t="s">
        <v>102</v>
      </c>
      <c r="NN17" s="70">
        <v>2</v>
      </c>
      <c r="NO17" s="70" t="s">
        <v>102</v>
      </c>
      <c r="NP17" s="70" t="s">
        <v>102</v>
      </c>
      <c r="NQ17" s="70" t="s">
        <v>102</v>
      </c>
      <c r="NR17" s="70" t="s">
        <v>102</v>
      </c>
      <c r="NS17" s="70" t="s">
        <v>102</v>
      </c>
      <c r="NT17" s="70" t="s">
        <v>102</v>
      </c>
      <c r="NU17" s="70" t="s">
        <v>102</v>
      </c>
      <c r="NV17" s="70" t="s">
        <v>102</v>
      </c>
      <c r="NW17" s="70" t="s">
        <v>102</v>
      </c>
      <c r="NX17" s="70" t="s">
        <v>102</v>
      </c>
      <c r="NY17" s="70" t="s">
        <v>102</v>
      </c>
      <c r="NZ17" s="70" t="s">
        <v>102</v>
      </c>
      <c r="OA17" s="70" t="s">
        <v>102</v>
      </c>
      <c r="OB17" s="70" t="s">
        <v>102</v>
      </c>
      <c r="OC17" s="70" t="s">
        <v>102</v>
      </c>
      <c r="OD17" s="70" t="s">
        <v>102</v>
      </c>
      <c r="OE17" s="70" t="s">
        <v>102</v>
      </c>
      <c r="OF17" s="70" t="s">
        <v>102</v>
      </c>
      <c r="OG17" s="70" t="s">
        <v>102</v>
      </c>
      <c r="OH17" s="70" t="s">
        <v>102</v>
      </c>
      <c r="OI17" s="70" t="s">
        <v>102</v>
      </c>
      <c r="OJ17" s="72" t="s">
        <v>102</v>
      </c>
      <c r="OK17" s="70" t="s">
        <v>102</v>
      </c>
      <c r="OL17" s="70" t="s">
        <v>102</v>
      </c>
      <c r="OM17" s="70">
        <v>2</v>
      </c>
      <c r="ON17" s="70" t="s">
        <v>102</v>
      </c>
      <c r="OO17" s="70" t="s">
        <v>102</v>
      </c>
      <c r="OP17" s="71" t="s">
        <v>102</v>
      </c>
      <c r="OQ17" s="71" t="s">
        <v>102</v>
      </c>
      <c r="OR17" s="71" t="s">
        <v>102</v>
      </c>
      <c r="OS17" s="70" t="s">
        <v>102</v>
      </c>
      <c r="OT17" s="70" t="s">
        <v>102</v>
      </c>
      <c r="OU17" s="70" t="s">
        <v>102</v>
      </c>
      <c r="OV17" s="70" t="s">
        <v>102</v>
      </c>
      <c r="OW17" s="70" t="s">
        <v>102</v>
      </c>
      <c r="OX17" s="70" t="s">
        <v>102</v>
      </c>
      <c r="OY17" s="70" t="s">
        <v>102</v>
      </c>
      <c r="OZ17" s="70" t="s">
        <v>102</v>
      </c>
      <c r="PA17" s="70" t="s">
        <v>102</v>
      </c>
      <c r="PB17" s="70" t="s">
        <v>102</v>
      </c>
      <c r="PC17" s="70" t="s">
        <v>102</v>
      </c>
      <c r="PD17" s="70" t="s">
        <v>102</v>
      </c>
      <c r="PE17" s="70" t="s">
        <v>102</v>
      </c>
      <c r="PF17" s="70" t="s">
        <v>102</v>
      </c>
      <c r="PG17" s="70" t="s">
        <v>102</v>
      </c>
      <c r="PH17" s="70" t="s">
        <v>102</v>
      </c>
      <c r="PI17" s="70" t="s">
        <v>102</v>
      </c>
      <c r="PJ17" s="70" t="s">
        <v>102</v>
      </c>
      <c r="PK17" s="70" t="s">
        <v>102</v>
      </c>
      <c r="PL17" s="70" t="s">
        <v>102</v>
      </c>
      <c r="PM17" s="70" t="s">
        <v>102</v>
      </c>
      <c r="PN17" s="70" t="s">
        <v>102</v>
      </c>
      <c r="PO17" s="70" t="s">
        <v>102</v>
      </c>
      <c r="PP17" s="70" t="s">
        <v>102</v>
      </c>
      <c r="PQ17" s="70" t="s">
        <v>102</v>
      </c>
      <c r="PR17" s="70" t="s">
        <v>102</v>
      </c>
      <c r="PS17" s="70" t="s">
        <v>102</v>
      </c>
      <c r="PT17" s="70" t="s">
        <v>102</v>
      </c>
      <c r="PU17" s="70" t="s">
        <v>102</v>
      </c>
      <c r="PV17" s="70" t="s">
        <v>102</v>
      </c>
      <c r="PW17" s="70" t="s">
        <v>102</v>
      </c>
      <c r="PX17" s="70" t="s">
        <v>102</v>
      </c>
      <c r="PY17" s="70" t="s">
        <v>102</v>
      </c>
      <c r="PZ17" s="70" t="s">
        <v>102</v>
      </c>
      <c r="QA17" s="70" t="s">
        <v>102</v>
      </c>
      <c r="QB17" s="70" t="s">
        <v>102</v>
      </c>
      <c r="QC17" s="70" t="s">
        <v>102</v>
      </c>
      <c r="QD17" s="71" t="s">
        <v>102</v>
      </c>
      <c r="QE17" s="71" t="s">
        <v>102</v>
      </c>
      <c r="QF17" s="70" t="s">
        <v>102</v>
      </c>
      <c r="QG17" s="70" t="s">
        <v>102</v>
      </c>
      <c r="QH17" s="70" t="s">
        <v>102</v>
      </c>
      <c r="QI17" s="70" t="s">
        <v>102</v>
      </c>
      <c r="QJ17" s="70" t="s">
        <v>102</v>
      </c>
      <c r="QK17" s="70" t="s">
        <v>102</v>
      </c>
      <c r="QL17" s="70" t="s">
        <v>102</v>
      </c>
      <c r="QM17" s="70" t="s">
        <v>102</v>
      </c>
      <c r="QN17" s="70" t="s">
        <v>102</v>
      </c>
      <c r="QO17" s="70" t="s">
        <v>102</v>
      </c>
      <c r="QP17" s="70" t="s">
        <v>102</v>
      </c>
      <c r="QQ17" s="70" t="s">
        <v>102</v>
      </c>
      <c r="QR17" s="70" t="s">
        <v>102</v>
      </c>
      <c r="QS17" s="70" t="s">
        <v>102</v>
      </c>
      <c r="QT17" s="70" t="s">
        <v>102</v>
      </c>
      <c r="QU17" s="70" t="s">
        <v>102</v>
      </c>
      <c r="QV17" s="70" t="s">
        <v>102</v>
      </c>
      <c r="QW17" s="70" t="s">
        <v>102</v>
      </c>
      <c r="QX17" s="70" t="s">
        <v>102</v>
      </c>
      <c r="QY17" s="70" t="s">
        <v>102</v>
      </c>
      <c r="QZ17" s="70" t="s">
        <v>102</v>
      </c>
      <c r="RA17" s="70" t="s">
        <v>102</v>
      </c>
      <c r="RB17" s="70" t="s">
        <v>102</v>
      </c>
      <c r="RC17" s="70" t="s">
        <v>102</v>
      </c>
      <c r="RD17" s="70" t="s">
        <v>102</v>
      </c>
      <c r="RE17" s="70" t="s">
        <v>102</v>
      </c>
      <c r="RF17" s="70" t="s">
        <v>102</v>
      </c>
      <c r="RG17" s="70" t="s">
        <v>102</v>
      </c>
      <c r="RH17" s="70" t="s">
        <v>102</v>
      </c>
      <c r="RI17" s="70" t="s">
        <v>102</v>
      </c>
      <c r="RJ17" s="70" t="s">
        <v>102</v>
      </c>
      <c r="RK17" s="70" t="s">
        <v>102</v>
      </c>
      <c r="RL17" s="70" t="s">
        <v>102</v>
      </c>
      <c r="RM17" s="70" t="s">
        <v>102</v>
      </c>
      <c r="RN17" s="70" t="s">
        <v>102</v>
      </c>
      <c r="RO17" s="70" t="s">
        <v>102</v>
      </c>
      <c r="RP17" s="70" t="s">
        <v>102</v>
      </c>
      <c r="RQ17" s="70">
        <v>1</v>
      </c>
      <c r="RR17" s="70" t="s">
        <v>102</v>
      </c>
      <c r="RS17" s="70" t="s">
        <v>102</v>
      </c>
      <c r="RT17" s="70" t="s">
        <v>102</v>
      </c>
      <c r="RU17" s="70" t="s">
        <v>102</v>
      </c>
      <c r="RV17" s="70" t="s">
        <v>102</v>
      </c>
      <c r="RW17" s="70" t="s">
        <v>102</v>
      </c>
      <c r="RX17" s="70" t="s">
        <v>102</v>
      </c>
      <c r="RY17" s="70" t="s">
        <v>102</v>
      </c>
      <c r="RZ17" s="70" t="s">
        <v>102</v>
      </c>
      <c r="SA17" s="70" t="s">
        <v>102</v>
      </c>
      <c r="SB17" s="70">
        <v>2</v>
      </c>
      <c r="SC17" s="70" t="s">
        <v>102</v>
      </c>
      <c r="SD17" s="70">
        <v>4</v>
      </c>
      <c r="SE17" s="70" t="s">
        <v>102</v>
      </c>
      <c r="SF17" s="70" t="s">
        <v>102</v>
      </c>
      <c r="SG17" s="70" t="s">
        <v>102</v>
      </c>
      <c r="SH17" s="70" t="s">
        <v>102</v>
      </c>
      <c r="SI17" s="70" t="s">
        <v>102</v>
      </c>
      <c r="SJ17" s="70" t="s">
        <v>102</v>
      </c>
      <c r="SK17" s="70" t="s">
        <v>102</v>
      </c>
      <c r="SL17" s="70" t="s">
        <v>102</v>
      </c>
      <c r="SM17" s="70" t="s">
        <v>102</v>
      </c>
      <c r="SN17" s="70" t="s">
        <v>102</v>
      </c>
      <c r="SO17" s="70" t="s">
        <v>102</v>
      </c>
      <c r="SP17" s="70" t="s">
        <v>102</v>
      </c>
      <c r="SQ17" s="70" t="s">
        <v>102</v>
      </c>
      <c r="SR17" s="70" t="s">
        <v>102</v>
      </c>
      <c r="SS17" s="70" t="s">
        <v>102</v>
      </c>
      <c r="ST17" s="70" t="s">
        <v>102</v>
      </c>
      <c r="SU17" s="70" t="s">
        <v>102</v>
      </c>
      <c r="SV17" s="71" t="s">
        <v>102</v>
      </c>
      <c r="SW17" s="70" t="s">
        <v>102</v>
      </c>
      <c r="SX17" s="70" t="s">
        <v>102</v>
      </c>
      <c r="SY17" s="70" t="s">
        <v>102</v>
      </c>
      <c r="SZ17" s="70" t="s">
        <v>102</v>
      </c>
      <c r="TA17" s="70" t="s">
        <v>102</v>
      </c>
      <c r="TB17" s="70" t="s">
        <v>102</v>
      </c>
      <c r="TC17" s="70" t="s">
        <v>102</v>
      </c>
      <c r="TD17" s="70">
        <v>2</v>
      </c>
      <c r="TE17" s="70" t="s">
        <v>102</v>
      </c>
      <c r="TF17" s="70" t="s">
        <v>102</v>
      </c>
      <c r="TG17" s="70" t="s">
        <v>102</v>
      </c>
      <c r="TH17" s="70">
        <v>6</v>
      </c>
      <c r="TI17" s="70" t="s">
        <v>102</v>
      </c>
      <c r="TJ17" s="70">
        <v>2</v>
      </c>
      <c r="TK17" s="70" t="s">
        <v>102</v>
      </c>
      <c r="TL17" s="70" t="s">
        <v>102</v>
      </c>
      <c r="TM17" s="70" t="s">
        <v>102</v>
      </c>
      <c r="TN17" s="70" t="s">
        <v>102</v>
      </c>
      <c r="TO17" s="70" t="s">
        <v>102</v>
      </c>
      <c r="TP17" s="70" t="s">
        <v>102</v>
      </c>
      <c r="TQ17" s="90"/>
      <c r="TR17" s="70" t="s">
        <v>102</v>
      </c>
      <c r="TS17" s="70" t="s">
        <v>102</v>
      </c>
      <c r="TT17" s="70" t="s">
        <v>102</v>
      </c>
      <c r="TU17" s="90"/>
      <c r="TV17" s="70" t="s">
        <v>102</v>
      </c>
      <c r="TW17" s="70" t="s">
        <v>102</v>
      </c>
      <c r="TX17" s="70" t="s">
        <v>102</v>
      </c>
      <c r="TY17" s="70" t="s">
        <v>102</v>
      </c>
      <c r="TZ17" s="70" t="s">
        <v>102</v>
      </c>
      <c r="UA17" s="70" t="s">
        <v>102</v>
      </c>
      <c r="UB17" s="70" t="s">
        <v>102</v>
      </c>
      <c r="UC17" s="70" t="s">
        <v>102</v>
      </c>
      <c r="UD17" s="70" t="s">
        <v>102</v>
      </c>
      <c r="UE17" s="70" t="s">
        <v>102</v>
      </c>
      <c r="UF17" s="70" t="s">
        <v>102</v>
      </c>
      <c r="UG17" s="70" t="s">
        <v>102</v>
      </c>
      <c r="UH17" s="70" t="s">
        <v>102</v>
      </c>
      <c r="UI17" s="70" t="s">
        <v>102</v>
      </c>
      <c r="UJ17" s="70" t="s">
        <v>102</v>
      </c>
      <c r="UK17" s="70" t="s">
        <v>102</v>
      </c>
      <c r="UL17" s="70" t="s">
        <v>102</v>
      </c>
      <c r="UM17" s="70" t="s">
        <v>102</v>
      </c>
      <c r="UN17" s="70" t="s">
        <v>102</v>
      </c>
      <c r="UO17" s="70" t="s">
        <v>102</v>
      </c>
      <c r="UP17" s="70" t="s">
        <v>102</v>
      </c>
      <c r="UQ17" s="70" t="s">
        <v>102</v>
      </c>
      <c r="UR17" s="70" t="s">
        <v>102</v>
      </c>
      <c r="US17" s="70" t="s">
        <v>102</v>
      </c>
      <c r="UT17" s="70" t="s">
        <v>102</v>
      </c>
      <c r="UU17" s="70" t="s">
        <v>102</v>
      </c>
      <c r="UV17" s="70" t="s">
        <v>102</v>
      </c>
      <c r="UW17" s="70" t="s">
        <v>102</v>
      </c>
      <c r="UX17" s="70" t="s">
        <v>102</v>
      </c>
      <c r="UY17" s="70" t="s">
        <v>102</v>
      </c>
      <c r="UZ17" s="70" t="s">
        <v>102</v>
      </c>
      <c r="VA17" s="70" t="s">
        <v>102</v>
      </c>
      <c r="VB17" s="70" t="s">
        <v>102</v>
      </c>
      <c r="VC17" s="70" t="s">
        <v>102</v>
      </c>
      <c r="VD17" s="70" t="s">
        <v>102</v>
      </c>
      <c r="VE17" s="70" t="s">
        <v>102</v>
      </c>
      <c r="VF17" s="70" t="s">
        <v>102</v>
      </c>
      <c r="VG17" s="71" t="s">
        <v>102</v>
      </c>
      <c r="VH17" s="70" t="s">
        <v>102</v>
      </c>
      <c r="VI17" s="70" t="s">
        <v>102</v>
      </c>
      <c r="VJ17" s="71" t="s">
        <v>102</v>
      </c>
      <c r="VK17" s="70" t="s">
        <v>102</v>
      </c>
      <c r="VL17" s="70" t="s">
        <v>102</v>
      </c>
      <c r="VM17" s="70" t="s">
        <v>102</v>
      </c>
      <c r="VN17" s="70" t="s">
        <v>102</v>
      </c>
      <c r="VO17" s="70" t="s">
        <v>102</v>
      </c>
      <c r="VP17" s="70" t="s">
        <v>102</v>
      </c>
      <c r="VQ17" s="70" t="s">
        <v>102</v>
      </c>
      <c r="VR17" s="70" t="s">
        <v>102</v>
      </c>
      <c r="VS17" s="70" t="s">
        <v>102</v>
      </c>
      <c r="VT17" s="70" t="s">
        <v>102</v>
      </c>
      <c r="VU17" s="70" t="s">
        <v>102</v>
      </c>
      <c r="VV17" s="70" t="s">
        <v>102</v>
      </c>
      <c r="VW17" s="70" t="s">
        <v>102</v>
      </c>
      <c r="VX17" s="70" t="s">
        <v>102</v>
      </c>
      <c r="VY17" s="70" t="s">
        <v>102</v>
      </c>
      <c r="VZ17" s="70" t="s">
        <v>102</v>
      </c>
      <c r="WA17" s="70" t="s">
        <v>102</v>
      </c>
      <c r="WB17" s="70" t="s">
        <v>102</v>
      </c>
      <c r="WC17" s="70" t="s">
        <v>102</v>
      </c>
      <c r="WD17" s="70" t="s">
        <v>102</v>
      </c>
      <c r="WE17" s="70" t="s">
        <v>102</v>
      </c>
      <c r="WF17" s="70" t="s">
        <v>102</v>
      </c>
      <c r="WG17" s="70" t="s">
        <v>102</v>
      </c>
      <c r="WH17" s="70" t="s">
        <v>102</v>
      </c>
      <c r="WI17" s="90"/>
      <c r="WJ17" s="70" t="s">
        <v>102</v>
      </c>
      <c r="WK17" s="70" t="s">
        <v>102</v>
      </c>
      <c r="WL17" s="70" t="s">
        <v>102</v>
      </c>
      <c r="WM17" s="70" t="s">
        <v>102</v>
      </c>
      <c r="WN17" s="70" t="s">
        <v>102</v>
      </c>
      <c r="WO17" s="70" t="s">
        <v>102</v>
      </c>
      <c r="WP17" s="70" t="s">
        <v>102</v>
      </c>
      <c r="WQ17" s="70" t="s">
        <v>102</v>
      </c>
      <c r="WR17" s="70" t="s">
        <v>102</v>
      </c>
      <c r="WS17" s="70" t="s">
        <v>102</v>
      </c>
      <c r="WT17" s="70" t="s">
        <v>102</v>
      </c>
      <c r="WU17" s="70" t="s">
        <v>102</v>
      </c>
      <c r="WV17" s="70" t="s">
        <v>102</v>
      </c>
      <c r="WW17" s="70" t="s">
        <v>102</v>
      </c>
      <c r="WX17" s="70" t="s">
        <v>102</v>
      </c>
      <c r="WY17" s="70" t="s">
        <v>102</v>
      </c>
      <c r="WZ17" s="70" t="s">
        <v>102</v>
      </c>
      <c r="XA17" s="70" t="s">
        <v>102</v>
      </c>
      <c r="XB17" s="70" t="s">
        <v>102</v>
      </c>
      <c r="XC17" s="70" t="s">
        <v>102</v>
      </c>
      <c r="XD17" s="70" t="s">
        <v>102</v>
      </c>
      <c r="XE17" s="70" t="s">
        <v>102</v>
      </c>
      <c r="XF17" s="70" t="s">
        <v>102</v>
      </c>
      <c r="XG17" s="70" t="s">
        <v>102</v>
      </c>
      <c r="XH17" s="70" t="s">
        <v>102</v>
      </c>
      <c r="XI17" s="70" t="s">
        <v>102</v>
      </c>
      <c r="XJ17" s="70" t="s">
        <v>102</v>
      </c>
      <c r="XK17" s="70" t="s">
        <v>102</v>
      </c>
      <c r="XL17" s="70" t="s">
        <v>102</v>
      </c>
      <c r="XM17" s="70" t="s">
        <v>102</v>
      </c>
      <c r="XN17" s="70" t="s">
        <v>102</v>
      </c>
      <c r="XO17" s="70" t="s">
        <v>102</v>
      </c>
      <c r="XP17" s="70" t="s">
        <v>102</v>
      </c>
      <c r="XQ17" s="70" t="s">
        <v>102</v>
      </c>
      <c r="XR17" s="70" t="s">
        <v>102</v>
      </c>
      <c r="XS17" s="70" t="s">
        <v>102</v>
      </c>
      <c r="XT17" s="70" t="s">
        <v>102</v>
      </c>
      <c r="XU17" s="70" t="s">
        <v>102</v>
      </c>
      <c r="XV17" s="70" t="s">
        <v>102</v>
      </c>
      <c r="XW17" s="70">
        <v>5</v>
      </c>
      <c r="XX17" s="70" t="s">
        <v>102</v>
      </c>
      <c r="XY17" s="70" t="s">
        <v>102</v>
      </c>
      <c r="XZ17" s="70" t="s">
        <v>102</v>
      </c>
      <c r="YA17" s="70" t="s">
        <v>102</v>
      </c>
      <c r="YB17" s="70" t="s">
        <v>102</v>
      </c>
      <c r="YC17" s="70" t="s">
        <v>102</v>
      </c>
      <c r="YD17" s="70" t="s">
        <v>102</v>
      </c>
      <c r="YE17" s="70" t="s">
        <v>102</v>
      </c>
      <c r="YF17" s="70" t="s">
        <v>102</v>
      </c>
      <c r="YG17" s="70" t="s">
        <v>102</v>
      </c>
      <c r="YH17" s="70" t="s">
        <v>102</v>
      </c>
      <c r="YI17" s="70" t="s">
        <v>102</v>
      </c>
      <c r="YJ17" s="90"/>
      <c r="YK17" s="70" t="s">
        <v>102</v>
      </c>
      <c r="YL17" s="90"/>
      <c r="YM17" s="70" t="s">
        <v>102</v>
      </c>
      <c r="YN17" s="70" t="s">
        <v>102</v>
      </c>
      <c r="YO17" s="70" t="s">
        <v>102</v>
      </c>
      <c r="YP17" s="70" t="s">
        <v>102</v>
      </c>
      <c r="YQ17" s="70" t="s">
        <v>102</v>
      </c>
      <c r="YR17" s="70" t="s">
        <v>102</v>
      </c>
      <c r="YS17" s="70" t="s">
        <v>102</v>
      </c>
      <c r="YT17" s="70" t="s">
        <v>102</v>
      </c>
      <c r="YU17" s="70" t="s">
        <v>102</v>
      </c>
      <c r="YV17" s="105" t="s">
        <v>102</v>
      </c>
      <c r="YW17" s="90"/>
      <c r="YX17" s="70" t="s">
        <v>102</v>
      </c>
      <c r="YY17" s="70" t="s">
        <v>102</v>
      </c>
      <c r="YZ17" s="70" t="s">
        <v>102</v>
      </c>
      <c r="ZA17" s="105" t="s">
        <v>102</v>
      </c>
      <c r="ZB17" s="70" t="s">
        <v>102</v>
      </c>
      <c r="ZC17" s="70" t="s">
        <v>102</v>
      </c>
      <c r="ZD17" s="70" t="s">
        <v>102</v>
      </c>
      <c r="ZE17" s="70" t="s">
        <v>102</v>
      </c>
      <c r="ZF17" s="70" t="s">
        <v>102</v>
      </c>
      <c r="ZG17" s="70" t="s">
        <v>102</v>
      </c>
      <c r="ZH17" s="70" t="s">
        <v>102</v>
      </c>
      <c r="ZI17" s="105" t="s">
        <v>102</v>
      </c>
      <c r="ZJ17" s="70" t="s">
        <v>102</v>
      </c>
      <c r="ZK17" s="70" t="s">
        <v>102</v>
      </c>
      <c r="ZL17" s="70" t="s">
        <v>102</v>
      </c>
      <c r="ZM17" s="70" t="s">
        <v>102</v>
      </c>
      <c r="ZN17" s="70" t="s">
        <v>102</v>
      </c>
      <c r="ZO17" s="70" t="s">
        <v>102</v>
      </c>
      <c r="ZP17" s="70" t="s">
        <v>102</v>
      </c>
      <c r="ZQ17" s="70" t="s">
        <v>102</v>
      </c>
      <c r="ZR17" s="70" t="s">
        <v>102</v>
      </c>
      <c r="ZS17" s="70" t="s">
        <v>102</v>
      </c>
      <c r="ZT17" s="70" t="s">
        <v>102</v>
      </c>
      <c r="ZU17" s="70" t="s">
        <v>102</v>
      </c>
      <c r="ZV17" s="70" t="s">
        <v>102</v>
      </c>
      <c r="ZW17" s="70" t="s">
        <v>102</v>
      </c>
      <c r="ZX17" s="70" t="s">
        <v>102</v>
      </c>
      <c r="ZY17" s="70" t="s">
        <v>102</v>
      </c>
      <c r="ZZ17" s="70" t="s">
        <v>102</v>
      </c>
      <c r="AAA17" s="105" t="s">
        <v>102</v>
      </c>
      <c r="AAB17" s="70" t="s">
        <v>102</v>
      </c>
      <c r="AAC17" s="70" t="s">
        <v>102</v>
      </c>
      <c r="AAD17" s="70" t="s">
        <v>102</v>
      </c>
      <c r="AAE17" s="105" t="s">
        <v>102</v>
      </c>
      <c r="AAF17" s="70" t="s">
        <v>102</v>
      </c>
      <c r="AAG17" s="70" t="s">
        <v>102</v>
      </c>
      <c r="AAH17" s="70" t="s">
        <v>102</v>
      </c>
      <c r="AAI17" s="70" t="s">
        <v>102</v>
      </c>
      <c r="AAJ17" s="70" t="s">
        <v>102</v>
      </c>
      <c r="AAK17" s="70" t="s">
        <v>102</v>
      </c>
      <c r="AAL17" s="70" t="s">
        <v>102</v>
      </c>
      <c r="AAM17" s="70" t="s">
        <v>102</v>
      </c>
      <c r="AAN17" s="70" t="s">
        <v>102</v>
      </c>
      <c r="AAO17" s="105" t="s">
        <v>102</v>
      </c>
      <c r="AAP17" s="70" t="s">
        <v>102</v>
      </c>
      <c r="AAQ17" s="70" t="s">
        <v>102</v>
      </c>
      <c r="AAR17" s="70" t="s">
        <v>102</v>
      </c>
      <c r="AAS17" s="90"/>
      <c r="AAT17" s="70" t="s">
        <v>102</v>
      </c>
      <c r="AAU17" s="70" t="s">
        <v>102</v>
      </c>
      <c r="AAV17" s="90"/>
      <c r="AAW17" s="71" t="s">
        <v>102</v>
      </c>
      <c r="AAX17" s="70" t="s">
        <v>102</v>
      </c>
      <c r="AAY17" s="70" t="s">
        <v>102</v>
      </c>
      <c r="AAZ17" s="70" t="s">
        <v>102</v>
      </c>
      <c r="ABA17" s="70" t="s">
        <v>102</v>
      </c>
      <c r="ABB17" s="70" t="s">
        <v>102</v>
      </c>
      <c r="ABC17" s="70" t="s">
        <v>102</v>
      </c>
      <c r="ABD17" s="71" t="s">
        <v>102</v>
      </c>
      <c r="ABE17" s="70" t="s">
        <v>102</v>
      </c>
      <c r="ABF17" s="70" t="s">
        <v>102</v>
      </c>
      <c r="ABG17" s="70" t="s">
        <v>102</v>
      </c>
      <c r="ABH17" s="70" t="s">
        <v>102</v>
      </c>
      <c r="ABI17" s="70" t="s">
        <v>102</v>
      </c>
      <c r="ABJ17" s="70" t="s">
        <v>102</v>
      </c>
      <c r="ABK17" s="70" t="s">
        <v>102</v>
      </c>
      <c r="ABL17" s="70" t="s">
        <v>102</v>
      </c>
      <c r="ABM17" s="70" t="s">
        <v>102</v>
      </c>
      <c r="ABN17" s="70" t="s">
        <v>102</v>
      </c>
      <c r="ABO17" s="70" t="s">
        <v>102</v>
      </c>
      <c r="ABP17" s="70" t="s">
        <v>102</v>
      </c>
      <c r="ABQ17" s="70" t="s">
        <v>102</v>
      </c>
      <c r="ABR17" s="70" t="s">
        <v>102</v>
      </c>
      <c r="ABS17" s="70" t="s">
        <v>102</v>
      </c>
      <c r="ABT17" s="70" t="s">
        <v>102</v>
      </c>
      <c r="ABU17" s="71" t="s">
        <v>102</v>
      </c>
      <c r="ABV17" s="71" t="s">
        <v>102</v>
      </c>
      <c r="ABW17" s="70" t="s">
        <v>102</v>
      </c>
      <c r="ABX17" s="70" t="s">
        <v>102</v>
      </c>
      <c r="ABY17" s="70" t="s">
        <v>102</v>
      </c>
      <c r="ABZ17" s="70" t="s">
        <v>102</v>
      </c>
      <c r="ACA17" s="70" t="s">
        <v>102</v>
      </c>
      <c r="ACB17" s="70" t="s">
        <v>102</v>
      </c>
      <c r="ACC17" s="70" t="s">
        <v>102</v>
      </c>
      <c r="ACD17" s="70" t="s">
        <v>102</v>
      </c>
      <c r="ACE17" s="70" t="s">
        <v>102</v>
      </c>
      <c r="ACF17" s="70" t="s">
        <v>102</v>
      </c>
      <c r="ACG17" s="71" t="s">
        <v>102</v>
      </c>
      <c r="ACH17" s="70" t="s">
        <v>102</v>
      </c>
      <c r="ACI17" s="70" t="s">
        <v>102</v>
      </c>
      <c r="ACJ17" s="70" t="s">
        <v>102</v>
      </c>
      <c r="ACK17" s="70" t="s">
        <v>102</v>
      </c>
      <c r="ACL17" s="70" t="s">
        <v>102</v>
      </c>
      <c r="ACM17" s="70">
        <v>10</v>
      </c>
      <c r="ACN17" s="70" t="s">
        <v>102</v>
      </c>
      <c r="ACO17" s="105" t="s">
        <v>102</v>
      </c>
      <c r="ACP17" s="105" t="s">
        <v>102</v>
      </c>
      <c r="ACQ17" s="70" t="s">
        <v>102</v>
      </c>
      <c r="ACR17" s="70" t="s">
        <v>102</v>
      </c>
      <c r="ACS17" s="70" t="s">
        <v>102</v>
      </c>
      <c r="ACT17" s="70" t="s">
        <v>102</v>
      </c>
      <c r="ACU17" s="70" t="s">
        <v>102</v>
      </c>
      <c r="ACV17" s="70" t="s">
        <v>102</v>
      </c>
      <c r="ACW17" s="70" t="s">
        <v>102</v>
      </c>
      <c r="ACX17" s="70" t="s">
        <v>102</v>
      </c>
      <c r="ACY17" s="70" t="s">
        <v>102</v>
      </c>
      <c r="ACZ17" s="70" t="s">
        <v>102</v>
      </c>
      <c r="ADA17" s="70" t="s">
        <v>102</v>
      </c>
      <c r="ADB17" s="70" t="s">
        <v>102</v>
      </c>
      <c r="ADC17" s="70" t="s">
        <v>102</v>
      </c>
      <c r="ADD17" s="70" t="s">
        <v>102</v>
      </c>
      <c r="ADE17" s="70" t="s">
        <v>102</v>
      </c>
      <c r="ADF17" s="70" t="s">
        <v>102</v>
      </c>
      <c r="ADG17" s="70" t="s">
        <v>102</v>
      </c>
      <c r="ADH17" s="70" t="s">
        <v>102</v>
      </c>
      <c r="ADI17" s="70" t="s">
        <v>102</v>
      </c>
      <c r="ADJ17" s="70" t="s">
        <v>102</v>
      </c>
      <c r="ADK17" s="70" t="s">
        <v>102</v>
      </c>
      <c r="ADL17" s="70" t="s">
        <v>102</v>
      </c>
      <c r="ADM17" s="70" t="s">
        <v>102</v>
      </c>
      <c r="ADN17" s="70" t="s">
        <v>102</v>
      </c>
      <c r="ADO17" s="70" t="s">
        <v>102</v>
      </c>
      <c r="ADP17" s="70" t="s">
        <v>102</v>
      </c>
      <c r="ADQ17" s="70" t="s">
        <v>102</v>
      </c>
      <c r="ADR17" s="70" t="s">
        <v>102</v>
      </c>
      <c r="ADS17" s="70">
        <v>1</v>
      </c>
      <c r="ADT17" s="70" t="s">
        <v>102</v>
      </c>
      <c r="ADU17" s="70" t="s">
        <v>102</v>
      </c>
      <c r="ADV17" s="70" t="s">
        <v>102</v>
      </c>
      <c r="ADW17" s="70" t="s">
        <v>102</v>
      </c>
      <c r="ADX17" s="71" t="s">
        <v>102</v>
      </c>
      <c r="ADY17" s="70" t="s">
        <v>102</v>
      </c>
      <c r="ADZ17" s="70" t="s">
        <v>102</v>
      </c>
      <c r="AEA17" s="70" t="s">
        <v>102</v>
      </c>
      <c r="AEB17" s="70" t="s">
        <v>102</v>
      </c>
      <c r="AEC17" s="70" t="s">
        <v>102</v>
      </c>
      <c r="AED17" s="70" t="s">
        <v>102</v>
      </c>
      <c r="AEE17" s="70" t="s">
        <v>102</v>
      </c>
      <c r="AEF17" s="70" t="s">
        <v>102</v>
      </c>
      <c r="AEG17" s="70" t="s">
        <v>102</v>
      </c>
      <c r="AEH17" s="70" t="s">
        <v>102</v>
      </c>
      <c r="AEI17" s="70" t="s">
        <v>102</v>
      </c>
      <c r="AEJ17" s="70" t="s">
        <v>102</v>
      </c>
      <c r="AEK17" s="70" t="s">
        <v>102</v>
      </c>
      <c r="AEL17" s="70" t="s">
        <v>102</v>
      </c>
      <c r="AEM17" s="70" t="s">
        <v>102</v>
      </c>
      <c r="AEN17" s="70" t="s">
        <v>102</v>
      </c>
      <c r="AEO17" s="70" t="s">
        <v>102</v>
      </c>
      <c r="AEP17" s="70" t="s">
        <v>102</v>
      </c>
      <c r="AEQ17" s="70" t="s">
        <v>102</v>
      </c>
      <c r="AER17" s="70" t="s">
        <v>102</v>
      </c>
      <c r="AES17" s="70" t="s">
        <v>102</v>
      </c>
      <c r="AET17" s="71" t="s">
        <v>102</v>
      </c>
      <c r="AEU17" s="70" t="s">
        <v>102</v>
      </c>
      <c r="AEV17" s="70" t="s">
        <v>102</v>
      </c>
      <c r="AEW17" s="70" t="s">
        <v>102</v>
      </c>
      <c r="AEX17" s="90"/>
      <c r="AEY17" s="70" t="s">
        <v>102</v>
      </c>
      <c r="AEZ17" s="70" t="s">
        <v>102</v>
      </c>
      <c r="AFA17" s="70" t="s">
        <v>102</v>
      </c>
      <c r="AFB17" s="70" t="s">
        <v>102</v>
      </c>
      <c r="AFC17" s="70" t="s">
        <v>102</v>
      </c>
      <c r="AFD17" s="70" t="s">
        <v>102</v>
      </c>
      <c r="AFE17" s="70" t="s">
        <v>102</v>
      </c>
      <c r="AFF17" s="70" t="s">
        <v>102</v>
      </c>
      <c r="AFG17" s="70" t="s">
        <v>102</v>
      </c>
      <c r="AFH17" s="70" t="s">
        <v>102</v>
      </c>
      <c r="AFI17" s="70" t="s">
        <v>102</v>
      </c>
      <c r="AFJ17" s="70" t="s">
        <v>102</v>
      </c>
      <c r="AFK17" s="71" t="s">
        <v>102</v>
      </c>
      <c r="AFL17" s="70" t="s">
        <v>102</v>
      </c>
      <c r="AFM17" s="70" t="s">
        <v>102</v>
      </c>
      <c r="AFN17" s="70" t="s">
        <v>102</v>
      </c>
      <c r="AFO17" s="70" t="s">
        <v>102</v>
      </c>
      <c r="AFP17" s="70" t="s">
        <v>102</v>
      </c>
      <c r="AFQ17" s="70" t="s">
        <v>102</v>
      </c>
      <c r="AFR17" s="70" t="s">
        <v>102</v>
      </c>
      <c r="AFS17" s="70" t="s">
        <v>102</v>
      </c>
      <c r="AFT17" s="70" t="s">
        <v>102</v>
      </c>
      <c r="AFU17" s="70" t="s">
        <v>102</v>
      </c>
      <c r="AFV17" s="70" t="s">
        <v>102</v>
      </c>
      <c r="AFW17" s="70" t="s">
        <v>102</v>
      </c>
      <c r="AFX17" s="70" t="s">
        <v>102</v>
      </c>
      <c r="AFY17" s="70" t="s">
        <v>102</v>
      </c>
      <c r="AFZ17" s="70" t="s">
        <v>102</v>
      </c>
      <c r="AGA17" s="70" t="s">
        <v>102</v>
      </c>
      <c r="AGB17" s="70" t="s">
        <v>102</v>
      </c>
      <c r="AGC17" s="70" t="s">
        <v>102</v>
      </c>
      <c r="AGD17" s="70" t="s">
        <v>102</v>
      </c>
      <c r="AGE17" s="70" t="s">
        <v>102</v>
      </c>
      <c r="AGF17" s="70" t="s">
        <v>102</v>
      </c>
      <c r="AGG17" s="70" t="s">
        <v>102</v>
      </c>
      <c r="AGH17" s="70" t="s">
        <v>102</v>
      </c>
      <c r="AGI17" s="70" t="s">
        <v>102</v>
      </c>
      <c r="AGJ17" s="70" t="s">
        <v>102</v>
      </c>
      <c r="AGK17" s="70" t="s">
        <v>102</v>
      </c>
      <c r="AGL17" s="70" t="s">
        <v>102</v>
      </c>
      <c r="AGM17" s="70" t="s">
        <v>102</v>
      </c>
      <c r="AGN17" s="70" t="s">
        <v>102</v>
      </c>
      <c r="AGO17" s="70" t="s">
        <v>102</v>
      </c>
      <c r="AGP17" s="70" t="s">
        <v>102</v>
      </c>
      <c r="AGQ17" s="70" t="s">
        <v>102</v>
      </c>
      <c r="AGR17" s="70" t="s">
        <v>102</v>
      </c>
      <c r="AGS17" s="70" t="s">
        <v>102</v>
      </c>
      <c r="AGT17" s="70" t="s">
        <v>102</v>
      </c>
      <c r="AGU17" s="70" t="s">
        <v>102</v>
      </c>
      <c r="AGV17" s="70" t="s">
        <v>102</v>
      </c>
      <c r="AGW17" s="70" t="s">
        <v>102</v>
      </c>
      <c r="AGX17" s="70" t="s">
        <v>102</v>
      </c>
      <c r="AGY17" s="70" t="s">
        <v>102</v>
      </c>
      <c r="AGZ17" s="70" t="s">
        <v>102</v>
      </c>
      <c r="AHA17" s="70" t="s">
        <v>102</v>
      </c>
      <c r="AHB17" s="70" t="s">
        <v>102</v>
      </c>
      <c r="AHC17" s="70" t="s">
        <v>102</v>
      </c>
      <c r="AHD17" s="70">
        <v>8</v>
      </c>
      <c r="AHE17" s="70" t="s">
        <v>102</v>
      </c>
      <c r="AHF17" s="70" t="s">
        <v>102</v>
      </c>
      <c r="AHG17" s="70" t="s">
        <v>102</v>
      </c>
      <c r="AHH17" s="70" t="s">
        <v>102</v>
      </c>
      <c r="AHI17" s="70" t="s">
        <v>102</v>
      </c>
      <c r="AHJ17" s="70" t="s">
        <v>102</v>
      </c>
      <c r="AHK17" s="70" t="s">
        <v>102</v>
      </c>
      <c r="AHL17" s="70" t="s">
        <v>102</v>
      </c>
      <c r="AHM17" s="70" t="s">
        <v>102</v>
      </c>
      <c r="AHN17" s="70" t="s">
        <v>102</v>
      </c>
      <c r="AHO17" s="70" t="s">
        <v>102</v>
      </c>
      <c r="AHP17" s="70" t="s">
        <v>102</v>
      </c>
      <c r="AHQ17" s="70" t="s">
        <v>102</v>
      </c>
      <c r="AHR17" s="70" t="s">
        <v>102</v>
      </c>
      <c r="AHS17" s="70" t="s">
        <v>102</v>
      </c>
      <c r="AHT17" s="70" t="s">
        <v>102</v>
      </c>
      <c r="AHU17" s="70" t="s">
        <v>102</v>
      </c>
      <c r="AHV17" s="70" t="s">
        <v>102</v>
      </c>
      <c r="AHW17" s="70" t="s">
        <v>102</v>
      </c>
      <c r="AHX17" s="70" t="s">
        <v>102</v>
      </c>
      <c r="AHY17" s="70" t="s">
        <v>102</v>
      </c>
      <c r="AHZ17" s="70" t="s">
        <v>102</v>
      </c>
      <c r="AIA17" s="70" t="s">
        <v>102</v>
      </c>
      <c r="AIB17" s="70" t="s">
        <v>102</v>
      </c>
      <c r="AIC17" s="70" t="s">
        <v>102</v>
      </c>
      <c r="AID17" s="70" t="s">
        <v>102</v>
      </c>
      <c r="AIE17" s="70" t="s">
        <v>102</v>
      </c>
      <c r="AIF17" s="70" t="s">
        <v>102</v>
      </c>
      <c r="AIG17" s="70" t="s">
        <v>102</v>
      </c>
      <c r="AIH17" s="70" t="s">
        <v>102</v>
      </c>
      <c r="AII17" s="70" t="s">
        <v>102</v>
      </c>
      <c r="AIJ17" s="70" t="s">
        <v>102</v>
      </c>
      <c r="AIK17" s="70" t="s">
        <v>102</v>
      </c>
      <c r="AIL17" s="70" t="s">
        <v>102</v>
      </c>
      <c r="AIM17" s="70" t="s">
        <v>102</v>
      </c>
      <c r="AIN17" s="70" t="s">
        <v>102</v>
      </c>
      <c r="AIO17" s="70" t="s">
        <v>102</v>
      </c>
      <c r="AIP17" s="70" t="s">
        <v>102</v>
      </c>
      <c r="AIQ17" s="70" t="s">
        <v>102</v>
      </c>
      <c r="AIR17" s="70" t="s">
        <v>102</v>
      </c>
      <c r="AIS17" s="70" t="s">
        <v>102</v>
      </c>
      <c r="AIT17" s="70" t="s">
        <v>102</v>
      </c>
      <c r="AIU17" s="70" t="s">
        <v>102</v>
      </c>
      <c r="AIV17" s="70" t="s">
        <v>102</v>
      </c>
      <c r="AIW17" s="70" t="s">
        <v>102</v>
      </c>
      <c r="AIX17" s="70" t="s">
        <v>102</v>
      </c>
      <c r="AIY17" s="70" t="s">
        <v>102</v>
      </c>
      <c r="AIZ17" s="70" t="s">
        <v>102</v>
      </c>
      <c r="AJA17" s="70" t="s">
        <v>102</v>
      </c>
      <c r="AJB17" s="70">
        <v>1</v>
      </c>
      <c r="AJC17" s="70" t="s">
        <v>102</v>
      </c>
      <c r="AJD17" s="70" t="s">
        <v>102</v>
      </c>
      <c r="AJE17" s="70" t="s">
        <v>102</v>
      </c>
      <c r="AJF17" s="70" t="s">
        <v>102</v>
      </c>
      <c r="AJG17" s="70" t="s">
        <v>102</v>
      </c>
      <c r="AJH17" s="70" t="s">
        <v>102</v>
      </c>
      <c r="AJI17" s="70">
        <v>1</v>
      </c>
      <c r="AJJ17" s="70" t="s">
        <v>102</v>
      </c>
      <c r="AJK17" s="70" t="s">
        <v>102</v>
      </c>
      <c r="AJL17" s="70" t="s">
        <v>102</v>
      </c>
      <c r="AJM17" s="70" t="s">
        <v>102</v>
      </c>
      <c r="AJN17" s="70" t="s">
        <v>102</v>
      </c>
      <c r="AJO17" s="70" t="s">
        <v>102</v>
      </c>
      <c r="AJP17" s="70" t="s">
        <v>102</v>
      </c>
      <c r="AJQ17" s="70" t="s">
        <v>102</v>
      </c>
      <c r="AJR17" s="70" t="s">
        <v>102</v>
      </c>
      <c r="AJS17" s="70" t="s">
        <v>102</v>
      </c>
      <c r="AJT17" s="70" t="s">
        <v>102</v>
      </c>
      <c r="AJU17" s="70" t="s">
        <v>102</v>
      </c>
      <c r="AJV17" s="70" t="s">
        <v>102</v>
      </c>
      <c r="AJW17" s="70" t="s">
        <v>102</v>
      </c>
      <c r="AJX17" s="70" t="s">
        <v>102</v>
      </c>
      <c r="AJY17" s="70" t="s">
        <v>102</v>
      </c>
      <c r="AJZ17" s="70" t="s">
        <v>102</v>
      </c>
      <c r="AKA17" s="70" t="s">
        <v>102</v>
      </c>
      <c r="AKB17" s="70" t="s">
        <v>102</v>
      </c>
      <c r="AKC17" s="70" t="s">
        <v>102</v>
      </c>
      <c r="AKD17" s="70" t="s">
        <v>102</v>
      </c>
      <c r="AKE17" s="70" t="s">
        <v>102</v>
      </c>
      <c r="AKF17" s="70" t="s">
        <v>102</v>
      </c>
      <c r="AKG17" s="70" t="s">
        <v>102</v>
      </c>
      <c r="AKH17" s="71" t="s">
        <v>102</v>
      </c>
      <c r="AKI17" s="70" t="s">
        <v>102</v>
      </c>
      <c r="AKJ17" s="70" t="s">
        <v>102</v>
      </c>
      <c r="AKK17" s="70" t="s">
        <v>102</v>
      </c>
      <c r="AKL17" s="70" t="s">
        <v>102</v>
      </c>
      <c r="AKM17" s="70" t="s">
        <v>102</v>
      </c>
      <c r="AKN17" s="70" t="s">
        <v>102</v>
      </c>
      <c r="AKO17" s="70" t="s">
        <v>102</v>
      </c>
      <c r="AKP17" s="70" t="s">
        <v>102</v>
      </c>
      <c r="AKQ17" s="70" t="s">
        <v>102</v>
      </c>
      <c r="AKR17" s="70" t="s">
        <v>102</v>
      </c>
      <c r="AKS17" s="70" t="s">
        <v>102</v>
      </c>
      <c r="AKT17" s="70" t="s">
        <v>102</v>
      </c>
    </row>
    <row r="18" spans="1:982" ht="15" thickBot="1" x14ac:dyDescent="0.35">
      <c r="A18" s="75" t="s">
        <v>724</v>
      </c>
      <c r="B18" s="88"/>
      <c r="C18" s="70" t="s">
        <v>102</v>
      </c>
      <c r="D18" s="70" t="s">
        <v>102</v>
      </c>
      <c r="E18" s="71" t="s">
        <v>102</v>
      </c>
      <c r="F18" s="70" t="s">
        <v>102</v>
      </c>
      <c r="G18" s="71" t="s">
        <v>102</v>
      </c>
      <c r="H18" s="71" t="s">
        <v>102</v>
      </c>
      <c r="I18" s="71" t="s">
        <v>102</v>
      </c>
      <c r="J18" s="70" t="s">
        <v>102</v>
      </c>
      <c r="K18" s="70" t="s">
        <v>102</v>
      </c>
      <c r="L18" s="70">
        <v>5</v>
      </c>
      <c r="M18" s="71" t="s">
        <v>102</v>
      </c>
      <c r="N18" s="70">
        <v>2</v>
      </c>
      <c r="O18" s="70" t="s">
        <v>102</v>
      </c>
      <c r="P18" s="70" t="s">
        <v>102</v>
      </c>
      <c r="Q18" s="70" t="s">
        <v>102</v>
      </c>
      <c r="R18" s="70" t="s">
        <v>102</v>
      </c>
      <c r="S18" s="70" t="s">
        <v>102</v>
      </c>
      <c r="T18" s="70" t="s">
        <v>102</v>
      </c>
      <c r="U18" s="71" t="s">
        <v>102</v>
      </c>
      <c r="V18" s="70" t="s">
        <v>102</v>
      </c>
      <c r="W18" s="70" t="s">
        <v>102</v>
      </c>
      <c r="X18" s="70" t="s">
        <v>102</v>
      </c>
      <c r="Y18" s="71" t="s">
        <v>102</v>
      </c>
      <c r="Z18" s="71" t="s">
        <v>102</v>
      </c>
      <c r="AA18" s="71" t="s">
        <v>102</v>
      </c>
      <c r="AB18" s="71" t="s">
        <v>102</v>
      </c>
      <c r="AC18" s="70" t="s">
        <v>102</v>
      </c>
      <c r="AD18" s="70">
        <v>2</v>
      </c>
      <c r="AE18" s="70">
        <v>1</v>
      </c>
      <c r="AF18" s="70" t="s">
        <v>102</v>
      </c>
      <c r="AG18" s="70" t="s">
        <v>102</v>
      </c>
      <c r="AH18" s="70" t="s">
        <v>102</v>
      </c>
      <c r="AI18" s="70" t="s">
        <v>102</v>
      </c>
      <c r="AJ18" s="70" t="s">
        <v>102</v>
      </c>
      <c r="AK18" s="70" t="s">
        <v>102</v>
      </c>
      <c r="AL18" s="70" t="s">
        <v>102</v>
      </c>
      <c r="AM18" s="70" t="s">
        <v>102</v>
      </c>
      <c r="AN18" s="70" t="s">
        <v>102</v>
      </c>
      <c r="AO18" s="70" t="s">
        <v>102</v>
      </c>
      <c r="AP18" s="70" t="s">
        <v>102</v>
      </c>
      <c r="AQ18" s="70" t="s">
        <v>102</v>
      </c>
      <c r="AR18" s="70">
        <v>1</v>
      </c>
      <c r="AS18" s="70" t="s">
        <v>102</v>
      </c>
      <c r="AT18" s="70" t="s">
        <v>102</v>
      </c>
      <c r="AU18" s="90"/>
      <c r="AV18" s="70" t="s">
        <v>102</v>
      </c>
      <c r="AW18" s="70" t="s">
        <v>102</v>
      </c>
      <c r="AX18" s="70" t="s">
        <v>102</v>
      </c>
      <c r="AY18" s="70" t="s">
        <v>102</v>
      </c>
      <c r="AZ18" s="70" t="s">
        <v>102</v>
      </c>
      <c r="BA18" s="70">
        <v>9</v>
      </c>
      <c r="BB18" s="70" t="s">
        <v>102</v>
      </c>
      <c r="BC18" s="70">
        <v>2</v>
      </c>
      <c r="BD18" s="70" t="s">
        <v>102</v>
      </c>
      <c r="BE18" s="90"/>
      <c r="BF18" s="70" t="s">
        <v>102</v>
      </c>
      <c r="BG18" s="70" t="s">
        <v>102</v>
      </c>
      <c r="BH18" s="70" t="s">
        <v>102</v>
      </c>
      <c r="BI18" s="70">
        <v>1</v>
      </c>
      <c r="BJ18" s="70" t="s">
        <v>102</v>
      </c>
      <c r="BK18" s="90"/>
      <c r="BL18" s="70" t="s">
        <v>102</v>
      </c>
      <c r="BM18" s="70" t="s">
        <v>102</v>
      </c>
      <c r="BN18" s="70" t="s">
        <v>102</v>
      </c>
      <c r="BO18" s="70" t="s">
        <v>102</v>
      </c>
      <c r="BP18" s="70" t="s">
        <v>102</v>
      </c>
      <c r="BQ18" s="70" t="s">
        <v>102</v>
      </c>
      <c r="BR18" s="70" t="s">
        <v>102</v>
      </c>
      <c r="BS18" s="70" t="s">
        <v>102</v>
      </c>
      <c r="BT18" s="70" t="s">
        <v>102</v>
      </c>
      <c r="BU18" s="70" t="s">
        <v>102</v>
      </c>
      <c r="BV18" s="70" t="s">
        <v>102</v>
      </c>
      <c r="BW18" s="70" t="s">
        <v>102</v>
      </c>
      <c r="BX18" s="70" t="s">
        <v>102</v>
      </c>
      <c r="BY18" s="70" t="s">
        <v>102</v>
      </c>
      <c r="BZ18" s="70" t="s">
        <v>102</v>
      </c>
      <c r="CA18" s="70" t="s">
        <v>102</v>
      </c>
      <c r="CB18" s="70" t="s">
        <v>102</v>
      </c>
      <c r="CC18" s="70" t="s">
        <v>102</v>
      </c>
      <c r="CD18" s="70" t="s">
        <v>102</v>
      </c>
      <c r="CE18" s="70" t="s">
        <v>102</v>
      </c>
      <c r="CF18" s="70" t="s">
        <v>102</v>
      </c>
      <c r="CG18" s="70" t="s">
        <v>102</v>
      </c>
      <c r="CH18" s="70" t="s">
        <v>102</v>
      </c>
      <c r="CI18" s="70" t="s">
        <v>102</v>
      </c>
      <c r="CJ18" s="70" t="s">
        <v>102</v>
      </c>
      <c r="CK18" s="70" t="s">
        <v>102</v>
      </c>
      <c r="CL18" s="70" t="s">
        <v>102</v>
      </c>
      <c r="CM18" s="70" t="s">
        <v>102</v>
      </c>
      <c r="CN18" s="70" t="s">
        <v>102</v>
      </c>
      <c r="CO18" s="70" t="s">
        <v>102</v>
      </c>
      <c r="CP18" s="70" t="s">
        <v>102</v>
      </c>
      <c r="CQ18" s="70" t="s">
        <v>102</v>
      </c>
      <c r="CR18" s="70" t="s">
        <v>102</v>
      </c>
      <c r="CS18" s="70" t="s">
        <v>102</v>
      </c>
      <c r="CT18" s="70" t="s">
        <v>102</v>
      </c>
      <c r="CU18" s="70" t="s">
        <v>102</v>
      </c>
      <c r="CV18" s="70" t="s">
        <v>102</v>
      </c>
      <c r="CW18" s="70" t="s">
        <v>102</v>
      </c>
      <c r="CX18" s="70" t="s">
        <v>102</v>
      </c>
      <c r="CY18" s="70" t="s">
        <v>102</v>
      </c>
      <c r="CZ18" s="70" t="s">
        <v>102</v>
      </c>
      <c r="DA18" s="70" t="s">
        <v>102</v>
      </c>
      <c r="DB18" s="70" t="s">
        <v>102</v>
      </c>
      <c r="DC18" s="70" t="s">
        <v>102</v>
      </c>
      <c r="DD18" s="70" t="s">
        <v>102</v>
      </c>
      <c r="DE18" s="70" t="s">
        <v>102</v>
      </c>
      <c r="DF18" s="70" t="s">
        <v>102</v>
      </c>
      <c r="DG18" s="70" t="s">
        <v>102</v>
      </c>
      <c r="DH18" s="70" t="s">
        <v>102</v>
      </c>
      <c r="DI18" s="70" t="s">
        <v>102</v>
      </c>
      <c r="DJ18" s="70" t="s">
        <v>102</v>
      </c>
      <c r="DK18" s="70" t="s">
        <v>102</v>
      </c>
      <c r="DL18" s="70" t="s">
        <v>102</v>
      </c>
      <c r="DM18" s="70" t="s">
        <v>102</v>
      </c>
      <c r="DN18" s="70" t="s">
        <v>102</v>
      </c>
      <c r="DO18" s="70" t="s">
        <v>102</v>
      </c>
      <c r="DP18" s="70" t="s">
        <v>102</v>
      </c>
      <c r="DQ18" s="70" t="s">
        <v>102</v>
      </c>
      <c r="DR18" s="70" t="s">
        <v>102</v>
      </c>
      <c r="DS18" s="70" t="s">
        <v>102</v>
      </c>
      <c r="DT18" s="70" t="s">
        <v>102</v>
      </c>
      <c r="DU18" s="70" t="s">
        <v>102</v>
      </c>
      <c r="DV18" s="70" t="s">
        <v>102</v>
      </c>
      <c r="DW18" s="70" t="s">
        <v>102</v>
      </c>
      <c r="DX18" s="70" t="s">
        <v>102</v>
      </c>
      <c r="DY18" s="70" t="s">
        <v>102</v>
      </c>
      <c r="DZ18" s="70" t="s">
        <v>102</v>
      </c>
      <c r="EA18" s="70" t="s">
        <v>102</v>
      </c>
      <c r="EB18" s="70" t="s">
        <v>102</v>
      </c>
      <c r="EC18" s="70" t="s">
        <v>102</v>
      </c>
      <c r="ED18" s="70" t="s">
        <v>102</v>
      </c>
      <c r="EE18" s="70" t="s">
        <v>102</v>
      </c>
      <c r="EF18" s="70" t="s">
        <v>102</v>
      </c>
      <c r="EG18" s="70" t="s">
        <v>102</v>
      </c>
      <c r="EH18" s="71" t="s">
        <v>102</v>
      </c>
      <c r="EI18" s="70" t="s">
        <v>102</v>
      </c>
      <c r="EJ18" s="70" t="s">
        <v>102</v>
      </c>
      <c r="EK18" s="70" t="s">
        <v>102</v>
      </c>
      <c r="EL18" s="70" t="s">
        <v>102</v>
      </c>
      <c r="EM18" s="70" t="s">
        <v>102</v>
      </c>
      <c r="EN18" s="70" t="s">
        <v>102</v>
      </c>
      <c r="EO18" s="70" t="s">
        <v>102</v>
      </c>
      <c r="EP18" s="70" t="s">
        <v>102</v>
      </c>
      <c r="EQ18" s="70" t="s">
        <v>102</v>
      </c>
      <c r="ER18" s="70" t="s">
        <v>102</v>
      </c>
      <c r="ES18" s="70" t="s">
        <v>102</v>
      </c>
      <c r="ET18" s="90"/>
      <c r="EU18" s="70" t="s">
        <v>102</v>
      </c>
      <c r="EV18" s="70" t="s">
        <v>102</v>
      </c>
      <c r="EW18" s="90"/>
      <c r="EX18" s="70" t="s">
        <v>102</v>
      </c>
      <c r="EY18" s="70" t="s">
        <v>102</v>
      </c>
      <c r="EZ18" s="70" t="s">
        <v>102</v>
      </c>
      <c r="FA18" s="70" t="s">
        <v>102</v>
      </c>
      <c r="FB18" s="70" t="s">
        <v>102</v>
      </c>
      <c r="FC18" s="70">
        <v>2</v>
      </c>
      <c r="FD18" s="70" t="s">
        <v>102</v>
      </c>
      <c r="FE18" s="70" t="s">
        <v>102</v>
      </c>
      <c r="FF18" s="70" t="s">
        <v>102</v>
      </c>
      <c r="FG18" s="70" t="s">
        <v>102</v>
      </c>
      <c r="FH18" s="70" t="s">
        <v>102</v>
      </c>
      <c r="FI18" s="70" t="s">
        <v>102</v>
      </c>
      <c r="FJ18" s="70" t="s">
        <v>102</v>
      </c>
      <c r="FK18" s="70">
        <v>5</v>
      </c>
      <c r="FL18" s="70" t="s">
        <v>102</v>
      </c>
      <c r="FM18" s="70" t="s">
        <v>102</v>
      </c>
      <c r="FN18" s="70" t="s">
        <v>102</v>
      </c>
      <c r="FO18" s="70">
        <v>1</v>
      </c>
      <c r="FP18" s="70">
        <v>6</v>
      </c>
      <c r="FQ18" s="70" t="s">
        <v>102</v>
      </c>
      <c r="FR18" s="70" t="s">
        <v>102</v>
      </c>
      <c r="FS18" s="70" t="s">
        <v>102</v>
      </c>
      <c r="FT18" s="70" t="s">
        <v>102</v>
      </c>
      <c r="FU18" s="70" t="s">
        <v>102</v>
      </c>
      <c r="FV18" s="70" t="s">
        <v>102</v>
      </c>
      <c r="FW18" s="70" t="s">
        <v>102</v>
      </c>
      <c r="FX18" s="70" t="s">
        <v>102</v>
      </c>
      <c r="FY18" s="70" t="s">
        <v>102</v>
      </c>
      <c r="FZ18" s="70" t="s">
        <v>102</v>
      </c>
      <c r="GA18" s="70" t="s">
        <v>102</v>
      </c>
      <c r="GB18" s="70" t="s">
        <v>102</v>
      </c>
      <c r="GC18" s="70" t="s">
        <v>102</v>
      </c>
      <c r="GD18" s="70" t="s">
        <v>102</v>
      </c>
      <c r="GE18" s="70" t="s">
        <v>102</v>
      </c>
      <c r="GF18" s="70" t="s">
        <v>102</v>
      </c>
      <c r="GG18" s="70" t="s">
        <v>102</v>
      </c>
      <c r="GH18" s="70" t="s">
        <v>102</v>
      </c>
      <c r="GI18" s="70" t="s">
        <v>102</v>
      </c>
      <c r="GJ18" s="70" t="s">
        <v>102</v>
      </c>
      <c r="GK18" s="70" t="s">
        <v>102</v>
      </c>
      <c r="GL18" s="70">
        <v>1</v>
      </c>
      <c r="GM18" s="70" t="s">
        <v>102</v>
      </c>
      <c r="GN18" s="70">
        <v>1</v>
      </c>
      <c r="GO18" s="70" t="s">
        <v>102</v>
      </c>
      <c r="GP18" s="70" t="s">
        <v>102</v>
      </c>
      <c r="GQ18" s="70" t="s">
        <v>102</v>
      </c>
      <c r="GR18" s="70" t="s">
        <v>102</v>
      </c>
      <c r="GS18" s="70" t="s">
        <v>102</v>
      </c>
      <c r="GT18" s="70" t="s">
        <v>102</v>
      </c>
      <c r="GU18" s="70" t="s">
        <v>102</v>
      </c>
      <c r="GV18" s="70" t="s">
        <v>102</v>
      </c>
      <c r="GW18" s="70" t="s">
        <v>102</v>
      </c>
      <c r="GX18" s="70" t="s">
        <v>102</v>
      </c>
      <c r="GY18" s="70" t="s">
        <v>102</v>
      </c>
      <c r="GZ18" s="70" t="s">
        <v>102</v>
      </c>
      <c r="HA18" s="70">
        <v>4</v>
      </c>
      <c r="HB18" s="70" t="s">
        <v>102</v>
      </c>
      <c r="HC18" s="71" t="s">
        <v>102</v>
      </c>
      <c r="HD18" s="70" t="s">
        <v>102</v>
      </c>
      <c r="HE18" s="90"/>
      <c r="HF18" s="70" t="s">
        <v>102</v>
      </c>
      <c r="HG18" s="90"/>
      <c r="HH18" s="70">
        <v>38</v>
      </c>
      <c r="HI18" s="70" t="s">
        <v>102</v>
      </c>
      <c r="HJ18" s="70">
        <v>4</v>
      </c>
      <c r="HK18" s="90"/>
      <c r="HL18" s="70" t="s">
        <v>102</v>
      </c>
      <c r="HM18" s="70" t="s">
        <v>102</v>
      </c>
      <c r="HN18" s="70" t="s">
        <v>102</v>
      </c>
      <c r="HO18" s="70" t="s">
        <v>102</v>
      </c>
      <c r="HP18" s="70" t="s">
        <v>102</v>
      </c>
      <c r="HQ18" s="70" t="s">
        <v>102</v>
      </c>
      <c r="HR18" s="70" t="s">
        <v>102</v>
      </c>
      <c r="HS18" s="70" t="s">
        <v>102</v>
      </c>
      <c r="HT18" s="70" t="s">
        <v>102</v>
      </c>
      <c r="HU18" s="70">
        <v>1</v>
      </c>
      <c r="HV18" s="70" t="s">
        <v>102</v>
      </c>
      <c r="HW18" s="70" t="s">
        <v>102</v>
      </c>
      <c r="HX18" s="70" t="s">
        <v>102</v>
      </c>
      <c r="HY18" s="70" t="s">
        <v>102</v>
      </c>
      <c r="HZ18" s="70" t="s">
        <v>102</v>
      </c>
      <c r="IA18" s="70" t="s">
        <v>102</v>
      </c>
      <c r="IB18" s="70" t="s">
        <v>102</v>
      </c>
      <c r="IC18" s="70" t="s">
        <v>102</v>
      </c>
      <c r="ID18" s="70" t="s">
        <v>102</v>
      </c>
      <c r="IE18" s="71" t="s">
        <v>102</v>
      </c>
      <c r="IF18" s="70" t="s">
        <v>102</v>
      </c>
      <c r="IG18" s="70" t="s">
        <v>102</v>
      </c>
      <c r="IH18" s="70" t="s">
        <v>102</v>
      </c>
      <c r="II18" s="70" t="s">
        <v>102</v>
      </c>
      <c r="IJ18" s="70" t="s">
        <v>102</v>
      </c>
      <c r="IK18" s="70" t="s">
        <v>102</v>
      </c>
      <c r="IL18" s="70" t="s">
        <v>102</v>
      </c>
      <c r="IM18" s="70" t="s">
        <v>102</v>
      </c>
      <c r="IN18" s="70" t="s">
        <v>102</v>
      </c>
      <c r="IO18" s="70" t="s">
        <v>102</v>
      </c>
      <c r="IP18" s="70" t="s">
        <v>102</v>
      </c>
      <c r="IQ18" s="70" t="s">
        <v>102</v>
      </c>
      <c r="IR18" s="70" t="s">
        <v>102</v>
      </c>
      <c r="IS18" s="70" t="s">
        <v>102</v>
      </c>
      <c r="IT18" s="70" t="s">
        <v>102</v>
      </c>
      <c r="IU18" s="70" t="s">
        <v>102</v>
      </c>
      <c r="IV18" s="70" t="s">
        <v>102</v>
      </c>
      <c r="IW18" s="70" t="s">
        <v>102</v>
      </c>
      <c r="IX18" s="70" t="s">
        <v>102</v>
      </c>
      <c r="IY18" s="70" t="s">
        <v>102</v>
      </c>
      <c r="IZ18" s="70" t="s">
        <v>102</v>
      </c>
      <c r="JA18" s="71" t="s">
        <v>102</v>
      </c>
      <c r="JB18" s="70" t="s">
        <v>102</v>
      </c>
      <c r="JC18" s="70">
        <v>1</v>
      </c>
      <c r="JD18" s="70" t="s">
        <v>102</v>
      </c>
      <c r="JE18" s="70" t="s">
        <v>102</v>
      </c>
      <c r="JF18" s="70" t="s">
        <v>102</v>
      </c>
      <c r="JG18" s="70" t="s">
        <v>102</v>
      </c>
      <c r="JH18" s="70" t="s">
        <v>102</v>
      </c>
      <c r="JI18" s="71" t="s">
        <v>102</v>
      </c>
      <c r="JJ18" s="70">
        <v>1</v>
      </c>
      <c r="JK18" s="70" t="s">
        <v>102</v>
      </c>
      <c r="JL18" s="70" t="s">
        <v>102</v>
      </c>
      <c r="JM18" s="70" t="s">
        <v>102</v>
      </c>
      <c r="JN18" s="70" t="s">
        <v>102</v>
      </c>
      <c r="JO18" s="70" t="s">
        <v>102</v>
      </c>
      <c r="JP18" s="70" t="s">
        <v>102</v>
      </c>
      <c r="JQ18" s="70" t="s">
        <v>102</v>
      </c>
      <c r="JR18" s="70" t="s">
        <v>102</v>
      </c>
      <c r="JS18" s="70" t="s">
        <v>102</v>
      </c>
      <c r="JT18" s="70">
        <v>12</v>
      </c>
      <c r="JU18" s="70" t="s">
        <v>102</v>
      </c>
      <c r="JV18" s="70" t="s">
        <v>102</v>
      </c>
      <c r="JW18" s="70" t="s">
        <v>102</v>
      </c>
      <c r="JX18" s="70" t="s">
        <v>102</v>
      </c>
      <c r="JY18" s="70" t="s">
        <v>102</v>
      </c>
      <c r="JZ18" s="70" t="s">
        <v>102</v>
      </c>
      <c r="KA18" s="70" t="s">
        <v>102</v>
      </c>
      <c r="KB18" s="70" t="s">
        <v>102</v>
      </c>
      <c r="KC18" s="70" t="s">
        <v>102</v>
      </c>
      <c r="KD18" s="70" t="s">
        <v>102</v>
      </c>
      <c r="KE18" s="70">
        <v>5</v>
      </c>
      <c r="KF18" s="70" t="s">
        <v>102</v>
      </c>
      <c r="KG18" s="70" t="s">
        <v>102</v>
      </c>
      <c r="KH18" s="70" t="s">
        <v>102</v>
      </c>
      <c r="KI18" s="70" t="s">
        <v>102</v>
      </c>
      <c r="KJ18" s="70" t="s">
        <v>102</v>
      </c>
      <c r="KK18" s="70" t="s">
        <v>102</v>
      </c>
      <c r="KL18" s="70" t="s">
        <v>102</v>
      </c>
      <c r="KM18" s="70" t="s">
        <v>102</v>
      </c>
      <c r="KN18" s="70" t="s">
        <v>102</v>
      </c>
      <c r="KO18" s="70" t="s">
        <v>102</v>
      </c>
      <c r="KP18" s="70" t="s">
        <v>102</v>
      </c>
      <c r="KQ18" s="70" t="s">
        <v>102</v>
      </c>
      <c r="KR18" s="70" t="s">
        <v>102</v>
      </c>
      <c r="KS18" s="70" t="s">
        <v>102</v>
      </c>
      <c r="KT18" s="70" t="s">
        <v>102</v>
      </c>
      <c r="KU18" s="70" t="s">
        <v>102</v>
      </c>
      <c r="KV18" s="70" t="s">
        <v>102</v>
      </c>
      <c r="KW18" s="70" t="s">
        <v>102</v>
      </c>
      <c r="KX18" s="70" t="s">
        <v>102</v>
      </c>
      <c r="KY18" s="70" t="s">
        <v>102</v>
      </c>
      <c r="KZ18" s="70" t="s">
        <v>102</v>
      </c>
      <c r="LA18" s="70" t="s">
        <v>102</v>
      </c>
      <c r="LB18" s="70" t="s">
        <v>102</v>
      </c>
      <c r="LC18" s="70" t="s">
        <v>102</v>
      </c>
      <c r="LD18" s="70" t="s">
        <v>102</v>
      </c>
      <c r="LE18" s="70" t="s">
        <v>102</v>
      </c>
      <c r="LF18" s="70" t="s">
        <v>102</v>
      </c>
      <c r="LG18" s="70" t="s">
        <v>102</v>
      </c>
      <c r="LH18" s="70" t="s">
        <v>102</v>
      </c>
      <c r="LI18" s="70">
        <v>35</v>
      </c>
      <c r="LJ18" s="70" t="s">
        <v>102</v>
      </c>
      <c r="LK18" s="70" t="s">
        <v>102</v>
      </c>
      <c r="LL18" s="70" t="s">
        <v>102</v>
      </c>
      <c r="LM18" s="70" t="s">
        <v>102</v>
      </c>
      <c r="LN18" s="70" t="s">
        <v>102</v>
      </c>
      <c r="LO18" s="70" t="s">
        <v>102</v>
      </c>
      <c r="LP18" s="70" t="s">
        <v>102</v>
      </c>
      <c r="LQ18" s="70" t="s">
        <v>102</v>
      </c>
      <c r="LR18" s="70" t="s">
        <v>102</v>
      </c>
      <c r="LS18" s="70" t="s">
        <v>102</v>
      </c>
      <c r="LT18" s="70" t="s">
        <v>102</v>
      </c>
      <c r="LU18" s="70" t="s">
        <v>102</v>
      </c>
      <c r="LV18" s="70" t="s">
        <v>102</v>
      </c>
      <c r="LW18" s="70" t="s">
        <v>102</v>
      </c>
      <c r="LX18" s="70" t="s">
        <v>102</v>
      </c>
      <c r="LY18" s="70" t="s">
        <v>102</v>
      </c>
      <c r="LZ18" s="70" t="s">
        <v>102</v>
      </c>
      <c r="MA18" s="70" t="s">
        <v>102</v>
      </c>
      <c r="MB18" s="70" t="s">
        <v>102</v>
      </c>
      <c r="MC18" s="70" t="s">
        <v>102</v>
      </c>
      <c r="MD18" s="70" t="s">
        <v>102</v>
      </c>
      <c r="ME18" s="70" t="s">
        <v>102</v>
      </c>
      <c r="MF18" s="70" t="s">
        <v>102</v>
      </c>
      <c r="MG18" s="71" t="s">
        <v>102</v>
      </c>
      <c r="MH18" s="70" t="s">
        <v>102</v>
      </c>
      <c r="MI18" s="70" t="s">
        <v>102</v>
      </c>
      <c r="MJ18" s="70" t="s">
        <v>102</v>
      </c>
      <c r="MK18" s="70" t="s">
        <v>102</v>
      </c>
      <c r="ML18" s="70">
        <v>1</v>
      </c>
      <c r="MM18" s="70" t="s">
        <v>102</v>
      </c>
      <c r="MN18" s="70" t="s">
        <v>102</v>
      </c>
      <c r="MO18" s="70" t="s">
        <v>102</v>
      </c>
      <c r="MP18" s="70" t="s">
        <v>102</v>
      </c>
      <c r="MQ18" s="70" t="s">
        <v>102</v>
      </c>
      <c r="MR18" s="70" t="s">
        <v>102</v>
      </c>
      <c r="MS18" s="70" t="s">
        <v>102</v>
      </c>
      <c r="MT18" s="70" t="s">
        <v>102</v>
      </c>
      <c r="MU18" s="70" t="s">
        <v>102</v>
      </c>
      <c r="MV18" s="70" t="s">
        <v>102</v>
      </c>
      <c r="MW18" s="70" t="s">
        <v>102</v>
      </c>
      <c r="MX18" s="70" t="s">
        <v>102</v>
      </c>
      <c r="MY18" s="70" t="s">
        <v>102</v>
      </c>
      <c r="MZ18" s="70" t="s">
        <v>102</v>
      </c>
      <c r="NA18" s="70" t="s">
        <v>102</v>
      </c>
      <c r="NB18" s="70" t="s">
        <v>102</v>
      </c>
      <c r="NC18" s="70" t="s">
        <v>102</v>
      </c>
      <c r="ND18" s="70" t="s">
        <v>102</v>
      </c>
      <c r="NE18" s="70" t="s">
        <v>102</v>
      </c>
      <c r="NF18" s="70" t="s">
        <v>102</v>
      </c>
      <c r="NG18" s="70" t="s">
        <v>102</v>
      </c>
      <c r="NH18" s="70" t="s">
        <v>102</v>
      </c>
      <c r="NI18" s="70" t="s">
        <v>102</v>
      </c>
      <c r="NJ18" s="70" t="s">
        <v>102</v>
      </c>
      <c r="NK18" s="70" t="s">
        <v>102</v>
      </c>
      <c r="NL18" s="70" t="s">
        <v>102</v>
      </c>
      <c r="NM18" s="70" t="s">
        <v>102</v>
      </c>
      <c r="NN18" s="70">
        <v>5</v>
      </c>
      <c r="NO18" s="70">
        <v>91</v>
      </c>
      <c r="NP18" s="70" t="s">
        <v>102</v>
      </c>
      <c r="NQ18" s="70" t="s">
        <v>102</v>
      </c>
      <c r="NR18" s="70" t="s">
        <v>102</v>
      </c>
      <c r="NS18" s="70" t="s">
        <v>102</v>
      </c>
      <c r="NT18" s="70" t="s">
        <v>102</v>
      </c>
      <c r="NU18" s="70" t="s">
        <v>102</v>
      </c>
      <c r="NV18" s="70" t="s">
        <v>102</v>
      </c>
      <c r="NW18" s="70" t="s">
        <v>102</v>
      </c>
      <c r="NX18" s="70" t="s">
        <v>102</v>
      </c>
      <c r="NY18" s="70" t="s">
        <v>102</v>
      </c>
      <c r="NZ18" s="70" t="s">
        <v>102</v>
      </c>
      <c r="OA18" s="70" t="s">
        <v>102</v>
      </c>
      <c r="OB18" s="70" t="s">
        <v>102</v>
      </c>
      <c r="OC18" s="70">
        <v>1</v>
      </c>
      <c r="OD18" s="70" t="s">
        <v>102</v>
      </c>
      <c r="OE18" s="70" t="s">
        <v>102</v>
      </c>
      <c r="OF18" s="70">
        <v>1</v>
      </c>
      <c r="OG18" s="70" t="s">
        <v>102</v>
      </c>
      <c r="OH18" s="70" t="s">
        <v>102</v>
      </c>
      <c r="OI18" s="70" t="s">
        <v>102</v>
      </c>
      <c r="OJ18" s="72">
        <v>1</v>
      </c>
      <c r="OK18" s="70" t="s">
        <v>102</v>
      </c>
      <c r="OL18" s="70">
        <v>1</v>
      </c>
      <c r="OM18" s="70">
        <v>3</v>
      </c>
      <c r="ON18" s="70" t="s">
        <v>102</v>
      </c>
      <c r="OO18" s="70" t="s">
        <v>102</v>
      </c>
      <c r="OP18" s="71" t="s">
        <v>102</v>
      </c>
      <c r="OQ18" s="71" t="s">
        <v>102</v>
      </c>
      <c r="OR18" s="71" t="s">
        <v>102</v>
      </c>
      <c r="OS18" s="70" t="s">
        <v>102</v>
      </c>
      <c r="OT18" s="70">
        <v>1</v>
      </c>
      <c r="OU18" s="70" t="s">
        <v>102</v>
      </c>
      <c r="OV18" s="70" t="s">
        <v>102</v>
      </c>
      <c r="OW18" s="70" t="s">
        <v>102</v>
      </c>
      <c r="OX18" s="70" t="s">
        <v>102</v>
      </c>
      <c r="OY18" s="70">
        <f>11+22+228+2+1</f>
        <v>264</v>
      </c>
      <c r="OZ18" s="70" t="s">
        <v>102</v>
      </c>
      <c r="PA18" s="70" t="s">
        <v>102</v>
      </c>
      <c r="PB18" s="70" t="s">
        <v>102</v>
      </c>
      <c r="PC18" s="70" t="s">
        <v>102</v>
      </c>
      <c r="PD18" s="70" t="s">
        <v>102</v>
      </c>
      <c r="PE18" s="70" t="s">
        <v>102</v>
      </c>
      <c r="PF18" s="70" t="s">
        <v>102</v>
      </c>
      <c r="PG18" s="70" t="s">
        <v>102</v>
      </c>
      <c r="PH18" s="70">
        <v>1</v>
      </c>
      <c r="PI18" s="70" t="s">
        <v>102</v>
      </c>
      <c r="PJ18" s="70" t="s">
        <v>102</v>
      </c>
      <c r="PK18" s="70" t="s">
        <v>102</v>
      </c>
      <c r="PL18" s="70" t="s">
        <v>102</v>
      </c>
      <c r="PM18" s="70" t="s">
        <v>102</v>
      </c>
      <c r="PN18" s="70" t="s">
        <v>102</v>
      </c>
      <c r="PO18" s="70" t="s">
        <v>102</v>
      </c>
      <c r="PP18" s="70" t="s">
        <v>102</v>
      </c>
      <c r="PQ18" s="70" t="s">
        <v>102</v>
      </c>
      <c r="PR18" s="70" t="s">
        <v>102</v>
      </c>
      <c r="PS18" s="70" t="s">
        <v>102</v>
      </c>
      <c r="PT18" s="70" t="s">
        <v>102</v>
      </c>
      <c r="PU18" s="70" t="s">
        <v>102</v>
      </c>
      <c r="PV18" s="70" t="s">
        <v>102</v>
      </c>
      <c r="PW18" s="70" t="s">
        <v>102</v>
      </c>
      <c r="PX18" s="70" t="s">
        <v>102</v>
      </c>
      <c r="PY18" s="70" t="s">
        <v>102</v>
      </c>
      <c r="PZ18" s="70" t="s">
        <v>102</v>
      </c>
      <c r="QA18" s="70" t="s">
        <v>102</v>
      </c>
      <c r="QB18" s="70" t="s">
        <v>102</v>
      </c>
      <c r="QC18" s="70" t="s">
        <v>102</v>
      </c>
      <c r="QD18" s="71">
        <v>1</v>
      </c>
      <c r="QE18" s="71" t="s">
        <v>102</v>
      </c>
      <c r="QF18" s="70" t="s">
        <v>102</v>
      </c>
      <c r="QG18" s="70">
        <v>1</v>
      </c>
      <c r="QH18" s="70" t="s">
        <v>102</v>
      </c>
      <c r="QI18" s="70" t="s">
        <v>102</v>
      </c>
      <c r="QJ18" s="70" t="s">
        <v>102</v>
      </c>
      <c r="QK18" s="70" t="s">
        <v>102</v>
      </c>
      <c r="QL18" s="70" t="s">
        <v>102</v>
      </c>
      <c r="QM18" s="70" t="s">
        <v>102</v>
      </c>
      <c r="QN18" s="70" t="s">
        <v>102</v>
      </c>
      <c r="QO18" s="70" t="s">
        <v>102</v>
      </c>
      <c r="QP18" s="70" t="s">
        <v>102</v>
      </c>
      <c r="QQ18" s="70" t="s">
        <v>102</v>
      </c>
      <c r="QR18" s="70" t="s">
        <v>102</v>
      </c>
      <c r="QS18" s="70" t="s">
        <v>102</v>
      </c>
      <c r="QT18" s="70" t="s">
        <v>102</v>
      </c>
      <c r="QU18" s="70" t="s">
        <v>102</v>
      </c>
      <c r="QV18" s="70">
        <v>1</v>
      </c>
      <c r="QW18" s="70" t="s">
        <v>102</v>
      </c>
      <c r="QX18" s="70" t="s">
        <v>102</v>
      </c>
      <c r="QY18" s="70" t="s">
        <v>102</v>
      </c>
      <c r="QZ18" s="70" t="s">
        <v>102</v>
      </c>
      <c r="RA18" s="70" t="s">
        <v>102</v>
      </c>
      <c r="RB18" s="70" t="s">
        <v>102</v>
      </c>
      <c r="RC18" s="70" t="s">
        <v>102</v>
      </c>
      <c r="RD18" s="70" t="s">
        <v>102</v>
      </c>
      <c r="RE18" s="70" t="s">
        <v>102</v>
      </c>
      <c r="RF18" s="70" t="s">
        <v>102</v>
      </c>
      <c r="RG18" s="70" t="s">
        <v>102</v>
      </c>
      <c r="RH18" s="70" t="s">
        <v>102</v>
      </c>
      <c r="RI18" s="70" t="s">
        <v>102</v>
      </c>
      <c r="RJ18" s="70" t="s">
        <v>102</v>
      </c>
      <c r="RK18" s="70" t="s">
        <v>102</v>
      </c>
      <c r="RL18" s="70" t="s">
        <v>102</v>
      </c>
      <c r="RM18" s="70">
        <v>5</v>
      </c>
      <c r="RN18" s="70" t="s">
        <v>102</v>
      </c>
      <c r="RO18" s="70" t="s">
        <v>102</v>
      </c>
      <c r="RP18" s="70" t="s">
        <v>102</v>
      </c>
      <c r="RQ18" s="70" t="s">
        <v>102</v>
      </c>
      <c r="RR18" s="70" t="s">
        <v>102</v>
      </c>
      <c r="RS18" s="70" t="s">
        <v>102</v>
      </c>
      <c r="RT18" s="70" t="s">
        <v>102</v>
      </c>
      <c r="RU18" s="70" t="s">
        <v>102</v>
      </c>
      <c r="RV18" s="70">
        <v>2</v>
      </c>
      <c r="RW18" s="70" t="s">
        <v>102</v>
      </c>
      <c r="RX18" s="70" t="s">
        <v>102</v>
      </c>
      <c r="RY18" s="70" t="s">
        <v>102</v>
      </c>
      <c r="RZ18" s="70" t="s">
        <v>102</v>
      </c>
      <c r="SA18" s="70" t="s">
        <v>102</v>
      </c>
      <c r="SB18" s="70" t="s">
        <v>102</v>
      </c>
      <c r="SC18" s="70" t="s">
        <v>102</v>
      </c>
      <c r="SD18" s="70" t="s">
        <v>102</v>
      </c>
      <c r="SE18" s="70">
        <v>127</v>
      </c>
      <c r="SF18" s="70" t="s">
        <v>102</v>
      </c>
      <c r="SG18" s="70" t="s">
        <v>102</v>
      </c>
      <c r="SH18" s="70" t="s">
        <v>102</v>
      </c>
      <c r="SI18" s="70" t="s">
        <v>102</v>
      </c>
      <c r="SJ18" s="70" t="s">
        <v>102</v>
      </c>
      <c r="SK18" s="70" t="s">
        <v>102</v>
      </c>
      <c r="SL18" s="70" t="s">
        <v>102</v>
      </c>
      <c r="SM18" s="70" t="s">
        <v>102</v>
      </c>
      <c r="SN18" s="70" t="s">
        <v>102</v>
      </c>
      <c r="SO18" s="70" t="s">
        <v>102</v>
      </c>
      <c r="SP18" s="70" t="s">
        <v>102</v>
      </c>
      <c r="SQ18" s="70" t="s">
        <v>102</v>
      </c>
      <c r="SR18" s="70" t="s">
        <v>102</v>
      </c>
      <c r="SS18" s="70">
        <v>2</v>
      </c>
      <c r="ST18" s="70" t="s">
        <v>102</v>
      </c>
      <c r="SU18" s="70">
        <v>1</v>
      </c>
      <c r="SV18" s="71">
        <v>1</v>
      </c>
      <c r="SW18" s="70" t="s">
        <v>102</v>
      </c>
      <c r="SX18" s="70">
        <v>1</v>
      </c>
      <c r="SY18" s="70" t="s">
        <v>102</v>
      </c>
      <c r="SZ18" s="70" t="s">
        <v>102</v>
      </c>
      <c r="TA18" s="70">
        <v>7</v>
      </c>
      <c r="TB18" s="70" t="s">
        <v>102</v>
      </c>
      <c r="TC18" s="70" t="s">
        <v>102</v>
      </c>
      <c r="TD18" s="70" t="s">
        <v>102</v>
      </c>
      <c r="TE18" s="70">
        <v>4</v>
      </c>
      <c r="TF18" s="70" t="s">
        <v>102</v>
      </c>
      <c r="TG18" s="70" t="s">
        <v>102</v>
      </c>
      <c r="TH18" s="70" t="s">
        <v>102</v>
      </c>
      <c r="TI18" s="70" t="s">
        <v>102</v>
      </c>
      <c r="TJ18" s="70" t="s">
        <v>102</v>
      </c>
      <c r="TK18" s="70" t="s">
        <v>102</v>
      </c>
      <c r="TL18" s="70" t="s">
        <v>102</v>
      </c>
      <c r="TM18" s="70" t="s">
        <v>102</v>
      </c>
      <c r="TN18" s="70" t="s">
        <v>102</v>
      </c>
      <c r="TO18" s="70">
        <v>1</v>
      </c>
      <c r="TP18" s="70" t="s">
        <v>102</v>
      </c>
      <c r="TQ18" s="90"/>
      <c r="TR18" s="70" t="s">
        <v>102</v>
      </c>
      <c r="TS18" s="70" t="s">
        <v>102</v>
      </c>
      <c r="TT18" s="70" t="s">
        <v>102</v>
      </c>
      <c r="TU18" s="90"/>
      <c r="TV18" s="70" t="s">
        <v>102</v>
      </c>
      <c r="TW18" s="70" t="s">
        <v>102</v>
      </c>
      <c r="TX18" s="70">
        <f>3+1+3+26</f>
        <v>33</v>
      </c>
      <c r="TY18" s="70" t="s">
        <v>102</v>
      </c>
      <c r="TZ18" s="70" t="s">
        <v>102</v>
      </c>
      <c r="UA18" s="70" t="s">
        <v>102</v>
      </c>
      <c r="UB18" s="70" t="s">
        <v>102</v>
      </c>
      <c r="UC18" s="70" t="s">
        <v>102</v>
      </c>
      <c r="UD18" s="70" t="s">
        <v>102</v>
      </c>
      <c r="UE18" s="70" t="s">
        <v>102</v>
      </c>
      <c r="UF18" s="70" t="s">
        <v>102</v>
      </c>
      <c r="UG18" s="70" t="s">
        <v>102</v>
      </c>
      <c r="UH18" s="70" t="s">
        <v>102</v>
      </c>
      <c r="UI18" s="70">
        <v>1</v>
      </c>
      <c r="UJ18" s="70">
        <v>18</v>
      </c>
      <c r="UK18" s="70" t="s">
        <v>102</v>
      </c>
      <c r="UL18" s="70" t="s">
        <v>102</v>
      </c>
      <c r="UM18" s="70" t="s">
        <v>102</v>
      </c>
      <c r="UN18" s="70" t="s">
        <v>102</v>
      </c>
      <c r="UO18" s="70" t="s">
        <v>102</v>
      </c>
      <c r="UP18" s="70" t="s">
        <v>102</v>
      </c>
      <c r="UQ18" s="70" t="s">
        <v>102</v>
      </c>
      <c r="UR18" s="70" t="s">
        <v>102</v>
      </c>
      <c r="US18" s="70">
        <v>3</v>
      </c>
      <c r="UT18" s="70" t="s">
        <v>102</v>
      </c>
      <c r="UU18" s="70">
        <v>2</v>
      </c>
      <c r="UV18" s="70" t="s">
        <v>102</v>
      </c>
      <c r="UW18" s="70" t="s">
        <v>102</v>
      </c>
      <c r="UX18" s="70">
        <v>1</v>
      </c>
      <c r="UY18" s="70" t="s">
        <v>102</v>
      </c>
      <c r="UZ18" s="70" t="s">
        <v>102</v>
      </c>
      <c r="VA18" s="70" t="s">
        <v>102</v>
      </c>
      <c r="VB18" s="70" t="s">
        <v>102</v>
      </c>
      <c r="VC18" s="70" t="s">
        <v>102</v>
      </c>
      <c r="VD18" s="70" t="s">
        <v>102</v>
      </c>
      <c r="VE18" s="70" t="s">
        <v>102</v>
      </c>
      <c r="VF18" s="70" t="s">
        <v>102</v>
      </c>
      <c r="VG18" s="71">
        <v>1</v>
      </c>
      <c r="VH18" s="70" t="s">
        <v>102</v>
      </c>
      <c r="VI18" s="70" t="s">
        <v>102</v>
      </c>
      <c r="VJ18" s="71">
        <v>6</v>
      </c>
      <c r="VK18" s="70" t="s">
        <v>102</v>
      </c>
      <c r="VL18" s="70" t="s">
        <v>102</v>
      </c>
      <c r="VM18" s="70">
        <v>2</v>
      </c>
      <c r="VN18" s="70" t="s">
        <v>102</v>
      </c>
      <c r="VO18" s="70" t="s">
        <v>102</v>
      </c>
      <c r="VP18" s="70">
        <v>5</v>
      </c>
      <c r="VQ18" s="70">
        <v>6</v>
      </c>
      <c r="VR18" s="70" t="s">
        <v>102</v>
      </c>
      <c r="VS18" s="70" t="s">
        <v>102</v>
      </c>
      <c r="VT18" s="70" t="s">
        <v>102</v>
      </c>
      <c r="VU18" s="70" t="s">
        <v>102</v>
      </c>
      <c r="VV18" s="70" t="s">
        <v>102</v>
      </c>
      <c r="VW18" s="70" t="s">
        <v>102</v>
      </c>
      <c r="VX18" s="70" t="s">
        <v>102</v>
      </c>
      <c r="VY18" s="70" t="s">
        <v>102</v>
      </c>
      <c r="VZ18" s="70" t="s">
        <v>102</v>
      </c>
      <c r="WA18" s="70">
        <v>7</v>
      </c>
      <c r="WB18" s="70" t="s">
        <v>102</v>
      </c>
      <c r="WC18" s="70" t="s">
        <v>102</v>
      </c>
      <c r="WD18" s="70" t="s">
        <v>102</v>
      </c>
      <c r="WE18" s="70" t="s">
        <v>102</v>
      </c>
      <c r="WF18" s="70" t="s">
        <v>102</v>
      </c>
      <c r="WG18" s="70" t="s">
        <v>102</v>
      </c>
      <c r="WH18" s="70" t="s">
        <v>102</v>
      </c>
      <c r="WI18" s="90"/>
      <c r="WJ18" s="70" t="s">
        <v>102</v>
      </c>
      <c r="WK18" s="70" t="s">
        <v>102</v>
      </c>
      <c r="WL18" s="70" t="s">
        <v>102</v>
      </c>
      <c r="WM18" s="70" t="s">
        <v>102</v>
      </c>
      <c r="WN18" s="70" t="s">
        <v>102</v>
      </c>
      <c r="WO18" s="70" t="s">
        <v>102</v>
      </c>
      <c r="WP18" s="70" t="s">
        <v>102</v>
      </c>
      <c r="WQ18" s="70" t="s">
        <v>102</v>
      </c>
      <c r="WR18" s="70" t="s">
        <v>102</v>
      </c>
      <c r="WS18" s="70" t="s">
        <v>102</v>
      </c>
      <c r="WT18" s="70" t="s">
        <v>102</v>
      </c>
      <c r="WU18" s="70" t="s">
        <v>102</v>
      </c>
      <c r="WV18" s="70" t="s">
        <v>102</v>
      </c>
      <c r="WW18" s="70" t="s">
        <v>102</v>
      </c>
      <c r="WX18" s="70" t="s">
        <v>102</v>
      </c>
      <c r="WY18" s="70" t="s">
        <v>102</v>
      </c>
      <c r="WZ18" s="70" t="s">
        <v>102</v>
      </c>
      <c r="XA18" s="70" t="s">
        <v>102</v>
      </c>
      <c r="XB18" s="70" t="s">
        <v>102</v>
      </c>
      <c r="XC18" s="70" t="s">
        <v>102</v>
      </c>
      <c r="XD18" s="70" t="s">
        <v>102</v>
      </c>
      <c r="XE18" s="70" t="s">
        <v>102</v>
      </c>
      <c r="XF18" s="70" t="s">
        <v>102</v>
      </c>
      <c r="XG18" s="70" t="s">
        <v>102</v>
      </c>
      <c r="XH18" s="70" t="s">
        <v>102</v>
      </c>
      <c r="XI18" s="70" t="s">
        <v>102</v>
      </c>
      <c r="XJ18" s="70" t="s">
        <v>102</v>
      </c>
      <c r="XK18" s="70" t="s">
        <v>102</v>
      </c>
      <c r="XL18" s="70" t="s">
        <v>102</v>
      </c>
      <c r="XM18" s="70" t="s">
        <v>102</v>
      </c>
      <c r="XN18" s="70" t="s">
        <v>102</v>
      </c>
      <c r="XO18" s="70" t="s">
        <v>102</v>
      </c>
      <c r="XP18" s="70" t="s">
        <v>102</v>
      </c>
      <c r="XQ18" s="70" t="s">
        <v>102</v>
      </c>
      <c r="XR18" s="70" t="s">
        <v>102</v>
      </c>
      <c r="XS18" s="70" t="s">
        <v>102</v>
      </c>
      <c r="XT18" s="70" t="s">
        <v>102</v>
      </c>
      <c r="XU18" s="70" t="s">
        <v>102</v>
      </c>
      <c r="XV18" s="70" t="s">
        <v>102</v>
      </c>
      <c r="XW18" s="70" t="s">
        <v>102</v>
      </c>
      <c r="XX18" s="70" t="s">
        <v>102</v>
      </c>
      <c r="XY18" s="70" t="s">
        <v>102</v>
      </c>
      <c r="XZ18" s="70" t="s">
        <v>102</v>
      </c>
      <c r="YA18" s="70" t="s">
        <v>102</v>
      </c>
      <c r="YB18" s="70" t="s">
        <v>102</v>
      </c>
      <c r="YC18" s="70" t="s">
        <v>102</v>
      </c>
      <c r="YD18" s="70" t="s">
        <v>102</v>
      </c>
      <c r="YE18" s="70" t="s">
        <v>102</v>
      </c>
      <c r="YF18" s="70" t="s">
        <v>102</v>
      </c>
      <c r="YG18" s="70">
        <v>1</v>
      </c>
      <c r="YH18" s="70">
        <v>2</v>
      </c>
      <c r="YI18" s="70" t="s">
        <v>102</v>
      </c>
      <c r="YJ18" s="90"/>
      <c r="YK18" s="70" t="s">
        <v>102</v>
      </c>
      <c r="YL18" s="90"/>
      <c r="YM18" s="70" t="s">
        <v>102</v>
      </c>
      <c r="YN18" s="70" t="s">
        <v>102</v>
      </c>
      <c r="YO18" s="70" t="s">
        <v>102</v>
      </c>
      <c r="YP18" s="70" t="s">
        <v>102</v>
      </c>
      <c r="YQ18" s="70" t="s">
        <v>102</v>
      </c>
      <c r="YR18" s="70" t="s">
        <v>102</v>
      </c>
      <c r="YS18" s="70" t="s">
        <v>102</v>
      </c>
      <c r="YT18" s="70" t="s">
        <v>102</v>
      </c>
      <c r="YU18" s="70" t="s">
        <v>102</v>
      </c>
      <c r="YV18" s="105" t="s">
        <v>102</v>
      </c>
      <c r="YW18" s="90"/>
      <c r="YX18" s="70" t="s">
        <v>102</v>
      </c>
      <c r="YY18" s="70" t="s">
        <v>102</v>
      </c>
      <c r="YZ18" s="70" t="s">
        <v>102</v>
      </c>
      <c r="ZA18" s="105" t="s">
        <v>102</v>
      </c>
      <c r="ZB18" s="70" t="s">
        <v>102</v>
      </c>
      <c r="ZC18" s="70" t="s">
        <v>102</v>
      </c>
      <c r="ZD18" s="70" t="s">
        <v>102</v>
      </c>
      <c r="ZE18" s="70" t="s">
        <v>102</v>
      </c>
      <c r="ZF18" s="70" t="s">
        <v>102</v>
      </c>
      <c r="ZG18" s="70" t="s">
        <v>102</v>
      </c>
      <c r="ZH18" s="70" t="s">
        <v>102</v>
      </c>
      <c r="ZI18" s="105" t="s">
        <v>102</v>
      </c>
      <c r="ZJ18" s="70" t="s">
        <v>102</v>
      </c>
      <c r="ZK18" s="70" t="s">
        <v>102</v>
      </c>
      <c r="ZL18" s="70" t="s">
        <v>102</v>
      </c>
      <c r="ZM18" s="70" t="s">
        <v>102</v>
      </c>
      <c r="ZN18" s="70" t="s">
        <v>102</v>
      </c>
      <c r="ZO18" s="70" t="s">
        <v>102</v>
      </c>
      <c r="ZP18" s="70" t="s">
        <v>102</v>
      </c>
      <c r="ZQ18" s="70" t="s">
        <v>102</v>
      </c>
      <c r="ZR18" s="70" t="s">
        <v>102</v>
      </c>
      <c r="ZS18" s="70" t="s">
        <v>102</v>
      </c>
      <c r="ZT18" s="70" t="s">
        <v>102</v>
      </c>
      <c r="ZU18" s="70" t="s">
        <v>102</v>
      </c>
      <c r="ZV18" s="70" t="s">
        <v>102</v>
      </c>
      <c r="ZW18" s="70" t="s">
        <v>102</v>
      </c>
      <c r="ZX18" s="70" t="s">
        <v>102</v>
      </c>
      <c r="ZY18" s="70" t="s">
        <v>102</v>
      </c>
      <c r="ZZ18" s="70" t="s">
        <v>102</v>
      </c>
      <c r="AAA18" s="105" t="s">
        <v>102</v>
      </c>
      <c r="AAB18" s="70" t="s">
        <v>102</v>
      </c>
      <c r="AAC18" s="70" t="s">
        <v>102</v>
      </c>
      <c r="AAD18" s="70" t="s">
        <v>102</v>
      </c>
      <c r="AAE18" s="105" t="s">
        <v>102</v>
      </c>
      <c r="AAF18" s="70" t="s">
        <v>102</v>
      </c>
      <c r="AAG18" s="70" t="s">
        <v>102</v>
      </c>
      <c r="AAH18" s="70" t="s">
        <v>102</v>
      </c>
      <c r="AAI18" s="70" t="s">
        <v>102</v>
      </c>
      <c r="AAJ18" s="70" t="s">
        <v>102</v>
      </c>
      <c r="AAK18" s="70" t="s">
        <v>102</v>
      </c>
      <c r="AAL18" s="70" t="s">
        <v>102</v>
      </c>
      <c r="AAM18" s="70" t="s">
        <v>102</v>
      </c>
      <c r="AAN18" s="70" t="s">
        <v>102</v>
      </c>
      <c r="AAO18" s="105" t="s">
        <v>102</v>
      </c>
      <c r="AAP18" s="70" t="s">
        <v>102</v>
      </c>
      <c r="AAQ18" s="70" t="s">
        <v>102</v>
      </c>
      <c r="AAR18" s="70" t="s">
        <v>102</v>
      </c>
      <c r="AAS18" s="90"/>
      <c r="AAT18" s="70" t="s">
        <v>102</v>
      </c>
      <c r="AAU18" s="70" t="s">
        <v>102</v>
      </c>
      <c r="AAV18" s="90"/>
      <c r="AAW18" s="71" t="s">
        <v>102</v>
      </c>
      <c r="AAX18" s="70" t="s">
        <v>102</v>
      </c>
      <c r="AAY18" s="70" t="s">
        <v>102</v>
      </c>
      <c r="AAZ18" s="70" t="s">
        <v>102</v>
      </c>
      <c r="ABA18" s="70" t="s">
        <v>102</v>
      </c>
      <c r="ABB18" s="70" t="s">
        <v>102</v>
      </c>
      <c r="ABC18" s="70" t="s">
        <v>102</v>
      </c>
      <c r="ABD18" s="71" t="s">
        <v>102</v>
      </c>
      <c r="ABE18" s="70" t="s">
        <v>102</v>
      </c>
      <c r="ABF18" s="70" t="s">
        <v>102</v>
      </c>
      <c r="ABG18" s="70" t="s">
        <v>102</v>
      </c>
      <c r="ABH18" s="70" t="s">
        <v>102</v>
      </c>
      <c r="ABI18" s="70" t="s">
        <v>102</v>
      </c>
      <c r="ABJ18" s="70" t="s">
        <v>102</v>
      </c>
      <c r="ABK18" s="70" t="s">
        <v>102</v>
      </c>
      <c r="ABL18" s="70" t="s">
        <v>102</v>
      </c>
      <c r="ABM18" s="70" t="s">
        <v>102</v>
      </c>
      <c r="ABN18" s="70">
        <v>33</v>
      </c>
      <c r="ABO18" s="70" t="s">
        <v>102</v>
      </c>
      <c r="ABP18" s="70" t="s">
        <v>102</v>
      </c>
      <c r="ABQ18" s="70" t="s">
        <v>102</v>
      </c>
      <c r="ABR18" s="70" t="s">
        <v>102</v>
      </c>
      <c r="ABS18" s="70" t="s">
        <v>102</v>
      </c>
      <c r="ABT18" s="70" t="s">
        <v>102</v>
      </c>
      <c r="ABU18" s="71" t="s">
        <v>102</v>
      </c>
      <c r="ABV18" s="71" t="s">
        <v>102</v>
      </c>
      <c r="ABW18" s="70" t="s">
        <v>102</v>
      </c>
      <c r="ABX18" s="70" t="s">
        <v>102</v>
      </c>
      <c r="ABY18" s="70" t="s">
        <v>102</v>
      </c>
      <c r="ABZ18" s="70">
        <v>1</v>
      </c>
      <c r="ACA18" s="70" t="s">
        <v>102</v>
      </c>
      <c r="ACB18" s="70" t="s">
        <v>102</v>
      </c>
      <c r="ACC18" s="70" t="s">
        <v>102</v>
      </c>
      <c r="ACD18" s="70" t="s">
        <v>102</v>
      </c>
      <c r="ACE18" s="70" t="s">
        <v>102</v>
      </c>
      <c r="ACF18" s="70" t="s">
        <v>102</v>
      </c>
      <c r="ACG18" s="71" t="s">
        <v>102</v>
      </c>
      <c r="ACH18" s="70" t="s">
        <v>102</v>
      </c>
      <c r="ACI18" s="70">
        <v>1</v>
      </c>
      <c r="ACJ18" s="70" t="s">
        <v>102</v>
      </c>
      <c r="ACK18" s="70" t="s">
        <v>102</v>
      </c>
      <c r="ACL18" s="70" t="s">
        <v>102</v>
      </c>
      <c r="ACM18" s="70">
        <v>101</v>
      </c>
      <c r="ACN18" s="70" t="s">
        <v>102</v>
      </c>
      <c r="ACO18" s="105" t="s">
        <v>102</v>
      </c>
      <c r="ACP18" s="105" t="s">
        <v>102</v>
      </c>
      <c r="ACQ18" s="70" t="s">
        <v>102</v>
      </c>
      <c r="ACR18" s="70" t="s">
        <v>102</v>
      </c>
      <c r="ACS18" s="70" t="s">
        <v>102</v>
      </c>
      <c r="ACT18" s="70">
        <v>1</v>
      </c>
      <c r="ACU18" s="70" t="s">
        <v>102</v>
      </c>
      <c r="ACV18" s="70" t="s">
        <v>102</v>
      </c>
      <c r="ACW18" s="70" t="s">
        <v>102</v>
      </c>
      <c r="ACX18" s="70" t="s">
        <v>102</v>
      </c>
      <c r="ACY18" s="70" t="s">
        <v>102</v>
      </c>
      <c r="ACZ18" s="70" t="s">
        <v>102</v>
      </c>
      <c r="ADA18" s="70" t="s">
        <v>102</v>
      </c>
      <c r="ADB18" s="70" t="s">
        <v>102</v>
      </c>
      <c r="ADC18" s="70" t="s">
        <v>102</v>
      </c>
      <c r="ADD18" s="70" t="s">
        <v>102</v>
      </c>
      <c r="ADE18" s="70" t="s">
        <v>102</v>
      </c>
      <c r="ADF18" s="70" t="s">
        <v>102</v>
      </c>
      <c r="ADG18" s="70" t="s">
        <v>102</v>
      </c>
      <c r="ADH18" s="70">
        <v>2</v>
      </c>
      <c r="ADI18" s="70" t="s">
        <v>102</v>
      </c>
      <c r="ADJ18" s="70" t="s">
        <v>102</v>
      </c>
      <c r="ADK18" s="70" t="s">
        <v>102</v>
      </c>
      <c r="ADL18" s="70" t="s">
        <v>102</v>
      </c>
      <c r="ADM18" s="70" t="s">
        <v>102</v>
      </c>
      <c r="ADN18" s="70" t="s">
        <v>102</v>
      </c>
      <c r="ADO18" s="70">
        <v>1</v>
      </c>
      <c r="ADP18" s="70" t="s">
        <v>102</v>
      </c>
      <c r="ADQ18" s="70" t="s">
        <v>102</v>
      </c>
      <c r="ADR18" s="70" t="s">
        <v>102</v>
      </c>
      <c r="ADS18" s="70">
        <v>14</v>
      </c>
      <c r="ADT18" s="70" t="s">
        <v>102</v>
      </c>
      <c r="ADU18" s="70" t="s">
        <v>102</v>
      </c>
      <c r="ADV18" s="70" t="s">
        <v>102</v>
      </c>
      <c r="ADW18" s="70" t="s">
        <v>102</v>
      </c>
      <c r="ADX18" s="71" t="s">
        <v>102</v>
      </c>
      <c r="ADY18" s="70">
        <v>2</v>
      </c>
      <c r="ADZ18" s="70" t="s">
        <v>102</v>
      </c>
      <c r="AEA18" s="70">
        <v>1</v>
      </c>
      <c r="AEB18" s="70" t="s">
        <v>102</v>
      </c>
      <c r="AEC18" s="70" t="s">
        <v>102</v>
      </c>
      <c r="AED18" s="70">
        <v>2</v>
      </c>
      <c r="AEE18" s="70" t="s">
        <v>102</v>
      </c>
      <c r="AEF18" s="70" t="s">
        <v>102</v>
      </c>
      <c r="AEG18" s="70" t="s">
        <v>102</v>
      </c>
      <c r="AEH18" s="70" t="s">
        <v>102</v>
      </c>
      <c r="AEI18" s="70" t="s">
        <v>102</v>
      </c>
      <c r="AEJ18" s="70" t="s">
        <v>102</v>
      </c>
      <c r="AEK18" s="70" t="s">
        <v>102</v>
      </c>
      <c r="AEL18" s="70" t="s">
        <v>102</v>
      </c>
      <c r="AEM18" s="70" t="s">
        <v>102</v>
      </c>
      <c r="AEN18" s="70" t="s">
        <v>102</v>
      </c>
      <c r="AEO18" s="70" t="s">
        <v>102</v>
      </c>
      <c r="AEP18" s="70" t="s">
        <v>102</v>
      </c>
      <c r="AEQ18" s="70" t="s">
        <v>102</v>
      </c>
      <c r="AER18" s="70" t="s">
        <v>102</v>
      </c>
      <c r="AES18" s="70" t="s">
        <v>102</v>
      </c>
      <c r="AET18" s="71" t="s">
        <v>102</v>
      </c>
      <c r="AEU18" s="70" t="s">
        <v>102</v>
      </c>
      <c r="AEV18" s="70" t="s">
        <v>102</v>
      </c>
      <c r="AEW18" s="70" t="s">
        <v>102</v>
      </c>
      <c r="AEX18" s="90"/>
      <c r="AEY18" s="70" t="s">
        <v>102</v>
      </c>
      <c r="AEZ18" s="70" t="s">
        <v>102</v>
      </c>
      <c r="AFA18" s="70" t="s">
        <v>102</v>
      </c>
      <c r="AFB18" s="70" t="s">
        <v>102</v>
      </c>
      <c r="AFC18" s="70" t="s">
        <v>102</v>
      </c>
      <c r="AFD18" s="70" t="s">
        <v>102</v>
      </c>
      <c r="AFE18" s="70" t="s">
        <v>102</v>
      </c>
      <c r="AFF18" s="70" t="s">
        <v>102</v>
      </c>
      <c r="AFG18" s="70" t="s">
        <v>102</v>
      </c>
      <c r="AFH18" s="70">
        <v>5</v>
      </c>
      <c r="AFI18" s="70" t="s">
        <v>102</v>
      </c>
      <c r="AFJ18" s="70" t="s">
        <v>102</v>
      </c>
      <c r="AFK18" s="71" t="s">
        <v>102</v>
      </c>
      <c r="AFL18" s="70" t="s">
        <v>102</v>
      </c>
      <c r="AFM18" s="70" t="s">
        <v>102</v>
      </c>
      <c r="AFN18" s="70" t="s">
        <v>102</v>
      </c>
      <c r="AFO18" s="70">
        <v>1</v>
      </c>
      <c r="AFP18" s="70">
        <v>1</v>
      </c>
      <c r="AFQ18" s="70" t="s">
        <v>102</v>
      </c>
      <c r="AFR18" s="70" t="s">
        <v>102</v>
      </c>
      <c r="AFS18" s="70" t="s">
        <v>102</v>
      </c>
      <c r="AFT18" s="70" t="s">
        <v>102</v>
      </c>
      <c r="AFU18" s="70" t="s">
        <v>102</v>
      </c>
      <c r="AFV18" s="70" t="s">
        <v>102</v>
      </c>
      <c r="AFW18" s="70" t="s">
        <v>102</v>
      </c>
      <c r="AFX18" s="70" t="s">
        <v>102</v>
      </c>
      <c r="AFY18" s="70" t="s">
        <v>102</v>
      </c>
      <c r="AFZ18" s="70" t="s">
        <v>102</v>
      </c>
      <c r="AGA18" s="70" t="s">
        <v>102</v>
      </c>
      <c r="AGB18" s="70" t="s">
        <v>102</v>
      </c>
      <c r="AGC18" s="70" t="s">
        <v>102</v>
      </c>
      <c r="AGD18" s="70" t="s">
        <v>102</v>
      </c>
      <c r="AGE18" s="70" t="s">
        <v>102</v>
      </c>
      <c r="AGF18" s="70" t="s">
        <v>102</v>
      </c>
      <c r="AGG18" s="70" t="s">
        <v>102</v>
      </c>
      <c r="AGH18" s="70" t="s">
        <v>102</v>
      </c>
      <c r="AGI18" s="70" t="s">
        <v>102</v>
      </c>
      <c r="AGJ18" s="70" t="s">
        <v>102</v>
      </c>
      <c r="AGK18" s="70" t="s">
        <v>102</v>
      </c>
      <c r="AGL18" s="70" t="s">
        <v>102</v>
      </c>
      <c r="AGM18" s="70" t="s">
        <v>102</v>
      </c>
      <c r="AGN18" s="70" t="s">
        <v>102</v>
      </c>
      <c r="AGO18" s="70" t="s">
        <v>102</v>
      </c>
      <c r="AGP18" s="70" t="s">
        <v>102</v>
      </c>
      <c r="AGQ18" s="70" t="s">
        <v>102</v>
      </c>
      <c r="AGR18" s="70" t="s">
        <v>102</v>
      </c>
      <c r="AGS18" s="70" t="s">
        <v>102</v>
      </c>
      <c r="AGT18" s="70" t="s">
        <v>102</v>
      </c>
      <c r="AGU18" s="70" t="s">
        <v>102</v>
      </c>
      <c r="AGV18" s="70" t="s">
        <v>102</v>
      </c>
      <c r="AGW18" s="70" t="s">
        <v>102</v>
      </c>
      <c r="AGX18" s="70" t="s">
        <v>102</v>
      </c>
      <c r="AGY18" s="70" t="s">
        <v>102</v>
      </c>
      <c r="AGZ18" s="70" t="s">
        <v>102</v>
      </c>
      <c r="AHA18" s="70" t="s">
        <v>102</v>
      </c>
      <c r="AHB18" s="70" t="s">
        <v>102</v>
      </c>
      <c r="AHC18" s="70">
        <v>4</v>
      </c>
      <c r="AHD18" s="70" t="s">
        <v>102</v>
      </c>
      <c r="AHE18" s="70" t="s">
        <v>102</v>
      </c>
      <c r="AHF18" s="70" t="s">
        <v>102</v>
      </c>
      <c r="AHG18" s="70" t="s">
        <v>102</v>
      </c>
      <c r="AHH18" s="70" t="s">
        <v>102</v>
      </c>
      <c r="AHI18" s="70" t="s">
        <v>102</v>
      </c>
      <c r="AHJ18" s="70" t="s">
        <v>102</v>
      </c>
      <c r="AHK18" s="70" t="s">
        <v>102</v>
      </c>
      <c r="AHL18" s="70" t="s">
        <v>102</v>
      </c>
      <c r="AHM18" s="70" t="s">
        <v>102</v>
      </c>
      <c r="AHN18" s="70" t="s">
        <v>102</v>
      </c>
      <c r="AHO18" s="70" t="s">
        <v>102</v>
      </c>
      <c r="AHP18" s="70">
        <v>4</v>
      </c>
      <c r="AHQ18" s="70" t="s">
        <v>102</v>
      </c>
      <c r="AHR18" s="70" t="s">
        <v>102</v>
      </c>
      <c r="AHS18" s="70" t="s">
        <v>102</v>
      </c>
      <c r="AHT18" s="70" t="s">
        <v>102</v>
      </c>
      <c r="AHU18" s="70" t="s">
        <v>102</v>
      </c>
      <c r="AHV18" s="70" t="s">
        <v>102</v>
      </c>
      <c r="AHW18" s="70" t="s">
        <v>102</v>
      </c>
      <c r="AHX18" s="70" t="s">
        <v>102</v>
      </c>
      <c r="AHY18" s="70" t="s">
        <v>102</v>
      </c>
      <c r="AHZ18" s="70" t="s">
        <v>102</v>
      </c>
      <c r="AIA18" s="70">
        <v>2</v>
      </c>
      <c r="AIB18" s="70">
        <v>1</v>
      </c>
      <c r="AIC18" s="70">
        <v>12</v>
      </c>
      <c r="AID18" s="70" t="s">
        <v>102</v>
      </c>
      <c r="AIE18" s="70" t="s">
        <v>102</v>
      </c>
      <c r="AIF18" s="70" t="s">
        <v>102</v>
      </c>
      <c r="AIG18" s="70" t="s">
        <v>102</v>
      </c>
      <c r="AIH18" s="70" t="s">
        <v>102</v>
      </c>
      <c r="AII18" s="70" t="s">
        <v>102</v>
      </c>
      <c r="AIJ18" s="70" t="s">
        <v>102</v>
      </c>
      <c r="AIK18" s="70" t="s">
        <v>102</v>
      </c>
      <c r="AIL18" s="70" t="s">
        <v>102</v>
      </c>
      <c r="AIM18" s="70" t="s">
        <v>102</v>
      </c>
      <c r="AIN18" s="70" t="s">
        <v>102</v>
      </c>
      <c r="AIO18" s="70" t="s">
        <v>102</v>
      </c>
      <c r="AIP18" s="70" t="s">
        <v>102</v>
      </c>
      <c r="AIQ18" s="70" t="s">
        <v>102</v>
      </c>
      <c r="AIR18" s="70" t="s">
        <v>102</v>
      </c>
      <c r="AIS18" s="70" t="s">
        <v>102</v>
      </c>
      <c r="AIT18" s="70" t="s">
        <v>102</v>
      </c>
      <c r="AIU18" s="70" t="s">
        <v>102</v>
      </c>
      <c r="AIV18" s="70" t="s">
        <v>102</v>
      </c>
      <c r="AIW18" s="70">
        <v>1</v>
      </c>
      <c r="AIX18" s="70" t="s">
        <v>102</v>
      </c>
      <c r="AIY18" s="70" t="s">
        <v>102</v>
      </c>
      <c r="AIZ18" s="70" t="s">
        <v>102</v>
      </c>
      <c r="AJA18" s="70" t="s">
        <v>102</v>
      </c>
      <c r="AJB18" s="70" t="s">
        <v>102</v>
      </c>
      <c r="AJC18" s="70" t="s">
        <v>102</v>
      </c>
      <c r="AJD18" s="70" t="s">
        <v>102</v>
      </c>
      <c r="AJE18" s="70" t="s">
        <v>102</v>
      </c>
      <c r="AJF18" s="70" t="s">
        <v>102</v>
      </c>
      <c r="AJG18" s="70" t="s">
        <v>102</v>
      </c>
      <c r="AJH18" s="70" t="s">
        <v>102</v>
      </c>
      <c r="AJI18" s="70">
        <v>13</v>
      </c>
      <c r="AJJ18" s="70" t="s">
        <v>102</v>
      </c>
      <c r="AJK18" s="70" t="s">
        <v>102</v>
      </c>
      <c r="AJL18" s="70" t="s">
        <v>102</v>
      </c>
      <c r="AJM18" s="70" t="s">
        <v>102</v>
      </c>
      <c r="AJN18" s="70" t="s">
        <v>102</v>
      </c>
      <c r="AJO18" s="70" t="s">
        <v>102</v>
      </c>
      <c r="AJP18" s="70" t="s">
        <v>102</v>
      </c>
      <c r="AJQ18" s="70" t="s">
        <v>102</v>
      </c>
      <c r="AJR18" s="70" t="s">
        <v>102</v>
      </c>
      <c r="AJS18" s="70" t="s">
        <v>102</v>
      </c>
      <c r="AJT18" s="70">
        <v>13</v>
      </c>
      <c r="AJU18" s="70" t="s">
        <v>102</v>
      </c>
      <c r="AJV18" s="70" t="s">
        <v>102</v>
      </c>
      <c r="AJW18" s="70" t="s">
        <v>102</v>
      </c>
      <c r="AJX18" s="70" t="s">
        <v>102</v>
      </c>
      <c r="AJY18" s="70" t="s">
        <v>102</v>
      </c>
      <c r="AJZ18" s="70" t="s">
        <v>102</v>
      </c>
      <c r="AKA18" s="70" t="s">
        <v>102</v>
      </c>
      <c r="AKB18" s="70" t="s">
        <v>102</v>
      </c>
      <c r="AKC18" s="70" t="s">
        <v>102</v>
      </c>
      <c r="AKD18" s="70" t="s">
        <v>102</v>
      </c>
      <c r="AKE18" s="70" t="s">
        <v>102</v>
      </c>
      <c r="AKF18" s="70" t="s">
        <v>102</v>
      </c>
      <c r="AKG18" s="70" t="s">
        <v>102</v>
      </c>
      <c r="AKH18" s="71" t="s">
        <v>102</v>
      </c>
      <c r="AKI18" s="70" t="s">
        <v>102</v>
      </c>
      <c r="AKJ18" s="70" t="s">
        <v>102</v>
      </c>
      <c r="AKK18" s="70" t="s">
        <v>102</v>
      </c>
      <c r="AKL18" s="70">
        <v>3</v>
      </c>
      <c r="AKM18" s="70" t="s">
        <v>102</v>
      </c>
      <c r="AKN18" s="70" t="s">
        <v>102</v>
      </c>
      <c r="AKO18" s="70" t="s">
        <v>102</v>
      </c>
      <c r="AKP18" s="70" t="s">
        <v>102</v>
      </c>
      <c r="AKQ18" s="70" t="s">
        <v>102</v>
      </c>
      <c r="AKR18" s="70" t="s">
        <v>102</v>
      </c>
      <c r="AKS18" s="70" t="s">
        <v>102</v>
      </c>
      <c r="AKT18" s="70" t="s">
        <v>102</v>
      </c>
    </row>
    <row r="19" spans="1:982" ht="15" thickBot="1" x14ac:dyDescent="0.35">
      <c r="A19" s="75" t="s">
        <v>725</v>
      </c>
      <c r="B19" s="88"/>
      <c r="C19" s="70" t="s">
        <v>102</v>
      </c>
      <c r="D19" s="70" t="s">
        <v>102</v>
      </c>
      <c r="E19" s="71" t="s">
        <v>102</v>
      </c>
      <c r="F19" s="70" t="s">
        <v>102</v>
      </c>
      <c r="G19" s="71" t="s">
        <v>102</v>
      </c>
      <c r="H19" s="71">
        <v>4</v>
      </c>
      <c r="I19" s="71" t="s">
        <v>102</v>
      </c>
      <c r="J19" s="70" t="s">
        <v>102</v>
      </c>
      <c r="K19" s="70" t="s">
        <v>102</v>
      </c>
      <c r="L19" s="70">
        <v>2</v>
      </c>
      <c r="M19" s="71" t="s">
        <v>102</v>
      </c>
      <c r="N19" s="70">
        <v>4</v>
      </c>
      <c r="O19" s="70" t="s">
        <v>102</v>
      </c>
      <c r="P19" s="70" t="s">
        <v>102</v>
      </c>
      <c r="Q19" s="70" t="s">
        <v>102</v>
      </c>
      <c r="R19" s="70" t="s">
        <v>102</v>
      </c>
      <c r="S19" s="70" t="s">
        <v>102</v>
      </c>
      <c r="T19" s="70" t="s">
        <v>102</v>
      </c>
      <c r="U19" s="71" t="s">
        <v>102</v>
      </c>
      <c r="V19" s="70" t="s">
        <v>102</v>
      </c>
      <c r="W19" s="70" t="s">
        <v>102</v>
      </c>
      <c r="X19" s="70" t="s">
        <v>102</v>
      </c>
      <c r="Y19" s="71" t="s">
        <v>102</v>
      </c>
      <c r="Z19" s="71" t="s">
        <v>102</v>
      </c>
      <c r="AA19" s="71" t="s">
        <v>102</v>
      </c>
      <c r="AB19" s="71" t="s">
        <v>102</v>
      </c>
      <c r="AC19" s="70" t="s">
        <v>102</v>
      </c>
      <c r="AD19" s="70" t="s">
        <v>102</v>
      </c>
      <c r="AE19" s="70">
        <v>2</v>
      </c>
      <c r="AF19" s="70" t="s">
        <v>102</v>
      </c>
      <c r="AG19" s="70" t="s">
        <v>102</v>
      </c>
      <c r="AH19" s="70" t="s">
        <v>102</v>
      </c>
      <c r="AI19" s="70" t="s">
        <v>102</v>
      </c>
      <c r="AJ19" s="70" t="s">
        <v>102</v>
      </c>
      <c r="AK19" s="70" t="s">
        <v>102</v>
      </c>
      <c r="AL19" s="70">
        <v>1</v>
      </c>
      <c r="AM19" s="70" t="s">
        <v>102</v>
      </c>
      <c r="AN19" s="70" t="s">
        <v>102</v>
      </c>
      <c r="AO19" s="70">
        <v>4</v>
      </c>
      <c r="AP19" s="70" t="s">
        <v>102</v>
      </c>
      <c r="AQ19" s="70">
        <v>1</v>
      </c>
      <c r="AR19" s="70" t="s">
        <v>102</v>
      </c>
      <c r="AS19" s="70" t="s">
        <v>102</v>
      </c>
      <c r="AT19" s="70" t="s">
        <v>102</v>
      </c>
      <c r="AU19" s="90"/>
      <c r="AV19" s="70" t="s">
        <v>102</v>
      </c>
      <c r="AW19" s="70" t="s">
        <v>102</v>
      </c>
      <c r="AX19" s="70" t="s">
        <v>102</v>
      </c>
      <c r="AY19" s="70" t="s">
        <v>102</v>
      </c>
      <c r="AZ19" s="70" t="s">
        <v>102</v>
      </c>
      <c r="BA19" s="70">
        <v>8</v>
      </c>
      <c r="BB19" s="70" t="s">
        <v>102</v>
      </c>
      <c r="BC19" s="70">
        <v>4</v>
      </c>
      <c r="BD19" s="70" t="s">
        <v>102</v>
      </c>
      <c r="BE19" s="90"/>
      <c r="BF19" s="70" t="s">
        <v>102</v>
      </c>
      <c r="BG19" s="70">
        <v>1</v>
      </c>
      <c r="BH19" s="70" t="s">
        <v>102</v>
      </c>
      <c r="BI19" s="70" t="s">
        <v>102</v>
      </c>
      <c r="BJ19" s="70" t="s">
        <v>102</v>
      </c>
      <c r="BK19" s="90"/>
      <c r="BL19" s="70" t="s">
        <v>102</v>
      </c>
      <c r="BM19" s="70" t="s">
        <v>102</v>
      </c>
      <c r="BN19" s="70" t="s">
        <v>102</v>
      </c>
      <c r="BO19" s="70" t="s">
        <v>102</v>
      </c>
      <c r="BP19" s="70" t="s">
        <v>102</v>
      </c>
      <c r="BQ19" s="70" t="s">
        <v>102</v>
      </c>
      <c r="BR19" s="70" t="s">
        <v>102</v>
      </c>
      <c r="BS19" s="70" t="s">
        <v>102</v>
      </c>
      <c r="BT19" s="70" t="s">
        <v>102</v>
      </c>
      <c r="BU19" s="70" t="s">
        <v>102</v>
      </c>
      <c r="BV19" s="70" t="s">
        <v>102</v>
      </c>
      <c r="BW19" s="70" t="s">
        <v>102</v>
      </c>
      <c r="BX19" s="70" t="s">
        <v>102</v>
      </c>
      <c r="BY19" s="70" t="s">
        <v>102</v>
      </c>
      <c r="BZ19" s="70" t="s">
        <v>102</v>
      </c>
      <c r="CA19" s="70" t="s">
        <v>102</v>
      </c>
      <c r="CB19" s="70" t="s">
        <v>102</v>
      </c>
      <c r="CC19" s="70" t="s">
        <v>102</v>
      </c>
      <c r="CD19" s="70" t="s">
        <v>102</v>
      </c>
      <c r="CE19" s="70" t="s">
        <v>102</v>
      </c>
      <c r="CF19" s="70" t="s">
        <v>102</v>
      </c>
      <c r="CG19" s="70" t="s">
        <v>102</v>
      </c>
      <c r="CH19" s="70" t="s">
        <v>102</v>
      </c>
      <c r="CI19" s="70" t="s">
        <v>102</v>
      </c>
      <c r="CJ19" s="70" t="s">
        <v>102</v>
      </c>
      <c r="CK19" s="70" t="s">
        <v>102</v>
      </c>
      <c r="CL19" s="70" t="s">
        <v>102</v>
      </c>
      <c r="CM19" s="70" t="s">
        <v>102</v>
      </c>
      <c r="CN19" s="70" t="s">
        <v>102</v>
      </c>
      <c r="CO19" s="70" t="s">
        <v>102</v>
      </c>
      <c r="CP19" s="70" t="s">
        <v>102</v>
      </c>
      <c r="CQ19" s="70" t="s">
        <v>102</v>
      </c>
      <c r="CR19" s="70" t="s">
        <v>102</v>
      </c>
      <c r="CS19" s="70" t="s">
        <v>102</v>
      </c>
      <c r="CT19" s="70" t="s">
        <v>102</v>
      </c>
      <c r="CU19" s="70" t="s">
        <v>102</v>
      </c>
      <c r="CV19" s="70" t="s">
        <v>102</v>
      </c>
      <c r="CW19" s="70" t="s">
        <v>102</v>
      </c>
      <c r="CX19" s="70" t="s">
        <v>102</v>
      </c>
      <c r="CY19" s="70" t="s">
        <v>102</v>
      </c>
      <c r="CZ19" s="70" t="s">
        <v>102</v>
      </c>
      <c r="DA19" s="70" t="s">
        <v>102</v>
      </c>
      <c r="DB19" s="70" t="s">
        <v>102</v>
      </c>
      <c r="DC19" s="70" t="s">
        <v>102</v>
      </c>
      <c r="DD19" s="70" t="s">
        <v>102</v>
      </c>
      <c r="DE19" s="70" t="s">
        <v>102</v>
      </c>
      <c r="DF19" s="70" t="s">
        <v>102</v>
      </c>
      <c r="DG19" s="70" t="s">
        <v>102</v>
      </c>
      <c r="DH19" s="70" t="s">
        <v>102</v>
      </c>
      <c r="DI19" s="70" t="s">
        <v>102</v>
      </c>
      <c r="DJ19" s="70" t="s">
        <v>102</v>
      </c>
      <c r="DK19" s="70" t="s">
        <v>102</v>
      </c>
      <c r="DL19" s="70" t="s">
        <v>102</v>
      </c>
      <c r="DM19" s="70" t="s">
        <v>102</v>
      </c>
      <c r="DN19" s="70" t="s">
        <v>102</v>
      </c>
      <c r="DO19" s="70" t="s">
        <v>102</v>
      </c>
      <c r="DP19" s="70" t="s">
        <v>102</v>
      </c>
      <c r="DQ19" s="70" t="s">
        <v>102</v>
      </c>
      <c r="DR19" s="70" t="s">
        <v>102</v>
      </c>
      <c r="DS19" s="70" t="s">
        <v>102</v>
      </c>
      <c r="DT19" s="70" t="s">
        <v>102</v>
      </c>
      <c r="DU19" s="70" t="s">
        <v>102</v>
      </c>
      <c r="DV19" s="70" t="s">
        <v>102</v>
      </c>
      <c r="DW19" s="70" t="s">
        <v>102</v>
      </c>
      <c r="DX19" s="70" t="s">
        <v>102</v>
      </c>
      <c r="DY19" s="70" t="s">
        <v>102</v>
      </c>
      <c r="DZ19" s="70" t="s">
        <v>102</v>
      </c>
      <c r="EA19" s="70" t="s">
        <v>102</v>
      </c>
      <c r="EB19" s="70" t="s">
        <v>102</v>
      </c>
      <c r="EC19" s="70" t="s">
        <v>102</v>
      </c>
      <c r="ED19" s="70" t="s">
        <v>102</v>
      </c>
      <c r="EE19" s="70" t="s">
        <v>102</v>
      </c>
      <c r="EF19" s="70" t="s">
        <v>102</v>
      </c>
      <c r="EG19" s="70" t="s">
        <v>102</v>
      </c>
      <c r="EH19" s="71" t="s">
        <v>102</v>
      </c>
      <c r="EI19" s="70" t="s">
        <v>102</v>
      </c>
      <c r="EJ19" s="70" t="s">
        <v>102</v>
      </c>
      <c r="EK19" s="70" t="s">
        <v>102</v>
      </c>
      <c r="EL19" s="70" t="s">
        <v>102</v>
      </c>
      <c r="EM19" s="70" t="s">
        <v>102</v>
      </c>
      <c r="EN19" s="70" t="s">
        <v>102</v>
      </c>
      <c r="EO19" s="70" t="s">
        <v>102</v>
      </c>
      <c r="EP19" s="70" t="s">
        <v>102</v>
      </c>
      <c r="EQ19" s="70" t="s">
        <v>102</v>
      </c>
      <c r="ER19" s="70" t="s">
        <v>102</v>
      </c>
      <c r="ES19" s="70" t="s">
        <v>102</v>
      </c>
      <c r="ET19" s="90"/>
      <c r="EU19" s="70" t="s">
        <v>102</v>
      </c>
      <c r="EV19" s="70" t="s">
        <v>102</v>
      </c>
      <c r="EW19" s="90"/>
      <c r="EX19" s="70" t="s">
        <v>102</v>
      </c>
      <c r="EY19" s="70" t="s">
        <v>102</v>
      </c>
      <c r="EZ19" s="70" t="s">
        <v>102</v>
      </c>
      <c r="FA19" s="70" t="s">
        <v>102</v>
      </c>
      <c r="FB19" s="70" t="s">
        <v>102</v>
      </c>
      <c r="FC19" s="70" t="s">
        <v>102</v>
      </c>
      <c r="FD19" s="70" t="s">
        <v>102</v>
      </c>
      <c r="FE19" s="70" t="s">
        <v>102</v>
      </c>
      <c r="FF19" s="70" t="s">
        <v>102</v>
      </c>
      <c r="FG19" s="70" t="s">
        <v>102</v>
      </c>
      <c r="FH19" s="70" t="s">
        <v>102</v>
      </c>
      <c r="FI19" s="70" t="s">
        <v>102</v>
      </c>
      <c r="FJ19" s="70" t="s">
        <v>102</v>
      </c>
      <c r="FK19" s="70">
        <v>12</v>
      </c>
      <c r="FL19" s="70" t="s">
        <v>102</v>
      </c>
      <c r="FM19" s="70" t="s">
        <v>102</v>
      </c>
      <c r="FN19" s="70" t="s">
        <v>102</v>
      </c>
      <c r="FO19" s="70" t="s">
        <v>102</v>
      </c>
      <c r="FP19" s="70" t="s">
        <v>102</v>
      </c>
      <c r="FQ19" s="70" t="s">
        <v>102</v>
      </c>
      <c r="FR19" s="70" t="s">
        <v>102</v>
      </c>
      <c r="FS19" s="70" t="s">
        <v>102</v>
      </c>
      <c r="FT19" s="70" t="s">
        <v>102</v>
      </c>
      <c r="FU19" s="70">
        <v>7</v>
      </c>
      <c r="FV19" s="70" t="s">
        <v>102</v>
      </c>
      <c r="FW19" s="70" t="s">
        <v>102</v>
      </c>
      <c r="FX19" s="70" t="s">
        <v>102</v>
      </c>
      <c r="FY19" s="70" t="s">
        <v>102</v>
      </c>
      <c r="FZ19" s="70" t="s">
        <v>102</v>
      </c>
      <c r="GA19" s="70" t="s">
        <v>102</v>
      </c>
      <c r="GB19" s="70" t="s">
        <v>102</v>
      </c>
      <c r="GC19" s="70" t="s">
        <v>102</v>
      </c>
      <c r="GD19" s="70" t="s">
        <v>102</v>
      </c>
      <c r="GE19" s="70" t="s">
        <v>102</v>
      </c>
      <c r="GF19" s="70" t="s">
        <v>102</v>
      </c>
      <c r="GG19" s="70" t="s">
        <v>102</v>
      </c>
      <c r="GH19" s="70" t="s">
        <v>102</v>
      </c>
      <c r="GI19" s="70" t="s">
        <v>102</v>
      </c>
      <c r="GJ19" s="70" t="s">
        <v>102</v>
      </c>
      <c r="GK19" s="70" t="s">
        <v>102</v>
      </c>
      <c r="GL19" s="70" t="s">
        <v>102</v>
      </c>
      <c r="GM19" s="70" t="s">
        <v>102</v>
      </c>
      <c r="GN19" s="70">
        <v>5</v>
      </c>
      <c r="GO19" s="70">
        <v>1</v>
      </c>
      <c r="GP19" s="70" t="s">
        <v>102</v>
      </c>
      <c r="GQ19" s="70">
        <v>3</v>
      </c>
      <c r="GR19" s="70" t="s">
        <v>102</v>
      </c>
      <c r="GS19" s="70" t="s">
        <v>102</v>
      </c>
      <c r="GT19" s="70" t="s">
        <v>102</v>
      </c>
      <c r="GU19" s="70" t="s">
        <v>102</v>
      </c>
      <c r="GV19" s="70" t="s">
        <v>102</v>
      </c>
      <c r="GW19" s="70" t="s">
        <v>102</v>
      </c>
      <c r="GX19" s="70" t="s">
        <v>102</v>
      </c>
      <c r="GY19" s="70" t="s">
        <v>102</v>
      </c>
      <c r="GZ19" s="70" t="s">
        <v>102</v>
      </c>
      <c r="HA19" s="70">
        <v>3</v>
      </c>
      <c r="HB19" s="70" t="s">
        <v>102</v>
      </c>
      <c r="HC19" s="71" t="s">
        <v>102</v>
      </c>
      <c r="HD19" s="70" t="s">
        <v>102</v>
      </c>
      <c r="HE19" s="90"/>
      <c r="HF19" s="70" t="s">
        <v>102</v>
      </c>
      <c r="HG19" s="90"/>
      <c r="HH19" s="70" t="s">
        <v>102</v>
      </c>
      <c r="HI19" s="70" t="s">
        <v>102</v>
      </c>
      <c r="HJ19" s="70" t="s">
        <v>102</v>
      </c>
      <c r="HK19" s="90"/>
      <c r="HL19" s="70">
        <v>1</v>
      </c>
      <c r="HM19" s="70" t="s">
        <v>102</v>
      </c>
      <c r="HN19" s="70" t="s">
        <v>102</v>
      </c>
      <c r="HO19" s="70" t="s">
        <v>102</v>
      </c>
      <c r="HP19" s="70">
        <v>5</v>
      </c>
      <c r="HQ19" s="70" t="s">
        <v>102</v>
      </c>
      <c r="HR19" s="70" t="s">
        <v>102</v>
      </c>
      <c r="HS19" s="70" t="s">
        <v>102</v>
      </c>
      <c r="HT19" s="70" t="s">
        <v>102</v>
      </c>
      <c r="HU19" s="70" t="s">
        <v>102</v>
      </c>
      <c r="HV19" s="70" t="s">
        <v>102</v>
      </c>
      <c r="HW19" s="70" t="s">
        <v>102</v>
      </c>
      <c r="HX19" s="70" t="s">
        <v>102</v>
      </c>
      <c r="HY19" s="70" t="s">
        <v>102</v>
      </c>
      <c r="HZ19" s="70" t="s">
        <v>102</v>
      </c>
      <c r="IA19" s="70" t="s">
        <v>102</v>
      </c>
      <c r="IB19" s="70" t="s">
        <v>102</v>
      </c>
      <c r="IC19" s="70" t="s">
        <v>102</v>
      </c>
      <c r="ID19" s="70" t="s">
        <v>102</v>
      </c>
      <c r="IE19" s="71" t="s">
        <v>102</v>
      </c>
      <c r="IF19" s="70" t="s">
        <v>102</v>
      </c>
      <c r="IG19" s="70" t="s">
        <v>102</v>
      </c>
      <c r="IH19" s="70" t="s">
        <v>102</v>
      </c>
      <c r="II19" s="70" t="s">
        <v>102</v>
      </c>
      <c r="IJ19" s="70" t="s">
        <v>102</v>
      </c>
      <c r="IK19" s="70" t="s">
        <v>102</v>
      </c>
      <c r="IL19" s="70" t="s">
        <v>102</v>
      </c>
      <c r="IM19" s="70" t="s">
        <v>102</v>
      </c>
      <c r="IN19" s="70" t="s">
        <v>102</v>
      </c>
      <c r="IO19" s="70" t="s">
        <v>102</v>
      </c>
      <c r="IP19" s="70" t="s">
        <v>102</v>
      </c>
      <c r="IQ19" s="70" t="s">
        <v>102</v>
      </c>
      <c r="IR19" s="70" t="s">
        <v>102</v>
      </c>
      <c r="IS19" s="70" t="s">
        <v>102</v>
      </c>
      <c r="IT19" s="70" t="s">
        <v>102</v>
      </c>
      <c r="IU19" s="70" t="s">
        <v>102</v>
      </c>
      <c r="IV19" s="70" t="s">
        <v>102</v>
      </c>
      <c r="IW19" s="70" t="s">
        <v>102</v>
      </c>
      <c r="IX19" s="70" t="s">
        <v>102</v>
      </c>
      <c r="IY19" s="70" t="s">
        <v>102</v>
      </c>
      <c r="IZ19" s="70" t="s">
        <v>102</v>
      </c>
      <c r="JA19" s="71" t="s">
        <v>102</v>
      </c>
      <c r="JB19" s="70" t="s">
        <v>102</v>
      </c>
      <c r="JC19" s="70" t="s">
        <v>102</v>
      </c>
      <c r="JD19" s="70" t="s">
        <v>102</v>
      </c>
      <c r="JE19" s="70" t="s">
        <v>102</v>
      </c>
      <c r="JF19" s="70" t="s">
        <v>102</v>
      </c>
      <c r="JG19" s="70" t="s">
        <v>102</v>
      </c>
      <c r="JH19" s="70" t="s">
        <v>102</v>
      </c>
      <c r="JI19" s="71" t="s">
        <v>102</v>
      </c>
      <c r="JJ19" s="70" t="s">
        <v>102</v>
      </c>
      <c r="JK19" s="70" t="s">
        <v>102</v>
      </c>
      <c r="JL19" s="70" t="s">
        <v>102</v>
      </c>
      <c r="JM19" s="70" t="s">
        <v>102</v>
      </c>
      <c r="JN19" s="70" t="s">
        <v>102</v>
      </c>
      <c r="JO19" s="70" t="s">
        <v>102</v>
      </c>
      <c r="JP19" s="70" t="s">
        <v>102</v>
      </c>
      <c r="JQ19" s="70" t="s">
        <v>102</v>
      </c>
      <c r="JR19" s="70" t="s">
        <v>102</v>
      </c>
      <c r="JS19" s="70" t="s">
        <v>102</v>
      </c>
      <c r="JT19" s="70" t="s">
        <v>102</v>
      </c>
      <c r="JU19" s="70" t="s">
        <v>102</v>
      </c>
      <c r="JV19" s="70" t="s">
        <v>102</v>
      </c>
      <c r="JW19" s="70" t="s">
        <v>102</v>
      </c>
      <c r="JX19" s="70" t="s">
        <v>102</v>
      </c>
      <c r="JY19" s="70" t="s">
        <v>102</v>
      </c>
      <c r="JZ19" s="70" t="s">
        <v>102</v>
      </c>
      <c r="KA19" s="70" t="s">
        <v>102</v>
      </c>
      <c r="KB19" s="70">
        <v>1</v>
      </c>
      <c r="KC19" s="70" t="s">
        <v>102</v>
      </c>
      <c r="KD19" s="70" t="s">
        <v>102</v>
      </c>
      <c r="KE19" s="70" t="s">
        <v>102</v>
      </c>
      <c r="KF19" s="70" t="s">
        <v>102</v>
      </c>
      <c r="KG19" s="70" t="s">
        <v>102</v>
      </c>
      <c r="KH19" s="70" t="s">
        <v>102</v>
      </c>
      <c r="KI19" s="70" t="s">
        <v>102</v>
      </c>
      <c r="KJ19" s="70" t="s">
        <v>102</v>
      </c>
      <c r="KK19" s="70" t="s">
        <v>102</v>
      </c>
      <c r="KL19" s="70" t="s">
        <v>102</v>
      </c>
      <c r="KM19" s="70" t="s">
        <v>102</v>
      </c>
      <c r="KN19" s="70" t="s">
        <v>102</v>
      </c>
      <c r="KO19" s="70" t="s">
        <v>102</v>
      </c>
      <c r="KP19" s="70" t="s">
        <v>102</v>
      </c>
      <c r="KQ19" s="70" t="s">
        <v>102</v>
      </c>
      <c r="KR19" s="70" t="s">
        <v>102</v>
      </c>
      <c r="KS19" s="70" t="s">
        <v>102</v>
      </c>
      <c r="KT19" s="70" t="s">
        <v>102</v>
      </c>
      <c r="KU19" s="70" t="s">
        <v>102</v>
      </c>
      <c r="KV19" s="70" t="s">
        <v>102</v>
      </c>
      <c r="KW19" s="70" t="s">
        <v>102</v>
      </c>
      <c r="KX19" s="70" t="s">
        <v>102</v>
      </c>
      <c r="KY19" s="70" t="s">
        <v>102</v>
      </c>
      <c r="KZ19" s="70" t="s">
        <v>102</v>
      </c>
      <c r="LA19" s="70" t="s">
        <v>102</v>
      </c>
      <c r="LB19" s="70" t="s">
        <v>102</v>
      </c>
      <c r="LC19" s="70" t="s">
        <v>102</v>
      </c>
      <c r="LD19" s="70" t="s">
        <v>102</v>
      </c>
      <c r="LE19" s="70" t="s">
        <v>102</v>
      </c>
      <c r="LF19" s="70" t="s">
        <v>102</v>
      </c>
      <c r="LG19" s="70" t="s">
        <v>102</v>
      </c>
      <c r="LH19" s="70" t="s">
        <v>102</v>
      </c>
      <c r="LI19" s="70">
        <v>2</v>
      </c>
      <c r="LJ19" s="70" t="s">
        <v>102</v>
      </c>
      <c r="LK19" s="70" t="s">
        <v>102</v>
      </c>
      <c r="LL19" s="70" t="s">
        <v>102</v>
      </c>
      <c r="LM19" s="70" t="s">
        <v>102</v>
      </c>
      <c r="LN19" s="70" t="s">
        <v>102</v>
      </c>
      <c r="LO19" s="70" t="s">
        <v>102</v>
      </c>
      <c r="LP19" s="70" t="s">
        <v>102</v>
      </c>
      <c r="LQ19" s="70" t="s">
        <v>102</v>
      </c>
      <c r="LR19" s="70" t="s">
        <v>102</v>
      </c>
      <c r="LS19" s="70" t="s">
        <v>102</v>
      </c>
      <c r="LT19" s="70" t="s">
        <v>102</v>
      </c>
      <c r="LU19" s="70" t="s">
        <v>102</v>
      </c>
      <c r="LV19" s="70" t="s">
        <v>102</v>
      </c>
      <c r="LW19" s="70" t="s">
        <v>102</v>
      </c>
      <c r="LX19" s="70" t="s">
        <v>102</v>
      </c>
      <c r="LY19" s="70" t="s">
        <v>102</v>
      </c>
      <c r="LZ19" s="70" t="s">
        <v>102</v>
      </c>
      <c r="MA19" s="70" t="s">
        <v>102</v>
      </c>
      <c r="MB19" s="70" t="s">
        <v>102</v>
      </c>
      <c r="MC19" s="70" t="s">
        <v>102</v>
      </c>
      <c r="MD19" s="70" t="s">
        <v>102</v>
      </c>
      <c r="ME19" s="70" t="s">
        <v>102</v>
      </c>
      <c r="MF19" s="70" t="s">
        <v>102</v>
      </c>
      <c r="MG19" s="71" t="s">
        <v>102</v>
      </c>
      <c r="MH19" s="70" t="s">
        <v>102</v>
      </c>
      <c r="MI19" s="70" t="s">
        <v>102</v>
      </c>
      <c r="MJ19" s="70" t="s">
        <v>102</v>
      </c>
      <c r="MK19" s="70">
        <v>1</v>
      </c>
      <c r="ML19" s="70" t="s">
        <v>102</v>
      </c>
      <c r="MM19" s="70" t="s">
        <v>102</v>
      </c>
      <c r="MN19" s="70" t="s">
        <v>102</v>
      </c>
      <c r="MO19" s="70" t="s">
        <v>102</v>
      </c>
      <c r="MP19" s="70" t="s">
        <v>102</v>
      </c>
      <c r="MQ19" s="70" t="s">
        <v>102</v>
      </c>
      <c r="MR19" s="70" t="s">
        <v>102</v>
      </c>
      <c r="MS19" s="70" t="s">
        <v>102</v>
      </c>
      <c r="MT19" s="70" t="s">
        <v>102</v>
      </c>
      <c r="MU19" s="70" t="s">
        <v>102</v>
      </c>
      <c r="MV19" s="70" t="s">
        <v>102</v>
      </c>
      <c r="MW19" s="70" t="s">
        <v>102</v>
      </c>
      <c r="MX19" s="70" t="s">
        <v>102</v>
      </c>
      <c r="MY19" s="70" t="s">
        <v>102</v>
      </c>
      <c r="MZ19" s="70" t="s">
        <v>102</v>
      </c>
      <c r="NA19" s="70" t="s">
        <v>102</v>
      </c>
      <c r="NB19" s="70" t="s">
        <v>102</v>
      </c>
      <c r="NC19" s="70" t="s">
        <v>102</v>
      </c>
      <c r="ND19" s="70" t="s">
        <v>102</v>
      </c>
      <c r="NE19" s="70" t="s">
        <v>102</v>
      </c>
      <c r="NF19" s="70" t="s">
        <v>102</v>
      </c>
      <c r="NG19" s="70" t="s">
        <v>102</v>
      </c>
      <c r="NH19" s="70">
        <v>33</v>
      </c>
      <c r="NI19" s="70" t="s">
        <v>102</v>
      </c>
      <c r="NJ19" s="70" t="s">
        <v>102</v>
      </c>
      <c r="NK19" s="70" t="s">
        <v>102</v>
      </c>
      <c r="NL19" s="70" t="s">
        <v>102</v>
      </c>
      <c r="NM19" s="70" t="s">
        <v>102</v>
      </c>
      <c r="NN19" s="70" t="s">
        <v>102</v>
      </c>
      <c r="NO19" s="70">
        <v>58</v>
      </c>
      <c r="NP19" s="70" t="s">
        <v>102</v>
      </c>
      <c r="NQ19" s="70" t="s">
        <v>102</v>
      </c>
      <c r="NR19" s="70" t="s">
        <v>102</v>
      </c>
      <c r="NS19" s="70" t="s">
        <v>102</v>
      </c>
      <c r="NT19" s="70" t="s">
        <v>102</v>
      </c>
      <c r="NU19" s="70" t="s">
        <v>102</v>
      </c>
      <c r="NV19" s="70" t="s">
        <v>102</v>
      </c>
      <c r="NW19" s="70" t="s">
        <v>102</v>
      </c>
      <c r="NX19" s="70" t="s">
        <v>102</v>
      </c>
      <c r="NY19" s="70" t="s">
        <v>102</v>
      </c>
      <c r="NZ19" s="70" t="s">
        <v>102</v>
      </c>
      <c r="OA19" s="70" t="s">
        <v>102</v>
      </c>
      <c r="OB19" s="70" t="s">
        <v>102</v>
      </c>
      <c r="OC19" s="70" t="s">
        <v>102</v>
      </c>
      <c r="OD19" s="70" t="s">
        <v>102</v>
      </c>
      <c r="OE19" s="70">
        <v>1</v>
      </c>
      <c r="OF19" s="70" t="s">
        <v>102</v>
      </c>
      <c r="OG19" s="70" t="s">
        <v>102</v>
      </c>
      <c r="OH19" s="70" t="s">
        <v>102</v>
      </c>
      <c r="OI19" s="70" t="s">
        <v>102</v>
      </c>
      <c r="OJ19" s="72" t="s">
        <v>102</v>
      </c>
      <c r="OK19" s="70" t="s">
        <v>102</v>
      </c>
      <c r="OL19" s="70" t="s">
        <v>102</v>
      </c>
      <c r="OM19" s="70">
        <v>20</v>
      </c>
      <c r="ON19" s="70" t="s">
        <v>102</v>
      </c>
      <c r="OO19" s="70" t="s">
        <v>102</v>
      </c>
      <c r="OP19" s="71" t="s">
        <v>102</v>
      </c>
      <c r="OQ19" s="71" t="s">
        <v>102</v>
      </c>
      <c r="OR19" s="71" t="s">
        <v>102</v>
      </c>
      <c r="OS19" s="70" t="s">
        <v>102</v>
      </c>
      <c r="OT19" s="70" t="s">
        <v>102</v>
      </c>
      <c r="OU19" s="70" t="s">
        <v>102</v>
      </c>
      <c r="OV19" s="70" t="s">
        <v>102</v>
      </c>
      <c r="OW19" s="70" t="s">
        <v>102</v>
      </c>
      <c r="OX19" s="70" t="s">
        <v>102</v>
      </c>
      <c r="OY19" s="70">
        <f>19+28+7</f>
        <v>54</v>
      </c>
      <c r="OZ19" s="70" t="s">
        <v>102</v>
      </c>
      <c r="PA19" s="70" t="s">
        <v>102</v>
      </c>
      <c r="PB19" s="70" t="s">
        <v>102</v>
      </c>
      <c r="PC19" s="70" t="s">
        <v>102</v>
      </c>
      <c r="PD19" s="70" t="s">
        <v>102</v>
      </c>
      <c r="PE19" s="70" t="s">
        <v>102</v>
      </c>
      <c r="PF19" s="70" t="s">
        <v>102</v>
      </c>
      <c r="PG19" s="70" t="s">
        <v>102</v>
      </c>
      <c r="PH19" s="70" t="s">
        <v>102</v>
      </c>
      <c r="PI19" s="70" t="s">
        <v>102</v>
      </c>
      <c r="PJ19" s="70" t="s">
        <v>102</v>
      </c>
      <c r="PK19" s="70" t="s">
        <v>102</v>
      </c>
      <c r="PL19" s="70" t="s">
        <v>102</v>
      </c>
      <c r="PM19" s="70" t="s">
        <v>102</v>
      </c>
      <c r="PN19" s="70" t="s">
        <v>102</v>
      </c>
      <c r="PO19" s="70" t="s">
        <v>102</v>
      </c>
      <c r="PP19" s="70" t="s">
        <v>102</v>
      </c>
      <c r="PQ19" s="70" t="s">
        <v>102</v>
      </c>
      <c r="PR19" s="70" t="s">
        <v>102</v>
      </c>
      <c r="PS19" s="70" t="s">
        <v>102</v>
      </c>
      <c r="PT19" s="70" t="s">
        <v>102</v>
      </c>
      <c r="PU19" s="70" t="s">
        <v>102</v>
      </c>
      <c r="PV19" s="70" t="s">
        <v>102</v>
      </c>
      <c r="PW19" s="70" t="s">
        <v>102</v>
      </c>
      <c r="PX19" s="70" t="s">
        <v>102</v>
      </c>
      <c r="PY19" s="70" t="s">
        <v>102</v>
      </c>
      <c r="PZ19" s="70" t="s">
        <v>102</v>
      </c>
      <c r="QA19" s="70" t="s">
        <v>102</v>
      </c>
      <c r="QB19" s="70" t="s">
        <v>102</v>
      </c>
      <c r="QC19" s="70" t="s">
        <v>102</v>
      </c>
      <c r="QD19" s="71" t="s">
        <v>102</v>
      </c>
      <c r="QE19" s="71" t="s">
        <v>102</v>
      </c>
      <c r="QF19" s="70" t="s">
        <v>102</v>
      </c>
      <c r="QG19" s="70" t="s">
        <v>102</v>
      </c>
      <c r="QH19" s="70" t="s">
        <v>102</v>
      </c>
      <c r="QI19" s="70" t="s">
        <v>102</v>
      </c>
      <c r="QJ19" s="70" t="s">
        <v>102</v>
      </c>
      <c r="QK19" s="70" t="s">
        <v>102</v>
      </c>
      <c r="QL19" s="70" t="s">
        <v>102</v>
      </c>
      <c r="QM19" s="70" t="s">
        <v>102</v>
      </c>
      <c r="QN19" s="70" t="s">
        <v>102</v>
      </c>
      <c r="QO19" s="70" t="s">
        <v>102</v>
      </c>
      <c r="QP19" s="70" t="s">
        <v>102</v>
      </c>
      <c r="QQ19" s="70" t="s">
        <v>102</v>
      </c>
      <c r="QR19" s="70" t="s">
        <v>102</v>
      </c>
      <c r="QS19" s="70" t="s">
        <v>102</v>
      </c>
      <c r="QT19" s="70" t="s">
        <v>102</v>
      </c>
      <c r="QU19" s="70" t="s">
        <v>102</v>
      </c>
      <c r="QV19" s="70" t="s">
        <v>102</v>
      </c>
      <c r="QW19" s="70" t="s">
        <v>102</v>
      </c>
      <c r="QX19" s="70" t="s">
        <v>102</v>
      </c>
      <c r="QY19" s="70" t="s">
        <v>102</v>
      </c>
      <c r="QZ19" s="70" t="s">
        <v>102</v>
      </c>
      <c r="RA19" s="70" t="s">
        <v>102</v>
      </c>
      <c r="RB19" s="70" t="s">
        <v>102</v>
      </c>
      <c r="RC19" s="70" t="s">
        <v>102</v>
      </c>
      <c r="RD19" s="70" t="s">
        <v>102</v>
      </c>
      <c r="RE19" s="70" t="s">
        <v>102</v>
      </c>
      <c r="RF19" s="70" t="s">
        <v>102</v>
      </c>
      <c r="RG19" s="70" t="s">
        <v>102</v>
      </c>
      <c r="RH19" s="70" t="s">
        <v>102</v>
      </c>
      <c r="RI19" s="70" t="s">
        <v>102</v>
      </c>
      <c r="RJ19" s="70" t="s">
        <v>102</v>
      </c>
      <c r="RK19" s="70" t="s">
        <v>102</v>
      </c>
      <c r="RL19" s="70" t="s">
        <v>102</v>
      </c>
      <c r="RM19" s="70" t="s">
        <v>102</v>
      </c>
      <c r="RN19" s="70" t="s">
        <v>102</v>
      </c>
      <c r="RO19" s="70" t="s">
        <v>102</v>
      </c>
      <c r="RP19" s="70">
        <v>1</v>
      </c>
      <c r="RQ19" s="70" t="s">
        <v>102</v>
      </c>
      <c r="RR19" s="70" t="s">
        <v>102</v>
      </c>
      <c r="RS19" s="70" t="s">
        <v>102</v>
      </c>
      <c r="RT19" s="70">
        <v>1</v>
      </c>
      <c r="RU19" s="70" t="s">
        <v>102</v>
      </c>
      <c r="RV19" s="70">
        <v>1</v>
      </c>
      <c r="RW19" s="70" t="s">
        <v>102</v>
      </c>
      <c r="RX19" s="70" t="s">
        <v>102</v>
      </c>
      <c r="RY19" s="70" t="s">
        <v>102</v>
      </c>
      <c r="RZ19" s="70" t="s">
        <v>102</v>
      </c>
      <c r="SA19" s="70" t="s">
        <v>102</v>
      </c>
      <c r="SB19" s="70" t="s">
        <v>102</v>
      </c>
      <c r="SC19" s="70" t="s">
        <v>102</v>
      </c>
      <c r="SD19" s="70" t="s">
        <v>102</v>
      </c>
      <c r="SE19" s="70">
        <v>8</v>
      </c>
      <c r="SF19" s="70" t="s">
        <v>102</v>
      </c>
      <c r="SG19" s="70" t="s">
        <v>102</v>
      </c>
      <c r="SH19" s="70" t="s">
        <v>102</v>
      </c>
      <c r="SI19" s="70" t="s">
        <v>102</v>
      </c>
      <c r="SJ19" s="70" t="s">
        <v>102</v>
      </c>
      <c r="SK19" s="70" t="s">
        <v>102</v>
      </c>
      <c r="SL19" s="70" t="s">
        <v>102</v>
      </c>
      <c r="SM19" s="70" t="s">
        <v>102</v>
      </c>
      <c r="SN19" s="70" t="s">
        <v>102</v>
      </c>
      <c r="SO19" s="70" t="s">
        <v>102</v>
      </c>
      <c r="SP19" s="70" t="s">
        <v>102</v>
      </c>
      <c r="SQ19" s="70" t="s">
        <v>102</v>
      </c>
      <c r="SR19" s="70" t="s">
        <v>102</v>
      </c>
      <c r="SS19" s="70" t="s">
        <v>102</v>
      </c>
      <c r="ST19" s="70" t="s">
        <v>102</v>
      </c>
      <c r="SU19" s="70" t="s">
        <v>102</v>
      </c>
      <c r="SV19" s="71" t="s">
        <v>102</v>
      </c>
      <c r="SW19" s="70" t="s">
        <v>102</v>
      </c>
      <c r="SX19" s="70" t="s">
        <v>102</v>
      </c>
      <c r="SY19" s="70" t="s">
        <v>102</v>
      </c>
      <c r="SZ19" s="70" t="s">
        <v>102</v>
      </c>
      <c r="TA19" s="70">
        <v>10</v>
      </c>
      <c r="TB19" s="70" t="s">
        <v>102</v>
      </c>
      <c r="TC19" s="70" t="s">
        <v>102</v>
      </c>
      <c r="TD19" s="70" t="s">
        <v>102</v>
      </c>
      <c r="TE19" s="70">
        <v>40</v>
      </c>
      <c r="TF19" s="70" t="s">
        <v>102</v>
      </c>
      <c r="TG19" s="70" t="s">
        <v>102</v>
      </c>
      <c r="TH19" s="70" t="s">
        <v>102</v>
      </c>
      <c r="TI19" s="70">
        <v>11</v>
      </c>
      <c r="TJ19" s="70" t="s">
        <v>102</v>
      </c>
      <c r="TK19" s="70" t="s">
        <v>102</v>
      </c>
      <c r="TL19" s="70" t="s">
        <v>102</v>
      </c>
      <c r="TM19" s="70" t="s">
        <v>102</v>
      </c>
      <c r="TN19" s="70" t="s">
        <v>102</v>
      </c>
      <c r="TO19" s="70" t="s">
        <v>102</v>
      </c>
      <c r="TP19" s="70" t="s">
        <v>102</v>
      </c>
      <c r="TQ19" s="90"/>
      <c r="TR19" s="70" t="s">
        <v>102</v>
      </c>
      <c r="TS19" s="70" t="s">
        <v>102</v>
      </c>
      <c r="TT19" s="70" t="s">
        <v>102</v>
      </c>
      <c r="TU19" s="90"/>
      <c r="TV19" s="70" t="s">
        <v>102</v>
      </c>
      <c r="TW19" s="70" t="s">
        <v>102</v>
      </c>
      <c r="TX19" s="70">
        <v>8</v>
      </c>
      <c r="TY19" s="70">
        <v>1</v>
      </c>
      <c r="TZ19" s="70" t="s">
        <v>102</v>
      </c>
      <c r="UA19" s="70" t="s">
        <v>102</v>
      </c>
      <c r="UB19" s="70" t="s">
        <v>102</v>
      </c>
      <c r="UC19" s="70" t="s">
        <v>102</v>
      </c>
      <c r="UD19" s="70" t="s">
        <v>102</v>
      </c>
      <c r="UE19" s="70" t="s">
        <v>102</v>
      </c>
      <c r="UF19" s="70" t="s">
        <v>102</v>
      </c>
      <c r="UG19" s="70" t="s">
        <v>102</v>
      </c>
      <c r="UH19" s="70" t="s">
        <v>102</v>
      </c>
      <c r="UI19" s="70" t="s">
        <v>102</v>
      </c>
      <c r="UJ19" s="70" t="s">
        <v>102</v>
      </c>
      <c r="UK19" s="70" t="s">
        <v>102</v>
      </c>
      <c r="UL19" s="70" t="s">
        <v>102</v>
      </c>
      <c r="UM19" s="70" t="s">
        <v>102</v>
      </c>
      <c r="UN19" s="70" t="s">
        <v>102</v>
      </c>
      <c r="UO19" s="70" t="s">
        <v>102</v>
      </c>
      <c r="UP19" s="70" t="s">
        <v>102</v>
      </c>
      <c r="UQ19" s="70" t="s">
        <v>102</v>
      </c>
      <c r="UR19" s="70" t="s">
        <v>102</v>
      </c>
      <c r="US19" s="70" t="s">
        <v>102</v>
      </c>
      <c r="UT19" s="70" t="s">
        <v>102</v>
      </c>
      <c r="UU19" s="70" t="s">
        <v>102</v>
      </c>
      <c r="UV19" s="70" t="s">
        <v>102</v>
      </c>
      <c r="UW19" s="70" t="s">
        <v>102</v>
      </c>
      <c r="UX19" s="70" t="s">
        <v>102</v>
      </c>
      <c r="UY19" s="70" t="s">
        <v>102</v>
      </c>
      <c r="UZ19" s="70" t="s">
        <v>102</v>
      </c>
      <c r="VA19" s="70" t="s">
        <v>102</v>
      </c>
      <c r="VB19" s="70" t="s">
        <v>102</v>
      </c>
      <c r="VC19" s="70" t="s">
        <v>102</v>
      </c>
      <c r="VD19" s="70" t="s">
        <v>102</v>
      </c>
      <c r="VE19" s="70" t="s">
        <v>102</v>
      </c>
      <c r="VF19" s="70" t="s">
        <v>102</v>
      </c>
      <c r="VG19" s="71" t="s">
        <v>102</v>
      </c>
      <c r="VH19" s="70" t="s">
        <v>102</v>
      </c>
      <c r="VI19" s="70" t="s">
        <v>102</v>
      </c>
      <c r="VJ19" s="71" t="s">
        <v>102</v>
      </c>
      <c r="VK19" s="70" t="s">
        <v>102</v>
      </c>
      <c r="VL19" s="70" t="s">
        <v>102</v>
      </c>
      <c r="VM19" s="70" t="s">
        <v>102</v>
      </c>
      <c r="VN19" s="70" t="s">
        <v>102</v>
      </c>
      <c r="VO19" s="70" t="s">
        <v>102</v>
      </c>
      <c r="VP19" s="70" t="s">
        <v>102</v>
      </c>
      <c r="VQ19" s="70" t="s">
        <v>102</v>
      </c>
      <c r="VR19" s="70" t="s">
        <v>102</v>
      </c>
      <c r="VS19" s="70" t="s">
        <v>102</v>
      </c>
      <c r="VT19" s="70" t="s">
        <v>102</v>
      </c>
      <c r="VU19" s="70" t="s">
        <v>102</v>
      </c>
      <c r="VV19" s="70" t="s">
        <v>102</v>
      </c>
      <c r="VW19" s="70" t="s">
        <v>102</v>
      </c>
      <c r="VX19" s="70" t="s">
        <v>102</v>
      </c>
      <c r="VY19" s="70" t="s">
        <v>102</v>
      </c>
      <c r="VZ19" s="70" t="s">
        <v>102</v>
      </c>
      <c r="WA19" s="70" t="s">
        <v>102</v>
      </c>
      <c r="WB19" s="70" t="s">
        <v>102</v>
      </c>
      <c r="WC19" s="70" t="s">
        <v>102</v>
      </c>
      <c r="WD19" s="70" t="s">
        <v>102</v>
      </c>
      <c r="WE19" s="70" t="s">
        <v>102</v>
      </c>
      <c r="WF19" s="70" t="s">
        <v>102</v>
      </c>
      <c r="WG19" s="70" t="s">
        <v>102</v>
      </c>
      <c r="WH19" s="70" t="s">
        <v>102</v>
      </c>
      <c r="WI19" s="90"/>
      <c r="WJ19" s="70" t="s">
        <v>102</v>
      </c>
      <c r="WK19" s="70" t="s">
        <v>102</v>
      </c>
      <c r="WL19" s="70" t="s">
        <v>102</v>
      </c>
      <c r="WM19" s="70" t="s">
        <v>102</v>
      </c>
      <c r="WN19" s="70" t="s">
        <v>102</v>
      </c>
      <c r="WO19" s="70" t="s">
        <v>102</v>
      </c>
      <c r="WP19" s="70" t="s">
        <v>102</v>
      </c>
      <c r="WQ19" s="70" t="s">
        <v>102</v>
      </c>
      <c r="WR19" s="70" t="s">
        <v>102</v>
      </c>
      <c r="WS19" s="70" t="s">
        <v>102</v>
      </c>
      <c r="WT19" s="70" t="s">
        <v>102</v>
      </c>
      <c r="WU19" s="70" t="s">
        <v>102</v>
      </c>
      <c r="WV19" s="70" t="s">
        <v>102</v>
      </c>
      <c r="WW19" s="70" t="s">
        <v>102</v>
      </c>
      <c r="WX19" s="70" t="s">
        <v>102</v>
      </c>
      <c r="WY19" s="70" t="s">
        <v>102</v>
      </c>
      <c r="WZ19" s="70" t="s">
        <v>102</v>
      </c>
      <c r="XA19" s="70" t="s">
        <v>102</v>
      </c>
      <c r="XB19" s="70" t="s">
        <v>102</v>
      </c>
      <c r="XC19" s="70" t="s">
        <v>102</v>
      </c>
      <c r="XD19" s="70" t="s">
        <v>102</v>
      </c>
      <c r="XE19" s="70" t="s">
        <v>102</v>
      </c>
      <c r="XF19" s="70" t="s">
        <v>102</v>
      </c>
      <c r="XG19" s="70" t="s">
        <v>102</v>
      </c>
      <c r="XH19" s="70" t="s">
        <v>102</v>
      </c>
      <c r="XI19" s="70">
        <v>1</v>
      </c>
      <c r="XJ19" s="70" t="s">
        <v>102</v>
      </c>
      <c r="XK19" s="70" t="s">
        <v>102</v>
      </c>
      <c r="XL19" s="70" t="s">
        <v>102</v>
      </c>
      <c r="XM19" s="70" t="s">
        <v>102</v>
      </c>
      <c r="XN19" s="70" t="s">
        <v>102</v>
      </c>
      <c r="XO19" s="70" t="s">
        <v>102</v>
      </c>
      <c r="XP19" s="70" t="s">
        <v>102</v>
      </c>
      <c r="XQ19" s="70" t="s">
        <v>102</v>
      </c>
      <c r="XR19" s="70" t="s">
        <v>102</v>
      </c>
      <c r="XS19" s="70" t="s">
        <v>102</v>
      </c>
      <c r="XT19" s="70" t="s">
        <v>102</v>
      </c>
      <c r="XU19" s="70" t="s">
        <v>102</v>
      </c>
      <c r="XV19" s="70" t="s">
        <v>102</v>
      </c>
      <c r="XW19" s="70">
        <v>2</v>
      </c>
      <c r="XX19" s="70" t="s">
        <v>102</v>
      </c>
      <c r="XY19" s="70" t="s">
        <v>102</v>
      </c>
      <c r="XZ19" s="70" t="s">
        <v>102</v>
      </c>
      <c r="YA19" s="70" t="s">
        <v>102</v>
      </c>
      <c r="YB19" s="70" t="s">
        <v>102</v>
      </c>
      <c r="YC19" s="70" t="s">
        <v>102</v>
      </c>
      <c r="YD19" s="70" t="s">
        <v>102</v>
      </c>
      <c r="YE19" s="70" t="s">
        <v>102</v>
      </c>
      <c r="YF19" s="70" t="s">
        <v>102</v>
      </c>
      <c r="YG19" s="70" t="s">
        <v>102</v>
      </c>
      <c r="YH19" s="70" t="s">
        <v>102</v>
      </c>
      <c r="YI19" s="70" t="s">
        <v>102</v>
      </c>
      <c r="YJ19" s="90"/>
      <c r="YK19" s="70" t="s">
        <v>102</v>
      </c>
      <c r="YL19" s="90"/>
      <c r="YM19" s="70" t="s">
        <v>102</v>
      </c>
      <c r="YN19" s="70" t="s">
        <v>102</v>
      </c>
      <c r="YO19" s="70" t="s">
        <v>102</v>
      </c>
      <c r="YP19" s="70" t="s">
        <v>102</v>
      </c>
      <c r="YQ19" s="70" t="s">
        <v>102</v>
      </c>
      <c r="YR19" s="70" t="s">
        <v>102</v>
      </c>
      <c r="YS19" s="70" t="s">
        <v>102</v>
      </c>
      <c r="YT19" s="70" t="s">
        <v>102</v>
      </c>
      <c r="YU19" s="70" t="s">
        <v>102</v>
      </c>
      <c r="YV19" s="105" t="s">
        <v>102</v>
      </c>
      <c r="YW19" s="90"/>
      <c r="YX19" s="70" t="s">
        <v>102</v>
      </c>
      <c r="YY19" s="70" t="s">
        <v>102</v>
      </c>
      <c r="YZ19" s="70" t="s">
        <v>102</v>
      </c>
      <c r="ZA19" s="105" t="s">
        <v>102</v>
      </c>
      <c r="ZB19" s="70" t="s">
        <v>102</v>
      </c>
      <c r="ZC19" s="70" t="s">
        <v>102</v>
      </c>
      <c r="ZD19" s="70" t="s">
        <v>102</v>
      </c>
      <c r="ZE19" s="70" t="s">
        <v>102</v>
      </c>
      <c r="ZF19" s="70" t="s">
        <v>102</v>
      </c>
      <c r="ZG19" s="70" t="s">
        <v>102</v>
      </c>
      <c r="ZH19" s="70" t="s">
        <v>102</v>
      </c>
      <c r="ZI19" s="105" t="s">
        <v>102</v>
      </c>
      <c r="ZJ19" s="70" t="s">
        <v>102</v>
      </c>
      <c r="ZK19" s="70" t="s">
        <v>102</v>
      </c>
      <c r="ZL19" s="70" t="s">
        <v>102</v>
      </c>
      <c r="ZM19" s="70" t="s">
        <v>102</v>
      </c>
      <c r="ZN19" s="70" t="s">
        <v>102</v>
      </c>
      <c r="ZO19" s="70" t="s">
        <v>102</v>
      </c>
      <c r="ZP19" s="70" t="s">
        <v>102</v>
      </c>
      <c r="ZQ19" s="70" t="s">
        <v>102</v>
      </c>
      <c r="ZR19" s="70" t="s">
        <v>102</v>
      </c>
      <c r="ZS19" s="70" t="s">
        <v>102</v>
      </c>
      <c r="ZT19" s="70" t="s">
        <v>102</v>
      </c>
      <c r="ZU19" s="70" t="s">
        <v>102</v>
      </c>
      <c r="ZV19" s="70" t="s">
        <v>102</v>
      </c>
      <c r="ZW19" s="70" t="s">
        <v>102</v>
      </c>
      <c r="ZX19" s="70" t="s">
        <v>102</v>
      </c>
      <c r="ZY19" s="70" t="s">
        <v>102</v>
      </c>
      <c r="ZZ19" s="70" t="s">
        <v>102</v>
      </c>
      <c r="AAA19" s="105" t="s">
        <v>102</v>
      </c>
      <c r="AAB19" s="70" t="s">
        <v>102</v>
      </c>
      <c r="AAC19" s="70" t="s">
        <v>102</v>
      </c>
      <c r="AAD19" s="70" t="s">
        <v>102</v>
      </c>
      <c r="AAE19" s="105" t="s">
        <v>102</v>
      </c>
      <c r="AAF19" s="70" t="s">
        <v>102</v>
      </c>
      <c r="AAG19" s="70" t="s">
        <v>102</v>
      </c>
      <c r="AAH19" s="70" t="s">
        <v>102</v>
      </c>
      <c r="AAI19" s="70" t="s">
        <v>102</v>
      </c>
      <c r="AAJ19" s="70" t="s">
        <v>102</v>
      </c>
      <c r="AAK19" s="70" t="s">
        <v>102</v>
      </c>
      <c r="AAL19" s="70" t="s">
        <v>102</v>
      </c>
      <c r="AAM19" s="70" t="s">
        <v>102</v>
      </c>
      <c r="AAN19" s="70" t="s">
        <v>102</v>
      </c>
      <c r="AAO19" s="105" t="s">
        <v>102</v>
      </c>
      <c r="AAP19" s="70" t="s">
        <v>102</v>
      </c>
      <c r="AAQ19" s="70" t="s">
        <v>102</v>
      </c>
      <c r="AAR19" s="70" t="s">
        <v>102</v>
      </c>
      <c r="AAS19" s="90"/>
      <c r="AAT19" s="70" t="s">
        <v>102</v>
      </c>
      <c r="AAU19" s="70" t="s">
        <v>102</v>
      </c>
      <c r="AAV19" s="90"/>
      <c r="AAW19" s="71" t="s">
        <v>102</v>
      </c>
      <c r="AAX19" s="70" t="s">
        <v>102</v>
      </c>
      <c r="AAY19" s="70" t="s">
        <v>102</v>
      </c>
      <c r="AAZ19" s="70" t="s">
        <v>102</v>
      </c>
      <c r="ABA19" s="70" t="s">
        <v>102</v>
      </c>
      <c r="ABB19" s="70" t="s">
        <v>102</v>
      </c>
      <c r="ABC19" s="70" t="s">
        <v>102</v>
      </c>
      <c r="ABD19" s="71" t="s">
        <v>102</v>
      </c>
      <c r="ABE19" s="70" t="s">
        <v>102</v>
      </c>
      <c r="ABF19" s="70" t="s">
        <v>102</v>
      </c>
      <c r="ABG19" s="70" t="s">
        <v>102</v>
      </c>
      <c r="ABH19" s="70" t="s">
        <v>102</v>
      </c>
      <c r="ABI19" s="70" t="s">
        <v>102</v>
      </c>
      <c r="ABJ19" s="70" t="s">
        <v>102</v>
      </c>
      <c r="ABK19" s="70" t="s">
        <v>102</v>
      </c>
      <c r="ABL19" s="70" t="s">
        <v>102</v>
      </c>
      <c r="ABM19" s="70" t="s">
        <v>102</v>
      </c>
      <c r="ABN19" s="70" t="s">
        <v>102</v>
      </c>
      <c r="ABO19" s="70" t="s">
        <v>102</v>
      </c>
      <c r="ABP19" s="70" t="s">
        <v>102</v>
      </c>
      <c r="ABQ19" s="70" t="s">
        <v>102</v>
      </c>
      <c r="ABR19" s="70" t="s">
        <v>102</v>
      </c>
      <c r="ABS19" s="70" t="s">
        <v>102</v>
      </c>
      <c r="ABT19" s="70" t="s">
        <v>102</v>
      </c>
      <c r="ABU19" s="71" t="s">
        <v>102</v>
      </c>
      <c r="ABV19" s="71" t="s">
        <v>102</v>
      </c>
      <c r="ABW19" s="70" t="s">
        <v>102</v>
      </c>
      <c r="ABX19" s="70" t="s">
        <v>102</v>
      </c>
      <c r="ABY19" s="70" t="s">
        <v>102</v>
      </c>
      <c r="ABZ19" s="70" t="s">
        <v>102</v>
      </c>
      <c r="ACA19" s="70" t="s">
        <v>102</v>
      </c>
      <c r="ACB19" s="70" t="s">
        <v>102</v>
      </c>
      <c r="ACC19" s="70" t="s">
        <v>102</v>
      </c>
      <c r="ACD19" s="70" t="s">
        <v>102</v>
      </c>
      <c r="ACE19" s="70" t="s">
        <v>102</v>
      </c>
      <c r="ACF19" s="70" t="s">
        <v>102</v>
      </c>
      <c r="ACG19" s="71" t="s">
        <v>102</v>
      </c>
      <c r="ACH19" s="70" t="s">
        <v>102</v>
      </c>
      <c r="ACI19" s="70">
        <v>1</v>
      </c>
      <c r="ACJ19" s="70" t="s">
        <v>102</v>
      </c>
      <c r="ACK19" s="70" t="s">
        <v>102</v>
      </c>
      <c r="ACL19" s="70" t="s">
        <v>102</v>
      </c>
      <c r="ACM19" s="70">
        <v>16</v>
      </c>
      <c r="ACN19" s="70" t="s">
        <v>102</v>
      </c>
      <c r="ACO19" s="105" t="s">
        <v>102</v>
      </c>
      <c r="ACP19" s="105" t="s">
        <v>102</v>
      </c>
      <c r="ACQ19" s="70" t="s">
        <v>102</v>
      </c>
      <c r="ACR19" s="70" t="s">
        <v>102</v>
      </c>
      <c r="ACS19" s="70" t="s">
        <v>102</v>
      </c>
      <c r="ACT19" s="70" t="s">
        <v>102</v>
      </c>
      <c r="ACU19" s="70" t="s">
        <v>102</v>
      </c>
      <c r="ACV19" s="70" t="s">
        <v>102</v>
      </c>
      <c r="ACW19" s="70" t="s">
        <v>102</v>
      </c>
      <c r="ACX19" s="70" t="s">
        <v>102</v>
      </c>
      <c r="ACY19" s="70" t="s">
        <v>102</v>
      </c>
      <c r="ACZ19" s="70" t="s">
        <v>102</v>
      </c>
      <c r="ADA19" s="70" t="s">
        <v>102</v>
      </c>
      <c r="ADB19" s="70" t="s">
        <v>102</v>
      </c>
      <c r="ADC19" s="70" t="s">
        <v>102</v>
      </c>
      <c r="ADD19" s="70" t="s">
        <v>102</v>
      </c>
      <c r="ADE19" s="70" t="s">
        <v>102</v>
      </c>
      <c r="ADF19" s="70" t="s">
        <v>102</v>
      </c>
      <c r="ADG19" s="70" t="s">
        <v>102</v>
      </c>
      <c r="ADH19" s="70">
        <v>1</v>
      </c>
      <c r="ADI19" s="70" t="s">
        <v>102</v>
      </c>
      <c r="ADJ19" s="70" t="s">
        <v>102</v>
      </c>
      <c r="ADK19" s="70" t="s">
        <v>102</v>
      </c>
      <c r="ADL19" s="70" t="s">
        <v>102</v>
      </c>
      <c r="ADM19" s="70" t="s">
        <v>102</v>
      </c>
      <c r="ADN19" s="70" t="s">
        <v>102</v>
      </c>
      <c r="ADO19" s="70" t="s">
        <v>102</v>
      </c>
      <c r="ADP19" s="70" t="s">
        <v>102</v>
      </c>
      <c r="ADQ19" s="70" t="s">
        <v>102</v>
      </c>
      <c r="ADR19" s="70" t="s">
        <v>102</v>
      </c>
      <c r="ADS19" s="70" t="s">
        <v>102</v>
      </c>
      <c r="ADT19" s="70" t="s">
        <v>102</v>
      </c>
      <c r="ADU19" s="70" t="s">
        <v>102</v>
      </c>
      <c r="ADV19" s="70" t="s">
        <v>102</v>
      </c>
      <c r="ADW19" s="70" t="s">
        <v>102</v>
      </c>
      <c r="ADX19" s="71" t="s">
        <v>102</v>
      </c>
      <c r="ADY19" s="70" t="s">
        <v>102</v>
      </c>
      <c r="ADZ19" s="70" t="s">
        <v>102</v>
      </c>
      <c r="AEA19" s="70">
        <v>1</v>
      </c>
      <c r="AEB19" s="70" t="s">
        <v>102</v>
      </c>
      <c r="AEC19" s="70" t="s">
        <v>102</v>
      </c>
      <c r="AED19" s="70" t="s">
        <v>102</v>
      </c>
      <c r="AEE19" s="70" t="s">
        <v>102</v>
      </c>
      <c r="AEF19" s="70" t="s">
        <v>102</v>
      </c>
      <c r="AEG19" s="70" t="s">
        <v>102</v>
      </c>
      <c r="AEH19" s="70" t="s">
        <v>102</v>
      </c>
      <c r="AEI19" s="70" t="s">
        <v>102</v>
      </c>
      <c r="AEJ19" s="70" t="s">
        <v>102</v>
      </c>
      <c r="AEK19" s="70" t="s">
        <v>102</v>
      </c>
      <c r="AEL19" s="70" t="s">
        <v>102</v>
      </c>
      <c r="AEM19" s="70" t="s">
        <v>102</v>
      </c>
      <c r="AEN19" s="70" t="s">
        <v>102</v>
      </c>
      <c r="AEO19" s="70">
        <v>27</v>
      </c>
      <c r="AEP19" s="70" t="s">
        <v>102</v>
      </c>
      <c r="AEQ19" s="70" t="s">
        <v>102</v>
      </c>
      <c r="AER19" s="70" t="s">
        <v>102</v>
      </c>
      <c r="AES19" s="70" t="s">
        <v>102</v>
      </c>
      <c r="AET19" s="71" t="s">
        <v>102</v>
      </c>
      <c r="AEU19" s="70" t="s">
        <v>102</v>
      </c>
      <c r="AEV19" s="70" t="s">
        <v>102</v>
      </c>
      <c r="AEW19" s="70" t="s">
        <v>102</v>
      </c>
      <c r="AEX19" s="90"/>
      <c r="AEY19" s="70" t="s">
        <v>102</v>
      </c>
      <c r="AEZ19" s="70" t="s">
        <v>102</v>
      </c>
      <c r="AFA19" s="70">
        <v>33</v>
      </c>
      <c r="AFB19" s="70" t="s">
        <v>102</v>
      </c>
      <c r="AFC19" s="70" t="s">
        <v>102</v>
      </c>
      <c r="AFD19" s="70" t="s">
        <v>102</v>
      </c>
      <c r="AFE19" s="70" t="s">
        <v>102</v>
      </c>
      <c r="AFF19" s="70" t="s">
        <v>102</v>
      </c>
      <c r="AFG19" s="70" t="s">
        <v>102</v>
      </c>
      <c r="AFH19" s="70" t="s">
        <v>102</v>
      </c>
      <c r="AFI19" s="70" t="s">
        <v>102</v>
      </c>
      <c r="AFJ19" s="70">
        <v>1</v>
      </c>
      <c r="AFK19" s="71">
        <v>2</v>
      </c>
      <c r="AFL19" s="70" t="s">
        <v>102</v>
      </c>
      <c r="AFM19" s="70" t="s">
        <v>102</v>
      </c>
      <c r="AFN19" s="70" t="s">
        <v>102</v>
      </c>
      <c r="AFO19" s="70" t="s">
        <v>102</v>
      </c>
      <c r="AFP19" s="70" t="s">
        <v>102</v>
      </c>
      <c r="AFQ19" s="70" t="s">
        <v>102</v>
      </c>
      <c r="AFR19" s="70" t="s">
        <v>102</v>
      </c>
      <c r="AFS19" s="70" t="s">
        <v>102</v>
      </c>
      <c r="AFT19" s="70" t="s">
        <v>102</v>
      </c>
      <c r="AFU19" s="70" t="s">
        <v>102</v>
      </c>
      <c r="AFV19" s="70" t="s">
        <v>102</v>
      </c>
      <c r="AFW19" s="70" t="s">
        <v>102</v>
      </c>
      <c r="AFX19" s="70" t="s">
        <v>102</v>
      </c>
      <c r="AFY19" s="70" t="s">
        <v>102</v>
      </c>
      <c r="AFZ19" s="70" t="s">
        <v>102</v>
      </c>
      <c r="AGA19" s="70" t="s">
        <v>102</v>
      </c>
      <c r="AGB19" s="70" t="s">
        <v>102</v>
      </c>
      <c r="AGC19" s="70" t="s">
        <v>102</v>
      </c>
      <c r="AGD19" s="70" t="s">
        <v>102</v>
      </c>
      <c r="AGE19" s="70" t="s">
        <v>102</v>
      </c>
      <c r="AGF19" s="70">
        <v>1</v>
      </c>
      <c r="AGG19" s="70" t="s">
        <v>102</v>
      </c>
      <c r="AGH19" s="70" t="s">
        <v>102</v>
      </c>
      <c r="AGI19" s="70" t="s">
        <v>102</v>
      </c>
      <c r="AGJ19" s="70" t="s">
        <v>102</v>
      </c>
      <c r="AGK19" s="70" t="s">
        <v>102</v>
      </c>
      <c r="AGL19" s="70" t="s">
        <v>102</v>
      </c>
      <c r="AGM19" s="70" t="s">
        <v>102</v>
      </c>
      <c r="AGN19" s="70">
        <v>1</v>
      </c>
      <c r="AGO19" s="70" t="s">
        <v>102</v>
      </c>
      <c r="AGP19" s="70" t="s">
        <v>102</v>
      </c>
      <c r="AGQ19" s="70" t="s">
        <v>102</v>
      </c>
      <c r="AGR19" s="70" t="s">
        <v>102</v>
      </c>
      <c r="AGS19" s="70" t="s">
        <v>102</v>
      </c>
      <c r="AGT19" s="70" t="s">
        <v>102</v>
      </c>
      <c r="AGU19" s="70" t="s">
        <v>102</v>
      </c>
      <c r="AGV19" s="70" t="s">
        <v>102</v>
      </c>
      <c r="AGW19" s="70" t="s">
        <v>102</v>
      </c>
      <c r="AGX19" s="70" t="s">
        <v>102</v>
      </c>
      <c r="AGY19" s="70">
        <v>1</v>
      </c>
      <c r="AGZ19" s="70" t="s">
        <v>102</v>
      </c>
      <c r="AHA19" s="70" t="s">
        <v>102</v>
      </c>
      <c r="AHB19" s="70" t="s">
        <v>102</v>
      </c>
      <c r="AHC19" s="70" t="s">
        <v>102</v>
      </c>
      <c r="AHD19" s="70" t="s">
        <v>102</v>
      </c>
      <c r="AHE19" s="70" t="s">
        <v>102</v>
      </c>
      <c r="AHF19" s="70" t="s">
        <v>102</v>
      </c>
      <c r="AHG19" s="70" t="s">
        <v>102</v>
      </c>
      <c r="AHH19" s="70" t="s">
        <v>102</v>
      </c>
      <c r="AHI19" s="70" t="s">
        <v>102</v>
      </c>
      <c r="AHJ19" s="70" t="s">
        <v>102</v>
      </c>
      <c r="AHK19" s="70" t="s">
        <v>102</v>
      </c>
      <c r="AHL19" s="70" t="s">
        <v>102</v>
      </c>
      <c r="AHM19" s="70" t="s">
        <v>102</v>
      </c>
      <c r="AHN19" s="70" t="s">
        <v>102</v>
      </c>
      <c r="AHO19" s="70" t="s">
        <v>102</v>
      </c>
      <c r="AHP19" s="70" t="s">
        <v>102</v>
      </c>
      <c r="AHQ19" s="70" t="s">
        <v>102</v>
      </c>
      <c r="AHR19" s="70" t="s">
        <v>102</v>
      </c>
      <c r="AHS19" s="70" t="s">
        <v>102</v>
      </c>
      <c r="AHT19" s="70" t="s">
        <v>102</v>
      </c>
      <c r="AHU19" s="70" t="s">
        <v>102</v>
      </c>
      <c r="AHV19" s="70" t="s">
        <v>102</v>
      </c>
      <c r="AHW19" s="70" t="s">
        <v>102</v>
      </c>
      <c r="AHX19" s="70" t="s">
        <v>102</v>
      </c>
      <c r="AHY19" s="70" t="s">
        <v>102</v>
      </c>
      <c r="AHZ19" s="70" t="s">
        <v>102</v>
      </c>
      <c r="AIA19" s="70" t="s">
        <v>102</v>
      </c>
      <c r="AIB19" s="70" t="s">
        <v>102</v>
      </c>
      <c r="AIC19" s="70" t="s">
        <v>102</v>
      </c>
      <c r="AID19" s="70" t="s">
        <v>102</v>
      </c>
      <c r="AIE19" s="70" t="s">
        <v>102</v>
      </c>
      <c r="AIF19" s="70" t="s">
        <v>102</v>
      </c>
      <c r="AIG19" s="70" t="s">
        <v>102</v>
      </c>
      <c r="AIH19" s="70" t="s">
        <v>102</v>
      </c>
      <c r="AII19" s="70" t="s">
        <v>102</v>
      </c>
      <c r="AIJ19" s="70" t="s">
        <v>102</v>
      </c>
      <c r="AIK19" s="70" t="s">
        <v>102</v>
      </c>
      <c r="AIL19" s="70" t="s">
        <v>102</v>
      </c>
      <c r="AIM19" s="70" t="s">
        <v>102</v>
      </c>
      <c r="AIN19" s="70" t="s">
        <v>102</v>
      </c>
      <c r="AIO19" s="70" t="s">
        <v>102</v>
      </c>
      <c r="AIP19" s="70">
        <v>5</v>
      </c>
      <c r="AIQ19" s="70" t="s">
        <v>102</v>
      </c>
      <c r="AIR19" s="70" t="s">
        <v>102</v>
      </c>
      <c r="AIS19" s="70" t="s">
        <v>102</v>
      </c>
      <c r="AIT19" s="70" t="s">
        <v>102</v>
      </c>
      <c r="AIU19" s="70" t="s">
        <v>102</v>
      </c>
      <c r="AIV19" s="70" t="s">
        <v>102</v>
      </c>
      <c r="AIW19" s="70" t="s">
        <v>102</v>
      </c>
      <c r="AIX19" s="70" t="s">
        <v>102</v>
      </c>
      <c r="AIY19" s="70" t="s">
        <v>102</v>
      </c>
      <c r="AIZ19" s="70" t="s">
        <v>102</v>
      </c>
      <c r="AJA19" s="70" t="s">
        <v>102</v>
      </c>
      <c r="AJB19" s="70" t="s">
        <v>102</v>
      </c>
      <c r="AJC19" s="70" t="s">
        <v>102</v>
      </c>
      <c r="AJD19" s="70" t="s">
        <v>102</v>
      </c>
      <c r="AJE19" s="70" t="s">
        <v>102</v>
      </c>
      <c r="AJF19" s="70" t="s">
        <v>102</v>
      </c>
      <c r="AJG19" s="70" t="s">
        <v>102</v>
      </c>
      <c r="AJH19" s="70" t="s">
        <v>102</v>
      </c>
      <c r="AJI19" s="70" t="s">
        <v>102</v>
      </c>
      <c r="AJJ19" s="70" t="s">
        <v>102</v>
      </c>
      <c r="AJK19" s="70" t="s">
        <v>102</v>
      </c>
      <c r="AJL19" s="70" t="s">
        <v>102</v>
      </c>
      <c r="AJM19" s="70" t="s">
        <v>102</v>
      </c>
      <c r="AJN19" s="70" t="s">
        <v>102</v>
      </c>
      <c r="AJO19" s="70" t="s">
        <v>102</v>
      </c>
      <c r="AJP19" s="70" t="s">
        <v>102</v>
      </c>
      <c r="AJQ19" s="70" t="s">
        <v>102</v>
      </c>
      <c r="AJR19" s="70" t="s">
        <v>102</v>
      </c>
      <c r="AJS19" s="70" t="s">
        <v>102</v>
      </c>
      <c r="AJT19" s="70" t="s">
        <v>102</v>
      </c>
      <c r="AJU19" s="70" t="s">
        <v>102</v>
      </c>
      <c r="AJV19" s="70" t="s">
        <v>102</v>
      </c>
      <c r="AJW19" s="70" t="s">
        <v>102</v>
      </c>
      <c r="AJX19" s="70" t="s">
        <v>102</v>
      </c>
      <c r="AJY19" s="70" t="s">
        <v>102</v>
      </c>
      <c r="AJZ19" s="70" t="s">
        <v>102</v>
      </c>
      <c r="AKA19" s="70" t="s">
        <v>102</v>
      </c>
      <c r="AKB19" s="70" t="s">
        <v>102</v>
      </c>
      <c r="AKC19" s="70" t="s">
        <v>102</v>
      </c>
      <c r="AKD19" s="70" t="s">
        <v>102</v>
      </c>
      <c r="AKE19" s="70" t="s">
        <v>102</v>
      </c>
      <c r="AKF19" s="70" t="s">
        <v>102</v>
      </c>
      <c r="AKG19" s="70" t="s">
        <v>102</v>
      </c>
      <c r="AKH19" s="71" t="s">
        <v>102</v>
      </c>
      <c r="AKI19" s="70" t="s">
        <v>102</v>
      </c>
      <c r="AKJ19" s="70" t="s">
        <v>102</v>
      </c>
      <c r="AKK19" s="70" t="s">
        <v>102</v>
      </c>
      <c r="AKL19" s="70" t="s">
        <v>102</v>
      </c>
      <c r="AKM19" s="70" t="s">
        <v>102</v>
      </c>
      <c r="AKN19" s="70" t="s">
        <v>102</v>
      </c>
      <c r="AKO19" s="70" t="s">
        <v>102</v>
      </c>
      <c r="AKP19" s="70" t="s">
        <v>102</v>
      </c>
      <c r="AKQ19" s="70" t="s">
        <v>102</v>
      </c>
      <c r="AKR19" s="70" t="s">
        <v>102</v>
      </c>
      <c r="AKS19" s="70" t="s">
        <v>102</v>
      </c>
      <c r="AKT19" s="70" t="s">
        <v>102</v>
      </c>
    </row>
    <row r="20" spans="1:982" ht="15" thickBot="1" x14ac:dyDescent="0.35">
      <c r="A20" s="75" t="s">
        <v>723</v>
      </c>
      <c r="B20" s="88"/>
      <c r="C20" s="70" t="s">
        <v>102</v>
      </c>
      <c r="D20" s="70">
        <v>4</v>
      </c>
      <c r="E20" s="71">
        <v>15</v>
      </c>
      <c r="F20" s="70" t="s">
        <v>102</v>
      </c>
      <c r="G20" s="71">
        <v>5</v>
      </c>
      <c r="H20" s="71">
        <v>6</v>
      </c>
      <c r="I20" s="71" t="s">
        <v>102</v>
      </c>
      <c r="J20" s="70" t="s">
        <v>102</v>
      </c>
      <c r="K20" s="70" t="s">
        <v>102</v>
      </c>
      <c r="L20" s="70" t="s">
        <v>102</v>
      </c>
      <c r="M20" s="71" t="s">
        <v>102</v>
      </c>
      <c r="N20" s="70" t="s">
        <v>102</v>
      </c>
      <c r="O20" s="70" t="s">
        <v>102</v>
      </c>
      <c r="P20" s="70" t="s">
        <v>102</v>
      </c>
      <c r="Q20" s="70" t="s">
        <v>102</v>
      </c>
      <c r="R20" s="70" t="s">
        <v>102</v>
      </c>
      <c r="S20" s="70" t="s">
        <v>102</v>
      </c>
      <c r="T20" s="70">
        <v>2</v>
      </c>
      <c r="U20" s="71" t="s">
        <v>102</v>
      </c>
      <c r="V20" s="70" t="s">
        <v>102</v>
      </c>
      <c r="W20" s="70" t="s">
        <v>102</v>
      </c>
      <c r="X20" s="70" t="s">
        <v>102</v>
      </c>
      <c r="Y20" s="71">
        <f>45+4+100+127+37+13</f>
        <v>326</v>
      </c>
      <c r="Z20" s="71" t="s">
        <v>102</v>
      </c>
      <c r="AA20" s="71" t="s">
        <v>102</v>
      </c>
      <c r="AB20" s="71" t="s">
        <v>102</v>
      </c>
      <c r="AC20" s="70" t="s">
        <v>102</v>
      </c>
      <c r="AD20" s="70" t="s">
        <v>102</v>
      </c>
      <c r="AE20" s="70">
        <v>5</v>
      </c>
      <c r="AF20" s="70" t="s">
        <v>102</v>
      </c>
      <c r="AG20" s="70" t="s">
        <v>102</v>
      </c>
      <c r="AH20" s="70" t="s">
        <v>102</v>
      </c>
      <c r="AI20" s="70" t="s">
        <v>102</v>
      </c>
      <c r="AJ20" s="70" t="s">
        <v>102</v>
      </c>
      <c r="AK20" s="70">
        <v>2</v>
      </c>
      <c r="AL20" s="70">
        <v>2</v>
      </c>
      <c r="AM20" s="70" t="s">
        <v>102</v>
      </c>
      <c r="AN20" s="70" t="s">
        <v>102</v>
      </c>
      <c r="AO20" s="70" t="s">
        <v>102</v>
      </c>
      <c r="AP20" s="70" t="s">
        <v>102</v>
      </c>
      <c r="AQ20" s="70" t="s">
        <v>102</v>
      </c>
      <c r="AR20" s="70" t="s">
        <v>102</v>
      </c>
      <c r="AS20" s="70" t="s">
        <v>102</v>
      </c>
      <c r="AT20" s="70" t="s">
        <v>102</v>
      </c>
      <c r="AU20" s="90"/>
      <c r="AV20" s="70" t="s">
        <v>102</v>
      </c>
      <c r="AW20" s="70">
        <v>1</v>
      </c>
      <c r="AX20" s="70" t="s">
        <v>102</v>
      </c>
      <c r="AY20" s="70" t="s">
        <v>102</v>
      </c>
      <c r="AZ20" s="70">
        <v>1</v>
      </c>
      <c r="BA20" s="70">
        <v>10</v>
      </c>
      <c r="BB20" s="70" t="s">
        <v>102</v>
      </c>
      <c r="BC20" s="70">
        <v>3</v>
      </c>
      <c r="BD20" s="70" t="s">
        <v>102</v>
      </c>
      <c r="BE20" s="90"/>
      <c r="BF20" s="70" t="s">
        <v>102</v>
      </c>
      <c r="BG20" s="70">
        <v>1</v>
      </c>
      <c r="BH20" s="70" t="s">
        <v>102</v>
      </c>
      <c r="BI20" s="70" t="s">
        <v>102</v>
      </c>
      <c r="BJ20" s="70" t="s">
        <v>102</v>
      </c>
      <c r="BK20" s="90"/>
      <c r="BL20" s="70" t="s">
        <v>102</v>
      </c>
      <c r="BM20" s="70" t="s">
        <v>102</v>
      </c>
      <c r="BN20" s="70" t="s">
        <v>102</v>
      </c>
      <c r="BO20" s="70" t="s">
        <v>102</v>
      </c>
      <c r="BP20" s="70" t="s">
        <v>102</v>
      </c>
      <c r="BQ20" s="70" t="s">
        <v>102</v>
      </c>
      <c r="BR20" s="70" t="s">
        <v>102</v>
      </c>
      <c r="BS20" s="70" t="s">
        <v>102</v>
      </c>
      <c r="BT20" s="70" t="s">
        <v>102</v>
      </c>
      <c r="BU20" s="70" t="s">
        <v>102</v>
      </c>
      <c r="BV20" s="70" t="s">
        <v>102</v>
      </c>
      <c r="BW20" s="70" t="s">
        <v>102</v>
      </c>
      <c r="BX20" s="70" t="s">
        <v>102</v>
      </c>
      <c r="BY20" s="70" t="s">
        <v>102</v>
      </c>
      <c r="BZ20" s="70" t="s">
        <v>102</v>
      </c>
      <c r="CA20" s="70" t="s">
        <v>102</v>
      </c>
      <c r="CB20" s="70" t="s">
        <v>102</v>
      </c>
      <c r="CC20" s="70" t="s">
        <v>102</v>
      </c>
      <c r="CD20" s="70" t="s">
        <v>102</v>
      </c>
      <c r="CE20" s="70" t="s">
        <v>102</v>
      </c>
      <c r="CF20" s="70" t="s">
        <v>102</v>
      </c>
      <c r="CG20" s="70" t="s">
        <v>102</v>
      </c>
      <c r="CH20" s="70" t="s">
        <v>102</v>
      </c>
      <c r="CI20" s="70" t="s">
        <v>102</v>
      </c>
      <c r="CJ20" s="70" t="s">
        <v>102</v>
      </c>
      <c r="CK20" s="70" t="s">
        <v>102</v>
      </c>
      <c r="CL20" s="70" t="s">
        <v>102</v>
      </c>
      <c r="CM20" s="70" t="s">
        <v>102</v>
      </c>
      <c r="CN20" s="70" t="s">
        <v>102</v>
      </c>
      <c r="CO20" s="70" t="s">
        <v>102</v>
      </c>
      <c r="CP20" s="70" t="s">
        <v>102</v>
      </c>
      <c r="CQ20" s="70" t="s">
        <v>102</v>
      </c>
      <c r="CR20" s="70" t="s">
        <v>102</v>
      </c>
      <c r="CS20" s="70" t="s">
        <v>102</v>
      </c>
      <c r="CT20" s="70" t="s">
        <v>102</v>
      </c>
      <c r="CU20" s="70" t="s">
        <v>102</v>
      </c>
      <c r="CV20" s="70" t="s">
        <v>102</v>
      </c>
      <c r="CW20" s="70" t="s">
        <v>102</v>
      </c>
      <c r="CX20" s="70" t="s">
        <v>102</v>
      </c>
      <c r="CY20" s="70" t="s">
        <v>102</v>
      </c>
      <c r="CZ20" s="70" t="s">
        <v>102</v>
      </c>
      <c r="DA20" s="70" t="s">
        <v>102</v>
      </c>
      <c r="DB20" s="70" t="s">
        <v>102</v>
      </c>
      <c r="DC20" s="70" t="s">
        <v>102</v>
      </c>
      <c r="DD20" s="70" t="s">
        <v>102</v>
      </c>
      <c r="DE20" s="70" t="s">
        <v>102</v>
      </c>
      <c r="DF20" s="70" t="s">
        <v>102</v>
      </c>
      <c r="DG20" s="70" t="s">
        <v>102</v>
      </c>
      <c r="DH20" s="70" t="s">
        <v>102</v>
      </c>
      <c r="DI20" s="70" t="s">
        <v>102</v>
      </c>
      <c r="DJ20" s="70" t="s">
        <v>102</v>
      </c>
      <c r="DK20" s="70" t="s">
        <v>102</v>
      </c>
      <c r="DL20" s="70" t="s">
        <v>102</v>
      </c>
      <c r="DM20" s="70" t="s">
        <v>102</v>
      </c>
      <c r="DN20" s="70" t="s">
        <v>102</v>
      </c>
      <c r="DO20" s="70" t="s">
        <v>102</v>
      </c>
      <c r="DP20" s="70" t="s">
        <v>102</v>
      </c>
      <c r="DQ20" s="70" t="s">
        <v>102</v>
      </c>
      <c r="DR20" s="70" t="s">
        <v>102</v>
      </c>
      <c r="DS20" s="70" t="s">
        <v>102</v>
      </c>
      <c r="DT20" s="70" t="s">
        <v>102</v>
      </c>
      <c r="DU20" s="70" t="s">
        <v>102</v>
      </c>
      <c r="DV20" s="70" t="s">
        <v>102</v>
      </c>
      <c r="DW20" s="70" t="s">
        <v>102</v>
      </c>
      <c r="DX20" s="70" t="s">
        <v>102</v>
      </c>
      <c r="DY20" s="70" t="s">
        <v>102</v>
      </c>
      <c r="DZ20" s="70" t="s">
        <v>102</v>
      </c>
      <c r="EA20" s="70" t="s">
        <v>102</v>
      </c>
      <c r="EB20" s="70" t="s">
        <v>102</v>
      </c>
      <c r="EC20" s="70" t="s">
        <v>102</v>
      </c>
      <c r="ED20" s="70" t="s">
        <v>102</v>
      </c>
      <c r="EE20" s="70" t="s">
        <v>102</v>
      </c>
      <c r="EF20" s="70" t="s">
        <v>102</v>
      </c>
      <c r="EG20" s="70" t="s">
        <v>102</v>
      </c>
      <c r="EH20" s="71" t="s">
        <v>102</v>
      </c>
      <c r="EI20" s="70" t="s">
        <v>102</v>
      </c>
      <c r="EJ20" s="70" t="s">
        <v>102</v>
      </c>
      <c r="EK20" s="70" t="s">
        <v>102</v>
      </c>
      <c r="EL20" s="70" t="s">
        <v>102</v>
      </c>
      <c r="EM20" s="70" t="s">
        <v>102</v>
      </c>
      <c r="EN20" s="70" t="s">
        <v>102</v>
      </c>
      <c r="EO20" s="70" t="s">
        <v>102</v>
      </c>
      <c r="EP20" s="70" t="s">
        <v>102</v>
      </c>
      <c r="EQ20" s="70" t="s">
        <v>102</v>
      </c>
      <c r="ER20" s="70" t="s">
        <v>102</v>
      </c>
      <c r="ES20" s="70" t="s">
        <v>102</v>
      </c>
      <c r="ET20" s="90"/>
      <c r="EU20" s="70" t="s">
        <v>102</v>
      </c>
      <c r="EV20" s="70" t="s">
        <v>102</v>
      </c>
      <c r="EW20" s="90"/>
      <c r="EX20" s="70" t="s">
        <v>102</v>
      </c>
      <c r="EY20" s="70" t="s">
        <v>102</v>
      </c>
      <c r="EZ20" s="70" t="s">
        <v>102</v>
      </c>
      <c r="FA20" s="70" t="s">
        <v>102</v>
      </c>
      <c r="FB20" s="70" t="s">
        <v>102</v>
      </c>
      <c r="FC20" s="70">
        <v>5</v>
      </c>
      <c r="FD20" s="70">
        <v>1</v>
      </c>
      <c r="FE20" s="70" t="s">
        <v>102</v>
      </c>
      <c r="FF20" s="70" t="s">
        <v>102</v>
      </c>
      <c r="FG20" s="70" t="s">
        <v>102</v>
      </c>
      <c r="FH20" s="70" t="s">
        <v>102</v>
      </c>
      <c r="FI20" s="70">
        <v>17</v>
      </c>
      <c r="FJ20" s="70">
        <v>1</v>
      </c>
      <c r="FK20" s="70">
        <v>1</v>
      </c>
      <c r="FL20" s="70" t="s">
        <v>102</v>
      </c>
      <c r="FM20" s="70">
        <v>1</v>
      </c>
      <c r="FN20" s="70">
        <v>3</v>
      </c>
      <c r="FO20" s="70">
        <v>3</v>
      </c>
      <c r="FP20" s="70">
        <v>1</v>
      </c>
      <c r="FQ20" s="70" t="s">
        <v>102</v>
      </c>
      <c r="FR20" s="70" t="s">
        <v>102</v>
      </c>
      <c r="FS20" s="70" t="s">
        <v>102</v>
      </c>
      <c r="FT20" s="70">
        <v>5</v>
      </c>
      <c r="FU20" s="70" t="s">
        <v>102</v>
      </c>
      <c r="FV20" s="70" t="s">
        <v>102</v>
      </c>
      <c r="FW20" s="70" t="s">
        <v>102</v>
      </c>
      <c r="FX20" s="70" t="s">
        <v>102</v>
      </c>
      <c r="FY20" s="70" t="s">
        <v>102</v>
      </c>
      <c r="FZ20" s="70" t="s">
        <v>102</v>
      </c>
      <c r="GA20" s="70" t="s">
        <v>102</v>
      </c>
      <c r="GB20" s="70" t="s">
        <v>102</v>
      </c>
      <c r="GC20" s="70" t="s">
        <v>102</v>
      </c>
      <c r="GD20" s="70">
        <v>2</v>
      </c>
      <c r="GE20" s="70">
        <v>2</v>
      </c>
      <c r="GF20" s="70" t="s">
        <v>102</v>
      </c>
      <c r="GG20" s="70">
        <v>2</v>
      </c>
      <c r="GH20" s="70" t="s">
        <v>102</v>
      </c>
      <c r="GI20" s="70" t="s">
        <v>102</v>
      </c>
      <c r="GJ20" s="70" t="s">
        <v>102</v>
      </c>
      <c r="GK20" s="70">
        <v>1</v>
      </c>
      <c r="GL20" s="70">
        <v>1</v>
      </c>
      <c r="GM20" s="70" t="s">
        <v>102</v>
      </c>
      <c r="GN20" s="70">
        <v>1</v>
      </c>
      <c r="GO20" s="70">
        <v>12</v>
      </c>
      <c r="GP20" s="70">
        <v>1</v>
      </c>
      <c r="GQ20" s="70" t="s">
        <v>102</v>
      </c>
      <c r="GR20" s="70">
        <v>1</v>
      </c>
      <c r="GS20" s="70" t="s">
        <v>102</v>
      </c>
      <c r="GT20" s="70" t="s">
        <v>102</v>
      </c>
      <c r="GU20" s="70" t="s">
        <v>102</v>
      </c>
      <c r="GV20" s="70" t="s">
        <v>102</v>
      </c>
      <c r="GW20" s="70" t="s">
        <v>102</v>
      </c>
      <c r="GX20" s="70" t="s">
        <v>102</v>
      </c>
      <c r="GY20" s="70" t="s">
        <v>102</v>
      </c>
      <c r="GZ20" s="70" t="s">
        <v>102</v>
      </c>
      <c r="HA20" s="70" t="s">
        <v>102</v>
      </c>
      <c r="HB20" s="70" t="s">
        <v>102</v>
      </c>
      <c r="HC20" s="71">
        <v>3</v>
      </c>
      <c r="HD20" s="70" t="s">
        <v>102</v>
      </c>
      <c r="HE20" s="90"/>
      <c r="HF20" s="70" t="s">
        <v>102</v>
      </c>
      <c r="HG20" s="90"/>
      <c r="HH20" s="70">
        <v>2</v>
      </c>
      <c r="HI20" s="70" t="s">
        <v>102</v>
      </c>
      <c r="HJ20" s="70">
        <v>5</v>
      </c>
      <c r="HK20" s="90"/>
      <c r="HL20" s="70" t="s">
        <v>102</v>
      </c>
      <c r="HM20" s="70">
        <v>1</v>
      </c>
      <c r="HN20" s="70">
        <v>4</v>
      </c>
      <c r="HO20" s="70" t="s">
        <v>102</v>
      </c>
      <c r="HP20" s="70" t="s">
        <v>102</v>
      </c>
      <c r="HQ20" s="70" t="s">
        <v>102</v>
      </c>
      <c r="HR20" s="70" t="s">
        <v>102</v>
      </c>
      <c r="HS20" s="70">
        <v>2</v>
      </c>
      <c r="HT20" s="70" t="s">
        <v>102</v>
      </c>
      <c r="HU20" s="70" t="s">
        <v>102</v>
      </c>
      <c r="HV20" s="70" t="s">
        <v>102</v>
      </c>
      <c r="HW20" s="70" t="s">
        <v>102</v>
      </c>
      <c r="HX20" s="70" t="s">
        <v>102</v>
      </c>
      <c r="HY20" s="70" t="s">
        <v>102</v>
      </c>
      <c r="HZ20" s="70" t="s">
        <v>102</v>
      </c>
      <c r="IA20" s="70" t="s">
        <v>102</v>
      </c>
      <c r="IB20" s="70">
        <v>17</v>
      </c>
      <c r="IC20" s="70" t="s">
        <v>102</v>
      </c>
      <c r="ID20" s="70" t="s">
        <v>102</v>
      </c>
      <c r="IE20" s="71" t="s">
        <v>102</v>
      </c>
      <c r="IF20" s="70">
        <v>1</v>
      </c>
      <c r="IG20" s="70" t="s">
        <v>102</v>
      </c>
      <c r="IH20" s="70">
        <v>1</v>
      </c>
      <c r="II20" s="70">
        <v>1</v>
      </c>
      <c r="IJ20" s="70" t="s">
        <v>102</v>
      </c>
      <c r="IK20" s="70" t="s">
        <v>102</v>
      </c>
      <c r="IL20" s="70" t="s">
        <v>102</v>
      </c>
      <c r="IM20" s="70" t="s">
        <v>102</v>
      </c>
      <c r="IN20" s="70" t="s">
        <v>102</v>
      </c>
      <c r="IO20" s="70" t="s">
        <v>102</v>
      </c>
      <c r="IP20" s="70">
        <v>2</v>
      </c>
      <c r="IQ20" s="70" t="s">
        <v>102</v>
      </c>
      <c r="IR20" s="70" t="s">
        <v>102</v>
      </c>
      <c r="IS20" s="70" t="s">
        <v>102</v>
      </c>
      <c r="IT20" s="70" t="s">
        <v>102</v>
      </c>
      <c r="IU20" s="70">
        <v>1</v>
      </c>
      <c r="IV20" s="70" t="s">
        <v>102</v>
      </c>
      <c r="IW20" s="70" t="s">
        <v>102</v>
      </c>
      <c r="IX20" s="70" t="s">
        <v>102</v>
      </c>
      <c r="IY20" s="70" t="s">
        <v>102</v>
      </c>
      <c r="IZ20" s="70" t="s">
        <v>102</v>
      </c>
      <c r="JA20" s="71" t="s">
        <v>102</v>
      </c>
      <c r="JB20" s="70" t="s">
        <v>102</v>
      </c>
      <c r="JC20" s="70" t="s">
        <v>102</v>
      </c>
      <c r="JD20" s="70" t="s">
        <v>102</v>
      </c>
      <c r="JE20" s="70">
        <v>3</v>
      </c>
      <c r="JF20" s="70">
        <v>1</v>
      </c>
      <c r="JG20" s="70" t="s">
        <v>102</v>
      </c>
      <c r="JH20" s="70" t="s">
        <v>102</v>
      </c>
      <c r="JI20" s="71">
        <v>138</v>
      </c>
      <c r="JJ20" s="70" t="s">
        <v>102</v>
      </c>
      <c r="JK20" s="70" t="s">
        <v>102</v>
      </c>
      <c r="JL20" s="70" t="s">
        <v>102</v>
      </c>
      <c r="JM20" s="70" t="s">
        <v>102</v>
      </c>
      <c r="JN20" s="70" t="s">
        <v>102</v>
      </c>
      <c r="JO20" s="70" t="s">
        <v>102</v>
      </c>
      <c r="JP20" s="70" t="s">
        <v>102</v>
      </c>
      <c r="JQ20" s="70" t="s">
        <v>102</v>
      </c>
      <c r="JR20" s="70" t="s">
        <v>102</v>
      </c>
      <c r="JS20" s="70" t="s">
        <v>102</v>
      </c>
      <c r="JT20" s="70">
        <f>24+16</f>
        <v>40</v>
      </c>
      <c r="JU20" s="70" t="s">
        <v>102</v>
      </c>
      <c r="JV20" s="70">
        <v>22</v>
      </c>
      <c r="JW20" s="70">
        <v>4</v>
      </c>
      <c r="JX20" s="70" t="s">
        <v>102</v>
      </c>
      <c r="JY20" s="70" t="s">
        <v>102</v>
      </c>
      <c r="JZ20" s="70" t="s">
        <v>102</v>
      </c>
      <c r="KA20" s="70" t="s">
        <v>102</v>
      </c>
      <c r="KB20" s="70">
        <v>1</v>
      </c>
      <c r="KC20" s="70" t="s">
        <v>102</v>
      </c>
      <c r="KD20" s="70">
        <v>1</v>
      </c>
      <c r="KE20" s="70" t="s">
        <v>102</v>
      </c>
      <c r="KF20" s="70" t="s">
        <v>102</v>
      </c>
      <c r="KG20" s="70" t="s">
        <v>102</v>
      </c>
      <c r="KH20" s="70" t="s">
        <v>102</v>
      </c>
      <c r="KI20" s="70" t="s">
        <v>102</v>
      </c>
      <c r="KJ20" s="70" t="s">
        <v>102</v>
      </c>
      <c r="KK20" s="70">
        <v>2</v>
      </c>
      <c r="KL20" s="70" t="s">
        <v>102</v>
      </c>
      <c r="KM20" s="70" t="s">
        <v>102</v>
      </c>
      <c r="KN20" s="70" t="s">
        <v>102</v>
      </c>
      <c r="KO20" s="70">
        <v>1</v>
      </c>
      <c r="KP20" s="70" t="s">
        <v>102</v>
      </c>
      <c r="KQ20" s="70" t="s">
        <v>102</v>
      </c>
      <c r="KR20" s="70">
        <v>1</v>
      </c>
      <c r="KS20" s="70" t="s">
        <v>102</v>
      </c>
      <c r="KT20" s="70" t="s">
        <v>102</v>
      </c>
      <c r="KU20" s="70" t="s">
        <v>102</v>
      </c>
      <c r="KV20" s="70" t="s">
        <v>102</v>
      </c>
      <c r="KW20" s="70" t="s">
        <v>102</v>
      </c>
      <c r="KX20" s="70">
        <v>1</v>
      </c>
      <c r="KY20" s="70" t="s">
        <v>102</v>
      </c>
      <c r="KZ20" s="70" t="s">
        <v>102</v>
      </c>
      <c r="LA20" s="70" t="s">
        <v>102</v>
      </c>
      <c r="LB20" s="70" t="s">
        <v>102</v>
      </c>
      <c r="LC20" s="70" t="s">
        <v>102</v>
      </c>
      <c r="LD20" s="70" t="s">
        <v>102</v>
      </c>
      <c r="LE20" s="70" t="s">
        <v>102</v>
      </c>
      <c r="LF20" s="70" t="s">
        <v>102</v>
      </c>
      <c r="LG20" s="70" t="s">
        <v>102</v>
      </c>
      <c r="LH20" s="70">
        <v>2</v>
      </c>
      <c r="LI20" s="70">
        <v>34</v>
      </c>
      <c r="LJ20" s="70" t="s">
        <v>102</v>
      </c>
      <c r="LK20" s="70">
        <v>3</v>
      </c>
      <c r="LL20" s="70" t="s">
        <v>102</v>
      </c>
      <c r="LM20" s="70" t="s">
        <v>102</v>
      </c>
      <c r="LN20" s="70" t="s">
        <v>102</v>
      </c>
      <c r="LO20" s="70" t="s">
        <v>102</v>
      </c>
      <c r="LP20" s="70" t="s">
        <v>102</v>
      </c>
      <c r="LQ20" s="70" t="s">
        <v>102</v>
      </c>
      <c r="LR20" s="70" t="s">
        <v>102</v>
      </c>
      <c r="LS20" s="70">
        <v>1</v>
      </c>
      <c r="LT20" s="70" t="s">
        <v>102</v>
      </c>
      <c r="LU20" s="70" t="s">
        <v>102</v>
      </c>
      <c r="LV20" s="70" t="s">
        <v>102</v>
      </c>
      <c r="LW20" s="70">
        <v>8</v>
      </c>
      <c r="LX20" s="70" t="s">
        <v>102</v>
      </c>
      <c r="LY20" s="70" t="s">
        <v>102</v>
      </c>
      <c r="LZ20" s="70" t="s">
        <v>102</v>
      </c>
      <c r="MA20" s="70" t="s">
        <v>102</v>
      </c>
      <c r="MB20" s="70" t="s">
        <v>102</v>
      </c>
      <c r="MC20" s="70" t="s">
        <v>102</v>
      </c>
      <c r="MD20" s="70" t="s">
        <v>102</v>
      </c>
      <c r="ME20" s="70" t="s">
        <v>102</v>
      </c>
      <c r="MF20" s="70">
        <v>30</v>
      </c>
      <c r="MG20" s="71">
        <v>1</v>
      </c>
      <c r="MH20" s="70" t="s">
        <v>102</v>
      </c>
      <c r="MI20" s="70" t="s">
        <v>102</v>
      </c>
      <c r="MJ20" s="70" t="s">
        <v>102</v>
      </c>
      <c r="MK20" s="70">
        <v>1</v>
      </c>
      <c r="ML20" s="70" t="s">
        <v>102</v>
      </c>
      <c r="MM20" s="70" t="s">
        <v>102</v>
      </c>
      <c r="MN20" s="70" t="s">
        <v>102</v>
      </c>
      <c r="MO20" s="70" t="s">
        <v>102</v>
      </c>
      <c r="MP20" s="70" t="s">
        <v>102</v>
      </c>
      <c r="MQ20" s="70" t="s">
        <v>102</v>
      </c>
      <c r="MR20" s="70" t="s">
        <v>102</v>
      </c>
      <c r="MS20" s="70" t="s">
        <v>102</v>
      </c>
      <c r="MT20" s="70" t="s">
        <v>102</v>
      </c>
      <c r="MU20" s="70" t="s">
        <v>102</v>
      </c>
      <c r="MV20" s="70" t="s">
        <v>102</v>
      </c>
      <c r="MW20" s="70" t="s">
        <v>102</v>
      </c>
      <c r="MX20" s="70" t="s">
        <v>102</v>
      </c>
      <c r="MY20" s="70" t="s">
        <v>102</v>
      </c>
      <c r="MZ20" s="70" t="s">
        <v>102</v>
      </c>
      <c r="NA20" s="70" t="s">
        <v>102</v>
      </c>
      <c r="NB20" s="70" t="s">
        <v>102</v>
      </c>
      <c r="NC20" s="70">
        <v>9</v>
      </c>
      <c r="ND20" s="70" t="s">
        <v>102</v>
      </c>
      <c r="NE20" s="70" t="s">
        <v>102</v>
      </c>
      <c r="NF20" s="70">
        <v>21</v>
      </c>
      <c r="NG20" s="70" t="s">
        <v>102</v>
      </c>
      <c r="NH20" s="70" t="s">
        <v>102</v>
      </c>
      <c r="NI20" s="70" t="s">
        <v>102</v>
      </c>
      <c r="NJ20" s="70" t="s">
        <v>102</v>
      </c>
      <c r="NK20" s="70" t="s">
        <v>102</v>
      </c>
      <c r="NL20" s="70" t="s">
        <v>102</v>
      </c>
      <c r="NM20" s="70" t="s">
        <v>102</v>
      </c>
      <c r="NN20" s="70" t="s">
        <v>102</v>
      </c>
      <c r="NO20" s="70" t="s">
        <v>102</v>
      </c>
      <c r="NP20" s="70" t="s">
        <v>102</v>
      </c>
      <c r="NQ20" s="70" t="s">
        <v>102</v>
      </c>
      <c r="NR20" s="70" t="s">
        <v>102</v>
      </c>
      <c r="NS20" s="70" t="s">
        <v>102</v>
      </c>
      <c r="NT20" s="70" t="s">
        <v>102</v>
      </c>
      <c r="NU20" s="70">
        <f>35+29+100+28+2</f>
        <v>194</v>
      </c>
      <c r="NV20" s="70">
        <v>62</v>
      </c>
      <c r="NW20" s="70" t="s">
        <v>102</v>
      </c>
      <c r="NX20" s="70" t="s">
        <v>102</v>
      </c>
      <c r="NY20" s="70" t="s">
        <v>102</v>
      </c>
      <c r="NZ20" s="70" t="s">
        <v>102</v>
      </c>
      <c r="OA20" s="70" t="s">
        <v>102</v>
      </c>
      <c r="OB20" s="70" t="s">
        <v>102</v>
      </c>
      <c r="OC20" s="70" t="s">
        <v>102</v>
      </c>
      <c r="OD20" s="70" t="s">
        <v>102</v>
      </c>
      <c r="OE20" s="70" t="s">
        <v>102</v>
      </c>
      <c r="OF20" s="70" t="s">
        <v>102</v>
      </c>
      <c r="OG20" s="70" t="s">
        <v>102</v>
      </c>
      <c r="OH20" s="70" t="s">
        <v>102</v>
      </c>
      <c r="OI20" s="70" t="s">
        <v>102</v>
      </c>
      <c r="OJ20" s="72" t="s">
        <v>102</v>
      </c>
      <c r="OK20" s="70" t="s">
        <v>102</v>
      </c>
      <c r="OL20" s="70" t="s">
        <v>102</v>
      </c>
      <c r="OM20" s="70">
        <v>8</v>
      </c>
      <c r="ON20" s="70" t="s">
        <v>102</v>
      </c>
      <c r="OO20" s="70" t="s">
        <v>102</v>
      </c>
      <c r="OP20" s="71">
        <v>136</v>
      </c>
      <c r="OQ20" s="71">
        <v>9</v>
      </c>
      <c r="OR20" s="71">
        <f>48+41</f>
        <v>89</v>
      </c>
      <c r="OS20" s="70" t="s">
        <v>102</v>
      </c>
      <c r="OT20" s="70" t="s">
        <v>102</v>
      </c>
      <c r="OU20" s="70" t="s">
        <v>102</v>
      </c>
      <c r="OV20" s="70">
        <v>47</v>
      </c>
      <c r="OW20" s="70">
        <f>14+9+1</f>
        <v>24</v>
      </c>
      <c r="OX20" s="70">
        <f>3+14+1</f>
        <v>18</v>
      </c>
      <c r="OY20" s="70">
        <f>19+1+6+1+2+3</f>
        <v>32</v>
      </c>
      <c r="OZ20" s="70" t="s">
        <v>102</v>
      </c>
      <c r="PA20" s="70">
        <v>16</v>
      </c>
      <c r="PB20" s="70" t="s">
        <v>102</v>
      </c>
      <c r="PC20" s="70" t="s">
        <v>102</v>
      </c>
      <c r="PD20" s="70" t="s">
        <v>102</v>
      </c>
      <c r="PE20" s="70" t="s">
        <v>102</v>
      </c>
      <c r="PF20" s="70" t="s">
        <v>102</v>
      </c>
      <c r="PG20" s="70" t="s">
        <v>102</v>
      </c>
      <c r="PH20" s="70" t="s">
        <v>102</v>
      </c>
      <c r="PI20" s="70" t="s">
        <v>102</v>
      </c>
      <c r="PJ20" s="70" t="s">
        <v>102</v>
      </c>
      <c r="PK20" s="70" t="s">
        <v>102</v>
      </c>
      <c r="PL20" s="70" t="s">
        <v>102</v>
      </c>
      <c r="PM20" s="70" t="s">
        <v>102</v>
      </c>
      <c r="PN20" s="70" t="s">
        <v>102</v>
      </c>
      <c r="PO20" s="70" t="s">
        <v>102</v>
      </c>
      <c r="PP20" s="70" t="s">
        <v>102</v>
      </c>
      <c r="PQ20" s="70" t="s">
        <v>102</v>
      </c>
      <c r="PR20" s="70" t="s">
        <v>102</v>
      </c>
      <c r="PS20" s="70" t="s">
        <v>102</v>
      </c>
      <c r="PT20" s="70" t="s">
        <v>102</v>
      </c>
      <c r="PU20" s="70" t="s">
        <v>102</v>
      </c>
      <c r="PV20" s="70" t="s">
        <v>102</v>
      </c>
      <c r="PW20" s="70" t="s">
        <v>102</v>
      </c>
      <c r="PX20" s="70" t="s">
        <v>102</v>
      </c>
      <c r="PY20" s="70" t="s">
        <v>102</v>
      </c>
      <c r="PZ20" s="70">
        <v>14</v>
      </c>
      <c r="QA20" s="70" t="s">
        <v>102</v>
      </c>
      <c r="QB20" s="70" t="s">
        <v>102</v>
      </c>
      <c r="QC20" s="70" t="s">
        <v>102</v>
      </c>
      <c r="QD20" s="71" t="s">
        <v>102</v>
      </c>
      <c r="QE20" s="71" t="s">
        <v>102</v>
      </c>
      <c r="QF20" s="70">
        <f>9+12+12</f>
        <v>33</v>
      </c>
      <c r="QG20" s="70">
        <v>1</v>
      </c>
      <c r="QH20" s="70" t="s">
        <v>102</v>
      </c>
      <c r="QI20" s="70" t="s">
        <v>102</v>
      </c>
      <c r="QJ20" s="70" t="s">
        <v>102</v>
      </c>
      <c r="QK20" s="70" t="s">
        <v>102</v>
      </c>
      <c r="QL20" s="70" t="s">
        <v>102</v>
      </c>
      <c r="QM20" s="70" t="s">
        <v>102</v>
      </c>
      <c r="QN20" s="70" t="s">
        <v>102</v>
      </c>
      <c r="QO20" s="70" t="s">
        <v>102</v>
      </c>
      <c r="QP20" s="70" t="s">
        <v>102</v>
      </c>
      <c r="QQ20" s="70" t="s">
        <v>102</v>
      </c>
      <c r="QR20" s="70" t="s">
        <v>102</v>
      </c>
      <c r="QS20" s="70" t="s">
        <v>102</v>
      </c>
      <c r="QT20" s="70" t="s">
        <v>102</v>
      </c>
      <c r="QU20" s="70">
        <f>69+20+14+2+2+1+8</f>
        <v>116</v>
      </c>
      <c r="QV20" s="70" t="s">
        <v>102</v>
      </c>
      <c r="QW20" s="70" t="s">
        <v>102</v>
      </c>
      <c r="QX20" s="70" t="s">
        <v>102</v>
      </c>
      <c r="QY20" s="70">
        <v>9</v>
      </c>
      <c r="QZ20" s="70" t="s">
        <v>102</v>
      </c>
      <c r="RA20" s="70" t="s">
        <v>102</v>
      </c>
      <c r="RB20" s="70" t="s">
        <v>102</v>
      </c>
      <c r="RC20" s="70" t="s">
        <v>102</v>
      </c>
      <c r="RD20" s="70">
        <v>3</v>
      </c>
      <c r="RE20" s="70" t="s">
        <v>102</v>
      </c>
      <c r="RF20" s="70" t="s">
        <v>102</v>
      </c>
      <c r="RG20" s="70" t="s">
        <v>102</v>
      </c>
      <c r="RH20" s="70">
        <v>2</v>
      </c>
      <c r="RI20" s="70" t="s">
        <v>102</v>
      </c>
      <c r="RJ20" s="70" t="s">
        <v>102</v>
      </c>
      <c r="RK20" s="70" t="s">
        <v>102</v>
      </c>
      <c r="RL20" s="70" t="s">
        <v>102</v>
      </c>
      <c r="RM20" s="70" t="s">
        <v>102</v>
      </c>
      <c r="RN20" s="70" t="s">
        <v>102</v>
      </c>
      <c r="RO20" s="70" t="s">
        <v>102</v>
      </c>
      <c r="RP20" s="70" t="s">
        <v>102</v>
      </c>
      <c r="RQ20" s="70" t="s">
        <v>102</v>
      </c>
      <c r="RR20" s="70" t="s">
        <v>102</v>
      </c>
      <c r="RS20" s="70" t="s">
        <v>102</v>
      </c>
      <c r="RT20" s="70" t="s">
        <v>102</v>
      </c>
      <c r="RU20" s="70" t="s">
        <v>102</v>
      </c>
      <c r="RV20" s="70">
        <v>22</v>
      </c>
      <c r="RW20" s="70" t="s">
        <v>102</v>
      </c>
      <c r="RX20" s="70" t="s">
        <v>102</v>
      </c>
      <c r="RY20" s="70" t="s">
        <v>102</v>
      </c>
      <c r="RZ20" s="70" t="s">
        <v>102</v>
      </c>
      <c r="SA20" s="70" t="s">
        <v>102</v>
      </c>
      <c r="SB20" s="70" t="s">
        <v>102</v>
      </c>
      <c r="SC20" s="70" t="s">
        <v>102</v>
      </c>
      <c r="SD20" s="70" t="s">
        <v>102</v>
      </c>
      <c r="SE20" s="70" t="s">
        <v>102</v>
      </c>
      <c r="SF20" s="70" t="s">
        <v>102</v>
      </c>
      <c r="SG20" s="70" t="s">
        <v>102</v>
      </c>
      <c r="SH20" s="70">
        <v>1</v>
      </c>
      <c r="SI20" s="70" t="s">
        <v>102</v>
      </c>
      <c r="SJ20" s="70" t="s">
        <v>102</v>
      </c>
      <c r="SK20" s="70" t="s">
        <v>102</v>
      </c>
      <c r="SL20" s="70" t="s">
        <v>102</v>
      </c>
      <c r="SM20" s="70" t="s">
        <v>102</v>
      </c>
      <c r="SN20" s="70" t="s">
        <v>102</v>
      </c>
      <c r="SO20" s="70" t="s">
        <v>102</v>
      </c>
      <c r="SP20" s="70" t="s">
        <v>102</v>
      </c>
      <c r="SQ20" s="70" t="s">
        <v>102</v>
      </c>
      <c r="SR20" s="70" t="s">
        <v>102</v>
      </c>
      <c r="SS20" s="70" t="s">
        <v>102</v>
      </c>
      <c r="ST20" s="70" t="s">
        <v>102</v>
      </c>
      <c r="SU20" s="70" t="s">
        <v>102</v>
      </c>
      <c r="SV20" s="71" t="s">
        <v>102</v>
      </c>
      <c r="SW20" s="70" t="s">
        <v>102</v>
      </c>
      <c r="SX20" s="70" t="s">
        <v>102</v>
      </c>
      <c r="SY20" s="70" t="s">
        <v>102</v>
      </c>
      <c r="SZ20" s="70" t="s">
        <v>102</v>
      </c>
      <c r="TA20" s="70" t="s">
        <v>102</v>
      </c>
      <c r="TB20" s="70" t="s">
        <v>102</v>
      </c>
      <c r="TC20" s="70" t="s">
        <v>102</v>
      </c>
      <c r="TD20" s="70" t="s">
        <v>102</v>
      </c>
      <c r="TE20" s="70" t="s">
        <v>102</v>
      </c>
      <c r="TF20" s="70" t="s">
        <v>102</v>
      </c>
      <c r="TG20" s="70" t="s">
        <v>102</v>
      </c>
      <c r="TH20" s="70" t="s">
        <v>102</v>
      </c>
      <c r="TI20" s="70" t="s">
        <v>102</v>
      </c>
      <c r="TJ20" s="70" t="s">
        <v>102</v>
      </c>
      <c r="TK20" s="70" t="s">
        <v>102</v>
      </c>
      <c r="TL20" s="70" t="s">
        <v>102</v>
      </c>
      <c r="TM20" s="70" t="s">
        <v>102</v>
      </c>
      <c r="TN20" s="70" t="s">
        <v>102</v>
      </c>
      <c r="TO20" s="70" t="s">
        <v>102</v>
      </c>
      <c r="TP20" s="70" t="s">
        <v>102</v>
      </c>
      <c r="TQ20" s="90"/>
      <c r="TR20" s="70" t="s">
        <v>102</v>
      </c>
      <c r="TS20" s="70" t="s">
        <v>102</v>
      </c>
      <c r="TT20" s="70" t="s">
        <v>102</v>
      </c>
      <c r="TU20" s="90"/>
      <c r="TV20" s="70" t="s">
        <v>102</v>
      </c>
      <c r="TW20" s="70" t="s">
        <v>102</v>
      </c>
      <c r="TX20" s="70" t="s">
        <v>102</v>
      </c>
      <c r="TY20" s="70">
        <v>1</v>
      </c>
      <c r="TZ20" s="70" t="s">
        <v>102</v>
      </c>
      <c r="UA20" s="70" t="s">
        <v>102</v>
      </c>
      <c r="UB20" s="70" t="s">
        <v>102</v>
      </c>
      <c r="UC20" s="70" t="s">
        <v>102</v>
      </c>
      <c r="UD20" s="70" t="s">
        <v>102</v>
      </c>
      <c r="UE20" s="70" t="s">
        <v>102</v>
      </c>
      <c r="UF20" s="70" t="s">
        <v>102</v>
      </c>
      <c r="UG20" s="70" t="s">
        <v>102</v>
      </c>
      <c r="UH20" s="70" t="s">
        <v>102</v>
      </c>
      <c r="UI20" s="70" t="s">
        <v>102</v>
      </c>
      <c r="UJ20" s="70" t="s">
        <v>102</v>
      </c>
      <c r="UK20" s="70" t="s">
        <v>102</v>
      </c>
      <c r="UL20" s="70" t="s">
        <v>102</v>
      </c>
      <c r="UM20" s="70" t="s">
        <v>102</v>
      </c>
      <c r="UN20" s="70" t="s">
        <v>102</v>
      </c>
      <c r="UO20" s="70" t="s">
        <v>102</v>
      </c>
      <c r="UP20" s="70" t="s">
        <v>102</v>
      </c>
      <c r="UQ20" s="70" t="s">
        <v>102</v>
      </c>
      <c r="UR20" s="70" t="s">
        <v>102</v>
      </c>
      <c r="US20" s="70" t="s">
        <v>102</v>
      </c>
      <c r="UT20" s="70" t="s">
        <v>102</v>
      </c>
      <c r="UU20" s="70">
        <v>2</v>
      </c>
      <c r="UV20" s="70" t="s">
        <v>102</v>
      </c>
      <c r="UW20" s="70" t="s">
        <v>102</v>
      </c>
      <c r="UX20" s="70" t="s">
        <v>102</v>
      </c>
      <c r="UY20" s="70" t="s">
        <v>102</v>
      </c>
      <c r="UZ20" s="70" t="s">
        <v>102</v>
      </c>
      <c r="VA20" s="70" t="s">
        <v>102</v>
      </c>
      <c r="VB20" s="70" t="s">
        <v>102</v>
      </c>
      <c r="VC20" s="70" t="s">
        <v>102</v>
      </c>
      <c r="VD20" s="70" t="s">
        <v>102</v>
      </c>
      <c r="VE20" s="70" t="s">
        <v>102</v>
      </c>
      <c r="VF20" s="70" t="s">
        <v>102</v>
      </c>
      <c r="VG20" s="71" t="s">
        <v>102</v>
      </c>
      <c r="VH20" s="70" t="s">
        <v>102</v>
      </c>
      <c r="VI20" s="70" t="s">
        <v>102</v>
      </c>
      <c r="VJ20" s="71" t="s">
        <v>102</v>
      </c>
      <c r="VK20" s="70" t="s">
        <v>102</v>
      </c>
      <c r="VL20" s="70" t="s">
        <v>102</v>
      </c>
      <c r="VM20" s="70" t="s">
        <v>102</v>
      </c>
      <c r="VN20" s="70" t="s">
        <v>102</v>
      </c>
      <c r="VO20" s="70" t="s">
        <v>102</v>
      </c>
      <c r="VP20" s="70" t="s">
        <v>102</v>
      </c>
      <c r="VQ20" s="70" t="s">
        <v>102</v>
      </c>
      <c r="VR20" s="70" t="s">
        <v>102</v>
      </c>
      <c r="VS20" s="70" t="s">
        <v>102</v>
      </c>
      <c r="VT20" s="70" t="s">
        <v>102</v>
      </c>
      <c r="VU20" s="70" t="s">
        <v>102</v>
      </c>
      <c r="VV20" s="70" t="s">
        <v>102</v>
      </c>
      <c r="VW20" s="70" t="s">
        <v>102</v>
      </c>
      <c r="VX20" s="70" t="s">
        <v>102</v>
      </c>
      <c r="VY20" s="70" t="s">
        <v>102</v>
      </c>
      <c r="VZ20" s="70" t="s">
        <v>102</v>
      </c>
      <c r="WA20" s="70" t="s">
        <v>102</v>
      </c>
      <c r="WB20" s="70" t="s">
        <v>102</v>
      </c>
      <c r="WC20" s="70" t="s">
        <v>102</v>
      </c>
      <c r="WD20" s="70" t="s">
        <v>102</v>
      </c>
      <c r="WE20" s="70" t="s">
        <v>102</v>
      </c>
      <c r="WF20" s="70" t="s">
        <v>102</v>
      </c>
      <c r="WG20" s="70" t="s">
        <v>102</v>
      </c>
      <c r="WH20" s="70" t="s">
        <v>102</v>
      </c>
      <c r="WI20" s="90"/>
      <c r="WJ20" s="70" t="s">
        <v>102</v>
      </c>
      <c r="WK20" s="70" t="s">
        <v>102</v>
      </c>
      <c r="WL20" s="70" t="s">
        <v>102</v>
      </c>
      <c r="WM20" s="70" t="s">
        <v>102</v>
      </c>
      <c r="WN20" s="70" t="s">
        <v>102</v>
      </c>
      <c r="WO20" s="70" t="s">
        <v>102</v>
      </c>
      <c r="WP20" s="70" t="s">
        <v>102</v>
      </c>
      <c r="WQ20" s="70" t="s">
        <v>102</v>
      </c>
      <c r="WR20" s="70" t="s">
        <v>102</v>
      </c>
      <c r="WS20" s="70" t="s">
        <v>102</v>
      </c>
      <c r="WT20" s="70" t="s">
        <v>102</v>
      </c>
      <c r="WU20" s="70" t="s">
        <v>102</v>
      </c>
      <c r="WV20" s="70" t="s">
        <v>102</v>
      </c>
      <c r="WW20" s="70" t="s">
        <v>102</v>
      </c>
      <c r="WX20" s="70" t="s">
        <v>102</v>
      </c>
      <c r="WY20" s="70" t="s">
        <v>102</v>
      </c>
      <c r="WZ20" s="70" t="s">
        <v>102</v>
      </c>
      <c r="XA20" s="70" t="s">
        <v>102</v>
      </c>
      <c r="XB20" s="70" t="s">
        <v>102</v>
      </c>
      <c r="XC20" s="70" t="s">
        <v>102</v>
      </c>
      <c r="XD20" s="70" t="s">
        <v>102</v>
      </c>
      <c r="XE20" s="70" t="s">
        <v>102</v>
      </c>
      <c r="XF20" s="70">
        <v>1</v>
      </c>
      <c r="XG20" s="70" t="s">
        <v>102</v>
      </c>
      <c r="XH20" s="70" t="s">
        <v>102</v>
      </c>
      <c r="XI20" s="70">
        <v>2</v>
      </c>
      <c r="XJ20" s="70" t="s">
        <v>102</v>
      </c>
      <c r="XK20" s="70" t="s">
        <v>102</v>
      </c>
      <c r="XL20" s="70" t="s">
        <v>102</v>
      </c>
      <c r="XM20" s="70" t="s">
        <v>102</v>
      </c>
      <c r="XN20" s="70" t="s">
        <v>102</v>
      </c>
      <c r="XO20" s="70" t="s">
        <v>102</v>
      </c>
      <c r="XP20" s="70" t="s">
        <v>102</v>
      </c>
      <c r="XQ20" s="70" t="s">
        <v>102</v>
      </c>
      <c r="XR20" s="70" t="s">
        <v>102</v>
      </c>
      <c r="XS20" s="70" t="s">
        <v>102</v>
      </c>
      <c r="XT20" s="70" t="s">
        <v>102</v>
      </c>
      <c r="XU20" s="70" t="s">
        <v>102</v>
      </c>
      <c r="XV20" s="70" t="s">
        <v>102</v>
      </c>
      <c r="XW20" s="70">
        <v>5</v>
      </c>
      <c r="XX20" s="70" t="s">
        <v>102</v>
      </c>
      <c r="XY20" s="70" t="s">
        <v>102</v>
      </c>
      <c r="XZ20" s="70" t="s">
        <v>102</v>
      </c>
      <c r="YA20" s="70" t="s">
        <v>102</v>
      </c>
      <c r="YB20" s="70" t="s">
        <v>102</v>
      </c>
      <c r="YC20" s="70" t="s">
        <v>102</v>
      </c>
      <c r="YD20" s="70" t="s">
        <v>102</v>
      </c>
      <c r="YE20" s="70" t="s">
        <v>102</v>
      </c>
      <c r="YF20" s="70" t="s">
        <v>102</v>
      </c>
      <c r="YG20" s="70" t="s">
        <v>102</v>
      </c>
      <c r="YH20" s="70" t="s">
        <v>102</v>
      </c>
      <c r="YI20" s="70" t="s">
        <v>102</v>
      </c>
      <c r="YJ20" s="90"/>
      <c r="YK20" s="70" t="s">
        <v>102</v>
      </c>
      <c r="YL20" s="90"/>
      <c r="YM20" s="70" t="s">
        <v>102</v>
      </c>
      <c r="YN20" s="70" t="s">
        <v>102</v>
      </c>
      <c r="YO20" s="70" t="s">
        <v>102</v>
      </c>
      <c r="YP20" s="70" t="s">
        <v>102</v>
      </c>
      <c r="YQ20" s="70" t="s">
        <v>102</v>
      </c>
      <c r="YR20" s="70" t="s">
        <v>102</v>
      </c>
      <c r="YS20" s="70" t="s">
        <v>102</v>
      </c>
      <c r="YT20" s="70" t="s">
        <v>102</v>
      </c>
      <c r="YU20" s="70" t="s">
        <v>102</v>
      </c>
      <c r="YV20" s="105" t="s">
        <v>102</v>
      </c>
      <c r="YW20" s="90"/>
      <c r="YX20" s="70" t="s">
        <v>102</v>
      </c>
      <c r="YY20" s="70" t="s">
        <v>102</v>
      </c>
      <c r="YZ20" s="70" t="s">
        <v>102</v>
      </c>
      <c r="ZA20" s="105" t="s">
        <v>102</v>
      </c>
      <c r="ZB20" s="70" t="s">
        <v>102</v>
      </c>
      <c r="ZC20" s="70" t="s">
        <v>102</v>
      </c>
      <c r="ZD20" s="70" t="s">
        <v>102</v>
      </c>
      <c r="ZE20" s="70" t="s">
        <v>102</v>
      </c>
      <c r="ZF20" s="70" t="s">
        <v>102</v>
      </c>
      <c r="ZG20" s="70" t="s">
        <v>102</v>
      </c>
      <c r="ZH20" s="70" t="s">
        <v>102</v>
      </c>
      <c r="ZI20" s="105" t="s">
        <v>102</v>
      </c>
      <c r="ZJ20" s="70" t="s">
        <v>102</v>
      </c>
      <c r="ZK20" s="70" t="s">
        <v>102</v>
      </c>
      <c r="ZL20" s="70" t="s">
        <v>102</v>
      </c>
      <c r="ZM20" s="70" t="s">
        <v>102</v>
      </c>
      <c r="ZN20" s="70" t="s">
        <v>102</v>
      </c>
      <c r="ZO20" s="70" t="s">
        <v>102</v>
      </c>
      <c r="ZP20" s="70" t="s">
        <v>102</v>
      </c>
      <c r="ZQ20" s="70" t="s">
        <v>102</v>
      </c>
      <c r="ZR20" s="70" t="s">
        <v>102</v>
      </c>
      <c r="ZS20" s="70" t="s">
        <v>102</v>
      </c>
      <c r="ZT20" s="70" t="s">
        <v>102</v>
      </c>
      <c r="ZU20" s="70" t="s">
        <v>102</v>
      </c>
      <c r="ZV20" s="70" t="s">
        <v>102</v>
      </c>
      <c r="ZW20" s="70" t="s">
        <v>102</v>
      </c>
      <c r="ZX20" s="70" t="s">
        <v>102</v>
      </c>
      <c r="ZY20" s="70" t="s">
        <v>102</v>
      </c>
      <c r="ZZ20" s="70" t="s">
        <v>102</v>
      </c>
      <c r="AAA20" s="105" t="s">
        <v>102</v>
      </c>
      <c r="AAB20" s="70" t="s">
        <v>102</v>
      </c>
      <c r="AAC20" s="70" t="s">
        <v>102</v>
      </c>
      <c r="AAD20" s="70" t="s">
        <v>102</v>
      </c>
      <c r="AAE20" s="105" t="s">
        <v>102</v>
      </c>
      <c r="AAF20" s="70" t="s">
        <v>102</v>
      </c>
      <c r="AAG20" s="70" t="s">
        <v>102</v>
      </c>
      <c r="AAH20" s="70" t="s">
        <v>102</v>
      </c>
      <c r="AAI20" s="70" t="s">
        <v>102</v>
      </c>
      <c r="AAJ20" s="70" t="s">
        <v>102</v>
      </c>
      <c r="AAK20" s="70" t="s">
        <v>102</v>
      </c>
      <c r="AAL20" s="70" t="s">
        <v>102</v>
      </c>
      <c r="AAM20" s="70" t="s">
        <v>102</v>
      </c>
      <c r="AAN20" s="70" t="s">
        <v>102</v>
      </c>
      <c r="AAO20" s="105" t="s">
        <v>102</v>
      </c>
      <c r="AAP20" s="70" t="s">
        <v>102</v>
      </c>
      <c r="AAQ20" s="70" t="s">
        <v>102</v>
      </c>
      <c r="AAR20" s="70" t="s">
        <v>102</v>
      </c>
      <c r="AAS20" s="90"/>
      <c r="AAT20" s="70" t="s">
        <v>102</v>
      </c>
      <c r="AAU20" s="70" t="s">
        <v>102</v>
      </c>
      <c r="AAV20" s="90"/>
      <c r="AAW20" s="71" t="s">
        <v>102</v>
      </c>
      <c r="AAX20" s="70" t="s">
        <v>102</v>
      </c>
      <c r="AAY20" s="70" t="s">
        <v>102</v>
      </c>
      <c r="AAZ20" s="70" t="s">
        <v>102</v>
      </c>
      <c r="ABA20" s="70" t="s">
        <v>102</v>
      </c>
      <c r="ABB20" s="70" t="s">
        <v>102</v>
      </c>
      <c r="ABC20" s="70" t="s">
        <v>102</v>
      </c>
      <c r="ABD20" s="71">
        <v>3</v>
      </c>
      <c r="ABE20" s="70" t="s">
        <v>102</v>
      </c>
      <c r="ABF20" s="70" t="s">
        <v>102</v>
      </c>
      <c r="ABG20" s="70" t="s">
        <v>102</v>
      </c>
      <c r="ABH20" s="70" t="s">
        <v>102</v>
      </c>
      <c r="ABI20" s="70" t="s">
        <v>102</v>
      </c>
      <c r="ABJ20" s="70">
        <v>1</v>
      </c>
      <c r="ABK20" s="70" t="s">
        <v>102</v>
      </c>
      <c r="ABL20" s="70" t="s">
        <v>102</v>
      </c>
      <c r="ABM20" s="70" t="s">
        <v>102</v>
      </c>
      <c r="ABN20" s="70" t="s">
        <v>102</v>
      </c>
      <c r="ABO20" s="70" t="s">
        <v>102</v>
      </c>
      <c r="ABP20" s="70" t="s">
        <v>102</v>
      </c>
      <c r="ABQ20" s="70" t="s">
        <v>102</v>
      </c>
      <c r="ABR20" s="70" t="s">
        <v>102</v>
      </c>
      <c r="ABS20" s="70" t="s">
        <v>102</v>
      </c>
      <c r="ABT20" s="70" t="s">
        <v>102</v>
      </c>
      <c r="ABU20" s="71">
        <v>1</v>
      </c>
      <c r="ABV20" s="71">
        <v>2</v>
      </c>
      <c r="ABW20" s="70" t="s">
        <v>102</v>
      </c>
      <c r="ABX20" s="70" t="s">
        <v>102</v>
      </c>
      <c r="ABY20" s="70" t="s">
        <v>102</v>
      </c>
      <c r="ABZ20" s="70" t="s">
        <v>102</v>
      </c>
      <c r="ACA20" s="70" t="s">
        <v>102</v>
      </c>
      <c r="ACB20" s="70" t="s">
        <v>102</v>
      </c>
      <c r="ACC20" s="70" t="s">
        <v>102</v>
      </c>
      <c r="ACD20" s="70" t="s">
        <v>102</v>
      </c>
      <c r="ACE20" s="70" t="s">
        <v>102</v>
      </c>
      <c r="ACF20" s="70" t="s">
        <v>102</v>
      </c>
      <c r="ACG20" s="71" t="s">
        <v>102</v>
      </c>
      <c r="ACH20" s="70" t="s">
        <v>102</v>
      </c>
      <c r="ACI20" s="70" t="s">
        <v>102</v>
      </c>
      <c r="ACJ20" s="70" t="s">
        <v>102</v>
      </c>
      <c r="ACK20" s="70" t="s">
        <v>102</v>
      </c>
      <c r="ACL20" s="70" t="s">
        <v>102</v>
      </c>
      <c r="ACM20" s="70">
        <v>17</v>
      </c>
      <c r="ACN20" s="70" t="s">
        <v>102</v>
      </c>
      <c r="ACO20" s="105" t="s">
        <v>102</v>
      </c>
      <c r="ACP20" s="105" t="s">
        <v>102</v>
      </c>
      <c r="ACQ20" s="70" t="s">
        <v>102</v>
      </c>
      <c r="ACR20" s="70" t="s">
        <v>102</v>
      </c>
      <c r="ACS20" s="70" t="s">
        <v>102</v>
      </c>
      <c r="ACT20" s="70" t="s">
        <v>102</v>
      </c>
      <c r="ACU20" s="70" t="s">
        <v>102</v>
      </c>
      <c r="ACV20" s="70" t="s">
        <v>102</v>
      </c>
      <c r="ACW20" s="70" t="s">
        <v>102</v>
      </c>
      <c r="ACX20" s="70" t="s">
        <v>102</v>
      </c>
      <c r="ACY20" s="70" t="s">
        <v>102</v>
      </c>
      <c r="ACZ20" s="70" t="s">
        <v>102</v>
      </c>
      <c r="ADA20" s="70" t="s">
        <v>102</v>
      </c>
      <c r="ADB20" s="70" t="s">
        <v>102</v>
      </c>
      <c r="ADC20" s="70" t="s">
        <v>102</v>
      </c>
      <c r="ADD20" s="70" t="s">
        <v>102</v>
      </c>
      <c r="ADE20" s="70" t="s">
        <v>102</v>
      </c>
      <c r="ADF20" s="70" t="s">
        <v>102</v>
      </c>
      <c r="ADG20" s="70" t="s">
        <v>102</v>
      </c>
      <c r="ADH20" s="70" t="s">
        <v>102</v>
      </c>
      <c r="ADI20" s="70" t="s">
        <v>102</v>
      </c>
      <c r="ADJ20" s="70" t="s">
        <v>102</v>
      </c>
      <c r="ADK20" s="70" t="s">
        <v>102</v>
      </c>
      <c r="ADL20" s="70">
        <v>4</v>
      </c>
      <c r="ADM20" s="70" t="s">
        <v>102</v>
      </c>
      <c r="ADN20" s="70" t="s">
        <v>102</v>
      </c>
      <c r="ADO20" s="70" t="s">
        <v>102</v>
      </c>
      <c r="ADP20" s="70" t="s">
        <v>102</v>
      </c>
      <c r="ADQ20" s="70" t="s">
        <v>102</v>
      </c>
      <c r="ADR20" s="70" t="s">
        <v>102</v>
      </c>
      <c r="ADS20" s="70">
        <v>8</v>
      </c>
      <c r="ADT20" s="70" t="s">
        <v>102</v>
      </c>
      <c r="ADU20" s="70" t="s">
        <v>102</v>
      </c>
      <c r="ADV20" s="70" t="s">
        <v>102</v>
      </c>
      <c r="ADW20" s="70" t="s">
        <v>102</v>
      </c>
      <c r="ADX20" s="71" t="s">
        <v>102</v>
      </c>
      <c r="ADY20" s="70" t="s">
        <v>102</v>
      </c>
      <c r="ADZ20" s="70" t="s">
        <v>102</v>
      </c>
      <c r="AEA20" s="70" t="s">
        <v>102</v>
      </c>
      <c r="AEB20" s="70" t="s">
        <v>102</v>
      </c>
      <c r="AEC20" s="70">
        <v>1</v>
      </c>
      <c r="AED20" s="70">
        <v>1</v>
      </c>
      <c r="AEE20" s="70" t="s">
        <v>102</v>
      </c>
      <c r="AEF20" s="70" t="s">
        <v>102</v>
      </c>
      <c r="AEG20" s="70" t="s">
        <v>102</v>
      </c>
      <c r="AEH20" s="70" t="s">
        <v>102</v>
      </c>
      <c r="AEI20" s="70" t="s">
        <v>102</v>
      </c>
      <c r="AEJ20" s="70" t="s">
        <v>102</v>
      </c>
      <c r="AEK20" s="70" t="s">
        <v>102</v>
      </c>
      <c r="AEL20" s="70" t="s">
        <v>102</v>
      </c>
      <c r="AEM20" s="70" t="s">
        <v>102</v>
      </c>
      <c r="AEN20" s="70" t="s">
        <v>102</v>
      </c>
      <c r="AEO20" s="70" t="s">
        <v>102</v>
      </c>
      <c r="AEP20" s="70" t="s">
        <v>102</v>
      </c>
      <c r="AEQ20" s="70" t="s">
        <v>102</v>
      </c>
      <c r="AER20" s="70" t="s">
        <v>102</v>
      </c>
      <c r="AES20" s="70" t="s">
        <v>102</v>
      </c>
      <c r="AET20" s="71" t="s">
        <v>102</v>
      </c>
      <c r="AEU20" s="70" t="s">
        <v>102</v>
      </c>
      <c r="AEV20" s="70" t="s">
        <v>102</v>
      </c>
      <c r="AEW20" s="70" t="s">
        <v>102</v>
      </c>
      <c r="AEX20" s="90"/>
      <c r="AEY20" s="70" t="s">
        <v>102</v>
      </c>
      <c r="AEZ20" s="70" t="s">
        <v>102</v>
      </c>
      <c r="AFA20" s="70">
        <v>5</v>
      </c>
      <c r="AFB20" s="70" t="s">
        <v>102</v>
      </c>
      <c r="AFC20" s="70" t="s">
        <v>102</v>
      </c>
      <c r="AFD20" s="70" t="s">
        <v>102</v>
      </c>
      <c r="AFE20" s="70" t="s">
        <v>102</v>
      </c>
      <c r="AFF20" s="70" t="s">
        <v>102</v>
      </c>
      <c r="AFG20" s="70" t="s">
        <v>102</v>
      </c>
      <c r="AFH20" s="70" t="s">
        <v>102</v>
      </c>
      <c r="AFI20" s="70" t="s">
        <v>102</v>
      </c>
      <c r="AFJ20" s="70" t="s">
        <v>102</v>
      </c>
      <c r="AFK20" s="71">
        <v>1</v>
      </c>
      <c r="AFL20" s="70" t="s">
        <v>102</v>
      </c>
      <c r="AFM20" s="70" t="s">
        <v>102</v>
      </c>
      <c r="AFN20" s="70" t="s">
        <v>102</v>
      </c>
      <c r="AFO20" s="70">
        <v>3</v>
      </c>
      <c r="AFP20" s="70" t="s">
        <v>102</v>
      </c>
      <c r="AFQ20" s="70" t="s">
        <v>102</v>
      </c>
      <c r="AFR20" s="70" t="s">
        <v>102</v>
      </c>
      <c r="AFS20" s="70">
        <v>3</v>
      </c>
      <c r="AFT20" s="70" t="s">
        <v>102</v>
      </c>
      <c r="AFU20" s="70" t="s">
        <v>102</v>
      </c>
      <c r="AFV20" s="70" t="s">
        <v>102</v>
      </c>
      <c r="AFW20" s="70">
        <v>5</v>
      </c>
      <c r="AFX20" s="70" t="s">
        <v>102</v>
      </c>
      <c r="AFY20" s="70" t="s">
        <v>102</v>
      </c>
      <c r="AFZ20" s="70" t="s">
        <v>102</v>
      </c>
      <c r="AGA20" s="70">
        <v>1</v>
      </c>
      <c r="AGB20" s="70">
        <v>6</v>
      </c>
      <c r="AGC20" s="70" t="s">
        <v>102</v>
      </c>
      <c r="AGD20" s="70" t="s">
        <v>102</v>
      </c>
      <c r="AGE20" s="70" t="s">
        <v>102</v>
      </c>
      <c r="AGF20" s="70" t="s">
        <v>102</v>
      </c>
      <c r="AGG20" s="70" t="s">
        <v>102</v>
      </c>
      <c r="AGH20" s="70" t="s">
        <v>102</v>
      </c>
      <c r="AGI20" s="70" t="s">
        <v>102</v>
      </c>
      <c r="AGJ20" s="70" t="s">
        <v>102</v>
      </c>
      <c r="AGK20" s="70" t="s">
        <v>102</v>
      </c>
      <c r="AGL20" s="70" t="s">
        <v>102</v>
      </c>
      <c r="AGM20" s="70" t="s">
        <v>102</v>
      </c>
      <c r="AGN20" s="70" t="s">
        <v>102</v>
      </c>
      <c r="AGO20" s="70" t="s">
        <v>102</v>
      </c>
      <c r="AGP20" s="70" t="s">
        <v>102</v>
      </c>
      <c r="AGQ20" s="70" t="s">
        <v>102</v>
      </c>
      <c r="AGR20" s="70" t="s">
        <v>102</v>
      </c>
      <c r="AGS20" s="70" t="s">
        <v>102</v>
      </c>
      <c r="AGT20" s="70" t="s">
        <v>102</v>
      </c>
      <c r="AGU20" s="70" t="s">
        <v>102</v>
      </c>
      <c r="AGV20" s="70" t="s">
        <v>102</v>
      </c>
      <c r="AGW20" s="70" t="s">
        <v>102</v>
      </c>
      <c r="AGX20" s="70" t="s">
        <v>102</v>
      </c>
      <c r="AGY20" s="70" t="s">
        <v>102</v>
      </c>
      <c r="AGZ20" s="70" t="s">
        <v>102</v>
      </c>
      <c r="AHA20" s="70" t="s">
        <v>102</v>
      </c>
      <c r="AHB20" s="70" t="s">
        <v>102</v>
      </c>
      <c r="AHC20" s="70" t="s">
        <v>102</v>
      </c>
      <c r="AHD20" s="70">
        <f>13+8+1+2+11</f>
        <v>35</v>
      </c>
      <c r="AHE20" s="70">
        <v>14</v>
      </c>
      <c r="AHF20" s="70" t="s">
        <v>102</v>
      </c>
      <c r="AHG20" s="70" t="s">
        <v>102</v>
      </c>
      <c r="AHH20" s="70" t="s">
        <v>102</v>
      </c>
      <c r="AHI20" s="70" t="s">
        <v>102</v>
      </c>
      <c r="AHJ20" s="70" t="s">
        <v>102</v>
      </c>
      <c r="AHK20" s="70" t="s">
        <v>102</v>
      </c>
      <c r="AHL20" s="70">
        <v>1</v>
      </c>
      <c r="AHM20" s="70" t="s">
        <v>102</v>
      </c>
      <c r="AHN20" s="70" t="s">
        <v>102</v>
      </c>
      <c r="AHO20" s="70" t="s">
        <v>102</v>
      </c>
      <c r="AHP20" s="70" t="s">
        <v>102</v>
      </c>
      <c r="AHQ20" s="70" t="s">
        <v>102</v>
      </c>
      <c r="AHR20" s="70" t="s">
        <v>102</v>
      </c>
      <c r="AHS20" s="70" t="s">
        <v>102</v>
      </c>
      <c r="AHT20" s="70">
        <v>1</v>
      </c>
      <c r="AHU20" s="70" t="s">
        <v>102</v>
      </c>
      <c r="AHV20" s="70" t="s">
        <v>102</v>
      </c>
      <c r="AHW20" s="70" t="s">
        <v>102</v>
      </c>
      <c r="AHX20" s="70" t="s">
        <v>102</v>
      </c>
      <c r="AHY20" s="70" t="s">
        <v>102</v>
      </c>
      <c r="AHZ20" s="70" t="s">
        <v>102</v>
      </c>
      <c r="AIA20" s="70" t="s">
        <v>102</v>
      </c>
      <c r="AIB20" s="70" t="s">
        <v>102</v>
      </c>
      <c r="AIC20" s="70" t="s">
        <v>102</v>
      </c>
      <c r="AID20" s="70" t="s">
        <v>102</v>
      </c>
      <c r="AIE20" s="70" t="s">
        <v>102</v>
      </c>
      <c r="AIF20" s="70" t="s">
        <v>102</v>
      </c>
      <c r="AIG20" s="70" t="s">
        <v>102</v>
      </c>
      <c r="AIH20" s="70" t="s">
        <v>102</v>
      </c>
      <c r="AII20" s="70">
        <f>3+7</f>
        <v>10</v>
      </c>
      <c r="AIJ20" s="70">
        <v>11</v>
      </c>
      <c r="AIK20" s="70">
        <f>5+1</f>
        <v>6</v>
      </c>
      <c r="AIL20" s="70" t="s">
        <v>102</v>
      </c>
      <c r="AIM20" s="70" t="s">
        <v>102</v>
      </c>
      <c r="AIN20" s="70" t="s">
        <v>102</v>
      </c>
      <c r="AIO20" s="70" t="s">
        <v>102</v>
      </c>
      <c r="AIP20" s="70">
        <v>3</v>
      </c>
      <c r="AIQ20" s="70" t="s">
        <v>102</v>
      </c>
      <c r="AIR20" s="70" t="s">
        <v>102</v>
      </c>
      <c r="AIS20" s="70" t="s">
        <v>102</v>
      </c>
      <c r="AIT20" s="70" t="s">
        <v>102</v>
      </c>
      <c r="AIU20" s="70" t="s">
        <v>102</v>
      </c>
      <c r="AIV20" s="70" t="s">
        <v>102</v>
      </c>
      <c r="AIW20" s="70" t="s">
        <v>102</v>
      </c>
      <c r="AIX20" s="70" t="s">
        <v>102</v>
      </c>
      <c r="AIY20" s="70">
        <v>1</v>
      </c>
      <c r="AIZ20" s="70" t="s">
        <v>102</v>
      </c>
      <c r="AJA20" s="70">
        <v>1</v>
      </c>
      <c r="AJB20" s="70" t="s">
        <v>102</v>
      </c>
      <c r="AJC20" s="70" t="s">
        <v>102</v>
      </c>
      <c r="AJD20" s="70" t="s">
        <v>102</v>
      </c>
      <c r="AJE20" s="70" t="s">
        <v>102</v>
      </c>
      <c r="AJF20" s="70">
        <v>19</v>
      </c>
      <c r="AJG20" s="70" t="s">
        <v>102</v>
      </c>
      <c r="AJH20" s="70" t="s">
        <v>102</v>
      </c>
      <c r="AJI20" s="70">
        <v>57</v>
      </c>
      <c r="AJJ20" s="70">
        <f>6+4+11</f>
        <v>21</v>
      </c>
      <c r="AJK20" s="70" t="s">
        <v>102</v>
      </c>
      <c r="AJL20" s="70" t="s">
        <v>102</v>
      </c>
      <c r="AJM20" s="70" t="s">
        <v>102</v>
      </c>
      <c r="AJN20" s="70" t="s">
        <v>102</v>
      </c>
      <c r="AJO20" s="70" t="s">
        <v>102</v>
      </c>
      <c r="AJP20" s="70" t="s">
        <v>102</v>
      </c>
      <c r="AJQ20" s="70">
        <v>3</v>
      </c>
      <c r="AJR20" s="70" t="s">
        <v>102</v>
      </c>
      <c r="AJS20" s="70" t="s">
        <v>102</v>
      </c>
      <c r="AJT20" s="70">
        <v>13</v>
      </c>
      <c r="AJU20" s="70" t="s">
        <v>102</v>
      </c>
      <c r="AJV20" s="70">
        <v>1</v>
      </c>
      <c r="AJW20" s="70" t="s">
        <v>102</v>
      </c>
      <c r="AJX20" s="70" t="s">
        <v>102</v>
      </c>
      <c r="AJY20" s="70" t="s">
        <v>102</v>
      </c>
      <c r="AJZ20" s="70" t="s">
        <v>102</v>
      </c>
      <c r="AKA20" s="70" t="s">
        <v>102</v>
      </c>
      <c r="AKB20" s="70" t="s">
        <v>102</v>
      </c>
      <c r="AKC20" s="70" t="s">
        <v>102</v>
      </c>
      <c r="AKD20" s="70" t="s">
        <v>102</v>
      </c>
      <c r="AKE20" s="70" t="s">
        <v>102</v>
      </c>
      <c r="AKF20" s="70" t="s">
        <v>102</v>
      </c>
      <c r="AKG20" s="70" t="s">
        <v>102</v>
      </c>
      <c r="AKH20" s="71" t="s">
        <v>102</v>
      </c>
      <c r="AKI20" s="70" t="s">
        <v>102</v>
      </c>
      <c r="AKJ20" s="70" t="s">
        <v>102</v>
      </c>
      <c r="AKK20" s="70" t="s">
        <v>102</v>
      </c>
      <c r="AKL20" s="70" t="s">
        <v>102</v>
      </c>
      <c r="AKM20" s="70" t="s">
        <v>102</v>
      </c>
      <c r="AKN20" s="70" t="s">
        <v>102</v>
      </c>
      <c r="AKO20" s="70">
        <v>4</v>
      </c>
      <c r="AKP20" s="70" t="s">
        <v>102</v>
      </c>
      <c r="AKQ20" s="70" t="s">
        <v>102</v>
      </c>
      <c r="AKR20" s="70" t="s">
        <v>102</v>
      </c>
      <c r="AKS20" s="70" t="s">
        <v>102</v>
      </c>
      <c r="AKT20" s="70" t="s">
        <v>102</v>
      </c>
    </row>
    <row r="21" spans="1:982" x14ac:dyDescent="0.3">
      <c r="A21" s="76" t="s">
        <v>733</v>
      </c>
      <c r="B21" s="42"/>
      <c r="C21" s="70" t="s">
        <v>102</v>
      </c>
      <c r="D21" s="70" t="s">
        <v>102</v>
      </c>
      <c r="E21" s="71"/>
      <c r="F21" s="70" t="s">
        <v>102</v>
      </c>
      <c r="G21" s="70" t="s">
        <v>102</v>
      </c>
      <c r="H21" s="70" t="s">
        <v>102</v>
      </c>
      <c r="I21" s="70" t="s">
        <v>102</v>
      </c>
      <c r="J21" s="70" t="s">
        <v>102</v>
      </c>
      <c r="K21" s="70" t="s">
        <v>102</v>
      </c>
      <c r="L21" s="70" t="s">
        <v>102</v>
      </c>
      <c r="M21" s="71" t="s">
        <v>102</v>
      </c>
      <c r="N21" s="70" t="s">
        <v>102</v>
      </c>
      <c r="O21" s="70" t="s">
        <v>102</v>
      </c>
      <c r="P21" s="70" t="s">
        <v>102</v>
      </c>
      <c r="Q21" s="70" t="s">
        <v>102</v>
      </c>
      <c r="R21" s="70" t="s">
        <v>102</v>
      </c>
      <c r="S21" s="70" t="s">
        <v>102</v>
      </c>
      <c r="T21" s="70" t="s">
        <v>102</v>
      </c>
      <c r="U21" s="71" t="s">
        <v>102</v>
      </c>
      <c r="V21" s="70" t="s">
        <v>102</v>
      </c>
      <c r="W21" s="70" t="s">
        <v>102</v>
      </c>
      <c r="X21" s="70" t="s">
        <v>102</v>
      </c>
      <c r="Y21" s="70" t="s">
        <v>102</v>
      </c>
      <c r="Z21" s="70" t="s">
        <v>102</v>
      </c>
      <c r="AA21" s="71" t="s">
        <v>102</v>
      </c>
      <c r="AB21" s="71" t="s">
        <v>102</v>
      </c>
      <c r="AC21" s="70">
        <v>1</v>
      </c>
      <c r="AD21" s="70">
        <v>1</v>
      </c>
      <c r="AE21" s="70" t="s">
        <v>102</v>
      </c>
      <c r="AF21" s="70" t="s">
        <v>102</v>
      </c>
      <c r="AG21" s="70" t="s">
        <v>102</v>
      </c>
      <c r="AH21" s="70" t="s">
        <v>102</v>
      </c>
      <c r="AI21" s="70" t="s">
        <v>102</v>
      </c>
      <c r="AJ21" s="70" t="s">
        <v>102</v>
      </c>
      <c r="AK21" s="70" t="s">
        <v>102</v>
      </c>
      <c r="AL21" s="70" t="s">
        <v>102</v>
      </c>
      <c r="AM21" s="70" t="s">
        <v>102</v>
      </c>
      <c r="AN21" s="70" t="s">
        <v>102</v>
      </c>
      <c r="AO21" s="70" t="s">
        <v>102</v>
      </c>
      <c r="AP21" s="70" t="s">
        <v>102</v>
      </c>
      <c r="AQ21" s="70" t="s">
        <v>102</v>
      </c>
      <c r="AR21" s="70" t="s">
        <v>102</v>
      </c>
      <c r="AS21" s="70" t="s">
        <v>102</v>
      </c>
      <c r="AT21" s="70" t="s">
        <v>102</v>
      </c>
      <c r="AU21" s="90"/>
      <c r="AV21" s="70" t="s">
        <v>102</v>
      </c>
      <c r="AW21" s="70" t="s">
        <v>102</v>
      </c>
      <c r="AX21" s="70" t="s">
        <v>102</v>
      </c>
      <c r="AY21" s="70" t="s">
        <v>102</v>
      </c>
      <c r="AZ21" s="70" t="s">
        <v>102</v>
      </c>
      <c r="BA21" s="70">
        <v>1</v>
      </c>
      <c r="BB21" s="70" t="s">
        <v>102</v>
      </c>
      <c r="BC21" s="70" t="s">
        <v>102</v>
      </c>
      <c r="BD21" s="70" t="s">
        <v>102</v>
      </c>
      <c r="BE21" s="90"/>
      <c r="BF21" s="70" t="s">
        <v>102</v>
      </c>
      <c r="BG21" s="70" t="s">
        <v>102</v>
      </c>
      <c r="BH21" s="70" t="s">
        <v>102</v>
      </c>
      <c r="BI21" s="70" t="s">
        <v>102</v>
      </c>
      <c r="BJ21" s="70" t="s">
        <v>102</v>
      </c>
      <c r="BK21" s="90"/>
      <c r="BL21" s="70" t="s">
        <v>102</v>
      </c>
      <c r="BM21" s="70" t="s">
        <v>102</v>
      </c>
      <c r="BN21" s="70" t="s">
        <v>102</v>
      </c>
      <c r="BO21" s="70" t="s">
        <v>102</v>
      </c>
      <c r="BP21" s="70" t="s">
        <v>102</v>
      </c>
      <c r="BQ21" s="70" t="s">
        <v>102</v>
      </c>
      <c r="BR21" s="70" t="s">
        <v>102</v>
      </c>
      <c r="BS21" s="70" t="s">
        <v>102</v>
      </c>
      <c r="BT21" s="70" t="s">
        <v>102</v>
      </c>
      <c r="BU21" s="70" t="s">
        <v>102</v>
      </c>
      <c r="BV21" s="70" t="s">
        <v>102</v>
      </c>
      <c r="BW21" s="70" t="s">
        <v>102</v>
      </c>
      <c r="BX21" s="70" t="s">
        <v>102</v>
      </c>
      <c r="BY21" s="70" t="s">
        <v>102</v>
      </c>
      <c r="BZ21" s="70" t="s">
        <v>102</v>
      </c>
      <c r="CA21" s="70" t="s">
        <v>102</v>
      </c>
      <c r="CB21" s="70" t="s">
        <v>102</v>
      </c>
      <c r="CC21" s="70" t="s">
        <v>102</v>
      </c>
      <c r="CD21" s="70" t="s">
        <v>102</v>
      </c>
      <c r="CE21" s="70" t="s">
        <v>102</v>
      </c>
      <c r="CF21" s="70" t="s">
        <v>102</v>
      </c>
      <c r="CG21" s="70" t="s">
        <v>102</v>
      </c>
      <c r="CH21" s="70" t="s">
        <v>102</v>
      </c>
      <c r="CI21" s="70" t="s">
        <v>102</v>
      </c>
      <c r="CJ21" s="70" t="s">
        <v>102</v>
      </c>
      <c r="CK21" s="70" t="s">
        <v>102</v>
      </c>
      <c r="CL21" s="70" t="s">
        <v>102</v>
      </c>
      <c r="CM21" s="70" t="s">
        <v>102</v>
      </c>
      <c r="CN21" s="70" t="s">
        <v>102</v>
      </c>
      <c r="CO21" s="70" t="s">
        <v>102</v>
      </c>
      <c r="CP21" s="70" t="s">
        <v>102</v>
      </c>
      <c r="CQ21" s="70" t="s">
        <v>102</v>
      </c>
      <c r="CR21" s="70" t="s">
        <v>102</v>
      </c>
      <c r="CS21" s="70" t="s">
        <v>102</v>
      </c>
      <c r="CT21" s="70" t="s">
        <v>102</v>
      </c>
      <c r="CU21" s="70" t="s">
        <v>102</v>
      </c>
      <c r="CV21" s="70" t="s">
        <v>102</v>
      </c>
      <c r="CW21" s="70" t="s">
        <v>102</v>
      </c>
      <c r="CX21" s="70" t="s">
        <v>102</v>
      </c>
      <c r="CY21" s="70" t="s">
        <v>102</v>
      </c>
      <c r="CZ21" s="70" t="s">
        <v>102</v>
      </c>
      <c r="DA21" s="70" t="s">
        <v>102</v>
      </c>
      <c r="DB21" s="70" t="s">
        <v>102</v>
      </c>
      <c r="DC21" s="70" t="s">
        <v>102</v>
      </c>
      <c r="DD21" s="70" t="s">
        <v>102</v>
      </c>
      <c r="DE21" s="70" t="s">
        <v>102</v>
      </c>
      <c r="DF21" s="70" t="s">
        <v>102</v>
      </c>
      <c r="DG21" s="70" t="s">
        <v>102</v>
      </c>
      <c r="DH21" s="70" t="s">
        <v>102</v>
      </c>
      <c r="DI21" s="70" t="s">
        <v>102</v>
      </c>
      <c r="DJ21" s="70" t="s">
        <v>102</v>
      </c>
      <c r="DK21" s="70" t="s">
        <v>102</v>
      </c>
      <c r="DL21" s="70" t="s">
        <v>102</v>
      </c>
      <c r="DM21" s="70" t="s">
        <v>102</v>
      </c>
      <c r="DN21" s="70" t="s">
        <v>102</v>
      </c>
      <c r="DO21" s="70" t="s">
        <v>102</v>
      </c>
      <c r="DP21" s="70" t="s">
        <v>102</v>
      </c>
      <c r="DQ21" s="70" t="s">
        <v>102</v>
      </c>
      <c r="DR21" s="70" t="s">
        <v>102</v>
      </c>
      <c r="DS21" s="70" t="s">
        <v>102</v>
      </c>
      <c r="DT21" s="70" t="s">
        <v>102</v>
      </c>
      <c r="DU21" s="70" t="s">
        <v>102</v>
      </c>
      <c r="DV21" s="70" t="s">
        <v>102</v>
      </c>
      <c r="DW21" s="70" t="s">
        <v>102</v>
      </c>
      <c r="DX21" s="70" t="s">
        <v>102</v>
      </c>
      <c r="DY21" s="70" t="s">
        <v>102</v>
      </c>
      <c r="DZ21" s="70" t="s">
        <v>102</v>
      </c>
      <c r="EA21" s="70" t="s">
        <v>102</v>
      </c>
      <c r="EB21" s="70" t="s">
        <v>102</v>
      </c>
      <c r="EC21" s="70" t="s">
        <v>102</v>
      </c>
      <c r="ED21" s="70" t="s">
        <v>102</v>
      </c>
      <c r="EE21" s="70" t="s">
        <v>102</v>
      </c>
      <c r="EF21" s="70" t="s">
        <v>102</v>
      </c>
      <c r="EG21" s="70" t="s">
        <v>102</v>
      </c>
      <c r="EH21" s="71" t="s">
        <v>102</v>
      </c>
      <c r="EI21" s="70" t="s">
        <v>102</v>
      </c>
      <c r="EJ21" s="70" t="s">
        <v>102</v>
      </c>
      <c r="EK21" s="70" t="s">
        <v>102</v>
      </c>
      <c r="EL21" s="70" t="s">
        <v>102</v>
      </c>
      <c r="EM21" s="70" t="s">
        <v>102</v>
      </c>
      <c r="EN21" s="70" t="s">
        <v>102</v>
      </c>
      <c r="EO21" s="70" t="s">
        <v>102</v>
      </c>
      <c r="EP21" s="70" t="s">
        <v>102</v>
      </c>
      <c r="EQ21" s="70" t="s">
        <v>102</v>
      </c>
      <c r="ER21" s="70" t="s">
        <v>102</v>
      </c>
      <c r="ES21" s="70" t="s">
        <v>102</v>
      </c>
      <c r="ET21" s="90"/>
      <c r="EU21" s="70" t="s">
        <v>102</v>
      </c>
      <c r="EV21" s="70" t="s">
        <v>102</v>
      </c>
      <c r="EW21" s="90"/>
      <c r="EX21" s="70" t="s">
        <v>102</v>
      </c>
      <c r="EY21" s="70" t="s">
        <v>102</v>
      </c>
      <c r="EZ21" s="70" t="s">
        <v>102</v>
      </c>
      <c r="FA21" s="70" t="s">
        <v>102</v>
      </c>
      <c r="FB21" s="70" t="s">
        <v>102</v>
      </c>
      <c r="FC21" s="70" t="s">
        <v>102</v>
      </c>
      <c r="FD21" s="70" t="s">
        <v>102</v>
      </c>
      <c r="FE21" s="70" t="s">
        <v>102</v>
      </c>
      <c r="FF21" s="70" t="s">
        <v>102</v>
      </c>
      <c r="FG21" s="70" t="s">
        <v>102</v>
      </c>
      <c r="FH21" s="70" t="s">
        <v>102</v>
      </c>
      <c r="FI21" s="70" t="s">
        <v>102</v>
      </c>
      <c r="FJ21" s="70" t="s">
        <v>102</v>
      </c>
      <c r="FK21" s="70" t="s">
        <v>102</v>
      </c>
      <c r="FL21" s="70" t="s">
        <v>102</v>
      </c>
      <c r="FM21" s="70" t="s">
        <v>102</v>
      </c>
      <c r="FN21" s="70" t="s">
        <v>102</v>
      </c>
      <c r="FO21" s="70" t="s">
        <v>102</v>
      </c>
      <c r="FP21" s="70" t="s">
        <v>102</v>
      </c>
      <c r="FQ21" s="70" t="s">
        <v>102</v>
      </c>
      <c r="FR21" s="70" t="s">
        <v>102</v>
      </c>
      <c r="FS21" s="70" t="s">
        <v>102</v>
      </c>
      <c r="FT21" s="70" t="s">
        <v>102</v>
      </c>
      <c r="FU21" s="70" t="s">
        <v>102</v>
      </c>
      <c r="FV21" s="70" t="s">
        <v>102</v>
      </c>
      <c r="FW21" s="70" t="s">
        <v>102</v>
      </c>
      <c r="FX21" s="70" t="s">
        <v>102</v>
      </c>
      <c r="FY21" s="70" t="s">
        <v>102</v>
      </c>
      <c r="FZ21" s="70" t="s">
        <v>102</v>
      </c>
      <c r="GA21" s="70" t="s">
        <v>102</v>
      </c>
      <c r="GB21" s="70" t="s">
        <v>102</v>
      </c>
      <c r="GC21" s="70" t="s">
        <v>102</v>
      </c>
      <c r="GD21" s="70" t="s">
        <v>102</v>
      </c>
      <c r="GE21" s="70" t="s">
        <v>102</v>
      </c>
      <c r="GF21" s="70" t="s">
        <v>102</v>
      </c>
      <c r="GG21" s="70" t="s">
        <v>102</v>
      </c>
      <c r="GH21" s="70" t="s">
        <v>102</v>
      </c>
      <c r="GI21" s="70" t="s">
        <v>102</v>
      </c>
      <c r="GJ21" s="70" t="s">
        <v>102</v>
      </c>
      <c r="GK21" s="70" t="s">
        <v>102</v>
      </c>
      <c r="GL21" s="70">
        <v>1</v>
      </c>
      <c r="GM21" s="70" t="s">
        <v>102</v>
      </c>
      <c r="GN21" s="70" t="s">
        <v>102</v>
      </c>
      <c r="GO21" s="70" t="s">
        <v>102</v>
      </c>
      <c r="GP21" s="70" t="s">
        <v>102</v>
      </c>
      <c r="GQ21" s="70" t="s">
        <v>102</v>
      </c>
      <c r="GR21" s="70" t="s">
        <v>102</v>
      </c>
      <c r="GS21" s="70" t="s">
        <v>102</v>
      </c>
      <c r="GT21" s="70" t="s">
        <v>102</v>
      </c>
      <c r="GU21" s="70" t="s">
        <v>102</v>
      </c>
      <c r="GV21" s="70" t="s">
        <v>102</v>
      </c>
      <c r="GW21" s="70" t="s">
        <v>102</v>
      </c>
      <c r="GX21" s="70" t="s">
        <v>102</v>
      </c>
      <c r="GY21" s="70" t="s">
        <v>102</v>
      </c>
      <c r="GZ21" s="70" t="s">
        <v>102</v>
      </c>
      <c r="HA21" s="70" t="s">
        <v>102</v>
      </c>
      <c r="HB21" s="70" t="s">
        <v>102</v>
      </c>
      <c r="HC21" s="71" t="s">
        <v>102</v>
      </c>
      <c r="HD21" s="70" t="s">
        <v>102</v>
      </c>
      <c r="HE21" s="90"/>
      <c r="HF21" s="70" t="s">
        <v>102</v>
      </c>
      <c r="HG21" s="90"/>
      <c r="HH21" s="70" t="s">
        <v>102</v>
      </c>
      <c r="HI21" s="70" t="s">
        <v>102</v>
      </c>
      <c r="HJ21" s="70">
        <v>1</v>
      </c>
      <c r="HK21" s="90"/>
      <c r="HL21" s="70" t="s">
        <v>102</v>
      </c>
      <c r="HM21" s="70" t="s">
        <v>102</v>
      </c>
      <c r="HN21" s="70" t="s">
        <v>102</v>
      </c>
      <c r="HO21" s="70" t="s">
        <v>102</v>
      </c>
      <c r="HP21" s="70" t="s">
        <v>102</v>
      </c>
      <c r="HQ21" s="70" t="s">
        <v>102</v>
      </c>
      <c r="HR21" s="70" t="s">
        <v>102</v>
      </c>
      <c r="HS21" s="70" t="s">
        <v>102</v>
      </c>
      <c r="HT21" s="70" t="s">
        <v>102</v>
      </c>
      <c r="HU21" s="70" t="s">
        <v>102</v>
      </c>
      <c r="HV21" s="70" t="s">
        <v>102</v>
      </c>
      <c r="HW21" s="70" t="s">
        <v>102</v>
      </c>
      <c r="HX21" s="70" t="s">
        <v>102</v>
      </c>
      <c r="HY21" s="70" t="s">
        <v>102</v>
      </c>
      <c r="HZ21" s="70" t="s">
        <v>102</v>
      </c>
      <c r="IA21" s="70" t="s">
        <v>102</v>
      </c>
      <c r="IB21" s="70" t="s">
        <v>102</v>
      </c>
      <c r="IC21" s="70" t="s">
        <v>102</v>
      </c>
      <c r="ID21" s="70" t="s">
        <v>102</v>
      </c>
      <c r="IE21" s="71" t="s">
        <v>102</v>
      </c>
      <c r="IF21" s="70" t="s">
        <v>102</v>
      </c>
      <c r="IG21" s="70" t="s">
        <v>102</v>
      </c>
      <c r="IH21" s="70" t="s">
        <v>102</v>
      </c>
      <c r="II21" s="70" t="s">
        <v>102</v>
      </c>
      <c r="IJ21" s="70" t="s">
        <v>102</v>
      </c>
      <c r="IK21" s="70" t="s">
        <v>102</v>
      </c>
      <c r="IL21" s="70" t="s">
        <v>102</v>
      </c>
      <c r="IM21" s="70" t="s">
        <v>102</v>
      </c>
      <c r="IN21" s="70" t="s">
        <v>102</v>
      </c>
      <c r="IO21" s="70" t="s">
        <v>102</v>
      </c>
      <c r="IP21" s="70" t="s">
        <v>102</v>
      </c>
      <c r="IQ21" s="70" t="s">
        <v>102</v>
      </c>
      <c r="IR21" s="70" t="s">
        <v>102</v>
      </c>
      <c r="IS21" s="70" t="s">
        <v>102</v>
      </c>
      <c r="IT21" s="70" t="s">
        <v>102</v>
      </c>
      <c r="IU21" s="70" t="s">
        <v>102</v>
      </c>
      <c r="IV21" s="70" t="s">
        <v>102</v>
      </c>
      <c r="IW21" s="70" t="s">
        <v>102</v>
      </c>
      <c r="IX21" s="70" t="s">
        <v>102</v>
      </c>
      <c r="IY21" s="70" t="s">
        <v>102</v>
      </c>
      <c r="IZ21" s="70" t="s">
        <v>102</v>
      </c>
      <c r="JA21" s="71" t="s">
        <v>102</v>
      </c>
      <c r="JB21" s="70">
        <v>1</v>
      </c>
      <c r="JC21" s="70" t="s">
        <v>102</v>
      </c>
      <c r="JD21" s="70" t="s">
        <v>102</v>
      </c>
      <c r="JE21" s="70" t="s">
        <v>102</v>
      </c>
      <c r="JF21" s="70" t="s">
        <v>102</v>
      </c>
      <c r="JG21" s="70" t="s">
        <v>102</v>
      </c>
      <c r="JH21" s="70" t="s">
        <v>102</v>
      </c>
      <c r="JI21" s="70" t="s">
        <v>102</v>
      </c>
      <c r="JJ21" s="70" t="s">
        <v>102</v>
      </c>
      <c r="JK21" s="70" t="s">
        <v>102</v>
      </c>
      <c r="JL21" s="70" t="s">
        <v>102</v>
      </c>
      <c r="JM21" s="70" t="s">
        <v>102</v>
      </c>
      <c r="JN21" s="70" t="s">
        <v>102</v>
      </c>
      <c r="JO21" s="70" t="s">
        <v>102</v>
      </c>
      <c r="JP21" s="70" t="s">
        <v>102</v>
      </c>
      <c r="JQ21" s="70" t="s">
        <v>102</v>
      </c>
      <c r="JR21" s="70" t="s">
        <v>102</v>
      </c>
      <c r="JS21" s="70" t="s">
        <v>102</v>
      </c>
      <c r="JT21" s="70">
        <v>1</v>
      </c>
      <c r="JU21" s="70" t="s">
        <v>102</v>
      </c>
      <c r="JV21" s="70" t="s">
        <v>102</v>
      </c>
      <c r="JW21" s="70" t="s">
        <v>102</v>
      </c>
      <c r="JX21" s="70" t="s">
        <v>102</v>
      </c>
      <c r="JY21" s="70" t="s">
        <v>102</v>
      </c>
      <c r="JZ21" s="70" t="s">
        <v>102</v>
      </c>
      <c r="KA21" s="70" t="s">
        <v>102</v>
      </c>
      <c r="KB21" s="70" t="s">
        <v>102</v>
      </c>
      <c r="KC21" s="70" t="s">
        <v>102</v>
      </c>
      <c r="KD21" s="70" t="s">
        <v>102</v>
      </c>
      <c r="KE21" s="70" t="s">
        <v>102</v>
      </c>
      <c r="KF21" s="70" t="s">
        <v>102</v>
      </c>
      <c r="KG21" s="70" t="s">
        <v>102</v>
      </c>
      <c r="KH21" s="70" t="s">
        <v>102</v>
      </c>
      <c r="KI21" s="70" t="s">
        <v>102</v>
      </c>
      <c r="KJ21" s="70" t="s">
        <v>102</v>
      </c>
      <c r="KK21" s="70" t="s">
        <v>102</v>
      </c>
      <c r="KL21" s="70" t="s">
        <v>102</v>
      </c>
      <c r="KM21" s="70" t="s">
        <v>102</v>
      </c>
      <c r="KN21" s="70" t="s">
        <v>102</v>
      </c>
      <c r="KO21" s="70" t="s">
        <v>102</v>
      </c>
      <c r="KP21" s="70" t="s">
        <v>102</v>
      </c>
      <c r="KQ21" s="70" t="s">
        <v>102</v>
      </c>
      <c r="KR21" s="70" t="s">
        <v>102</v>
      </c>
      <c r="KS21" s="70" t="s">
        <v>102</v>
      </c>
      <c r="KT21" s="70" t="s">
        <v>102</v>
      </c>
      <c r="KU21" s="70" t="s">
        <v>102</v>
      </c>
      <c r="KV21" s="70" t="s">
        <v>102</v>
      </c>
      <c r="KW21" s="70" t="s">
        <v>102</v>
      </c>
      <c r="KX21" s="70" t="s">
        <v>102</v>
      </c>
      <c r="KY21" s="70" t="s">
        <v>102</v>
      </c>
      <c r="KZ21" s="70" t="s">
        <v>102</v>
      </c>
      <c r="LA21" s="70" t="s">
        <v>102</v>
      </c>
      <c r="LB21" s="70" t="s">
        <v>102</v>
      </c>
      <c r="LC21" s="70" t="s">
        <v>102</v>
      </c>
      <c r="LD21" s="70" t="s">
        <v>102</v>
      </c>
      <c r="LE21" s="70" t="s">
        <v>102</v>
      </c>
      <c r="LF21" s="70">
        <v>1</v>
      </c>
      <c r="LG21" s="70" t="s">
        <v>102</v>
      </c>
      <c r="LH21" s="70" t="s">
        <v>102</v>
      </c>
      <c r="LI21" s="70" t="s">
        <v>102</v>
      </c>
      <c r="LJ21" s="70" t="s">
        <v>102</v>
      </c>
      <c r="LK21" s="70" t="s">
        <v>102</v>
      </c>
      <c r="LL21" s="70" t="s">
        <v>102</v>
      </c>
      <c r="LM21" s="70" t="s">
        <v>102</v>
      </c>
      <c r="LN21" s="70" t="s">
        <v>102</v>
      </c>
      <c r="LO21" s="70" t="s">
        <v>102</v>
      </c>
      <c r="LP21" s="70" t="s">
        <v>102</v>
      </c>
      <c r="LQ21" s="70" t="s">
        <v>102</v>
      </c>
      <c r="LR21" s="70" t="s">
        <v>102</v>
      </c>
      <c r="LS21" s="70" t="s">
        <v>102</v>
      </c>
      <c r="LT21" s="70" t="s">
        <v>102</v>
      </c>
      <c r="LU21" s="70" t="s">
        <v>102</v>
      </c>
      <c r="LV21" s="70" t="s">
        <v>102</v>
      </c>
      <c r="LW21" s="70" t="s">
        <v>102</v>
      </c>
      <c r="LX21" s="70" t="s">
        <v>102</v>
      </c>
      <c r="LY21" s="70" t="s">
        <v>102</v>
      </c>
      <c r="LZ21" s="70" t="s">
        <v>102</v>
      </c>
      <c r="MA21" s="70" t="s">
        <v>102</v>
      </c>
      <c r="MB21" s="70" t="s">
        <v>102</v>
      </c>
      <c r="MC21" s="70" t="s">
        <v>102</v>
      </c>
      <c r="MD21" s="70" t="s">
        <v>102</v>
      </c>
      <c r="ME21" s="70" t="s">
        <v>102</v>
      </c>
      <c r="MF21" s="70" t="s">
        <v>102</v>
      </c>
      <c r="MG21" s="70" t="s">
        <v>102</v>
      </c>
      <c r="MH21" s="70" t="s">
        <v>102</v>
      </c>
      <c r="MI21" s="70" t="s">
        <v>102</v>
      </c>
      <c r="MJ21" s="70" t="s">
        <v>102</v>
      </c>
      <c r="MK21" s="70" t="s">
        <v>102</v>
      </c>
      <c r="ML21" s="70" t="s">
        <v>102</v>
      </c>
      <c r="MM21" s="70" t="s">
        <v>102</v>
      </c>
      <c r="MN21" s="70" t="s">
        <v>102</v>
      </c>
      <c r="MO21" s="70" t="s">
        <v>102</v>
      </c>
      <c r="MP21" s="70" t="s">
        <v>102</v>
      </c>
      <c r="MQ21" s="70" t="s">
        <v>102</v>
      </c>
      <c r="MR21" s="70" t="s">
        <v>102</v>
      </c>
      <c r="MS21" s="70" t="s">
        <v>102</v>
      </c>
      <c r="MT21" s="70" t="s">
        <v>102</v>
      </c>
      <c r="MU21" s="70" t="s">
        <v>102</v>
      </c>
      <c r="MV21" s="70" t="s">
        <v>102</v>
      </c>
      <c r="MW21" s="70" t="s">
        <v>102</v>
      </c>
      <c r="MX21" s="70" t="s">
        <v>102</v>
      </c>
      <c r="MY21" s="70" t="s">
        <v>102</v>
      </c>
      <c r="MZ21" s="70" t="s">
        <v>102</v>
      </c>
      <c r="NA21" s="70" t="s">
        <v>102</v>
      </c>
      <c r="NB21" s="70" t="s">
        <v>102</v>
      </c>
      <c r="NC21" s="70" t="s">
        <v>102</v>
      </c>
      <c r="ND21" s="70" t="s">
        <v>102</v>
      </c>
      <c r="NE21" s="70" t="s">
        <v>102</v>
      </c>
      <c r="NF21" s="70" t="s">
        <v>102</v>
      </c>
      <c r="NG21" s="70" t="s">
        <v>102</v>
      </c>
      <c r="NH21" s="70" t="s">
        <v>102</v>
      </c>
      <c r="NI21" s="70" t="s">
        <v>102</v>
      </c>
      <c r="NJ21" s="70" t="s">
        <v>102</v>
      </c>
      <c r="NK21" s="70" t="s">
        <v>102</v>
      </c>
      <c r="NL21" s="70" t="s">
        <v>102</v>
      </c>
      <c r="NM21" s="70" t="s">
        <v>102</v>
      </c>
      <c r="NN21" s="70" t="s">
        <v>102</v>
      </c>
      <c r="NO21" s="70" t="s">
        <v>102</v>
      </c>
      <c r="NP21" s="70" t="s">
        <v>102</v>
      </c>
      <c r="NQ21" s="70" t="s">
        <v>102</v>
      </c>
      <c r="NR21" s="70" t="s">
        <v>102</v>
      </c>
      <c r="NS21" s="70" t="s">
        <v>102</v>
      </c>
      <c r="NT21" s="70" t="s">
        <v>102</v>
      </c>
      <c r="NU21" s="70" t="s">
        <v>102</v>
      </c>
      <c r="NV21" s="70" t="s">
        <v>102</v>
      </c>
      <c r="NW21" s="70" t="s">
        <v>102</v>
      </c>
      <c r="NX21" s="70" t="s">
        <v>102</v>
      </c>
      <c r="NY21" s="70" t="s">
        <v>102</v>
      </c>
      <c r="NZ21" s="70" t="s">
        <v>102</v>
      </c>
      <c r="OA21" s="70" t="s">
        <v>102</v>
      </c>
      <c r="OB21" s="70" t="s">
        <v>102</v>
      </c>
      <c r="OC21" s="70" t="s">
        <v>102</v>
      </c>
      <c r="OD21" s="70" t="s">
        <v>102</v>
      </c>
      <c r="OE21" s="70" t="s">
        <v>102</v>
      </c>
      <c r="OF21" s="70" t="s">
        <v>102</v>
      </c>
      <c r="OG21" s="70" t="s">
        <v>102</v>
      </c>
      <c r="OH21" s="70" t="s">
        <v>102</v>
      </c>
      <c r="OI21" s="70" t="s">
        <v>102</v>
      </c>
      <c r="OJ21" s="70" t="s">
        <v>102</v>
      </c>
      <c r="OK21" s="70" t="s">
        <v>102</v>
      </c>
      <c r="OL21" s="70" t="s">
        <v>102</v>
      </c>
      <c r="OM21" s="70">
        <v>2</v>
      </c>
      <c r="ON21" s="70" t="s">
        <v>102</v>
      </c>
      <c r="OO21" s="70" t="s">
        <v>102</v>
      </c>
      <c r="OP21" s="70" t="s">
        <v>102</v>
      </c>
      <c r="OQ21" s="70" t="s">
        <v>102</v>
      </c>
      <c r="OR21" s="70" t="s">
        <v>102</v>
      </c>
      <c r="OS21" s="70" t="s">
        <v>102</v>
      </c>
      <c r="OT21" s="70">
        <v>2</v>
      </c>
      <c r="OU21" s="70" t="s">
        <v>102</v>
      </c>
      <c r="OV21" s="70" t="s">
        <v>102</v>
      </c>
      <c r="OW21" s="70" t="s">
        <v>102</v>
      </c>
      <c r="OX21" s="70" t="s">
        <v>102</v>
      </c>
      <c r="OY21" s="70" t="s">
        <v>102</v>
      </c>
      <c r="OZ21" s="70" t="s">
        <v>102</v>
      </c>
      <c r="PA21" s="70" t="s">
        <v>102</v>
      </c>
      <c r="PB21" s="70" t="s">
        <v>102</v>
      </c>
      <c r="PC21" s="70" t="s">
        <v>102</v>
      </c>
      <c r="PD21" s="70" t="s">
        <v>102</v>
      </c>
      <c r="PE21" s="70" t="s">
        <v>102</v>
      </c>
      <c r="PF21" s="70" t="s">
        <v>102</v>
      </c>
      <c r="PG21" s="70" t="s">
        <v>102</v>
      </c>
      <c r="PH21" s="70" t="s">
        <v>102</v>
      </c>
      <c r="PI21" s="70" t="s">
        <v>102</v>
      </c>
      <c r="PJ21" s="70" t="s">
        <v>102</v>
      </c>
      <c r="PK21" s="70" t="s">
        <v>102</v>
      </c>
      <c r="PL21" s="70" t="s">
        <v>102</v>
      </c>
      <c r="PM21" s="70" t="s">
        <v>102</v>
      </c>
      <c r="PN21" s="70" t="s">
        <v>102</v>
      </c>
      <c r="PO21" s="70" t="s">
        <v>102</v>
      </c>
      <c r="PP21" s="70" t="s">
        <v>102</v>
      </c>
      <c r="PQ21" s="70" t="s">
        <v>102</v>
      </c>
      <c r="PR21" s="70" t="s">
        <v>102</v>
      </c>
      <c r="PS21" s="70" t="s">
        <v>102</v>
      </c>
      <c r="PT21" s="70" t="s">
        <v>102</v>
      </c>
      <c r="PU21" s="70" t="s">
        <v>102</v>
      </c>
      <c r="PV21" s="70" t="s">
        <v>102</v>
      </c>
      <c r="PW21" s="70" t="s">
        <v>102</v>
      </c>
      <c r="PX21" s="70" t="s">
        <v>102</v>
      </c>
      <c r="PY21" s="70" t="s">
        <v>102</v>
      </c>
      <c r="PZ21" s="70" t="s">
        <v>102</v>
      </c>
      <c r="QA21" s="70" t="s">
        <v>102</v>
      </c>
      <c r="QB21" s="70" t="s">
        <v>102</v>
      </c>
      <c r="QC21" s="70" t="s">
        <v>102</v>
      </c>
      <c r="QD21" s="70" t="s">
        <v>102</v>
      </c>
      <c r="QE21" s="70" t="s">
        <v>102</v>
      </c>
      <c r="QF21" s="70" t="s">
        <v>102</v>
      </c>
      <c r="QG21" s="70" t="s">
        <v>102</v>
      </c>
      <c r="QH21" s="70" t="s">
        <v>102</v>
      </c>
      <c r="QI21" s="70" t="s">
        <v>102</v>
      </c>
      <c r="QJ21" s="70" t="s">
        <v>102</v>
      </c>
      <c r="QK21" s="70" t="s">
        <v>102</v>
      </c>
      <c r="QL21" s="70" t="s">
        <v>102</v>
      </c>
      <c r="QM21" s="70" t="s">
        <v>102</v>
      </c>
      <c r="QN21" s="70" t="s">
        <v>102</v>
      </c>
      <c r="QO21" s="70" t="s">
        <v>102</v>
      </c>
      <c r="QP21" s="70" t="s">
        <v>102</v>
      </c>
      <c r="QQ21" s="70" t="s">
        <v>102</v>
      </c>
      <c r="QR21" s="70" t="s">
        <v>102</v>
      </c>
      <c r="QS21" s="70" t="s">
        <v>102</v>
      </c>
      <c r="QT21" s="70" t="s">
        <v>102</v>
      </c>
      <c r="QU21" s="70" t="s">
        <v>102</v>
      </c>
      <c r="QV21" s="70" t="s">
        <v>102</v>
      </c>
      <c r="QW21" s="70" t="s">
        <v>102</v>
      </c>
      <c r="QX21" s="70" t="s">
        <v>102</v>
      </c>
      <c r="QY21" s="70" t="s">
        <v>102</v>
      </c>
      <c r="QZ21" s="70" t="s">
        <v>102</v>
      </c>
      <c r="RA21" s="70" t="s">
        <v>102</v>
      </c>
      <c r="RB21" s="70" t="s">
        <v>102</v>
      </c>
      <c r="RC21" s="70" t="s">
        <v>102</v>
      </c>
      <c r="RD21" s="70" t="s">
        <v>102</v>
      </c>
      <c r="RE21" s="70" t="s">
        <v>102</v>
      </c>
      <c r="RF21" s="70" t="s">
        <v>102</v>
      </c>
      <c r="RG21" s="70" t="s">
        <v>102</v>
      </c>
      <c r="RH21" s="70" t="s">
        <v>102</v>
      </c>
      <c r="RI21" s="70" t="s">
        <v>102</v>
      </c>
      <c r="RJ21" s="70" t="s">
        <v>102</v>
      </c>
      <c r="RK21" s="70" t="s">
        <v>102</v>
      </c>
      <c r="RL21" s="70" t="s">
        <v>102</v>
      </c>
      <c r="RM21" s="70" t="s">
        <v>102</v>
      </c>
      <c r="RN21" s="70" t="s">
        <v>102</v>
      </c>
      <c r="RO21" s="70" t="s">
        <v>102</v>
      </c>
      <c r="RP21" s="70" t="s">
        <v>102</v>
      </c>
      <c r="RQ21" s="70" t="s">
        <v>102</v>
      </c>
      <c r="RR21" s="70" t="s">
        <v>102</v>
      </c>
      <c r="RS21" s="70" t="s">
        <v>102</v>
      </c>
      <c r="RT21" s="70" t="s">
        <v>102</v>
      </c>
      <c r="RU21" s="70" t="s">
        <v>102</v>
      </c>
      <c r="RV21" s="70">
        <v>3</v>
      </c>
      <c r="RW21" s="70" t="s">
        <v>102</v>
      </c>
      <c r="RX21" s="70" t="s">
        <v>102</v>
      </c>
      <c r="RY21" s="70" t="s">
        <v>102</v>
      </c>
      <c r="RZ21" s="70" t="s">
        <v>102</v>
      </c>
      <c r="SA21" s="70" t="s">
        <v>102</v>
      </c>
      <c r="SB21" s="70" t="s">
        <v>102</v>
      </c>
      <c r="SC21" s="70" t="s">
        <v>102</v>
      </c>
      <c r="SD21" s="70" t="s">
        <v>102</v>
      </c>
      <c r="SE21" s="70" t="s">
        <v>102</v>
      </c>
      <c r="SF21" s="70" t="s">
        <v>102</v>
      </c>
      <c r="SG21" s="70">
        <v>1</v>
      </c>
      <c r="SH21" s="70" t="s">
        <v>102</v>
      </c>
      <c r="SI21" s="70" t="s">
        <v>102</v>
      </c>
      <c r="SJ21" s="70" t="s">
        <v>102</v>
      </c>
      <c r="SK21" s="70" t="s">
        <v>102</v>
      </c>
      <c r="SL21" s="70" t="s">
        <v>102</v>
      </c>
      <c r="SM21" s="70" t="s">
        <v>102</v>
      </c>
      <c r="SN21" s="70" t="s">
        <v>102</v>
      </c>
      <c r="SO21" s="70" t="s">
        <v>102</v>
      </c>
      <c r="SP21" s="70" t="s">
        <v>102</v>
      </c>
      <c r="SQ21" s="70" t="s">
        <v>102</v>
      </c>
      <c r="SR21" s="70" t="s">
        <v>102</v>
      </c>
      <c r="SS21" s="70" t="s">
        <v>102</v>
      </c>
      <c r="ST21" s="70" t="s">
        <v>102</v>
      </c>
      <c r="SU21" s="70" t="s">
        <v>102</v>
      </c>
      <c r="SV21" s="70" t="s">
        <v>102</v>
      </c>
      <c r="SW21" s="70" t="s">
        <v>102</v>
      </c>
      <c r="SX21" s="70" t="s">
        <v>102</v>
      </c>
      <c r="SY21" s="70" t="s">
        <v>102</v>
      </c>
      <c r="SZ21" s="70" t="s">
        <v>102</v>
      </c>
      <c r="TA21" s="70" t="s">
        <v>102</v>
      </c>
      <c r="TB21" s="70" t="s">
        <v>102</v>
      </c>
      <c r="TC21" s="70" t="s">
        <v>102</v>
      </c>
      <c r="TD21" s="70" t="s">
        <v>102</v>
      </c>
      <c r="TE21" s="70" t="s">
        <v>102</v>
      </c>
      <c r="TF21" s="70" t="s">
        <v>102</v>
      </c>
      <c r="TG21" s="70" t="s">
        <v>102</v>
      </c>
      <c r="TH21" s="70" t="s">
        <v>102</v>
      </c>
      <c r="TI21" s="70" t="s">
        <v>102</v>
      </c>
      <c r="TJ21" s="70" t="s">
        <v>102</v>
      </c>
      <c r="TK21" s="70" t="s">
        <v>102</v>
      </c>
      <c r="TL21" s="70" t="s">
        <v>102</v>
      </c>
      <c r="TM21" s="70" t="s">
        <v>102</v>
      </c>
      <c r="TN21" s="70" t="s">
        <v>102</v>
      </c>
      <c r="TO21" s="70" t="s">
        <v>102</v>
      </c>
      <c r="TP21" s="70" t="s">
        <v>102</v>
      </c>
      <c r="TQ21" s="90"/>
      <c r="TR21" s="70" t="s">
        <v>102</v>
      </c>
      <c r="TS21" s="70" t="s">
        <v>102</v>
      </c>
      <c r="TT21" s="70" t="s">
        <v>102</v>
      </c>
      <c r="TU21" s="90"/>
      <c r="TV21" s="70" t="s">
        <v>102</v>
      </c>
      <c r="TW21" s="70" t="s">
        <v>102</v>
      </c>
      <c r="TX21" s="70" t="s">
        <v>102</v>
      </c>
      <c r="TY21" s="70" t="s">
        <v>102</v>
      </c>
      <c r="TZ21" s="70" t="s">
        <v>102</v>
      </c>
      <c r="UA21" s="70" t="s">
        <v>102</v>
      </c>
      <c r="UB21" s="70" t="s">
        <v>102</v>
      </c>
      <c r="UC21" s="70" t="s">
        <v>102</v>
      </c>
      <c r="UD21" s="70" t="s">
        <v>102</v>
      </c>
      <c r="UE21" s="70" t="s">
        <v>102</v>
      </c>
      <c r="UF21" s="70" t="s">
        <v>102</v>
      </c>
      <c r="UG21" s="70" t="s">
        <v>102</v>
      </c>
      <c r="UH21" s="70" t="s">
        <v>102</v>
      </c>
      <c r="UI21" s="70" t="s">
        <v>102</v>
      </c>
      <c r="UJ21" s="70" t="s">
        <v>102</v>
      </c>
      <c r="UK21" s="70" t="s">
        <v>102</v>
      </c>
      <c r="UL21" s="70" t="s">
        <v>102</v>
      </c>
      <c r="UM21" s="70" t="s">
        <v>102</v>
      </c>
      <c r="UN21" s="70" t="s">
        <v>102</v>
      </c>
      <c r="UO21" s="70" t="s">
        <v>102</v>
      </c>
      <c r="UP21" s="70" t="s">
        <v>102</v>
      </c>
      <c r="UQ21" s="70" t="s">
        <v>102</v>
      </c>
      <c r="UR21" s="70" t="s">
        <v>102</v>
      </c>
      <c r="US21" s="70" t="s">
        <v>102</v>
      </c>
      <c r="UT21" s="70" t="s">
        <v>102</v>
      </c>
      <c r="UU21" s="70" t="s">
        <v>102</v>
      </c>
      <c r="UV21" s="70" t="s">
        <v>102</v>
      </c>
      <c r="UW21" s="70" t="s">
        <v>102</v>
      </c>
      <c r="UX21" s="70" t="s">
        <v>102</v>
      </c>
      <c r="UY21" s="70" t="s">
        <v>102</v>
      </c>
      <c r="UZ21" s="70" t="s">
        <v>102</v>
      </c>
      <c r="VA21" s="70" t="s">
        <v>102</v>
      </c>
      <c r="VB21" s="70" t="s">
        <v>102</v>
      </c>
      <c r="VC21" s="70" t="s">
        <v>102</v>
      </c>
      <c r="VD21" s="70" t="s">
        <v>102</v>
      </c>
      <c r="VE21" s="70" t="s">
        <v>102</v>
      </c>
      <c r="VF21" s="70" t="s">
        <v>102</v>
      </c>
      <c r="VG21" s="70" t="s">
        <v>102</v>
      </c>
      <c r="VH21" s="70" t="s">
        <v>102</v>
      </c>
      <c r="VI21" s="70" t="s">
        <v>102</v>
      </c>
      <c r="VJ21" s="70" t="s">
        <v>102</v>
      </c>
      <c r="VK21" s="70" t="s">
        <v>102</v>
      </c>
      <c r="VL21" s="70" t="s">
        <v>102</v>
      </c>
      <c r="VM21" s="70" t="s">
        <v>102</v>
      </c>
      <c r="VN21" s="70" t="s">
        <v>102</v>
      </c>
      <c r="VO21" s="70" t="s">
        <v>102</v>
      </c>
      <c r="VP21" s="70" t="s">
        <v>102</v>
      </c>
      <c r="VQ21" s="70" t="s">
        <v>102</v>
      </c>
      <c r="VR21" s="70" t="s">
        <v>102</v>
      </c>
      <c r="VS21" s="70" t="s">
        <v>102</v>
      </c>
      <c r="VT21" s="70" t="s">
        <v>102</v>
      </c>
      <c r="VU21" s="70" t="s">
        <v>102</v>
      </c>
      <c r="VV21" s="70" t="s">
        <v>102</v>
      </c>
      <c r="VW21" s="70" t="s">
        <v>102</v>
      </c>
      <c r="VX21" s="70" t="s">
        <v>102</v>
      </c>
      <c r="VY21" s="70" t="s">
        <v>102</v>
      </c>
      <c r="VZ21" s="70" t="s">
        <v>102</v>
      </c>
      <c r="WA21" s="70" t="s">
        <v>102</v>
      </c>
      <c r="WB21" s="70" t="s">
        <v>102</v>
      </c>
      <c r="WC21" s="70" t="s">
        <v>102</v>
      </c>
      <c r="WD21" s="70" t="s">
        <v>102</v>
      </c>
      <c r="WE21" s="70" t="s">
        <v>102</v>
      </c>
      <c r="WF21" s="70" t="s">
        <v>102</v>
      </c>
      <c r="WG21" s="70" t="s">
        <v>102</v>
      </c>
      <c r="WH21" s="70" t="s">
        <v>102</v>
      </c>
      <c r="WI21" s="90"/>
      <c r="WJ21" s="70" t="s">
        <v>102</v>
      </c>
      <c r="WK21" s="70" t="s">
        <v>102</v>
      </c>
      <c r="WL21" s="70" t="s">
        <v>102</v>
      </c>
      <c r="WM21" s="70" t="s">
        <v>102</v>
      </c>
      <c r="WN21" s="70" t="s">
        <v>102</v>
      </c>
      <c r="WO21" s="70" t="s">
        <v>102</v>
      </c>
      <c r="WP21" s="70" t="s">
        <v>102</v>
      </c>
      <c r="WQ21" s="70" t="s">
        <v>102</v>
      </c>
      <c r="WR21" s="70" t="s">
        <v>102</v>
      </c>
      <c r="WS21" s="70" t="s">
        <v>102</v>
      </c>
      <c r="WT21" s="70" t="s">
        <v>102</v>
      </c>
      <c r="WU21" s="70" t="s">
        <v>102</v>
      </c>
      <c r="WV21" s="70" t="s">
        <v>102</v>
      </c>
      <c r="WW21" s="70" t="s">
        <v>102</v>
      </c>
      <c r="WX21" s="70" t="s">
        <v>102</v>
      </c>
      <c r="WY21" s="70" t="s">
        <v>102</v>
      </c>
      <c r="WZ21" s="70" t="s">
        <v>102</v>
      </c>
      <c r="XA21" s="70">
        <v>5</v>
      </c>
      <c r="XB21" s="70">
        <v>1</v>
      </c>
      <c r="XC21" s="70" t="s">
        <v>102</v>
      </c>
      <c r="XD21" s="70" t="s">
        <v>102</v>
      </c>
      <c r="XE21" s="70" t="s">
        <v>102</v>
      </c>
      <c r="XF21" s="70" t="s">
        <v>102</v>
      </c>
      <c r="XG21" s="70" t="s">
        <v>102</v>
      </c>
      <c r="XH21" s="70" t="s">
        <v>102</v>
      </c>
      <c r="XI21" s="70" t="s">
        <v>102</v>
      </c>
      <c r="XJ21" s="70" t="s">
        <v>102</v>
      </c>
      <c r="XK21" s="70" t="s">
        <v>102</v>
      </c>
      <c r="XL21" s="70" t="s">
        <v>102</v>
      </c>
      <c r="XM21" s="70" t="s">
        <v>102</v>
      </c>
      <c r="XN21" s="70" t="s">
        <v>102</v>
      </c>
      <c r="XO21" s="70" t="s">
        <v>102</v>
      </c>
      <c r="XP21" s="70" t="s">
        <v>102</v>
      </c>
      <c r="XQ21" s="70" t="s">
        <v>102</v>
      </c>
      <c r="XR21" s="70" t="s">
        <v>102</v>
      </c>
      <c r="XS21" s="70" t="s">
        <v>102</v>
      </c>
      <c r="XT21" s="70" t="s">
        <v>102</v>
      </c>
      <c r="XU21" s="70" t="s">
        <v>102</v>
      </c>
      <c r="XV21" s="70" t="s">
        <v>102</v>
      </c>
      <c r="XW21" s="70">
        <v>4</v>
      </c>
      <c r="XX21" s="70" t="s">
        <v>102</v>
      </c>
      <c r="XY21" s="70" t="s">
        <v>102</v>
      </c>
      <c r="XZ21" s="70" t="s">
        <v>102</v>
      </c>
      <c r="YA21" s="70" t="s">
        <v>102</v>
      </c>
      <c r="YB21" s="70" t="s">
        <v>102</v>
      </c>
      <c r="YC21" s="70" t="s">
        <v>102</v>
      </c>
      <c r="YD21" s="70" t="s">
        <v>102</v>
      </c>
      <c r="YE21" s="70" t="s">
        <v>102</v>
      </c>
      <c r="YF21" s="70" t="s">
        <v>102</v>
      </c>
      <c r="YG21" s="70">
        <v>1</v>
      </c>
      <c r="YH21" s="70" t="s">
        <v>102</v>
      </c>
      <c r="YI21" s="70" t="s">
        <v>102</v>
      </c>
      <c r="YJ21" s="70" t="s">
        <v>102</v>
      </c>
      <c r="YK21" s="70" t="s">
        <v>102</v>
      </c>
      <c r="YL21" s="70" t="s">
        <v>102</v>
      </c>
      <c r="YM21" s="70" t="s">
        <v>102</v>
      </c>
      <c r="YN21" s="70" t="s">
        <v>102</v>
      </c>
      <c r="YO21" s="70" t="s">
        <v>102</v>
      </c>
      <c r="YP21" s="70" t="s">
        <v>102</v>
      </c>
      <c r="YQ21" s="70" t="s">
        <v>102</v>
      </c>
      <c r="YR21" s="70" t="s">
        <v>102</v>
      </c>
      <c r="YS21" s="70" t="s">
        <v>102</v>
      </c>
      <c r="YT21" s="70" t="s">
        <v>102</v>
      </c>
      <c r="YU21" s="70" t="s">
        <v>102</v>
      </c>
      <c r="YV21" s="105" t="s">
        <v>102</v>
      </c>
      <c r="YW21" s="70" t="s">
        <v>102</v>
      </c>
      <c r="YX21" s="70" t="s">
        <v>102</v>
      </c>
      <c r="YY21" s="70" t="s">
        <v>102</v>
      </c>
      <c r="YZ21" s="70" t="s">
        <v>102</v>
      </c>
      <c r="ZA21" s="105" t="s">
        <v>102</v>
      </c>
      <c r="ZB21" s="70" t="s">
        <v>102</v>
      </c>
      <c r="ZC21" s="70" t="s">
        <v>102</v>
      </c>
      <c r="ZD21" s="70" t="s">
        <v>102</v>
      </c>
      <c r="ZE21" s="70" t="s">
        <v>102</v>
      </c>
      <c r="ZF21" s="70" t="s">
        <v>102</v>
      </c>
      <c r="ZG21" s="70" t="s">
        <v>102</v>
      </c>
      <c r="ZH21" s="70" t="s">
        <v>102</v>
      </c>
      <c r="ZI21" s="105" t="s">
        <v>102</v>
      </c>
      <c r="ZJ21" s="70" t="s">
        <v>102</v>
      </c>
      <c r="ZK21" s="70" t="s">
        <v>102</v>
      </c>
      <c r="ZL21" s="70" t="s">
        <v>102</v>
      </c>
      <c r="ZM21" s="70" t="s">
        <v>102</v>
      </c>
      <c r="ZN21" s="70" t="s">
        <v>102</v>
      </c>
      <c r="ZO21" s="70" t="s">
        <v>102</v>
      </c>
      <c r="ZP21" s="70" t="s">
        <v>102</v>
      </c>
      <c r="ZQ21" s="70" t="s">
        <v>102</v>
      </c>
      <c r="ZR21" s="70" t="s">
        <v>102</v>
      </c>
      <c r="ZS21" s="70" t="s">
        <v>102</v>
      </c>
      <c r="ZT21" s="70" t="s">
        <v>102</v>
      </c>
      <c r="ZU21" s="70" t="s">
        <v>102</v>
      </c>
      <c r="ZV21" s="70" t="s">
        <v>102</v>
      </c>
      <c r="ZW21" s="70" t="s">
        <v>102</v>
      </c>
      <c r="ZX21" s="70" t="s">
        <v>102</v>
      </c>
      <c r="ZY21" s="70" t="s">
        <v>102</v>
      </c>
      <c r="ZZ21" s="70" t="s">
        <v>102</v>
      </c>
      <c r="AAA21" s="105" t="s">
        <v>102</v>
      </c>
      <c r="AAB21" s="70" t="s">
        <v>102</v>
      </c>
      <c r="AAC21" s="70" t="s">
        <v>102</v>
      </c>
      <c r="AAD21" s="70" t="s">
        <v>102</v>
      </c>
      <c r="AAE21" s="105" t="s">
        <v>102</v>
      </c>
      <c r="AAF21" s="70" t="s">
        <v>102</v>
      </c>
      <c r="AAG21" s="70" t="s">
        <v>102</v>
      </c>
      <c r="AAH21" s="70" t="s">
        <v>102</v>
      </c>
      <c r="AAI21" s="70" t="s">
        <v>102</v>
      </c>
      <c r="AAJ21" s="70" t="s">
        <v>102</v>
      </c>
      <c r="AAK21" s="70" t="s">
        <v>102</v>
      </c>
      <c r="AAL21" s="70" t="s">
        <v>102</v>
      </c>
      <c r="AAM21" s="70" t="s">
        <v>102</v>
      </c>
      <c r="AAN21" s="70" t="s">
        <v>102</v>
      </c>
      <c r="AAO21" s="105" t="s">
        <v>102</v>
      </c>
      <c r="AAP21" s="70" t="s">
        <v>102</v>
      </c>
      <c r="AAQ21" s="70" t="s">
        <v>102</v>
      </c>
      <c r="AAR21" s="70" t="s">
        <v>102</v>
      </c>
      <c r="AAS21" s="90"/>
      <c r="AAT21" s="70" t="s">
        <v>102</v>
      </c>
      <c r="AAU21" s="70" t="s">
        <v>102</v>
      </c>
      <c r="AAV21" s="90"/>
      <c r="AAW21" s="71" t="s">
        <v>102</v>
      </c>
      <c r="AAX21" s="70" t="s">
        <v>102</v>
      </c>
      <c r="AAY21" s="70" t="s">
        <v>102</v>
      </c>
      <c r="AAZ21" s="70" t="s">
        <v>102</v>
      </c>
      <c r="ABA21" s="70" t="s">
        <v>102</v>
      </c>
      <c r="ABB21" s="70" t="s">
        <v>102</v>
      </c>
      <c r="ABC21" s="70" t="s">
        <v>102</v>
      </c>
      <c r="ABD21" s="71" t="s">
        <v>102</v>
      </c>
      <c r="ABE21" s="70" t="s">
        <v>102</v>
      </c>
      <c r="ABF21" s="70" t="s">
        <v>102</v>
      </c>
      <c r="ABG21" s="70" t="s">
        <v>102</v>
      </c>
      <c r="ABH21" s="70" t="s">
        <v>102</v>
      </c>
      <c r="ABI21" s="70" t="s">
        <v>102</v>
      </c>
      <c r="ABJ21" s="70" t="s">
        <v>102</v>
      </c>
      <c r="ABK21" s="70" t="s">
        <v>102</v>
      </c>
      <c r="ABL21" s="70" t="s">
        <v>102</v>
      </c>
      <c r="ABM21" s="70" t="s">
        <v>102</v>
      </c>
      <c r="ABN21" s="70" t="s">
        <v>102</v>
      </c>
      <c r="ABO21" s="70" t="s">
        <v>102</v>
      </c>
      <c r="ABP21" s="70" t="s">
        <v>102</v>
      </c>
      <c r="ABQ21" s="70" t="s">
        <v>102</v>
      </c>
      <c r="ABR21" s="70" t="s">
        <v>102</v>
      </c>
      <c r="ABS21" s="70" t="s">
        <v>102</v>
      </c>
      <c r="ABT21" s="70" t="s">
        <v>102</v>
      </c>
      <c r="ABU21" s="71" t="s">
        <v>102</v>
      </c>
      <c r="ABV21" s="70" t="s">
        <v>102</v>
      </c>
      <c r="ABW21" s="70" t="s">
        <v>102</v>
      </c>
      <c r="ABX21" s="70" t="s">
        <v>102</v>
      </c>
      <c r="ABY21" s="70" t="s">
        <v>102</v>
      </c>
      <c r="ABZ21" s="70" t="s">
        <v>102</v>
      </c>
      <c r="ACA21" s="70" t="s">
        <v>102</v>
      </c>
      <c r="ACB21" s="70" t="s">
        <v>102</v>
      </c>
      <c r="ACC21" s="70" t="s">
        <v>102</v>
      </c>
      <c r="ACD21" s="70" t="s">
        <v>102</v>
      </c>
      <c r="ACE21" s="70" t="s">
        <v>102</v>
      </c>
      <c r="ACF21" s="70" t="s">
        <v>102</v>
      </c>
      <c r="ACG21" s="71" t="s">
        <v>102</v>
      </c>
      <c r="ACH21" s="70" t="s">
        <v>102</v>
      </c>
      <c r="ACI21" s="70">
        <v>1</v>
      </c>
      <c r="ACJ21" s="70" t="s">
        <v>102</v>
      </c>
      <c r="ACK21" s="70" t="s">
        <v>102</v>
      </c>
      <c r="ACL21" s="70" t="s">
        <v>102</v>
      </c>
      <c r="ACM21" s="70" t="s">
        <v>102</v>
      </c>
      <c r="ACN21" s="70" t="s">
        <v>102</v>
      </c>
      <c r="ACO21" s="105" t="s">
        <v>102</v>
      </c>
      <c r="ACP21" s="105" t="s">
        <v>102</v>
      </c>
      <c r="ACQ21" s="70" t="s">
        <v>102</v>
      </c>
      <c r="ACR21" s="70" t="s">
        <v>102</v>
      </c>
      <c r="ACS21" s="70" t="s">
        <v>102</v>
      </c>
      <c r="ACT21" s="70" t="s">
        <v>102</v>
      </c>
      <c r="ACU21" s="70" t="s">
        <v>102</v>
      </c>
      <c r="ACV21" s="70" t="s">
        <v>102</v>
      </c>
      <c r="ACW21" s="70" t="s">
        <v>102</v>
      </c>
      <c r="ACX21" s="70" t="s">
        <v>102</v>
      </c>
      <c r="ACY21" s="70" t="s">
        <v>102</v>
      </c>
      <c r="ACZ21" s="70" t="s">
        <v>102</v>
      </c>
      <c r="ADA21" s="70" t="s">
        <v>102</v>
      </c>
      <c r="ADB21" s="70" t="s">
        <v>102</v>
      </c>
      <c r="ADC21" s="70" t="s">
        <v>102</v>
      </c>
      <c r="ADD21" s="70" t="s">
        <v>102</v>
      </c>
      <c r="ADE21" s="70" t="s">
        <v>102</v>
      </c>
      <c r="ADF21" s="70" t="s">
        <v>102</v>
      </c>
      <c r="ADG21" s="70" t="s">
        <v>102</v>
      </c>
      <c r="ADH21" s="70" t="s">
        <v>102</v>
      </c>
      <c r="ADI21" s="70" t="s">
        <v>102</v>
      </c>
      <c r="ADJ21" s="70" t="s">
        <v>102</v>
      </c>
      <c r="ADK21" s="70" t="s">
        <v>102</v>
      </c>
      <c r="ADL21" s="70">
        <v>2</v>
      </c>
      <c r="ADM21" s="70" t="s">
        <v>102</v>
      </c>
      <c r="ADN21" s="70" t="s">
        <v>102</v>
      </c>
      <c r="ADO21" s="70" t="s">
        <v>102</v>
      </c>
      <c r="ADP21" s="70" t="s">
        <v>102</v>
      </c>
      <c r="ADQ21" s="70" t="s">
        <v>102</v>
      </c>
      <c r="ADR21" s="70" t="s">
        <v>102</v>
      </c>
      <c r="ADS21" s="70" t="s">
        <v>102</v>
      </c>
      <c r="ADT21" s="70" t="s">
        <v>102</v>
      </c>
      <c r="ADU21" s="70" t="s">
        <v>102</v>
      </c>
      <c r="ADV21" s="70" t="s">
        <v>102</v>
      </c>
      <c r="ADW21" s="70" t="s">
        <v>102</v>
      </c>
      <c r="ADX21" s="71" t="s">
        <v>102</v>
      </c>
      <c r="ADY21" s="70" t="s">
        <v>102</v>
      </c>
      <c r="ADZ21" s="70" t="s">
        <v>102</v>
      </c>
      <c r="AEA21" s="70" t="s">
        <v>102</v>
      </c>
      <c r="AEB21" s="70" t="s">
        <v>102</v>
      </c>
      <c r="AEC21" s="70" t="s">
        <v>102</v>
      </c>
      <c r="AED21" s="70" t="s">
        <v>102</v>
      </c>
      <c r="AEE21" s="70" t="s">
        <v>102</v>
      </c>
      <c r="AEF21" s="70" t="s">
        <v>102</v>
      </c>
      <c r="AEG21" s="70" t="s">
        <v>102</v>
      </c>
      <c r="AEH21" s="70" t="s">
        <v>102</v>
      </c>
      <c r="AEI21" s="70" t="s">
        <v>102</v>
      </c>
      <c r="AEJ21" s="70" t="s">
        <v>102</v>
      </c>
      <c r="AEK21" s="70" t="s">
        <v>102</v>
      </c>
      <c r="AEL21" s="70" t="s">
        <v>102</v>
      </c>
      <c r="AEM21" s="70" t="s">
        <v>102</v>
      </c>
      <c r="AEN21" s="70" t="s">
        <v>102</v>
      </c>
      <c r="AEO21" s="70" t="s">
        <v>102</v>
      </c>
      <c r="AEP21" s="70" t="s">
        <v>102</v>
      </c>
      <c r="AEQ21" s="70" t="s">
        <v>102</v>
      </c>
      <c r="AER21" s="70" t="s">
        <v>102</v>
      </c>
      <c r="AES21" s="70" t="s">
        <v>102</v>
      </c>
      <c r="AET21" s="71" t="s">
        <v>102</v>
      </c>
      <c r="AEU21" s="70" t="s">
        <v>102</v>
      </c>
      <c r="AEV21" s="70" t="s">
        <v>102</v>
      </c>
      <c r="AEW21" s="70" t="s">
        <v>102</v>
      </c>
      <c r="AEX21" s="70" t="s">
        <v>102</v>
      </c>
      <c r="AEY21" s="70" t="s">
        <v>102</v>
      </c>
      <c r="AEZ21" s="70" t="s">
        <v>102</v>
      </c>
      <c r="AFA21" s="70" t="s">
        <v>102</v>
      </c>
      <c r="AFB21" s="70" t="s">
        <v>102</v>
      </c>
      <c r="AFC21" s="70" t="s">
        <v>102</v>
      </c>
      <c r="AFD21" s="70" t="s">
        <v>102</v>
      </c>
      <c r="AFE21" s="70" t="s">
        <v>102</v>
      </c>
      <c r="AFF21" s="70" t="s">
        <v>102</v>
      </c>
      <c r="AFG21" s="70" t="s">
        <v>102</v>
      </c>
      <c r="AFH21" s="70" t="s">
        <v>102</v>
      </c>
      <c r="AFI21" s="70" t="s">
        <v>102</v>
      </c>
      <c r="AFJ21" s="70" t="s">
        <v>102</v>
      </c>
      <c r="AFK21" s="70" t="s">
        <v>102</v>
      </c>
      <c r="AFL21" s="70" t="s">
        <v>102</v>
      </c>
      <c r="AFM21" s="70" t="s">
        <v>102</v>
      </c>
      <c r="AFN21" s="70" t="s">
        <v>102</v>
      </c>
      <c r="AFO21" s="70" t="s">
        <v>102</v>
      </c>
      <c r="AFP21" s="70" t="s">
        <v>102</v>
      </c>
      <c r="AFQ21" s="70" t="s">
        <v>102</v>
      </c>
      <c r="AFR21" s="70" t="s">
        <v>102</v>
      </c>
      <c r="AFS21" s="70" t="s">
        <v>102</v>
      </c>
      <c r="AFT21" s="70" t="s">
        <v>102</v>
      </c>
      <c r="AFU21" s="70" t="s">
        <v>102</v>
      </c>
      <c r="AFV21" s="70" t="s">
        <v>102</v>
      </c>
      <c r="AFW21" s="70" t="s">
        <v>102</v>
      </c>
      <c r="AFX21" s="70" t="s">
        <v>102</v>
      </c>
      <c r="AFY21" s="70" t="s">
        <v>102</v>
      </c>
      <c r="AFZ21" s="70" t="s">
        <v>102</v>
      </c>
      <c r="AGA21" s="70" t="s">
        <v>102</v>
      </c>
      <c r="AGB21" s="70" t="s">
        <v>102</v>
      </c>
      <c r="AGC21" s="70" t="s">
        <v>102</v>
      </c>
      <c r="AGD21" s="70" t="s">
        <v>102</v>
      </c>
      <c r="AGE21" s="70" t="s">
        <v>102</v>
      </c>
      <c r="AGF21" s="70" t="s">
        <v>102</v>
      </c>
      <c r="AGG21" s="70" t="s">
        <v>102</v>
      </c>
      <c r="AGH21" s="70" t="s">
        <v>102</v>
      </c>
      <c r="AGI21" s="70" t="s">
        <v>102</v>
      </c>
      <c r="AGJ21" s="70" t="s">
        <v>102</v>
      </c>
      <c r="AGK21" s="70" t="s">
        <v>102</v>
      </c>
      <c r="AGL21" s="70" t="s">
        <v>102</v>
      </c>
      <c r="AGM21" s="70" t="s">
        <v>102</v>
      </c>
      <c r="AGN21" s="70" t="s">
        <v>102</v>
      </c>
      <c r="AGO21" s="70" t="s">
        <v>102</v>
      </c>
      <c r="AGP21" s="70" t="s">
        <v>102</v>
      </c>
      <c r="AGQ21" s="70" t="s">
        <v>102</v>
      </c>
      <c r="AGR21" s="70" t="s">
        <v>102</v>
      </c>
      <c r="AGS21" s="70" t="s">
        <v>102</v>
      </c>
      <c r="AGT21" s="70" t="s">
        <v>102</v>
      </c>
      <c r="AGU21" s="70" t="s">
        <v>102</v>
      </c>
      <c r="AGV21" s="70" t="s">
        <v>102</v>
      </c>
      <c r="AGW21" s="70" t="s">
        <v>102</v>
      </c>
      <c r="AGX21" s="70" t="s">
        <v>102</v>
      </c>
      <c r="AGY21" s="70" t="s">
        <v>102</v>
      </c>
      <c r="AGZ21" s="70" t="s">
        <v>102</v>
      </c>
      <c r="AHA21" s="70" t="s">
        <v>102</v>
      </c>
      <c r="AHB21" s="70" t="s">
        <v>102</v>
      </c>
      <c r="AHC21" s="70" t="s">
        <v>102</v>
      </c>
      <c r="AHD21" s="70">
        <v>10</v>
      </c>
      <c r="AHE21" s="70" t="s">
        <v>102</v>
      </c>
      <c r="AHF21" s="70" t="s">
        <v>102</v>
      </c>
      <c r="AHG21" s="70" t="s">
        <v>102</v>
      </c>
      <c r="AHH21" s="70" t="s">
        <v>102</v>
      </c>
      <c r="AHI21" s="70" t="s">
        <v>102</v>
      </c>
      <c r="AHJ21" s="70" t="s">
        <v>102</v>
      </c>
      <c r="AHK21" s="70" t="s">
        <v>102</v>
      </c>
      <c r="AHL21" s="70" t="s">
        <v>102</v>
      </c>
      <c r="AHM21" s="70" t="s">
        <v>102</v>
      </c>
      <c r="AHN21" s="70" t="s">
        <v>102</v>
      </c>
      <c r="AHO21" s="70" t="s">
        <v>102</v>
      </c>
      <c r="AHP21" s="70" t="s">
        <v>102</v>
      </c>
      <c r="AHQ21" s="70" t="s">
        <v>102</v>
      </c>
      <c r="AHR21" s="70" t="s">
        <v>102</v>
      </c>
      <c r="AHS21" s="70" t="s">
        <v>102</v>
      </c>
      <c r="AHT21" s="70" t="s">
        <v>102</v>
      </c>
      <c r="AHU21" s="70" t="s">
        <v>102</v>
      </c>
      <c r="AHV21" s="70" t="s">
        <v>102</v>
      </c>
      <c r="AHW21" s="70" t="s">
        <v>102</v>
      </c>
      <c r="AHX21" s="70" t="s">
        <v>102</v>
      </c>
      <c r="AHY21" s="70" t="s">
        <v>102</v>
      </c>
      <c r="AHZ21" s="70" t="s">
        <v>102</v>
      </c>
      <c r="AIA21" s="70" t="s">
        <v>102</v>
      </c>
      <c r="AIB21" s="70" t="s">
        <v>102</v>
      </c>
      <c r="AIC21" s="70" t="s">
        <v>102</v>
      </c>
      <c r="AID21" s="70" t="s">
        <v>102</v>
      </c>
      <c r="AIE21" s="70" t="s">
        <v>102</v>
      </c>
      <c r="AIF21" s="70" t="s">
        <v>102</v>
      </c>
      <c r="AIG21" s="70" t="s">
        <v>102</v>
      </c>
      <c r="AIH21" s="70" t="s">
        <v>102</v>
      </c>
      <c r="AII21" s="70" t="s">
        <v>102</v>
      </c>
      <c r="AIJ21" s="70" t="s">
        <v>102</v>
      </c>
      <c r="AIK21" s="70" t="s">
        <v>102</v>
      </c>
      <c r="AIL21" s="70" t="s">
        <v>102</v>
      </c>
      <c r="AIM21" s="70" t="s">
        <v>102</v>
      </c>
      <c r="AIN21" s="70" t="s">
        <v>102</v>
      </c>
      <c r="AIO21" s="70" t="s">
        <v>102</v>
      </c>
      <c r="AIP21" s="70" t="s">
        <v>102</v>
      </c>
      <c r="AIQ21" s="70" t="s">
        <v>102</v>
      </c>
      <c r="AIR21" s="70" t="s">
        <v>102</v>
      </c>
      <c r="AIS21" s="70" t="s">
        <v>102</v>
      </c>
      <c r="AIT21" s="70" t="s">
        <v>102</v>
      </c>
      <c r="AIU21" s="70" t="s">
        <v>102</v>
      </c>
      <c r="AIV21" s="70" t="s">
        <v>102</v>
      </c>
      <c r="AIW21" s="70" t="s">
        <v>102</v>
      </c>
      <c r="AIX21" s="70" t="s">
        <v>102</v>
      </c>
      <c r="AIY21" s="70" t="s">
        <v>102</v>
      </c>
      <c r="AIZ21" s="70" t="s">
        <v>102</v>
      </c>
      <c r="AJA21" s="70">
        <v>1</v>
      </c>
      <c r="AJB21" s="70" t="s">
        <v>102</v>
      </c>
      <c r="AJC21" s="70">
        <v>1</v>
      </c>
      <c r="AJD21" s="70" t="s">
        <v>102</v>
      </c>
      <c r="AJE21" s="70" t="s">
        <v>102</v>
      </c>
      <c r="AJF21" s="70">
        <v>1</v>
      </c>
      <c r="AJG21" s="70" t="s">
        <v>102</v>
      </c>
      <c r="AJH21" s="70" t="s">
        <v>102</v>
      </c>
      <c r="AJI21" s="70">
        <v>6</v>
      </c>
      <c r="AJJ21" s="70" t="s">
        <v>102</v>
      </c>
      <c r="AJK21" s="70" t="s">
        <v>102</v>
      </c>
      <c r="AJL21" s="70" t="s">
        <v>102</v>
      </c>
      <c r="AJM21" s="70" t="s">
        <v>102</v>
      </c>
      <c r="AJN21" s="70" t="s">
        <v>102</v>
      </c>
      <c r="AJO21" s="70" t="s">
        <v>102</v>
      </c>
      <c r="AJP21" s="70" t="s">
        <v>102</v>
      </c>
      <c r="AJQ21" s="70" t="s">
        <v>102</v>
      </c>
      <c r="AJR21" s="70" t="s">
        <v>102</v>
      </c>
      <c r="AJS21" s="70" t="s">
        <v>102</v>
      </c>
      <c r="AJT21" s="70" t="s">
        <v>102</v>
      </c>
      <c r="AJU21" s="70" t="s">
        <v>102</v>
      </c>
      <c r="AJV21" s="70" t="s">
        <v>102</v>
      </c>
      <c r="AJW21" s="70" t="s">
        <v>102</v>
      </c>
      <c r="AJX21" s="70" t="s">
        <v>102</v>
      </c>
      <c r="AJY21" s="70" t="s">
        <v>102</v>
      </c>
      <c r="AJZ21" s="70" t="s">
        <v>102</v>
      </c>
      <c r="AKA21" s="70" t="s">
        <v>102</v>
      </c>
      <c r="AKB21" s="70" t="s">
        <v>102</v>
      </c>
      <c r="AKC21" s="70" t="s">
        <v>102</v>
      </c>
      <c r="AKD21" s="70" t="s">
        <v>102</v>
      </c>
      <c r="AKE21" s="70" t="s">
        <v>102</v>
      </c>
      <c r="AKF21" s="70" t="s">
        <v>102</v>
      </c>
      <c r="AKG21" s="70" t="s">
        <v>102</v>
      </c>
      <c r="AKH21" s="71" t="s">
        <v>102</v>
      </c>
      <c r="AKI21" s="70" t="s">
        <v>102</v>
      </c>
      <c r="AKJ21" s="70" t="s">
        <v>102</v>
      </c>
      <c r="AKK21" s="70" t="s">
        <v>102</v>
      </c>
      <c r="AKL21" s="70" t="s">
        <v>102</v>
      </c>
      <c r="AKM21" s="70" t="s">
        <v>102</v>
      </c>
      <c r="AKN21" s="70" t="s">
        <v>102</v>
      </c>
      <c r="AKO21" s="70">
        <v>1</v>
      </c>
      <c r="AKP21" s="70" t="s">
        <v>102</v>
      </c>
      <c r="AKQ21" s="70" t="s">
        <v>102</v>
      </c>
      <c r="AKR21" s="70" t="s">
        <v>102</v>
      </c>
      <c r="AKS21" s="70" t="s">
        <v>102</v>
      </c>
      <c r="AKT21" s="70" t="s">
        <v>102</v>
      </c>
    </row>
    <row r="22" spans="1:982" x14ac:dyDescent="0.3">
      <c r="A22" s="76" t="s">
        <v>734</v>
      </c>
      <c r="B22" s="42"/>
      <c r="C22" s="70" t="s">
        <v>102</v>
      </c>
      <c r="D22" s="70">
        <v>2</v>
      </c>
      <c r="E22" s="71"/>
      <c r="F22" s="70" t="s">
        <v>102</v>
      </c>
      <c r="G22" s="70" t="s">
        <v>102</v>
      </c>
      <c r="H22" s="70" t="s">
        <v>102</v>
      </c>
      <c r="I22" s="70" t="s">
        <v>102</v>
      </c>
      <c r="J22" s="70" t="s">
        <v>102</v>
      </c>
      <c r="K22" s="70" t="s">
        <v>102</v>
      </c>
      <c r="L22" s="70" t="s">
        <v>102</v>
      </c>
      <c r="M22" s="71">
        <v>1</v>
      </c>
      <c r="N22" s="70" t="s">
        <v>102</v>
      </c>
      <c r="O22" s="70" t="s">
        <v>102</v>
      </c>
      <c r="P22" s="70" t="s">
        <v>102</v>
      </c>
      <c r="Q22" s="70" t="s">
        <v>102</v>
      </c>
      <c r="R22" s="70" t="s">
        <v>102</v>
      </c>
      <c r="S22" s="70" t="s">
        <v>102</v>
      </c>
      <c r="T22" s="70">
        <v>3</v>
      </c>
      <c r="U22" s="71">
        <v>1</v>
      </c>
      <c r="V22" s="70" t="s">
        <v>102</v>
      </c>
      <c r="W22" s="70" t="s">
        <v>102</v>
      </c>
      <c r="X22" s="70" t="s">
        <v>102</v>
      </c>
      <c r="Y22" s="70" t="s">
        <v>102</v>
      </c>
      <c r="Z22" s="70" t="s">
        <v>102</v>
      </c>
      <c r="AA22" s="71" t="s">
        <v>102</v>
      </c>
      <c r="AB22" s="71" t="s">
        <v>102</v>
      </c>
      <c r="AC22" s="70" t="s">
        <v>102</v>
      </c>
      <c r="AD22" s="70" t="s">
        <v>102</v>
      </c>
      <c r="AE22" s="70" t="s">
        <v>102</v>
      </c>
      <c r="AF22" s="70" t="s">
        <v>102</v>
      </c>
      <c r="AG22" s="70" t="s">
        <v>102</v>
      </c>
      <c r="AH22" s="70" t="s">
        <v>102</v>
      </c>
      <c r="AI22" s="70" t="s">
        <v>102</v>
      </c>
      <c r="AJ22" s="70" t="s">
        <v>102</v>
      </c>
      <c r="AK22" s="70" t="s">
        <v>102</v>
      </c>
      <c r="AL22" s="70" t="s">
        <v>102</v>
      </c>
      <c r="AM22" s="70" t="s">
        <v>102</v>
      </c>
      <c r="AN22" s="70" t="s">
        <v>102</v>
      </c>
      <c r="AO22" s="70" t="s">
        <v>102</v>
      </c>
      <c r="AP22" s="70" t="s">
        <v>102</v>
      </c>
      <c r="AQ22" s="70" t="s">
        <v>102</v>
      </c>
      <c r="AR22" s="70" t="s">
        <v>102</v>
      </c>
      <c r="AS22" s="70">
        <v>18</v>
      </c>
      <c r="AT22" s="70">
        <v>3</v>
      </c>
      <c r="AU22" s="90"/>
      <c r="AV22" s="70" t="s">
        <v>102</v>
      </c>
      <c r="AW22" s="70" t="s">
        <v>102</v>
      </c>
      <c r="AX22" s="70" t="s">
        <v>102</v>
      </c>
      <c r="AY22" s="70" t="s">
        <v>102</v>
      </c>
      <c r="AZ22" s="70" t="s">
        <v>102</v>
      </c>
      <c r="BA22" s="70" t="s">
        <v>102</v>
      </c>
      <c r="BB22" s="70" t="s">
        <v>102</v>
      </c>
      <c r="BC22" s="70" t="s">
        <v>102</v>
      </c>
      <c r="BD22" s="70" t="s">
        <v>102</v>
      </c>
      <c r="BE22" s="90"/>
      <c r="BF22" s="70" t="s">
        <v>102</v>
      </c>
      <c r="BG22" s="70" t="s">
        <v>102</v>
      </c>
      <c r="BH22" s="70" t="s">
        <v>102</v>
      </c>
      <c r="BI22" s="70" t="s">
        <v>102</v>
      </c>
      <c r="BJ22" s="70" t="s">
        <v>102</v>
      </c>
      <c r="BK22" s="90"/>
      <c r="BL22" s="70" t="s">
        <v>102</v>
      </c>
      <c r="BM22" s="70" t="s">
        <v>102</v>
      </c>
      <c r="BN22" s="70" t="s">
        <v>102</v>
      </c>
      <c r="BO22" s="70" t="s">
        <v>102</v>
      </c>
      <c r="BP22" s="70" t="s">
        <v>102</v>
      </c>
      <c r="BQ22" s="70" t="s">
        <v>102</v>
      </c>
      <c r="BR22" s="70" t="s">
        <v>102</v>
      </c>
      <c r="BS22" s="70" t="s">
        <v>102</v>
      </c>
      <c r="BT22" s="70" t="s">
        <v>102</v>
      </c>
      <c r="BU22" s="70" t="s">
        <v>102</v>
      </c>
      <c r="BV22" s="70" t="s">
        <v>102</v>
      </c>
      <c r="BW22" s="70" t="s">
        <v>102</v>
      </c>
      <c r="BX22" s="70" t="s">
        <v>102</v>
      </c>
      <c r="BY22" s="70" t="s">
        <v>102</v>
      </c>
      <c r="BZ22" s="70" t="s">
        <v>102</v>
      </c>
      <c r="CA22" s="70" t="s">
        <v>102</v>
      </c>
      <c r="CB22" s="70" t="s">
        <v>102</v>
      </c>
      <c r="CC22" s="70" t="s">
        <v>102</v>
      </c>
      <c r="CD22" s="70" t="s">
        <v>102</v>
      </c>
      <c r="CE22" s="70" t="s">
        <v>102</v>
      </c>
      <c r="CF22" s="70" t="s">
        <v>102</v>
      </c>
      <c r="CG22" s="70" t="s">
        <v>102</v>
      </c>
      <c r="CH22" s="70" t="s">
        <v>102</v>
      </c>
      <c r="CI22" s="70" t="s">
        <v>102</v>
      </c>
      <c r="CJ22" s="70" t="s">
        <v>102</v>
      </c>
      <c r="CK22" s="70" t="s">
        <v>102</v>
      </c>
      <c r="CL22" s="70" t="s">
        <v>102</v>
      </c>
      <c r="CM22" s="70" t="s">
        <v>102</v>
      </c>
      <c r="CN22" s="70" t="s">
        <v>102</v>
      </c>
      <c r="CO22" s="70" t="s">
        <v>102</v>
      </c>
      <c r="CP22" s="70" t="s">
        <v>102</v>
      </c>
      <c r="CQ22" s="70" t="s">
        <v>102</v>
      </c>
      <c r="CR22" s="70" t="s">
        <v>102</v>
      </c>
      <c r="CS22" s="70" t="s">
        <v>102</v>
      </c>
      <c r="CT22" s="70" t="s">
        <v>102</v>
      </c>
      <c r="CU22" s="70" t="s">
        <v>102</v>
      </c>
      <c r="CV22" s="70" t="s">
        <v>102</v>
      </c>
      <c r="CW22" s="70" t="s">
        <v>102</v>
      </c>
      <c r="CX22" s="70" t="s">
        <v>102</v>
      </c>
      <c r="CY22" s="70" t="s">
        <v>102</v>
      </c>
      <c r="CZ22" s="70" t="s">
        <v>102</v>
      </c>
      <c r="DA22" s="70" t="s">
        <v>102</v>
      </c>
      <c r="DB22" s="70" t="s">
        <v>102</v>
      </c>
      <c r="DC22" s="70" t="s">
        <v>102</v>
      </c>
      <c r="DD22" s="70" t="s">
        <v>102</v>
      </c>
      <c r="DE22" s="70" t="s">
        <v>102</v>
      </c>
      <c r="DF22" s="70" t="s">
        <v>102</v>
      </c>
      <c r="DG22" s="70" t="s">
        <v>102</v>
      </c>
      <c r="DH22" s="70" t="s">
        <v>102</v>
      </c>
      <c r="DI22" s="70" t="s">
        <v>102</v>
      </c>
      <c r="DJ22" s="70" t="s">
        <v>102</v>
      </c>
      <c r="DK22" s="70" t="s">
        <v>102</v>
      </c>
      <c r="DL22" s="70" t="s">
        <v>102</v>
      </c>
      <c r="DM22" s="70" t="s">
        <v>102</v>
      </c>
      <c r="DN22" s="70" t="s">
        <v>102</v>
      </c>
      <c r="DO22" s="70" t="s">
        <v>102</v>
      </c>
      <c r="DP22" s="70" t="s">
        <v>102</v>
      </c>
      <c r="DQ22" s="70" t="s">
        <v>102</v>
      </c>
      <c r="DR22" s="70" t="s">
        <v>102</v>
      </c>
      <c r="DS22" s="70" t="s">
        <v>102</v>
      </c>
      <c r="DT22" s="70" t="s">
        <v>102</v>
      </c>
      <c r="DU22" s="70" t="s">
        <v>102</v>
      </c>
      <c r="DV22" s="70" t="s">
        <v>102</v>
      </c>
      <c r="DW22" s="70" t="s">
        <v>102</v>
      </c>
      <c r="DX22" s="70" t="s">
        <v>102</v>
      </c>
      <c r="DY22" s="70" t="s">
        <v>102</v>
      </c>
      <c r="DZ22" s="70" t="s">
        <v>102</v>
      </c>
      <c r="EA22" s="70" t="s">
        <v>102</v>
      </c>
      <c r="EB22" s="70" t="s">
        <v>102</v>
      </c>
      <c r="EC22" s="70" t="s">
        <v>102</v>
      </c>
      <c r="ED22" s="70" t="s">
        <v>102</v>
      </c>
      <c r="EE22" s="70" t="s">
        <v>102</v>
      </c>
      <c r="EF22" s="70" t="s">
        <v>102</v>
      </c>
      <c r="EG22" s="70" t="s">
        <v>102</v>
      </c>
      <c r="EH22" s="71" t="s">
        <v>102</v>
      </c>
      <c r="EI22" s="70" t="s">
        <v>102</v>
      </c>
      <c r="EJ22" s="70" t="s">
        <v>102</v>
      </c>
      <c r="EK22" s="70" t="s">
        <v>102</v>
      </c>
      <c r="EL22" s="70" t="s">
        <v>102</v>
      </c>
      <c r="EM22" s="70" t="s">
        <v>102</v>
      </c>
      <c r="EN22" s="70" t="s">
        <v>102</v>
      </c>
      <c r="EO22" s="70" t="s">
        <v>102</v>
      </c>
      <c r="EP22" s="70" t="s">
        <v>102</v>
      </c>
      <c r="EQ22" s="70" t="s">
        <v>102</v>
      </c>
      <c r="ER22" s="70" t="s">
        <v>102</v>
      </c>
      <c r="ES22" s="70" t="s">
        <v>102</v>
      </c>
      <c r="ET22" s="90"/>
      <c r="EU22" s="70" t="s">
        <v>102</v>
      </c>
      <c r="EV22" s="70" t="s">
        <v>102</v>
      </c>
      <c r="EW22" s="90"/>
      <c r="EX22" s="70" t="s">
        <v>102</v>
      </c>
      <c r="EY22" s="70" t="s">
        <v>102</v>
      </c>
      <c r="EZ22" s="70" t="s">
        <v>102</v>
      </c>
      <c r="FA22" s="70" t="s">
        <v>102</v>
      </c>
      <c r="FB22" s="70" t="s">
        <v>102</v>
      </c>
      <c r="FC22" s="70" t="s">
        <v>102</v>
      </c>
      <c r="FD22" s="70" t="s">
        <v>102</v>
      </c>
      <c r="FE22" s="70" t="s">
        <v>102</v>
      </c>
      <c r="FF22" s="70" t="s">
        <v>102</v>
      </c>
      <c r="FG22" s="70" t="s">
        <v>102</v>
      </c>
      <c r="FH22" s="70" t="s">
        <v>102</v>
      </c>
      <c r="FI22" s="70" t="s">
        <v>102</v>
      </c>
      <c r="FJ22" s="70" t="s">
        <v>102</v>
      </c>
      <c r="FK22" s="70" t="s">
        <v>102</v>
      </c>
      <c r="FL22" s="70" t="s">
        <v>102</v>
      </c>
      <c r="FM22" s="70" t="s">
        <v>102</v>
      </c>
      <c r="FN22" s="70" t="s">
        <v>102</v>
      </c>
      <c r="FO22" s="70" t="s">
        <v>102</v>
      </c>
      <c r="FP22" s="70" t="s">
        <v>102</v>
      </c>
      <c r="FQ22" s="70" t="s">
        <v>102</v>
      </c>
      <c r="FR22" s="70" t="s">
        <v>102</v>
      </c>
      <c r="FS22" s="70">
        <v>2</v>
      </c>
      <c r="FT22" s="70">
        <v>2</v>
      </c>
      <c r="FU22" s="70" t="s">
        <v>102</v>
      </c>
      <c r="FV22" s="70" t="s">
        <v>102</v>
      </c>
      <c r="FW22" s="70" t="s">
        <v>102</v>
      </c>
      <c r="FX22" s="70" t="s">
        <v>102</v>
      </c>
      <c r="FY22" s="70" t="s">
        <v>102</v>
      </c>
      <c r="FZ22" s="70" t="s">
        <v>102</v>
      </c>
      <c r="GA22" s="70" t="s">
        <v>102</v>
      </c>
      <c r="GB22" s="70" t="s">
        <v>102</v>
      </c>
      <c r="GC22" s="70" t="s">
        <v>102</v>
      </c>
      <c r="GD22" s="70">
        <v>2</v>
      </c>
      <c r="GE22" s="70" t="s">
        <v>102</v>
      </c>
      <c r="GF22" s="70" t="s">
        <v>102</v>
      </c>
      <c r="GG22" s="70">
        <v>3</v>
      </c>
      <c r="GH22" s="70" t="s">
        <v>102</v>
      </c>
      <c r="GI22" s="70" t="s">
        <v>102</v>
      </c>
      <c r="GJ22" s="70" t="s">
        <v>102</v>
      </c>
      <c r="GK22" s="70" t="s">
        <v>102</v>
      </c>
      <c r="GL22" s="70">
        <v>2</v>
      </c>
      <c r="GM22" s="70" t="s">
        <v>102</v>
      </c>
      <c r="GN22" s="70" t="s">
        <v>102</v>
      </c>
      <c r="GO22" s="70">
        <v>2</v>
      </c>
      <c r="GP22" s="70" t="s">
        <v>102</v>
      </c>
      <c r="GQ22" s="70" t="s">
        <v>102</v>
      </c>
      <c r="GR22" s="70" t="s">
        <v>102</v>
      </c>
      <c r="GS22" s="70" t="s">
        <v>102</v>
      </c>
      <c r="GT22" s="70" t="s">
        <v>102</v>
      </c>
      <c r="GU22" s="70" t="s">
        <v>102</v>
      </c>
      <c r="GV22" s="70" t="s">
        <v>102</v>
      </c>
      <c r="GW22" s="70" t="s">
        <v>102</v>
      </c>
      <c r="GX22" s="70" t="s">
        <v>102</v>
      </c>
      <c r="GY22" s="70" t="s">
        <v>102</v>
      </c>
      <c r="GZ22" s="70" t="s">
        <v>102</v>
      </c>
      <c r="HA22" s="70">
        <v>5</v>
      </c>
      <c r="HB22" s="70" t="s">
        <v>102</v>
      </c>
      <c r="HC22" s="71" t="s">
        <v>102</v>
      </c>
      <c r="HD22" s="70" t="s">
        <v>102</v>
      </c>
      <c r="HE22" s="90"/>
      <c r="HF22" s="70" t="s">
        <v>102</v>
      </c>
      <c r="HG22" s="90"/>
      <c r="HH22" s="70" t="s">
        <v>102</v>
      </c>
      <c r="HI22" s="70" t="s">
        <v>102</v>
      </c>
      <c r="HJ22" s="70">
        <v>5</v>
      </c>
      <c r="HK22" s="90"/>
      <c r="HL22" s="70" t="s">
        <v>102</v>
      </c>
      <c r="HM22" s="70" t="s">
        <v>102</v>
      </c>
      <c r="HN22" s="70" t="s">
        <v>102</v>
      </c>
      <c r="HO22" s="70" t="s">
        <v>102</v>
      </c>
      <c r="HP22" s="70">
        <v>18</v>
      </c>
      <c r="HQ22" s="70" t="s">
        <v>102</v>
      </c>
      <c r="HR22" s="70" t="s">
        <v>102</v>
      </c>
      <c r="HS22" s="70">
        <v>1</v>
      </c>
      <c r="HT22" s="70" t="s">
        <v>102</v>
      </c>
      <c r="HU22" s="70" t="s">
        <v>102</v>
      </c>
      <c r="HV22" s="70">
        <v>1</v>
      </c>
      <c r="HW22" s="70" t="s">
        <v>102</v>
      </c>
      <c r="HX22" s="70">
        <v>1</v>
      </c>
      <c r="HY22" s="70" t="s">
        <v>102</v>
      </c>
      <c r="HZ22" s="70" t="s">
        <v>102</v>
      </c>
      <c r="IA22" s="70" t="s">
        <v>102</v>
      </c>
      <c r="IB22" s="70" t="s">
        <v>102</v>
      </c>
      <c r="IC22" s="70" t="s">
        <v>102</v>
      </c>
      <c r="ID22" s="70" t="s">
        <v>102</v>
      </c>
      <c r="IE22" s="71" t="s">
        <v>102</v>
      </c>
      <c r="IF22" s="70" t="s">
        <v>102</v>
      </c>
      <c r="IG22" s="70" t="s">
        <v>102</v>
      </c>
      <c r="IH22" s="70" t="s">
        <v>102</v>
      </c>
      <c r="II22" s="70" t="s">
        <v>102</v>
      </c>
      <c r="IJ22" s="70" t="s">
        <v>102</v>
      </c>
      <c r="IK22" s="70" t="s">
        <v>102</v>
      </c>
      <c r="IL22" s="70" t="s">
        <v>102</v>
      </c>
      <c r="IM22" s="70" t="s">
        <v>102</v>
      </c>
      <c r="IN22" s="70" t="s">
        <v>102</v>
      </c>
      <c r="IO22" s="70" t="s">
        <v>102</v>
      </c>
      <c r="IP22" s="70" t="s">
        <v>102</v>
      </c>
      <c r="IQ22" s="70" t="s">
        <v>102</v>
      </c>
      <c r="IR22" s="70" t="s">
        <v>102</v>
      </c>
      <c r="IS22" s="70" t="s">
        <v>102</v>
      </c>
      <c r="IT22" s="70" t="s">
        <v>102</v>
      </c>
      <c r="IU22" s="70" t="s">
        <v>102</v>
      </c>
      <c r="IV22" s="70" t="s">
        <v>102</v>
      </c>
      <c r="IW22" s="70" t="s">
        <v>102</v>
      </c>
      <c r="IX22" s="70" t="s">
        <v>102</v>
      </c>
      <c r="IY22" s="70" t="s">
        <v>102</v>
      </c>
      <c r="IZ22" s="70" t="s">
        <v>102</v>
      </c>
      <c r="JA22" s="71" t="s">
        <v>102</v>
      </c>
      <c r="JB22" s="70" t="s">
        <v>102</v>
      </c>
      <c r="JC22" s="70" t="s">
        <v>102</v>
      </c>
      <c r="JD22" s="70" t="s">
        <v>102</v>
      </c>
      <c r="JE22" s="70" t="s">
        <v>102</v>
      </c>
      <c r="JF22" s="70" t="s">
        <v>102</v>
      </c>
      <c r="JG22" s="70" t="s">
        <v>102</v>
      </c>
      <c r="JH22" s="70" t="s">
        <v>102</v>
      </c>
      <c r="JI22" s="70" t="s">
        <v>102</v>
      </c>
      <c r="JJ22" s="70" t="s">
        <v>102</v>
      </c>
      <c r="JK22" s="70" t="s">
        <v>102</v>
      </c>
      <c r="JL22" s="70" t="s">
        <v>102</v>
      </c>
      <c r="JM22" s="70" t="s">
        <v>102</v>
      </c>
      <c r="JN22" s="70" t="s">
        <v>102</v>
      </c>
      <c r="JO22" s="70" t="s">
        <v>102</v>
      </c>
      <c r="JP22" s="70" t="s">
        <v>102</v>
      </c>
      <c r="JQ22" s="70" t="s">
        <v>102</v>
      </c>
      <c r="JR22" s="70" t="s">
        <v>102</v>
      </c>
      <c r="JS22" s="70" t="s">
        <v>102</v>
      </c>
      <c r="JT22" s="70">
        <v>4</v>
      </c>
      <c r="JU22" s="70" t="s">
        <v>102</v>
      </c>
      <c r="JV22" s="70" t="s">
        <v>102</v>
      </c>
      <c r="JW22" s="70" t="s">
        <v>102</v>
      </c>
      <c r="JX22" s="70" t="s">
        <v>102</v>
      </c>
      <c r="JY22" s="70" t="s">
        <v>102</v>
      </c>
      <c r="JZ22" s="70" t="s">
        <v>102</v>
      </c>
      <c r="KA22" s="70" t="s">
        <v>102</v>
      </c>
      <c r="KB22" s="70" t="s">
        <v>102</v>
      </c>
      <c r="KC22" s="70" t="s">
        <v>102</v>
      </c>
      <c r="KD22" s="70" t="s">
        <v>102</v>
      </c>
      <c r="KE22" s="70" t="s">
        <v>102</v>
      </c>
      <c r="KF22" s="70" t="s">
        <v>102</v>
      </c>
      <c r="KG22" s="70" t="s">
        <v>102</v>
      </c>
      <c r="KH22" s="70" t="s">
        <v>102</v>
      </c>
      <c r="KI22" s="70" t="s">
        <v>102</v>
      </c>
      <c r="KJ22" s="70" t="s">
        <v>102</v>
      </c>
      <c r="KK22" s="70" t="s">
        <v>102</v>
      </c>
      <c r="KL22" s="70" t="s">
        <v>102</v>
      </c>
      <c r="KM22" s="70" t="s">
        <v>102</v>
      </c>
      <c r="KN22" s="70" t="s">
        <v>102</v>
      </c>
      <c r="KO22" s="70" t="s">
        <v>102</v>
      </c>
      <c r="KP22" s="70" t="s">
        <v>102</v>
      </c>
      <c r="KQ22" s="70" t="s">
        <v>102</v>
      </c>
      <c r="KR22" s="70">
        <v>1</v>
      </c>
      <c r="KS22" s="70" t="s">
        <v>102</v>
      </c>
      <c r="KT22" s="70" t="s">
        <v>102</v>
      </c>
      <c r="KU22" s="70" t="s">
        <v>102</v>
      </c>
      <c r="KV22" s="70" t="s">
        <v>102</v>
      </c>
      <c r="KW22" s="70" t="s">
        <v>102</v>
      </c>
      <c r="KX22" s="70" t="s">
        <v>102</v>
      </c>
      <c r="KY22" s="70" t="s">
        <v>102</v>
      </c>
      <c r="KZ22" s="70" t="s">
        <v>102</v>
      </c>
      <c r="LA22" s="70" t="s">
        <v>102</v>
      </c>
      <c r="LB22" s="70" t="s">
        <v>102</v>
      </c>
      <c r="LC22" s="70" t="s">
        <v>102</v>
      </c>
      <c r="LD22" s="70" t="s">
        <v>102</v>
      </c>
      <c r="LE22" s="70" t="s">
        <v>102</v>
      </c>
      <c r="LF22" s="70" t="s">
        <v>102</v>
      </c>
      <c r="LG22" s="70" t="s">
        <v>102</v>
      </c>
      <c r="LH22" s="70" t="s">
        <v>102</v>
      </c>
      <c r="LI22" s="70">
        <v>2</v>
      </c>
      <c r="LJ22" s="70" t="s">
        <v>102</v>
      </c>
      <c r="LK22" s="70" t="s">
        <v>102</v>
      </c>
      <c r="LL22" s="70" t="s">
        <v>102</v>
      </c>
      <c r="LM22" s="70" t="s">
        <v>102</v>
      </c>
      <c r="LN22" s="70" t="s">
        <v>102</v>
      </c>
      <c r="LO22" s="70" t="s">
        <v>102</v>
      </c>
      <c r="LP22" s="70" t="s">
        <v>102</v>
      </c>
      <c r="LQ22" s="70" t="s">
        <v>102</v>
      </c>
      <c r="LR22" s="70" t="s">
        <v>102</v>
      </c>
      <c r="LS22" s="70" t="s">
        <v>102</v>
      </c>
      <c r="LT22" s="70" t="s">
        <v>102</v>
      </c>
      <c r="LU22" s="70" t="s">
        <v>102</v>
      </c>
      <c r="LV22" s="70" t="s">
        <v>102</v>
      </c>
      <c r="LW22" s="70" t="s">
        <v>102</v>
      </c>
      <c r="LX22" s="70" t="s">
        <v>102</v>
      </c>
      <c r="LY22" s="70" t="s">
        <v>102</v>
      </c>
      <c r="LZ22" s="70" t="s">
        <v>102</v>
      </c>
      <c r="MA22" s="70">
        <v>1</v>
      </c>
      <c r="MB22" s="70" t="s">
        <v>102</v>
      </c>
      <c r="MC22" s="70" t="s">
        <v>102</v>
      </c>
      <c r="MD22" s="70" t="s">
        <v>102</v>
      </c>
      <c r="ME22" s="70" t="s">
        <v>102</v>
      </c>
      <c r="MF22" s="70" t="s">
        <v>102</v>
      </c>
      <c r="MG22" s="70" t="s">
        <v>102</v>
      </c>
      <c r="MH22" s="70" t="s">
        <v>102</v>
      </c>
      <c r="MI22" s="70" t="s">
        <v>102</v>
      </c>
      <c r="MJ22" s="70" t="s">
        <v>102</v>
      </c>
      <c r="MK22" s="70" t="s">
        <v>102</v>
      </c>
      <c r="ML22" s="70" t="s">
        <v>102</v>
      </c>
      <c r="MM22" s="70" t="s">
        <v>102</v>
      </c>
      <c r="MN22" s="70" t="s">
        <v>102</v>
      </c>
      <c r="MO22" s="70" t="s">
        <v>102</v>
      </c>
      <c r="MP22" s="70" t="s">
        <v>102</v>
      </c>
      <c r="MQ22" s="70" t="s">
        <v>102</v>
      </c>
      <c r="MR22" s="70" t="s">
        <v>102</v>
      </c>
      <c r="MS22" s="70" t="s">
        <v>102</v>
      </c>
      <c r="MT22" s="70" t="s">
        <v>102</v>
      </c>
      <c r="MU22" s="70" t="s">
        <v>102</v>
      </c>
      <c r="MV22" s="70" t="s">
        <v>102</v>
      </c>
      <c r="MW22" s="70" t="s">
        <v>102</v>
      </c>
      <c r="MX22" s="70" t="s">
        <v>102</v>
      </c>
      <c r="MY22" s="70" t="s">
        <v>102</v>
      </c>
      <c r="MZ22" s="70" t="s">
        <v>102</v>
      </c>
      <c r="NA22" s="70" t="s">
        <v>102</v>
      </c>
      <c r="NB22" s="70">
        <f>101+278</f>
        <v>379</v>
      </c>
      <c r="NC22" s="70" t="s">
        <v>102</v>
      </c>
      <c r="ND22" s="70" t="s">
        <v>102</v>
      </c>
      <c r="NE22" s="70" t="s">
        <v>102</v>
      </c>
      <c r="NF22" s="70" t="s">
        <v>102</v>
      </c>
      <c r="NG22" s="70" t="s">
        <v>102</v>
      </c>
      <c r="NH22" s="70" t="s">
        <v>102</v>
      </c>
      <c r="NI22" s="70" t="s">
        <v>102</v>
      </c>
      <c r="NJ22" s="70" t="s">
        <v>102</v>
      </c>
      <c r="NK22" s="70" t="s">
        <v>102</v>
      </c>
      <c r="NL22" s="70" t="s">
        <v>102</v>
      </c>
      <c r="NM22" s="70" t="s">
        <v>102</v>
      </c>
      <c r="NN22" s="70" t="s">
        <v>102</v>
      </c>
      <c r="NO22" s="70" t="s">
        <v>102</v>
      </c>
      <c r="NP22" s="70" t="s">
        <v>102</v>
      </c>
      <c r="NQ22" s="70" t="s">
        <v>102</v>
      </c>
      <c r="NR22" s="70" t="s">
        <v>102</v>
      </c>
      <c r="NS22" s="70" t="s">
        <v>102</v>
      </c>
      <c r="NT22" s="70" t="s">
        <v>102</v>
      </c>
      <c r="NU22" s="70" t="s">
        <v>102</v>
      </c>
      <c r="NV22" s="70" t="s">
        <v>102</v>
      </c>
      <c r="NW22" s="70" t="s">
        <v>102</v>
      </c>
      <c r="NX22" s="70" t="s">
        <v>102</v>
      </c>
      <c r="NY22" s="70" t="s">
        <v>102</v>
      </c>
      <c r="NZ22" s="70" t="s">
        <v>102</v>
      </c>
      <c r="OA22" s="70" t="s">
        <v>102</v>
      </c>
      <c r="OB22" s="70" t="s">
        <v>102</v>
      </c>
      <c r="OC22" s="70" t="s">
        <v>102</v>
      </c>
      <c r="OD22" s="70" t="s">
        <v>102</v>
      </c>
      <c r="OE22" s="70">
        <v>1</v>
      </c>
      <c r="OF22" s="70" t="s">
        <v>102</v>
      </c>
      <c r="OG22" s="70" t="s">
        <v>102</v>
      </c>
      <c r="OH22" s="70" t="s">
        <v>102</v>
      </c>
      <c r="OI22" s="70" t="s">
        <v>102</v>
      </c>
      <c r="OJ22" s="70" t="s">
        <v>102</v>
      </c>
      <c r="OK22" s="70" t="s">
        <v>102</v>
      </c>
      <c r="OL22" s="70" t="s">
        <v>102</v>
      </c>
      <c r="OM22" s="70">
        <v>3</v>
      </c>
      <c r="ON22" s="70" t="s">
        <v>102</v>
      </c>
      <c r="OO22" s="70" t="s">
        <v>102</v>
      </c>
      <c r="OP22" s="70">
        <v>16</v>
      </c>
      <c r="OQ22" s="70" t="s">
        <v>102</v>
      </c>
      <c r="OR22" s="70" t="s">
        <v>102</v>
      </c>
      <c r="OS22" s="70" t="s">
        <v>102</v>
      </c>
      <c r="OT22" s="70">
        <v>7</v>
      </c>
      <c r="OU22" s="70" t="s">
        <v>102</v>
      </c>
      <c r="OV22" s="70" t="s">
        <v>102</v>
      </c>
      <c r="OW22" s="70" t="s">
        <v>102</v>
      </c>
      <c r="OX22" s="70">
        <v>6</v>
      </c>
      <c r="OY22" s="70">
        <v>1</v>
      </c>
      <c r="OZ22" s="70" t="s">
        <v>102</v>
      </c>
      <c r="PA22" s="70" t="s">
        <v>102</v>
      </c>
      <c r="PB22" s="70" t="s">
        <v>102</v>
      </c>
      <c r="PC22" s="70" t="s">
        <v>102</v>
      </c>
      <c r="PD22" s="70" t="s">
        <v>102</v>
      </c>
      <c r="PE22" s="70" t="s">
        <v>102</v>
      </c>
      <c r="PF22" s="70" t="s">
        <v>102</v>
      </c>
      <c r="PG22" s="70" t="s">
        <v>102</v>
      </c>
      <c r="PH22" s="70" t="s">
        <v>102</v>
      </c>
      <c r="PI22" s="70" t="s">
        <v>102</v>
      </c>
      <c r="PJ22" s="70" t="s">
        <v>102</v>
      </c>
      <c r="PK22" s="70" t="s">
        <v>102</v>
      </c>
      <c r="PL22" s="70" t="s">
        <v>102</v>
      </c>
      <c r="PM22" s="70" t="s">
        <v>102</v>
      </c>
      <c r="PN22" s="70" t="s">
        <v>102</v>
      </c>
      <c r="PO22" s="70" t="s">
        <v>102</v>
      </c>
      <c r="PP22" s="70" t="s">
        <v>102</v>
      </c>
      <c r="PQ22" s="70" t="s">
        <v>102</v>
      </c>
      <c r="PR22" s="70" t="s">
        <v>102</v>
      </c>
      <c r="PS22" s="70" t="s">
        <v>102</v>
      </c>
      <c r="PT22" s="70" t="s">
        <v>102</v>
      </c>
      <c r="PU22" s="70" t="s">
        <v>102</v>
      </c>
      <c r="PV22" s="70" t="s">
        <v>102</v>
      </c>
      <c r="PW22" s="70" t="s">
        <v>102</v>
      </c>
      <c r="PX22" s="70" t="s">
        <v>102</v>
      </c>
      <c r="PY22" s="70" t="s">
        <v>102</v>
      </c>
      <c r="PZ22" s="70" t="s">
        <v>102</v>
      </c>
      <c r="QA22" s="70" t="s">
        <v>102</v>
      </c>
      <c r="QB22" s="70" t="s">
        <v>102</v>
      </c>
      <c r="QC22" s="70" t="s">
        <v>102</v>
      </c>
      <c r="QD22" s="70" t="s">
        <v>102</v>
      </c>
      <c r="QE22" s="70" t="s">
        <v>102</v>
      </c>
      <c r="QF22" s="70" t="s">
        <v>102</v>
      </c>
      <c r="QG22" s="70" t="s">
        <v>102</v>
      </c>
      <c r="QH22" s="70" t="s">
        <v>102</v>
      </c>
      <c r="QI22" s="70" t="s">
        <v>102</v>
      </c>
      <c r="QJ22" s="70" t="s">
        <v>102</v>
      </c>
      <c r="QK22" s="70" t="s">
        <v>102</v>
      </c>
      <c r="QL22" s="70" t="s">
        <v>102</v>
      </c>
      <c r="QM22" s="70" t="s">
        <v>102</v>
      </c>
      <c r="QN22" s="70" t="s">
        <v>102</v>
      </c>
      <c r="QO22" s="70" t="s">
        <v>102</v>
      </c>
      <c r="QP22" s="70" t="s">
        <v>102</v>
      </c>
      <c r="QQ22" s="70" t="s">
        <v>102</v>
      </c>
      <c r="QR22" s="70" t="s">
        <v>102</v>
      </c>
      <c r="QS22" s="70" t="s">
        <v>102</v>
      </c>
      <c r="QT22" s="70" t="s">
        <v>102</v>
      </c>
      <c r="QU22" s="70" t="s">
        <v>102</v>
      </c>
      <c r="QV22" s="70" t="s">
        <v>102</v>
      </c>
      <c r="QW22" s="70" t="s">
        <v>102</v>
      </c>
      <c r="QX22" s="70" t="s">
        <v>102</v>
      </c>
      <c r="QY22" s="70" t="s">
        <v>102</v>
      </c>
      <c r="QZ22" s="70" t="s">
        <v>102</v>
      </c>
      <c r="RA22" s="70" t="s">
        <v>102</v>
      </c>
      <c r="RB22" s="70" t="s">
        <v>102</v>
      </c>
      <c r="RC22" s="70" t="s">
        <v>102</v>
      </c>
      <c r="RD22" s="70" t="s">
        <v>102</v>
      </c>
      <c r="RE22" s="70" t="s">
        <v>102</v>
      </c>
      <c r="RF22" s="70" t="s">
        <v>102</v>
      </c>
      <c r="RG22" s="70" t="s">
        <v>102</v>
      </c>
      <c r="RH22" s="70" t="s">
        <v>102</v>
      </c>
      <c r="RI22" s="70" t="s">
        <v>102</v>
      </c>
      <c r="RJ22" s="70" t="s">
        <v>102</v>
      </c>
      <c r="RK22" s="70" t="s">
        <v>102</v>
      </c>
      <c r="RL22" s="70" t="s">
        <v>102</v>
      </c>
      <c r="RM22" s="70" t="s">
        <v>102</v>
      </c>
      <c r="RN22" s="70" t="s">
        <v>102</v>
      </c>
      <c r="RO22" s="70">
        <v>4</v>
      </c>
      <c r="RP22" s="70" t="s">
        <v>102</v>
      </c>
      <c r="RQ22" s="70" t="s">
        <v>102</v>
      </c>
      <c r="RR22" s="70" t="s">
        <v>102</v>
      </c>
      <c r="RS22" s="70" t="s">
        <v>102</v>
      </c>
      <c r="RT22" s="70" t="s">
        <v>102</v>
      </c>
      <c r="RU22" s="70" t="s">
        <v>102</v>
      </c>
      <c r="RV22" s="70">
        <v>5</v>
      </c>
      <c r="RW22" s="70" t="s">
        <v>102</v>
      </c>
      <c r="RX22" s="70" t="s">
        <v>102</v>
      </c>
      <c r="RY22" s="70" t="s">
        <v>102</v>
      </c>
      <c r="RZ22" s="70" t="s">
        <v>102</v>
      </c>
      <c r="SA22" s="70" t="s">
        <v>102</v>
      </c>
      <c r="SB22" s="70" t="s">
        <v>102</v>
      </c>
      <c r="SC22" s="70">
        <v>1</v>
      </c>
      <c r="SD22" s="70" t="s">
        <v>102</v>
      </c>
      <c r="SE22" s="70" t="s">
        <v>102</v>
      </c>
      <c r="SF22" s="70" t="s">
        <v>102</v>
      </c>
      <c r="SG22" s="70" t="s">
        <v>102</v>
      </c>
      <c r="SH22" s="70" t="s">
        <v>102</v>
      </c>
      <c r="SI22" s="70" t="s">
        <v>102</v>
      </c>
      <c r="SJ22" s="70" t="s">
        <v>102</v>
      </c>
      <c r="SK22" s="70" t="s">
        <v>102</v>
      </c>
      <c r="SL22" s="70" t="s">
        <v>102</v>
      </c>
      <c r="SM22" s="70" t="s">
        <v>102</v>
      </c>
      <c r="SN22" s="70" t="s">
        <v>102</v>
      </c>
      <c r="SO22" s="70" t="s">
        <v>102</v>
      </c>
      <c r="SP22" s="70" t="s">
        <v>102</v>
      </c>
      <c r="SQ22" s="70" t="s">
        <v>102</v>
      </c>
      <c r="SR22" s="70" t="s">
        <v>102</v>
      </c>
      <c r="SS22" s="70" t="s">
        <v>102</v>
      </c>
      <c r="ST22" s="70" t="s">
        <v>102</v>
      </c>
      <c r="SU22" s="70" t="s">
        <v>102</v>
      </c>
      <c r="SV22" s="70" t="s">
        <v>102</v>
      </c>
      <c r="SW22" s="70" t="s">
        <v>102</v>
      </c>
      <c r="SX22" s="70" t="s">
        <v>102</v>
      </c>
      <c r="SY22" s="70" t="s">
        <v>102</v>
      </c>
      <c r="SZ22" s="70" t="s">
        <v>102</v>
      </c>
      <c r="TA22" s="70" t="s">
        <v>102</v>
      </c>
      <c r="TB22" s="70" t="s">
        <v>102</v>
      </c>
      <c r="TC22" s="70" t="s">
        <v>102</v>
      </c>
      <c r="TD22" s="70" t="s">
        <v>102</v>
      </c>
      <c r="TE22" s="70" t="s">
        <v>102</v>
      </c>
      <c r="TF22" s="70">
        <v>17</v>
      </c>
      <c r="TG22" s="70" t="s">
        <v>102</v>
      </c>
      <c r="TH22" s="70" t="s">
        <v>102</v>
      </c>
      <c r="TI22" s="70" t="s">
        <v>102</v>
      </c>
      <c r="TJ22" s="70" t="s">
        <v>102</v>
      </c>
      <c r="TK22" s="70" t="s">
        <v>102</v>
      </c>
      <c r="TL22" s="70" t="s">
        <v>102</v>
      </c>
      <c r="TM22" s="70" t="s">
        <v>102</v>
      </c>
      <c r="TN22" s="70" t="s">
        <v>102</v>
      </c>
      <c r="TO22" s="70" t="s">
        <v>102</v>
      </c>
      <c r="TP22" s="70" t="s">
        <v>102</v>
      </c>
      <c r="TQ22" s="90"/>
      <c r="TR22" s="70" t="s">
        <v>102</v>
      </c>
      <c r="TS22" s="70" t="s">
        <v>102</v>
      </c>
      <c r="TT22" s="70" t="s">
        <v>102</v>
      </c>
      <c r="TU22" s="90"/>
      <c r="TV22" s="70" t="s">
        <v>102</v>
      </c>
      <c r="TW22" s="70" t="s">
        <v>102</v>
      </c>
      <c r="TX22" s="70" t="s">
        <v>102</v>
      </c>
      <c r="TY22" s="70" t="s">
        <v>102</v>
      </c>
      <c r="TZ22" s="70" t="s">
        <v>102</v>
      </c>
      <c r="UA22" s="70" t="s">
        <v>102</v>
      </c>
      <c r="UB22" s="70" t="s">
        <v>102</v>
      </c>
      <c r="UC22" s="70" t="s">
        <v>102</v>
      </c>
      <c r="UD22" s="70" t="s">
        <v>102</v>
      </c>
      <c r="UE22" s="70" t="s">
        <v>102</v>
      </c>
      <c r="UF22" s="70" t="s">
        <v>102</v>
      </c>
      <c r="UG22" s="70" t="s">
        <v>102</v>
      </c>
      <c r="UH22" s="70" t="s">
        <v>102</v>
      </c>
      <c r="UI22" s="70" t="s">
        <v>102</v>
      </c>
      <c r="UJ22" s="70" t="s">
        <v>102</v>
      </c>
      <c r="UK22" s="70" t="s">
        <v>102</v>
      </c>
      <c r="UL22" s="70" t="s">
        <v>102</v>
      </c>
      <c r="UM22" s="70" t="s">
        <v>102</v>
      </c>
      <c r="UN22" s="70" t="s">
        <v>102</v>
      </c>
      <c r="UO22" s="70" t="s">
        <v>102</v>
      </c>
      <c r="UP22" s="70" t="s">
        <v>102</v>
      </c>
      <c r="UQ22" s="70" t="s">
        <v>102</v>
      </c>
      <c r="UR22" s="70" t="s">
        <v>102</v>
      </c>
      <c r="US22" s="70" t="s">
        <v>102</v>
      </c>
      <c r="UT22" s="70" t="s">
        <v>102</v>
      </c>
      <c r="UU22" s="70" t="s">
        <v>102</v>
      </c>
      <c r="UV22" s="70" t="s">
        <v>102</v>
      </c>
      <c r="UW22" s="70" t="s">
        <v>102</v>
      </c>
      <c r="UX22" s="70" t="s">
        <v>102</v>
      </c>
      <c r="UY22" s="70" t="s">
        <v>102</v>
      </c>
      <c r="UZ22" s="70" t="s">
        <v>102</v>
      </c>
      <c r="VA22" s="70" t="s">
        <v>102</v>
      </c>
      <c r="VB22" s="70" t="s">
        <v>102</v>
      </c>
      <c r="VC22" s="70" t="s">
        <v>102</v>
      </c>
      <c r="VD22" s="70" t="s">
        <v>102</v>
      </c>
      <c r="VE22" s="70" t="s">
        <v>102</v>
      </c>
      <c r="VF22" s="70" t="s">
        <v>102</v>
      </c>
      <c r="VG22" s="70" t="s">
        <v>102</v>
      </c>
      <c r="VH22" s="70" t="s">
        <v>102</v>
      </c>
      <c r="VI22" s="70" t="s">
        <v>102</v>
      </c>
      <c r="VJ22" s="70" t="s">
        <v>102</v>
      </c>
      <c r="VK22" s="70" t="s">
        <v>102</v>
      </c>
      <c r="VL22" s="70" t="s">
        <v>102</v>
      </c>
      <c r="VM22" s="70" t="s">
        <v>102</v>
      </c>
      <c r="VN22" s="70" t="s">
        <v>102</v>
      </c>
      <c r="VO22" s="70" t="s">
        <v>102</v>
      </c>
      <c r="VP22" s="70" t="s">
        <v>102</v>
      </c>
      <c r="VQ22" s="70" t="s">
        <v>102</v>
      </c>
      <c r="VR22" s="70" t="s">
        <v>102</v>
      </c>
      <c r="VS22" s="70" t="s">
        <v>102</v>
      </c>
      <c r="VT22" s="70" t="s">
        <v>102</v>
      </c>
      <c r="VU22" s="70" t="s">
        <v>102</v>
      </c>
      <c r="VV22" s="70" t="s">
        <v>102</v>
      </c>
      <c r="VW22" s="70" t="s">
        <v>102</v>
      </c>
      <c r="VX22" s="70" t="s">
        <v>102</v>
      </c>
      <c r="VY22" s="70" t="s">
        <v>102</v>
      </c>
      <c r="VZ22" s="70" t="s">
        <v>102</v>
      </c>
      <c r="WA22" s="70" t="s">
        <v>102</v>
      </c>
      <c r="WB22" s="70" t="s">
        <v>102</v>
      </c>
      <c r="WC22" s="70" t="s">
        <v>102</v>
      </c>
      <c r="WD22" s="70" t="s">
        <v>102</v>
      </c>
      <c r="WE22" s="70" t="s">
        <v>102</v>
      </c>
      <c r="WF22" s="70" t="s">
        <v>102</v>
      </c>
      <c r="WG22" s="70" t="s">
        <v>102</v>
      </c>
      <c r="WH22" s="70" t="s">
        <v>102</v>
      </c>
      <c r="WI22" s="90"/>
      <c r="WJ22" s="70">
        <v>2</v>
      </c>
      <c r="WK22" s="70" t="s">
        <v>102</v>
      </c>
      <c r="WL22" s="70" t="s">
        <v>102</v>
      </c>
      <c r="WM22" s="70" t="s">
        <v>102</v>
      </c>
      <c r="WN22" s="70" t="s">
        <v>102</v>
      </c>
      <c r="WO22" s="70" t="s">
        <v>102</v>
      </c>
      <c r="WP22" s="70" t="s">
        <v>102</v>
      </c>
      <c r="WQ22" s="70" t="s">
        <v>102</v>
      </c>
      <c r="WR22" s="70" t="s">
        <v>102</v>
      </c>
      <c r="WS22" s="70" t="s">
        <v>102</v>
      </c>
      <c r="WT22" s="70" t="s">
        <v>102</v>
      </c>
      <c r="WU22" s="70" t="s">
        <v>102</v>
      </c>
      <c r="WV22" s="70" t="s">
        <v>102</v>
      </c>
      <c r="WW22" s="70" t="s">
        <v>102</v>
      </c>
      <c r="WX22" s="70" t="s">
        <v>102</v>
      </c>
      <c r="WY22" s="70" t="s">
        <v>102</v>
      </c>
      <c r="WZ22" s="70" t="s">
        <v>102</v>
      </c>
      <c r="XA22" s="70">
        <v>1</v>
      </c>
      <c r="XB22" s="70" t="s">
        <v>102</v>
      </c>
      <c r="XC22" s="70" t="s">
        <v>102</v>
      </c>
      <c r="XD22" s="70" t="s">
        <v>102</v>
      </c>
      <c r="XE22" s="70" t="s">
        <v>102</v>
      </c>
      <c r="XF22" s="70" t="s">
        <v>102</v>
      </c>
      <c r="XG22" s="70" t="s">
        <v>102</v>
      </c>
      <c r="XH22" s="70" t="s">
        <v>102</v>
      </c>
      <c r="XI22" s="70">
        <v>9</v>
      </c>
      <c r="XJ22" s="70" t="s">
        <v>102</v>
      </c>
      <c r="XK22" s="70" t="s">
        <v>102</v>
      </c>
      <c r="XL22" s="70" t="s">
        <v>102</v>
      </c>
      <c r="XM22" s="70" t="s">
        <v>102</v>
      </c>
      <c r="XN22" s="70" t="s">
        <v>102</v>
      </c>
      <c r="XO22" s="70" t="s">
        <v>102</v>
      </c>
      <c r="XP22" s="70" t="s">
        <v>102</v>
      </c>
      <c r="XQ22" s="70" t="s">
        <v>102</v>
      </c>
      <c r="XR22" s="70" t="s">
        <v>102</v>
      </c>
      <c r="XS22" s="70" t="s">
        <v>102</v>
      </c>
      <c r="XT22" s="70" t="s">
        <v>102</v>
      </c>
      <c r="XU22" s="70" t="s">
        <v>102</v>
      </c>
      <c r="XV22" s="70" t="s">
        <v>102</v>
      </c>
      <c r="XW22" s="70" t="s">
        <v>102</v>
      </c>
      <c r="XX22" s="70" t="s">
        <v>102</v>
      </c>
      <c r="XY22" s="70" t="s">
        <v>102</v>
      </c>
      <c r="XZ22" s="70" t="s">
        <v>102</v>
      </c>
      <c r="YA22" s="70" t="s">
        <v>102</v>
      </c>
      <c r="YB22" s="70" t="s">
        <v>102</v>
      </c>
      <c r="YC22" s="70" t="s">
        <v>102</v>
      </c>
      <c r="YD22" s="70" t="s">
        <v>102</v>
      </c>
      <c r="YE22" s="70" t="s">
        <v>102</v>
      </c>
      <c r="YF22" s="70" t="s">
        <v>102</v>
      </c>
      <c r="YG22" s="70">
        <v>1</v>
      </c>
      <c r="YH22" s="70" t="s">
        <v>102</v>
      </c>
      <c r="YI22" s="70" t="s">
        <v>102</v>
      </c>
      <c r="YJ22" s="70" t="s">
        <v>102</v>
      </c>
      <c r="YK22" s="70" t="s">
        <v>102</v>
      </c>
      <c r="YL22" s="70" t="s">
        <v>102</v>
      </c>
      <c r="YM22" s="70" t="s">
        <v>102</v>
      </c>
      <c r="YN22" s="70" t="s">
        <v>102</v>
      </c>
      <c r="YO22" s="70" t="s">
        <v>102</v>
      </c>
      <c r="YP22" s="70" t="s">
        <v>102</v>
      </c>
      <c r="YQ22" s="70" t="s">
        <v>102</v>
      </c>
      <c r="YR22" s="70" t="s">
        <v>102</v>
      </c>
      <c r="YS22" s="70" t="s">
        <v>102</v>
      </c>
      <c r="YT22" s="70" t="s">
        <v>102</v>
      </c>
      <c r="YU22" s="70" t="s">
        <v>102</v>
      </c>
      <c r="YV22" s="105" t="s">
        <v>102</v>
      </c>
      <c r="YW22" s="70" t="s">
        <v>102</v>
      </c>
      <c r="YX22" s="70" t="s">
        <v>102</v>
      </c>
      <c r="YY22" s="70" t="s">
        <v>102</v>
      </c>
      <c r="YZ22" s="70" t="s">
        <v>102</v>
      </c>
      <c r="ZA22" s="105" t="s">
        <v>102</v>
      </c>
      <c r="ZB22" s="70" t="s">
        <v>102</v>
      </c>
      <c r="ZC22" s="70" t="s">
        <v>102</v>
      </c>
      <c r="ZD22" s="70" t="s">
        <v>102</v>
      </c>
      <c r="ZE22" s="70" t="s">
        <v>102</v>
      </c>
      <c r="ZF22" s="70" t="s">
        <v>102</v>
      </c>
      <c r="ZG22" s="70" t="s">
        <v>102</v>
      </c>
      <c r="ZH22" s="70" t="s">
        <v>102</v>
      </c>
      <c r="ZI22" s="105" t="s">
        <v>102</v>
      </c>
      <c r="ZJ22" s="70" t="s">
        <v>102</v>
      </c>
      <c r="ZK22" s="70" t="s">
        <v>102</v>
      </c>
      <c r="ZL22" s="70" t="s">
        <v>102</v>
      </c>
      <c r="ZM22" s="70" t="s">
        <v>102</v>
      </c>
      <c r="ZN22" s="70" t="s">
        <v>102</v>
      </c>
      <c r="ZO22" s="70" t="s">
        <v>102</v>
      </c>
      <c r="ZP22" s="70" t="s">
        <v>102</v>
      </c>
      <c r="ZQ22" s="70" t="s">
        <v>102</v>
      </c>
      <c r="ZR22" s="70" t="s">
        <v>102</v>
      </c>
      <c r="ZS22" s="70" t="s">
        <v>102</v>
      </c>
      <c r="ZT22" s="70" t="s">
        <v>102</v>
      </c>
      <c r="ZU22" s="70" t="s">
        <v>102</v>
      </c>
      <c r="ZV22" s="70" t="s">
        <v>102</v>
      </c>
      <c r="ZW22" s="70" t="s">
        <v>102</v>
      </c>
      <c r="ZX22" s="70" t="s">
        <v>102</v>
      </c>
      <c r="ZY22" s="70" t="s">
        <v>102</v>
      </c>
      <c r="ZZ22" s="70" t="s">
        <v>102</v>
      </c>
      <c r="AAA22" s="105" t="s">
        <v>102</v>
      </c>
      <c r="AAB22" s="70" t="s">
        <v>102</v>
      </c>
      <c r="AAC22" s="70" t="s">
        <v>102</v>
      </c>
      <c r="AAD22" s="70" t="s">
        <v>102</v>
      </c>
      <c r="AAE22" s="105" t="s">
        <v>102</v>
      </c>
      <c r="AAF22" s="70" t="s">
        <v>102</v>
      </c>
      <c r="AAG22" s="70" t="s">
        <v>102</v>
      </c>
      <c r="AAH22" s="70" t="s">
        <v>102</v>
      </c>
      <c r="AAI22" s="70" t="s">
        <v>102</v>
      </c>
      <c r="AAJ22" s="70" t="s">
        <v>102</v>
      </c>
      <c r="AAK22" s="70" t="s">
        <v>102</v>
      </c>
      <c r="AAL22" s="70" t="s">
        <v>102</v>
      </c>
      <c r="AAM22" s="70" t="s">
        <v>102</v>
      </c>
      <c r="AAN22" s="70" t="s">
        <v>102</v>
      </c>
      <c r="AAO22" s="105" t="s">
        <v>102</v>
      </c>
      <c r="AAP22" s="70" t="s">
        <v>102</v>
      </c>
      <c r="AAQ22" s="70" t="s">
        <v>102</v>
      </c>
      <c r="AAR22" s="70" t="s">
        <v>102</v>
      </c>
      <c r="AAS22" s="90"/>
      <c r="AAT22" s="70" t="s">
        <v>102</v>
      </c>
      <c r="AAU22" s="70" t="s">
        <v>102</v>
      </c>
      <c r="AAV22" s="90"/>
      <c r="AAW22" s="71" t="s">
        <v>102</v>
      </c>
      <c r="AAX22" s="70" t="s">
        <v>102</v>
      </c>
      <c r="AAY22" s="70" t="s">
        <v>102</v>
      </c>
      <c r="AAZ22" s="70" t="s">
        <v>102</v>
      </c>
      <c r="ABA22" s="70" t="s">
        <v>102</v>
      </c>
      <c r="ABB22" s="70" t="s">
        <v>102</v>
      </c>
      <c r="ABC22" s="70" t="s">
        <v>102</v>
      </c>
      <c r="ABD22" s="71" t="s">
        <v>102</v>
      </c>
      <c r="ABE22" s="70" t="s">
        <v>102</v>
      </c>
      <c r="ABF22" s="70" t="s">
        <v>102</v>
      </c>
      <c r="ABG22" s="70" t="s">
        <v>102</v>
      </c>
      <c r="ABH22" s="70" t="s">
        <v>102</v>
      </c>
      <c r="ABI22" s="70" t="s">
        <v>102</v>
      </c>
      <c r="ABJ22" s="70" t="s">
        <v>102</v>
      </c>
      <c r="ABK22" s="70" t="s">
        <v>102</v>
      </c>
      <c r="ABL22" s="70" t="s">
        <v>102</v>
      </c>
      <c r="ABM22" s="70" t="s">
        <v>102</v>
      </c>
      <c r="ABN22" s="70" t="s">
        <v>102</v>
      </c>
      <c r="ABO22" s="70" t="s">
        <v>102</v>
      </c>
      <c r="ABP22" s="70" t="s">
        <v>102</v>
      </c>
      <c r="ABQ22" s="70" t="s">
        <v>102</v>
      </c>
      <c r="ABR22" s="70" t="s">
        <v>102</v>
      </c>
      <c r="ABS22" s="70" t="s">
        <v>102</v>
      </c>
      <c r="ABT22" s="70" t="s">
        <v>102</v>
      </c>
      <c r="ABU22" s="71" t="s">
        <v>102</v>
      </c>
      <c r="ABV22" s="70" t="s">
        <v>102</v>
      </c>
      <c r="ABW22" s="70" t="s">
        <v>102</v>
      </c>
      <c r="ABX22" s="70" t="s">
        <v>102</v>
      </c>
      <c r="ABY22" s="70" t="s">
        <v>102</v>
      </c>
      <c r="ABZ22" s="70" t="s">
        <v>102</v>
      </c>
      <c r="ACA22" s="70" t="s">
        <v>102</v>
      </c>
      <c r="ACB22" s="70" t="s">
        <v>102</v>
      </c>
      <c r="ACC22" s="70" t="s">
        <v>102</v>
      </c>
      <c r="ACD22" s="70" t="s">
        <v>102</v>
      </c>
      <c r="ACE22" s="70" t="s">
        <v>102</v>
      </c>
      <c r="ACF22" s="70" t="s">
        <v>102</v>
      </c>
      <c r="ACG22" s="71" t="s">
        <v>102</v>
      </c>
      <c r="ACH22" s="70" t="s">
        <v>102</v>
      </c>
      <c r="ACI22" s="70" t="s">
        <v>102</v>
      </c>
      <c r="ACJ22" s="70" t="s">
        <v>102</v>
      </c>
      <c r="ACK22" s="70" t="s">
        <v>102</v>
      </c>
      <c r="ACL22" s="70" t="s">
        <v>102</v>
      </c>
      <c r="ACM22" s="70">
        <v>21</v>
      </c>
      <c r="ACN22" s="70" t="s">
        <v>102</v>
      </c>
      <c r="ACO22" s="105" t="s">
        <v>102</v>
      </c>
      <c r="ACP22" s="105" t="s">
        <v>102</v>
      </c>
      <c r="ACQ22" s="70" t="s">
        <v>102</v>
      </c>
      <c r="ACR22" s="70" t="s">
        <v>102</v>
      </c>
      <c r="ACS22" s="70" t="s">
        <v>102</v>
      </c>
      <c r="ACT22" s="70" t="s">
        <v>102</v>
      </c>
      <c r="ACU22" s="70" t="s">
        <v>102</v>
      </c>
      <c r="ACV22" s="70" t="s">
        <v>102</v>
      </c>
      <c r="ACW22" s="70" t="s">
        <v>102</v>
      </c>
      <c r="ACX22" s="70" t="s">
        <v>102</v>
      </c>
      <c r="ACY22" s="70" t="s">
        <v>102</v>
      </c>
      <c r="ACZ22" s="70" t="s">
        <v>102</v>
      </c>
      <c r="ADA22" s="70" t="s">
        <v>102</v>
      </c>
      <c r="ADB22" s="70" t="s">
        <v>102</v>
      </c>
      <c r="ADC22" s="70" t="s">
        <v>102</v>
      </c>
      <c r="ADD22" s="70" t="s">
        <v>102</v>
      </c>
      <c r="ADE22" s="70" t="s">
        <v>102</v>
      </c>
      <c r="ADF22" s="70" t="s">
        <v>102</v>
      </c>
      <c r="ADG22" s="70" t="s">
        <v>102</v>
      </c>
      <c r="ADH22" s="70" t="s">
        <v>102</v>
      </c>
      <c r="ADI22" s="70" t="s">
        <v>102</v>
      </c>
      <c r="ADJ22" s="70" t="s">
        <v>102</v>
      </c>
      <c r="ADK22" s="70" t="s">
        <v>102</v>
      </c>
      <c r="ADL22" s="70">
        <v>3</v>
      </c>
      <c r="ADM22" s="70" t="s">
        <v>102</v>
      </c>
      <c r="ADN22" s="70" t="s">
        <v>102</v>
      </c>
      <c r="ADO22" s="70" t="s">
        <v>102</v>
      </c>
      <c r="ADP22" s="70" t="s">
        <v>102</v>
      </c>
      <c r="ADQ22" s="70" t="s">
        <v>102</v>
      </c>
      <c r="ADR22" s="70" t="s">
        <v>102</v>
      </c>
      <c r="ADS22" s="70" t="s">
        <v>102</v>
      </c>
      <c r="ADT22" s="70" t="s">
        <v>102</v>
      </c>
      <c r="ADU22" s="70" t="s">
        <v>102</v>
      </c>
      <c r="ADV22" s="70" t="s">
        <v>102</v>
      </c>
      <c r="ADW22" s="70" t="s">
        <v>102</v>
      </c>
      <c r="ADX22" s="71" t="s">
        <v>102</v>
      </c>
      <c r="ADY22" s="70" t="s">
        <v>102</v>
      </c>
      <c r="ADZ22" s="70" t="s">
        <v>102</v>
      </c>
      <c r="AEA22" s="70" t="s">
        <v>102</v>
      </c>
      <c r="AEB22" s="70" t="s">
        <v>102</v>
      </c>
      <c r="AEC22" s="70" t="s">
        <v>102</v>
      </c>
      <c r="AED22" s="70" t="s">
        <v>102</v>
      </c>
      <c r="AEE22" s="70" t="s">
        <v>102</v>
      </c>
      <c r="AEF22" s="70" t="s">
        <v>102</v>
      </c>
      <c r="AEG22" s="70" t="s">
        <v>102</v>
      </c>
      <c r="AEH22" s="70" t="s">
        <v>102</v>
      </c>
      <c r="AEI22" s="70" t="s">
        <v>102</v>
      </c>
      <c r="AEJ22" s="70" t="s">
        <v>102</v>
      </c>
      <c r="AEK22" s="70" t="s">
        <v>102</v>
      </c>
      <c r="AEL22" s="70" t="s">
        <v>102</v>
      </c>
      <c r="AEM22" s="70" t="s">
        <v>102</v>
      </c>
      <c r="AEN22" s="70" t="s">
        <v>102</v>
      </c>
      <c r="AEO22" s="70" t="s">
        <v>102</v>
      </c>
      <c r="AEP22" s="70" t="s">
        <v>102</v>
      </c>
      <c r="AEQ22" s="70" t="s">
        <v>102</v>
      </c>
      <c r="AER22" s="70" t="s">
        <v>102</v>
      </c>
      <c r="AES22" s="70" t="s">
        <v>102</v>
      </c>
      <c r="AET22" s="71" t="s">
        <v>102</v>
      </c>
      <c r="AEU22" s="70" t="s">
        <v>102</v>
      </c>
      <c r="AEV22" s="70" t="s">
        <v>102</v>
      </c>
      <c r="AEW22" s="70" t="s">
        <v>102</v>
      </c>
      <c r="AEX22" s="70" t="s">
        <v>102</v>
      </c>
      <c r="AEY22" s="70" t="s">
        <v>102</v>
      </c>
      <c r="AEZ22" s="70" t="s">
        <v>102</v>
      </c>
      <c r="AFA22" s="70" t="s">
        <v>102</v>
      </c>
      <c r="AFB22" s="70" t="s">
        <v>102</v>
      </c>
      <c r="AFC22" s="70" t="s">
        <v>102</v>
      </c>
      <c r="AFD22" s="70" t="s">
        <v>102</v>
      </c>
      <c r="AFE22" s="70" t="s">
        <v>102</v>
      </c>
      <c r="AFF22" s="70" t="s">
        <v>102</v>
      </c>
      <c r="AFG22" s="70" t="s">
        <v>102</v>
      </c>
      <c r="AFH22" s="70" t="s">
        <v>102</v>
      </c>
      <c r="AFI22" s="70" t="s">
        <v>102</v>
      </c>
      <c r="AFJ22" s="70" t="s">
        <v>102</v>
      </c>
      <c r="AFK22" s="70" t="s">
        <v>102</v>
      </c>
      <c r="AFL22" s="70" t="s">
        <v>102</v>
      </c>
      <c r="AFM22" s="70" t="s">
        <v>102</v>
      </c>
      <c r="AFN22" s="70" t="s">
        <v>102</v>
      </c>
      <c r="AFO22" s="70" t="s">
        <v>102</v>
      </c>
      <c r="AFP22" s="70" t="s">
        <v>102</v>
      </c>
      <c r="AFQ22" s="70" t="s">
        <v>102</v>
      </c>
      <c r="AFR22" s="70" t="s">
        <v>102</v>
      </c>
      <c r="AFS22" s="70" t="s">
        <v>102</v>
      </c>
      <c r="AFT22" s="70" t="s">
        <v>102</v>
      </c>
      <c r="AFU22" s="70" t="s">
        <v>102</v>
      </c>
      <c r="AFV22" s="70" t="s">
        <v>102</v>
      </c>
      <c r="AFW22" s="70" t="s">
        <v>102</v>
      </c>
      <c r="AFX22" s="70" t="s">
        <v>102</v>
      </c>
      <c r="AFY22" s="70">
        <v>2</v>
      </c>
      <c r="AFZ22" s="70" t="s">
        <v>102</v>
      </c>
      <c r="AGA22" s="70" t="s">
        <v>102</v>
      </c>
      <c r="AGB22" s="70" t="s">
        <v>102</v>
      </c>
      <c r="AGC22" s="70" t="s">
        <v>102</v>
      </c>
      <c r="AGD22" s="70" t="s">
        <v>102</v>
      </c>
      <c r="AGE22" s="70" t="s">
        <v>102</v>
      </c>
      <c r="AGF22" s="70" t="s">
        <v>102</v>
      </c>
      <c r="AGG22" s="70" t="s">
        <v>102</v>
      </c>
      <c r="AGH22" s="70" t="s">
        <v>102</v>
      </c>
      <c r="AGI22" s="70" t="s">
        <v>102</v>
      </c>
      <c r="AGJ22" s="70" t="s">
        <v>102</v>
      </c>
      <c r="AGK22" s="70" t="s">
        <v>102</v>
      </c>
      <c r="AGL22" s="70" t="s">
        <v>102</v>
      </c>
      <c r="AGM22" s="70" t="s">
        <v>102</v>
      </c>
      <c r="AGN22" s="70" t="s">
        <v>102</v>
      </c>
      <c r="AGO22" s="70" t="s">
        <v>102</v>
      </c>
      <c r="AGP22" s="70" t="s">
        <v>102</v>
      </c>
      <c r="AGQ22" s="70" t="s">
        <v>102</v>
      </c>
      <c r="AGR22" s="70" t="s">
        <v>102</v>
      </c>
      <c r="AGS22" s="70" t="s">
        <v>102</v>
      </c>
      <c r="AGT22" s="70" t="s">
        <v>102</v>
      </c>
      <c r="AGU22" s="70" t="s">
        <v>102</v>
      </c>
      <c r="AGV22" s="70" t="s">
        <v>102</v>
      </c>
      <c r="AGW22" s="70" t="s">
        <v>102</v>
      </c>
      <c r="AGX22" s="70" t="s">
        <v>102</v>
      </c>
      <c r="AGY22" s="70" t="s">
        <v>102</v>
      </c>
      <c r="AGZ22" s="70" t="s">
        <v>102</v>
      </c>
      <c r="AHA22" s="70" t="s">
        <v>102</v>
      </c>
      <c r="AHB22" s="70" t="s">
        <v>102</v>
      </c>
      <c r="AHC22" s="70" t="s">
        <v>102</v>
      </c>
      <c r="AHD22" s="70" t="s">
        <v>102</v>
      </c>
      <c r="AHE22" s="70">
        <v>1</v>
      </c>
      <c r="AHF22" s="70" t="s">
        <v>102</v>
      </c>
      <c r="AHG22" s="70">
        <v>1</v>
      </c>
      <c r="AHH22" s="70" t="s">
        <v>102</v>
      </c>
      <c r="AHI22" s="70" t="s">
        <v>102</v>
      </c>
      <c r="AHJ22" s="70" t="s">
        <v>102</v>
      </c>
      <c r="AHK22" s="70" t="s">
        <v>102</v>
      </c>
      <c r="AHL22" s="70" t="s">
        <v>102</v>
      </c>
      <c r="AHM22" s="70" t="s">
        <v>102</v>
      </c>
      <c r="AHN22" s="70" t="s">
        <v>102</v>
      </c>
      <c r="AHO22" s="70" t="s">
        <v>102</v>
      </c>
      <c r="AHP22" s="70" t="s">
        <v>102</v>
      </c>
      <c r="AHQ22" s="70" t="s">
        <v>102</v>
      </c>
      <c r="AHR22" s="70" t="s">
        <v>102</v>
      </c>
      <c r="AHS22" s="70" t="s">
        <v>102</v>
      </c>
      <c r="AHT22" s="70" t="s">
        <v>102</v>
      </c>
      <c r="AHU22" s="70" t="s">
        <v>102</v>
      </c>
      <c r="AHV22" s="70" t="s">
        <v>102</v>
      </c>
      <c r="AHW22" s="70" t="s">
        <v>102</v>
      </c>
      <c r="AHX22" s="70" t="s">
        <v>102</v>
      </c>
      <c r="AHY22" s="70" t="s">
        <v>102</v>
      </c>
      <c r="AHZ22" s="70" t="s">
        <v>102</v>
      </c>
      <c r="AIA22" s="70" t="s">
        <v>102</v>
      </c>
      <c r="AIB22" s="70" t="s">
        <v>102</v>
      </c>
      <c r="AIC22" s="70" t="s">
        <v>102</v>
      </c>
      <c r="AID22" s="70" t="s">
        <v>102</v>
      </c>
      <c r="AIE22" s="70" t="s">
        <v>102</v>
      </c>
      <c r="AIF22" s="70" t="s">
        <v>102</v>
      </c>
      <c r="AIG22" s="70" t="s">
        <v>102</v>
      </c>
      <c r="AIH22" s="70" t="s">
        <v>102</v>
      </c>
      <c r="AII22" s="70" t="s">
        <v>102</v>
      </c>
      <c r="AIJ22" s="70" t="s">
        <v>102</v>
      </c>
      <c r="AIK22" s="70" t="s">
        <v>102</v>
      </c>
      <c r="AIL22" s="70" t="s">
        <v>102</v>
      </c>
      <c r="AIM22" s="70" t="s">
        <v>102</v>
      </c>
      <c r="AIN22" s="70" t="s">
        <v>102</v>
      </c>
      <c r="AIO22" s="70" t="s">
        <v>102</v>
      </c>
      <c r="AIP22" s="70" t="s">
        <v>102</v>
      </c>
      <c r="AIQ22" s="70" t="s">
        <v>102</v>
      </c>
      <c r="AIR22" s="70" t="s">
        <v>102</v>
      </c>
      <c r="AIS22" s="70" t="s">
        <v>102</v>
      </c>
      <c r="AIT22" s="70" t="s">
        <v>102</v>
      </c>
      <c r="AIU22" s="70" t="s">
        <v>102</v>
      </c>
      <c r="AIV22" s="70" t="s">
        <v>102</v>
      </c>
      <c r="AIW22" s="70" t="s">
        <v>102</v>
      </c>
      <c r="AIX22" s="70" t="s">
        <v>102</v>
      </c>
      <c r="AIY22" s="70" t="s">
        <v>102</v>
      </c>
      <c r="AIZ22" s="70" t="s">
        <v>102</v>
      </c>
      <c r="AJA22" s="70" t="s">
        <v>102</v>
      </c>
      <c r="AJB22" s="70" t="s">
        <v>102</v>
      </c>
      <c r="AJC22" s="70">
        <v>15</v>
      </c>
      <c r="AJD22" s="70" t="s">
        <v>102</v>
      </c>
      <c r="AJE22" s="70">
        <v>9</v>
      </c>
      <c r="AJF22" s="70">
        <v>10</v>
      </c>
      <c r="AJG22" s="70" t="s">
        <v>102</v>
      </c>
      <c r="AJH22" s="70" t="s">
        <v>102</v>
      </c>
      <c r="AJI22" s="70" t="s">
        <v>102</v>
      </c>
      <c r="AJJ22" s="70">
        <v>1</v>
      </c>
      <c r="AJK22" s="70" t="s">
        <v>102</v>
      </c>
      <c r="AJL22" s="70" t="s">
        <v>102</v>
      </c>
      <c r="AJM22" s="70" t="s">
        <v>102</v>
      </c>
      <c r="AJN22" s="70" t="s">
        <v>102</v>
      </c>
      <c r="AJO22" s="70" t="s">
        <v>102</v>
      </c>
      <c r="AJP22" s="70" t="s">
        <v>102</v>
      </c>
      <c r="AJQ22" s="70" t="s">
        <v>102</v>
      </c>
      <c r="AJR22" s="70" t="s">
        <v>102</v>
      </c>
      <c r="AJS22" s="70" t="s">
        <v>102</v>
      </c>
      <c r="AJT22" s="70" t="s">
        <v>102</v>
      </c>
      <c r="AJU22" s="70" t="s">
        <v>102</v>
      </c>
      <c r="AJV22" s="70" t="s">
        <v>102</v>
      </c>
      <c r="AJW22" s="70" t="s">
        <v>102</v>
      </c>
      <c r="AJX22" s="70" t="s">
        <v>102</v>
      </c>
      <c r="AJY22" s="70" t="s">
        <v>102</v>
      </c>
      <c r="AJZ22" s="70" t="s">
        <v>102</v>
      </c>
      <c r="AKA22" s="70" t="s">
        <v>102</v>
      </c>
      <c r="AKB22" s="70" t="s">
        <v>102</v>
      </c>
      <c r="AKC22" s="70" t="s">
        <v>102</v>
      </c>
      <c r="AKD22" s="70" t="s">
        <v>102</v>
      </c>
      <c r="AKE22" s="70" t="s">
        <v>102</v>
      </c>
      <c r="AKF22" s="70" t="s">
        <v>102</v>
      </c>
      <c r="AKG22" s="70" t="s">
        <v>102</v>
      </c>
      <c r="AKH22" s="71" t="s">
        <v>102</v>
      </c>
      <c r="AKI22" s="70" t="s">
        <v>102</v>
      </c>
      <c r="AKJ22" s="70" t="s">
        <v>102</v>
      </c>
      <c r="AKK22" s="70" t="s">
        <v>102</v>
      </c>
      <c r="AKL22" s="70" t="s">
        <v>102</v>
      </c>
      <c r="AKM22" s="70" t="s">
        <v>102</v>
      </c>
      <c r="AKN22" s="70" t="s">
        <v>102</v>
      </c>
      <c r="AKO22" s="70" t="s">
        <v>102</v>
      </c>
      <c r="AKP22" s="70" t="s">
        <v>102</v>
      </c>
      <c r="AKQ22" s="70" t="s">
        <v>102</v>
      </c>
      <c r="AKR22" s="70" t="s">
        <v>102</v>
      </c>
      <c r="AKS22" s="70" t="s">
        <v>102</v>
      </c>
      <c r="AKT22" s="70" t="s">
        <v>102</v>
      </c>
    </row>
    <row r="23" spans="1:982" x14ac:dyDescent="0.3">
      <c r="A23" s="159" t="s">
        <v>799</v>
      </c>
      <c r="B23" s="160"/>
      <c r="C23" s="160" t="s">
        <v>102</v>
      </c>
      <c r="D23" s="160" t="s">
        <v>102</v>
      </c>
      <c r="E23" s="160" t="s">
        <v>102</v>
      </c>
      <c r="F23" s="160" t="s">
        <v>114</v>
      </c>
      <c r="G23" s="160" t="s">
        <v>102</v>
      </c>
      <c r="H23" s="160" t="s">
        <v>102</v>
      </c>
      <c r="I23" s="160" t="s">
        <v>102</v>
      </c>
      <c r="J23" s="160" t="s">
        <v>114</v>
      </c>
      <c r="K23" s="160" t="s">
        <v>114</v>
      </c>
      <c r="L23" s="160" t="s">
        <v>102</v>
      </c>
      <c r="M23" s="160" t="s">
        <v>102</v>
      </c>
      <c r="N23" s="160" t="s">
        <v>102</v>
      </c>
      <c r="O23" s="160" t="s">
        <v>102</v>
      </c>
      <c r="P23" s="160" t="s">
        <v>102</v>
      </c>
      <c r="Q23" s="160" t="s">
        <v>102</v>
      </c>
      <c r="R23" s="160" t="s">
        <v>102</v>
      </c>
      <c r="S23" s="160" t="s">
        <v>102</v>
      </c>
      <c r="T23" s="160" t="s">
        <v>102</v>
      </c>
      <c r="U23" s="160" t="s">
        <v>102</v>
      </c>
      <c r="V23" s="160" t="s">
        <v>102</v>
      </c>
      <c r="W23" s="161" t="s">
        <v>114</v>
      </c>
      <c r="X23" s="160" t="s">
        <v>114</v>
      </c>
      <c r="Y23" s="160" t="s">
        <v>102</v>
      </c>
      <c r="Z23" s="160" t="s">
        <v>114</v>
      </c>
      <c r="AA23" s="162" t="s">
        <v>114</v>
      </c>
      <c r="AB23" s="163" t="s">
        <v>114</v>
      </c>
      <c r="AC23" s="160" t="s">
        <v>102</v>
      </c>
      <c r="AD23" s="160" t="s">
        <v>102</v>
      </c>
      <c r="AE23" s="160" t="s">
        <v>102</v>
      </c>
      <c r="AF23" s="160" t="s">
        <v>102</v>
      </c>
      <c r="AG23" s="160" t="s">
        <v>102</v>
      </c>
      <c r="AH23" s="160" t="s">
        <v>102</v>
      </c>
      <c r="AI23" s="160" t="s">
        <v>102</v>
      </c>
      <c r="AJ23" s="160" t="s">
        <v>102</v>
      </c>
      <c r="AK23" s="160" t="s">
        <v>102</v>
      </c>
      <c r="AL23" s="160" t="s">
        <v>102</v>
      </c>
      <c r="AM23" s="160" t="s">
        <v>102</v>
      </c>
      <c r="AN23" s="160" t="s">
        <v>102</v>
      </c>
      <c r="AO23" s="160" t="s">
        <v>102</v>
      </c>
      <c r="AP23" s="160" t="s">
        <v>102</v>
      </c>
      <c r="AQ23" s="160" t="s">
        <v>102</v>
      </c>
      <c r="AR23" s="160" t="s">
        <v>102</v>
      </c>
      <c r="AS23" s="160" t="s">
        <v>102</v>
      </c>
      <c r="AT23" s="160" t="s">
        <v>102</v>
      </c>
      <c r="AU23" s="160" t="s">
        <v>102</v>
      </c>
      <c r="AV23" s="160" t="s">
        <v>102</v>
      </c>
      <c r="AW23" s="160" t="s">
        <v>102</v>
      </c>
      <c r="AX23" s="160" t="s">
        <v>102</v>
      </c>
      <c r="AY23" s="160" t="s">
        <v>102</v>
      </c>
      <c r="AZ23" s="160" t="s">
        <v>102</v>
      </c>
      <c r="BA23" s="160" t="s">
        <v>102</v>
      </c>
      <c r="BB23" s="160" t="s">
        <v>102</v>
      </c>
      <c r="BC23" s="160" t="s">
        <v>102</v>
      </c>
      <c r="BD23" s="160" t="s">
        <v>102</v>
      </c>
      <c r="BE23" s="160" t="s">
        <v>102</v>
      </c>
      <c r="BF23" s="160" t="s">
        <v>102</v>
      </c>
      <c r="BG23" s="160" t="s">
        <v>102</v>
      </c>
      <c r="BH23" s="160" t="s">
        <v>102</v>
      </c>
      <c r="BI23" s="160" t="s">
        <v>102</v>
      </c>
      <c r="BJ23" s="160" t="s">
        <v>102</v>
      </c>
      <c r="BK23" s="160" t="s">
        <v>102</v>
      </c>
      <c r="BL23" s="160" t="s">
        <v>114</v>
      </c>
      <c r="BM23" s="160" t="s">
        <v>114</v>
      </c>
      <c r="BN23" s="160" t="s">
        <v>102</v>
      </c>
      <c r="BO23" s="160" t="s">
        <v>114</v>
      </c>
      <c r="BP23" s="160" t="s">
        <v>102</v>
      </c>
      <c r="BQ23" s="160" t="s">
        <v>102</v>
      </c>
      <c r="BR23" s="160" t="s">
        <v>102</v>
      </c>
      <c r="BS23" s="160" t="s">
        <v>102</v>
      </c>
      <c r="BT23" s="160" t="s">
        <v>102</v>
      </c>
      <c r="BU23" s="160" t="s">
        <v>102</v>
      </c>
      <c r="BV23" s="160" t="s">
        <v>102</v>
      </c>
      <c r="BW23" s="160" t="s">
        <v>102</v>
      </c>
      <c r="BX23" s="160" t="s">
        <v>102</v>
      </c>
      <c r="BY23" s="160" t="s">
        <v>102</v>
      </c>
      <c r="BZ23" s="160" t="s">
        <v>114</v>
      </c>
      <c r="CA23" s="160" t="s">
        <v>102</v>
      </c>
      <c r="CB23" s="160" t="s">
        <v>102</v>
      </c>
      <c r="CC23" s="160" t="s">
        <v>102</v>
      </c>
      <c r="CD23" s="160" t="s">
        <v>102</v>
      </c>
      <c r="CE23" s="160" t="s">
        <v>102</v>
      </c>
      <c r="CF23" s="160" t="s">
        <v>102</v>
      </c>
      <c r="CG23" s="160" t="s">
        <v>102</v>
      </c>
      <c r="CH23" s="160" t="s">
        <v>102</v>
      </c>
      <c r="CI23" s="160" t="s">
        <v>102</v>
      </c>
      <c r="CJ23" s="160" t="s">
        <v>114</v>
      </c>
      <c r="CK23" s="160" t="s">
        <v>102</v>
      </c>
      <c r="CL23" s="68" t="s">
        <v>114</v>
      </c>
      <c r="CM23" s="160" t="s">
        <v>102</v>
      </c>
      <c r="CN23" t="s">
        <v>102</v>
      </c>
      <c r="CO23" s="160" t="s">
        <v>114</v>
      </c>
      <c r="CP23" s="160" t="s">
        <v>102</v>
      </c>
      <c r="CQ23" s="160" t="s">
        <v>102</v>
      </c>
      <c r="CR23" s="160" t="s">
        <v>102</v>
      </c>
      <c r="CS23" s="160" t="s">
        <v>114</v>
      </c>
      <c r="CT23" s="160" t="s">
        <v>102</v>
      </c>
      <c r="CU23" s="160" t="s">
        <v>102</v>
      </c>
      <c r="CV23" s="160" t="s">
        <v>102</v>
      </c>
      <c r="CW23" s="160" t="s">
        <v>102</v>
      </c>
      <c r="CX23" s="160" t="s">
        <v>102</v>
      </c>
      <c r="CY23" s="160" t="s">
        <v>102</v>
      </c>
      <c r="CZ23" s="160" t="s">
        <v>114</v>
      </c>
      <c r="DA23" s="160" t="s">
        <v>102</v>
      </c>
      <c r="DB23" s="160" t="s">
        <v>102</v>
      </c>
      <c r="DC23" s="160" t="s">
        <v>114</v>
      </c>
      <c r="DD23" s="160" t="s">
        <v>102</v>
      </c>
      <c r="DE23" s="160" t="s">
        <v>102</v>
      </c>
      <c r="DF23" s="160" t="s">
        <v>114</v>
      </c>
      <c r="DG23" s="160" t="s">
        <v>102</v>
      </c>
      <c r="DH23" s="160" t="s">
        <v>102</v>
      </c>
      <c r="DI23" s="160" t="s">
        <v>102</v>
      </c>
      <c r="DJ23" s="160" t="s">
        <v>114</v>
      </c>
      <c r="DK23" s="160" t="s">
        <v>114</v>
      </c>
      <c r="DL23" s="160" t="s">
        <v>102</v>
      </c>
      <c r="DM23" s="160" t="s">
        <v>102</v>
      </c>
      <c r="DN23" s="160" t="s">
        <v>102</v>
      </c>
      <c r="DO23" s="160" t="s">
        <v>102</v>
      </c>
      <c r="DP23" s="160" t="s">
        <v>102</v>
      </c>
      <c r="DQ23" s="160" t="s">
        <v>102</v>
      </c>
      <c r="DR23" s="160" t="s">
        <v>102</v>
      </c>
      <c r="DS23" s="160" t="s">
        <v>102</v>
      </c>
      <c r="DT23" s="160" t="s">
        <v>102</v>
      </c>
      <c r="DU23" t="s">
        <v>114</v>
      </c>
      <c r="DV23" s="160" t="s">
        <v>114</v>
      </c>
      <c r="DW23" s="160" t="s">
        <v>102</v>
      </c>
      <c r="DX23" s="160" t="s">
        <v>102</v>
      </c>
      <c r="DY23" s="160" t="s">
        <v>102</v>
      </c>
      <c r="DZ23" s="160" t="s">
        <v>102</v>
      </c>
      <c r="EA23" s="160" t="s">
        <v>102</v>
      </c>
      <c r="EB23" s="160" t="s">
        <v>114</v>
      </c>
      <c r="EC23" s="160" t="s">
        <v>102</v>
      </c>
      <c r="ED23" s="160" t="s">
        <v>114</v>
      </c>
      <c r="EE23" s="160" t="s">
        <v>102</v>
      </c>
      <c r="EF23" s="160" t="s">
        <v>114</v>
      </c>
      <c r="EG23" s="160" t="s">
        <v>114</v>
      </c>
      <c r="EH23" s="160" t="s">
        <v>114</v>
      </c>
      <c r="EI23" s="160" t="s">
        <v>102</v>
      </c>
      <c r="EJ23" s="160" t="s">
        <v>114</v>
      </c>
      <c r="EK23" s="160" t="s">
        <v>114</v>
      </c>
      <c r="EL23" s="160" t="s">
        <v>102</v>
      </c>
      <c r="EM23" s="160" t="s">
        <v>114</v>
      </c>
      <c r="EN23" s="160" t="s">
        <v>102</v>
      </c>
      <c r="EO23" s="160" t="s">
        <v>102</v>
      </c>
      <c r="EP23" s="160" t="s">
        <v>114</v>
      </c>
      <c r="EQ23" s="160" t="s">
        <v>114</v>
      </c>
      <c r="ER23" s="160" t="s">
        <v>114</v>
      </c>
      <c r="ES23" s="160" t="s">
        <v>114</v>
      </c>
      <c r="ET23" s="160" t="s">
        <v>102</v>
      </c>
      <c r="EU23" s="160" t="s">
        <v>102</v>
      </c>
      <c r="EV23" s="160" t="s">
        <v>102</v>
      </c>
      <c r="EW23" s="160" t="s">
        <v>102</v>
      </c>
      <c r="EX23" s="160" t="s">
        <v>102</v>
      </c>
      <c r="EY23" s="160" t="s">
        <v>102</v>
      </c>
      <c r="EZ23" s="160" t="s">
        <v>102</v>
      </c>
      <c r="FA23" s="160" t="s">
        <v>102</v>
      </c>
      <c r="FB23" s="160" t="s">
        <v>102</v>
      </c>
      <c r="FC23" s="160" t="s">
        <v>102</v>
      </c>
      <c r="FD23" s="160" t="s">
        <v>102</v>
      </c>
      <c r="FE23" s="160" t="s">
        <v>102</v>
      </c>
      <c r="FF23" s="160" t="s">
        <v>102</v>
      </c>
      <c r="FG23" s="160" t="s">
        <v>102</v>
      </c>
      <c r="FH23" s="160" t="s">
        <v>102</v>
      </c>
      <c r="FI23" s="160" t="s">
        <v>102</v>
      </c>
      <c r="FJ23" s="160" t="s">
        <v>102</v>
      </c>
      <c r="FK23" s="160" t="s">
        <v>102</v>
      </c>
      <c r="FL23" s="160" t="s">
        <v>102</v>
      </c>
      <c r="FM23" s="160" t="s">
        <v>102</v>
      </c>
      <c r="FN23" s="160" t="s">
        <v>102</v>
      </c>
      <c r="FO23" s="160" t="s">
        <v>102</v>
      </c>
      <c r="FP23" s="160" t="s">
        <v>102</v>
      </c>
      <c r="FQ23" s="160" t="s">
        <v>102</v>
      </c>
      <c r="FR23" s="160" t="s">
        <v>102</v>
      </c>
      <c r="FS23" s="160" t="s">
        <v>102</v>
      </c>
      <c r="FT23" s="160" t="s">
        <v>102</v>
      </c>
      <c r="FU23" s="160" t="s">
        <v>102</v>
      </c>
      <c r="FV23" s="160" t="s">
        <v>102</v>
      </c>
      <c r="FW23" s="160" t="s">
        <v>102</v>
      </c>
      <c r="FX23" s="160" t="s">
        <v>102</v>
      </c>
      <c r="FY23" s="160" t="s">
        <v>102</v>
      </c>
      <c r="FZ23" s="160" t="s">
        <v>102</v>
      </c>
      <c r="GA23" s="160" t="s">
        <v>102</v>
      </c>
      <c r="GB23" s="160" t="s">
        <v>102</v>
      </c>
      <c r="GC23" s="160" t="s">
        <v>102</v>
      </c>
      <c r="GD23" s="160" t="s">
        <v>102</v>
      </c>
      <c r="GE23" s="160" t="s">
        <v>102</v>
      </c>
      <c r="GF23" s="160" t="s">
        <v>102</v>
      </c>
      <c r="GG23" s="160" t="s">
        <v>102</v>
      </c>
      <c r="GH23" s="160" t="s">
        <v>102</v>
      </c>
      <c r="GI23" s="160" t="s">
        <v>102</v>
      </c>
      <c r="GJ23" s="160" t="s">
        <v>102</v>
      </c>
      <c r="GK23" s="160" t="s">
        <v>102</v>
      </c>
      <c r="GL23" s="160" t="s">
        <v>102</v>
      </c>
      <c r="GM23" s="160" t="s">
        <v>102</v>
      </c>
      <c r="GN23" s="160" t="s">
        <v>102</v>
      </c>
      <c r="GO23" s="160" t="s">
        <v>102</v>
      </c>
      <c r="GP23" s="160" t="s">
        <v>102</v>
      </c>
      <c r="GQ23" s="160" t="s">
        <v>102</v>
      </c>
      <c r="GR23" s="160" t="s">
        <v>102</v>
      </c>
      <c r="GS23" s="160" t="s">
        <v>102</v>
      </c>
      <c r="GT23" s="160" t="s">
        <v>102</v>
      </c>
      <c r="GU23" s="160" t="s">
        <v>102</v>
      </c>
      <c r="GV23" s="160" t="s">
        <v>102</v>
      </c>
      <c r="GW23" s="160" t="s">
        <v>102</v>
      </c>
      <c r="GX23" s="160" t="s">
        <v>102</v>
      </c>
      <c r="GY23" s="160" t="s">
        <v>102</v>
      </c>
      <c r="GZ23" s="160" t="s">
        <v>102</v>
      </c>
      <c r="HA23" s="160" t="s">
        <v>102</v>
      </c>
      <c r="HB23" s="160" t="s">
        <v>102</v>
      </c>
      <c r="HC23" s="160" t="s">
        <v>102</v>
      </c>
      <c r="HD23" s="160" t="s">
        <v>102</v>
      </c>
      <c r="HE23" s="160" t="s">
        <v>102</v>
      </c>
      <c r="HF23" s="160" t="s">
        <v>102</v>
      </c>
      <c r="HG23" s="160" t="s">
        <v>102</v>
      </c>
      <c r="HH23" s="160" t="s">
        <v>102</v>
      </c>
      <c r="HI23" s="160" t="s">
        <v>102</v>
      </c>
      <c r="HJ23" s="160" t="s">
        <v>102</v>
      </c>
      <c r="HK23" s="160" t="s">
        <v>102</v>
      </c>
      <c r="HL23" s="160" t="s">
        <v>102</v>
      </c>
      <c r="HM23" s="160" t="s">
        <v>102</v>
      </c>
      <c r="HN23" s="160" t="s">
        <v>102</v>
      </c>
      <c r="HO23" s="160" t="s">
        <v>102</v>
      </c>
      <c r="HP23" s="160" t="s">
        <v>102</v>
      </c>
      <c r="HQ23" s="160" t="s">
        <v>102</v>
      </c>
      <c r="HR23" s="160" t="s">
        <v>102</v>
      </c>
      <c r="HS23" s="160" t="s">
        <v>102</v>
      </c>
      <c r="HT23" s="160" t="s">
        <v>102</v>
      </c>
      <c r="HU23" s="160" t="s">
        <v>102</v>
      </c>
      <c r="HV23" s="160" t="s">
        <v>102</v>
      </c>
      <c r="HW23" s="160" t="s">
        <v>102</v>
      </c>
      <c r="HX23" s="160" t="s">
        <v>102</v>
      </c>
      <c r="HY23" s="160" t="s">
        <v>102</v>
      </c>
      <c r="HZ23" s="160" t="s">
        <v>102</v>
      </c>
      <c r="IA23" s="160" t="s">
        <v>102</v>
      </c>
      <c r="IB23" s="160" t="s">
        <v>102</v>
      </c>
      <c r="IC23" s="160" t="s">
        <v>102</v>
      </c>
      <c r="ID23" s="160" t="s">
        <v>102</v>
      </c>
      <c r="IE23" s="164" t="s">
        <v>102</v>
      </c>
      <c r="IF23" s="160" t="s">
        <v>102</v>
      </c>
      <c r="IG23" s="160" t="s">
        <v>114</v>
      </c>
      <c r="IH23" s="160" t="s">
        <v>102</v>
      </c>
      <c r="II23" s="160" t="s">
        <v>102</v>
      </c>
      <c r="IJ23" s="160" t="s">
        <v>102</v>
      </c>
      <c r="IK23" s="160" t="s">
        <v>102</v>
      </c>
      <c r="IL23" s="160" t="s">
        <v>102</v>
      </c>
      <c r="IM23" s="160" t="s">
        <v>114</v>
      </c>
      <c r="IN23" s="160" t="s">
        <v>102</v>
      </c>
      <c r="IO23" s="160" t="s">
        <v>102</v>
      </c>
      <c r="IP23" s="160" t="s">
        <v>102</v>
      </c>
      <c r="IQ23" t="s">
        <v>102</v>
      </c>
      <c r="IR23" s="160" t="s">
        <v>102</v>
      </c>
      <c r="IS23" s="160" t="s">
        <v>102</v>
      </c>
      <c r="IT23" s="160" t="s">
        <v>102</v>
      </c>
      <c r="IU23" s="160" t="s">
        <v>102</v>
      </c>
      <c r="IV23" s="160" t="s">
        <v>114</v>
      </c>
      <c r="IW23" s="160" t="s">
        <v>102</v>
      </c>
      <c r="IX23" s="160" t="s">
        <v>102</v>
      </c>
      <c r="IY23" s="160" t="s">
        <v>102</v>
      </c>
      <c r="IZ23" s="160" t="s">
        <v>102</v>
      </c>
      <c r="JA23" s="164" t="s">
        <v>102</v>
      </c>
      <c r="JB23" s="160" t="s">
        <v>102</v>
      </c>
      <c r="JC23" s="160" t="s">
        <v>102</v>
      </c>
      <c r="JD23" s="160" t="s">
        <v>102</v>
      </c>
      <c r="JE23" s="160" t="s">
        <v>102</v>
      </c>
      <c r="JF23" s="160" t="s">
        <v>102</v>
      </c>
      <c r="JG23" s="160" t="s">
        <v>102</v>
      </c>
      <c r="JH23" s="160" t="s">
        <v>102</v>
      </c>
      <c r="JI23" s="160" t="s">
        <v>102</v>
      </c>
      <c r="JJ23" s="160">
        <v>14</v>
      </c>
      <c r="JK23" s="160">
        <v>25</v>
      </c>
      <c r="JL23" s="160" t="s">
        <v>102</v>
      </c>
      <c r="JM23" t="s">
        <v>102</v>
      </c>
      <c r="JN23" s="160" t="s">
        <v>102</v>
      </c>
      <c r="JO23" s="160" t="s">
        <v>102</v>
      </c>
      <c r="JP23" s="160" t="s">
        <v>102</v>
      </c>
      <c r="JQ23" s="160" t="s">
        <v>102</v>
      </c>
      <c r="JR23" s="160" t="s">
        <v>102</v>
      </c>
      <c r="JS23" s="160" t="s">
        <v>102</v>
      </c>
      <c r="JT23" s="160" t="s">
        <v>102</v>
      </c>
      <c r="JU23" s="161" t="s">
        <v>114</v>
      </c>
      <c r="JV23" s="160" t="s">
        <v>102</v>
      </c>
      <c r="JW23" s="160" t="s">
        <v>102</v>
      </c>
      <c r="JX23" s="160" t="s">
        <v>102</v>
      </c>
      <c r="JY23" s="160" t="s">
        <v>102</v>
      </c>
      <c r="JZ23" s="160" t="s">
        <v>102</v>
      </c>
      <c r="KA23" s="160" t="s">
        <v>102</v>
      </c>
      <c r="KB23" s="160" t="s">
        <v>102</v>
      </c>
      <c r="KC23" s="160" t="s">
        <v>114</v>
      </c>
      <c r="KD23" s="160" t="s">
        <v>102</v>
      </c>
      <c r="KE23" s="160" t="s">
        <v>102</v>
      </c>
      <c r="KF23" s="160" t="s">
        <v>102</v>
      </c>
      <c r="KG23" s="160" t="s">
        <v>102</v>
      </c>
      <c r="KH23" s="160" t="s">
        <v>102</v>
      </c>
      <c r="KI23" s="160" t="s">
        <v>102</v>
      </c>
      <c r="KJ23" s="160" t="s">
        <v>102</v>
      </c>
      <c r="KK23" s="160" t="s">
        <v>102</v>
      </c>
      <c r="KL23" s="160" t="s">
        <v>102</v>
      </c>
      <c r="KM23" s="160" t="s">
        <v>102</v>
      </c>
      <c r="KN23" s="160" t="s">
        <v>102</v>
      </c>
      <c r="KO23" s="160" t="s">
        <v>102</v>
      </c>
      <c r="KP23" t="s">
        <v>102</v>
      </c>
      <c r="KQ23" t="s">
        <v>102</v>
      </c>
      <c r="KR23" s="160" t="s">
        <v>102</v>
      </c>
      <c r="KS23" s="160" t="s">
        <v>102</v>
      </c>
      <c r="KT23" s="160" t="s">
        <v>102</v>
      </c>
      <c r="KU23" s="160" t="s">
        <v>102</v>
      </c>
      <c r="KV23" s="160" t="s">
        <v>102</v>
      </c>
      <c r="KW23" s="160" t="s">
        <v>102</v>
      </c>
      <c r="KX23" s="160" t="s">
        <v>102</v>
      </c>
      <c r="KY23" s="160" t="s">
        <v>102</v>
      </c>
      <c r="KZ23" s="160" t="s">
        <v>102</v>
      </c>
      <c r="LA23" s="160" t="s">
        <v>102</v>
      </c>
      <c r="LB23" s="160" t="s">
        <v>102</v>
      </c>
      <c r="LC23" s="160" t="s">
        <v>102</v>
      </c>
      <c r="LD23" s="160" t="s">
        <v>102</v>
      </c>
      <c r="LE23" s="160" t="s">
        <v>102</v>
      </c>
      <c r="LF23" s="160" t="s">
        <v>102</v>
      </c>
      <c r="LG23" s="160" t="s">
        <v>102</v>
      </c>
      <c r="LH23" s="160" t="s">
        <v>102</v>
      </c>
      <c r="LI23" s="160" t="s">
        <v>102</v>
      </c>
      <c r="LJ23" s="160" t="s">
        <v>102</v>
      </c>
      <c r="LK23" s="160" t="s">
        <v>102</v>
      </c>
      <c r="LL23" s="160" t="s">
        <v>102</v>
      </c>
      <c r="LM23" s="160" t="s">
        <v>102</v>
      </c>
      <c r="LN23" s="160" t="s">
        <v>102</v>
      </c>
      <c r="LO23" s="160" t="s">
        <v>102</v>
      </c>
      <c r="LP23" s="160" t="s">
        <v>102</v>
      </c>
      <c r="LQ23" s="160" t="s">
        <v>102</v>
      </c>
      <c r="LR23" s="160" t="s">
        <v>102</v>
      </c>
      <c r="LS23" s="160" t="s">
        <v>102</v>
      </c>
      <c r="LT23" s="160" t="s">
        <v>114</v>
      </c>
      <c r="LU23" s="160" t="s">
        <v>114</v>
      </c>
      <c r="LV23" s="160" t="s">
        <v>102</v>
      </c>
      <c r="LW23" s="160" t="s">
        <v>102</v>
      </c>
      <c r="LX23" s="160" t="s">
        <v>114</v>
      </c>
      <c r="LY23" s="160" t="s">
        <v>102</v>
      </c>
      <c r="LZ23" s="160" t="s">
        <v>102</v>
      </c>
      <c r="MA23" s="160" t="s">
        <v>102</v>
      </c>
      <c r="MB23" s="160" t="s">
        <v>102</v>
      </c>
      <c r="MC23" s="160" t="s">
        <v>102</v>
      </c>
      <c r="MD23" s="160" t="s">
        <v>102</v>
      </c>
      <c r="ME23" s="160" t="s">
        <v>102</v>
      </c>
      <c r="MF23" s="160" t="s">
        <v>102</v>
      </c>
      <c r="MG23" s="160" t="s">
        <v>102</v>
      </c>
      <c r="MH23" s="160" t="s">
        <v>102</v>
      </c>
      <c r="MI23" s="160" t="s">
        <v>102</v>
      </c>
      <c r="MJ23" s="160" t="s">
        <v>102</v>
      </c>
      <c r="MK23" s="160" t="s">
        <v>102</v>
      </c>
      <c r="ML23" s="160" t="s">
        <v>102</v>
      </c>
      <c r="MM23" t="s">
        <v>102</v>
      </c>
      <c r="MN23" s="160" t="s">
        <v>102</v>
      </c>
      <c r="MO23" s="160" t="s">
        <v>102</v>
      </c>
      <c r="MP23" s="160" t="s">
        <v>102</v>
      </c>
      <c r="MQ23" s="160" t="s">
        <v>102</v>
      </c>
      <c r="MR23" s="160" t="s">
        <v>102</v>
      </c>
      <c r="MS23" s="160" t="s">
        <v>102</v>
      </c>
      <c r="MT23" s="160" t="s">
        <v>114</v>
      </c>
      <c r="MU23" s="160" t="s">
        <v>102</v>
      </c>
      <c r="MV23" s="160" t="s">
        <v>102</v>
      </c>
      <c r="MW23" s="160" t="s">
        <v>114</v>
      </c>
      <c r="MX23" s="160" t="s">
        <v>102</v>
      </c>
      <c r="MY23" s="160" t="s">
        <v>102</v>
      </c>
      <c r="MZ23" s="160" t="s">
        <v>102</v>
      </c>
      <c r="NA23" s="160" t="s">
        <v>114</v>
      </c>
      <c r="NB23" s="160" t="s">
        <v>102</v>
      </c>
      <c r="NC23" s="160" t="s">
        <v>102</v>
      </c>
      <c r="ND23" s="160" t="s">
        <v>114</v>
      </c>
      <c r="NE23" s="160" t="s">
        <v>114</v>
      </c>
      <c r="NF23" s="160" t="s">
        <v>102</v>
      </c>
      <c r="NG23" s="160" t="s">
        <v>114</v>
      </c>
      <c r="NH23" s="160" t="s">
        <v>102</v>
      </c>
      <c r="NI23" s="160" t="s">
        <v>114</v>
      </c>
      <c r="NJ23" s="160" t="s">
        <v>114</v>
      </c>
      <c r="NK23" s="160" t="s">
        <v>102</v>
      </c>
      <c r="NL23" s="160" t="s">
        <v>102</v>
      </c>
      <c r="NM23" s="160" t="s">
        <v>114</v>
      </c>
      <c r="NN23" s="160" t="s">
        <v>102</v>
      </c>
      <c r="NO23" s="160" t="s">
        <v>102</v>
      </c>
      <c r="NP23" s="160" t="s">
        <v>114</v>
      </c>
      <c r="NQ23" s="160" t="s">
        <v>114</v>
      </c>
      <c r="NR23" s="160" t="s">
        <v>114</v>
      </c>
      <c r="NS23" s="160" t="s">
        <v>102</v>
      </c>
      <c r="NT23" s="160" t="s">
        <v>114</v>
      </c>
      <c r="NU23" s="160" t="s">
        <v>102</v>
      </c>
      <c r="NV23" s="160" t="s">
        <v>102</v>
      </c>
      <c r="NW23" s="160" t="s">
        <v>102</v>
      </c>
      <c r="NX23" s="160" t="s">
        <v>102</v>
      </c>
      <c r="NY23" s="160" t="s">
        <v>102</v>
      </c>
      <c r="NZ23" s="160" t="s">
        <v>102</v>
      </c>
      <c r="OA23" s="160" t="s">
        <v>102</v>
      </c>
      <c r="OB23" s="160" t="s">
        <v>102</v>
      </c>
      <c r="OC23" s="160" t="s">
        <v>102</v>
      </c>
      <c r="OD23" s="160" t="s">
        <v>102</v>
      </c>
      <c r="OE23" s="160" t="s">
        <v>102</v>
      </c>
      <c r="OF23" s="160" t="s">
        <v>102</v>
      </c>
      <c r="OG23" t="s">
        <v>102</v>
      </c>
      <c r="OH23" s="160" t="s">
        <v>102</v>
      </c>
      <c r="OI23" t="s">
        <v>102</v>
      </c>
      <c r="OJ23" s="160" t="s">
        <v>102</v>
      </c>
      <c r="OK23" s="160" t="s">
        <v>102</v>
      </c>
      <c r="OL23" s="160" t="s">
        <v>102</v>
      </c>
      <c r="OM23" s="160" t="s">
        <v>102</v>
      </c>
      <c r="ON23" s="160" t="s">
        <v>114</v>
      </c>
      <c r="OO23" s="160" t="s">
        <v>114</v>
      </c>
      <c r="OP23" s="160" t="s">
        <v>102</v>
      </c>
      <c r="OQ23" s="160" t="s">
        <v>102</v>
      </c>
      <c r="OR23" s="160" t="s">
        <v>102</v>
      </c>
      <c r="OS23" s="160" t="s">
        <v>102</v>
      </c>
      <c r="OT23" s="160" t="s">
        <v>102</v>
      </c>
      <c r="OU23" s="160" t="s">
        <v>102</v>
      </c>
      <c r="OV23" s="160" t="s">
        <v>102</v>
      </c>
      <c r="OW23" s="160" t="s">
        <v>102</v>
      </c>
      <c r="OX23" s="160" t="s">
        <v>102</v>
      </c>
      <c r="OY23" s="160" t="s">
        <v>102</v>
      </c>
      <c r="OZ23" s="160" t="s">
        <v>102</v>
      </c>
      <c r="PA23" s="160" t="s">
        <v>102</v>
      </c>
      <c r="PB23" s="160" t="s">
        <v>102</v>
      </c>
      <c r="PC23" s="160" t="s">
        <v>102</v>
      </c>
      <c r="PD23" s="160" t="s">
        <v>102</v>
      </c>
      <c r="PE23" s="160" t="s">
        <v>102</v>
      </c>
      <c r="PF23" s="160" t="s">
        <v>102</v>
      </c>
      <c r="PG23" s="160" t="s">
        <v>102</v>
      </c>
      <c r="PH23" s="160" t="s">
        <v>102</v>
      </c>
      <c r="PI23" s="160" t="s">
        <v>102</v>
      </c>
      <c r="PJ23" s="160" t="s">
        <v>102</v>
      </c>
      <c r="PK23" s="160" t="s">
        <v>102</v>
      </c>
      <c r="PL23" s="160" t="s">
        <v>102</v>
      </c>
      <c r="PM23" s="160" t="s">
        <v>114</v>
      </c>
      <c r="PN23" s="160" t="s">
        <v>114</v>
      </c>
      <c r="PO23" s="160" t="s">
        <v>102</v>
      </c>
      <c r="PP23" s="160" t="s">
        <v>114</v>
      </c>
      <c r="PQ23" s="160" t="s">
        <v>102</v>
      </c>
      <c r="PR23" s="160" t="s">
        <v>114</v>
      </c>
      <c r="PS23" s="160" t="s">
        <v>102</v>
      </c>
      <c r="PT23" s="160" t="s">
        <v>114</v>
      </c>
      <c r="PU23" s="160" t="s">
        <v>102</v>
      </c>
      <c r="PV23" s="160" t="s">
        <v>114</v>
      </c>
      <c r="PW23" s="160" t="s">
        <v>102</v>
      </c>
      <c r="PX23" s="160" t="s">
        <v>102</v>
      </c>
      <c r="PY23" s="160" t="s">
        <v>102</v>
      </c>
      <c r="PZ23" s="160" t="s">
        <v>102</v>
      </c>
      <c r="QA23" s="160" t="s">
        <v>102</v>
      </c>
      <c r="QB23" s="160" t="s">
        <v>102</v>
      </c>
      <c r="QC23" s="160" t="s">
        <v>102</v>
      </c>
      <c r="QD23" s="160" t="s">
        <v>102</v>
      </c>
      <c r="QE23" s="160" t="s">
        <v>114</v>
      </c>
      <c r="QF23" s="160" t="s">
        <v>102</v>
      </c>
      <c r="QG23" s="160" t="s">
        <v>102</v>
      </c>
      <c r="QH23" s="160" t="s">
        <v>102</v>
      </c>
      <c r="QI23" s="160" t="s">
        <v>102</v>
      </c>
      <c r="QJ23" s="160" t="s">
        <v>102</v>
      </c>
      <c r="QK23" s="160" t="s">
        <v>102</v>
      </c>
      <c r="QL23" s="160" t="s">
        <v>102</v>
      </c>
      <c r="QM23" s="160" t="s">
        <v>102</v>
      </c>
      <c r="QN23" s="160" t="s">
        <v>102</v>
      </c>
      <c r="QO23" s="160" t="s">
        <v>102</v>
      </c>
      <c r="QP23" s="160" t="s">
        <v>102</v>
      </c>
      <c r="QQ23" s="160" t="s">
        <v>102</v>
      </c>
      <c r="QR23" s="160" t="s">
        <v>102</v>
      </c>
      <c r="QS23" s="160" t="s">
        <v>102</v>
      </c>
      <c r="QT23" s="160" t="s">
        <v>102</v>
      </c>
      <c r="QU23" s="160" t="s">
        <v>102</v>
      </c>
      <c r="QV23" s="160" t="s">
        <v>102</v>
      </c>
      <c r="QW23" s="160" t="s">
        <v>114</v>
      </c>
      <c r="QX23" s="160" t="s">
        <v>102</v>
      </c>
      <c r="QY23" s="160" t="s">
        <v>102</v>
      </c>
      <c r="QZ23" s="160" t="s">
        <v>102</v>
      </c>
      <c r="RA23" s="160" t="s">
        <v>114</v>
      </c>
      <c r="RB23" s="160" t="s">
        <v>102</v>
      </c>
      <c r="RC23" s="160" t="s">
        <v>102</v>
      </c>
      <c r="RD23" s="160" t="s">
        <v>102</v>
      </c>
      <c r="RE23" s="160" t="s">
        <v>102</v>
      </c>
      <c r="RF23" s="160" t="s">
        <v>102</v>
      </c>
      <c r="RG23" s="160" t="s">
        <v>114</v>
      </c>
      <c r="RH23" s="160" t="s">
        <v>102</v>
      </c>
      <c r="RI23" s="160" t="s">
        <v>102</v>
      </c>
      <c r="RJ23" s="160" t="s">
        <v>114</v>
      </c>
      <c r="RK23" s="160" t="s">
        <v>102</v>
      </c>
      <c r="RL23" s="160" t="s">
        <v>102</v>
      </c>
      <c r="RM23" s="160" t="s">
        <v>102</v>
      </c>
      <c r="RN23" s="160" t="s">
        <v>102</v>
      </c>
      <c r="RO23" s="160" t="s">
        <v>102</v>
      </c>
      <c r="RP23" s="160" t="s">
        <v>102</v>
      </c>
      <c r="RQ23" s="160" t="s">
        <v>102</v>
      </c>
      <c r="RR23" t="s">
        <v>102</v>
      </c>
      <c r="RS23" s="160" t="s">
        <v>102</v>
      </c>
      <c r="RT23" s="160" t="s">
        <v>102</v>
      </c>
      <c r="RU23" s="160" t="s">
        <v>102</v>
      </c>
      <c r="RV23" s="160" t="s">
        <v>102</v>
      </c>
      <c r="RW23" s="160" t="s">
        <v>102</v>
      </c>
      <c r="RX23" s="160" t="s">
        <v>102</v>
      </c>
      <c r="RY23" s="160" t="s">
        <v>102</v>
      </c>
      <c r="RZ23" s="160" t="s">
        <v>102</v>
      </c>
      <c r="SA23" s="160" t="s">
        <v>102</v>
      </c>
      <c r="SB23" s="160" t="s">
        <v>102</v>
      </c>
      <c r="SC23" s="160" t="s">
        <v>102</v>
      </c>
      <c r="SD23" s="160" t="s">
        <v>102</v>
      </c>
      <c r="SE23" s="160" t="s">
        <v>102</v>
      </c>
      <c r="SF23" s="160" t="s">
        <v>102</v>
      </c>
      <c r="SG23" s="160" t="s">
        <v>102</v>
      </c>
      <c r="SH23" s="160" t="s">
        <v>102</v>
      </c>
      <c r="SI23" s="160" t="s">
        <v>102</v>
      </c>
      <c r="SJ23" s="160" t="s">
        <v>102</v>
      </c>
      <c r="SK23" s="160" t="s">
        <v>102</v>
      </c>
      <c r="SL23" s="160" t="s">
        <v>114</v>
      </c>
      <c r="SM23" s="160" t="s">
        <v>102</v>
      </c>
      <c r="SN23" s="160" t="s">
        <v>102</v>
      </c>
      <c r="SO23" s="160" t="s">
        <v>102</v>
      </c>
      <c r="SP23" s="160" t="s">
        <v>114</v>
      </c>
      <c r="SQ23" s="160" t="s">
        <v>102</v>
      </c>
      <c r="SR23" s="160" t="s">
        <v>102</v>
      </c>
      <c r="SS23" s="160" t="s">
        <v>102</v>
      </c>
      <c r="ST23" s="160" t="s">
        <v>102</v>
      </c>
      <c r="SU23" s="160" t="s">
        <v>102</v>
      </c>
      <c r="SV23" s="160" t="s">
        <v>102</v>
      </c>
      <c r="SW23" s="160" t="s">
        <v>102</v>
      </c>
      <c r="SX23" s="160" t="s">
        <v>102</v>
      </c>
      <c r="SY23" s="160" t="s">
        <v>102</v>
      </c>
      <c r="SZ23" s="160" t="s">
        <v>102</v>
      </c>
      <c r="TA23" s="160" t="s">
        <v>102</v>
      </c>
      <c r="TB23" s="160" t="s">
        <v>114</v>
      </c>
      <c r="TC23" s="160" t="s">
        <v>114</v>
      </c>
      <c r="TD23" s="160" t="s">
        <v>102</v>
      </c>
      <c r="TE23" s="160" t="s">
        <v>102</v>
      </c>
      <c r="TF23" s="160" t="s">
        <v>102</v>
      </c>
      <c r="TG23" s="164" t="s">
        <v>114</v>
      </c>
      <c r="TH23" s="160" t="s">
        <v>102</v>
      </c>
      <c r="TI23" s="160" t="s">
        <v>102</v>
      </c>
      <c r="TJ23" s="160" t="s">
        <v>102</v>
      </c>
      <c r="TK23" s="160" t="s">
        <v>102</v>
      </c>
      <c r="TL23" s="160" t="s">
        <v>102</v>
      </c>
      <c r="TM23" s="160" t="s">
        <v>102</v>
      </c>
      <c r="TN23" s="160" t="s">
        <v>102</v>
      </c>
      <c r="TO23" s="160" t="s">
        <v>102</v>
      </c>
      <c r="TP23" s="160" t="s">
        <v>102</v>
      </c>
      <c r="TQ23" s="160" t="s">
        <v>102</v>
      </c>
      <c r="TR23" s="160" t="s">
        <v>102</v>
      </c>
      <c r="TS23" s="160" t="s">
        <v>102</v>
      </c>
      <c r="TT23" s="160" t="s">
        <v>102</v>
      </c>
      <c r="TU23" s="160" t="s">
        <v>102</v>
      </c>
      <c r="TV23" s="160" t="s">
        <v>102</v>
      </c>
      <c r="TW23" s="160" t="s">
        <v>102</v>
      </c>
      <c r="TX23" s="160" t="s">
        <v>102</v>
      </c>
      <c r="TY23" s="160" t="s">
        <v>102</v>
      </c>
      <c r="TZ23" s="160" t="s">
        <v>102</v>
      </c>
      <c r="UA23" s="160" t="s">
        <v>102</v>
      </c>
      <c r="UB23" s="160" t="s">
        <v>102</v>
      </c>
      <c r="UC23" s="160" t="s">
        <v>102</v>
      </c>
      <c r="UD23" s="160" t="s">
        <v>102</v>
      </c>
      <c r="UE23" s="160" t="s">
        <v>102</v>
      </c>
      <c r="UF23" s="160" t="s">
        <v>102</v>
      </c>
      <c r="UG23" s="160" t="s">
        <v>102</v>
      </c>
      <c r="UH23" s="160" t="s">
        <v>102</v>
      </c>
      <c r="UI23" s="160" t="s">
        <v>102</v>
      </c>
      <c r="UJ23" s="160" t="s">
        <v>102</v>
      </c>
      <c r="UK23" s="160" t="s">
        <v>102</v>
      </c>
      <c r="UL23" s="160" t="s">
        <v>102</v>
      </c>
      <c r="UM23" s="160" t="s">
        <v>102</v>
      </c>
      <c r="UN23" s="160" t="s">
        <v>102</v>
      </c>
      <c r="UO23" s="160" t="s">
        <v>102</v>
      </c>
      <c r="UP23" s="160" t="s">
        <v>102</v>
      </c>
      <c r="UQ23" s="160" t="s">
        <v>102</v>
      </c>
      <c r="UR23" s="160" t="s">
        <v>102</v>
      </c>
      <c r="US23" s="160" t="s">
        <v>102</v>
      </c>
      <c r="UT23" s="160" t="s">
        <v>102</v>
      </c>
      <c r="UU23" s="160" t="s">
        <v>102</v>
      </c>
      <c r="UV23" s="160" t="s">
        <v>102</v>
      </c>
      <c r="UW23" s="160" t="s">
        <v>102</v>
      </c>
      <c r="UX23" s="160" t="s">
        <v>102</v>
      </c>
      <c r="UY23" s="160" t="s">
        <v>102</v>
      </c>
      <c r="UZ23" s="160" t="s">
        <v>102</v>
      </c>
      <c r="VA23" s="160" t="s">
        <v>102</v>
      </c>
      <c r="VB23" s="160" t="s">
        <v>102</v>
      </c>
      <c r="VC23" s="160" t="s">
        <v>102</v>
      </c>
      <c r="VD23" s="160" t="s">
        <v>102</v>
      </c>
      <c r="VE23" s="160" t="s">
        <v>102</v>
      </c>
      <c r="VF23" s="160" t="s">
        <v>102</v>
      </c>
      <c r="VG23" s="160" t="s">
        <v>102</v>
      </c>
      <c r="VH23" s="160" t="s">
        <v>102</v>
      </c>
      <c r="VI23" s="160" t="s">
        <v>102</v>
      </c>
      <c r="VJ23" s="160" t="s">
        <v>102</v>
      </c>
      <c r="VK23" s="160" t="s">
        <v>102</v>
      </c>
      <c r="VL23" s="160" t="s">
        <v>102</v>
      </c>
      <c r="VM23" s="160" t="s">
        <v>102</v>
      </c>
      <c r="VN23" s="160" t="s">
        <v>102</v>
      </c>
      <c r="VO23" s="160" t="s">
        <v>102</v>
      </c>
      <c r="VP23" s="160" t="s">
        <v>102</v>
      </c>
      <c r="VQ23" s="160" t="s">
        <v>102</v>
      </c>
      <c r="VR23" s="160" t="s">
        <v>102</v>
      </c>
      <c r="VS23" s="160" t="s">
        <v>102</v>
      </c>
      <c r="VT23" s="160" t="s">
        <v>102</v>
      </c>
      <c r="VU23" s="160" t="s">
        <v>102</v>
      </c>
      <c r="VV23" s="160" t="s">
        <v>102</v>
      </c>
      <c r="VW23" s="160" t="s">
        <v>102</v>
      </c>
      <c r="VX23" s="160" t="s">
        <v>102</v>
      </c>
      <c r="VY23" s="160" t="s">
        <v>102</v>
      </c>
      <c r="VZ23" s="160" t="s">
        <v>102</v>
      </c>
      <c r="WA23" s="160" t="s">
        <v>102</v>
      </c>
      <c r="WB23" s="160" t="s">
        <v>102</v>
      </c>
      <c r="WC23" s="160" t="s">
        <v>102</v>
      </c>
      <c r="WD23" s="160" t="s">
        <v>102</v>
      </c>
      <c r="WE23" s="160" t="s">
        <v>102</v>
      </c>
      <c r="WF23" t="s">
        <v>102</v>
      </c>
      <c r="WG23" s="160" t="s">
        <v>102</v>
      </c>
      <c r="WH23" s="160" t="s">
        <v>102</v>
      </c>
      <c r="WI23" s="160" t="s">
        <v>102</v>
      </c>
      <c r="WJ23" s="160" t="s">
        <v>102</v>
      </c>
      <c r="WK23" s="160" t="s">
        <v>102</v>
      </c>
      <c r="WL23" s="160" t="s">
        <v>102</v>
      </c>
      <c r="WM23" s="161" t="s">
        <v>114</v>
      </c>
      <c r="WN23" s="160" t="s">
        <v>102</v>
      </c>
      <c r="WO23" s="160" t="s">
        <v>102</v>
      </c>
      <c r="WP23" s="160" t="s">
        <v>102</v>
      </c>
      <c r="WQ23" s="160" t="s">
        <v>102</v>
      </c>
      <c r="WR23" s="160" t="s">
        <v>102</v>
      </c>
      <c r="WS23" s="160" t="s">
        <v>102</v>
      </c>
      <c r="WT23" s="160" t="s">
        <v>102</v>
      </c>
      <c r="WU23" s="160" t="s">
        <v>102</v>
      </c>
      <c r="WV23" s="160" t="s">
        <v>102</v>
      </c>
      <c r="WW23" s="160" t="s">
        <v>102</v>
      </c>
      <c r="WX23" s="160" t="s">
        <v>102</v>
      </c>
      <c r="WY23" s="160" t="s">
        <v>102</v>
      </c>
      <c r="WZ23" t="s">
        <v>102</v>
      </c>
      <c r="XA23" s="160" t="s">
        <v>102</v>
      </c>
      <c r="XB23" s="160" t="s">
        <v>102</v>
      </c>
      <c r="XC23" s="160" t="s">
        <v>102</v>
      </c>
      <c r="XD23" s="160" t="s">
        <v>102</v>
      </c>
      <c r="XE23" s="160" t="s">
        <v>102</v>
      </c>
      <c r="XF23" s="160" t="s">
        <v>102</v>
      </c>
      <c r="XG23" s="160" t="s">
        <v>102</v>
      </c>
      <c r="XH23" s="160" t="s">
        <v>102</v>
      </c>
      <c r="XI23" s="160" t="s">
        <v>102</v>
      </c>
      <c r="XJ23" s="160" t="s">
        <v>102</v>
      </c>
      <c r="XK23" s="160" t="s">
        <v>102</v>
      </c>
      <c r="XL23" s="160" t="s">
        <v>102</v>
      </c>
      <c r="XM23" s="160" t="s">
        <v>102</v>
      </c>
      <c r="XN23" s="160" t="s">
        <v>102</v>
      </c>
      <c r="XO23" s="160" t="s">
        <v>102</v>
      </c>
      <c r="XP23" s="160" t="s">
        <v>102</v>
      </c>
      <c r="XQ23" s="160" t="s">
        <v>102</v>
      </c>
      <c r="XR23" s="160" t="s">
        <v>102</v>
      </c>
      <c r="XS23" s="160" t="s">
        <v>102</v>
      </c>
      <c r="XT23" s="160" t="s">
        <v>102</v>
      </c>
      <c r="XU23" s="160" t="s">
        <v>102</v>
      </c>
      <c r="XV23" s="160" t="s">
        <v>102</v>
      </c>
      <c r="XW23" s="160" t="s">
        <v>102</v>
      </c>
      <c r="XX23" s="160" t="s">
        <v>102</v>
      </c>
      <c r="XY23" s="160" t="s">
        <v>102</v>
      </c>
      <c r="XZ23" s="160" t="s">
        <v>102</v>
      </c>
      <c r="YA23" s="160" t="s">
        <v>102</v>
      </c>
      <c r="YB23" s="160" t="s">
        <v>102</v>
      </c>
      <c r="YC23" s="160" t="s">
        <v>102</v>
      </c>
      <c r="YD23" s="160" t="s">
        <v>102</v>
      </c>
      <c r="YE23" s="160" t="s">
        <v>102</v>
      </c>
      <c r="YF23" s="160" t="s">
        <v>102</v>
      </c>
      <c r="YG23" s="160" t="s">
        <v>102</v>
      </c>
      <c r="YH23" s="160" t="s">
        <v>102</v>
      </c>
      <c r="YI23" s="160" t="s">
        <v>102</v>
      </c>
      <c r="YJ23" s="160" t="s">
        <v>102</v>
      </c>
      <c r="YK23" s="160" t="s">
        <v>102</v>
      </c>
      <c r="YL23" s="160" t="s">
        <v>102</v>
      </c>
      <c r="YM23" s="160" t="s">
        <v>114</v>
      </c>
      <c r="YN23" s="160" t="s">
        <v>114</v>
      </c>
      <c r="YO23" s="160" t="s">
        <v>114</v>
      </c>
      <c r="YP23" s="160" t="s">
        <v>114</v>
      </c>
      <c r="YQ23" s="160" t="s">
        <v>114</v>
      </c>
      <c r="YR23" s="68" t="s">
        <v>114</v>
      </c>
      <c r="YS23" s="160" t="s">
        <v>114</v>
      </c>
      <c r="YT23" s="160" t="s">
        <v>102</v>
      </c>
      <c r="YU23" s="160" t="s">
        <v>114</v>
      </c>
      <c r="YV23" s="51" t="s">
        <v>114</v>
      </c>
      <c r="YW23" s="160" t="s">
        <v>102</v>
      </c>
      <c r="YX23" s="160" t="s">
        <v>102</v>
      </c>
      <c r="YY23" s="160" t="s">
        <v>114</v>
      </c>
      <c r="YZ23" s="160" t="s">
        <v>114</v>
      </c>
      <c r="ZA23" s="51" t="s">
        <v>114</v>
      </c>
      <c r="ZB23" s="160" t="s">
        <v>102</v>
      </c>
      <c r="ZC23" s="160" t="s">
        <v>102</v>
      </c>
      <c r="ZD23" s="160" t="s">
        <v>102</v>
      </c>
      <c r="ZE23" s="160" t="s">
        <v>114</v>
      </c>
      <c r="ZF23" s="160" t="s">
        <v>102</v>
      </c>
      <c r="ZG23" s="160" t="s">
        <v>102</v>
      </c>
      <c r="ZH23" s="160" t="s">
        <v>102</v>
      </c>
      <c r="ZI23" s="165" t="s">
        <v>114</v>
      </c>
      <c r="ZJ23" s="160" t="s">
        <v>102</v>
      </c>
      <c r="ZK23" s="160" t="s">
        <v>102</v>
      </c>
      <c r="ZL23" s="160" t="s">
        <v>102</v>
      </c>
      <c r="ZM23" s="160" t="s">
        <v>114</v>
      </c>
      <c r="ZN23" s="160" t="s">
        <v>102</v>
      </c>
      <c r="ZO23" s="160" t="s">
        <v>114</v>
      </c>
      <c r="ZP23" s="160" t="s">
        <v>102</v>
      </c>
      <c r="ZQ23" s="160" t="s">
        <v>102</v>
      </c>
      <c r="ZR23" s="161" t="s">
        <v>114</v>
      </c>
      <c r="ZS23" s="160" t="s">
        <v>102</v>
      </c>
      <c r="ZT23" s="160" t="s">
        <v>102</v>
      </c>
      <c r="ZU23" s="160" t="s">
        <v>102</v>
      </c>
      <c r="ZV23" s="160" t="s">
        <v>102</v>
      </c>
      <c r="ZW23" s="160" t="s">
        <v>102</v>
      </c>
      <c r="ZX23" s="160" t="s">
        <v>102</v>
      </c>
      <c r="ZY23" s="160" t="s">
        <v>102</v>
      </c>
      <c r="ZZ23" s="164" t="s">
        <v>114</v>
      </c>
      <c r="AAA23" s="165" t="s">
        <v>114</v>
      </c>
      <c r="AAB23" s="160" t="s">
        <v>114</v>
      </c>
      <c r="AAC23" s="160" t="s">
        <v>102</v>
      </c>
      <c r="AAD23" s="160" t="s">
        <v>114</v>
      </c>
      <c r="AAE23" s="51" t="s">
        <v>114</v>
      </c>
      <c r="AAF23" s="160" t="s">
        <v>102</v>
      </c>
      <c r="AAG23" s="160" t="s">
        <v>114</v>
      </c>
      <c r="AAH23" s="160" t="s">
        <v>102</v>
      </c>
      <c r="AAI23" t="s">
        <v>102</v>
      </c>
      <c r="AAJ23" s="160" t="s">
        <v>114</v>
      </c>
      <c r="AAK23" s="160" t="s">
        <v>102</v>
      </c>
      <c r="AAL23" s="160" t="s">
        <v>114</v>
      </c>
      <c r="AAM23" s="160" t="s">
        <v>102</v>
      </c>
      <c r="AAN23" s="160" t="s">
        <v>114</v>
      </c>
      <c r="AAO23" s="165" t="s">
        <v>114</v>
      </c>
      <c r="AAP23" s="160" t="s">
        <v>114</v>
      </c>
      <c r="AAQ23" s="160" t="s">
        <v>102</v>
      </c>
      <c r="AAR23" s="160" t="s">
        <v>114</v>
      </c>
      <c r="AAS23" s="160" t="s">
        <v>102</v>
      </c>
      <c r="AAT23" s="160" t="s">
        <v>114</v>
      </c>
      <c r="AAU23" s="160" t="s">
        <v>102</v>
      </c>
      <c r="AAV23" s="160" t="s">
        <v>102</v>
      </c>
      <c r="AAW23" s="164" t="s">
        <v>102</v>
      </c>
      <c r="AAX23" s="160" t="s">
        <v>102</v>
      </c>
      <c r="AAY23" s="160" t="s">
        <v>102</v>
      </c>
      <c r="AAZ23" s="160" t="s">
        <v>102</v>
      </c>
      <c r="ABA23" s="160" t="s">
        <v>102</v>
      </c>
      <c r="ABB23" s="160" t="s">
        <v>102</v>
      </c>
      <c r="ABC23" s="160" t="s">
        <v>102</v>
      </c>
      <c r="ABD23" s="160" t="s">
        <v>102</v>
      </c>
      <c r="ABE23" s="160" t="s">
        <v>102</v>
      </c>
      <c r="ABF23" s="160" t="s">
        <v>102</v>
      </c>
      <c r="ABG23" s="160" t="s">
        <v>102</v>
      </c>
      <c r="ABH23" s="160" t="s">
        <v>114</v>
      </c>
      <c r="ABI23" s="160" t="s">
        <v>102</v>
      </c>
      <c r="ABJ23" s="160" t="s">
        <v>102</v>
      </c>
      <c r="ABK23" s="160" t="s">
        <v>114</v>
      </c>
      <c r="ABL23" s="160" t="s">
        <v>102</v>
      </c>
      <c r="ABM23" s="160" t="s">
        <v>114</v>
      </c>
      <c r="ABN23" s="160" t="s">
        <v>102</v>
      </c>
      <c r="ABO23" s="160" t="s">
        <v>102</v>
      </c>
      <c r="ABP23" s="160" t="s">
        <v>114</v>
      </c>
      <c r="ABQ23" s="160" t="s">
        <v>102</v>
      </c>
      <c r="ABR23" s="160" t="s">
        <v>102</v>
      </c>
      <c r="ABS23" s="160" t="s">
        <v>102</v>
      </c>
      <c r="ABT23" s="160" t="s">
        <v>102</v>
      </c>
      <c r="ABU23" s="160" t="s">
        <v>102</v>
      </c>
      <c r="ABV23" s="160" t="s">
        <v>102</v>
      </c>
      <c r="ABW23" s="160" t="s">
        <v>114</v>
      </c>
      <c r="ABX23" s="160" t="s">
        <v>114</v>
      </c>
      <c r="ABY23" s="160" t="s">
        <v>102</v>
      </c>
      <c r="ABZ23" s="160" t="s">
        <v>102</v>
      </c>
      <c r="ACA23" s="160" t="s">
        <v>114</v>
      </c>
      <c r="ACB23" s="160" t="s">
        <v>114</v>
      </c>
      <c r="ACC23" s="160" t="s">
        <v>114</v>
      </c>
      <c r="ACD23" s="160" t="s">
        <v>102</v>
      </c>
      <c r="ACE23" s="160" t="s">
        <v>102</v>
      </c>
      <c r="ACF23" s="160" t="s">
        <v>114</v>
      </c>
      <c r="ACG23" s="160" t="s">
        <v>114</v>
      </c>
      <c r="ACH23" s="160" t="s">
        <v>102</v>
      </c>
      <c r="ACI23" s="160" t="s">
        <v>102</v>
      </c>
      <c r="ACJ23" s="160" t="s">
        <v>102</v>
      </c>
      <c r="ACK23" s="160" t="s">
        <v>102</v>
      </c>
      <c r="ACL23" s="160" t="s">
        <v>114</v>
      </c>
      <c r="ACM23" s="160" t="s">
        <v>102</v>
      </c>
      <c r="ACN23" s="160" t="s">
        <v>102</v>
      </c>
      <c r="ACO23" s="165" t="s">
        <v>114</v>
      </c>
      <c r="ACP23" s="165" t="s">
        <v>114</v>
      </c>
      <c r="ACQ23" s="160" t="s">
        <v>114</v>
      </c>
      <c r="ACR23" s="160" t="s">
        <v>102</v>
      </c>
      <c r="ACS23" s="160" t="s">
        <v>102</v>
      </c>
      <c r="ACT23" s="160" t="s">
        <v>102</v>
      </c>
      <c r="ACU23" s="160" t="s">
        <v>102</v>
      </c>
      <c r="ACV23" s="160" t="s">
        <v>102</v>
      </c>
      <c r="ACW23" s="160" t="s">
        <v>102</v>
      </c>
      <c r="ACX23" s="160" t="s">
        <v>102</v>
      </c>
      <c r="ACY23" s="160" t="s">
        <v>102</v>
      </c>
      <c r="ACZ23" s="160" t="s">
        <v>102</v>
      </c>
      <c r="ADA23" s="160" t="s">
        <v>102</v>
      </c>
      <c r="ADB23" s="160" t="s">
        <v>102</v>
      </c>
      <c r="ADC23" s="160" t="s">
        <v>102</v>
      </c>
      <c r="ADD23" s="160" t="s">
        <v>102</v>
      </c>
      <c r="ADE23" s="160" t="s">
        <v>102</v>
      </c>
      <c r="ADF23" s="160" t="s">
        <v>102</v>
      </c>
      <c r="ADG23" s="160" t="s">
        <v>102</v>
      </c>
      <c r="ADH23" s="160" t="s">
        <v>102</v>
      </c>
      <c r="ADI23" s="160" t="s">
        <v>102</v>
      </c>
      <c r="ADJ23" s="160" t="s">
        <v>102</v>
      </c>
      <c r="ADK23" s="160" t="s">
        <v>102</v>
      </c>
      <c r="ADL23" s="160" t="s">
        <v>102</v>
      </c>
      <c r="ADM23" s="160" t="s">
        <v>102</v>
      </c>
      <c r="ADN23" s="160" t="s">
        <v>114</v>
      </c>
      <c r="ADO23" s="160" t="s">
        <v>102</v>
      </c>
      <c r="ADP23" s="160" t="s">
        <v>102</v>
      </c>
      <c r="ADQ23" s="160" t="s">
        <v>102</v>
      </c>
      <c r="ADR23" s="160" t="s">
        <v>102</v>
      </c>
      <c r="ADS23" s="160" t="s">
        <v>102</v>
      </c>
      <c r="ADT23" s="160" t="s">
        <v>102</v>
      </c>
      <c r="ADU23" s="160" t="s">
        <v>102</v>
      </c>
      <c r="ADV23" s="160" t="s">
        <v>102</v>
      </c>
      <c r="ADW23" s="160" t="s">
        <v>102</v>
      </c>
      <c r="ADX23" s="164" t="s">
        <v>102</v>
      </c>
      <c r="ADY23" s="160" t="s">
        <v>102</v>
      </c>
      <c r="ADZ23" s="160" t="s">
        <v>114</v>
      </c>
      <c r="AEA23" s="160" t="s">
        <v>102</v>
      </c>
      <c r="AEB23" s="160" t="s">
        <v>102</v>
      </c>
      <c r="AEC23" s="160" t="s">
        <v>102</v>
      </c>
      <c r="AED23" s="160" t="s">
        <v>102</v>
      </c>
      <c r="AEE23" s="160" t="s">
        <v>102</v>
      </c>
      <c r="AEF23" s="160" t="s">
        <v>114</v>
      </c>
      <c r="AEG23" s="160" t="s">
        <v>102</v>
      </c>
      <c r="AEH23" s="160" t="s">
        <v>102</v>
      </c>
      <c r="AEI23" s="160" t="s">
        <v>114</v>
      </c>
      <c r="AEJ23" s="160" t="s">
        <v>102</v>
      </c>
      <c r="AEK23" s="160" t="s">
        <v>114</v>
      </c>
      <c r="AEL23" s="160" t="s">
        <v>102</v>
      </c>
      <c r="AEM23" s="160" t="s">
        <v>114</v>
      </c>
      <c r="AEN23" s="160" t="s">
        <v>102</v>
      </c>
      <c r="AEO23" s="160" t="s">
        <v>102</v>
      </c>
      <c r="AEP23" s="160" t="s">
        <v>114</v>
      </c>
      <c r="AEQ23" s="160" t="s">
        <v>102</v>
      </c>
      <c r="AER23" s="160" t="s">
        <v>114</v>
      </c>
      <c r="AES23" s="160" t="s">
        <v>114</v>
      </c>
      <c r="AET23" s="160" t="s">
        <v>114</v>
      </c>
      <c r="AEU23" s="160" t="s">
        <v>102</v>
      </c>
      <c r="AEV23" s="160" t="s">
        <v>102</v>
      </c>
      <c r="AEW23" s="160" t="s">
        <v>102</v>
      </c>
      <c r="AEX23" s="160" t="s">
        <v>102</v>
      </c>
      <c r="AEY23" s="160" t="s">
        <v>102</v>
      </c>
      <c r="AEZ23" s="160" t="s">
        <v>102</v>
      </c>
      <c r="AFA23" s="160" t="s">
        <v>102</v>
      </c>
      <c r="AFB23" s="160" t="s">
        <v>102</v>
      </c>
      <c r="AFC23" s="160" t="s">
        <v>102</v>
      </c>
      <c r="AFD23" s="160" t="s">
        <v>102</v>
      </c>
      <c r="AFE23" s="160" t="s">
        <v>102</v>
      </c>
      <c r="AFF23" s="160" t="s">
        <v>102</v>
      </c>
      <c r="AFG23" s="160" t="s">
        <v>102</v>
      </c>
      <c r="AFH23" s="160" t="s">
        <v>102</v>
      </c>
      <c r="AFI23" s="160" t="s">
        <v>102</v>
      </c>
      <c r="AFJ23" s="160" t="s">
        <v>102</v>
      </c>
      <c r="AFK23" s="160" t="s">
        <v>102</v>
      </c>
      <c r="AFL23" s="160" t="s">
        <v>102</v>
      </c>
      <c r="AFM23" s="160" t="s">
        <v>102</v>
      </c>
      <c r="AFN23" s="160" t="s">
        <v>102</v>
      </c>
      <c r="AFO23" s="160" t="s">
        <v>102</v>
      </c>
      <c r="AFP23" s="160" t="s">
        <v>102</v>
      </c>
      <c r="AFQ23" s="160" t="s">
        <v>102</v>
      </c>
      <c r="AFR23" s="160" t="s">
        <v>102</v>
      </c>
      <c r="AFS23" s="160" t="s">
        <v>102</v>
      </c>
      <c r="AFT23" s="160" t="s">
        <v>102</v>
      </c>
      <c r="AFU23" s="160" t="s">
        <v>102</v>
      </c>
      <c r="AFV23" s="160" t="s">
        <v>102</v>
      </c>
      <c r="AFW23" s="160" t="s">
        <v>102</v>
      </c>
      <c r="AFX23" s="160" t="s">
        <v>102</v>
      </c>
      <c r="AFY23" s="160" t="s">
        <v>102</v>
      </c>
      <c r="AFZ23" s="160" t="s">
        <v>102</v>
      </c>
      <c r="AGA23" s="160" t="s">
        <v>102</v>
      </c>
      <c r="AGB23" s="160" t="s">
        <v>102</v>
      </c>
      <c r="AGC23" s="160" t="s">
        <v>102</v>
      </c>
      <c r="AGD23" t="s">
        <v>102</v>
      </c>
      <c r="AGE23" s="160" t="s">
        <v>102</v>
      </c>
      <c r="AGF23" s="160" t="s">
        <v>102</v>
      </c>
      <c r="AGG23" s="160" t="s">
        <v>102</v>
      </c>
      <c r="AGH23" s="160" t="s">
        <v>102</v>
      </c>
      <c r="AGI23" s="160" t="s">
        <v>102</v>
      </c>
      <c r="AGJ23" s="160" t="s">
        <v>102</v>
      </c>
      <c r="AGK23" s="160" t="s">
        <v>102</v>
      </c>
      <c r="AGL23" s="160" t="s">
        <v>102</v>
      </c>
      <c r="AGM23" t="s">
        <v>102</v>
      </c>
      <c r="AGN23" s="160" t="s">
        <v>102</v>
      </c>
      <c r="AGO23" s="160" t="s">
        <v>102</v>
      </c>
      <c r="AGP23" s="160" t="s">
        <v>114</v>
      </c>
      <c r="AGQ23" s="160" t="s">
        <v>102</v>
      </c>
      <c r="AGR23" s="160" t="s">
        <v>102</v>
      </c>
      <c r="AGS23" s="160" t="s">
        <v>102</v>
      </c>
      <c r="AGT23" s="160" t="s">
        <v>102</v>
      </c>
      <c r="AGU23" s="160" t="s">
        <v>102</v>
      </c>
      <c r="AGV23" s="160" t="s">
        <v>102</v>
      </c>
      <c r="AGW23" s="160" t="s">
        <v>102</v>
      </c>
      <c r="AGX23" s="160" t="s">
        <v>102</v>
      </c>
      <c r="AGY23" s="160" t="s">
        <v>102</v>
      </c>
      <c r="AGZ23" s="160" t="s">
        <v>102</v>
      </c>
      <c r="AHA23" s="160" t="s">
        <v>102</v>
      </c>
      <c r="AHB23" s="160" t="s">
        <v>102</v>
      </c>
      <c r="AHC23" s="160" t="s">
        <v>102</v>
      </c>
      <c r="AHD23" s="160" t="s">
        <v>102</v>
      </c>
      <c r="AHE23" s="160" t="s">
        <v>102</v>
      </c>
      <c r="AHF23" s="160" t="s">
        <v>102</v>
      </c>
      <c r="AHG23" s="160" t="s">
        <v>102</v>
      </c>
      <c r="AHH23" s="160" t="s">
        <v>102</v>
      </c>
      <c r="AHI23" s="160" t="s">
        <v>102</v>
      </c>
      <c r="AHJ23" s="160" t="s">
        <v>102</v>
      </c>
      <c r="AHK23" s="160" t="s">
        <v>102</v>
      </c>
      <c r="AHL23" s="160" t="s">
        <v>102</v>
      </c>
      <c r="AHM23" s="160" t="s">
        <v>102</v>
      </c>
      <c r="AHN23" s="160" t="s">
        <v>102</v>
      </c>
      <c r="AHO23" s="160" t="s">
        <v>102</v>
      </c>
      <c r="AHP23" s="160" t="s">
        <v>102</v>
      </c>
      <c r="AHQ23" s="160" t="s">
        <v>102</v>
      </c>
      <c r="AHR23" s="160" t="s">
        <v>102</v>
      </c>
      <c r="AHS23" s="160" t="s">
        <v>102</v>
      </c>
      <c r="AHT23" s="160" t="s">
        <v>102</v>
      </c>
      <c r="AHU23" s="160" t="s">
        <v>102</v>
      </c>
      <c r="AHV23" s="160" t="s">
        <v>102</v>
      </c>
      <c r="AHW23" s="160" t="s">
        <v>102</v>
      </c>
      <c r="AHX23" s="160" t="s">
        <v>102</v>
      </c>
      <c r="AHY23" s="160" t="s">
        <v>102</v>
      </c>
      <c r="AHZ23" s="160" t="s">
        <v>102</v>
      </c>
      <c r="AIA23" s="160" t="s">
        <v>102</v>
      </c>
      <c r="AIB23" s="160" t="s">
        <v>102</v>
      </c>
      <c r="AIC23" s="160" t="s">
        <v>102</v>
      </c>
      <c r="AID23" s="160" t="s">
        <v>102</v>
      </c>
      <c r="AIE23" s="160" t="s">
        <v>102</v>
      </c>
      <c r="AIF23" s="160" t="s">
        <v>102</v>
      </c>
      <c r="AIG23" s="160" t="s">
        <v>102</v>
      </c>
      <c r="AIH23" s="160" t="s">
        <v>102</v>
      </c>
      <c r="AII23" s="160" t="s">
        <v>102</v>
      </c>
      <c r="AIJ23" s="160" t="s">
        <v>102</v>
      </c>
      <c r="AIK23" s="160" t="s">
        <v>102</v>
      </c>
      <c r="AIL23" s="160" t="s">
        <v>102</v>
      </c>
      <c r="AIM23" s="160" t="s">
        <v>102</v>
      </c>
      <c r="AIN23" s="160" t="s">
        <v>102</v>
      </c>
      <c r="AIO23" s="160" t="s">
        <v>102</v>
      </c>
      <c r="AIP23" s="160" t="s">
        <v>102</v>
      </c>
      <c r="AIQ23" s="160" t="s">
        <v>102</v>
      </c>
      <c r="AIR23" s="160" t="s">
        <v>114</v>
      </c>
      <c r="AIS23" s="160" t="s">
        <v>102</v>
      </c>
      <c r="AIT23" s="160" t="s">
        <v>102</v>
      </c>
      <c r="AIU23" s="160" t="s">
        <v>102</v>
      </c>
      <c r="AIV23" s="160" t="s">
        <v>102</v>
      </c>
      <c r="AIW23" s="160" t="s">
        <v>102</v>
      </c>
      <c r="AIX23" s="160" t="s">
        <v>102</v>
      </c>
      <c r="AIY23" s="160" t="s">
        <v>102</v>
      </c>
      <c r="AIZ23" s="160" t="s">
        <v>102</v>
      </c>
      <c r="AJA23" s="160" t="s">
        <v>102</v>
      </c>
      <c r="AJB23" s="160" t="s">
        <v>102</v>
      </c>
      <c r="AJC23" s="160" t="s">
        <v>102</v>
      </c>
      <c r="AJD23" s="160" t="s">
        <v>102</v>
      </c>
      <c r="AJE23" s="160" t="s">
        <v>102</v>
      </c>
      <c r="AJF23" s="160" t="s">
        <v>102</v>
      </c>
      <c r="AJG23" s="160" t="s">
        <v>102</v>
      </c>
      <c r="AJH23" s="160" t="s">
        <v>114</v>
      </c>
      <c r="AJI23" s="160" t="s">
        <v>102</v>
      </c>
      <c r="AJJ23" s="160" t="s">
        <v>102</v>
      </c>
      <c r="AJK23" s="160" t="s">
        <v>102</v>
      </c>
      <c r="AJL23" s="160" t="s">
        <v>102</v>
      </c>
      <c r="AJM23" s="160" t="s">
        <v>114</v>
      </c>
      <c r="AJN23" s="160" t="s">
        <v>102</v>
      </c>
      <c r="AJO23" s="160" t="s">
        <v>102</v>
      </c>
      <c r="AJP23" s="160" t="s">
        <v>114</v>
      </c>
      <c r="AJQ23" s="160" t="s">
        <v>102</v>
      </c>
      <c r="AJR23" s="160" t="s">
        <v>102</v>
      </c>
      <c r="AJS23" s="160" t="s">
        <v>114</v>
      </c>
      <c r="AJT23" s="160" t="s">
        <v>102</v>
      </c>
      <c r="AJU23" s="160" t="s">
        <v>102</v>
      </c>
      <c r="AJV23" s="160" t="s">
        <v>102</v>
      </c>
      <c r="AJW23" s="160" t="s">
        <v>102</v>
      </c>
      <c r="AJX23" s="160" t="s">
        <v>102</v>
      </c>
      <c r="AJY23" t="s">
        <v>102</v>
      </c>
      <c r="AJZ23" s="160" t="s">
        <v>102</v>
      </c>
      <c r="AKA23" s="160" t="s">
        <v>102</v>
      </c>
      <c r="AKB23" s="160" t="s">
        <v>102</v>
      </c>
      <c r="AKC23" s="160" t="s">
        <v>102</v>
      </c>
      <c r="AKD23" s="160" t="s">
        <v>102</v>
      </c>
      <c r="AKE23" s="160" t="s">
        <v>102</v>
      </c>
      <c r="AKF23" s="160" t="s">
        <v>102</v>
      </c>
      <c r="AKG23" s="160" t="s">
        <v>102</v>
      </c>
      <c r="AKH23" s="8" t="s">
        <v>102</v>
      </c>
      <c r="AKI23" s="160" t="s">
        <v>102</v>
      </c>
      <c r="AKJ23" s="160" t="s">
        <v>102</v>
      </c>
      <c r="AKK23" s="160" t="s">
        <v>114</v>
      </c>
      <c r="AKL23" s="160" t="s">
        <v>102</v>
      </c>
      <c r="AKM23" s="160" t="s">
        <v>114</v>
      </c>
      <c r="AKN23" s="160" t="s">
        <v>102</v>
      </c>
      <c r="AKO23" s="160" t="s">
        <v>102</v>
      </c>
      <c r="AKP23" s="160" t="s">
        <v>114</v>
      </c>
      <c r="AKQ23" s="160" t="s">
        <v>102</v>
      </c>
      <c r="AKR23" s="160" t="s">
        <v>102</v>
      </c>
      <c r="AKS23" s="160" t="s">
        <v>102</v>
      </c>
      <c r="AKT23" s="160" t="s">
        <v>102</v>
      </c>
    </row>
    <row r="24" spans="1:982" x14ac:dyDescent="0.3">
      <c r="A24" s="151" t="s">
        <v>959</v>
      </c>
      <c r="B24" s="152"/>
      <c r="C24" s="153" t="s">
        <v>114</v>
      </c>
      <c r="D24" s="153" t="str">
        <f>IF(SUM(D17:D22)&gt;=1,"X","")</f>
        <v>X</v>
      </c>
      <c r="E24" s="153" t="str">
        <f>IF(SUM(E17:E22)&gt;=1,"X","")</f>
        <v>X</v>
      </c>
      <c r="F24" s="153" t="s">
        <v>102</v>
      </c>
      <c r="G24" s="153" t="str">
        <f>IF(SUM(G17:G22)&gt;=1,"X","")</f>
        <v>X</v>
      </c>
      <c r="H24" s="153" t="str">
        <f>IF(SUM(H17:H22)&gt;=1,"X","")</f>
        <v>X</v>
      </c>
      <c r="I24" s="153" t="s">
        <v>102</v>
      </c>
      <c r="J24" s="153" t="s">
        <v>102</v>
      </c>
      <c r="K24" s="153" t="s">
        <v>102</v>
      </c>
      <c r="L24" s="153" t="str">
        <f>IF(SUM(L17:L22)&gt;=1,"X","")</f>
        <v>X</v>
      </c>
      <c r="M24" s="153" t="str">
        <f>IF(SUM(M17:M22)&gt;=1,"X","")</f>
        <v>X</v>
      </c>
      <c r="N24" s="153" t="str">
        <f>IF(SUM(N17:N22)&gt;=1,"X","")</f>
        <v>X</v>
      </c>
      <c r="O24" s="153" t="str">
        <f>IF(SUM(O17:O22)&gt;=1,"X","")</f>
        <v>X</v>
      </c>
      <c r="P24" s="153" t="s">
        <v>102</v>
      </c>
      <c r="Q24" s="153" t="s">
        <v>114</v>
      </c>
      <c r="R24" s="153" t="s">
        <v>102</v>
      </c>
      <c r="S24" s="153" t="s">
        <v>102</v>
      </c>
      <c r="T24" s="153" t="str">
        <f>IF(SUM(T17:T22)&gt;=1,"X","")</f>
        <v>X</v>
      </c>
      <c r="U24" s="153" t="str">
        <f>IF(SUM(U17:U22)&gt;=1,"X","")</f>
        <v>X</v>
      </c>
      <c r="V24" s="153" t="s">
        <v>102</v>
      </c>
      <c r="W24" s="153" t="s">
        <v>102</v>
      </c>
      <c r="X24" s="153" t="s">
        <v>102</v>
      </c>
      <c r="Y24" s="153" t="str">
        <f>IF(SUM(Y17:Y22)&gt;=1,"X","")</f>
        <v>X</v>
      </c>
      <c r="Z24" s="153" t="s">
        <v>102</v>
      </c>
      <c r="AA24" s="153" t="s">
        <v>102</v>
      </c>
      <c r="AB24" s="153" t="s">
        <v>102</v>
      </c>
      <c r="AC24" s="153" t="str">
        <f>IF(SUM(AC17:AC22)&gt;=1,"X","")</f>
        <v>X</v>
      </c>
      <c r="AD24" s="153" t="str">
        <f>IF(SUM(AD17:AD22)&gt;=1,"X","")</f>
        <v>X</v>
      </c>
      <c r="AE24" s="153" t="str">
        <f>IF(SUM(AE17:AE22)&gt;=1,"X","")</f>
        <v>X</v>
      </c>
      <c r="AF24" s="153" t="s">
        <v>102</v>
      </c>
      <c r="AG24" s="153" t="s">
        <v>114</v>
      </c>
      <c r="AH24" s="153" t="s">
        <v>102</v>
      </c>
      <c r="AI24" s="153" t="s">
        <v>102</v>
      </c>
      <c r="AJ24" s="153" t="s">
        <v>102</v>
      </c>
      <c r="AK24" s="153" t="str">
        <f>IF(SUM(AK17:AK22)&gt;=1,"X","")</f>
        <v>X</v>
      </c>
      <c r="AL24" s="153" t="str">
        <f>IF(SUM(AL17:AL22)&gt;=1,"X","")</f>
        <v>X</v>
      </c>
      <c r="AM24" s="153" t="s">
        <v>102</v>
      </c>
      <c r="AN24" s="153" t="s">
        <v>102</v>
      </c>
      <c r="AO24" s="153" t="str">
        <f>IF(SUM(AO17:AO22)&gt;=1,"X","")</f>
        <v>X</v>
      </c>
      <c r="AP24" s="153" t="s">
        <v>114</v>
      </c>
      <c r="AQ24" s="153" t="str">
        <f>IF(SUM(AQ17:AQ22)&gt;=1,"X","")</f>
        <v>X</v>
      </c>
      <c r="AR24" s="153" t="str">
        <f>IF(SUM(AR17:AR22)&gt;=1,"X","")</f>
        <v>X</v>
      </c>
      <c r="AS24" s="153" t="str">
        <f>IF(SUM(AS17:AS22)&gt;=1,"X","")</f>
        <v>X</v>
      </c>
      <c r="AT24" s="153" t="str">
        <f>IF(SUM(AT17:AT22)&gt;=1,"X","")</f>
        <v>X</v>
      </c>
      <c r="AU24" s="153" t="str">
        <f>IF(SUM(AU17:AU22)&gt;=1,"X","")</f>
        <v/>
      </c>
      <c r="AV24" s="153" t="s">
        <v>114</v>
      </c>
      <c r="AW24" s="153" t="str">
        <f>IF(SUM(AW17:AW22)&gt;=1,"X","")</f>
        <v>X</v>
      </c>
      <c r="AX24" s="153" t="s">
        <v>114</v>
      </c>
      <c r="AY24" s="153" t="s">
        <v>114</v>
      </c>
      <c r="AZ24" s="153" t="str">
        <f>IF(SUM(AZ17:AZ22)&gt;=1,"X","")</f>
        <v>X</v>
      </c>
      <c r="BA24" s="153" t="str">
        <f>IF(SUM(BA17:BA22)&gt;=1,"X","")</f>
        <v>X</v>
      </c>
      <c r="BB24" s="153" t="s">
        <v>102</v>
      </c>
      <c r="BC24" s="153" t="str">
        <f>IF(SUM(BC17:BC22)&gt;=1,"X","")</f>
        <v>X</v>
      </c>
      <c r="BD24" s="153" t="s">
        <v>114</v>
      </c>
      <c r="BE24" s="153" t="str">
        <f>IF(SUM(BE17:BE22)&gt;=1,"X","")</f>
        <v/>
      </c>
      <c r="BF24" s="153" t="s">
        <v>114</v>
      </c>
      <c r="BG24" s="153" t="str">
        <f>IF(SUM(BG17:BG22)&gt;=1,"X","")</f>
        <v>X</v>
      </c>
      <c r="BH24" s="153" t="s">
        <v>114</v>
      </c>
      <c r="BI24" s="153" t="str">
        <f>IF(SUM(BI17:BI22)&gt;=1,"X","")</f>
        <v>X</v>
      </c>
      <c r="BJ24" s="153" t="s">
        <v>114</v>
      </c>
      <c r="BK24" s="153" t="str">
        <f>IF(SUM(BK17:BK22)&gt;=1,"X","")</f>
        <v/>
      </c>
      <c r="BL24" s="153" t="s">
        <v>102</v>
      </c>
      <c r="BM24" s="153" t="s">
        <v>102</v>
      </c>
      <c r="BN24" s="153" t="s">
        <v>114</v>
      </c>
      <c r="BO24" s="153" t="s">
        <v>102</v>
      </c>
      <c r="BP24" s="153" t="s">
        <v>114</v>
      </c>
      <c r="BQ24" s="153" t="s">
        <v>114</v>
      </c>
      <c r="BR24" s="153" t="s">
        <v>102</v>
      </c>
      <c r="BS24" s="153" t="s">
        <v>114</v>
      </c>
      <c r="BT24" s="153" t="s">
        <v>114</v>
      </c>
      <c r="BU24" s="153" t="s">
        <v>102</v>
      </c>
      <c r="BV24" s="153" t="s">
        <v>114</v>
      </c>
      <c r="BW24" s="153" t="s">
        <v>114</v>
      </c>
      <c r="BX24" s="153" t="s">
        <v>114</v>
      </c>
      <c r="BY24" s="153" t="s">
        <v>114</v>
      </c>
      <c r="BZ24" s="153" t="s">
        <v>102</v>
      </c>
      <c r="CA24" s="153" t="s">
        <v>114</v>
      </c>
      <c r="CB24" s="153" t="s">
        <v>102</v>
      </c>
      <c r="CC24" s="153" t="s">
        <v>114</v>
      </c>
      <c r="CD24" s="153" t="s">
        <v>114</v>
      </c>
      <c r="CE24" s="153" t="s">
        <v>114</v>
      </c>
      <c r="CF24" s="153" t="s">
        <v>102</v>
      </c>
      <c r="CG24" s="153" t="s">
        <v>114</v>
      </c>
      <c r="CH24" s="153" t="s">
        <v>114</v>
      </c>
      <c r="CI24" s="153" t="s">
        <v>102</v>
      </c>
      <c r="CJ24" s="153" t="s">
        <v>102</v>
      </c>
      <c r="CK24" s="153" t="s">
        <v>102</v>
      </c>
      <c r="CL24" s="8" t="s">
        <v>102</v>
      </c>
      <c r="CM24" s="153" t="s">
        <v>114</v>
      </c>
      <c r="CN24" s="8" t="s">
        <v>102</v>
      </c>
      <c r="CO24" s="153" t="s">
        <v>102</v>
      </c>
      <c r="CP24" s="153" t="s">
        <v>114</v>
      </c>
      <c r="CQ24" s="153" t="s">
        <v>102</v>
      </c>
      <c r="CR24" s="153" t="s">
        <v>114</v>
      </c>
      <c r="CS24" s="153" t="s">
        <v>102</v>
      </c>
      <c r="CT24" s="153" t="s">
        <v>102</v>
      </c>
      <c r="CU24" s="153" t="s">
        <v>114</v>
      </c>
      <c r="CV24" s="153" t="s">
        <v>114</v>
      </c>
      <c r="CW24" s="153" t="s">
        <v>114</v>
      </c>
      <c r="CX24" s="153" t="s">
        <v>114</v>
      </c>
      <c r="CY24" s="153" t="s">
        <v>114</v>
      </c>
      <c r="CZ24" s="153" t="s">
        <v>102</v>
      </c>
      <c r="DA24" s="153" t="s">
        <v>114</v>
      </c>
      <c r="DB24" s="153" t="s">
        <v>102</v>
      </c>
      <c r="DC24" s="153" t="s">
        <v>102</v>
      </c>
      <c r="DD24" s="153" t="s">
        <v>114</v>
      </c>
      <c r="DE24" s="153" t="s">
        <v>114</v>
      </c>
      <c r="DF24" s="153" t="s">
        <v>102</v>
      </c>
      <c r="DG24" s="153" t="s">
        <v>102</v>
      </c>
      <c r="DH24" s="153" t="s">
        <v>114</v>
      </c>
      <c r="DI24" s="153" t="s">
        <v>114</v>
      </c>
      <c r="DJ24" s="153" t="s">
        <v>102</v>
      </c>
      <c r="DK24" s="153" t="s">
        <v>102</v>
      </c>
      <c r="DL24" s="153" t="s">
        <v>114</v>
      </c>
      <c r="DM24" s="153" t="s">
        <v>114</v>
      </c>
      <c r="DN24" s="153" t="s">
        <v>114</v>
      </c>
      <c r="DO24" s="153" t="s">
        <v>102</v>
      </c>
      <c r="DP24" s="153" t="s">
        <v>114</v>
      </c>
      <c r="DQ24" s="153" t="s">
        <v>102</v>
      </c>
      <c r="DR24" s="153" t="s">
        <v>114</v>
      </c>
      <c r="DS24" s="153" t="s">
        <v>102</v>
      </c>
      <c r="DT24" s="153" t="s">
        <v>114</v>
      </c>
      <c r="DU24" s="8" t="s">
        <v>102</v>
      </c>
      <c r="DV24" s="153" t="s">
        <v>102</v>
      </c>
      <c r="DW24" s="153" t="s">
        <v>114</v>
      </c>
      <c r="DX24" s="153" t="s">
        <v>114</v>
      </c>
      <c r="DY24" s="153" t="s">
        <v>114</v>
      </c>
      <c r="DZ24" s="153" t="s">
        <v>114</v>
      </c>
      <c r="EA24" s="153" t="s">
        <v>114</v>
      </c>
      <c r="EB24" s="153" t="s">
        <v>102</v>
      </c>
      <c r="EC24" s="153" t="s">
        <v>114</v>
      </c>
      <c r="ED24" s="153" t="s">
        <v>102</v>
      </c>
      <c r="EE24" s="153" t="s">
        <v>114</v>
      </c>
      <c r="EF24" s="153" t="s">
        <v>102</v>
      </c>
      <c r="EG24" s="153" t="s">
        <v>102</v>
      </c>
      <c r="EH24" s="153" t="s">
        <v>102</v>
      </c>
      <c r="EI24" s="153" t="s">
        <v>114</v>
      </c>
      <c r="EJ24" s="153" t="s">
        <v>102</v>
      </c>
      <c r="EK24" s="153" t="s">
        <v>102</v>
      </c>
      <c r="EL24" s="153" t="s">
        <v>114</v>
      </c>
      <c r="EM24" s="153" t="s">
        <v>102</v>
      </c>
      <c r="EN24" s="153" t="s">
        <v>102</v>
      </c>
      <c r="EO24" s="153" t="s">
        <v>114</v>
      </c>
      <c r="EP24" s="153" t="s">
        <v>102</v>
      </c>
      <c r="EQ24" s="153" t="s">
        <v>102</v>
      </c>
      <c r="ER24" s="153" t="s">
        <v>102</v>
      </c>
      <c r="ES24" s="153" t="s">
        <v>102</v>
      </c>
      <c r="ET24" s="153" t="str">
        <f>IF(SUM(ET17:ET22)&gt;=1,"X","")</f>
        <v/>
      </c>
      <c r="EU24" s="153" t="s">
        <v>102</v>
      </c>
      <c r="EV24" s="153" t="s">
        <v>114</v>
      </c>
      <c r="EW24" s="153" t="str">
        <f>IF(SUM(EW17:EW22)&gt;=1,"X","")</f>
        <v/>
      </c>
      <c r="EX24" s="153" t="s">
        <v>114</v>
      </c>
      <c r="EY24" s="153" t="s">
        <v>114</v>
      </c>
      <c r="EZ24" s="153" t="s">
        <v>114</v>
      </c>
      <c r="FA24" s="153" t="s">
        <v>114</v>
      </c>
      <c r="FB24" s="153" t="s">
        <v>102</v>
      </c>
      <c r="FC24" s="153" t="str">
        <f>IF(SUM(FC17:FC22)&gt;=1,"X","")</f>
        <v>X</v>
      </c>
      <c r="FD24" s="153" t="str">
        <f>IF(SUM(FD17:FD22)&gt;=1,"X","")</f>
        <v>X</v>
      </c>
      <c r="FE24" s="153" t="s">
        <v>102</v>
      </c>
      <c r="FF24" s="153" t="s">
        <v>114</v>
      </c>
      <c r="FG24" s="153" t="s">
        <v>114</v>
      </c>
      <c r="FH24" s="153" t="s">
        <v>114</v>
      </c>
      <c r="FI24" s="153" t="str">
        <f>IF(SUM(FI17:FI22)&gt;=1,"X","")</f>
        <v>X</v>
      </c>
      <c r="FJ24" s="153" t="str">
        <f>IF(SUM(FJ17:FJ22)&gt;=1,"X","")</f>
        <v>X</v>
      </c>
      <c r="FK24" s="153" t="str">
        <f>IF(SUM(FK17:FK22)&gt;=1,"X","")</f>
        <v>X</v>
      </c>
      <c r="FL24" s="153" t="s">
        <v>114</v>
      </c>
      <c r="FM24" s="153" t="str">
        <f>IF(SUM(FM17:FM22)&gt;=1,"X","")</f>
        <v>X</v>
      </c>
      <c r="FN24" s="153" t="str">
        <f>IF(SUM(FN17:FN22)&gt;=1,"X","")</f>
        <v>X</v>
      </c>
      <c r="FO24" s="153" t="str">
        <f>IF(SUM(FO17:FO22)&gt;=1,"X","")</f>
        <v>X</v>
      </c>
      <c r="FP24" s="153" t="str">
        <f>IF(SUM(FP17:FP22)&gt;=1,"X","")</f>
        <v>X</v>
      </c>
      <c r="FQ24" s="153" t="s">
        <v>114</v>
      </c>
      <c r="FR24" s="153" t="s">
        <v>114</v>
      </c>
      <c r="FS24" s="153" t="str">
        <f>IF(SUM(FS17:FS22)&gt;=1,"X","")</f>
        <v>X</v>
      </c>
      <c r="FT24" s="153" t="str">
        <f>IF(SUM(FT17:FT22)&gt;=1,"X","")</f>
        <v>X</v>
      </c>
      <c r="FU24" s="153" t="str">
        <f>IF(SUM(FU17:FU22)&gt;=1,"X","")</f>
        <v>X</v>
      </c>
      <c r="FV24" s="153" t="s">
        <v>114</v>
      </c>
      <c r="FW24" s="153" t="s">
        <v>114</v>
      </c>
      <c r="FX24" s="153" t="s">
        <v>102</v>
      </c>
      <c r="FY24" s="153" t="s">
        <v>114</v>
      </c>
      <c r="FZ24" s="153" t="s">
        <v>102</v>
      </c>
      <c r="GA24" s="153" t="s">
        <v>102</v>
      </c>
      <c r="GB24" s="153" t="s">
        <v>102</v>
      </c>
      <c r="GC24" s="153" t="s">
        <v>114</v>
      </c>
      <c r="GD24" s="153" t="s">
        <v>114</v>
      </c>
      <c r="GE24" s="153" t="str">
        <f>IF(SUM(GE17:GE22)&gt;=1,"X","")</f>
        <v>X</v>
      </c>
      <c r="GF24" s="153" t="s">
        <v>114</v>
      </c>
      <c r="GG24" s="153" t="str">
        <f>IF(SUM(GG17:GG22)&gt;=1,"X","")</f>
        <v>X</v>
      </c>
      <c r="GH24" s="153" t="s">
        <v>102</v>
      </c>
      <c r="GI24" s="153" t="s">
        <v>114</v>
      </c>
      <c r="GJ24" s="153" t="s">
        <v>102</v>
      </c>
      <c r="GK24" s="153" t="str">
        <f>IF(SUM(GK17:GK22)&gt;=1,"X","")</f>
        <v>X</v>
      </c>
      <c r="GL24" s="153" t="str">
        <f>IF(SUM(GL17:GL22)&gt;=1,"X","")</f>
        <v>X</v>
      </c>
      <c r="GM24" s="153" t="s">
        <v>114</v>
      </c>
      <c r="GN24" s="153" t="str">
        <f>IF(SUM(GN17:GN22)&gt;=1,"X","")</f>
        <v>X</v>
      </c>
      <c r="GO24" s="153" t="str">
        <f>IF(SUM(GO17:GO22)&gt;=1,"X","")</f>
        <v>X</v>
      </c>
      <c r="GP24" s="153" t="str">
        <f>IF(SUM(GP17:GP22)&gt;=1,"X","")</f>
        <v>X</v>
      </c>
      <c r="GQ24" s="153" t="str">
        <f>IF(SUM(GQ17:GQ22)&gt;=1,"X","")</f>
        <v>X</v>
      </c>
      <c r="GR24" s="153" t="str">
        <f>IF(SUM(GR17:GR22)&gt;=1,"X","")</f>
        <v>X</v>
      </c>
      <c r="GS24" s="153" t="s">
        <v>114</v>
      </c>
      <c r="GT24" s="153" t="s">
        <v>114</v>
      </c>
      <c r="GU24" s="153" t="s">
        <v>114</v>
      </c>
      <c r="GV24" s="153" t="s">
        <v>114</v>
      </c>
      <c r="GW24" s="153" t="s">
        <v>114</v>
      </c>
      <c r="GX24" s="153" t="s">
        <v>114</v>
      </c>
      <c r="GY24" s="153" t="s">
        <v>114</v>
      </c>
      <c r="GZ24" s="153" t="s">
        <v>114</v>
      </c>
      <c r="HA24" s="153" t="str">
        <f>IF(SUM(HA17:HA22)&gt;=1,"X","")</f>
        <v>X</v>
      </c>
      <c r="HB24" s="153" t="s">
        <v>114</v>
      </c>
      <c r="HC24" s="153" t="str">
        <f>IF(SUM(HC17:HC22)&gt;=1,"X","")</f>
        <v>X</v>
      </c>
      <c r="HD24" s="153" t="s">
        <v>114</v>
      </c>
      <c r="HE24" s="153" t="str">
        <f>IF(SUM(HE17:HE22)&gt;=1,"X","")</f>
        <v/>
      </c>
      <c r="HF24" s="153" t="s">
        <v>102</v>
      </c>
      <c r="HG24" s="153" t="str">
        <f>IF(SUM(HG17:HG22)&gt;=1,"X","")</f>
        <v/>
      </c>
      <c r="HH24" s="153" t="str">
        <f>IF(SUM(HH17:HH22)&gt;=1,"X","")</f>
        <v>X</v>
      </c>
      <c r="HI24" s="153" t="s">
        <v>114</v>
      </c>
      <c r="HJ24" s="153" t="str">
        <f>IF(SUM(HJ17:HJ22)&gt;=1,"X","")</f>
        <v>X</v>
      </c>
      <c r="HK24" s="153" t="str">
        <f>IF(SUM(HK17:HK22)&gt;=1,"X","")</f>
        <v/>
      </c>
      <c r="HL24" s="153" t="str">
        <f>IF(SUM(HL17:HL22)&gt;=1,"X","")</f>
        <v>X</v>
      </c>
      <c r="HM24" s="153" t="str">
        <f>IF(SUM(HM17:HM22)&gt;=1,"X","")</f>
        <v>X</v>
      </c>
      <c r="HN24" s="153" t="str">
        <f>IF(SUM(HN17:HN22)&gt;=1,"X","")</f>
        <v>X</v>
      </c>
      <c r="HO24" s="153" t="s">
        <v>114</v>
      </c>
      <c r="HP24" s="153" t="str">
        <f>IF(SUM(HP17:HP22)&gt;=1,"X","")</f>
        <v>X</v>
      </c>
      <c r="HQ24" s="153" t="s">
        <v>114</v>
      </c>
      <c r="HR24" s="153" t="s">
        <v>114</v>
      </c>
      <c r="HS24" s="153" t="str">
        <f>IF(SUM(HS17:HS22)&gt;=1,"X","")</f>
        <v>X</v>
      </c>
      <c r="HT24" s="153" t="s">
        <v>114</v>
      </c>
      <c r="HU24" s="153" t="str">
        <f>IF(SUM(HU17:HU22)&gt;=1,"X","")</f>
        <v>X</v>
      </c>
      <c r="HV24" s="153" t="str">
        <f>IF(SUM(HV17:HV22)&gt;=1,"X","")</f>
        <v>X</v>
      </c>
      <c r="HW24" s="153" t="s">
        <v>114</v>
      </c>
      <c r="HX24" s="153" t="str">
        <f>IF(SUM(HX17:HX22)&gt;=1,"X","")</f>
        <v>X</v>
      </c>
      <c r="HY24" s="153" t="s">
        <v>114</v>
      </c>
      <c r="HZ24" s="153" t="s">
        <v>114</v>
      </c>
      <c r="IA24" s="153" t="s">
        <v>114</v>
      </c>
      <c r="IB24" s="153" t="str">
        <f>IF(SUM(IB17:IB22)&gt;=1,"X","")</f>
        <v>X</v>
      </c>
      <c r="IC24" s="153" t="s">
        <v>102</v>
      </c>
      <c r="ID24" s="153" t="s">
        <v>114</v>
      </c>
      <c r="IE24" s="153" t="s">
        <v>114</v>
      </c>
      <c r="IF24" s="153" t="str">
        <f>IF(SUM(IF17:IF22)&gt;=1,"X","")</f>
        <v>X</v>
      </c>
      <c r="IG24" s="153" t="s">
        <v>102</v>
      </c>
      <c r="IH24" s="153" t="str">
        <f>IF(SUM(IH17:IH22)&gt;=1,"X","")</f>
        <v>X</v>
      </c>
      <c r="II24" s="153" t="str">
        <f>IF(SUM(II17:II22)&gt;=1,"X","")</f>
        <v>X</v>
      </c>
      <c r="IJ24" s="153" t="s">
        <v>102</v>
      </c>
      <c r="IK24" s="153" t="s">
        <v>102</v>
      </c>
      <c r="IL24" s="153" t="s">
        <v>102</v>
      </c>
      <c r="IM24" s="153" t="s">
        <v>102</v>
      </c>
      <c r="IN24" s="153" t="s">
        <v>114</v>
      </c>
      <c r="IO24" s="153" t="s">
        <v>102</v>
      </c>
      <c r="IP24" s="153" t="str">
        <f>IF(SUM(IP17:IP22)&gt;=1,"X","")</f>
        <v>X</v>
      </c>
      <c r="IQ24" s="8" t="s">
        <v>102</v>
      </c>
      <c r="IR24" s="153" t="s">
        <v>114</v>
      </c>
      <c r="IS24" s="153" t="s">
        <v>102</v>
      </c>
      <c r="IT24" s="153" t="s">
        <v>114</v>
      </c>
      <c r="IU24" s="153" t="str">
        <f>IF(SUM(IU17:IU22)&gt;=1,"X","")</f>
        <v>X</v>
      </c>
      <c r="IV24" s="153" t="s">
        <v>102</v>
      </c>
      <c r="IW24" s="153" t="s">
        <v>114</v>
      </c>
      <c r="IX24" s="153" t="s">
        <v>114</v>
      </c>
      <c r="IY24" s="153" t="s">
        <v>102</v>
      </c>
      <c r="IZ24" s="153" t="s">
        <v>102</v>
      </c>
      <c r="JA24" s="153" t="s">
        <v>102</v>
      </c>
      <c r="JB24" s="153" t="str">
        <f>IF(SUM(JB17:JB22)&gt;=1,"X","")</f>
        <v>X</v>
      </c>
      <c r="JC24" s="153" t="str">
        <f>IF(SUM(JC17:JC22)&gt;=1,"X","")</f>
        <v>X</v>
      </c>
      <c r="JD24" s="153" t="s">
        <v>102</v>
      </c>
      <c r="JE24" s="153" t="str">
        <f>IF(SUM(JE17:JE22)&gt;=1,"X","")</f>
        <v>X</v>
      </c>
      <c r="JF24" s="153" t="str">
        <f>IF(SUM(JF17:JF22)&gt;=1,"X","")</f>
        <v>X</v>
      </c>
      <c r="JG24" s="153" t="s">
        <v>102</v>
      </c>
      <c r="JH24" s="153" t="s">
        <v>102</v>
      </c>
      <c r="JI24" s="153" t="str">
        <f>IF(SUM(JI17:JI22)&gt;=1,"X","")</f>
        <v>X</v>
      </c>
      <c r="JJ24" s="153" t="str">
        <f>IF(SUM(JJ17:JJ22)&gt;=1,"X","")</f>
        <v>X</v>
      </c>
      <c r="JK24" s="153" t="s">
        <v>114</v>
      </c>
      <c r="JL24" s="153" t="s">
        <v>102</v>
      </c>
      <c r="JM24" s="8" t="s">
        <v>102</v>
      </c>
      <c r="JN24" s="153" t="s">
        <v>114</v>
      </c>
      <c r="JO24" s="153" t="s">
        <v>114</v>
      </c>
      <c r="JP24" s="153" t="s">
        <v>114</v>
      </c>
      <c r="JQ24" s="153" t="s">
        <v>969</v>
      </c>
      <c r="JR24" s="153" t="s">
        <v>114</v>
      </c>
      <c r="JS24" s="153" t="s">
        <v>114</v>
      </c>
      <c r="JT24" s="153" t="str">
        <f>IF(SUM(JT17:JT22)&gt;=1,"X","")</f>
        <v>X</v>
      </c>
      <c r="JU24" s="153" t="s">
        <v>102</v>
      </c>
      <c r="JV24" s="153" t="str">
        <f>IF(SUM(JV17:JV22)&gt;=1,"X","")</f>
        <v>X</v>
      </c>
      <c r="JW24" s="153" t="str">
        <f>IF(SUM(JW17:JW22)&gt;=1,"X","")</f>
        <v>X</v>
      </c>
      <c r="JX24" s="153" t="s">
        <v>114</v>
      </c>
      <c r="JY24" s="153" t="s">
        <v>114</v>
      </c>
      <c r="JZ24" s="153" t="s">
        <v>969</v>
      </c>
      <c r="KA24" s="153" t="s">
        <v>114</v>
      </c>
      <c r="KB24" s="153" t="str">
        <f>IF(SUM(KB17:KB22)&gt;=1,"X","")</f>
        <v>X</v>
      </c>
      <c r="KC24" s="153" t="s">
        <v>102</v>
      </c>
      <c r="KD24" s="153" t="str">
        <f>IF(SUM(KD17:KD22)&gt;=1,"X","")</f>
        <v>X</v>
      </c>
      <c r="KE24" s="153" t="str">
        <f>IF(SUM(KE17:KE22)&gt;=1,"X","")</f>
        <v>X</v>
      </c>
      <c r="KF24" s="153" t="s">
        <v>114</v>
      </c>
      <c r="KG24" s="153" t="s">
        <v>969</v>
      </c>
      <c r="KH24" s="153" t="s">
        <v>969</v>
      </c>
      <c r="KI24" s="153" t="s">
        <v>969</v>
      </c>
      <c r="KJ24" s="153" t="s">
        <v>102</v>
      </c>
      <c r="KK24" s="153" t="str">
        <f>IF(SUM(KK17:KK22)&gt;=1,"X","")</f>
        <v>X</v>
      </c>
      <c r="KL24" s="153" t="s">
        <v>969</v>
      </c>
      <c r="KM24" s="153" t="s">
        <v>102</v>
      </c>
      <c r="KN24" s="153" t="s">
        <v>114</v>
      </c>
      <c r="KO24" s="153" t="str">
        <f>IF(SUM(KO17:KO22)&gt;=1,"X","")</f>
        <v>X</v>
      </c>
      <c r="KP24" s="8" t="s">
        <v>102</v>
      </c>
      <c r="KQ24" s="8" t="s">
        <v>102</v>
      </c>
      <c r="KR24" s="153" t="str">
        <f>IF(SUM(KR17:KR22)&gt;=1,"X","")</f>
        <v>X</v>
      </c>
      <c r="KS24" s="153" t="s">
        <v>969</v>
      </c>
      <c r="KT24" s="153" t="s">
        <v>102</v>
      </c>
      <c r="KU24" s="153" t="s">
        <v>114</v>
      </c>
      <c r="KV24" s="153" t="s">
        <v>102</v>
      </c>
      <c r="KW24" s="153" t="s">
        <v>114</v>
      </c>
      <c r="KX24" s="153" t="str">
        <f>IF(SUM(KX17:KX22)&gt;=1,"X","")</f>
        <v>X</v>
      </c>
      <c r="KY24" s="153" t="s">
        <v>102</v>
      </c>
      <c r="KZ24" s="153" t="s">
        <v>102</v>
      </c>
      <c r="LA24" s="153" t="s">
        <v>102</v>
      </c>
      <c r="LB24" s="153" t="s">
        <v>969</v>
      </c>
      <c r="LC24" s="153" t="s">
        <v>114</v>
      </c>
      <c r="LD24" s="153" t="s">
        <v>102</v>
      </c>
      <c r="LE24" s="153" t="s">
        <v>969</v>
      </c>
      <c r="LF24" s="153" t="str">
        <f>IF(SUM(LF17:LF22)&gt;=1,"X","")</f>
        <v>X</v>
      </c>
      <c r="LG24" s="153" t="s">
        <v>114</v>
      </c>
      <c r="LH24" s="153" t="str">
        <f>IF(SUM(LH17:LH22)&gt;=1,"X","")</f>
        <v>X</v>
      </c>
      <c r="LI24" s="153" t="str">
        <f>IF(SUM(LI17:LI22)&gt;=1,"X","")</f>
        <v>X</v>
      </c>
      <c r="LJ24" s="153" t="s">
        <v>102</v>
      </c>
      <c r="LK24" s="153" t="str">
        <f>IF(SUM(LK17:LK22)&gt;=1,"X","")</f>
        <v>X</v>
      </c>
      <c r="LL24" s="153" t="s">
        <v>114</v>
      </c>
      <c r="LM24" s="153" t="s">
        <v>114</v>
      </c>
      <c r="LN24" s="153" t="s">
        <v>102</v>
      </c>
      <c r="LO24" s="153" t="s">
        <v>114</v>
      </c>
      <c r="LP24" s="153" t="s">
        <v>114</v>
      </c>
      <c r="LQ24" s="153" t="s">
        <v>102</v>
      </c>
      <c r="LR24" s="153" t="s">
        <v>114</v>
      </c>
      <c r="LS24" s="153" t="s">
        <v>114</v>
      </c>
      <c r="LT24" s="153" t="s">
        <v>102</v>
      </c>
      <c r="LU24" s="153" t="s">
        <v>102</v>
      </c>
      <c r="LV24" s="153" t="s">
        <v>114</v>
      </c>
      <c r="LW24" s="153" t="str">
        <f>IF(SUM(LW17:LW22)&gt;=1,"X","")</f>
        <v>X</v>
      </c>
      <c r="LX24" s="153" t="s">
        <v>102</v>
      </c>
      <c r="LY24" s="153" t="s">
        <v>102</v>
      </c>
      <c r="LZ24" s="153" t="s">
        <v>102</v>
      </c>
      <c r="MA24" s="153" t="str">
        <f>IF(SUM(MA17:MA22)&gt;=1,"X","")</f>
        <v>X</v>
      </c>
      <c r="MB24" s="153" t="s">
        <v>114</v>
      </c>
      <c r="MC24" s="153" t="s">
        <v>102</v>
      </c>
      <c r="MD24" s="153" t="str">
        <f>IF(SUM(MD17:MD22)&gt;=1,"X","")</f>
        <v>X</v>
      </c>
      <c r="ME24" s="153" t="s">
        <v>102</v>
      </c>
      <c r="MF24" s="153" t="str">
        <f>IF(SUM(MF17:MF22)&gt;=1,"X","")</f>
        <v>X</v>
      </c>
      <c r="MG24" s="153" t="str">
        <f>IF(SUM(MG17:MG22)&gt;=1,"X","")</f>
        <v>X</v>
      </c>
      <c r="MH24" s="153" t="s">
        <v>102</v>
      </c>
      <c r="MI24" s="153" t="s">
        <v>114</v>
      </c>
      <c r="MJ24" s="153" t="s">
        <v>102</v>
      </c>
      <c r="MK24" s="153" t="str">
        <f>IF(SUM(MK17:MK22)&gt;=1,"X","")</f>
        <v>X</v>
      </c>
      <c r="ML24" s="153" t="str">
        <f>IF(SUM(ML17:ML22)&gt;=1,"X","")</f>
        <v>X</v>
      </c>
      <c r="MM24" s="8" t="s">
        <v>102</v>
      </c>
      <c r="MN24" s="153" t="s">
        <v>102</v>
      </c>
      <c r="MO24" s="153" t="s">
        <v>114</v>
      </c>
      <c r="MP24" s="153" t="s">
        <v>969</v>
      </c>
      <c r="MQ24" s="153" t="s">
        <v>102</v>
      </c>
      <c r="MR24" s="153" t="s">
        <v>102</v>
      </c>
      <c r="MS24" s="153" t="s">
        <v>114</v>
      </c>
      <c r="MT24" s="153" t="s">
        <v>102</v>
      </c>
      <c r="MU24" s="153" t="s">
        <v>102</v>
      </c>
      <c r="MV24" s="153" t="s">
        <v>114</v>
      </c>
      <c r="MW24" s="153" t="s">
        <v>102</v>
      </c>
      <c r="MX24" s="153" t="s">
        <v>114</v>
      </c>
      <c r="MY24" s="153" t="s">
        <v>114</v>
      </c>
      <c r="MZ24" s="153" t="s">
        <v>114</v>
      </c>
      <c r="NA24" s="153" t="s">
        <v>102</v>
      </c>
      <c r="NB24" s="153" t="str">
        <f>IF(SUM(NB17:NB22)&gt;=1,"X","")</f>
        <v>X</v>
      </c>
      <c r="NC24" s="153" t="str">
        <f>IF(SUM(NC17:NC22)&gt;=1,"X","")</f>
        <v>X</v>
      </c>
      <c r="ND24" s="153" t="s">
        <v>102</v>
      </c>
      <c r="NE24" s="153" t="s">
        <v>102</v>
      </c>
      <c r="NF24" s="153" t="str">
        <f>IF(SUM(NF17:NF22)&gt;=1,"X","")</f>
        <v>X</v>
      </c>
      <c r="NG24" s="153" t="s">
        <v>102</v>
      </c>
      <c r="NH24" s="153" t="str">
        <f>IF(SUM(NH17:NH22)&gt;=1,"X","")</f>
        <v>X</v>
      </c>
      <c r="NI24" s="153" t="s">
        <v>102</v>
      </c>
      <c r="NJ24" s="153" t="s">
        <v>102</v>
      </c>
      <c r="NK24" s="153" t="s">
        <v>114</v>
      </c>
      <c r="NL24" s="153" t="s">
        <v>969</v>
      </c>
      <c r="NM24" s="153" t="s">
        <v>102</v>
      </c>
      <c r="NN24" s="153" t="str">
        <f>IF(SUM(NN17:NN22)&gt;=1,"X","")</f>
        <v>X</v>
      </c>
      <c r="NO24" s="153" t="str">
        <f>IF(SUM(NO17:NO22)&gt;=1,"X","")</f>
        <v>X</v>
      </c>
      <c r="NP24" s="153" t="s">
        <v>102</v>
      </c>
      <c r="NQ24" s="153" t="s">
        <v>102</v>
      </c>
      <c r="NR24" s="153" t="s">
        <v>102</v>
      </c>
      <c r="NS24" s="153" t="s">
        <v>102</v>
      </c>
      <c r="NT24" s="153" t="s">
        <v>102</v>
      </c>
      <c r="NU24" s="153" t="str">
        <f>IF(SUM(NU17:NU22)&gt;=1,"X","")</f>
        <v>X</v>
      </c>
      <c r="NV24" s="153" t="str">
        <f>IF(SUM(NV17:NV22)&gt;=1,"X","")</f>
        <v>X</v>
      </c>
      <c r="NW24" s="153" t="s">
        <v>114</v>
      </c>
      <c r="NX24" s="153" t="s">
        <v>114</v>
      </c>
      <c r="NY24" s="153" t="s">
        <v>102</v>
      </c>
      <c r="NZ24" s="153" t="s">
        <v>114</v>
      </c>
      <c r="OA24" s="153" t="s">
        <v>114</v>
      </c>
      <c r="OB24" s="153" t="s">
        <v>114</v>
      </c>
      <c r="OC24" s="153" t="str">
        <f>IF(SUM(OC17:OC22)&gt;=1,"X","")</f>
        <v>X</v>
      </c>
      <c r="OD24" s="153" t="s">
        <v>102</v>
      </c>
      <c r="OE24" s="153" t="str">
        <f>IF(SUM(OE17:OE22)&gt;=1,"X","")</f>
        <v>X</v>
      </c>
      <c r="OF24" s="153" t="str">
        <f>IF(SUM(OF17:OF22)&gt;=1,"X","")</f>
        <v>X</v>
      </c>
      <c r="OG24" s="8" t="s">
        <v>102</v>
      </c>
      <c r="OH24" s="153" t="s">
        <v>102</v>
      </c>
      <c r="OI24" s="8" t="s">
        <v>102</v>
      </c>
      <c r="OJ24" s="153" t="str">
        <f>IF(SUM(OJ17:OJ22)&gt;=1,"X","")</f>
        <v>X</v>
      </c>
      <c r="OK24" s="153" t="s">
        <v>102</v>
      </c>
      <c r="OL24" s="153" t="str">
        <f>IF(SUM(OL17:OL22)&gt;=1,"X","")</f>
        <v>X</v>
      </c>
      <c r="OM24" s="153" t="str">
        <f>IF(SUM(OM17:OM22)&gt;=1,"X","")</f>
        <v>X</v>
      </c>
      <c r="ON24" s="153" t="s">
        <v>102</v>
      </c>
      <c r="OO24" s="153" t="s">
        <v>102</v>
      </c>
      <c r="OP24" s="153" t="str">
        <f>IF(SUM(OP17:OP22)&gt;=1,"X","")</f>
        <v>X</v>
      </c>
      <c r="OQ24" s="153" t="str">
        <f>IF(SUM(OQ17:OQ22)&gt;=1,"X","")</f>
        <v>X</v>
      </c>
      <c r="OR24" s="153" t="str">
        <f>IF(SUM(OR17:OR22)&gt;=1,"X","")</f>
        <v>X</v>
      </c>
      <c r="OS24" s="153" t="s">
        <v>114</v>
      </c>
      <c r="OT24" s="153" t="str">
        <f>IF(SUM(OT17:OT22)&gt;=1,"X","")</f>
        <v>X</v>
      </c>
      <c r="OU24" s="153" t="s">
        <v>969</v>
      </c>
      <c r="OV24" s="153" t="str">
        <f>IF(SUM(OV17:OV22)&gt;=1,"X","")</f>
        <v>X</v>
      </c>
      <c r="OW24" s="153" t="str">
        <f>IF(SUM(OW17:OW22)&gt;=1,"X","")</f>
        <v>X</v>
      </c>
      <c r="OX24" s="153" t="str">
        <f>IF(SUM(OX17:OX22)&gt;=1,"X","")</f>
        <v>X</v>
      </c>
      <c r="OY24" s="153" t="str">
        <f>IF(SUM(OY17:OY22)&gt;=1,"X","")</f>
        <v>X</v>
      </c>
      <c r="OZ24" s="153" t="s">
        <v>969</v>
      </c>
      <c r="PA24" s="153" t="str">
        <f>IF(SUM(PA17:PA22)&gt;=1,"X","")</f>
        <v>X</v>
      </c>
      <c r="PB24" s="153" t="s">
        <v>102</v>
      </c>
      <c r="PC24" s="153" t="s">
        <v>102</v>
      </c>
      <c r="PD24" s="153" t="s">
        <v>114</v>
      </c>
      <c r="PE24" s="153" t="s">
        <v>114</v>
      </c>
      <c r="PF24" s="153" t="s">
        <v>114</v>
      </c>
      <c r="PG24" s="153" t="s">
        <v>102</v>
      </c>
      <c r="PH24" s="153" t="str">
        <f>IF(SUM(PH17:PH22)&gt;=1,"X","")</f>
        <v>X</v>
      </c>
      <c r="PI24" s="153" t="s">
        <v>114</v>
      </c>
      <c r="PJ24" s="153" t="s">
        <v>102</v>
      </c>
      <c r="PK24" s="153" t="s">
        <v>114</v>
      </c>
      <c r="PL24" s="153" t="s">
        <v>102</v>
      </c>
      <c r="PM24" s="153" t="s">
        <v>102</v>
      </c>
      <c r="PN24" s="153" t="s">
        <v>102</v>
      </c>
      <c r="PO24" s="153" t="s">
        <v>114</v>
      </c>
      <c r="PP24" s="153" t="s">
        <v>102</v>
      </c>
      <c r="PQ24" s="153" t="s">
        <v>114</v>
      </c>
      <c r="PR24" s="153" t="s">
        <v>102</v>
      </c>
      <c r="PS24" s="153" t="s">
        <v>114</v>
      </c>
      <c r="PT24" s="153" t="s">
        <v>102</v>
      </c>
      <c r="PU24" s="153" t="s">
        <v>114</v>
      </c>
      <c r="PV24" s="153" t="s">
        <v>102</v>
      </c>
      <c r="PW24" s="153" t="s">
        <v>114</v>
      </c>
      <c r="PX24" s="153" t="s">
        <v>114</v>
      </c>
      <c r="PY24" s="153" t="s">
        <v>114</v>
      </c>
      <c r="PZ24" s="153" t="str">
        <f>IF(SUM(PZ17:PZ22)&gt;=1,"X","")</f>
        <v>X</v>
      </c>
      <c r="QA24" s="153" t="s">
        <v>102</v>
      </c>
      <c r="QB24" s="153" t="s">
        <v>114</v>
      </c>
      <c r="QC24" s="153" t="s">
        <v>102</v>
      </c>
      <c r="QD24" s="153" t="str">
        <f>IF(SUM(QD17:QD22)&gt;=1,"X","")</f>
        <v>X</v>
      </c>
      <c r="QE24" s="153" t="s">
        <v>102</v>
      </c>
      <c r="QF24" s="153" t="str">
        <f>IF(SUM(QF17:QF22)&gt;=1,"X","")</f>
        <v>X</v>
      </c>
      <c r="QG24" s="153" t="str">
        <f>IF(SUM(QG17:QG22)&gt;=1,"X","")</f>
        <v>X</v>
      </c>
      <c r="QH24" s="153" t="s">
        <v>114</v>
      </c>
      <c r="QI24" s="153" t="s">
        <v>102</v>
      </c>
      <c r="QJ24" s="153" t="s">
        <v>102</v>
      </c>
      <c r="QK24" s="153" t="s">
        <v>102</v>
      </c>
      <c r="QL24" s="153" t="s">
        <v>114</v>
      </c>
      <c r="QM24" s="153" t="s">
        <v>114</v>
      </c>
      <c r="QN24" s="153" t="s">
        <v>102</v>
      </c>
      <c r="QO24" s="153" t="s">
        <v>114</v>
      </c>
      <c r="QP24" s="153" t="s">
        <v>114</v>
      </c>
      <c r="QQ24" s="153" t="s">
        <v>114</v>
      </c>
      <c r="QR24" s="153" t="s">
        <v>969</v>
      </c>
      <c r="QS24" s="153" t="s">
        <v>102</v>
      </c>
      <c r="QT24" s="153" t="s">
        <v>969</v>
      </c>
      <c r="QU24" s="153" t="str">
        <f>IF(SUM(QU17:QU22)&gt;=1,"X","")</f>
        <v>X</v>
      </c>
      <c r="QV24" s="153" t="str">
        <f>IF(SUM(QV17:QV22)&gt;=1,"X","")</f>
        <v>X</v>
      </c>
      <c r="QW24" s="153" t="s">
        <v>102</v>
      </c>
      <c r="QX24" s="153" t="s">
        <v>114</v>
      </c>
      <c r="QY24" s="153" t="str">
        <f>IF(SUM(QY17:QY22)&gt;=1,"X","")</f>
        <v>X</v>
      </c>
      <c r="QZ24" s="153" t="s">
        <v>114</v>
      </c>
      <c r="RA24" s="153" t="s">
        <v>102</v>
      </c>
      <c r="RB24" s="153" t="s">
        <v>102</v>
      </c>
      <c r="RC24" s="153" t="s">
        <v>102</v>
      </c>
      <c r="RD24" s="153" t="str">
        <f>IF(SUM(RD17:RD22)&gt;=1,"X","")</f>
        <v>X</v>
      </c>
      <c r="RE24" s="153" t="s">
        <v>114</v>
      </c>
      <c r="RF24" s="153" t="s">
        <v>114</v>
      </c>
      <c r="RG24" s="153" t="s">
        <v>102</v>
      </c>
      <c r="RH24" s="153" t="str">
        <f>IF(SUM(RH17:RH22)&gt;=1,"X","")</f>
        <v>X</v>
      </c>
      <c r="RI24" s="153" t="s">
        <v>969</v>
      </c>
      <c r="RJ24" s="153" t="s">
        <v>102</v>
      </c>
      <c r="RK24" s="153" t="s">
        <v>102</v>
      </c>
      <c r="RL24" s="153" t="s">
        <v>102</v>
      </c>
      <c r="RM24" s="153" t="str">
        <f>IF(SUM(RM17:RM22)&gt;=1,"X","")</f>
        <v>X</v>
      </c>
      <c r="RN24" s="153" t="s">
        <v>114</v>
      </c>
      <c r="RO24" s="153" t="str">
        <f>IF(SUM(RO17:RO22)&gt;=1,"X","")</f>
        <v>X</v>
      </c>
      <c r="RP24" s="153" t="str">
        <f>IF(SUM(RP17:RP22)&gt;=1,"X","")</f>
        <v>X</v>
      </c>
      <c r="RQ24" s="153" t="str">
        <f>IF(SUM(RQ17:RQ22)&gt;=1,"X","")</f>
        <v>X</v>
      </c>
      <c r="RR24" s="8" t="s">
        <v>102</v>
      </c>
      <c r="RS24" s="153" t="s">
        <v>102</v>
      </c>
      <c r="RT24" s="153" t="str">
        <f>IF(SUM(RT17:RT22)&gt;=1,"X","")</f>
        <v>X</v>
      </c>
      <c r="RU24" s="153" t="s">
        <v>969</v>
      </c>
      <c r="RV24" s="153" t="str">
        <f>IF(SUM(RV17:RV22)&gt;=1,"X","")</f>
        <v>X</v>
      </c>
      <c r="RW24" s="153" t="s">
        <v>102</v>
      </c>
      <c r="RX24" s="153" t="s">
        <v>102</v>
      </c>
      <c r="RY24" s="153" t="s">
        <v>102</v>
      </c>
      <c r="RZ24" s="153" t="s">
        <v>969</v>
      </c>
      <c r="SA24" s="153" t="s">
        <v>102</v>
      </c>
      <c r="SB24" s="153" t="str">
        <f>IF(SUM(SB17:SB22)&gt;=1,"X","")</f>
        <v>X</v>
      </c>
      <c r="SC24" s="153" t="str">
        <f>IF(SUM(SC17:SC22)&gt;=1,"X","")</f>
        <v>X</v>
      </c>
      <c r="SD24" s="153" t="str">
        <f>IF(SUM(SD17:SD22)&gt;=1,"X","")</f>
        <v>X</v>
      </c>
      <c r="SE24" s="153" t="str">
        <f>IF(SUM(SE17:SE22)&gt;=1,"X","")</f>
        <v>X</v>
      </c>
      <c r="SF24" s="153" t="s">
        <v>969</v>
      </c>
      <c r="SG24" s="153" t="str">
        <f>IF(SUM(SG17:SG22)&gt;=1,"X","")</f>
        <v>X</v>
      </c>
      <c r="SH24" s="153" t="str">
        <f>IF(SUM(SH17:SH22)&gt;=1,"X","")</f>
        <v>X</v>
      </c>
      <c r="SI24" s="153" t="s">
        <v>102</v>
      </c>
      <c r="SJ24" s="153" t="s">
        <v>114</v>
      </c>
      <c r="SK24" s="153" t="s">
        <v>102</v>
      </c>
      <c r="SL24" s="153" t="s">
        <v>102</v>
      </c>
      <c r="SM24" s="153" t="s">
        <v>114</v>
      </c>
      <c r="SN24" s="153" t="s">
        <v>114</v>
      </c>
      <c r="SO24" s="153" t="s">
        <v>114</v>
      </c>
      <c r="SP24" s="153" t="s">
        <v>102</v>
      </c>
      <c r="SQ24" s="153" t="s">
        <v>114</v>
      </c>
      <c r="SR24" s="153" t="s">
        <v>102</v>
      </c>
      <c r="SS24" s="153" t="str">
        <f>IF(SUM(SS17:SS22)&gt;=1,"X","")</f>
        <v>X</v>
      </c>
      <c r="ST24" s="153" t="s">
        <v>969</v>
      </c>
      <c r="SU24" s="153" t="str">
        <f>IF(SUM(SU17:SU22)&gt;=1,"X","")</f>
        <v>X</v>
      </c>
      <c r="SV24" s="153" t="str">
        <f>IF(SUM(SV17:SV22)&gt;=1,"X","")</f>
        <v>X</v>
      </c>
      <c r="SW24" s="153" t="s">
        <v>114</v>
      </c>
      <c r="SX24" s="153" t="str">
        <f>IF(SUM(SX17:SX22)&gt;=1,"X","")</f>
        <v>X</v>
      </c>
      <c r="SY24" s="153" t="s">
        <v>114</v>
      </c>
      <c r="SZ24" s="153" t="s">
        <v>102</v>
      </c>
      <c r="TA24" s="153" t="str">
        <f>IF(SUM(TA17:TA22)&gt;=1,"X","")</f>
        <v>X</v>
      </c>
      <c r="TB24" s="153" t="s">
        <v>102</v>
      </c>
      <c r="TC24" s="153" t="s">
        <v>102</v>
      </c>
      <c r="TD24" s="153" t="str">
        <f>IF(SUM(TD17:TD22)&gt;=1,"X","")</f>
        <v>X</v>
      </c>
      <c r="TE24" s="153" t="str">
        <f>IF(SUM(TE17:TE22)&gt;=1,"X","")</f>
        <v>X</v>
      </c>
      <c r="TF24" s="153" t="str">
        <f>IF(SUM(TF17:TF22)&gt;=1,"X","")</f>
        <v>X</v>
      </c>
      <c r="TG24" s="153" t="s">
        <v>102</v>
      </c>
      <c r="TH24" s="153" t="str">
        <f>IF(SUM(TH17:TH22)&gt;=1,"X","")</f>
        <v>X</v>
      </c>
      <c r="TI24" s="153" t="str">
        <f>IF(SUM(TI17:TI22)&gt;=1,"X","")</f>
        <v>X</v>
      </c>
      <c r="TJ24" s="153" t="str">
        <f>IF(SUM(TJ17:TJ22)&gt;=1,"X","")</f>
        <v>X</v>
      </c>
      <c r="TK24" s="153" t="s">
        <v>114</v>
      </c>
      <c r="TL24" s="153" t="s">
        <v>102</v>
      </c>
      <c r="TM24" s="153" t="s">
        <v>114</v>
      </c>
      <c r="TN24" s="153" t="s">
        <v>114</v>
      </c>
      <c r="TO24" s="153" t="str">
        <f>IF(SUM(TO17:TO22)&gt;=1,"X","")</f>
        <v>X</v>
      </c>
      <c r="TP24" s="153" t="s">
        <v>114</v>
      </c>
      <c r="TQ24" s="153" t="str">
        <f>IF(SUM(TQ17:TQ22)&gt;=1,"X","")</f>
        <v/>
      </c>
      <c r="TR24" s="153" t="s">
        <v>114</v>
      </c>
      <c r="TS24" s="153" t="s">
        <v>114</v>
      </c>
      <c r="TT24" s="153" t="s">
        <v>114</v>
      </c>
      <c r="TU24" s="153" t="str">
        <f>IF(SUM(TU17:TU22)&gt;=1,"X","")</f>
        <v/>
      </c>
      <c r="TV24" s="153" t="s">
        <v>114</v>
      </c>
      <c r="TW24" s="153" t="s">
        <v>102</v>
      </c>
      <c r="TX24" s="153" t="str">
        <f>IF(SUM(TX17:TX22)&gt;=1,"X","")</f>
        <v>X</v>
      </c>
      <c r="TY24" s="153" t="str">
        <f>IF(SUM(TY17:TY22)&gt;=1,"X","")</f>
        <v>X</v>
      </c>
      <c r="TZ24" s="153" t="s">
        <v>114</v>
      </c>
      <c r="UA24" s="153" t="s">
        <v>114</v>
      </c>
      <c r="UB24" s="153" t="s">
        <v>114</v>
      </c>
      <c r="UC24" s="153" t="s">
        <v>114</v>
      </c>
      <c r="UD24" s="153" t="s">
        <v>114</v>
      </c>
      <c r="UE24" s="153" t="s">
        <v>114</v>
      </c>
      <c r="UF24" s="153" t="s">
        <v>102</v>
      </c>
      <c r="UG24" s="153" t="s">
        <v>114</v>
      </c>
      <c r="UH24" s="153" t="s">
        <v>114</v>
      </c>
      <c r="UI24" s="153" t="str">
        <f>IF(SUM(UI17:UI22)&gt;=1,"X","")</f>
        <v>X</v>
      </c>
      <c r="UJ24" s="153" t="str">
        <f>IF(SUM(UJ17:UJ22)&gt;=1,"X","")</f>
        <v>X</v>
      </c>
      <c r="UK24" s="153" t="s">
        <v>969</v>
      </c>
      <c r="UL24" s="153" t="s">
        <v>114</v>
      </c>
      <c r="UM24" s="153" t="s">
        <v>102</v>
      </c>
      <c r="UN24" s="153" t="s">
        <v>114</v>
      </c>
      <c r="UO24" s="153" t="s">
        <v>102</v>
      </c>
      <c r="UP24" s="153" t="s">
        <v>114</v>
      </c>
      <c r="UQ24" s="153" t="s">
        <v>114</v>
      </c>
      <c r="UR24" s="153" t="s">
        <v>102</v>
      </c>
      <c r="US24" s="153" t="s">
        <v>114</v>
      </c>
      <c r="UT24" s="153" t="s">
        <v>102</v>
      </c>
      <c r="UU24" s="153" t="str">
        <f>IF(SUM(UU17:UU22)&gt;=1,"X","")</f>
        <v>X</v>
      </c>
      <c r="UV24" s="153" t="s">
        <v>114</v>
      </c>
      <c r="UW24" s="153" t="s">
        <v>114</v>
      </c>
      <c r="UX24" s="153" t="s">
        <v>114</v>
      </c>
      <c r="UY24" s="153" t="s">
        <v>114</v>
      </c>
      <c r="UZ24" s="153" t="s">
        <v>114</v>
      </c>
      <c r="VA24" s="153" t="s">
        <v>102</v>
      </c>
      <c r="VB24" s="153" t="s">
        <v>114</v>
      </c>
      <c r="VC24" s="153" t="s">
        <v>102</v>
      </c>
      <c r="VD24" s="153" t="s">
        <v>114</v>
      </c>
      <c r="VE24" s="153" t="s">
        <v>114</v>
      </c>
      <c r="VF24" s="153" t="s">
        <v>102</v>
      </c>
      <c r="VG24" s="153" t="str">
        <f>IF(SUM(VG17:VG22)&gt;=1,"X","")</f>
        <v>X</v>
      </c>
      <c r="VH24" s="153" t="s">
        <v>102</v>
      </c>
      <c r="VI24" s="153" t="s">
        <v>102</v>
      </c>
      <c r="VJ24" s="153" t="str">
        <f>IF(SUM(VJ17:VJ22)&gt;=1,"X","")</f>
        <v>X</v>
      </c>
      <c r="VK24" s="153" t="s">
        <v>114</v>
      </c>
      <c r="VL24" s="153" t="s">
        <v>102</v>
      </c>
      <c r="VM24" s="153" t="str">
        <f>IF(SUM(VM17:VM22)&gt;=1,"X","")</f>
        <v>X</v>
      </c>
      <c r="VN24" s="153" t="s">
        <v>114</v>
      </c>
      <c r="VO24" s="153" t="s">
        <v>102</v>
      </c>
      <c r="VP24" s="153" t="str">
        <f>IF(SUM(VP17:VP22)&gt;=1,"X","")</f>
        <v>X</v>
      </c>
      <c r="VQ24" s="153" t="str">
        <f>IF(SUM(VQ17:VQ22)&gt;=1,"X","")</f>
        <v>X</v>
      </c>
      <c r="VR24" s="153" t="s">
        <v>114</v>
      </c>
      <c r="VS24" s="153" t="s">
        <v>114</v>
      </c>
      <c r="VT24" s="153" t="s">
        <v>114</v>
      </c>
      <c r="VU24" s="153" t="s">
        <v>102</v>
      </c>
      <c r="VV24" s="153" t="s">
        <v>114</v>
      </c>
      <c r="VW24" s="153" t="s">
        <v>114</v>
      </c>
      <c r="VX24" s="153" t="s">
        <v>114</v>
      </c>
      <c r="VY24" s="153" t="s">
        <v>114</v>
      </c>
      <c r="VZ24" s="153" t="s">
        <v>102</v>
      </c>
      <c r="WA24" s="153" t="str">
        <f>IF(SUM(WA17:WA22)&gt;=1,"X","")</f>
        <v>X</v>
      </c>
      <c r="WB24" s="153" t="s">
        <v>114</v>
      </c>
      <c r="WC24" s="153" t="s">
        <v>114</v>
      </c>
      <c r="WD24" s="153" t="s">
        <v>102</v>
      </c>
      <c r="WE24" s="153" t="s">
        <v>102</v>
      </c>
      <c r="WF24" s="8" t="s">
        <v>102</v>
      </c>
      <c r="WG24" s="153" t="s">
        <v>969</v>
      </c>
      <c r="WH24" s="153" t="s">
        <v>114</v>
      </c>
      <c r="WI24" s="153" t="str">
        <f>IF(SUM(WI17:WI22)&gt;=1,"X","")</f>
        <v/>
      </c>
      <c r="WJ24" s="153" t="str">
        <f>IF(SUM(WJ17:WJ22)&gt;=1,"X","")</f>
        <v>X</v>
      </c>
      <c r="WK24" s="153" t="s">
        <v>102</v>
      </c>
      <c r="WL24" s="153" t="s">
        <v>114</v>
      </c>
      <c r="WM24" s="153" t="s">
        <v>102</v>
      </c>
      <c r="WN24" s="153" t="s">
        <v>114</v>
      </c>
      <c r="WO24" s="153" t="s">
        <v>114</v>
      </c>
      <c r="WP24" s="153" t="s">
        <v>114</v>
      </c>
      <c r="WQ24" s="153" t="s">
        <v>114</v>
      </c>
      <c r="WR24" s="153" t="s">
        <v>114</v>
      </c>
      <c r="WS24" s="153" t="s">
        <v>114</v>
      </c>
      <c r="WT24" s="153" t="s">
        <v>114</v>
      </c>
      <c r="WU24" s="153" t="s">
        <v>114</v>
      </c>
      <c r="WV24" s="153" t="s">
        <v>114</v>
      </c>
      <c r="WW24" s="153" t="s">
        <v>114</v>
      </c>
      <c r="WX24" s="153" t="s">
        <v>114</v>
      </c>
      <c r="WY24" s="153" t="s">
        <v>114</v>
      </c>
      <c r="WZ24" s="8" t="s">
        <v>102</v>
      </c>
      <c r="XA24" s="153" t="str">
        <f>IF(SUM(XA17:XA22)&gt;=1,"X","")</f>
        <v>X</v>
      </c>
      <c r="XB24" s="153" t="str">
        <f>IF(SUM(XB17:XB22)&gt;=1,"X","")</f>
        <v>X</v>
      </c>
      <c r="XC24" s="153" t="s">
        <v>114</v>
      </c>
      <c r="XD24" s="153" t="s">
        <v>102</v>
      </c>
      <c r="XE24" s="153" t="s">
        <v>114</v>
      </c>
      <c r="XF24" s="153" t="str">
        <f>IF(SUM(XF17:XF22)&gt;=1,"X","")</f>
        <v>X</v>
      </c>
      <c r="XG24" s="153" t="s">
        <v>114</v>
      </c>
      <c r="XH24" s="153" t="s">
        <v>114</v>
      </c>
      <c r="XI24" s="153" t="str">
        <f>IF(SUM(XI17:XI22)&gt;=1,"X","")</f>
        <v>X</v>
      </c>
      <c r="XJ24" s="153" t="s">
        <v>114</v>
      </c>
      <c r="XK24" s="153" t="s">
        <v>102</v>
      </c>
      <c r="XL24" s="153" t="s">
        <v>114</v>
      </c>
      <c r="XM24" s="153" t="s">
        <v>114</v>
      </c>
      <c r="XN24" s="153" t="s">
        <v>114</v>
      </c>
      <c r="XO24" s="153" t="s">
        <v>102</v>
      </c>
      <c r="XP24" s="153" t="s">
        <v>114</v>
      </c>
      <c r="XQ24" s="153" t="s">
        <v>969</v>
      </c>
      <c r="XR24" s="153" t="s">
        <v>114</v>
      </c>
      <c r="XS24" s="153" t="s">
        <v>102</v>
      </c>
      <c r="XT24" s="153" t="s">
        <v>969</v>
      </c>
      <c r="XU24" s="153" t="s">
        <v>114</v>
      </c>
      <c r="XV24" s="153" t="s">
        <v>114</v>
      </c>
      <c r="XW24" s="153" t="str">
        <f>IF(SUM(XW17:XW22)&gt;=1,"X","")</f>
        <v>X</v>
      </c>
      <c r="XX24" s="153" t="s">
        <v>114</v>
      </c>
      <c r="XY24" s="153" t="s">
        <v>114</v>
      </c>
      <c r="XZ24" s="153" t="s">
        <v>114</v>
      </c>
      <c r="YA24" s="153" t="s">
        <v>114</v>
      </c>
      <c r="YB24" s="153" t="s">
        <v>114</v>
      </c>
      <c r="YC24" s="153" t="s">
        <v>114</v>
      </c>
      <c r="YD24" s="153" t="s">
        <v>114</v>
      </c>
      <c r="YE24" s="153" t="s">
        <v>114</v>
      </c>
      <c r="YF24" s="153" t="s">
        <v>969</v>
      </c>
      <c r="YG24" s="153" t="str">
        <f>IF(SUM(YG17:YG22)&gt;=1,"X","")</f>
        <v>X</v>
      </c>
      <c r="YH24" s="153" t="str">
        <f>IF(SUM(YH17:YH22)&gt;=1,"X","")</f>
        <v>X</v>
      </c>
      <c r="YI24" s="153" t="s">
        <v>969</v>
      </c>
      <c r="YJ24" s="153" t="str">
        <f>IF(SUM(YJ17:YJ22)&gt;=1,"X","")</f>
        <v/>
      </c>
      <c r="YK24" s="153" t="s">
        <v>114</v>
      </c>
      <c r="YL24" s="153" t="str">
        <f>IF(SUM(YL17:YL22)&gt;=1,"X","")</f>
        <v/>
      </c>
      <c r="YM24" s="153" t="s">
        <v>102</v>
      </c>
      <c r="YN24" s="153" t="s">
        <v>102</v>
      </c>
      <c r="YO24" s="153" t="s">
        <v>102</v>
      </c>
      <c r="YP24" s="153" t="s">
        <v>102</v>
      </c>
      <c r="YQ24" s="153" t="s">
        <v>102</v>
      </c>
      <c r="YR24" s="8" t="s">
        <v>102</v>
      </c>
      <c r="YS24" s="153" t="s">
        <v>102</v>
      </c>
      <c r="YT24" s="153" t="s">
        <v>114</v>
      </c>
      <c r="YU24" s="153" t="s">
        <v>102</v>
      </c>
      <c r="YV24" s="51" t="s">
        <v>102</v>
      </c>
      <c r="YW24" s="153" t="str">
        <f>IF(SUM(YW17:YW22)&gt;=1,"X","")</f>
        <v/>
      </c>
      <c r="YX24" s="153" t="s">
        <v>114</v>
      </c>
      <c r="YY24" s="153" t="s">
        <v>102</v>
      </c>
      <c r="YZ24" s="153" t="s">
        <v>102</v>
      </c>
      <c r="ZA24" s="51" t="s">
        <v>102</v>
      </c>
      <c r="ZB24" s="153" t="s">
        <v>102</v>
      </c>
      <c r="ZC24" s="153" t="s">
        <v>969</v>
      </c>
      <c r="ZD24" s="153" t="s">
        <v>969</v>
      </c>
      <c r="ZE24" s="153" t="s">
        <v>102</v>
      </c>
      <c r="ZF24" s="153" t="s">
        <v>114</v>
      </c>
      <c r="ZG24" s="153" t="s">
        <v>114</v>
      </c>
      <c r="ZH24" s="153" t="s">
        <v>114</v>
      </c>
      <c r="ZI24" s="153" t="s">
        <v>102</v>
      </c>
      <c r="ZJ24" s="153" t="s">
        <v>114</v>
      </c>
      <c r="ZK24" s="153" t="s">
        <v>114</v>
      </c>
      <c r="ZL24" s="153" t="s">
        <v>114</v>
      </c>
      <c r="ZM24" s="153" t="s">
        <v>102</v>
      </c>
      <c r="ZN24" s="153" t="s">
        <v>114</v>
      </c>
      <c r="ZO24" s="153" t="s">
        <v>102</v>
      </c>
      <c r="ZP24" s="153" t="s">
        <v>114</v>
      </c>
      <c r="ZQ24" s="153" t="s">
        <v>114</v>
      </c>
      <c r="ZR24" s="153" t="s">
        <v>102</v>
      </c>
      <c r="ZS24" s="153" t="s">
        <v>114</v>
      </c>
      <c r="ZT24" s="153" t="s">
        <v>114</v>
      </c>
      <c r="ZU24" s="153" t="s">
        <v>102</v>
      </c>
      <c r="ZV24" s="153" t="s">
        <v>114</v>
      </c>
      <c r="ZW24" s="153" t="s">
        <v>102</v>
      </c>
      <c r="ZX24" s="153" t="s">
        <v>114</v>
      </c>
      <c r="ZY24" s="153" t="s">
        <v>102</v>
      </c>
      <c r="ZZ24" s="153" t="s">
        <v>102</v>
      </c>
      <c r="AAA24" s="153" t="s">
        <v>102</v>
      </c>
      <c r="AAB24" s="153" t="s">
        <v>102</v>
      </c>
      <c r="AAC24" s="153" t="s">
        <v>114</v>
      </c>
      <c r="AAD24" s="153" t="s">
        <v>102</v>
      </c>
      <c r="AAE24" s="51" t="s">
        <v>102</v>
      </c>
      <c r="AAF24" s="153" t="s">
        <v>114</v>
      </c>
      <c r="AAG24" s="153" t="s">
        <v>102</v>
      </c>
      <c r="AAH24" s="153" t="s">
        <v>114</v>
      </c>
      <c r="AAI24" s="8" t="s">
        <v>102</v>
      </c>
      <c r="AAJ24" s="153" t="s">
        <v>102</v>
      </c>
      <c r="AAK24" s="153" t="s">
        <v>114</v>
      </c>
      <c r="AAL24" s="153" t="s">
        <v>102</v>
      </c>
      <c r="AAM24" s="153" t="s">
        <v>114</v>
      </c>
      <c r="AAN24" s="153" t="s">
        <v>102</v>
      </c>
      <c r="AAO24" s="153" t="s">
        <v>102</v>
      </c>
      <c r="AAP24" s="153" t="s">
        <v>102</v>
      </c>
      <c r="AAQ24" s="153" t="s">
        <v>114</v>
      </c>
      <c r="AAR24" s="153" t="s">
        <v>102</v>
      </c>
      <c r="AAS24" s="153" t="str">
        <f>IF(SUM(AAS17:AAS22)&gt;=1,"X","")</f>
        <v/>
      </c>
      <c r="AAT24" s="153" t="s">
        <v>102</v>
      </c>
      <c r="AAU24" s="153" t="s">
        <v>114</v>
      </c>
      <c r="AAV24" s="153" t="str">
        <f>IF(SUM(AAV17:AAV22)&gt;=1,"X","")</f>
        <v/>
      </c>
      <c r="AAW24" s="153" t="s">
        <v>102</v>
      </c>
      <c r="AAX24" s="153" t="s">
        <v>102</v>
      </c>
      <c r="AAY24" s="153" t="s">
        <v>102</v>
      </c>
      <c r="AAZ24" s="153" t="s">
        <v>102</v>
      </c>
      <c r="ABA24" s="153" t="s">
        <v>114</v>
      </c>
      <c r="ABB24" s="153" t="s">
        <v>114</v>
      </c>
      <c r="ABC24" s="153" t="s">
        <v>114</v>
      </c>
      <c r="ABD24" s="153" t="str">
        <f>IF(SUM(ABD17:ABD22)&gt;=1,"X","")</f>
        <v>X</v>
      </c>
      <c r="ABE24" s="153" t="s">
        <v>114</v>
      </c>
      <c r="ABF24" s="153" t="s">
        <v>114</v>
      </c>
      <c r="ABG24" s="153" t="s">
        <v>114</v>
      </c>
      <c r="ABH24" s="153" t="s">
        <v>102</v>
      </c>
      <c r="ABI24" s="153" t="s">
        <v>102</v>
      </c>
      <c r="ABJ24" s="153" t="str">
        <f>IF(SUM(ABJ17:ABJ22)&gt;=1,"X","")</f>
        <v>X</v>
      </c>
      <c r="ABK24" s="153" t="s">
        <v>102</v>
      </c>
      <c r="ABL24" s="153" t="s">
        <v>114</v>
      </c>
      <c r="ABM24" s="153" t="s">
        <v>102</v>
      </c>
      <c r="ABN24" s="153" t="str">
        <f>IF(SUM(ABN17:ABN22)&gt;=1,"X","")</f>
        <v>X</v>
      </c>
      <c r="ABO24" s="153" t="s">
        <v>114</v>
      </c>
      <c r="ABP24" s="153" t="s">
        <v>102</v>
      </c>
      <c r="ABQ24" s="153" t="s">
        <v>114</v>
      </c>
      <c r="ABR24" s="153" t="s">
        <v>114</v>
      </c>
      <c r="ABS24" s="153" t="s">
        <v>114</v>
      </c>
      <c r="ABT24" s="153" t="s">
        <v>114</v>
      </c>
      <c r="ABU24" s="153" t="str">
        <f>IF(SUM(ABU17:ABU22)&gt;=1,"X","")</f>
        <v>X</v>
      </c>
      <c r="ABV24" s="153" t="str">
        <f>IF(SUM(ABV17:ABV22)&gt;=1,"X","")</f>
        <v>X</v>
      </c>
      <c r="ABW24" s="153" t="s">
        <v>102</v>
      </c>
      <c r="ABX24" s="153" t="s">
        <v>102</v>
      </c>
      <c r="ABY24" s="153" t="s">
        <v>114</v>
      </c>
      <c r="ABZ24" s="153" t="str">
        <f>IF(SUM(ABZ17:ABZ22)&gt;=1,"X","")</f>
        <v>X</v>
      </c>
      <c r="ACA24" s="153" t="s">
        <v>102</v>
      </c>
      <c r="ACB24" s="153" t="s">
        <v>102</v>
      </c>
      <c r="ACC24" s="153" t="s">
        <v>102</v>
      </c>
      <c r="ACD24" s="153" t="s">
        <v>102</v>
      </c>
      <c r="ACE24" s="153" t="s">
        <v>102</v>
      </c>
      <c r="ACF24" s="153" t="s">
        <v>102</v>
      </c>
      <c r="ACG24" s="153" t="s">
        <v>102</v>
      </c>
      <c r="ACH24" s="153" t="s">
        <v>114</v>
      </c>
      <c r="ACI24" s="153" t="str">
        <f>IF(SUM(ACI17:ACI22)&gt;=1,"X","")</f>
        <v>X</v>
      </c>
      <c r="ACJ24" s="153" t="s">
        <v>114</v>
      </c>
      <c r="ACK24" s="153" t="s">
        <v>102</v>
      </c>
      <c r="ACL24" s="153" t="s">
        <v>102</v>
      </c>
      <c r="ACM24" s="153" t="str">
        <f>IF(SUM(ACM17:ACM22)&gt;=1,"X","")</f>
        <v>X</v>
      </c>
      <c r="ACN24" s="153" t="s">
        <v>102</v>
      </c>
      <c r="ACO24" s="153" t="s">
        <v>102</v>
      </c>
      <c r="ACP24" s="153" t="s">
        <v>102</v>
      </c>
      <c r="ACQ24" s="153" t="s">
        <v>102</v>
      </c>
      <c r="ACR24" s="153" t="s">
        <v>969</v>
      </c>
      <c r="ACS24" s="153" t="s">
        <v>114</v>
      </c>
      <c r="ACT24" s="153" t="str">
        <f>IF(SUM(ACT17:ACT22)&gt;=1,"X","")</f>
        <v>X</v>
      </c>
      <c r="ACU24" s="153" t="s">
        <v>114</v>
      </c>
      <c r="ACV24" s="153" t="s">
        <v>102</v>
      </c>
      <c r="ACW24" s="153" t="s">
        <v>102</v>
      </c>
      <c r="ACX24" s="153" t="s">
        <v>114</v>
      </c>
      <c r="ACY24" s="153" t="s">
        <v>114</v>
      </c>
      <c r="ACZ24" s="153" t="s">
        <v>114</v>
      </c>
      <c r="ADA24" s="153" t="s">
        <v>102</v>
      </c>
      <c r="ADB24" s="153" t="s">
        <v>102</v>
      </c>
      <c r="ADC24" s="153" t="s">
        <v>114</v>
      </c>
      <c r="ADD24" s="153" t="s">
        <v>114</v>
      </c>
      <c r="ADE24" s="153" t="s">
        <v>114</v>
      </c>
      <c r="ADF24" s="153" t="s">
        <v>114</v>
      </c>
      <c r="ADG24" s="153" t="s">
        <v>114</v>
      </c>
      <c r="ADH24" s="153" t="str">
        <f>IF(SUM(ADH17:ADH22)&gt;=1,"X","")</f>
        <v>X</v>
      </c>
      <c r="ADI24" s="153" t="s">
        <v>114</v>
      </c>
      <c r="ADJ24" s="153" t="s">
        <v>114</v>
      </c>
      <c r="ADK24" s="153" t="s">
        <v>114</v>
      </c>
      <c r="ADL24" s="153" t="str">
        <f>IF(SUM(ADL17:ADL22)&gt;=1,"X","")</f>
        <v>X</v>
      </c>
      <c r="ADM24" s="153" t="s">
        <v>969</v>
      </c>
      <c r="ADN24" s="153" t="s">
        <v>102</v>
      </c>
      <c r="ADO24" s="153" t="str">
        <f>IF(SUM(ADO17:ADO22)&gt;=1,"X","")</f>
        <v>X</v>
      </c>
      <c r="ADP24" s="153" t="s">
        <v>114</v>
      </c>
      <c r="ADQ24" s="153" t="s">
        <v>114</v>
      </c>
      <c r="ADR24" s="153" t="s">
        <v>114</v>
      </c>
      <c r="ADS24" s="153" t="s">
        <v>114</v>
      </c>
      <c r="ADT24" s="153" t="s">
        <v>102</v>
      </c>
      <c r="ADU24" s="153" t="s">
        <v>114</v>
      </c>
      <c r="ADV24" s="153" t="s">
        <v>114</v>
      </c>
      <c r="ADW24" s="153" t="s">
        <v>114</v>
      </c>
      <c r="ADX24" s="153" t="s">
        <v>102</v>
      </c>
      <c r="ADY24" s="153" t="str">
        <f>IF(SUM(ADY17:ADY22)&gt;=1,"X","")</f>
        <v>X</v>
      </c>
      <c r="ADZ24" s="153" t="s">
        <v>102</v>
      </c>
      <c r="AEA24" s="153" t="s">
        <v>114</v>
      </c>
      <c r="AEB24" s="153" t="s">
        <v>102</v>
      </c>
      <c r="AEC24" s="153" t="s">
        <v>114</v>
      </c>
      <c r="AED24" s="153" t="str">
        <f>IF(SUM(AED17:AED22)&gt;=1,"X","")</f>
        <v>X</v>
      </c>
      <c r="AEE24" s="153" t="s">
        <v>114</v>
      </c>
      <c r="AEF24" s="153" t="s">
        <v>102</v>
      </c>
      <c r="AEG24" s="153" t="s">
        <v>102</v>
      </c>
      <c r="AEH24" s="153" t="s">
        <v>114</v>
      </c>
      <c r="AEI24" s="153" t="s">
        <v>102</v>
      </c>
      <c r="AEJ24" s="153" t="s">
        <v>114</v>
      </c>
      <c r="AEK24" s="153" t="s">
        <v>102</v>
      </c>
      <c r="AEL24" s="153" t="s">
        <v>102</v>
      </c>
      <c r="AEM24" s="153" t="s">
        <v>102</v>
      </c>
      <c r="AEN24" s="153" t="s">
        <v>114</v>
      </c>
      <c r="AEO24" s="153" t="str">
        <f>IF(SUM(AEO17:AEO22)&gt;=1,"X","")</f>
        <v>X</v>
      </c>
      <c r="AEP24" s="153" t="s">
        <v>102</v>
      </c>
      <c r="AEQ24" s="153" t="s">
        <v>114</v>
      </c>
      <c r="AER24" s="153" t="s">
        <v>102</v>
      </c>
      <c r="AES24" s="153" t="s">
        <v>102</v>
      </c>
      <c r="AET24" s="153" t="s">
        <v>102</v>
      </c>
      <c r="AEU24" s="153" t="s">
        <v>102</v>
      </c>
      <c r="AEV24" s="153" t="s">
        <v>114</v>
      </c>
      <c r="AEW24" s="153" t="s">
        <v>114</v>
      </c>
      <c r="AEX24" s="153" t="str">
        <f>IF(SUM(AEX17:AEX22)&gt;=1,"X","")</f>
        <v/>
      </c>
      <c r="AEY24" s="153" t="s">
        <v>114</v>
      </c>
      <c r="AEZ24" s="153" t="s">
        <v>114</v>
      </c>
      <c r="AFA24" s="153" t="str">
        <f>IF(SUM(AFA17:AFA22)&gt;=1,"X","")</f>
        <v>X</v>
      </c>
      <c r="AFB24" s="153" t="s">
        <v>114</v>
      </c>
      <c r="AFC24" s="153" t="s">
        <v>114</v>
      </c>
      <c r="AFD24" s="153" t="s">
        <v>102</v>
      </c>
      <c r="AFE24" s="153" t="s">
        <v>102</v>
      </c>
      <c r="AFF24" s="153" t="s">
        <v>114</v>
      </c>
      <c r="AFG24" s="153" t="s">
        <v>114</v>
      </c>
      <c r="AFH24" s="153" t="str">
        <f>IF(SUM(AFH17:AFH22)&gt;=1,"X","")</f>
        <v>X</v>
      </c>
      <c r="AFI24" s="153" t="s">
        <v>102</v>
      </c>
      <c r="AFJ24" s="153" t="str">
        <f>IF(SUM(AFJ17:AFJ22)&gt;=1,"X","")</f>
        <v>X</v>
      </c>
      <c r="AFK24" s="153" t="str">
        <f>IF(SUM(AFK17:AFK22)&gt;=1,"X","")</f>
        <v>X</v>
      </c>
      <c r="AFL24" s="153" t="s">
        <v>114</v>
      </c>
      <c r="AFM24" s="153" t="s">
        <v>114</v>
      </c>
      <c r="AFN24" s="153" t="s">
        <v>114</v>
      </c>
      <c r="AFO24" s="153" t="str">
        <f>IF(SUM(AFO17:AFO22)&gt;=1,"X","")</f>
        <v>X</v>
      </c>
      <c r="AFP24" s="153" t="str">
        <f>IF(SUM(AFP17:AFP22)&gt;=1,"X","")</f>
        <v>X</v>
      </c>
      <c r="AFQ24" s="153" t="s">
        <v>114</v>
      </c>
      <c r="AFR24" s="153" t="s">
        <v>114</v>
      </c>
      <c r="AFS24" s="153" t="str">
        <f>IF(SUM(AFS17:AFS22)&gt;=1,"X","")</f>
        <v>X</v>
      </c>
      <c r="AFT24" s="153" t="s">
        <v>102</v>
      </c>
      <c r="AFU24" s="153" t="s">
        <v>114</v>
      </c>
      <c r="AFV24" s="153" t="s">
        <v>114</v>
      </c>
      <c r="AFW24" s="153" t="str">
        <f>IF(SUM(AFW17:AFW22)&gt;=1,"X","")</f>
        <v>X</v>
      </c>
      <c r="AFX24" s="153" t="s">
        <v>114</v>
      </c>
      <c r="AFY24" s="153" t="str">
        <f>IF(SUM(AFY17:AFY22)&gt;=1,"X","")</f>
        <v>X</v>
      </c>
      <c r="AFZ24" s="153" t="s">
        <v>114</v>
      </c>
      <c r="AGA24" s="153" t="str">
        <f>IF(SUM(AGA17:AGA22)&gt;=1,"X","")</f>
        <v>X</v>
      </c>
      <c r="AGB24" s="153" t="str">
        <f>IF(SUM(AGB17:AGB22)&gt;=1,"X","")</f>
        <v>X</v>
      </c>
      <c r="AGC24" s="153" t="s">
        <v>114</v>
      </c>
      <c r="AGD24" s="8" t="s">
        <v>102</v>
      </c>
      <c r="AGE24" s="153" t="s">
        <v>114</v>
      </c>
      <c r="AGF24" s="153" t="str">
        <f>IF(SUM(AGF17:AGF22)&gt;=1,"X","")</f>
        <v>X</v>
      </c>
      <c r="AGG24" s="153" t="s">
        <v>969</v>
      </c>
      <c r="AGH24" s="153" t="s">
        <v>114</v>
      </c>
      <c r="AGI24" s="153" t="s">
        <v>102</v>
      </c>
      <c r="AGJ24" s="153" t="s">
        <v>114</v>
      </c>
      <c r="AGK24" s="153" t="s">
        <v>114</v>
      </c>
      <c r="AGL24" s="153" t="s">
        <v>102</v>
      </c>
      <c r="AGM24" s="8" t="s">
        <v>102</v>
      </c>
      <c r="AGN24" s="153" t="str">
        <f>IF(SUM(AGN17:AGN22)&gt;=1,"X","")</f>
        <v>X</v>
      </c>
      <c r="AGO24" s="153" t="s">
        <v>114</v>
      </c>
      <c r="AGP24" s="153" t="s">
        <v>102</v>
      </c>
      <c r="AGQ24" s="153" t="s">
        <v>114</v>
      </c>
      <c r="AGR24" s="153" t="s">
        <v>114</v>
      </c>
      <c r="AGS24" s="153" t="s">
        <v>114</v>
      </c>
      <c r="AGT24" s="153" t="s">
        <v>114</v>
      </c>
      <c r="AGU24" s="153" t="s">
        <v>114</v>
      </c>
      <c r="AGV24" s="153" t="s">
        <v>114</v>
      </c>
      <c r="AGW24" s="153" t="s">
        <v>114</v>
      </c>
      <c r="AGX24" s="153" t="s">
        <v>969</v>
      </c>
      <c r="AGY24" s="153" t="str">
        <f>IF(SUM(AGY17:AGY22)&gt;=1,"X","")</f>
        <v>X</v>
      </c>
      <c r="AGZ24" s="153" t="s">
        <v>114</v>
      </c>
      <c r="AHA24" s="153" t="s">
        <v>114</v>
      </c>
      <c r="AHB24" s="153" t="s">
        <v>102</v>
      </c>
      <c r="AHC24" s="153" t="str">
        <f>IF(SUM(AHC17:AHC22)&gt;=1,"X","")</f>
        <v>X</v>
      </c>
      <c r="AHD24" s="153" t="str">
        <f>IF(SUM(AHD17:AHD22)&gt;=1,"X","")</f>
        <v>X</v>
      </c>
      <c r="AHE24" s="153" t="str">
        <f>IF(SUM(AHE17:AHE22)&gt;=1,"X","")</f>
        <v>X</v>
      </c>
      <c r="AHF24" s="153" t="s">
        <v>114</v>
      </c>
      <c r="AHG24" s="153" t="str">
        <f>IF(SUM(AHG17:AHG22)&gt;=1,"X","")</f>
        <v>X</v>
      </c>
      <c r="AHH24" s="153" t="s">
        <v>114</v>
      </c>
      <c r="AHI24" s="153" t="s">
        <v>114</v>
      </c>
      <c r="AHJ24" s="153" t="s">
        <v>114</v>
      </c>
      <c r="AHK24" s="153" t="s">
        <v>114</v>
      </c>
      <c r="AHL24" s="153" t="str">
        <f>IF(SUM(AHL17:AHL22)&gt;=1,"X","")</f>
        <v>X</v>
      </c>
      <c r="AHM24" s="153" t="s">
        <v>114</v>
      </c>
      <c r="AHN24" s="153" t="s">
        <v>102</v>
      </c>
      <c r="AHO24" s="153" t="s">
        <v>114</v>
      </c>
      <c r="AHP24" s="153" t="str">
        <f>IF(SUM(AHP17:AHP22)&gt;=1,"X","")</f>
        <v>X</v>
      </c>
      <c r="AHQ24" s="153" t="s">
        <v>102</v>
      </c>
      <c r="AHR24" s="153" t="s">
        <v>114</v>
      </c>
      <c r="AHS24" s="153" t="s">
        <v>114</v>
      </c>
      <c r="AHT24" s="153" t="str">
        <f>IF(SUM(AHT17:AHT22)&gt;=1,"X","")</f>
        <v>X</v>
      </c>
      <c r="AHU24" s="153" t="s">
        <v>114</v>
      </c>
      <c r="AHV24" s="153" t="s">
        <v>114</v>
      </c>
      <c r="AHW24" s="153" t="s">
        <v>114</v>
      </c>
      <c r="AHX24" s="153" t="s">
        <v>114</v>
      </c>
      <c r="AHY24" s="153" t="s">
        <v>114</v>
      </c>
      <c r="AHZ24" s="153" t="s">
        <v>114</v>
      </c>
      <c r="AIA24" s="153" t="str">
        <f>IF(SUM(AIA17:AIA22)&gt;=1,"X","")</f>
        <v>X</v>
      </c>
      <c r="AIB24" s="153" t="str">
        <f>IF(SUM(AIB17:AIB22)&gt;=1,"X","")</f>
        <v>X</v>
      </c>
      <c r="AIC24" s="153" t="str">
        <f>IF(SUM(AIC17:AIC22)&gt;=1,"X","")</f>
        <v>X</v>
      </c>
      <c r="AID24" s="153" t="s">
        <v>114</v>
      </c>
      <c r="AIE24" s="153" t="s">
        <v>114</v>
      </c>
      <c r="AIF24" s="153" t="s">
        <v>114</v>
      </c>
      <c r="AIG24" s="153" t="s">
        <v>102</v>
      </c>
      <c r="AIH24" s="153" t="s">
        <v>114</v>
      </c>
      <c r="AII24" s="153" t="str">
        <f>IF(SUM(AII17:AII22)&gt;=1,"X","")</f>
        <v>X</v>
      </c>
      <c r="AIJ24" s="153" t="str">
        <f>IF(SUM(AIJ17:AIJ22)&gt;=1,"X","")</f>
        <v>X</v>
      </c>
      <c r="AIK24" s="153" t="str">
        <f>IF(SUM(AIK17:AIK22)&gt;=1,"X","")</f>
        <v>X</v>
      </c>
      <c r="AIL24" s="153" t="s">
        <v>114</v>
      </c>
      <c r="AIM24" s="153" t="s">
        <v>114</v>
      </c>
      <c r="AIN24" s="153" t="s">
        <v>102</v>
      </c>
      <c r="AIO24" s="153" t="s">
        <v>102</v>
      </c>
      <c r="AIP24" s="153" t="str">
        <f>IF(SUM(AIP17:AIP22)&gt;=1,"X","")</f>
        <v>X</v>
      </c>
      <c r="AIQ24" s="153" t="s">
        <v>102</v>
      </c>
      <c r="AIR24" s="153" t="s">
        <v>102</v>
      </c>
      <c r="AIS24" s="153" t="s">
        <v>114</v>
      </c>
      <c r="AIT24" s="153" t="s">
        <v>114</v>
      </c>
      <c r="AIU24" s="153" t="s">
        <v>114</v>
      </c>
      <c r="AIV24" s="153" t="s">
        <v>102</v>
      </c>
      <c r="AIW24" s="153" t="str">
        <f>IF(SUM(AIW17:AIW22)&gt;=1,"X","")</f>
        <v>X</v>
      </c>
      <c r="AIX24" s="153" t="s">
        <v>114</v>
      </c>
      <c r="AIY24" s="153" t="str">
        <f>IF(SUM(AIY17:AIY22)&gt;=1,"X","")</f>
        <v>X</v>
      </c>
      <c r="AIZ24" s="153" t="s">
        <v>114</v>
      </c>
      <c r="AJA24" s="153" t="str">
        <f>IF(SUM(AJA17:AJA22)&gt;=1,"X","")</f>
        <v>X</v>
      </c>
      <c r="AJB24" s="153" t="str">
        <f>IF(SUM(AJB17:AJB22)&gt;=1,"X","")</f>
        <v>X</v>
      </c>
      <c r="AJC24" s="153" t="str">
        <f>IF(SUM(AJC17:AJC22)&gt;=1,"X","")</f>
        <v>X</v>
      </c>
      <c r="AJD24" s="153" t="s">
        <v>114</v>
      </c>
      <c r="AJE24" s="153" t="str">
        <f>IF(SUM(AJE17:AJE22)&gt;=1,"X","")</f>
        <v>X</v>
      </c>
      <c r="AJF24" s="153" t="str">
        <f>IF(SUM(AJF17:AJF22)&gt;=1,"X","")</f>
        <v>X</v>
      </c>
      <c r="AJG24" s="153" t="s">
        <v>114</v>
      </c>
      <c r="AJH24" s="153" t="s">
        <v>102</v>
      </c>
      <c r="AJI24" s="153" t="str">
        <f>IF(SUM(AJI17:AJI22)&gt;=1,"X","")</f>
        <v>X</v>
      </c>
      <c r="AJJ24" s="153" t="str">
        <f>IF(SUM(AJJ17:AJJ22)&gt;=1,"X","")</f>
        <v>X</v>
      </c>
      <c r="AJK24" s="153" t="s">
        <v>102</v>
      </c>
      <c r="AJL24" s="153" t="s">
        <v>114</v>
      </c>
      <c r="AJM24" s="153" t="s">
        <v>102</v>
      </c>
      <c r="AJN24" s="153" t="s">
        <v>114</v>
      </c>
      <c r="AJO24" s="153" t="s">
        <v>114</v>
      </c>
      <c r="AJP24" s="153" t="s">
        <v>102</v>
      </c>
      <c r="AJQ24" s="153" t="str">
        <f>IF(SUM(AJQ17:AJQ22)&gt;=1,"X","")</f>
        <v>X</v>
      </c>
      <c r="AJR24" s="153" t="s">
        <v>969</v>
      </c>
      <c r="AJS24" s="153" t="s">
        <v>102</v>
      </c>
      <c r="AJT24" s="153" t="s">
        <v>114</v>
      </c>
      <c r="AJU24" s="153" t="s">
        <v>102</v>
      </c>
      <c r="AJV24" s="153" t="str">
        <f>IF(SUM(AJV17:AJV22)&gt;=1,"X","")</f>
        <v>X</v>
      </c>
      <c r="AJW24" s="153" t="s">
        <v>114</v>
      </c>
      <c r="AJX24" s="153" t="s">
        <v>102</v>
      </c>
      <c r="AJY24" s="8" t="s">
        <v>102</v>
      </c>
      <c r="AJZ24" s="153" t="s">
        <v>102</v>
      </c>
      <c r="AKA24" s="153" t="s">
        <v>114</v>
      </c>
      <c r="AKB24" s="153" t="s">
        <v>114</v>
      </c>
      <c r="AKC24" s="153" t="s">
        <v>114</v>
      </c>
      <c r="AKD24" s="153" t="s">
        <v>114</v>
      </c>
      <c r="AKE24" s="153" t="s">
        <v>114</v>
      </c>
      <c r="AKF24" s="153" t="s">
        <v>114</v>
      </c>
      <c r="AKG24" s="153" t="s">
        <v>114</v>
      </c>
      <c r="AKH24" s="8" t="s">
        <v>102</v>
      </c>
      <c r="AKI24" s="153" t="s">
        <v>102</v>
      </c>
      <c r="AKJ24" s="153" t="s">
        <v>102</v>
      </c>
      <c r="AKK24" s="153" t="s">
        <v>102</v>
      </c>
      <c r="AKL24" s="153" t="str">
        <f>IF(SUM(AKL17:AKL22)&gt;=1,"X","")</f>
        <v>X</v>
      </c>
      <c r="AKM24" s="153" t="s">
        <v>102</v>
      </c>
      <c r="AKN24" s="153" t="s">
        <v>114</v>
      </c>
      <c r="AKO24" s="153" t="str">
        <f>IF(SUM(AKO17:AKO22)&gt;=1,"X","")</f>
        <v>X</v>
      </c>
      <c r="AKP24" s="153" t="s">
        <v>102</v>
      </c>
      <c r="AKQ24" s="153" t="s">
        <v>114</v>
      </c>
      <c r="AKR24" s="153" t="s">
        <v>114</v>
      </c>
      <c r="AKS24" s="153" t="s">
        <v>114</v>
      </c>
      <c r="AKT24" s="153" t="s">
        <v>102</v>
      </c>
    </row>
    <row r="25" spans="1:982" x14ac:dyDescent="0.3">
      <c r="A25" s="155" t="s">
        <v>960</v>
      </c>
      <c r="B25" s="156"/>
      <c r="C25" s="157" t="s">
        <v>102</v>
      </c>
      <c r="D25" s="157" t="s">
        <v>102</v>
      </c>
      <c r="E25" s="157" t="s">
        <v>114</v>
      </c>
      <c r="F25" s="157" t="s">
        <v>102</v>
      </c>
      <c r="G25" s="157" t="s">
        <v>102</v>
      </c>
      <c r="H25" s="157" t="s">
        <v>102</v>
      </c>
      <c r="I25" s="157" t="s">
        <v>102</v>
      </c>
      <c r="J25" s="157" t="s">
        <v>102</v>
      </c>
      <c r="K25" s="157" t="s">
        <v>102</v>
      </c>
      <c r="L25" s="157" t="s">
        <v>114</v>
      </c>
      <c r="M25" s="157" t="s">
        <v>102</v>
      </c>
      <c r="N25" s="157" t="s">
        <v>102</v>
      </c>
      <c r="O25" s="157" t="s">
        <v>102</v>
      </c>
      <c r="P25" s="157" t="s">
        <v>102</v>
      </c>
      <c r="Q25" s="157" t="s">
        <v>102</v>
      </c>
      <c r="R25" s="157" t="s">
        <v>102</v>
      </c>
      <c r="S25" s="157" t="s">
        <v>102</v>
      </c>
      <c r="T25" s="157" t="s">
        <v>102</v>
      </c>
      <c r="U25" s="157" t="s">
        <v>102</v>
      </c>
      <c r="V25" s="157" t="s">
        <v>102</v>
      </c>
      <c r="W25" s="157" t="s">
        <v>102</v>
      </c>
      <c r="X25" s="157" t="s">
        <v>102</v>
      </c>
      <c r="Y25" s="157" t="s">
        <v>114</v>
      </c>
      <c r="Z25" s="157" t="s">
        <v>102</v>
      </c>
      <c r="AA25" s="157" t="s">
        <v>102</v>
      </c>
      <c r="AB25" s="157" t="s">
        <v>102</v>
      </c>
      <c r="AC25" s="157" t="s">
        <v>114</v>
      </c>
      <c r="AD25" s="157" t="s">
        <v>114</v>
      </c>
      <c r="AE25" s="157" t="s">
        <v>102</v>
      </c>
      <c r="AF25" s="157" t="s">
        <v>102</v>
      </c>
      <c r="AG25" s="157" t="s">
        <v>114</v>
      </c>
      <c r="AH25" s="157" t="s">
        <v>102</v>
      </c>
      <c r="AI25" s="157" t="s">
        <v>102</v>
      </c>
      <c r="AJ25" s="157" t="s">
        <v>102</v>
      </c>
      <c r="AK25" s="157" t="s">
        <v>114</v>
      </c>
      <c r="AL25" s="157" t="s">
        <v>114</v>
      </c>
      <c r="AM25" s="157" t="s">
        <v>114</v>
      </c>
      <c r="AN25" s="157" t="s">
        <v>102</v>
      </c>
      <c r="AO25" s="157" t="s">
        <v>102</v>
      </c>
      <c r="AP25" s="157" t="s">
        <v>102</v>
      </c>
      <c r="AQ25" s="157" t="s">
        <v>102</v>
      </c>
      <c r="AR25" s="157" t="s">
        <v>114</v>
      </c>
      <c r="AS25" s="157" t="s">
        <v>102</v>
      </c>
      <c r="AT25" s="157" t="s">
        <v>102</v>
      </c>
      <c r="AU25" s="157"/>
      <c r="AV25" s="157" t="s">
        <v>114</v>
      </c>
      <c r="AW25" s="157" t="s">
        <v>114</v>
      </c>
      <c r="AX25" s="157" t="s">
        <v>114</v>
      </c>
      <c r="AY25" s="157" t="s">
        <v>102</v>
      </c>
      <c r="AZ25" s="157" t="s">
        <v>114</v>
      </c>
      <c r="BA25" s="157" t="s">
        <v>114</v>
      </c>
      <c r="BB25" s="157" t="s">
        <v>102</v>
      </c>
      <c r="BC25" s="157" t="s">
        <v>102</v>
      </c>
      <c r="BD25" s="157" t="s">
        <v>114</v>
      </c>
      <c r="BE25" s="157"/>
      <c r="BF25" s="157" t="s">
        <v>102</v>
      </c>
      <c r="BG25" s="157" t="s">
        <v>102</v>
      </c>
      <c r="BH25" s="157" t="s">
        <v>102</v>
      </c>
      <c r="BI25" s="157" t="s">
        <v>102</v>
      </c>
      <c r="BJ25" s="157" t="s">
        <v>102</v>
      </c>
      <c r="BK25" s="157"/>
      <c r="BL25" s="157" t="s">
        <v>102</v>
      </c>
      <c r="BM25" s="157" t="s">
        <v>102</v>
      </c>
      <c r="BN25" s="157" t="s">
        <v>114</v>
      </c>
      <c r="BO25" s="157" t="s">
        <v>102</v>
      </c>
      <c r="BP25" s="157" t="s">
        <v>102</v>
      </c>
      <c r="BQ25" s="157" t="s">
        <v>102</v>
      </c>
      <c r="BR25" s="157" t="s">
        <v>102</v>
      </c>
      <c r="BS25" s="157" t="s">
        <v>114</v>
      </c>
      <c r="BT25" s="157" t="s">
        <v>114</v>
      </c>
      <c r="BU25" s="157" t="s">
        <v>114</v>
      </c>
      <c r="BV25" s="157" t="s">
        <v>114</v>
      </c>
      <c r="BW25" s="157" t="s">
        <v>114</v>
      </c>
      <c r="BX25" s="157" t="s">
        <v>114</v>
      </c>
      <c r="BY25" s="157" t="s">
        <v>114</v>
      </c>
      <c r="BZ25" s="157" t="s">
        <v>102</v>
      </c>
      <c r="CA25" s="157" t="s">
        <v>114</v>
      </c>
      <c r="CB25" s="157" t="s">
        <v>102</v>
      </c>
      <c r="CC25" s="157" t="s">
        <v>114</v>
      </c>
      <c r="CD25" s="157" t="s">
        <v>114</v>
      </c>
      <c r="CE25" s="157" t="s">
        <v>114</v>
      </c>
      <c r="CF25" s="157" t="s">
        <v>114</v>
      </c>
      <c r="CG25" s="157" t="s">
        <v>102</v>
      </c>
      <c r="CH25" s="157" t="s">
        <v>102</v>
      </c>
      <c r="CI25" s="157" t="s">
        <v>102</v>
      </c>
      <c r="CJ25" s="157" t="s">
        <v>102</v>
      </c>
      <c r="CK25" s="157" t="s">
        <v>114</v>
      </c>
      <c r="CL25" s="8" t="s">
        <v>102</v>
      </c>
      <c r="CM25" s="157" t="s">
        <v>102</v>
      </c>
      <c r="CN25" s="8" t="s">
        <v>102</v>
      </c>
      <c r="CO25" s="157" t="s">
        <v>102</v>
      </c>
      <c r="CP25" s="157" t="s">
        <v>102</v>
      </c>
      <c r="CQ25" s="157" t="s">
        <v>102</v>
      </c>
      <c r="CR25" s="157" t="s">
        <v>102</v>
      </c>
      <c r="CS25" s="157" t="s">
        <v>102</v>
      </c>
      <c r="CT25" s="157" t="s">
        <v>102</v>
      </c>
      <c r="CU25" s="157" t="s">
        <v>114</v>
      </c>
      <c r="CV25" s="157" t="s">
        <v>114</v>
      </c>
      <c r="CW25" s="157" t="s">
        <v>114</v>
      </c>
      <c r="CX25" s="157" t="s">
        <v>114</v>
      </c>
      <c r="CY25" s="157" t="s">
        <v>102</v>
      </c>
      <c r="CZ25" s="157" t="s">
        <v>102</v>
      </c>
      <c r="DA25" s="157" t="s">
        <v>114</v>
      </c>
      <c r="DB25" s="157" t="s">
        <v>114</v>
      </c>
      <c r="DC25" s="157" t="s">
        <v>102</v>
      </c>
      <c r="DD25" s="157" t="s">
        <v>114</v>
      </c>
      <c r="DE25" s="157" t="s">
        <v>102</v>
      </c>
      <c r="DF25" s="157" t="s">
        <v>102</v>
      </c>
      <c r="DG25" s="157" t="s">
        <v>114</v>
      </c>
      <c r="DH25" s="157" t="s">
        <v>114</v>
      </c>
      <c r="DI25" s="157" t="s">
        <v>114</v>
      </c>
      <c r="DJ25" s="157" t="s">
        <v>102</v>
      </c>
      <c r="DK25" s="157" t="s">
        <v>102</v>
      </c>
      <c r="DL25" s="157" t="s">
        <v>114</v>
      </c>
      <c r="DM25" s="157" t="s">
        <v>102</v>
      </c>
      <c r="DN25" s="157" t="s">
        <v>114</v>
      </c>
      <c r="DO25" s="157" t="s">
        <v>114</v>
      </c>
      <c r="DP25" s="157" t="s">
        <v>102</v>
      </c>
      <c r="DQ25" s="157" t="s">
        <v>114</v>
      </c>
      <c r="DR25" s="157" t="s">
        <v>102</v>
      </c>
      <c r="DS25" s="157" t="s">
        <v>114</v>
      </c>
      <c r="DT25" s="157" t="s">
        <v>114</v>
      </c>
      <c r="DU25" s="8" t="s">
        <v>102</v>
      </c>
      <c r="DV25" s="157" t="s">
        <v>102</v>
      </c>
      <c r="DW25" s="157" t="s">
        <v>102</v>
      </c>
      <c r="DX25" s="157" t="s">
        <v>102</v>
      </c>
      <c r="DY25" s="157" t="s">
        <v>114</v>
      </c>
      <c r="DZ25" s="157" t="s">
        <v>114</v>
      </c>
      <c r="EA25" s="157" t="s">
        <v>102</v>
      </c>
      <c r="EB25" s="157" t="s">
        <v>102</v>
      </c>
      <c r="EC25" s="157" t="s">
        <v>114</v>
      </c>
      <c r="ED25" s="157" t="s">
        <v>102</v>
      </c>
      <c r="EE25" s="157" t="s">
        <v>114</v>
      </c>
      <c r="EF25" s="157" t="s">
        <v>102</v>
      </c>
      <c r="EG25" s="157" t="s">
        <v>102</v>
      </c>
      <c r="EH25" s="157" t="s">
        <v>102</v>
      </c>
      <c r="EI25" s="157" t="s">
        <v>114</v>
      </c>
      <c r="EJ25" s="157" t="s">
        <v>102</v>
      </c>
      <c r="EK25" s="157" t="s">
        <v>102</v>
      </c>
      <c r="EL25" s="157" t="s">
        <v>114</v>
      </c>
      <c r="EM25" s="157" t="s">
        <v>102</v>
      </c>
      <c r="EN25" s="157" t="s">
        <v>114</v>
      </c>
      <c r="EO25" s="157" t="s">
        <v>102</v>
      </c>
      <c r="EP25" s="157" t="s">
        <v>102</v>
      </c>
      <c r="EQ25" s="157" t="s">
        <v>102</v>
      </c>
      <c r="ER25" s="157" t="s">
        <v>102</v>
      </c>
      <c r="ES25" s="157" t="s">
        <v>102</v>
      </c>
      <c r="ET25" s="157"/>
      <c r="EU25" s="157" t="s">
        <v>102</v>
      </c>
      <c r="EV25" s="157" t="s">
        <v>102</v>
      </c>
      <c r="EW25" s="157"/>
      <c r="EX25" s="157" t="s">
        <v>114</v>
      </c>
      <c r="EY25" s="157" t="s">
        <v>114</v>
      </c>
      <c r="EZ25" s="157" t="s">
        <v>114</v>
      </c>
      <c r="FA25" s="157" t="s">
        <v>114</v>
      </c>
      <c r="FB25" s="157" t="s">
        <v>114</v>
      </c>
      <c r="FC25" s="157" t="s">
        <v>114</v>
      </c>
      <c r="FD25" s="157" t="s">
        <v>114</v>
      </c>
      <c r="FE25" s="157" t="s">
        <v>114</v>
      </c>
      <c r="FF25" s="157" t="s">
        <v>102</v>
      </c>
      <c r="FG25" s="157" t="s">
        <v>102</v>
      </c>
      <c r="FH25" s="157" t="s">
        <v>114</v>
      </c>
      <c r="FI25" s="157" t="s">
        <v>102</v>
      </c>
      <c r="FJ25" s="157" t="s">
        <v>114</v>
      </c>
      <c r="FK25" s="157" t="s">
        <v>114</v>
      </c>
      <c r="FL25" s="157" t="s">
        <v>102</v>
      </c>
      <c r="FM25" s="157" t="s">
        <v>102</v>
      </c>
      <c r="FN25" s="157" t="s">
        <v>102</v>
      </c>
      <c r="FO25" s="157" t="s">
        <v>102</v>
      </c>
      <c r="FP25" s="157" t="s">
        <v>114</v>
      </c>
      <c r="FQ25" s="157" t="s">
        <v>102</v>
      </c>
      <c r="FR25" s="157" t="s">
        <v>102</v>
      </c>
      <c r="FS25" s="157" t="s">
        <v>114</v>
      </c>
      <c r="FT25" s="157" t="s">
        <v>102</v>
      </c>
      <c r="FU25" s="157" t="s">
        <v>102</v>
      </c>
      <c r="FV25" s="157" t="s">
        <v>114</v>
      </c>
      <c r="FW25" s="157" t="s">
        <v>102</v>
      </c>
      <c r="FX25" s="157" t="s">
        <v>102</v>
      </c>
      <c r="FY25" s="157" t="s">
        <v>102</v>
      </c>
      <c r="FZ25" s="157" t="s">
        <v>114</v>
      </c>
      <c r="GA25" s="157" t="s">
        <v>102</v>
      </c>
      <c r="GB25" s="157" t="s">
        <v>102</v>
      </c>
      <c r="GC25" s="157" t="s">
        <v>102</v>
      </c>
      <c r="GD25" s="157" t="s">
        <v>114</v>
      </c>
      <c r="GE25" s="157" t="s">
        <v>102</v>
      </c>
      <c r="GF25" s="157" t="s">
        <v>114</v>
      </c>
      <c r="GG25" s="157" t="s">
        <v>102</v>
      </c>
      <c r="GH25" s="157" t="s">
        <v>102</v>
      </c>
      <c r="GI25" s="157" t="s">
        <v>114</v>
      </c>
      <c r="GJ25" s="157" t="s">
        <v>102</v>
      </c>
      <c r="GK25" s="157" t="s">
        <v>114</v>
      </c>
      <c r="GL25" s="157" t="s">
        <v>114</v>
      </c>
      <c r="GM25" s="157" t="s">
        <v>114</v>
      </c>
      <c r="GN25" s="157" t="s">
        <v>114</v>
      </c>
      <c r="GO25" s="157" t="s">
        <v>102</v>
      </c>
      <c r="GP25" s="157" t="s">
        <v>102</v>
      </c>
      <c r="GQ25" s="157" t="s">
        <v>114</v>
      </c>
      <c r="GR25" s="157" t="s">
        <v>114</v>
      </c>
      <c r="GS25" s="157" t="s">
        <v>114</v>
      </c>
      <c r="GT25" s="157" t="s">
        <v>114</v>
      </c>
      <c r="GU25" s="157" t="s">
        <v>114</v>
      </c>
      <c r="GV25" s="157" t="s">
        <v>102</v>
      </c>
      <c r="GW25" s="157" t="s">
        <v>114</v>
      </c>
      <c r="GX25" s="157" t="s">
        <v>114</v>
      </c>
      <c r="GY25" s="157" t="s">
        <v>114</v>
      </c>
      <c r="GZ25" s="157" t="s">
        <v>114</v>
      </c>
      <c r="HA25" s="157" t="s">
        <v>114</v>
      </c>
      <c r="HB25" s="157" t="s">
        <v>114</v>
      </c>
      <c r="HC25" s="157" t="s">
        <v>114</v>
      </c>
      <c r="HD25" s="157" t="s">
        <v>114</v>
      </c>
      <c r="HE25" s="157"/>
      <c r="HF25" s="157" t="s">
        <v>114</v>
      </c>
      <c r="HG25" s="157"/>
      <c r="HH25" s="157" t="s">
        <v>114</v>
      </c>
      <c r="HI25" s="157" t="s">
        <v>102</v>
      </c>
      <c r="HJ25" s="157" t="s">
        <v>114</v>
      </c>
      <c r="HK25" s="157"/>
      <c r="HL25" s="157" t="s">
        <v>102</v>
      </c>
      <c r="HM25" s="157" t="s">
        <v>102</v>
      </c>
      <c r="HN25" s="157" t="s">
        <v>102</v>
      </c>
      <c r="HO25" s="157" t="s">
        <v>114</v>
      </c>
      <c r="HP25" s="157" t="s">
        <v>102</v>
      </c>
      <c r="HQ25" s="157" t="s">
        <v>102</v>
      </c>
      <c r="HR25" s="157" t="s">
        <v>102</v>
      </c>
      <c r="HS25" s="157" t="s">
        <v>114</v>
      </c>
      <c r="HT25" s="157" t="s">
        <v>102</v>
      </c>
      <c r="HU25" s="157" t="s">
        <v>114</v>
      </c>
      <c r="HV25" s="157" t="s">
        <v>102</v>
      </c>
      <c r="HW25" s="157" t="s">
        <v>114</v>
      </c>
      <c r="HX25" s="157" t="s">
        <v>114</v>
      </c>
      <c r="HY25" s="157" t="s">
        <v>114</v>
      </c>
      <c r="HZ25" s="157" t="s">
        <v>114</v>
      </c>
      <c r="IA25" s="157" t="s">
        <v>114</v>
      </c>
      <c r="IB25" s="157" t="s">
        <v>102</v>
      </c>
      <c r="IC25" s="157" t="s">
        <v>102</v>
      </c>
      <c r="ID25" s="157" t="s">
        <v>102</v>
      </c>
      <c r="IE25" s="157" t="s">
        <v>114</v>
      </c>
      <c r="IF25" s="157" t="s">
        <v>114</v>
      </c>
      <c r="IG25" s="157" t="s">
        <v>102</v>
      </c>
      <c r="IH25" s="157" t="s">
        <v>102</v>
      </c>
      <c r="II25" s="157" t="s">
        <v>102</v>
      </c>
      <c r="IJ25" s="157" t="s">
        <v>102</v>
      </c>
      <c r="IK25" s="157" t="s">
        <v>102</v>
      </c>
      <c r="IL25" s="157" t="s">
        <v>102</v>
      </c>
      <c r="IM25" s="157" t="s">
        <v>102</v>
      </c>
      <c r="IN25" s="157" t="s">
        <v>114</v>
      </c>
      <c r="IO25" s="157" t="s">
        <v>102</v>
      </c>
      <c r="IP25" s="157" t="s">
        <v>102</v>
      </c>
      <c r="IQ25" s="8" t="s">
        <v>102</v>
      </c>
      <c r="IR25" s="157" t="s">
        <v>102</v>
      </c>
      <c r="IS25" s="157" t="s">
        <v>102</v>
      </c>
      <c r="IT25" s="157" t="s">
        <v>102</v>
      </c>
      <c r="IU25" s="157" t="s">
        <v>114</v>
      </c>
      <c r="IV25" s="157" t="s">
        <v>102</v>
      </c>
      <c r="IW25" s="157" t="s">
        <v>102</v>
      </c>
      <c r="IX25" s="157" t="s">
        <v>102</v>
      </c>
      <c r="IY25" s="157" t="s">
        <v>102</v>
      </c>
      <c r="IZ25" s="157" t="s">
        <v>102</v>
      </c>
      <c r="JA25" s="157" t="s">
        <v>102</v>
      </c>
      <c r="JB25" s="157" t="s">
        <v>102</v>
      </c>
      <c r="JC25" s="157" t="s">
        <v>102</v>
      </c>
      <c r="JD25" s="157" t="s">
        <v>114</v>
      </c>
      <c r="JE25" s="157" t="s">
        <v>114</v>
      </c>
      <c r="JF25" s="157" t="s">
        <v>102</v>
      </c>
      <c r="JG25" s="157" t="s">
        <v>102</v>
      </c>
      <c r="JH25" s="157" t="s">
        <v>102</v>
      </c>
      <c r="JI25" s="157" t="s">
        <v>102</v>
      </c>
      <c r="JJ25" s="157" t="s">
        <v>102</v>
      </c>
      <c r="JK25" s="157" t="s">
        <v>114</v>
      </c>
      <c r="JL25" s="157" t="s">
        <v>114</v>
      </c>
      <c r="JM25" s="8" t="s">
        <v>102</v>
      </c>
      <c r="JN25" s="157" t="s">
        <v>114</v>
      </c>
      <c r="JO25" s="157" t="s">
        <v>114</v>
      </c>
      <c r="JP25" s="157" t="s">
        <v>102</v>
      </c>
      <c r="JQ25" s="157" t="s">
        <v>969</v>
      </c>
      <c r="JR25" s="157" t="s">
        <v>114</v>
      </c>
      <c r="JS25" s="157" t="s">
        <v>114</v>
      </c>
      <c r="JT25" s="157" t="s">
        <v>114</v>
      </c>
      <c r="JU25" s="157" t="s">
        <v>102</v>
      </c>
      <c r="JV25" s="157" t="s">
        <v>102</v>
      </c>
      <c r="JW25" s="157" t="s">
        <v>102</v>
      </c>
      <c r="JX25" s="157" t="s">
        <v>102</v>
      </c>
      <c r="JY25" s="157" t="s">
        <v>102</v>
      </c>
      <c r="JZ25" s="157" t="s">
        <v>969</v>
      </c>
      <c r="KA25" s="157" t="s">
        <v>102</v>
      </c>
      <c r="KB25" s="157" t="s">
        <v>114</v>
      </c>
      <c r="KC25" s="157" t="s">
        <v>102</v>
      </c>
      <c r="KD25" s="157" t="s">
        <v>102</v>
      </c>
      <c r="KE25" s="157" t="s">
        <v>102</v>
      </c>
      <c r="KF25" s="157" t="s">
        <v>102</v>
      </c>
      <c r="KG25" s="157" t="s">
        <v>969</v>
      </c>
      <c r="KH25" s="157" t="s">
        <v>969</v>
      </c>
      <c r="KI25" s="157" t="s">
        <v>969</v>
      </c>
      <c r="KJ25" s="157" t="s">
        <v>102</v>
      </c>
      <c r="KK25" s="157" t="s">
        <v>969</v>
      </c>
      <c r="KL25" s="157" t="s">
        <v>969</v>
      </c>
      <c r="KM25" s="157" t="s">
        <v>102</v>
      </c>
      <c r="KN25" s="157" t="s">
        <v>102</v>
      </c>
      <c r="KO25" s="157" t="s">
        <v>102</v>
      </c>
      <c r="KP25" s="8" t="s">
        <v>102</v>
      </c>
      <c r="KQ25" s="8" t="s">
        <v>102</v>
      </c>
      <c r="KR25" s="157" t="s">
        <v>102</v>
      </c>
      <c r="KS25" s="157" t="s">
        <v>969</v>
      </c>
      <c r="KT25" s="157" t="s">
        <v>102</v>
      </c>
      <c r="KU25" s="157" t="s">
        <v>114</v>
      </c>
      <c r="KV25" s="157" t="s">
        <v>102</v>
      </c>
      <c r="KW25" s="157" t="s">
        <v>114</v>
      </c>
      <c r="KX25" s="157" t="s">
        <v>102</v>
      </c>
      <c r="KY25" s="157" t="s">
        <v>114</v>
      </c>
      <c r="KZ25" s="157" t="s">
        <v>102</v>
      </c>
      <c r="LA25" s="157" t="s">
        <v>102</v>
      </c>
      <c r="LB25" s="157" t="s">
        <v>969</v>
      </c>
      <c r="LC25" s="157" t="s">
        <v>114</v>
      </c>
      <c r="LD25" s="157" t="s">
        <v>102</v>
      </c>
      <c r="LE25" s="157" t="s">
        <v>969</v>
      </c>
      <c r="LF25" s="157" t="s">
        <v>102</v>
      </c>
      <c r="LG25" s="157" t="s">
        <v>102</v>
      </c>
      <c r="LH25" s="157" t="s">
        <v>969</v>
      </c>
      <c r="LI25" s="157" t="s">
        <v>969</v>
      </c>
      <c r="LJ25" s="157" t="s">
        <v>102</v>
      </c>
      <c r="LK25" s="157" t="s">
        <v>102</v>
      </c>
      <c r="LL25" s="157" t="s">
        <v>102</v>
      </c>
      <c r="LM25" s="157" t="s">
        <v>102</v>
      </c>
      <c r="LN25" s="157" t="s">
        <v>102</v>
      </c>
      <c r="LO25" s="157" t="s">
        <v>114</v>
      </c>
      <c r="LP25" s="157" t="s">
        <v>114</v>
      </c>
      <c r="LQ25" s="157" t="s">
        <v>102</v>
      </c>
      <c r="LR25" s="157" t="s">
        <v>102</v>
      </c>
      <c r="LS25" s="157" t="s">
        <v>114</v>
      </c>
      <c r="LT25" s="157" t="s">
        <v>102</v>
      </c>
      <c r="LU25" s="157" t="s">
        <v>102</v>
      </c>
      <c r="LV25" s="157" t="s">
        <v>114</v>
      </c>
      <c r="LW25" s="157" t="s">
        <v>102</v>
      </c>
      <c r="LX25" s="157" t="s">
        <v>102</v>
      </c>
      <c r="LY25" s="157" t="s">
        <v>102</v>
      </c>
      <c r="LZ25" s="157" t="s">
        <v>102</v>
      </c>
      <c r="MA25" s="157" t="s">
        <v>114</v>
      </c>
      <c r="MB25" s="157" t="s">
        <v>114</v>
      </c>
      <c r="MC25" s="157" t="s">
        <v>114</v>
      </c>
      <c r="MD25" s="157" t="s">
        <v>114</v>
      </c>
      <c r="ME25" s="157" t="s">
        <v>102</v>
      </c>
      <c r="MF25" s="157" t="s">
        <v>102</v>
      </c>
      <c r="MG25" s="157" t="s">
        <v>102</v>
      </c>
      <c r="MH25" s="157" t="s">
        <v>102</v>
      </c>
      <c r="MI25" s="157" t="s">
        <v>102</v>
      </c>
      <c r="MJ25" s="157" t="s">
        <v>114</v>
      </c>
      <c r="MK25" s="157" t="s">
        <v>114</v>
      </c>
      <c r="ML25" s="157" t="s">
        <v>102</v>
      </c>
      <c r="MM25" s="8" t="s">
        <v>102</v>
      </c>
      <c r="MN25" s="157" t="s">
        <v>102</v>
      </c>
      <c r="MO25" s="157" t="s">
        <v>102</v>
      </c>
      <c r="MP25" s="157" t="s">
        <v>969</v>
      </c>
      <c r="MQ25" s="157" t="s">
        <v>102</v>
      </c>
      <c r="MR25" s="157" t="s">
        <v>114</v>
      </c>
      <c r="MS25" s="157" t="s">
        <v>114</v>
      </c>
      <c r="MT25" s="157" t="s">
        <v>102</v>
      </c>
      <c r="MU25" s="157" t="s">
        <v>102</v>
      </c>
      <c r="MV25" s="157" t="s">
        <v>102</v>
      </c>
      <c r="MW25" s="157" t="s">
        <v>102</v>
      </c>
      <c r="MX25" s="157" t="s">
        <v>114</v>
      </c>
      <c r="MY25" s="157" t="s">
        <v>114</v>
      </c>
      <c r="MZ25" s="157" t="s">
        <v>102</v>
      </c>
      <c r="NA25" s="157" t="s">
        <v>102</v>
      </c>
      <c r="NB25" s="157" t="s">
        <v>102</v>
      </c>
      <c r="NC25" s="157" t="s">
        <v>102</v>
      </c>
      <c r="ND25" s="157" t="s">
        <v>102</v>
      </c>
      <c r="NE25" s="157" t="s">
        <v>102</v>
      </c>
      <c r="NF25" s="157" t="s">
        <v>102</v>
      </c>
      <c r="NG25" s="157" t="s">
        <v>102</v>
      </c>
      <c r="NH25" s="157" t="s">
        <v>102</v>
      </c>
      <c r="NI25" s="157" t="s">
        <v>102</v>
      </c>
      <c r="NJ25" s="157" t="s">
        <v>102</v>
      </c>
      <c r="NK25" s="157" t="s">
        <v>114</v>
      </c>
      <c r="NL25" s="157" t="s">
        <v>969</v>
      </c>
      <c r="NM25" s="157" t="s">
        <v>102</v>
      </c>
      <c r="NN25" s="157" t="s">
        <v>969</v>
      </c>
      <c r="NO25" s="157" t="s">
        <v>114</v>
      </c>
      <c r="NP25" s="157" t="s">
        <v>102</v>
      </c>
      <c r="NQ25" s="157" t="s">
        <v>102</v>
      </c>
      <c r="NR25" s="157" t="s">
        <v>102</v>
      </c>
      <c r="NS25" s="157" t="s">
        <v>114</v>
      </c>
      <c r="NT25" s="157" t="s">
        <v>102</v>
      </c>
      <c r="NU25" s="157" t="s">
        <v>102</v>
      </c>
      <c r="NV25" s="157" t="s">
        <v>969</v>
      </c>
      <c r="NW25" s="157" t="s">
        <v>114</v>
      </c>
      <c r="NX25" s="157" t="s">
        <v>114</v>
      </c>
      <c r="NY25" s="157" t="s">
        <v>102</v>
      </c>
      <c r="NZ25" s="157" t="s">
        <v>102</v>
      </c>
      <c r="OA25" s="157" t="s">
        <v>114</v>
      </c>
      <c r="OB25" s="157" t="s">
        <v>102</v>
      </c>
      <c r="OC25" s="157" t="s">
        <v>102</v>
      </c>
      <c r="OD25" s="157" t="s">
        <v>102</v>
      </c>
      <c r="OE25" s="157" t="s">
        <v>102</v>
      </c>
      <c r="OF25" s="157" t="s">
        <v>102</v>
      </c>
      <c r="OG25" s="8" t="s">
        <v>102</v>
      </c>
      <c r="OH25" s="157" t="s">
        <v>102</v>
      </c>
      <c r="OI25" s="8" t="s">
        <v>102</v>
      </c>
      <c r="OJ25" s="157" t="s">
        <v>114</v>
      </c>
      <c r="OK25" s="157" t="s">
        <v>114</v>
      </c>
      <c r="OL25" s="157" t="s">
        <v>102</v>
      </c>
      <c r="OM25" s="157" t="s">
        <v>102</v>
      </c>
      <c r="ON25" s="157" t="s">
        <v>102</v>
      </c>
      <c r="OO25" s="157" t="s">
        <v>102</v>
      </c>
      <c r="OP25" s="157" t="s">
        <v>102</v>
      </c>
      <c r="OQ25" s="157" t="s">
        <v>102</v>
      </c>
      <c r="OR25" s="157" t="s">
        <v>102</v>
      </c>
      <c r="OS25" s="157" t="s">
        <v>102</v>
      </c>
      <c r="OT25" s="157" t="s">
        <v>102</v>
      </c>
      <c r="OU25" s="157" t="s">
        <v>969</v>
      </c>
      <c r="OV25" s="157" t="s">
        <v>102</v>
      </c>
      <c r="OW25" s="157" t="s">
        <v>102</v>
      </c>
      <c r="OX25" s="157" t="s">
        <v>102</v>
      </c>
      <c r="OY25" s="157" t="s">
        <v>114</v>
      </c>
      <c r="OZ25" s="157" t="s">
        <v>969</v>
      </c>
      <c r="PA25" s="157" t="s">
        <v>102</v>
      </c>
      <c r="PB25" s="157" t="s">
        <v>102</v>
      </c>
      <c r="PC25" s="157" t="s">
        <v>102</v>
      </c>
      <c r="PD25" s="157" t="s">
        <v>102</v>
      </c>
      <c r="PE25" s="157" t="s">
        <v>102</v>
      </c>
      <c r="PF25" s="157" t="s">
        <v>102</v>
      </c>
      <c r="PG25" s="157" t="s">
        <v>102</v>
      </c>
      <c r="PH25" s="157" t="s">
        <v>102</v>
      </c>
      <c r="PI25" s="157" t="s">
        <v>102</v>
      </c>
      <c r="PJ25" s="157" t="s">
        <v>114</v>
      </c>
      <c r="PK25" s="157" t="s">
        <v>102</v>
      </c>
      <c r="PL25" s="157" t="s">
        <v>114</v>
      </c>
      <c r="PM25" s="157" t="s">
        <v>102</v>
      </c>
      <c r="PN25" s="157" t="s">
        <v>102</v>
      </c>
      <c r="PO25" s="157" t="s">
        <v>114</v>
      </c>
      <c r="PP25" s="157" t="s">
        <v>102</v>
      </c>
      <c r="PQ25" s="157" t="s">
        <v>102</v>
      </c>
      <c r="PR25" s="157" t="s">
        <v>102</v>
      </c>
      <c r="PS25" s="157" t="s">
        <v>102</v>
      </c>
      <c r="PT25" s="157" t="s">
        <v>102</v>
      </c>
      <c r="PU25" s="157" t="s">
        <v>114</v>
      </c>
      <c r="PV25" s="157" t="s">
        <v>102</v>
      </c>
      <c r="PW25" s="157" t="s">
        <v>114</v>
      </c>
      <c r="PX25" s="157" t="s">
        <v>102</v>
      </c>
      <c r="PY25" s="157" t="s">
        <v>114</v>
      </c>
      <c r="PZ25" s="157" t="s">
        <v>102</v>
      </c>
      <c r="QA25" s="157" t="s">
        <v>102</v>
      </c>
      <c r="QB25" s="157" t="s">
        <v>114</v>
      </c>
      <c r="QC25" s="157" t="s">
        <v>114</v>
      </c>
      <c r="QD25" s="157" t="s">
        <v>102</v>
      </c>
      <c r="QE25" s="157" t="s">
        <v>102</v>
      </c>
      <c r="QF25" s="157" t="s">
        <v>102</v>
      </c>
      <c r="QG25" s="157" t="s">
        <v>102</v>
      </c>
      <c r="QH25" s="157" t="s">
        <v>114</v>
      </c>
      <c r="QI25" s="157" t="s">
        <v>102</v>
      </c>
      <c r="QJ25" s="157" t="s">
        <v>114</v>
      </c>
      <c r="QK25" s="157" t="s">
        <v>102</v>
      </c>
      <c r="QL25" s="157" t="s">
        <v>102</v>
      </c>
      <c r="QM25" s="157" t="s">
        <v>102</v>
      </c>
      <c r="QN25" s="157" t="s">
        <v>102</v>
      </c>
      <c r="QO25" s="157" t="s">
        <v>102</v>
      </c>
      <c r="QP25" s="157" t="s">
        <v>102</v>
      </c>
      <c r="QQ25" s="157" t="s">
        <v>102</v>
      </c>
      <c r="QR25" s="157" t="s">
        <v>969</v>
      </c>
      <c r="QS25" s="157" t="s">
        <v>114</v>
      </c>
      <c r="QT25" s="157" t="s">
        <v>969</v>
      </c>
      <c r="QU25" s="157" t="s">
        <v>102</v>
      </c>
      <c r="QV25" s="157" t="s">
        <v>102</v>
      </c>
      <c r="QW25" s="157" t="s">
        <v>102</v>
      </c>
      <c r="QX25" s="157" t="s">
        <v>114</v>
      </c>
      <c r="QY25" s="157" t="s">
        <v>102</v>
      </c>
      <c r="QZ25" s="157" t="s">
        <v>114</v>
      </c>
      <c r="RA25" s="157" t="s">
        <v>102</v>
      </c>
      <c r="RB25" s="157" t="s">
        <v>102</v>
      </c>
      <c r="RC25" s="157" t="s">
        <v>102</v>
      </c>
      <c r="RD25" s="157" t="s">
        <v>114</v>
      </c>
      <c r="RE25" s="157" t="s">
        <v>102</v>
      </c>
      <c r="RF25" s="157" t="s">
        <v>114</v>
      </c>
      <c r="RG25" s="157" t="s">
        <v>102</v>
      </c>
      <c r="RH25" s="157" t="s">
        <v>102</v>
      </c>
      <c r="RI25" s="157" t="s">
        <v>969</v>
      </c>
      <c r="RJ25" s="157" t="s">
        <v>102</v>
      </c>
      <c r="RK25" s="157" t="s">
        <v>102</v>
      </c>
      <c r="RL25" s="157" t="s">
        <v>102</v>
      </c>
      <c r="RM25" s="157" t="s">
        <v>102</v>
      </c>
      <c r="RN25" s="157" t="s">
        <v>102</v>
      </c>
      <c r="RO25" s="157" t="s">
        <v>102</v>
      </c>
      <c r="RP25" s="157" t="s">
        <v>102</v>
      </c>
      <c r="RQ25" s="157" t="s">
        <v>102</v>
      </c>
      <c r="RR25" s="8" t="s">
        <v>102</v>
      </c>
      <c r="RS25" s="157" t="s">
        <v>114</v>
      </c>
      <c r="RT25" s="157" t="s">
        <v>114</v>
      </c>
      <c r="RU25" s="157" t="s">
        <v>969</v>
      </c>
      <c r="RV25" s="157" t="s">
        <v>102</v>
      </c>
      <c r="RW25" s="157" t="s">
        <v>114</v>
      </c>
      <c r="RX25" s="157" t="s">
        <v>114</v>
      </c>
      <c r="RY25" s="157" t="s">
        <v>102</v>
      </c>
      <c r="RZ25" s="157" t="s">
        <v>969</v>
      </c>
      <c r="SA25" s="157" t="s">
        <v>114</v>
      </c>
      <c r="SB25" s="157" t="s">
        <v>114</v>
      </c>
      <c r="SC25" s="157" t="s">
        <v>102</v>
      </c>
      <c r="SD25" s="157" t="s">
        <v>102</v>
      </c>
      <c r="SE25" s="157" t="s">
        <v>114</v>
      </c>
      <c r="SF25" s="157" t="s">
        <v>969</v>
      </c>
      <c r="SG25" s="157" t="s">
        <v>102</v>
      </c>
      <c r="SH25" s="157" t="s">
        <v>102</v>
      </c>
      <c r="SI25" s="157" t="s">
        <v>114</v>
      </c>
      <c r="SJ25" s="157" t="s">
        <v>114</v>
      </c>
      <c r="SK25" s="157" t="s">
        <v>102</v>
      </c>
      <c r="SL25" s="157" t="s">
        <v>102</v>
      </c>
      <c r="SM25" s="157" t="s">
        <v>114</v>
      </c>
      <c r="SN25" s="157" t="s">
        <v>102</v>
      </c>
      <c r="SO25" s="157" t="s">
        <v>114</v>
      </c>
      <c r="SP25" s="157" t="s">
        <v>102</v>
      </c>
      <c r="SQ25" s="157" t="s">
        <v>114</v>
      </c>
      <c r="SR25" s="157" t="s">
        <v>114</v>
      </c>
      <c r="SS25" s="157" t="s">
        <v>102</v>
      </c>
      <c r="ST25" s="157" t="s">
        <v>969</v>
      </c>
      <c r="SU25" s="157" t="s">
        <v>102</v>
      </c>
      <c r="SV25" s="157" t="s">
        <v>102</v>
      </c>
      <c r="SW25" s="157" t="s">
        <v>114</v>
      </c>
      <c r="SX25" s="157" t="s">
        <v>114</v>
      </c>
      <c r="SY25" s="157" t="s">
        <v>102</v>
      </c>
      <c r="SZ25" s="157" t="s">
        <v>102</v>
      </c>
      <c r="TA25" s="157" t="s">
        <v>969</v>
      </c>
      <c r="TB25" s="157" t="s">
        <v>102</v>
      </c>
      <c r="TC25" s="157" t="s">
        <v>102</v>
      </c>
      <c r="TD25" s="157" t="s">
        <v>102</v>
      </c>
      <c r="TE25" s="157" t="s">
        <v>102</v>
      </c>
      <c r="TF25" s="157" t="s">
        <v>969</v>
      </c>
      <c r="TG25" s="157" t="s">
        <v>102</v>
      </c>
      <c r="TH25" s="157" t="s">
        <v>102</v>
      </c>
      <c r="TI25" s="157" t="s">
        <v>102</v>
      </c>
      <c r="TJ25" s="157" t="s">
        <v>102</v>
      </c>
      <c r="TK25" s="157" t="s">
        <v>114</v>
      </c>
      <c r="TL25" s="157" t="s">
        <v>102</v>
      </c>
      <c r="TM25" s="157" t="s">
        <v>102</v>
      </c>
      <c r="TN25" s="157" t="s">
        <v>102</v>
      </c>
      <c r="TO25" s="157" t="s">
        <v>102</v>
      </c>
      <c r="TP25" s="157" t="s">
        <v>102</v>
      </c>
      <c r="TQ25" s="157"/>
      <c r="TR25" s="157" t="s">
        <v>114</v>
      </c>
      <c r="TS25" s="157" t="s">
        <v>102</v>
      </c>
      <c r="TT25" s="157" t="s">
        <v>114</v>
      </c>
      <c r="TU25" s="157"/>
      <c r="TV25" s="157" t="s">
        <v>114</v>
      </c>
      <c r="TW25" s="157" t="s">
        <v>114</v>
      </c>
      <c r="TX25" s="157" t="s">
        <v>114</v>
      </c>
      <c r="TY25" s="157" t="s">
        <v>114</v>
      </c>
      <c r="TZ25" s="157" t="s">
        <v>114</v>
      </c>
      <c r="UA25" s="157" t="s">
        <v>114</v>
      </c>
      <c r="UB25" s="157" t="s">
        <v>114</v>
      </c>
      <c r="UC25" s="157" t="s">
        <v>114</v>
      </c>
      <c r="UD25" s="157" t="s">
        <v>114</v>
      </c>
      <c r="UE25" s="157" t="s">
        <v>114</v>
      </c>
      <c r="UF25" s="157" t="s">
        <v>114</v>
      </c>
      <c r="UG25" s="157" t="s">
        <v>102</v>
      </c>
      <c r="UH25" s="157" t="s">
        <v>102</v>
      </c>
      <c r="UI25" s="157" t="s">
        <v>114</v>
      </c>
      <c r="UJ25" s="157" t="s">
        <v>114</v>
      </c>
      <c r="UK25" s="157" t="s">
        <v>969</v>
      </c>
      <c r="UL25" s="157" t="s">
        <v>114</v>
      </c>
      <c r="UM25" s="157" t="s">
        <v>102</v>
      </c>
      <c r="UN25" s="157" t="s">
        <v>114</v>
      </c>
      <c r="UO25" s="157" t="s">
        <v>102</v>
      </c>
      <c r="UP25" s="157" t="s">
        <v>114</v>
      </c>
      <c r="UQ25" s="157" t="s">
        <v>114</v>
      </c>
      <c r="UR25" s="157" t="s">
        <v>102</v>
      </c>
      <c r="US25" s="157" t="s">
        <v>114</v>
      </c>
      <c r="UT25" s="157" t="s">
        <v>102</v>
      </c>
      <c r="UU25" s="157" t="s">
        <v>114</v>
      </c>
      <c r="UV25" s="157" t="s">
        <v>114</v>
      </c>
      <c r="UW25" s="157" t="s">
        <v>114</v>
      </c>
      <c r="UX25" s="157" t="s">
        <v>114</v>
      </c>
      <c r="UY25" s="157" t="s">
        <v>114</v>
      </c>
      <c r="UZ25" s="157" t="s">
        <v>114</v>
      </c>
      <c r="VA25" s="157" t="s">
        <v>114</v>
      </c>
      <c r="VB25" s="157" t="s">
        <v>102</v>
      </c>
      <c r="VC25" s="157" t="s">
        <v>102</v>
      </c>
      <c r="VD25" s="157" t="s">
        <v>114</v>
      </c>
      <c r="VE25" s="157" t="s">
        <v>114</v>
      </c>
      <c r="VF25" s="157" t="s">
        <v>102</v>
      </c>
      <c r="VG25" s="157" t="s">
        <v>969</v>
      </c>
      <c r="VH25" s="157" t="s">
        <v>102</v>
      </c>
      <c r="VI25" s="157" t="s">
        <v>114</v>
      </c>
      <c r="VJ25" s="157" t="s">
        <v>969</v>
      </c>
      <c r="VK25" s="157" t="s">
        <v>102</v>
      </c>
      <c r="VL25" s="157" t="s">
        <v>102</v>
      </c>
      <c r="VM25" s="157" t="s">
        <v>102</v>
      </c>
      <c r="VN25" s="157" t="s">
        <v>102</v>
      </c>
      <c r="VO25" s="157" t="s">
        <v>102</v>
      </c>
      <c r="VP25" s="157" t="s">
        <v>102</v>
      </c>
      <c r="VQ25" s="157" t="s">
        <v>102</v>
      </c>
      <c r="VR25" s="157" t="s">
        <v>114</v>
      </c>
      <c r="VS25" s="157" t="s">
        <v>114</v>
      </c>
      <c r="VT25" s="157" t="s">
        <v>114</v>
      </c>
      <c r="VU25" s="157" t="s">
        <v>102</v>
      </c>
      <c r="VV25" s="157" t="s">
        <v>102</v>
      </c>
      <c r="VW25" s="157" t="s">
        <v>114</v>
      </c>
      <c r="VX25" s="157" t="s">
        <v>114</v>
      </c>
      <c r="VY25" s="157" t="s">
        <v>114</v>
      </c>
      <c r="VZ25" s="157" t="s">
        <v>114</v>
      </c>
      <c r="WA25" s="157" t="s">
        <v>114</v>
      </c>
      <c r="WB25" s="157" t="s">
        <v>114</v>
      </c>
      <c r="WC25" s="157" t="s">
        <v>114</v>
      </c>
      <c r="WD25" s="157" t="s">
        <v>102</v>
      </c>
      <c r="WE25" s="157" t="s">
        <v>102</v>
      </c>
      <c r="WF25" s="8" t="s">
        <v>102</v>
      </c>
      <c r="WG25" s="157" t="s">
        <v>969</v>
      </c>
      <c r="WH25" s="157" t="s">
        <v>114</v>
      </c>
      <c r="WI25" s="157"/>
      <c r="WJ25" s="157" t="s">
        <v>114</v>
      </c>
      <c r="WK25" s="157" t="s">
        <v>114</v>
      </c>
      <c r="WL25" s="157" t="s">
        <v>102</v>
      </c>
      <c r="WM25" s="157" t="s">
        <v>102</v>
      </c>
      <c r="WN25" s="157" t="s">
        <v>114</v>
      </c>
      <c r="WO25" s="157" t="s">
        <v>114</v>
      </c>
      <c r="WP25" s="157" t="s">
        <v>114</v>
      </c>
      <c r="WQ25" s="157" t="s">
        <v>114</v>
      </c>
      <c r="WR25" s="157" t="s">
        <v>114</v>
      </c>
      <c r="WS25" s="157" t="s">
        <v>102</v>
      </c>
      <c r="WT25" s="157" t="s">
        <v>102</v>
      </c>
      <c r="WU25" s="157" t="s">
        <v>114</v>
      </c>
      <c r="WV25" s="157" t="s">
        <v>114</v>
      </c>
      <c r="WW25" s="157" t="s">
        <v>102</v>
      </c>
      <c r="WX25" s="157" t="s">
        <v>102</v>
      </c>
      <c r="WY25" s="157" t="s">
        <v>114</v>
      </c>
      <c r="WZ25" s="8" t="s">
        <v>102</v>
      </c>
      <c r="XA25" s="157" t="s">
        <v>102</v>
      </c>
      <c r="XB25" s="157" t="s">
        <v>114</v>
      </c>
      <c r="XC25" s="157" t="s">
        <v>114</v>
      </c>
      <c r="XD25" s="157" t="s">
        <v>114</v>
      </c>
      <c r="XE25" s="157" t="s">
        <v>102</v>
      </c>
      <c r="XF25" s="157" t="s">
        <v>102</v>
      </c>
      <c r="XG25" s="157" t="s">
        <v>114</v>
      </c>
      <c r="XH25" s="157" t="s">
        <v>114</v>
      </c>
      <c r="XI25" s="157" t="s">
        <v>102</v>
      </c>
      <c r="XJ25" s="157" t="s">
        <v>114</v>
      </c>
      <c r="XK25" s="157" t="s">
        <v>102</v>
      </c>
      <c r="XL25" s="157" t="s">
        <v>114</v>
      </c>
      <c r="XM25" s="157" t="s">
        <v>114</v>
      </c>
      <c r="XN25" s="157" t="s">
        <v>114</v>
      </c>
      <c r="XO25" s="157" t="s">
        <v>114</v>
      </c>
      <c r="XP25" s="157" t="s">
        <v>114</v>
      </c>
      <c r="XQ25" s="157" t="s">
        <v>969</v>
      </c>
      <c r="XR25" s="157" t="s">
        <v>114</v>
      </c>
      <c r="XS25" s="157" t="s">
        <v>102</v>
      </c>
      <c r="XT25" s="157" t="s">
        <v>969</v>
      </c>
      <c r="XU25" s="157" t="s">
        <v>114</v>
      </c>
      <c r="XV25" s="157" t="s">
        <v>114</v>
      </c>
      <c r="XW25" s="157" t="s">
        <v>969</v>
      </c>
      <c r="XX25" s="157" t="s">
        <v>102</v>
      </c>
      <c r="XY25" s="157" t="s">
        <v>114</v>
      </c>
      <c r="XZ25" s="157" t="s">
        <v>114</v>
      </c>
      <c r="YA25" s="157" t="s">
        <v>114</v>
      </c>
      <c r="YB25" s="157" t="s">
        <v>102</v>
      </c>
      <c r="YC25" s="157" t="s">
        <v>114</v>
      </c>
      <c r="YD25" s="157" t="s">
        <v>114</v>
      </c>
      <c r="YE25" s="157" t="s">
        <v>114</v>
      </c>
      <c r="YF25" s="157" t="s">
        <v>969</v>
      </c>
      <c r="YG25" s="157" t="s">
        <v>114</v>
      </c>
      <c r="YH25" s="157" t="s">
        <v>969</v>
      </c>
      <c r="YI25" s="157" t="s">
        <v>969</v>
      </c>
      <c r="YJ25" s="157"/>
      <c r="YK25" s="157" t="s">
        <v>102</v>
      </c>
      <c r="YL25" s="157"/>
      <c r="YM25" s="157" t="s">
        <v>102</v>
      </c>
      <c r="YN25" s="157" t="s">
        <v>102</v>
      </c>
      <c r="YO25" s="157" t="s">
        <v>102</v>
      </c>
      <c r="YP25" s="157" t="s">
        <v>102</v>
      </c>
      <c r="YQ25" s="157" t="s">
        <v>102</v>
      </c>
      <c r="YR25" s="8" t="s">
        <v>102</v>
      </c>
      <c r="YS25" s="157" t="s">
        <v>102</v>
      </c>
      <c r="YT25" s="157" t="s">
        <v>102</v>
      </c>
      <c r="YU25" s="157" t="s">
        <v>102</v>
      </c>
      <c r="YV25" s="51" t="s">
        <v>102</v>
      </c>
      <c r="YW25" s="157"/>
      <c r="YX25" s="157" t="s">
        <v>102</v>
      </c>
      <c r="YY25" s="157" t="s">
        <v>102</v>
      </c>
      <c r="YZ25" s="157" t="s">
        <v>102</v>
      </c>
      <c r="ZA25" s="51" t="s">
        <v>102</v>
      </c>
      <c r="ZB25" s="157" t="s">
        <v>114</v>
      </c>
      <c r="ZC25" s="157" t="s">
        <v>969</v>
      </c>
      <c r="ZD25" s="157" t="s">
        <v>969</v>
      </c>
      <c r="ZE25" s="157" t="s">
        <v>102</v>
      </c>
      <c r="ZF25" s="157" t="s">
        <v>102</v>
      </c>
      <c r="ZG25" s="157" t="s">
        <v>114</v>
      </c>
      <c r="ZH25" s="157" t="s">
        <v>114</v>
      </c>
      <c r="ZI25" s="157" t="s">
        <v>102</v>
      </c>
      <c r="ZJ25" s="157" t="s">
        <v>102</v>
      </c>
      <c r="ZK25" s="157" t="s">
        <v>102</v>
      </c>
      <c r="ZL25" s="157" t="s">
        <v>102</v>
      </c>
      <c r="ZM25" s="157" t="s">
        <v>102</v>
      </c>
      <c r="ZN25" s="157" t="s">
        <v>102</v>
      </c>
      <c r="ZO25" s="157" t="s">
        <v>102</v>
      </c>
      <c r="ZP25" s="157" t="s">
        <v>114</v>
      </c>
      <c r="ZQ25" s="157" t="s">
        <v>102</v>
      </c>
      <c r="ZR25" s="157" t="s">
        <v>102</v>
      </c>
      <c r="ZS25" s="157" t="s">
        <v>114</v>
      </c>
      <c r="ZT25" s="157" t="s">
        <v>102</v>
      </c>
      <c r="ZU25" s="157" t="s">
        <v>114</v>
      </c>
      <c r="ZV25" s="157" t="s">
        <v>102</v>
      </c>
      <c r="ZW25" s="157" t="s">
        <v>114</v>
      </c>
      <c r="ZX25" s="157" t="s">
        <v>102</v>
      </c>
      <c r="ZY25" s="157" t="s">
        <v>114</v>
      </c>
      <c r="ZZ25" s="157" t="s">
        <v>102</v>
      </c>
      <c r="AAA25" s="157" t="s">
        <v>102</v>
      </c>
      <c r="AAB25" s="157" t="s">
        <v>102</v>
      </c>
      <c r="AAC25" s="157" t="s">
        <v>102</v>
      </c>
      <c r="AAD25" s="157" t="s">
        <v>102</v>
      </c>
      <c r="AAE25" s="51" t="s">
        <v>102</v>
      </c>
      <c r="AAF25" s="157" t="s">
        <v>102</v>
      </c>
      <c r="AAG25" s="157" t="s">
        <v>102</v>
      </c>
      <c r="AAH25" s="157" t="s">
        <v>102</v>
      </c>
      <c r="AAI25" s="8" t="s">
        <v>102</v>
      </c>
      <c r="AAJ25" s="157" t="s">
        <v>102</v>
      </c>
      <c r="AAK25" s="157" t="s">
        <v>102</v>
      </c>
      <c r="AAL25" s="157" t="s">
        <v>102</v>
      </c>
      <c r="AAM25" s="157" t="s">
        <v>102</v>
      </c>
      <c r="AAN25" s="157" t="s">
        <v>102</v>
      </c>
      <c r="AAO25" s="157" t="s">
        <v>102</v>
      </c>
      <c r="AAP25" s="157" t="s">
        <v>102</v>
      </c>
      <c r="AAQ25" s="157" t="s">
        <v>102</v>
      </c>
      <c r="AAR25" s="157" t="s">
        <v>102</v>
      </c>
      <c r="AAS25" s="157"/>
      <c r="AAT25" s="157" t="s">
        <v>102</v>
      </c>
      <c r="AAU25" s="157" t="s">
        <v>114</v>
      </c>
      <c r="AAV25" s="157"/>
      <c r="AAW25" s="157" t="s">
        <v>102</v>
      </c>
      <c r="AAX25" s="157" t="s">
        <v>102</v>
      </c>
      <c r="AAY25" s="157" t="s">
        <v>114</v>
      </c>
      <c r="AAZ25" s="157" t="s">
        <v>114</v>
      </c>
      <c r="ABA25" s="157" t="s">
        <v>114</v>
      </c>
      <c r="ABB25" s="157" t="s">
        <v>114</v>
      </c>
      <c r="ABC25" s="157" t="s">
        <v>114</v>
      </c>
      <c r="ABD25" s="157" t="s">
        <v>114</v>
      </c>
      <c r="ABE25" s="157" t="s">
        <v>114</v>
      </c>
      <c r="ABF25" s="157" t="s">
        <v>114</v>
      </c>
      <c r="ABG25" s="157" t="s">
        <v>114</v>
      </c>
      <c r="ABH25" s="157" t="s">
        <v>102</v>
      </c>
      <c r="ABI25" s="157" t="s">
        <v>102</v>
      </c>
      <c r="ABJ25" s="157" t="s">
        <v>114</v>
      </c>
      <c r="ABK25" s="157" t="s">
        <v>102</v>
      </c>
      <c r="ABL25" s="157" t="s">
        <v>114</v>
      </c>
      <c r="ABM25" s="157" t="s">
        <v>102</v>
      </c>
      <c r="ABN25" s="157" t="s">
        <v>102</v>
      </c>
      <c r="ABO25" s="157" t="s">
        <v>114</v>
      </c>
      <c r="ABP25" s="157" t="s">
        <v>102</v>
      </c>
      <c r="ABQ25" s="157" t="s">
        <v>114</v>
      </c>
      <c r="ABR25" s="157" t="s">
        <v>114</v>
      </c>
      <c r="ABS25" s="157" t="s">
        <v>102</v>
      </c>
      <c r="ABT25" s="157" t="s">
        <v>114</v>
      </c>
      <c r="ABU25" s="157" t="s">
        <v>969</v>
      </c>
      <c r="ABV25" s="157" t="s">
        <v>102</v>
      </c>
      <c r="ABW25" s="157" t="s">
        <v>102</v>
      </c>
      <c r="ABX25" s="157" t="s">
        <v>102</v>
      </c>
      <c r="ABY25" s="157" t="s">
        <v>114</v>
      </c>
      <c r="ABZ25" s="157" t="s">
        <v>114</v>
      </c>
      <c r="ACA25" s="157" t="s">
        <v>102</v>
      </c>
      <c r="ACB25" s="157" t="s">
        <v>102</v>
      </c>
      <c r="ACC25" s="157" t="s">
        <v>102</v>
      </c>
      <c r="ACD25" s="157" t="s">
        <v>102</v>
      </c>
      <c r="ACE25" s="157" t="s">
        <v>114</v>
      </c>
      <c r="ACF25" s="157" t="s">
        <v>102</v>
      </c>
      <c r="ACG25" s="157" t="s">
        <v>102</v>
      </c>
      <c r="ACH25" s="157" t="s">
        <v>102</v>
      </c>
      <c r="ACI25" s="157" t="s">
        <v>114</v>
      </c>
      <c r="ACJ25" s="157" t="s">
        <v>114</v>
      </c>
      <c r="ACK25" s="157" t="s">
        <v>102</v>
      </c>
      <c r="ACL25" s="157" t="s">
        <v>102</v>
      </c>
      <c r="ACM25" s="157" t="s">
        <v>114</v>
      </c>
      <c r="ACN25" s="157" t="s">
        <v>114</v>
      </c>
      <c r="ACO25" s="157" t="s">
        <v>102</v>
      </c>
      <c r="ACP25" s="157" t="s">
        <v>102</v>
      </c>
      <c r="ACQ25" s="157" t="s">
        <v>102</v>
      </c>
      <c r="ACR25" s="157" t="s">
        <v>969</v>
      </c>
      <c r="ACS25" s="157" t="s">
        <v>114</v>
      </c>
      <c r="ACT25" s="157" t="s">
        <v>114</v>
      </c>
      <c r="ACU25" s="157" t="s">
        <v>114</v>
      </c>
      <c r="ACV25" s="157" t="s">
        <v>102</v>
      </c>
      <c r="ACW25" s="157" t="s">
        <v>114</v>
      </c>
      <c r="ACX25" s="157" t="s">
        <v>114</v>
      </c>
      <c r="ACY25" s="157" t="s">
        <v>114</v>
      </c>
      <c r="ACZ25" s="157" t="s">
        <v>114</v>
      </c>
      <c r="ADA25" s="157" t="s">
        <v>114</v>
      </c>
      <c r="ADB25" s="157" t="s">
        <v>114</v>
      </c>
      <c r="ADC25" s="157" t="s">
        <v>114</v>
      </c>
      <c r="ADD25" s="157" t="s">
        <v>114</v>
      </c>
      <c r="ADE25" s="157" t="s">
        <v>102</v>
      </c>
      <c r="ADF25" s="157" t="s">
        <v>102</v>
      </c>
      <c r="ADG25" s="157" t="s">
        <v>114</v>
      </c>
      <c r="ADH25" s="157" t="s">
        <v>114</v>
      </c>
      <c r="ADI25" s="157" t="s">
        <v>114</v>
      </c>
      <c r="ADJ25" s="157" t="s">
        <v>114</v>
      </c>
      <c r="ADK25" s="157" t="s">
        <v>114</v>
      </c>
      <c r="ADL25" s="157" t="s">
        <v>102</v>
      </c>
      <c r="ADM25" s="157" t="s">
        <v>969</v>
      </c>
      <c r="ADN25" s="157" t="s">
        <v>102</v>
      </c>
      <c r="ADO25" s="157" t="s">
        <v>102</v>
      </c>
      <c r="ADP25" s="157" t="s">
        <v>102</v>
      </c>
      <c r="ADQ25" s="157" t="s">
        <v>114</v>
      </c>
      <c r="ADR25" s="157" t="s">
        <v>114</v>
      </c>
      <c r="ADS25" s="157" t="s">
        <v>102</v>
      </c>
      <c r="ADT25" s="157" t="s">
        <v>102</v>
      </c>
      <c r="ADU25" s="157" t="s">
        <v>114</v>
      </c>
      <c r="ADV25" s="157" t="s">
        <v>114</v>
      </c>
      <c r="ADW25" s="157" t="s">
        <v>114</v>
      </c>
      <c r="ADX25" s="157" t="s">
        <v>102</v>
      </c>
      <c r="ADY25" s="157" t="s">
        <v>114</v>
      </c>
      <c r="ADZ25" s="157" t="s">
        <v>102</v>
      </c>
      <c r="AEA25" s="157" t="s">
        <v>114</v>
      </c>
      <c r="AEB25" s="157" t="s">
        <v>114</v>
      </c>
      <c r="AEC25" s="157" t="s">
        <v>102</v>
      </c>
      <c r="AED25" s="157" t="s">
        <v>114</v>
      </c>
      <c r="AEE25" s="157" t="s">
        <v>102</v>
      </c>
      <c r="AEF25" s="157" t="s">
        <v>102</v>
      </c>
      <c r="AEG25" s="157" t="s">
        <v>102</v>
      </c>
      <c r="AEH25" s="157" t="s">
        <v>114</v>
      </c>
      <c r="AEI25" s="157" t="s">
        <v>102</v>
      </c>
      <c r="AEJ25" s="157" t="s">
        <v>114</v>
      </c>
      <c r="AEK25" s="157" t="s">
        <v>102</v>
      </c>
      <c r="AEL25" s="157" t="s">
        <v>114</v>
      </c>
      <c r="AEM25" s="157" t="s">
        <v>102</v>
      </c>
      <c r="AEN25" s="157" t="s">
        <v>102</v>
      </c>
      <c r="AEO25" s="157" t="s">
        <v>102</v>
      </c>
      <c r="AEP25" s="157" t="s">
        <v>102</v>
      </c>
      <c r="AEQ25" s="157" t="s">
        <v>102</v>
      </c>
      <c r="AER25" s="157" t="s">
        <v>102</v>
      </c>
      <c r="AES25" s="157" t="s">
        <v>102</v>
      </c>
      <c r="AET25" s="157" t="s">
        <v>102</v>
      </c>
      <c r="AEU25" s="157" t="s">
        <v>102</v>
      </c>
      <c r="AEV25" s="157" t="s">
        <v>102</v>
      </c>
      <c r="AEW25" s="157" t="s">
        <v>102</v>
      </c>
      <c r="AEX25" s="157"/>
      <c r="AEY25" s="157" t="s">
        <v>114</v>
      </c>
      <c r="AEZ25" s="157" t="s">
        <v>114</v>
      </c>
      <c r="AFA25" s="157" t="s">
        <v>114</v>
      </c>
      <c r="AFB25" s="157" t="s">
        <v>114</v>
      </c>
      <c r="AFC25" s="157" t="s">
        <v>114</v>
      </c>
      <c r="AFD25" s="157" t="s">
        <v>102</v>
      </c>
      <c r="AFE25" s="157" t="s">
        <v>114</v>
      </c>
      <c r="AFF25" s="157" t="s">
        <v>114</v>
      </c>
      <c r="AFG25" s="157" t="s">
        <v>114</v>
      </c>
      <c r="AFH25" s="157" t="s">
        <v>114</v>
      </c>
      <c r="AFI25" s="157" t="s">
        <v>114</v>
      </c>
      <c r="AFJ25" s="157" t="s">
        <v>102</v>
      </c>
      <c r="AFK25" s="157" t="s">
        <v>114</v>
      </c>
      <c r="AFL25" s="157" t="s">
        <v>102</v>
      </c>
      <c r="AFM25" s="157" t="s">
        <v>114</v>
      </c>
      <c r="AFN25" s="157" t="s">
        <v>114</v>
      </c>
      <c r="AFO25" s="157" t="s">
        <v>102</v>
      </c>
      <c r="AFP25" s="157" t="s">
        <v>114</v>
      </c>
      <c r="AFQ25" s="157" t="s">
        <v>114</v>
      </c>
      <c r="AFR25" s="157" t="s">
        <v>114</v>
      </c>
      <c r="AFS25" s="157" t="s">
        <v>102</v>
      </c>
      <c r="AFT25" s="157" t="s">
        <v>114</v>
      </c>
      <c r="AFU25" s="157" t="s">
        <v>114</v>
      </c>
      <c r="AFV25" s="157" t="s">
        <v>114</v>
      </c>
      <c r="AFW25" s="157" t="s">
        <v>114</v>
      </c>
      <c r="AFX25" s="157" t="s">
        <v>114</v>
      </c>
      <c r="AFY25" s="157" t="s">
        <v>102</v>
      </c>
      <c r="AFZ25" s="157" t="s">
        <v>114</v>
      </c>
      <c r="AGA25" s="157" t="s">
        <v>114</v>
      </c>
      <c r="AGB25" s="157" t="s">
        <v>102</v>
      </c>
      <c r="AGC25" s="157" t="s">
        <v>114</v>
      </c>
      <c r="AGD25" s="8" t="s">
        <v>102</v>
      </c>
      <c r="AGE25" s="157" t="s">
        <v>114</v>
      </c>
      <c r="AGF25" s="157" t="s">
        <v>114</v>
      </c>
      <c r="AGG25" s="157" t="s">
        <v>969</v>
      </c>
      <c r="AGH25" s="157" t="s">
        <v>114</v>
      </c>
      <c r="AGI25" s="157" t="s">
        <v>114</v>
      </c>
      <c r="AGJ25" s="157" t="s">
        <v>102</v>
      </c>
      <c r="AGK25" s="157" t="s">
        <v>114</v>
      </c>
      <c r="AGL25" s="157" t="s">
        <v>114</v>
      </c>
      <c r="AGM25" s="8" t="s">
        <v>102</v>
      </c>
      <c r="AGN25" s="157" t="s">
        <v>114</v>
      </c>
      <c r="AGO25" s="157" t="s">
        <v>102</v>
      </c>
      <c r="AGP25" s="157" t="s">
        <v>102</v>
      </c>
      <c r="AGQ25" s="157" t="s">
        <v>114</v>
      </c>
      <c r="AGR25" s="157" t="s">
        <v>114</v>
      </c>
      <c r="AGS25" s="157" t="s">
        <v>114</v>
      </c>
      <c r="AGT25" s="157" t="s">
        <v>114</v>
      </c>
      <c r="AGU25" s="157" t="s">
        <v>102</v>
      </c>
      <c r="AGV25" s="157" t="s">
        <v>114</v>
      </c>
      <c r="AGW25" s="157" t="s">
        <v>114</v>
      </c>
      <c r="AGX25" s="157" t="s">
        <v>969</v>
      </c>
      <c r="AGY25" s="157" t="s">
        <v>114</v>
      </c>
      <c r="AGZ25" s="157" t="s">
        <v>114</v>
      </c>
      <c r="AHA25" s="157" t="s">
        <v>102</v>
      </c>
      <c r="AHB25" s="157" t="s">
        <v>102</v>
      </c>
      <c r="AHC25" s="157" t="s">
        <v>114</v>
      </c>
      <c r="AHD25" s="157" t="s">
        <v>114</v>
      </c>
      <c r="AHE25" s="157" t="s">
        <v>114</v>
      </c>
      <c r="AHF25" s="157" t="s">
        <v>114</v>
      </c>
      <c r="AHG25" s="157" t="s">
        <v>114</v>
      </c>
      <c r="AHH25" s="157" t="s">
        <v>114</v>
      </c>
      <c r="AHI25" s="157" t="s">
        <v>114</v>
      </c>
      <c r="AHJ25" s="157" t="s">
        <v>114</v>
      </c>
      <c r="AHK25" s="157" t="s">
        <v>114</v>
      </c>
      <c r="AHL25" s="157" t="s">
        <v>102</v>
      </c>
      <c r="AHM25" s="157" t="s">
        <v>114</v>
      </c>
      <c r="AHN25" s="157" t="s">
        <v>114</v>
      </c>
      <c r="AHO25" s="157" t="s">
        <v>114</v>
      </c>
      <c r="AHP25" s="157" t="s">
        <v>102</v>
      </c>
      <c r="AHQ25" s="157" t="s">
        <v>102</v>
      </c>
      <c r="AHR25" s="157" t="s">
        <v>114</v>
      </c>
      <c r="AHS25" s="157" t="s">
        <v>114</v>
      </c>
      <c r="AHT25" s="157" t="s">
        <v>102</v>
      </c>
      <c r="AHU25" s="157" t="s">
        <v>102</v>
      </c>
      <c r="AHV25" s="157" t="s">
        <v>114</v>
      </c>
      <c r="AHW25" s="157" t="s">
        <v>114</v>
      </c>
      <c r="AHX25" s="157" t="s">
        <v>102</v>
      </c>
      <c r="AHY25" s="157" t="s">
        <v>114</v>
      </c>
      <c r="AHZ25" s="157" t="s">
        <v>102</v>
      </c>
      <c r="AIA25" s="157" t="s">
        <v>114</v>
      </c>
      <c r="AIB25" s="157" t="s">
        <v>114</v>
      </c>
      <c r="AIC25" s="157" t="s">
        <v>114</v>
      </c>
      <c r="AID25" s="157" t="s">
        <v>114</v>
      </c>
      <c r="AIE25" s="157" t="s">
        <v>114</v>
      </c>
      <c r="AIF25" s="157" t="s">
        <v>114</v>
      </c>
      <c r="AIG25" s="157" t="s">
        <v>102</v>
      </c>
      <c r="AIH25" s="157" t="s">
        <v>114</v>
      </c>
      <c r="AII25" s="157" t="s">
        <v>102</v>
      </c>
      <c r="AIJ25" s="157" t="s">
        <v>102</v>
      </c>
      <c r="AIK25" s="157" t="s">
        <v>114</v>
      </c>
      <c r="AIL25" s="157" t="s">
        <v>114</v>
      </c>
      <c r="AIM25" s="157" t="s">
        <v>114</v>
      </c>
      <c r="AIN25" s="157" t="s">
        <v>114</v>
      </c>
      <c r="AIO25" s="157" t="s">
        <v>102</v>
      </c>
      <c r="AIP25" s="157" t="s">
        <v>969</v>
      </c>
      <c r="AIQ25" s="157" t="s">
        <v>114</v>
      </c>
      <c r="AIR25" s="157" t="s">
        <v>102</v>
      </c>
      <c r="AIS25" s="157" t="s">
        <v>102</v>
      </c>
      <c r="AIT25" s="157" t="s">
        <v>114</v>
      </c>
      <c r="AIU25" s="157" t="s">
        <v>114</v>
      </c>
      <c r="AIV25" s="157" t="s">
        <v>114</v>
      </c>
      <c r="AIW25" s="157" t="s">
        <v>114</v>
      </c>
      <c r="AIX25" s="157" t="s">
        <v>114</v>
      </c>
      <c r="AIY25" s="157" t="s">
        <v>114</v>
      </c>
      <c r="AIZ25" s="157" t="s">
        <v>114</v>
      </c>
      <c r="AJA25" s="157" t="s">
        <v>114</v>
      </c>
      <c r="AJB25" s="157" t="s">
        <v>102</v>
      </c>
      <c r="AJC25" s="157" t="s">
        <v>114</v>
      </c>
      <c r="AJD25" s="157" t="s">
        <v>102</v>
      </c>
      <c r="AJE25" s="157" t="s">
        <v>114</v>
      </c>
      <c r="AJF25" s="157" t="s">
        <v>102</v>
      </c>
      <c r="AJG25" s="157" t="s">
        <v>102</v>
      </c>
      <c r="AJH25" s="157" t="s">
        <v>102</v>
      </c>
      <c r="AJI25" s="157" t="s">
        <v>114</v>
      </c>
      <c r="AJJ25" s="157" t="s">
        <v>102</v>
      </c>
      <c r="AJK25" s="157" t="s">
        <v>114</v>
      </c>
      <c r="AJL25" s="157" t="s">
        <v>114</v>
      </c>
      <c r="AJM25" s="157" t="s">
        <v>102</v>
      </c>
      <c r="AJN25" s="157" t="s">
        <v>102</v>
      </c>
      <c r="AJO25" s="157" t="s">
        <v>114</v>
      </c>
      <c r="AJP25" s="157" t="s">
        <v>102</v>
      </c>
      <c r="AJQ25" s="157" t="s">
        <v>102</v>
      </c>
      <c r="AJR25" s="157" t="s">
        <v>969</v>
      </c>
      <c r="AJS25" s="157" t="s">
        <v>102</v>
      </c>
      <c r="AJT25" s="157" t="s">
        <v>114</v>
      </c>
      <c r="AJU25" s="157" t="s">
        <v>114</v>
      </c>
      <c r="AJV25" s="157" t="s">
        <v>102</v>
      </c>
      <c r="AJW25" s="157" t="s">
        <v>114</v>
      </c>
      <c r="AJX25" s="157" t="s">
        <v>102</v>
      </c>
      <c r="AJY25" s="8" t="s">
        <v>102</v>
      </c>
      <c r="AJZ25" s="157" t="s">
        <v>114</v>
      </c>
      <c r="AKA25" s="157" t="s">
        <v>114</v>
      </c>
      <c r="AKB25" s="157" t="s">
        <v>102</v>
      </c>
      <c r="AKC25" s="157" t="s">
        <v>114</v>
      </c>
      <c r="AKD25" s="157" t="s">
        <v>114</v>
      </c>
      <c r="AKE25" s="157" t="s">
        <v>114</v>
      </c>
      <c r="AKF25" s="157" t="s">
        <v>114</v>
      </c>
      <c r="AKG25" s="157" t="s">
        <v>114</v>
      </c>
      <c r="AKH25" s="8" t="s">
        <v>102</v>
      </c>
      <c r="AKI25" s="157" t="s">
        <v>102</v>
      </c>
      <c r="AKJ25" s="157" t="s">
        <v>114</v>
      </c>
      <c r="AKK25" s="157" t="s">
        <v>102</v>
      </c>
      <c r="AKL25" s="157" t="s">
        <v>102</v>
      </c>
      <c r="AKM25" s="157" t="s">
        <v>102</v>
      </c>
      <c r="AKN25" s="157" t="s">
        <v>114</v>
      </c>
      <c r="AKO25" s="157" t="s">
        <v>114</v>
      </c>
      <c r="AKP25" s="157" t="s">
        <v>102</v>
      </c>
      <c r="AKQ25" s="157" t="s">
        <v>102</v>
      </c>
      <c r="AKR25" s="157" t="s">
        <v>114</v>
      </c>
      <c r="AKS25" s="157" t="s">
        <v>114</v>
      </c>
      <c r="AKT25" s="157" t="s">
        <v>114</v>
      </c>
    </row>
    <row r="26" spans="1:982" x14ac:dyDescent="0.3">
      <c r="A26" s="112"/>
      <c r="B26" s="109"/>
      <c r="C26" s="113"/>
      <c r="D26" s="113"/>
      <c r="E26" s="113"/>
      <c r="F26" s="113"/>
      <c r="G26" s="113"/>
      <c r="H26" s="110"/>
      <c r="I26" s="110"/>
      <c r="J26" s="110"/>
      <c r="K26" s="111"/>
      <c r="L26" s="110"/>
      <c r="M26" s="114"/>
      <c r="N26" s="114"/>
      <c r="O26" s="114"/>
      <c r="P26" s="114"/>
      <c r="Q26" s="114"/>
      <c r="R26" s="114"/>
    </row>
    <row r="27" spans="1:982" x14ac:dyDescent="0.3">
      <c r="A27" s="115"/>
      <c r="B27" s="109"/>
      <c r="C27" s="116"/>
      <c r="D27" s="116"/>
      <c r="E27" s="116"/>
      <c r="F27" s="116"/>
      <c r="G27" s="116"/>
      <c r="H27" s="116"/>
      <c r="I27" s="116"/>
      <c r="J27" s="116"/>
      <c r="K27" s="117"/>
      <c r="L27" s="110"/>
      <c r="M27" s="118"/>
      <c r="N27" s="118"/>
      <c r="O27" s="118"/>
      <c r="P27" s="118"/>
      <c r="Q27" s="118"/>
      <c r="R27" s="118"/>
    </row>
    <row r="28" spans="1:982" x14ac:dyDescent="0.3">
      <c r="A28" s="119"/>
      <c r="B28" s="109"/>
      <c r="C28" s="113"/>
      <c r="D28" s="113"/>
      <c r="E28" s="110"/>
      <c r="F28" s="110"/>
      <c r="G28" s="110"/>
      <c r="H28" s="110"/>
      <c r="I28" s="110"/>
      <c r="J28" s="110"/>
      <c r="K28" s="111"/>
      <c r="L28" s="110"/>
      <c r="M28" s="114"/>
      <c r="N28" s="114"/>
      <c r="O28" s="114"/>
      <c r="P28" s="114"/>
      <c r="Q28" s="114"/>
      <c r="R28" s="114"/>
    </row>
    <row r="29" spans="1:982" x14ac:dyDescent="0.3">
      <c r="A29" s="115"/>
      <c r="B29" s="109"/>
      <c r="C29" s="113"/>
      <c r="D29" s="116"/>
      <c r="E29" s="116"/>
      <c r="F29" s="116"/>
      <c r="G29" s="116"/>
      <c r="H29" s="116"/>
      <c r="I29" s="116"/>
      <c r="J29" s="116"/>
      <c r="K29" s="117"/>
      <c r="L29" s="110"/>
      <c r="M29" s="118"/>
      <c r="N29" s="118"/>
      <c r="O29" s="118"/>
      <c r="P29" s="118"/>
      <c r="Q29" s="114"/>
      <c r="R29" s="114"/>
    </row>
    <row r="30" spans="1:982" x14ac:dyDescent="0.3">
      <c r="A30" s="115"/>
      <c r="B30" s="109"/>
      <c r="C30" s="113"/>
      <c r="D30" s="116"/>
      <c r="E30" s="116"/>
      <c r="F30" s="116"/>
      <c r="G30" s="116"/>
      <c r="H30" s="116"/>
      <c r="I30" s="116"/>
      <c r="J30" s="116"/>
      <c r="K30" s="117"/>
      <c r="L30" s="110"/>
      <c r="M30" s="118"/>
      <c r="N30" s="118"/>
      <c r="O30" s="118"/>
      <c r="P30" s="118"/>
      <c r="Q30" s="114"/>
      <c r="R30" s="114"/>
    </row>
    <row r="31" spans="1:982" x14ac:dyDescent="0.3">
      <c r="A31" s="115"/>
      <c r="B31" s="109"/>
      <c r="C31" s="113"/>
      <c r="D31" s="116"/>
      <c r="E31" s="116"/>
      <c r="F31" s="116"/>
      <c r="G31" s="116"/>
      <c r="H31" s="116"/>
      <c r="I31" s="116"/>
      <c r="J31" s="116"/>
      <c r="K31" s="117"/>
      <c r="L31" s="110"/>
      <c r="M31" s="118"/>
      <c r="N31" s="118"/>
      <c r="O31" s="118"/>
      <c r="P31" s="118"/>
      <c r="Q31" s="114"/>
      <c r="R31" s="114"/>
    </row>
    <row r="32" spans="1:982" x14ac:dyDescent="0.3">
      <c r="A32" s="119"/>
      <c r="B32" s="109"/>
      <c r="C32" s="113"/>
      <c r="D32" s="113"/>
      <c r="E32" s="120"/>
      <c r="F32" s="120"/>
      <c r="G32" s="121"/>
      <c r="H32" s="120"/>
      <c r="I32" s="110"/>
      <c r="J32" s="110"/>
      <c r="K32" s="111"/>
      <c r="L32" s="110"/>
      <c r="M32" s="114"/>
      <c r="N32" s="114"/>
      <c r="O32" s="114"/>
      <c r="P32" s="114"/>
      <c r="Q32" s="114"/>
      <c r="R32" s="114"/>
    </row>
    <row r="33" spans="1:18" x14ac:dyDescent="0.3">
      <c r="A33" s="122"/>
      <c r="B33" s="109"/>
      <c r="C33" s="113"/>
      <c r="D33" s="113"/>
      <c r="E33" s="120"/>
      <c r="F33" s="120"/>
      <c r="G33" s="121"/>
      <c r="H33" s="120"/>
      <c r="I33" s="110"/>
      <c r="J33" s="110"/>
      <c r="K33" s="111"/>
      <c r="L33" s="110"/>
      <c r="M33" s="114"/>
      <c r="N33" s="114"/>
      <c r="O33" s="114"/>
      <c r="P33" s="114"/>
      <c r="Q33" s="114"/>
      <c r="R33" s="114"/>
    </row>
    <row r="34" spans="1:18" x14ac:dyDescent="0.3">
      <c r="A34" s="111"/>
      <c r="B34" s="109"/>
      <c r="C34" s="113"/>
      <c r="D34" s="113"/>
      <c r="E34" s="110"/>
      <c r="F34" s="110"/>
      <c r="G34" s="110"/>
      <c r="H34" s="110"/>
      <c r="I34" s="110"/>
      <c r="J34" s="110"/>
      <c r="K34" s="111"/>
      <c r="L34" s="110"/>
      <c r="M34" s="114"/>
      <c r="N34" s="114"/>
      <c r="O34" s="114"/>
      <c r="P34" s="114"/>
      <c r="Q34" s="114"/>
      <c r="R34" s="114"/>
    </row>
    <row r="35" spans="1:18" x14ac:dyDescent="0.3">
      <c r="A35" s="117"/>
      <c r="B35" s="109"/>
      <c r="C35" s="116"/>
      <c r="D35" s="116"/>
      <c r="E35" s="116"/>
      <c r="F35" s="116"/>
      <c r="G35" s="116"/>
      <c r="H35" s="116"/>
      <c r="I35" s="116"/>
      <c r="J35" s="116"/>
      <c r="K35" s="117"/>
      <c r="L35" s="110"/>
      <c r="M35" s="118"/>
      <c r="N35" s="118"/>
      <c r="O35" s="118"/>
      <c r="P35" s="118"/>
      <c r="Q35" s="118"/>
      <c r="R35" s="118"/>
    </row>
    <row r="36" spans="1:18" x14ac:dyDescent="0.3">
      <c r="A36" s="111"/>
      <c r="B36" s="109"/>
      <c r="C36" s="113"/>
      <c r="D36" s="113"/>
      <c r="E36" s="110"/>
      <c r="F36" s="110"/>
      <c r="G36" s="110"/>
      <c r="H36" s="110"/>
      <c r="I36" s="110"/>
      <c r="J36" s="110"/>
      <c r="K36" s="111"/>
      <c r="L36" s="110"/>
      <c r="M36" s="114"/>
      <c r="N36" s="114"/>
      <c r="O36" s="114"/>
      <c r="P36" s="114"/>
      <c r="Q36" s="114"/>
      <c r="R36" s="114"/>
    </row>
    <row r="37" spans="1:18" x14ac:dyDescent="0.3">
      <c r="A37" s="111"/>
      <c r="B37" s="109"/>
      <c r="C37" s="113"/>
      <c r="D37" s="113"/>
      <c r="E37" s="110"/>
      <c r="F37" s="110"/>
      <c r="G37" s="110"/>
      <c r="H37" s="110"/>
      <c r="I37" s="110"/>
      <c r="J37" s="110"/>
      <c r="K37" s="111"/>
      <c r="L37" s="110"/>
      <c r="M37" s="114"/>
      <c r="N37" s="114"/>
      <c r="O37" s="114"/>
      <c r="P37" s="114"/>
      <c r="Q37" s="114"/>
      <c r="R37" s="114"/>
    </row>
    <row r="38" spans="1:18" x14ac:dyDescent="0.3">
      <c r="A38" s="123"/>
      <c r="B38" s="109"/>
      <c r="C38" s="113"/>
      <c r="D38" s="113"/>
      <c r="E38" s="110"/>
      <c r="F38" s="110"/>
      <c r="G38" s="110"/>
      <c r="H38" s="110"/>
      <c r="I38" s="110"/>
      <c r="J38" s="110"/>
      <c r="K38" s="111"/>
      <c r="L38" s="110"/>
      <c r="M38" s="114"/>
      <c r="N38" s="114"/>
      <c r="O38" s="114"/>
      <c r="P38" s="114"/>
      <c r="Q38" s="114"/>
      <c r="R38" s="114"/>
    </row>
    <row r="39" spans="1:18" x14ac:dyDescent="0.3">
      <c r="A39" s="123"/>
      <c r="B39" s="109"/>
      <c r="C39" s="113"/>
      <c r="D39" s="113"/>
      <c r="E39" s="110"/>
      <c r="F39" s="110"/>
      <c r="G39" s="110"/>
      <c r="H39" s="110"/>
      <c r="I39" s="110"/>
      <c r="J39" s="110"/>
      <c r="K39" s="111"/>
      <c r="L39" s="110"/>
      <c r="M39" s="114"/>
      <c r="N39" s="114"/>
      <c r="O39" s="114"/>
      <c r="P39" s="114"/>
      <c r="Q39" s="114"/>
      <c r="R39" s="114"/>
    </row>
    <row r="40" spans="1:18" x14ac:dyDescent="0.3">
      <c r="A40" s="123"/>
      <c r="B40" s="109"/>
      <c r="C40" s="113"/>
      <c r="D40" s="113"/>
      <c r="E40" s="110"/>
      <c r="F40" s="110"/>
      <c r="G40" s="110"/>
      <c r="H40" s="110"/>
      <c r="I40" s="110"/>
      <c r="J40" s="110"/>
      <c r="K40" s="111"/>
      <c r="L40" s="110"/>
      <c r="M40" s="114"/>
      <c r="N40" s="114"/>
      <c r="O40" s="114"/>
      <c r="P40" s="114"/>
      <c r="Q40" s="114"/>
      <c r="R40" s="114"/>
    </row>
    <row r="41" spans="1:18" x14ac:dyDescent="0.3">
      <c r="A41" s="123"/>
      <c r="B41" s="109"/>
      <c r="C41" s="113"/>
      <c r="D41" s="113"/>
      <c r="E41" s="110"/>
      <c r="F41" s="110"/>
      <c r="G41" s="110"/>
      <c r="H41" s="110"/>
      <c r="I41" s="110"/>
      <c r="J41" s="110"/>
      <c r="K41" s="111"/>
      <c r="L41" s="110"/>
      <c r="M41" s="114"/>
      <c r="N41" s="114"/>
      <c r="O41" s="114"/>
      <c r="P41" s="114"/>
      <c r="Q41" s="114"/>
      <c r="R41" s="114"/>
    </row>
    <row r="42" spans="1:18" x14ac:dyDescent="0.3">
      <c r="A42" s="123"/>
      <c r="B42" s="109"/>
      <c r="C42" s="113"/>
      <c r="D42" s="113"/>
      <c r="E42" s="110"/>
      <c r="F42" s="110"/>
      <c r="G42" s="110"/>
      <c r="H42" s="110"/>
      <c r="I42" s="110"/>
      <c r="J42" s="110"/>
      <c r="K42" s="111"/>
      <c r="L42" s="110"/>
      <c r="M42" s="114"/>
      <c r="N42" s="114"/>
      <c r="O42" s="114"/>
      <c r="P42" s="114"/>
      <c r="Q42" s="114"/>
      <c r="R42" s="114"/>
    </row>
    <row r="43" spans="1:18" x14ac:dyDescent="0.3">
      <c r="A43" s="115"/>
      <c r="B43" s="109"/>
      <c r="C43" s="116"/>
      <c r="D43" s="116"/>
      <c r="E43" s="116"/>
      <c r="F43" s="116"/>
      <c r="G43" s="116"/>
      <c r="H43" s="116"/>
      <c r="I43" s="116"/>
      <c r="J43" s="116"/>
      <c r="K43" s="117"/>
      <c r="L43" s="110"/>
      <c r="M43" s="118"/>
      <c r="N43" s="118"/>
      <c r="O43" s="118"/>
      <c r="P43" s="118"/>
      <c r="Q43" s="118"/>
      <c r="R43" s="118"/>
    </row>
    <row r="44" spans="1:18" x14ac:dyDescent="0.3">
      <c r="A44" s="123"/>
      <c r="B44" s="109"/>
      <c r="C44" s="113"/>
      <c r="D44" s="113"/>
      <c r="E44" s="110"/>
      <c r="F44" s="110"/>
      <c r="G44" s="110"/>
      <c r="H44" s="110"/>
      <c r="I44" s="110"/>
      <c r="J44" s="110"/>
      <c r="K44" s="111"/>
      <c r="L44" s="110"/>
      <c r="M44" s="114"/>
      <c r="N44" s="114"/>
      <c r="O44" s="114"/>
      <c r="P44" s="114"/>
      <c r="Q44" s="114"/>
      <c r="R44" s="114"/>
    </row>
    <row r="45" spans="1:18" x14ac:dyDescent="0.3">
      <c r="A45" s="123"/>
      <c r="B45" s="109"/>
      <c r="C45" s="124"/>
      <c r="D45" s="124"/>
      <c r="E45" s="124"/>
      <c r="F45" s="124"/>
      <c r="G45" s="110"/>
      <c r="H45" s="110"/>
      <c r="I45" s="110"/>
      <c r="J45" s="110"/>
      <c r="K45" s="110"/>
      <c r="L45" s="110"/>
      <c r="M45" s="114"/>
      <c r="N45" s="114"/>
      <c r="O45" s="114"/>
      <c r="P45" s="114"/>
      <c r="Q45" s="114"/>
      <c r="R45" s="114"/>
    </row>
    <row r="46" spans="1:18" x14ac:dyDescent="0.3">
      <c r="A46" s="119"/>
      <c r="B46" s="109"/>
      <c r="C46" s="113"/>
      <c r="D46" s="113"/>
      <c r="E46" s="110"/>
      <c r="F46" s="110"/>
      <c r="G46" s="110"/>
      <c r="H46" s="110"/>
      <c r="I46" s="110"/>
      <c r="J46" s="110"/>
      <c r="K46" s="111"/>
      <c r="L46" s="110"/>
      <c r="M46" s="114"/>
      <c r="N46" s="114"/>
      <c r="O46" s="114"/>
      <c r="P46" s="114"/>
      <c r="Q46" s="114"/>
      <c r="R46" s="114"/>
    </row>
    <row r="47" spans="1:18" x14ac:dyDescent="0.3">
      <c r="A47" s="117"/>
      <c r="B47" s="109"/>
      <c r="C47" s="113"/>
      <c r="D47" s="116"/>
      <c r="E47" s="116"/>
      <c r="F47" s="116"/>
      <c r="G47" s="116"/>
      <c r="H47" s="116"/>
      <c r="I47" s="116"/>
      <c r="J47" s="116"/>
      <c r="K47" s="117"/>
      <c r="L47" s="110"/>
      <c r="M47" s="118"/>
      <c r="N47" s="118"/>
      <c r="O47" s="118"/>
      <c r="P47" s="118"/>
      <c r="Q47" s="114"/>
      <c r="R47" s="114"/>
    </row>
    <row r="48" spans="1:18" x14ac:dyDescent="0.3">
      <c r="A48" s="117"/>
      <c r="B48" s="109"/>
      <c r="C48" s="113"/>
      <c r="D48" s="116"/>
      <c r="E48" s="116"/>
      <c r="F48" s="116"/>
      <c r="G48" s="116"/>
      <c r="H48" s="116"/>
      <c r="I48" s="116"/>
      <c r="J48" s="116"/>
      <c r="K48" s="117"/>
      <c r="L48" s="110"/>
      <c r="M48" s="118"/>
      <c r="N48" s="118"/>
      <c r="O48" s="118"/>
      <c r="P48" s="118"/>
      <c r="Q48" s="114"/>
      <c r="R48" s="114"/>
    </row>
    <row r="49" spans="1:18" x14ac:dyDescent="0.3">
      <c r="A49" s="117"/>
      <c r="B49" s="109"/>
      <c r="C49" s="125"/>
      <c r="D49" s="125"/>
      <c r="E49" s="125"/>
      <c r="F49" s="125"/>
      <c r="G49" s="116"/>
      <c r="H49" s="116"/>
      <c r="I49" s="116"/>
      <c r="J49" s="116"/>
      <c r="K49" s="116"/>
      <c r="L49" s="116"/>
      <c r="M49" s="118"/>
      <c r="N49" s="118"/>
      <c r="O49" s="118"/>
      <c r="P49" s="118"/>
      <c r="Q49" s="118"/>
      <c r="R49" s="118"/>
    </row>
    <row r="50" spans="1:18" x14ac:dyDescent="0.3">
      <c r="A50" s="117"/>
      <c r="B50" s="109"/>
      <c r="C50" s="125"/>
      <c r="D50" s="125"/>
      <c r="E50" s="125"/>
      <c r="F50" s="125"/>
      <c r="G50" s="116"/>
      <c r="H50" s="116"/>
      <c r="I50" s="116"/>
      <c r="J50" s="116"/>
      <c r="K50" s="116"/>
      <c r="L50" s="116"/>
      <c r="M50" s="118"/>
      <c r="N50" s="118"/>
      <c r="O50" s="118"/>
      <c r="P50" s="118"/>
      <c r="Q50" s="118"/>
      <c r="R50" s="118"/>
    </row>
    <row r="51" spans="1:18" x14ac:dyDescent="0.3">
      <c r="A51" s="117"/>
      <c r="B51" s="109"/>
      <c r="C51" s="113"/>
      <c r="D51" s="113"/>
      <c r="E51" s="116"/>
      <c r="F51" s="116"/>
      <c r="G51" s="116"/>
      <c r="H51" s="116"/>
      <c r="I51" s="116"/>
      <c r="J51" s="116"/>
      <c r="K51" s="117"/>
      <c r="L51" s="110"/>
      <c r="M51" s="114"/>
      <c r="N51" s="114"/>
      <c r="O51" s="114"/>
      <c r="P51" s="114"/>
      <c r="Q51" s="114"/>
      <c r="R51" s="114"/>
    </row>
    <row r="52" spans="1:18" x14ac:dyDescent="0.3">
      <c r="A52" s="111"/>
      <c r="B52" s="109"/>
      <c r="C52" s="113"/>
      <c r="D52" s="113"/>
      <c r="E52" s="110"/>
      <c r="F52" s="110"/>
      <c r="G52" s="110"/>
      <c r="H52" s="110"/>
      <c r="I52" s="110"/>
      <c r="J52" s="110"/>
      <c r="K52" s="111"/>
      <c r="L52" s="110"/>
      <c r="M52" s="114"/>
      <c r="N52" s="114"/>
      <c r="O52" s="114"/>
      <c r="P52" s="114"/>
      <c r="Q52" s="114"/>
      <c r="R52" s="114"/>
    </row>
    <row r="53" spans="1:18" x14ac:dyDescent="0.3">
      <c r="A53" s="111"/>
      <c r="B53" s="109"/>
      <c r="C53" s="113"/>
      <c r="D53" s="113"/>
      <c r="E53" s="110"/>
      <c r="F53" s="110"/>
      <c r="G53" s="110"/>
      <c r="H53" s="110"/>
      <c r="I53" s="110"/>
      <c r="J53" s="110"/>
      <c r="K53" s="111"/>
      <c r="L53" s="110"/>
      <c r="M53" s="114"/>
      <c r="N53" s="114"/>
      <c r="O53" s="114"/>
      <c r="P53" s="114"/>
      <c r="Q53" s="114"/>
      <c r="R53" s="114"/>
    </row>
    <row r="54" spans="1:18" x14ac:dyDescent="0.3">
      <c r="A54" s="111"/>
      <c r="B54" s="109"/>
      <c r="C54" s="113"/>
      <c r="D54" s="113"/>
      <c r="E54" s="110"/>
      <c r="F54" s="110"/>
      <c r="G54" s="110"/>
      <c r="H54" s="110"/>
      <c r="I54" s="110"/>
      <c r="J54" s="110"/>
      <c r="K54" s="111"/>
      <c r="L54" s="110"/>
      <c r="M54" s="114"/>
      <c r="N54" s="114"/>
      <c r="O54" s="114"/>
      <c r="P54" s="114"/>
      <c r="Q54" s="114"/>
      <c r="R54" s="114"/>
    </row>
    <row r="55" spans="1:18" x14ac:dyDescent="0.3">
      <c r="A55" s="111"/>
      <c r="B55" s="109"/>
      <c r="C55" s="113"/>
      <c r="D55" s="113"/>
      <c r="E55" s="110"/>
      <c r="F55" s="110"/>
      <c r="G55" s="110"/>
      <c r="H55" s="110"/>
      <c r="I55" s="110"/>
      <c r="J55" s="110"/>
      <c r="K55" s="111"/>
      <c r="L55" s="110"/>
      <c r="M55" s="114"/>
      <c r="N55" s="114"/>
      <c r="O55" s="114"/>
      <c r="P55" s="114"/>
      <c r="Q55" s="114"/>
      <c r="R55" s="114"/>
    </row>
    <row r="56" spans="1:18" x14ac:dyDescent="0.3">
      <c r="A56" s="111"/>
      <c r="B56" s="109"/>
      <c r="C56" s="113"/>
      <c r="D56" s="113"/>
      <c r="E56" s="110"/>
      <c r="F56" s="110"/>
      <c r="G56" s="110"/>
      <c r="H56" s="110"/>
      <c r="I56" s="110"/>
      <c r="J56" s="110"/>
      <c r="K56" s="111"/>
      <c r="L56" s="110"/>
      <c r="M56" s="114"/>
      <c r="N56" s="114"/>
      <c r="O56" s="114"/>
      <c r="P56" s="114"/>
      <c r="Q56" s="114"/>
      <c r="R56" s="114"/>
    </row>
    <row r="57" spans="1:18" x14ac:dyDescent="0.3">
      <c r="A57" s="111"/>
      <c r="B57" s="109"/>
      <c r="C57" s="113"/>
      <c r="D57" s="113"/>
      <c r="E57" s="110"/>
      <c r="F57" s="110"/>
      <c r="G57" s="110"/>
      <c r="H57" s="110"/>
      <c r="I57" s="110"/>
      <c r="J57" s="110"/>
      <c r="K57" s="111"/>
      <c r="L57" s="110"/>
      <c r="M57" s="114"/>
      <c r="N57" s="114"/>
      <c r="O57" s="114"/>
      <c r="P57" s="114"/>
      <c r="Q57" s="114"/>
      <c r="R57" s="114"/>
    </row>
    <row r="58" spans="1:18" x14ac:dyDescent="0.3">
      <c r="A58" s="111"/>
      <c r="B58" s="109"/>
      <c r="C58" s="113"/>
      <c r="D58" s="113"/>
      <c r="E58" s="110"/>
      <c r="F58" s="110"/>
      <c r="G58" s="110"/>
      <c r="H58" s="110"/>
      <c r="I58" s="110"/>
      <c r="J58" s="110"/>
      <c r="K58" s="111"/>
      <c r="L58" s="110"/>
      <c r="M58" s="114"/>
      <c r="N58" s="114"/>
      <c r="O58" s="114"/>
      <c r="P58" s="114"/>
      <c r="Q58" s="114"/>
      <c r="R58" s="114"/>
    </row>
    <row r="59" spans="1:18" x14ac:dyDescent="0.3">
      <c r="A59" s="111"/>
      <c r="B59" s="109"/>
      <c r="C59" s="113"/>
      <c r="D59" s="113"/>
      <c r="E59" s="110"/>
      <c r="F59" s="110"/>
      <c r="G59" s="110"/>
      <c r="H59" s="110"/>
      <c r="I59" s="110"/>
      <c r="J59" s="110"/>
      <c r="K59" s="111"/>
      <c r="L59" s="110"/>
      <c r="M59" s="114"/>
      <c r="N59" s="114"/>
      <c r="O59" s="114"/>
      <c r="P59" s="114"/>
      <c r="Q59" s="114"/>
      <c r="R59" s="114"/>
    </row>
    <row r="60" spans="1:18" x14ac:dyDescent="0.3">
      <c r="A60" s="111"/>
      <c r="B60" s="109"/>
      <c r="C60" s="113"/>
      <c r="D60" s="113"/>
      <c r="E60" s="110"/>
      <c r="F60" s="110"/>
      <c r="G60" s="110"/>
      <c r="H60" s="110"/>
      <c r="I60" s="110"/>
      <c r="J60" s="110"/>
      <c r="K60" s="111"/>
      <c r="L60" s="110"/>
      <c r="M60" s="114"/>
      <c r="N60" s="114"/>
      <c r="O60" s="114"/>
      <c r="P60" s="114"/>
      <c r="Q60" s="114"/>
      <c r="R60" s="114"/>
    </row>
    <row r="61" spans="1:18" x14ac:dyDescent="0.3">
      <c r="A61" s="111"/>
      <c r="B61" s="109"/>
      <c r="C61" s="113"/>
      <c r="D61" s="113"/>
      <c r="E61" s="110"/>
      <c r="F61" s="110"/>
      <c r="G61" s="110"/>
      <c r="H61" s="110"/>
      <c r="I61" s="110"/>
      <c r="J61" s="110"/>
      <c r="K61" s="111"/>
      <c r="L61" s="110"/>
      <c r="M61" s="114"/>
      <c r="N61" s="114"/>
      <c r="O61" s="114"/>
      <c r="P61" s="114"/>
      <c r="Q61" s="114"/>
      <c r="R61" s="114"/>
    </row>
    <row r="62" spans="1:18" x14ac:dyDescent="0.3">
      <c r="A62" s="111"/>
      <c r="B62" s="109"/>
      <c r="C62" s="113"/>
      <c r="D62" s="113"/>
      <c r="E62" s="110"/>
      <c r="F62" s="110"/>
      <c r="G62" s="110"/>
      <c r="H62" s="110"/>
      <c r="I62" s="110"/>
      <c r="J62" s="110"/>
      <c r="K62" s="111"/>
      <c r="L62" s="110"/>
      <c r="M62" s="114"/>
      <c r="N62" s="114"/>
      <c r="O62" s="114"/>
      <c r="P62" s="114"/>
      <c r="Q62" s="114"/>
      <c r="R62" s="114"/>
    </row>
    <row r="63" spans="1:18" x14ac:dyDescent="0.3">
      <c r="A63" s="111"/>
      <c r="B63" s="109"/>
      <c r="C63" s="113"/>
      <c r="D63" s="113"/>
      <c r="E63" s="110"/>
      <c r="F63" s="110"/>
      <c r="G63" s="110"/>
      <c r="H63" s="110"/>
      <c r="I63" s="110"/>
      <c r="J63" s="110"/>
      <c r="K63" s="111"/>
      <c r="L63" s="110"/>
      <c r="M63" s="114"/>
      <c r="N63" s="114"/>
      <c r="O63" s="114"/>
      <c r="P63" s="114"/>
      <c r="Q63" s="114"/>
      <c r="R63" s="114"/>
    </row>
    <row r="64" spans="1:18" x14ac:dyDescent="0.3">
      <c r="A64" s="111"/>
      <c r="B64" s="109"/>
      <c r="C64" s="113"/>
      <c r="D64" s="113"/>
      <c r="E64" s="110"/>
      <c r="F64" s="110"/>
      <c r="G64" s="110"/>
      <c r="H64" s="110"/>
      <c r="I64" s="110"/>
      <c r="J64" s="110"/>
      <c r="K64" s="111"/>
      <c r="L64" s="110"/>
      <c r="M64" s="114"/>
      <c r="N64" s="114"/>
      <c r="O64" s="114"/>
      <c r="P64" s="114"/>
      <c r="Q64" s="114"/>
      <c r="R64" s="114"/>
    </row>
    <row r="65" spans="1:18" x14ac:dyDescent="0.3">
      <c r="A65" s="123"/>
      <c r="B65" s="109"/>
      <c r="C65" s="113"/>
      <c r="D65" s="113"/>
      <c r="E65" s="110"/>
      <c r="F65" s="110"/>
      <c r="G65" s="110"/>
      <c r="H65" s="110"/>
      <c r="I65" s="110"/>
      <c r="J65" s="110"/>
      <c r="K65" s="111"/>
      <c r="L65" s="110"/>
      <c r="M65" s="114"/>
      <c r="N65" s="114"/>
      <c r="O65" s="114"/>
      <c r="P65" s="114"/>
      <c r="Q65" s="114"/>
      <c r="R65" s="114"/>
    </row>
    <row r="66" spans="1:18" x14ac:dyDescent="0.3">
      <c r="A66" s="123"/>
      <c r="B66" s="109"/>
      <c r="C66" s="113"/>
      <c r="D66" s="113"/>
      <c r="E66" s="110"/>
      <c r="F66" s="110"/>
      <c r="G66" s="110"/>
      <c r="H66" s="110"/>
      <c r="I66" s="110"/>
      <c r="J66" s="110"/>
      <c r="K66" s="111"/>
      <c r="L66" s="110"/>
      <c r="M66" s="114"/>
      <c r="N66" s="114"/>
      <c r="O66" s="114"/>
      <c r="P66" s="114"/>
      <c r="Q66" s="114"/>
      <c r="R66" s="114"/>
    </row>
    <row r="67" spans="1:18" x14ac:dyDescent="0.3">
      <c r="A67" s="123"/>
      <c r="B67" s="109"/>
      <c r="C67" s="113"/>
      <c r="D67" s="113"/>
      <c r="E67" s="110"/>
      <c r="F67" s="110"/>
      <c r="G67" s="110"/>
      <c r="H67" s="110"/>
      <c r="I67" s="110"/>
      <c r="J67" s="110"/>
      <c r="K67" s="111"/>
      <c r="L67" s="110"/>
      <c r="M67" s="114"/>
      <c r="N67" s="114"/>
      <c r="O67" s="114"/>
      <c r="P67" s="114"/>
      <c r="Q67" s="114"/>
      <c r="R67" s="114"/>
    </row>
    <row r="68" spans="1:18" x14ac:dyDescent="0.3">
      <c r="A68" s="123"/>
      <c r="B68" s="109"/>
      <c r="C68" s="113"/>
      <c r="D68" s="113"/>
      <c r="E68" s="110"/>
      <c r="F68" s="110"/>
      <c r="G68" s="110"/>
      <c r="H68" s="110"/>
      <c r="I68" s="110"/>
      <c r="J68" s="110"/>
      <c r="K68" s="111"/>
      <c r="L68" s="110"/>
      <c r="M68" s="114"/>
      <c r="N68" s="114"/>
      <c r="O68" s="114"/>
      <c r="P68" s="114"/>
      <c r="Q68" s="114"/>
      <c r="R68" s="114"/>
    </row>
    <row r="69" spans="1:18" x14ac:dyDescent="0.3">
      <c r="A69" s="108"/>
      <c r="B69" s="109"/>
      <c r="C69" s="113"/>
      <c r="D69" s="113"/>
      <c r="E69" s="110"/>
      <c r="F69" s="110"/>
      <c r="G69" s="110"/>
      <c r="H69" s="110"/>
      <c r="I69" s="110"/>
      <c r="J69" s="110"/>
      <c r="K69" s="111"/>
      <c r="L69" s="110"/>
      <c r="M69" s="114"/>
      <c r="N69" s="114"/>
      <c r="O69" s="114"/>
      <c r="P69" s="114"/>
      <c r="Q69" s="114"/>
      <c r="R69" s="114"/>
    </row>
    <row r="70" spans="1:18" x14ac:dyDescent="0.3">
      <c r="A70" s="111"/>
      <c r="B70" s="109"/>
      <c r="C70" s="113"/>
      <c r="D70" s="113"/>
      <c r="E70" s="110"/>
      <c r="F70" s="110"/>
      <c r="G70" s="110"/>
      <c r="H70" s="110"/>
      <c r="I70" s="110"/>
      <c r="J70" s="110"/>
      <c r="K70" s="111"/>
      <c r="L70" s="110"/>
      <c r="M70" s="114"/>
      <c r="N70" s="114"/>
      <c r="O70" s="114"/>
      <c r="P70" s="114"/>
      <c r="Q70" s="114"/>
      <c r="R70" s="114"/>
    </row>
    <row r="71" spans="1:18" x14ac:dyDescent="0.3">
      <c r="A71" s="111"/>
      <c r="B71" s="109"/>
      <c r="C71" s="113"/>
      <c r="D71" s="113"/>
      <c r="E71" s="110"/>
      <c r="F71" s="110"/>
      <c r="G71" s="110"/>
      <c r="H71" s="110"/>
      <c r="I71" s="110"/>
      <c r="J71" s="110"/>
      <c r="K71" s="111"/>
      <c r="L71" s="110"/>
      <c r="M71" s="114"/>
      <c r="N71" s="114"/>
      <c r="O71" s="114"/>
      <c r="P71" s="114"/>
      <c r="Q71" s="114"/>
      <c r="R71" s="114"/>
    </row>
    <row r="72" spans="1:18" x14ac:dyDescent="0.3">
      <c r="A72" s="111"/>
      <c r="B72" s="109"/>
      <c r="C72" s="113"/>
      <c r="D72" s="113"/>
      <c r="E72" s="110"/>
      <c r="F72" s="110"/>
      <c r="G72" s="110"/>
      <c r="H72" s="110"/>
      <c r="I72" s="110"/>
      <c r="J72" s="110"/>
      <c r="K72" s="111"/>
      <c r="L72" s="110"/>
      <c r="M72" s="114"/>
      <c r="N72" s="114"/>
      <c r="O72" s="114"/>
      <c r="P72" s="114"/>
      <c r="Q72" s="114"/>
      <c r="R72" s="114"/>
    </row>
    <row r="73" spans="1:18" x14ac:dyDescent="0.3">
      <c r="A73" s="111"/>
      <c r="B73" s="109"/>
      <c r="C73" s="113"/>
      <c r="D73" s="113"/>
      <c r="E73" s="110"/>
      <c r="F73" s="110"/>
      <c r="G73" s="110"/>
      <c r="H73" s="110"/>
      <c r="I73" s="110"/>
      <c r="J73" s="110"/>
      <c r="K73" s="111"/>
      <c r="L73" s="110"/>
      <c r="M73" s="114"/>
      <c r="N73" s="114"/>
      <c r="O73" s="114"/>
      <c r="P73" s="114"/>
      <c r="Q73" s="114"/>
      <c r="R73" s="114"/>
    </row>
    <row r="74" spans="1:18" x14ac:dyDescent="0.3">
      <c r="A74" s="111"/>
      <c r="B74" s="109"/>
      <c r="C74" s="113"/>
      <c r="D74" s="113"/>
      <c r="E74" s="110"/>
      <c r="F74" s="110"/>
      <c r="G74" s="110"/>
      <c r="H74" s="110"/>
      <c r="I74" s="110"/>
      <c r="J74" s="110"/>
      <c r="K74" s="111"/>
      <c r="L74" s="110"/>
      <c r="M74" s="114"/>
      <c r="N74" s="114"/>
      <c r="O74" s="114"/>
      <c r="P74" s="114"/>
      <c r="Q74" s="114"/>
      <c r="R74" s="114"/>
    </row>
    <row r="75" spans="1:18" x14ac:dyDescent="0.3">
      <c r="A75" s="111"/>
      <c r="B75" s="109"/>
      <c r="C75" s="113"/>
      <c r="D75" s="113"/>
      <c r="E75" s="110"/>
      <c r="F75" s="110"/>
      <c r="G75" s="110"/>
      <c r="H75" s="110"/>
      <c r="I75" s="110"/>
      <c r="J75" s="110"/>
      <c r="K75" s="111"/>
      <c r="L75" s="110"/>
      <c r="M75" s="114"/>
      <c r="N75" s="114"/>
      <c r="O75" s="114"/>
      <c r="P75" s="114"/>
      <c r="Q75" s="114"/>
      <c r="R75" s="114"/>
    </row>
    <row r="76" spans="1:18" x14ac:dyDescent="0.3">
      <c r="A76" s="111"/>
      <c r="B76" s="109"/>
      <c r="C76" s="113"/>
      <c r="D76" s="113"/>
      <c r="E76" s="110"/>
      <c r="F76" s="110"/>
      <c r="G76" s="110"/>
      <c r="H76" s="110"/>
      <c r="I76" s="110"/>
      <c r="J76" s="110"/>
      <c r="K76" s="111"/>
      <c r="L76" s="110"/>
      <c r="M76" s="114"/>
      <c r="N76" s="114"/>
      <c r="O76" s="114"/>
      <c r="P76" s="114"/>
      <c r="Q76" s="114"/>
      <c r="R76" s="114"/>
    </row>
    <row r="77" spans="1:18" x14ac:dyDescent="0.3">
      <c r="A77" s="111"/>
      <c r="B77" s="109"/>
      <c r="C77" s="113"/>
      <c r="D77" s="113"/>
      <c r="E77" s="110"/>
      <c r="F77" s="110"/>
      <c r="G77" s="110"/>
      <c r="H77" s="110"/>
      <c r="I77" s="110"/>
      <c r="J77" s="110"/>
      <c r="K77" s="111"/>
      <c r="L77" s="110"/>
      <c r="M77" s="114"/>
      <c r="N77" s="114"/>
      <c r="O77" s="114"/>
      <c r="P77" s="114"/>
      <c r="Q77" s="114"/>
      <c r="R77" s="114"/>
    </row>
    <row r="78" spans="1:18" x14ac:dyDescent="0.3">
      <c r="A78" s="111"/>
      <c r="B78" s="109"/>
      <c r="C78" s="113"/>
      <c r="D78" s="113"/>
      <c r="E78" s="110"/>
      <c r="F78" s="110"/>
      <c r="G78" s="110"/>
      <c r="H78" s="110"/>
      <c r="I78" s="110"/>
      <c r="J78" s="110"/>
      <c r="K78" s="111"/>
      <c r="L78" s="110"/>
      <c r="M78" s="114"/>
      <c r="N78" s="114"/>
      <c r="O78" s="114"/>
      <c r="P78" s="114"/>
      <c r="Q78" s="114"/>
      <c r="R78" s="114"/>
    </row>
    <row r="79" spans="1:18" x14ac:dyDescent="0.3">
      <c r="A79" s="108"/>
      <c r="B79" s="109"/>
      <c r="C79" s="113"/>
      <c r="D79" s="113"/>
      <c r="E79" s="110"/>
      <c r="F79" s="110"/>
      <c r="G79" s="110"/>
      <c r="H79" s="110"/>
      <c r="I79" s="110"/>
      <c r="J79" s="110"/>
      <c r="K79" s="111"/>
      <c r="L79" s="110"/>
      <c r="M79" s="114"/>
      <c r="N79" s="114"/>
      <c r="O79" s="114"/>
      <c r="P79" s="114"/>
      <c r="Q79" s="114"/>
      <c r="R79" s="114"/>
    </row>
    <row r="80" spans="1:18" x14ac:dyDescent="0.3">
      <c r="A80" s="111"/>
      <c r="B80" s="109"/>
      <c r="C80" s="113"/>
      <c r="D80" s="113"/>
      <c r="E80" s="110"/>
      <c r="F80" s="110"/>
      <c r="G80" s="110"/>
      <c r="H80" s="126"/>
      <c r="I80" s="110"/>
      <c r="J80" s="110"/>
      <c r="K80" s="111"/>
      <c r="L80" s="110"/>
      <c r="M80" s="114"/>
      <c r="N80" s="114"/>
      <c r="O80" s="114"/>
      <c r="P80" s="114"/>
      <c r="Q80" s="114"/>
      <c r="R80" s="114"/>
    </row>
    <row r="81" spans="1:18" x14ac:dyDescent="0.3">
      <c r="A81" s="111"/>
      <c r="B81" s="109"/>
      <c r="C81" s="113"/>
      <c r="D81" s="113"/>
      <c r="E81" s="110"/>
      <c r="F81" s="110"/>
      <c r="G81" s="110"/>
      <c r="H81" s="126"/>
      <c r="I81" s="110"/>
      <c r="J81" s="110"/>
      <c r="K81" s="111"/>
      <c r="L81" s="110"/>
      <c r="M81" s="114"/>
      <c r="N81" s="114"/>
      <c r="O81" s="114"/>
      <c r="P81" s="114"/>
      <c r="Q81" s="114"/>
      <c r="R81" s="114"/>
    </row>
    <row r="82" spans="1:18" x14ac:dyDescent="0.3">
      <c r="A82" s="111"/>
      <c r="B82" s="109"/>
      <c r="C82" s="113"/>
      <c r="D82" s="113"/>
      <c r="E82" s="110"/>
      <c r="F82" s="110"/>
      <c r="G82" s="110"/>
      <c r="H82" s="126"/>
      <c r="I82" s="110"/>
      <c r="J82" s="110"/>
      <c r="K82" s="111"/>
      <c r="L82" s="110"/>
      <c r="M82" s="114"/>
      <c r="N82" s="114"/>
      <c r="O82" s="114"/>
      <c r="P82" s="114"/>
      <c r="Q82" s="114"/>
      <c r="R82" s="114"/>
    </row>
    <row r="83" spans="1:18" x14ac:dyDescent="0.3">
      <c r="A83" s="111"/>
      <c r="B83" s="109"/>
      <c r="C83" s="113"/>
      <c r="D83" s="113"/>
      <c r="E83" s="110"/>
      <c r="F83" s="110"/>
      <c r="G83" s="110"/>
      <c r="H83" s="126"/>
      <c r="I83" s="110"/>
      <c r="J83" s="110"/>
      <c r="K83" s="111"/>
      <c r="L83" s="110"/>
      <c r="M83" s="114"/>
      <c r="N83" s="114"/>
      <c r="O83" s="114"/>
      <c r="P83" s="114"/>
      <c r="Q83" s="114"/>
      <c r="R83" s="114"/>
    </row>
    <row r="84" spans="1:18" x14ac:dyDescent="0.3">
      <c r="A84" s="111"/>
      <c r="B84" s="109"/>
      <c r="C84" s="113"/>
      <c r="D84" s="113"/>
      <c r="E84" s="110"/>
      <c r="F84" s="110"/>
      <c r="G84" s="110"/>
      <c r="H84" s="116"/>
      <c r="I84" s="110"/>
      <c r="J84" s="110"/>
      <c r="K84" s="111"/>
      <c r="L84" s="110"/>
      <c r="M84" s="114"/>
      <c r="N84" s="114"/>
      <c r="O84" s="114"/>
      <c r="P84" s="114"/>
      <c r="Q84" s="114"/>
      <c r="R84" s="114"/>
    </row>
    <row r="85" spans="1:18" x14ac:dyDescent="0.3">
      <c r="A85" s="127"/>
      <c r="B85" s="109"/>
      <c r="C85" s="113"/>
      <c r="D85" s="113"/>
      <c r="E85" s="116"/>
      <c r="F85" s="116"/>
      <c r="G85" s="116"/>
      <c r="H85" s="116"/>
      <c r="I85" s="110"/>
      <c r="J85" s="110"/>
      <c r="K85" s="111"/>
      <c r="L85" s="110"/>
      <c r="M85" s="114"/>
      <c r="N85" s="114"/>
      <c r="O85" s="114"/>
      <c r="P85" s="114"/>
      <c r="Q85" s="114"/>
      <c r="R85" s="114"/>
    </row>
    <row r="86" spans="1:18" x14ac:dyDescent="0.3">
      <c r="A86" s="122"/>
      <c r="B86" s="109"/>
      <c r="C86" s="113"/>
      <c r="D86" s="120"/>
      <c r="E86" s="120"/>
      <c r="F86" s="120"/>
      <c r="G86" s="120"/>
      <c r="H86" s="120"/>
      <c r="I86" s="120"/>
      <c r="J86" s="120"/>
      <c r="K86" s="122"/>
      <c r="L86" s="110"/>
      <c r="M86" s="114"/>
      <c r="N86" s="114"/>
      <c r="O86" s="114"/>
      <c r="P86" s="114"/>
      <c r="Q86" s="114"/>
      <c r="R86" s="114"/>
    </row>
    <row r="87" spans="1:18" x14ac:dyDescent="0.3">
      <c r="A87" s="122"/>
      <c r="B87" s="109"/>
      <c r="C87" s="113"/>
      <c r="D87" s="113"/>
      <c r="E87" s="113"/>
      <c r="F87" s="113"/>
      <c r="G87" s="120"/>
      <c r="H87" s="120"/>
      <c r="I87" s="120"/>
      <c r="J87" s="120"/>
      <c r="K87" s="120"/>
      <c r="L87" s="120"/>
      <c r="M87" s="114"/>
      <c r="N87" s="114"/>
      <c r="O87" s="114"/>
      <c r="P87" s="114"/>
      <c r="Q87" s="114"/>
      <c r="R87" s="114"/>
    </row>
    <row r="88" spans="1:18" x14ac:dyDescent="0.3">
      <c r="A88" s="117"/>
      <c r="B88" s="109"/>
      <c r="C88" s="113"/>
      <c r="D88" s="113"/>
      <c r="E88" s="116"/>
      <c r="F88" s="116"/>
      <c r="G88" s="116"/>
      <c r="H88" s="116"/>
      <c r="I88" s="116"/>
      <c r="J88" s="116"/>
      <c r="K88" s="117"/>
      <c r="L88" s="110"/>
      <c r="M88" s="114"/>
      <c r="N88" s="114"/>
      <c r="O88" s="114"/>
      <c r="P88" s="114"/>
      <c r="Q88" s="114"/>
      <c r="R88" s="114"/>
    </row>
    <row r="89" spans="1:18" x14ac:dyDescent="0.3">
      <c r="A89" s="117"/>
      <c r="B89" s="109"/>
      <c r="C89" s="125"/>
      <c r="D89" s="125"/>
      <c r="E89" s="125"/>
      <c r="F89" s="125"/>
      <c r="G89" s="116"/>
      <c r="H89" s="116"/>
      <c r="I89" s="116"/>
      <c r="J89" s="116"/>
      <c r="K89" s="116"/>
      <c r="L89" s="116"/>
      <c r="M89" s="114"/>
      <c r="N89" s="114"/>
      <c r="O89" s="114"/>
      <c r="P89" s="114"/>
      <c r="Q89" s="114"/>
      <c r="R89" s="114"/>
    </row>
    <row r="90" spans="1:18" x14ac:dyDescent="0.3">
      <c r="A90" s="117"/>
      <c r="B90" s="109"/>
      <c r="C90" s="113"/>
      <c r="D90" s="113"/>
      <c r="E90" s="116"/>
      <c r="F90" s="116"/>
      <c r="G90" s="116"/>
      <c r="H90" s="116"/>
      <c r="I90" s="116"/>
      <c r="J90" s="116"/>
      <c r="K90" s="117"/>
      <c r="L90" s="110"/>
      <c r="M90" s="114"/>
      <c r="N90" s="114"/>
      <c r="O90" s="114"/>
      <c r="P90" s="114"/>
      <c r="Q90" s="114"/>
      <c r="R90" s="114"/>
    </row>
    <row r="91" spans="1:18" x14ac:dyDescent="0.3">
      <c r="A91" s="117"/>
      <c r="B91" s="109"/>
      <c r="C91" s="113"/>
      <c r="D91" s="113"/>
      <c r="E91" s="116"/>
      <c r="F91" s="116"/>
      <c r="G91" s="116"/>
      <c r="H91" s="116"/>
      <c r="I91" s="116"/>
      <c r="J91" s="116"/>
      <c r="K91" s="117"/>
      <c r="L91" s="110"/>
      <c r="M91" s="114"/>
      <c r="N91" s="114"/>
      <c r="O91" s="114"/>
      <c r="P91" s="114"/>
      <c r="Q91" s="114"/>
      <c r="R91" s="114"/>
    </row>
    <row r="92" spans="1:18" x14ac:dyDescent="0.3">
      <c r="A92" s="117"/>
      <c r="B92" s="109"/>
      <c r="C92" s="113"/>
      <c r="D92" s="113"/>
      <c r="E92" s="116"/>
      <c r="F92" s="116"/>
      <c r="G92" s="116"/>
      <c r="H92" s="116"/>
      <c r="I92" s="116"/>
      <c r="J92" s="116"/>
      <c r="K92" s="117"/>
      <c r="L92" s="110"/>
      <c r="M92" s="114"/>
      <c r="N92" s="114"/>
      <c r="O92" s="114"/>
      <c r="P92" s="114"/>
      <c r="Q92" s="114"/>
      <c r="R92" s="114"/>
    </row>
    <row r="93" spans="1:18" x14ac:dyDescent="0.3">
      <c r="A93" s="117"/>
      <c r="B93" s="109"/>
      <c r="C93" s="113"/>
      <c r="D93" s="113"/>
      <c r="E93" s="116"/>
      <c r="F93" s="116"/>
      <c r="G93" s="116"/>
      <c r="H93" s="116"/>
      <c r="I93" s="116"/>
      <c r="J93" s="116"/>
      <c r="K93" s="117"/>
      <c r="L93" s="110"/>
      <c r="M93" s="114"/>
      <c r="N93" s="114"/>
      <c r="O93" s="114"/>
      <c r="P93" s="114"/>
      <c r="Q93" s="114"/>
      <c r="R93" s="114"/>
    </row>
    <row r="94" spans="1:18" x14ac:dyDescent="0.3">
      <c r="A94" s="117"/>
      <c r="B94" s="109"/>
      <c r="C94" s="113"/>
      <c r="D94" s="113"/>
      <c r="E94" s="116"/>
      <c r="F94" s="116"/>
      <c r="G94" s="116"/>
      <c r="H94" s="116"/>
      <c r="I94" s="116"/>
      <c r="J94" s="116"/>
      <c r="K94" s="117"/>
      <c r="L94" s="110"/>
      <c r="M94" s="114"/>
      <c r="N94" s="114"/>
      <c r="O94" s="114"/>
      <c r="P94" s="114"/>
      <c r="Q94" s="114"/>
      <c r="R94" s="114"/>
    </row>
    <row r="95" spans="1:18" x14ac:dyDescent="0.3">
      <c r="A95" s="117"/>
      <c r="B95" s="109"/>
      <c r="C95" s="113"/>
      <c r="D95" s="113"/>
      <c r="E95" s="116"/>
      <c r="F95" s="116"/>
      <c r="G95" s="116"/>
      <c r="H95" s="116"/>
      <c r="I95" s="110"/>
      <c r="J95" s="110"/>
      <c r="K95" s="111"/>
      <c r="L95" s="110"/>
      <c r="M95" s="114"/>
      <c r="N95" s="114"/>
      <c r="O95" s="114"/>
      <c r="P95" s="114"/>
      <c r="Q95" s="114"/>
      <c r="R95" s="114"/>
    </row>
    <row r="96" spans="1:18" x14ac:dyDescent="0.3">
      <c r="A96" s="117"/>
      <c r="B96" s="109"/>
      <c r="C96" s="113"/>
      <c r="D96" s="113"/>
      <c r="E96" s="116"/>
      <c r="F96" s="116"/>
      <c r="G96" s="116"/>
      <c r="H96" s="116"/>
      <c r="I96" s="116"/>
      <c r="J96" s="116"/>
      <c r="K96" s="117"/>
      <c r="L96" s="110"/>
      <c r="M96" s="114"/>
      <c r="N96" s="114"/>
      <c r="O96" s="114"/>
      <c r="P96" s="114"/>
      <c r="Q96" s="114"/>
      <c r="R96" s="114"/>
    </row>
    <row r="97" spans="1:18" x14ac:dyDescent="0.3">
      <c r="A97" s="117"/>
      <c r="B97" s="109"/>
      <c r="C97" s="113"/>
      <c r="D97" s="113"/>
      <c r="E97" s="116"/>
      <c r="F97" s="116"/>
      <c r="G97" s="116"/>
      <c r="H97" s="116"/>
      <c r="I97" s="116"/>
      <c r="J97" s="116"/>
      <c r="K97" s="117"/>
      <c r="L97" s="110"/>
      <c r="M97" s="114"/>
      <c r="N97" s="114"/>
      <c r="O97" s="114"/>
      <c r="P97" s="114"/>
      <c r="Q97" s="114"/>
      <c r="R97" s="114"/>
    </row>
    <row r="98" spans="1:18" x14ac:dyDescent="0.3">
      <c r="A98" s="117"/>
      <c r="B98" s="109"/>
      <c r="C98" s="113"/>
      <c r="D98" s="113"/>
      <c r="E98" s="116"/>
      <c r="F98" s="116"/>
      <c r="G98" s="116"/>
      <c r="H98" s="116"/>
      <c r="I98" s="116"/>
      <c r="J98" s="116"/>
      <c r="K98" s="117"/>
      <c r="L98" s="110"/>
      <c r="M98" s="114"/>
      <c r="N98" s="114"/>
      <c r="O98" s="114"/>
      <c r="P98" s="114"/>
      <c r="Q98" s="114"/>
      <c r="R98" s="114"/>
    </row>
    <row r="99" spans="1:18" x14ac:dyDescent="0.3">
      <c r="A99" s="117"/>
      <c r="B99" s="109"/>
      <c r="C99" s="113"/>
      <c r="D99" s="113"/>
      <c r="E99" s="116"/>
      <c r="F99" s="116"/>
      <c r="G99" s="116"/>
      <c r="H99" s="116"/>
      <c r="I99" s="116"/>
      <c r="J99" s="116"/>
      <c r="K99" s="117"/>
      <c r="L99" s="110"/>
      <c r="M99" s="114"/>
      <c r="N99" s="114"/>
      <c r="O99" s="114"/>
      <c r="P99" s="114"/>
      <c r="Q99" s="114"/>
      <c r="R99" s="114"/>
    </row>
    <row r="100" spans="1:18" x14ac:dyDescent="0.3">
      <c r="A100" s="117"/>
      <c r="B100" s="109"/>
      <c r="C100" s="125"/>
      <c r="D100" s="125"/>
      <c r="E100" s="125"/>
      <c r="F100" s="125"/>
      <c r="G100" s="116"/>
      <c r="H100" s="116"/>
      <c r="I100" s="116"/>
      <c r="J100" s="116"/>
      <c r="K100" s="116"/>
      <c r="L100" s="116"/>
      <c r="M100" s="114"/>
      <c r="N100" s="114"/>
      <c r="O100" s="114"/>
      <c r="P100" s="114"/>
      <c r="Q100" s="114"/>
      <c r="R100" s="114"/>
    </row>
    <row r="101" spans="1:18" x14ac:dyDescent="0.3">
      <c r="A101" s="117"/>
      <c r="B101" s="109"/>
      <c r="C101" s="113"/>
      <c r="D101" s="113"/>
      <c r="E101" s="116"/>
      <c r="F101" s="116"/>
      <c r="G101" s="116"/>
      <c r="H101" s="116"/>
      <c r="I101" s="116"/>
      <c r="J101" s="116"/>
      <c r="K101" s="117"/>
      <c r="L101" s="110"/>
      <c r="M101" s="114"/>
      <c r="N101" s="114"/>
      <c r="O101" s="114"/>
      <c r="P101" s="114"/>
      <c r="Q101" s="114"/>
      <c r="R101" s="114"/>
    </row>
    <row r="102" spans="1:18" x14ac:dyDescent="0.3">
      <c r="A102" s="117"/>
      <c r="B102" s="109"/>
      <c r="C102" s="113"/>
      <c r="D102" s="113"/>
      <c r="E102" s="116"/>
      <c r="F102" s="116"/>
      <c r="G102" s="116"/>
      <c r="H102" s="126"/>
      <c r="I102" s="110"/>
      <c r="J102" s="110"/>
      <c r="K102" s="111"/>
      <c r="L102" s="110"/>
      <c r="M102" s="114"/>
      <c r="N102" s="114"/>
      <c r="O102" s="114"/>
      <c r="P102" s="114"/>
      <c r="Q102" s="114"/>
      <c r="R102" s="114"/>
    </row>
    <row r="103" spans="1:18" x14ac:dyDescent="0.3">
      <c r="A103" s="117"/>
      <c r="B103" s="109"/>
      <c r="C103" s="113"/>
      <c r="D103" s="113"/>
      <c r="E103" s="116"/>
      <c r="F103" s="116"/>
      <c r="G103" s="116"/>
      <c r="H103" s="116"/>
      <c r="I103" s="110"/>
      <c r="J103" s="110"/>
      <c r="K103" s="111"/>
      <c r="L103" s="110"/>
      <c r="M103" s="114"/>
      <c r="N103" s="114"/>
      <c r="O103" s="114"/>
      <c r="P103" s="114"/>
      <c r="Q103" s="114"/>
      <c r="R103" s="114"/>
    </row>
    <row r="104" spans="1:18" x14ac:dyDescent="0.3">
      <c r="A104" s="117"/>
      <c r="B104" s="109"/>
      <c r="C104" s="113"/>
      <c r="D104" s="113"/>
      <c r="E104" s="116"/>
      <c r="F104" s="116"/>
      <c r="G104" s="116"/>
      <c r="H104" s="116"/>
      <c r="I104" s="110"/>
      <c r="J104" s="110"/>
      <c r="K104" s="111"/>
      <c r="L104" s="110"/>
      <c r="M104" s="114"/>
      <c r="N104" s="114"/>
      <c r="O104" s="114"/>
      <c r="P104" s="114"/>
      <c r="Q104" s="114"/>
      <c r="R104" s="114"/>
    </row>
    <row r="105" spans="1:18" x14ac:dyDescent="0.3">
      <c r="A105" s="117"/>
      <c r="B105" s="109"/>
      <c r="C105" s="113"/>
      <c r="D105" s="113"/>
      <c r="E105" s="116"/>
      <c r="F105" s="116"/>
      <c r="G105" s="116"/>
      <c r="H105" s="116"/>
      <c r="I105" s="110"/>
      <c r="J105" s="110"/>
      <c r="K105" s="111"/>
      <c r="L105" s="110"/>
      <c r="M105" s="114"/>
      <c r="N105" s="114"/>
      <c r="O105" s="114"/>
      <c r="P105" s="114"/>
      <c r="Q105" s="114"/>
      <c r="R105" s="114"/>
    </row>
    <row r="106" spans="1:18" x14ac:dyDescent="0.3">
      <c r="A106" s="117"/>
      <c r="B106" s="109"/>
      <c r="C106" s="113"/>
      <c r="D106" s="113"/>
      <c r="E106" s="116"/>
      <c r="F106" s="116"/>
      <c r="G106" s="116"/>
      <c r="H106" s="126"/>
      <c r="I106" s="110"/>
      <c r="J106" s="110"/>
      <c r="K106" s="111"/>
      <c r="L106" s="110"/>
      <c r="M106" s="114"/>
      <c r="N106" s="114"/>
      <c r="O106" s="114"/>
      <c r="P106" s="114"/>
      <c r="Q106" s="114"/>
      <c r="R106" s="114"/>
    </row>
    <row r="107" spans="1:18" x14ac:dyDescent="0.3">
      <c r="A107" s="117"/>
      <c r="B107" s="109"/>
      <c r="C107" s="113"/>
      <c r="D107" s="113"/>
      <c r="E107" s="116"/>
      <c r="F107" s="116"/>
      <c r="G107" s="116"/>
      <c r="H107" s="126"/>
      <c r="I107" s="110"/>
      <c r="J107" s="110"/>
      <c r="K107" s="111"/>
      <c r="L107" s="110"/>
      <c r="M107" s="114"/>
      <c r="N107" s="114"/>
      <c r="O107" s="114"/>
      <c r="P107" s="114"/>
      <c r="Q107" s="114"/>
      <c r="R107" s="114"/>
    </row>
    <row r="108" spans="1:18" x14ac:dyDescent="0.3">
      <c r="A108" s="117"/>
      <c r="B108" s="109"/>
      <c r="C108" s="113"/>
      <c r="D108" s="113"/>
      <c r="E108" s="116"/>
      <c r="F108" s="116"/>
      <c r="G108" s="116"/>
      <c r="H108" s="126"/>
      <c r="I108" s="110"/>
      <c r="J108" s="110"/>
      <c r="K108" s="111"/>
      <c r="L108" s="110"/>
      <c r="M108" s="114"/>
      <c r="N108" s="114"/>
      <c r="O108" s="114"/>
      <c r="P108" s="114"/>
      <c r="Q108" s="114"/>
      <c r="R108" s="114"/>
    </row>
    <row r="109" spans="1:18" x14ac:dyDescent="0.3">
      <c r="A109" s="117"/>
      <c r="B109" s="109"/>
      <c r="C109" s="113"/>
      <c r="D109" s="113"/>
      <c r="E109" s="116"/>
      <c r="F109" s="116"/>
      <c r="G109" s="116"/>
      <c r="H109" s="126"/>
      <c r="I109" s="110"/>
      <c r="J109" s="110"/>
      <c r="K109" s="111"/>
      <c r="L109" s="110"/>
      <c r="M109" s="114"/>
      <c r="N109" s="114"/>
      <c r="O109" s="114"/>
      <c r="P109" s="114"/>
      <c r="Q109" s="114"/>
      <c r="R109" s="114"/>
    </row>
    <row r="110" spans="1:18" x14ac:dyDescent="0.3">
      <c r="A110" s="122"/>
      <c r="B110" s="109"/>
      <c r="C110" s="113"/>
      <c r="D110" s="120"/>
      <c r="E110" s="120"/>
      <c r="F110" s="121"/>
      <c r="G110" s="120"/>
      <c r="H110" s="120"/>
      <c r="I110" s="120"/>
      <c r="J110" s="120"/>
      <c r="K110" s="122"/>
      <c r="L110" s="110"/>
      <c r="M110" s="114"/>
      <c r="N110" s="114"/>
      <c r="O110" s="114"/>
      <c r="P110" s="114"/>
      <c r="Q110" s="114"/>
      <c r="R110" s="114"/>
    </row>
    <row r="111" spans="1:18" x14ac:dyDescent="0.3">
      <c r="A111" s="117"/>
      <c r="B111" s="109"/>
      <c r="C111" s="113"/>
      <c r="D111" s="113"/>
      <c r="E111" s="116"/>
      <c r="F111" s="116"/>
      <c r="G111" s="116"/>
      <c r="H111" s="126"/>
      <c r="I111" s="110"/>
      <c r="J111" s="110"/>
      <c r="K111" s="111"/>
      <c r="L111" s="110"/>
      <c r="M111" s="114"/>
      <c r="N111" s="114"/>
      <c r="O111" s="114"/>
      <c r="P111" s="114"/>
      <c r="Q111" s="114"/>
      <c r="R111" s="114"/>
    </row>
    <row r="112" spans="1:18" x14ac:dyDescent="0.3">
      <c r="A112" s="117"/>
      <c r="B112" s="109"/>
      <c r="C112" s="113"/>
      <c r="D112" s="113"/>
      <c r="E112" s="116"/>
      <c r="F112" s="116"/>
      <c r="G112" s="116"/>
      <c r="H112" s="116"/>
      <c r="I112" s="116"/>
      <c r="J112" s="116"/>
      <c r="K112" s="117"/>
      <c r="L112" s="110"/>
      <c r="M112" s="114"/>
      <c r="N112" s="114"/>
      <c r="O112" s="114"/>
      <c r="P112" s="114"/>
      <c r="Q112" s="114"/>
      <c r="R112" s="114"/>
    </row>
    <row r="113" spans="1:18" x14ac:dyDescent="0.3">
      <c r="A113" s="122"/>
      <c r="B113" s="109"/>
      <c r="C113" s="113"/>
      <c r="D113" s="121"/>
      <c r="E113" s="120"/>
      <c r="F113" s="120"/>
      <c r="G113" s="120"/>
      <c r="H113" s="120"/>
      <c r="I113" s="120"/>
      <c r="J113" s="120"/>
      <c r="K113" s="122"/>
      <c r="L113" s="110"/>
      <c r="M113" s="114"/>
      <c r="N113" s="114"/>
      <c r="O113" s="114"/>
      <c r="P113" s="114"/>
      <c r="Q113" s="114"/>
      <c r="R113" s="114"/>
    </row>
    <row r="114" spans="1:18" x14ac:dyDescent="0.3">
      <c r="A114" s="117"/>
      <c r="B114" s="109"/>
      <c r="C114" s="113"/>
      <c r="D114" s="113"/>
      <c r="E114" s="116"/>
      <c r="F114" s="116"/>
      <c r="G114" s="116"/>
      <c r="H114" s="116"/>
      <c r="I114" s="116"/>
      <c r="J114" s="116"/>
      <c r="K114" s="117"/>
      <c r="L114" s="110"/>
      <c r="M114" s="114"/>
      <c r="N114" s="114"/>
      <c r="O114" s="114"/>
      <c r="P114" s="114"/>
      <c r="Q114" s="114"/>
      <c r="R114" s="114"/>
    </row>
    <row r="115" spans="1:18" x14ac:dyDescent="0.3">
      <c r="A115" s="117"/>
      <c r="B115" s="109"/>
      <c r="C115" s="113"/>
      <c r="D115" s="113"/>
      <c r="E115" s="116"/>
      <c r="F115" s="116"/>
      <c r="G115" s="116"/>
      <c r="H115" s="116"/>
      <c r="I115" s="116"/>
      <c r="J115" s="116"/>
      <c r="K115" s="117"/>
      <c r="L115" s="110"/>
      <c r="M115" s="114"/>
      <c r="N115" s="114"/>
      <c r="O115" s="114"/>
      <c r="P115" s="114"/>
      <c r="Q115" s="114"/>
      <c r="R115" s="114"/>
    </row>
    <row r="116" spans="1:18" x14ac:dyDescent="0.3">
      <c r="A116" s="117"/>
      <c r="B116" s="109"/>
      <c r="C116" s="113"/>
      <c r="D116" s="113"/>
      <c r="E116" s="116"/>
      <c r="F116" s="116"/>
      <c r="G116" s="116"/>
      <c r="H116" s="116"/>
      <c r="I116" s="116"/>
      <c r="J116" s="116"/>
      <c r="K116" s="117"/>
      <c r="L116" s="110"/>
      <c r="M116" s="114"/>
      <c r="N116" s="114"/>
      <c r="O116" s="114"/>
      <c r="P116" s="114"/>
      <c r="Q116" s="114"/>
      <c r="R116" s="114"/>
    </row>
    <row r="117" spans="1:18" x14ac:dyDescent="0.3">
      <c r="A117" s="117"/>
      <c r="B117" s="109"/>
      <c r="C117" s="125"/>
      <c r="D117" s="125"/>
      <c r="E117" s="125"/>
      <c r="F117" s="125"/>
      <c r="G117" s="116"/>
      <c r="H117" s="116"/>
      <c r="I117" s="116"/>
      <c r="J117" s="116"/>
      <c r="K117" s="116"/>
      <c r="L117" s="116"/>
      <c r="M117" s="114"/>
      <c r="N117" s="114"/>
      <c r="O117" s="114"/>
      <c r="P117" s="114"/>
      <c r="Q117" s="114"/>
      <c r="R117" s="114"/>
    </row>
    <row r="118" spans="1:18" x14ac:dyDescent="0.3">
      <c r="A118" s="117"/>
      <c r="B118" s="109"/>
      <c r="C118" s="113"/>
      <c r="D118" s="113"/>
      <c r="E118" s="116"/>
      <c r="F118" s="116"/>
      <c r="G118" s="116"/>
      <c r="H118" s="116"/>
      <c r="I118" s="116"/>
      <c r="J118" s="116"/>
      <c r="K118" s="117"/>
      <c r="L118" s="110"/>
      <c r="M118" s="114"/>
      <c r="N118" s="114"/>
      <c r="O118" s="114"/>
      <c r="P118" s="114"/>
      <c r="Q118" s="114"/>
      <c r="R118" s="114"/>
    </row>
    <row r="119" spans="1:18" x14ac:dyDescent="0.3">
      <c r="A119" s="117"/>
      <c r="B119" s="109"/>
      <c r="C119" s="113"/>
      <c r="D119" s="113"/>
      <c r="E119" s="116"/>
      <c r="F119" s="116"/>
      <c r="G119" s="116"/>
      <c r="H119" s="116"/>
      <c r="I119" s="116"/>
      <c r="J119" s="116"/>
      <c r="K119" s="117"/>
      <c r="L119" s="110"/>
      <c r="M119" s="114"/>
      <c r="N119" s="114"/>
      <c r="O119" s="114"/>
      <c r="P119" s="114"/>
      <c r="Q119" s="114"/>
      <c r="R119" s="114"/>
    </row>
    <row r="120" spans="1:18" x14ac:dyDescent="0.3">
      <c r="A120" s="117"/>
      <c r="B120" s="109"/>
      <c r="C120" s="113"/>
      <c r="D120" s="113"/>
      <c r="E120" s="116"/>
      <c r="F120" s="116"/>
      <c r="G120" s="116"/>
      <c r="H120" s="116"/>
      <c r="I120" s="116"/>
      <c r="J120" s="116"/>
      <c r="K120" s="117"/>
      <c r="L120" s="110"/>
      <c r="M120" s="114"/>
      <c r="N120" s="114"/>
      <c r="O120" s="114"/>
      <c r="P120" s="114"/>
      <c r="Q120" s="114"/>
      <c r="R120" s="114"/>
    </row>
    <row r="121" spans="1:18" x14ac:dyDescent="0.3">
      <c r="A121" s="117"/>
      <c r="B121" s="109"/>
      <c r="C121" s="113"/>
      <c r="D121" s="113"/>
      <c r="E121" s="116"/>
      <c r="F121" s="116"/>
      <c r="G121" s="116"/>
      <c r="H121" s="116"/>
      <c r="I121" s="116"/>
      <c r="J121" s="116"/>
      <c r="K121" s="117"/>
      <c r="L121" s="110"/>
      <c r="M121" s="114"/>
      <c r="N121" s="114"/>
      <c r="O121" s="114"/>
      <c r="P121" s="114"/>
      <c r="Q121" s="114"/>
      <c r="R121" s="114"/>
    </row>
    <row r="122" spans="1:18" x14ac:dyDescent="0.3">
      <c r="A122" s="117"/>
      <c r="B122" s="109"/>
      <c r="C122" s="113"/>
      <c r="D122" s="113"/>
      <c r="E122" s="116"/>
      <c r="F122" s="116"/>
      <c r="G122" s="116"/>
      <c r="H122" s="116"/>
      <c r="I122" s="116"/>
      <c r="J122" s="116"/>
      <c r="K122" s="117"/>
      <c r="L122" s="110"/>
      <c r="M122" s="114"/>
      <c r="N122" s="114"/>
      <c r="O122" s="114"/>
      <c r="P122" s="114"/>
      <c r="Q122" s="114"/>
      <c r="R122" s="114"/>
    </row>
    <row r="123" spans="1:18" x14ac:dyDescent="0.3">
      <c r="A123" s="122"/>
      <c r="B123" s="109"/>
      <c r="C123" s="113"/>
      <c r="D123" s="120"/>
      <c r="E123" s="121"/>
      <c r="F123" s="120"/>
      <c r="G123" s="120"/>
      <c r="H123" s="120"/>
      <c r="I123" s="120"/>
      <c r="J123" s="120"/>
      <c r="K123" s="122"/>
      <c r="L123" s="110"/>
      <c r="M123" s="114"/>
      <c r="N123" s="114"/>
      <c r="O123" s="114"/>
      <c r="P123" s="114"/>
      <c r="Q123" s="114"/>
      <c r="R123" s="114"/>
    </row>
    <row r="124" spans="1:18" x14ac:dyDescent="0.3">
      <c r="A124" s="117"/>
      <c r="B124" s="109"/>
      <c r="C124" s="113"/>
      <c r="D124" s="113"/>
      <c r="E124" s="116"/>
      <c r="F124" s="116"/>
      <c r="G124" s="116"/>
      <c r="H124" s="116"/>
      <c r="I124" s="116"/>
      <c r="J124" s="116"/>
      <c r="K124" s="117"/>
      <c r="L124" s="110"/>
      <c r="M124" s="114"/>
      <c r="N124" s="114"/>
      <c r="O124" s="114"/>
      <c r="P124" s="114"/>
      <c r="Q124" s="114"/>
      <c r="R124" s="114"/>
    </row>
    <row r="125" spans="1:18" x14ac:dyDescent="0.3">
      <c r="A125" s="117"/>
      <c r="B125" s="109"/>
      <c r="C125" s="113"/>
      <c r="D125" s="113"/>
      <c r="E125" s="116"/>
      <c r="F125" s="116"/>
      <c r="G125" s="116"/>
      <c r="H125" s="116"/>
      <c r="I125" s="110"/>
      <c r="J125" s="110"/>
      <c r="K125" s="111"/>
      <c r="L125" s="110"/>
      <c r="M125" s="114"/>
      <c r="N125" s="114"/>
      <c r="O125" s="114"/>
      <c r="P125" s="114"/>
      <c r="Q125" s="114"/>
      <c r="R125" s="114"/>
    </row>
    <row r="126" spans="1:18" x14ac:dyDescent="0.3">
      <c r="A126" s="122"/>
      <c r="B126" s="109"/>
      <c r="C126" s="113"/>
      <c r="D126" s="121"/>
      <c r="E126" s="120"/>
      <c r="F126" s="120"/>
      <c r="G126" s="120"/>
      <c r="H126" s="120"/>
      <c r="I126" s="120"/>
      <c r="J126" s="120"/>
      <c r="K126" s="122"/>
      <c r="L126" s="110"/>
      <c r="M126" s="114"/>
      <c r="N126" s="114"/>
      <c r="O126" s="114"/>
      <c r="P126" s="114"/>
      <c r="Q126" s="114"/>
      <c r="R126" s="114"/>
    </row>
    <row r="127" spans="1:18" x14ac:dyDescent="0.3">
      <c r="A127" s="117"/>
      <c r="B127" s="109"/>
      <c r="C127" s="113"/>
      <c r="D127" s="113"/>
      <c r="E127" s="116"/>
      <c r="F127" s="116"/>
      <c r="G127" s="116"/>
      <c r="H127" s="116"/>
      <c r="I127" s="116"/>
      <c r="J127" s="116"/>
      <c r="K127" s="117"/>
      <c r="L127" s="110"/>
      <c r="M127" s="114"/>
      <c r="N127" s="114"/>
      <c r="O127" s="114"/>
      <c r="P127" s="114"/>
      <c r="Q127" s="114"/>
      <c r="R127" s="114"/>
    </row>
    <row r="128" spans="1:18" x14ac:dyDescent="0.3">
      <c r="A128" s="117"/>
      <c r="B128" s="109"/>
      <c r="C128" s="113"/>
      <c r="D128" s="113"/>
      <c r="E128" s="116"/>
      <c r="F128" s="116"/>
      <c r="G128" s="116"/>
      <c r="H128" s="116"/>
      <c r="I128" s="116"/>
      <c r="J128" s="116"/>
      <c r="K128" s="117"/>
      <c r="L128" s="110"/>
      <c r="M128" s="114"/>
      <c r="N128" s="114"/>
      <c r="O128" s="114"/>
      <c r="P128" s="114"/>
      <c r="Q128" s="114"/>
      <c r="R128" s="114"/>
    </row>
    <row r="129" spans="1:18" x14ac:dyDescent="0.3">
      <c r="A129" s="122"/>
      <c r="B129" s="109"/>
      <c r="C129" s="113"/>
      <c r="D129" s="113"/>
      <c r="E129" s="121"/>
      <c r="F129" s="120"/>
      <c r="G129" s="120"/>
      <c r="H129" s="126"/>
      <c r="I129" s="110"/>
      <c r="J129" s="110"/>
      <c r="K129" s="111"/>
      <c r="L129" s="110"/>
      <c r="M129" s="114"/>
      <c r="N129" s="114"/>
      <c r="O129" s="114"/>
      <c r="P129" s="114"/>
      <c r="Q129" s="114"/>
      <c r="R129" s="114"/>
    </row>
    <row r="130" spans="1:18" x14ac:dyDescent="0.3">
      <c r="A130" s="117"/>
      <c r="B130" s="109"/>
      <c r="C130" s="113"/>
      <c r="D130" s="113"/>
      <c r="E130" s="116"/>
      <c r="F130" s="116"/>
      <c r="G130" s="116"/>
      <c r="H130" s="126"/>
      <c r="I130" s="110"/>
      <c r="J130" s="110"/>
      <c r="K130" s="111"/>
      <c r="L130" s="110"/>
      <c r="M130" s="114"/>
      <c r="N130" s="114"/>
      <c r="O130" s="114"/>
      <c r="P130" s="114"/>
      <c r="Q130" s="114"/>
      <c r="R130" s="114"/>
    </row>
    <row r="131" spans="1:18" x14ac:dyDescent="0.3">
      <c r="A131" s="117"/>
      <c r="B131" s="109"/>
      <c r="C131" s="113"/>
      <c r="D131" s="113"/>
      <c r="E131" s="116"/>
      <c r="F131" s="116"/>
      <c r="G131" s="116"/>
      <c r="H131" s="126"/>
      <c r="I131" s="110"/>
      <c r="J131" s="110"/>
      <c r="K131" s="111"/>
      <c r="L131" s="110"/>
      <c r="M131" s="114"/>
      <c r="N131" s="114"/>
      <c r="O131" s="114"/>
      <c r="P131" s="114"/>
      <c r="Q131" s="114"/>
      <c r="R131" s="114"/>
    </row>
    <row r="132" spans="1:18" x14ac:dyDescent="0.3">
      <c r="A132" s="117"/>
      <c r="B132" s="109"/>
      <c r="C132" s="113"/>
      <c r="D132" s="113"/>
      <c r="E132" s="116"/>
      <c r="F132" s="116"/>
      <c r="G132" s="116"/>
      <c r="H132" s="116"/>
      <c r="I132" s="116"/>
      <c r="J132" s="116"/>
      <c r="K132" s="117"/>
      <c r="L132" s="110"/>
      <c r="M132" s="114"/>
      <c r="N132" s="114"/>
      <c r="O132" s="114"/>
      <c r="P132" s="114"/>
      <c r="Q132" s="114"/>
      <c r="R132" s="114"/>
    </row>
    <row r="133" spans="1:18" x14ac:dyDescent="0.3">
      <c r="A133" s="122"/>
      <c r="B133" s="109"/>
      <c r="C133" s="113"/>
      <c r="D133" s="120"/>
      <c r="E133" s="121"/>
      <c r="F133" s="120"/>
      <c r="G133" s="120"/>
      <c r="H133" s="120"/>
      <c r="I133" s="120"/>
      <c r="J133" s="120"/>
      <c r="K133" s="122"/>
      <c r="L133" s="110"/>
      <c r="M133" s="114"/>
      <c r="N133" s="114"/>
      <c r="O133" s="114"/>
      <c r="P133" s="114"/>
      <c r="Q133" s="114"/>
      <c r="R133" s="114"/>
    </row>
    <row r="134" spans="1:18" x14ac:dyDescent="0.3">
      <c r="A134" s="122"/>
      <c r="B134" s="109"/>
      <c r="C134" s="113"/>
      <c r="D134" s="120"/>
      <c r="E134" s="120"/>
      <c r="F134" s="121"/>
      <c r="G134" s="120"/>
      <c r="H134" s="120"/>
      <c r="I134" s="120"/>
      <c r="J134" s="120"/>
      <c r="K134" s="122"/>
      <c r="L134" s="110"/>
      <c r="M134" s="114"/>
      <c r="N134" s="114"/>
      <c r="O134" s="114"/>
      <c r="P134" s="114"/>
      <c r="Q134" s="114"/>
      <c r="R134" s="114"/>
    </row>
    <row r="135" spans="1:18" x14ac:dyDescent="0.3">
      <c r="A135" s="117"/>
      <c r="B135" s="109"/>
      <c r="C135" s="113"/>
      <c r="D135" s="113"/>
      <c r="E135" s="116"/>
      <c r="F135" s="116"/>
      <c r="G135" s="116"/>
      <c r="H135" s="116"/>
      <c r="I135" s="116"/>
      <c r="J135" s="116"/>
      <c r="K135" s="117"/>
      <c r="L135" s="110"/>
      <c r="M135" s="114"/>
      <c r="N135" s="114"/>
      <c r="O135" s="114"/>
      <c r="P135" s="114"/>
      <c r="Q135" s="114"/>
      <c r="R135" s="114"/>
    </row>
    <row r="136" spans="1:18" x14ac:dyDescent="0.3">
      <c r="A136" s="117"/>
      <c r="B136" s="109"/>
      <c r="C136" s="113"/>
      <c r="D136" s="113"/>
      <c r="E136" s="116"/>
      <c r="F136" s="116"/>
      <c r="G136" s="116"/>
      <c r="H136" s="116"/>
      <c r="I136" s="116"/>
      <c r="J136" s="116"/>
      <c r="K136" s="117"/>
      <c r="L136" s="110"/>
      <c r="M136" s="114"/>
      <c r="N136" s="114"/>
      <c r="O136" s="114"/>
      <c r="P136" s="114"/>
      <c r="Q136" s="114"/>
      <c r="R136" s="114"/>
    </row>
    <row r="137" spans="1:18" x14ac:dyDescent="0.3">
      <c r="A137" s="117"/>
      <c r="B137" s="109"/>
      <c r="C137" s="113"/>
      <c r="D137" s="113"/>
      <c r="E137" s="116"/>
      <c r="F137" s="116"/>
      <c r="G137" s="116"/>
      <c r="H137" s="116"/>
      <c r="I137" s="116"/>
      <c r="J137" s="116"/>
      <c r="K137" s="117"/>
      <c r="L137" s="110"/>
      <c r="M137" s="114"/>
      <c r="N137" s="114"/>
      <c r="O137" s="114"/>
      <c r="P137" s="114"/>
      <c r="Q137" s="114"/>
      <c r="R137" s="114"/>
    </row>
    <row r="138" spans="1:18" x14ac:dyDescent="0.3">
      <c r="A138" s="117"/>
      <c r="B138" s="109"/>
      <c r="C138" s="113"/>
      <c r="D138" s="113"/>
      <c r="E138" s="116"/>
      <c r="F138" s="116"/>
      <c r="G138" s="116"/>
      <c r="H138" s="116"/>
      <c r="I138" s="110"/>
      <c r="J138" s="110"/>
      <c r="K138" s="111"/>
      <c r="L138" s="110"/>
      <c r="M138" s="114"/>
      <c r="N138" s="114"/>
      <c r="O138" s="114"/>
      <c r="P138" s="114"/>
      <c r="Q138" s="114"/>
      <c r="R138" s="114"/>
    </row>
    <row r="139" spans="1:18" x14ac:dyDescent="0.3">
      <c r="A139" s="117"/>
      <c r="B139" s="109"/>
      <c r="C139" s="113"/>
      <c r="D139" s="113"/>
      <c r="E139" s="116"/>
      <c r="F139" s="116"/>
      <c r="G139" s="116"/>
      <c r="H139" s="116"/>
      <c r="I139" s="110"/>
      <c r="J139" s="110"/>
      <c r="K139" s="111"/>
      <c r="L139" s="110"/>
      <c r="M139" s="114"/>
      <c r="N139" s="114"/>
      <c r="O139" s="114"/>
      <c r="P139" s="114"/>
      <c r="Q139" s="114"/>
      <c r="R139" s="114"/>
    </row>
    <row r="140" spans="1:18" x14ac:dyDescent="0.3">
      <c r="A140" s="117"/>
      <c r="B140" s="109"/>
      <c r="C140" s="113"/>
      <c r="D140" s="113"/>
      <c r="E140" s="116"/>
      <c r="F140" s="116"/>
      <c r="G140" s="116"/>
      <c r="H140" s="116"/>
      <c r="I140" s="110"/>
      <c r="J140" s="110"/>
      <c r="K140" s="111"/>
      <c r="L140" s="110"/>
      <c r="M140" s="114"/>
      <c r="N140" s="114"/>
      <c r="O140" s="114"/>
      <c r="P140" s="114"/>
      <c r="Q140" s="114"/>
      <c r="R140" s="114"/>
    </row>
    <row r="141" spans="1:18" x14ac:dyDescent="0.3">
      <c r="A141" s="117"/>
      <c r="B141" s="109"/>
      <c r="C141" s="113"/>
      <c r="D141" s="113"/>
      <c r="E141" s="116"/>
      <c r="F141" s="116"/>
      <c r="G141" s="116"/>
      <c r="H141" s="116"/>
      <c r="I141" s="110"/>
      <c r="J141" s="110"/>
      <c r="K141" s="111"/>
      <c r="L141" s="110"/>
      <c r="M141" s="114"/>
      <c r="N141" s="114"/>
      <c r="O141" s="114"/>
      <c r="P141" s="114"/>
      <c r="Q141" s="114"/>
      <c r="R141" s="114"/>
    </row>
    <row r="142" spans="1:18" x14ac:dyDescent="0.3">
      <c r="A142" s="117"/>
      <c r="B142" s="109"/>
      <c r="C142" s="113"/>
      <c r="D142" s="113"/>
      <c r="E142" s="116"/>
      <c r="F142" s="116"/>
      <c r="G142" s="116"/>
      <c r="H142" s="116"/>
      <c r="I142" s="110"/>
      <c r="J142" s="110"/>
      <c r="K142" s="111"/>
      <c r="L142" s="110"/>
      <c r="M142" s="114"/>
      <c r="N142" s="114"/>
      <c r="O142" s="114"/>
      <c r="P142" s="114"/>
      <c r="Q142" s="114"/>
      <c r="R142" s="114"/>
    </row>
    <row r="143" spans="1:18" x14ac:dyDescent="0.3">
      <c r="A143" s="117"/>
      <c r="B143" s="109"/>
      <c r="C143" s="113"/>
      <c r="D143" s="113"/>
      <c r="E143" s="116"/>
      <c r="F143" s="116"/>
      <c r="G143" s="116"/>
      <c r="H143" s="116"/>
      <c r="I143" s="110"/>
      <c r="J143" s="110"/>
      <c r="K143" s="111"/>
      <c r="L143" s="110"/>
      <c r="M143" s="114"/>
      <c r="N143" s="114"/>
      <c r="O143" s="114"/>
      <c r="P143" s="114"/>
      <c r="Q143" s="114"/>
      <c r="R143" s="114"/>
    </row>
    <row r="144" spans="1:18" x14ac:dyDescent="0.3">
      <c r="A144" s="122"/>
      <c r="B144" s="109"/>
      <c r="C144" s="113"/>
      <c r="D144" s="113"/>
      <c r="E144" s="121"/>
      <c r="F144" s="120"/>
      <c r="G144" s="120"/>
      <c r="H144" s="116"/>
      <c r="I144" s="110"/>
      <c r="J144" s="110"/>
      <c r="K144" s="111"/>
      <c r="L144" s="110"/>
      <c r="M144" s="114"/>
      <c r="N144" s="114"/>
      <c r="O144" s="114"/>
      <c r="P144" s="114"/>
      <c r="Q144" s="114"/>
      <c r="R144" s="114"/>
    </row>
    <row r="145" spans="1:18" x14ac:dyDescent="0.3">
      <c r="A145" s="117"/>
      <c r="B145" s="109"/>
      <c r="C145" s="113"/>
      <c r="D145" s="113"/>
      <c r="E145" s="116"/>
      <c r="F145" s="116"/>
      <c r="G145" s="116"/>
      <c r="H145" s="116"/>
      <c r="I145" s="116"/>
      <c r="J145" s="116"/>
      <c r="K145" s="117"/>
      <c r="L145" s="110"/>
      <c r="M145" s="114"/>
      <c r="N145" s="114"/>
      <c r="O145" s="114"/>
      <c r="P145" s="114"/>
      <c r="Q145" s="114"/>
      <c r="R145" s="114"/>
    </row>
    <row r="146" spans="1:18" x14ac:dyDescent="0.3">
      <c r="A146" s="117"/>
      <c r="B146" s="109"/>
      <c r="C146" s="113"/>
      <c r="D146" s="113"/>
      <c r="E146" s="116"/>
      <c r="F146" s="116"/>
      <c r="G146" s="116"/>
      <c r="H146" s="116"/>
      <c r="I146" s="116"/>
      <c r="J146" s="116"/>
      <c r="K146" s="117"/>
      <c r="L146" s="110"/>
      <c r="M146" s="114"/>
      <c r="N146" s="114"/>
      <c r="O146" s="114"/>
      <c r="P146" s="114"/>
      <c r="Q146" s="114"/>
      <c r="R146" s="114"/>
    </row>
    <row r="147" spans="1:18" x14ac:dyDescent="0.3">
      <c r="A147" s="117"/>
      <c r="B147" s="109"/>
      <c r="C147" s="113"/>
      <c r="D147" s="113"/>
      <c r="E147" s="116"/>
      <c r="F147" s="116"/>
      <c r="G147" s="116"/>
      <c r="H147" s="116"/>
      <c r="I147" s="110"/>
      <c r="J147" s="110"/>
      <c r="K147" s="111"/>
      <c r="L147" s="110"/>
      <c r="M147" s="114"/>
      <c r="N147" s="114"/>
      <c r="O147" s="114"/>
      <c r="P147" s="114"/>
      <c r="Q147" s="114"/>
      <c r="R147" s="114"/>
    </row>
    <row r="148" spans="1:18" x14ac:dyDescent="0.3">
      <c r="A148" s="117"/>
      <c r="B148" s="109"/>
      <c r="C148" s="113"/>
      <c r="D148" s="113"/>
      <c r="E148" s="116"/>
      <c r="F148" s="116"/>
      <c r="G148" s="116"/>
      <c r="H148" s="116"/>
      <c r="I148" s="110"/>
      <c r="J148" s="110"/>
      <c r="K148" s="111"/>
      <c r="L148" s="110"/>
      <c r="M148" s="114"/>
      <c r="N148" s="114"/>
      <c r="O148" s="114"/>
      <c r="P148" s="114"/>
      <c r="Q148" s="114"/>
      <c r="R148" s="114"/>
    </row>
    <row r="149" spans="1:18" x14ac:dyDescent="0.3">
      <c r="A149" s="117"/>
      <c r="B149" s="109"/>
      <c r="C149" s="113"/>
      <c r="D149" s="113"/>
      <c r="E149" s="116"/>
      <c r="F149" s="116"/>
      <c r="G149" s="116"/>
      <c r="H149" s="116"/>
      <c r="I149" s="110"/>
      <c r="J149" s="110"/>
      <c r="K149" s="111"/>
      <c r="L149" s="110"/>
      <c r="M149" s="114"/>
      <c r="N149" s="114"/>
      <c r="O149" s="114"/>
      <c r="P149" s="114"/>
      <c r="Q149" s="114"/>
      <c r="R149" s="114"/>
    </row>
    <row r="150" spans="1:18" x14ac:dyDescent="0.3">
      <c r="A150" s="117"/>
      <c r="B150" s="109"/>
      <c r="C150" s="113"/>
      <c r="D150" s="113"/>
      <c r="E150" s="116"/>
      <c r="F150" s="116"/>
      <c r="G150" s="116"/>
      <c r="H150" s="116"/>
      <c r="I150" s="110"/>
      <c r="J150" s="110"/>
      <c r="K150" s="111"/>
      <c r="L150" s="110"/>
      <c r="M150" s="114"/>
      <c r="N150" s="114"/>
      <c r="O150" s="114"/>
      <c r="P150" s="114"/>
      <c r="Q150" s="114"/>
      <c r="R150" s="114"/>
    </row>
    <row r="151" spans="1:18" x14ac:dyDescent="0.3">
      <c r="A151" s="117"/>
      <c r="B151" s="109"/>
      <c r="C151" s="113"/>
      <c r="D151" s="113"/>
      <c r="E151" s="116"/>
      <c r="F151" s="116"/>
      <c r="G151" s="116"/>
      <c r="H151" s="116"/>
      <c r="I151" s="110"/>
      <c r="J151" s="110"/>
      <c r="K151" s="111"/>
      <c r="L151" s="110"/>
      <c r="M151" s="114"/>
      <c r="N151" s="114"/>
      <c r="O151" s="114"/>
      <c r="P151" s="114"/>
      <c r="Q151" s="114"/>
      <c r="R151" s="114"/>
    </row>
    <row r="152" spans="1:18" x14ac:dyDescent="0.3">
      <c r="A152" s="117"/>
      <c r="B152" s="109"/>
      <c r="C152" s="125"/>
      <c r="D152" s="125"/>
      <c r="E152" s="125"/>
      <c r="F152" s="125"/>
      <c r="G152" s="116"/>
      <c r="H152" s="116"/>
      <c r="I152" s="116"/>
      <c r="J152" s="116"/>
      <c r="K152" s="116"/>
      <c r="L152" s="116"/>
      <c r="M152" s="114"/>
      <c r="N152" s="114"/>
      <c r="O152" s="114"/>
      <c r="P152" s="114"/>
      <c r="Q152" s="114"/>
      <c r="R152" s="114"/>
    </row>
    <row r="153" spans="1:18" x14ac:dyDescent="0.3">
      <c r="A153" s="117"/>
      <c r="B153" s="109"/>
      <c r="C153" s="113"/>
      <c r="D153" s="113"/>
      <c r="E153" s="116"/>
      <c r="F153" s="116"/>
      <c r="G153" s="116"/>
      <c r="H153" s="116"/>
      <c r="I153" s="110"/>
      <c r="J153" s="110"/>
      <c r="K153" s="111"/>
      <c r="L153" s="110"/>
      <c r="M153" s="114"/>
      <c r="N153" s="114"/>
      <c r="O153" s="114"/>
      <c r="P153" s="114"/>
      <c r="Q153" s="114"/>
      <c r="R153" s="114"/>
    </row>
    <row r="154" spans="1:18" x14ac:dyDescent="0.3">
      <c r="A154" s="122"/>
      <c r="B154" s="109"/>
      <c r="C154" s="113"/>
      <c r="D154" s="121"/>
      <c r="E154" s="120"/>
      <c r="F154" s="120"/>
      <c r="G154" s="120"/>
      <c r="H154" s="120"/>
      <c r="I154" s="120"/>
      <c r="J154" s="120"/>
      <c r="K154" s="122"/>
      <c r="L154" s="110"/>
      <c r="M154" s="114"/>
      <c r="N154" s="114"/>
      <c r="O154" s="114"/>
      <c r="P154" s="114"/>
      <c r="Q154" s="114"/>
      <c r="R154" s="114"/>
    </row>
    <row r="155" spans="1:18" x14ac:dyDescent="0.3">
      <c r="A155" s="122"/>
      <c r="B155" s="109"/>
      <c r="C155" s="113"/>
      <c r="D155" s="113"/>
      <c r="E155" s="120"/>
      <c r="F155" s="120"/>
      <c r="G155" s="120"/>
      <c r="H155" s="120"/>
      <c r="I155" s="120"/>
      <c r="J155" s="121"/>
      <c r="K155" s="122"/>
      <c r="L155" s="110"/>
      <c r="M155" s="114"/>
      <c r="N155" s="114"/>
      <c r="O155" s="114"/>
      <c r="P155" s="114"/>
      <c r="Q155" s="114"/>
      <c r="R155" s="114"/>
    </row>
    <row r="156" spans="1:18" x14ac:dyDescent="0.3">
      <c r="A156" s="117"/>
      <c r="B156" s="109"/>
      <c r="C156" s="116"/>
      <c r="D156" s="116"/>
      <c r="E156" s="116"/>
      <c r="F156" s="116"/>
      <c r="G156" s="116"/>
      <c r="H156" s="116"/>
      <c r="I156" s="116"/>
      <c r="J156" s="128"/>
      <c r="K156" s="117"/>
      <c r="L156" s="110"/>
      <c r="M156" s="118"/>
      <c r="N156" s="118"/>
      <c r="O156" s="118"/>
      <c r="P156" s="118"/>
      <c r="Q156" s="118"/>
      <c r="R156" s="118"/>
    </row>
    <row r="157" spans="1:18" x14ac:dyDescent="0.3">
      <c r="A157" s="117"/>
      <c r="B157" s="109"/>
      <c r="C157" s="113"/>
      <c r="D157" s="116"/>
      <c r="E157" s="116"/>
      <c r="F157" s="116"/>
      <c r="G157" s="116"/>
      <c r="H157" s="116"/>
      <c r="I157" s="116"/>
      <c r="J157" s="116"/>
      <c r="K157" s="117"/>
      <c r="L157" s="110"/>
      <c r="M157" s="114"/>
      <c r="N157" s="114"/>
      <c r="O157" s="114"/>
      <c r="P157" s="114"/>
      <c r="Q157" s="114"/>
      <c r="R157" s="114"/>
    </row>
    <row r="158" spans="1:18" x14ac:dyDescent="0.3">
      <c r="A158" s="122"/>
      <c r="B158" s="109"/>
      <c r="C158" s="113"/>
      <c r="D158" s="113"/>
      <c r="E158" s="120"/>
      <c r="F158" s="121"/>
      <c r="G158" s="120"/>
      <c r="H158" s="120"/>
      <c r="I158" s="120"/>
      <c r="J158" s="120"/>
      <c r="K158" s="122"/>
      <c r="L158" s="110"/>
      <c r="M158" s="114"/>
      <c r="N158" s="114"/>
      <c r="O158" s="114"/>
      <c r="P158" s="114"/>
      <c r="Q158" s="114"/>
      <c r="R158" s="114"/>
    </row>
    <row r="159" spans="1:18" x14ac:dyDescent="0.3">
      <c r="A159" s="122"/>
      <c r="B159" s="109"/>
      <c r="C159" s="113"/>
      <c r="D159" s="113"/>
      <c r="E159" s="120"/>
      <c r="F159" s="121"/>
      <c r="G159" s="120"/>
      <c r="H159" s="120"/>
      <c r="I159" s="120"/>
      <c r="J159" s="120"/>
      <c r="K159" s="122"/>
      <c r="L159" s="110"/>
      <c r="M159" s="114"/>
      <c r="N159" s="114"/>
      <c r="O159" s="114"/>
      <c r="P159" s="114"/>
      <c r="Q159" s="114"/>
      <c r="R159" s="114"/>
    </row>
    <row r="160" spans="1:18" x14ac:dyDescent="0.3">
      <c r="A160" s="117"/>
      <c r="B160" s="109"/>
      <c r="C160" s="113"/>
      <c r="D160" s="113"/>
      <c r="E160" s="116"/>
      <c r="F160" s="116"/>
      <c r="G160" s="116"/>
      <c r="H160" s="116"/>
      <c r="I160" s="116"/>
      <c r="J160" s="116"/>
      <c r="K160" s="117"/>
      <c r="L160" s="110"/>
      <c r="M160" s="114"/>
      <c r="N160" s="114"/>
      <c r="O160" s="114"/>
      <c r="P160" s="114"/>
      <c r="Q160" s="114"/>
      <c r="R160" s="114"/>
    </row>
    <row r="161" spans="1:18" x14ac:dyDescent="0.3">
      <c r="A161" s="117"/>
      <c r="B161" s="109"/>
      <c r="C161" s="113"/>
      <c r="D161" s="113"/>
      <c r="E161" s="116"/>
      <c r="F161" s="116"/>
      <c r="G161" s="116"/>
      <c r="H161" s="126"/>
      <c r="I161" s="110"/>
      <c r="J161" s="110"/>
      <c r="K161" s="111"/>
      <c r="L161" s="110"/>
      <c r="M161" s="114"/>
      <c r="N161" s="114"/>
      <c r="O161" s="114"/>
      <c r="P161" s="114"/>
      <c r="Q161" s="114"/>
      <c r="R161" s="114"/>
    </row>
    <row r="162" spans="1:18" x14ac:dyDescent="0.3">
      <c r="A162" s="117"/>
      <c r="B162" s="109"/>
      <c r="C162" s="113"/>
      <c r="D162" s="113"/>
      <c r="E162" s="116"/>
      <c r="F162" s="116"/>
      <c r="G162" s="116"/>
      <c r="H162" s="116"/>
      <c r="I162" s="110"/>
      <c r="J162" s="110"/>
      <c r="K162" s="129"/>
      <c r="L162" s="110"/>
      <c r="M162" s="114"/>
      <c r="N162" s="114"/>
      <c r="O162" s="114"/>
      <c r="P162" s="114"/>
      <c r="Q162" s="114"/>
      <c r="R162" s="114"/>
    </row>
    <row r="163" spans="1:18" x14ac:dyDescent="0.3">
      <c r="A163" s="117"/>
      <c r="B163" s="109"/>
      <c r="C163" s="113"/>
      <c r="D163" s="113"/>
      <c r="E163" s="116"/>
      <c r="F163" s="116"/>
      <c r="G163" s="116"/>
      <c r="H163" s="116"/>
      <c r="I163" s="110"/>
      <c r="J163" s="110"/>
      <c r="K163" s="111"/>
      <c r="L163" s="110"/>
      <c r="M163" s="114"/>
      <c r="N163" s="114"/>
      <c r="O163" s="114"/>
      <c r="P163" s="114"/>
      <c r="Q163" s="114"/>
      <c r="R163" s="114"/>
    </row>
    <row r="164" spans="1:18" x14ac:dyDescent="0.3">
      <c r="A164" s="122"/>
      <c r="B164" s="109"/>
      <c r="C164" s="113"/>
      <c r="D164" s="120"/>
      <c r="E164" s="120"/>
      <c r="F164" s="121"/>
      <c r="G164" s="120"/>
      <c r="H164" s="120"/>
      <c r="I164" s="120"/>
      <c r="J164" s="120"/>
      <c r="K164" s="122"/>
      <c r="L164" s="110"/>
      <c r="M164" s="114"/>
      <c r="N164" s="114"/>
      <c r="O164" s="114"/>
      <c r="P164" s="114"/>
      <c r="Q164" s="114"/>
      <c r="R164" s="114"/>
    </row>
    <row r="165" spans="1:18" x14ac:dyDescent="0.3">
      <c r="A165" s="122"/>
      <c r="B165" s="109"/>
      <c r="C165" s="113"/>
      <c r="D165" s="120"/>
      <c r="E165" s="120"/>
      <c r="F165" s="121"/>
      <c r="G165" s="120"/>
      <c r="H165" s="120"/>
      <c r="I165" s="120"/>
      <c r="J165" s="120"/>
      <c r="K165" s="122"/>
      <c r="L165" s="110"/>
      <c r="M165" s="114"/>
      <c r="N165" s="114"/>
      <c r="O165" s="114"/>
      <c r="P165" s="114"/>
      <c r="Q165" s="114"/>
      <c r="R165" s="114"/>
    </row>
    <row r="166" spans="1:18" x14ac:dyDescent="0.3">
      <c r="A166" s="122"/>
      <c r="B166" s="109"/>
      <c r="C166" s="113"/>
      <c r="D166" s="113"/>
      <c r="E166" s="120"/>
      <c r="F166" s="120"/>
      <c r="G166" s="120"/>
      <c r="H166" s="120"/>
      <c r="I166" s="120"/>
      <c r="J166" s="121"/>
      <c r="K166" s="122"/>
      <c r="L166" s="110"/>
      <c r="M166" s="114"/>
      <c r="N166" s="114"/>
      <c r="O166" s="114"/>
      <c r="P166" s="114"/>
      <c r="Q166" s="114"/>
      <c r="R166" s="114"/>
    </row>
    <row r="167" spans="1:18" x14ac:dyDescent="0.3">
      <c r="A167" s="122"/>
      <c r="B167" s="109"/>
      <c r="C167" s="113"/>
      <c r="D167" s="113"/>
      <c r="E167" s="120"/>
      <c r="F167" s="120"/>
      <c r="G167" s="120"/>
      <c r="H167" s="120"/>
      <c r="I167" s="120"/>
      <c r="J167" s="121"/>
      <c r="K167" s="122"/>
      <c r="L167" s="110"/>
      <c r="M167" s="114"/>
      <c r="N167" s="114"/>
      <c r="O167" s="114"/>
      <c r="P167" s="114"/>
      <c r="Q167" s="114"/>
      <c r="R167" s="114"/>
    </row>
    <row r="168" spans="1:18" x14ac:dyDescent="0.3">
      <c r="A168" s="127"/>
      <c r="B168" s="109"/>
      <c r="C168" s="113"/>
      <c r="D168" s="113"/>
      <c r="E168" s="116"/>
      <c r="F168" s="116"/>
      <c r="G168" s="116"/>
      <c r="H168" s="110"/>
      <c r="I168" s="110"/>
      <c r="J168" s="110"/>
      <c r="K168" s="111"/>
      <c r="L168" s="110"/>
      <c r="M168" s="114"/>
      <c r="N168" s="114"/>
      <c r="O168" s="114"/>
      <c r="P168" s="114"/>
      <c r="Q168" s="114"/>
      <c r="R168" s="114"/>
    </row>
    <row r="169" spans="1:18" x14ac:dyDescent="0.3">
      <c r="A169" s="111"/>
      <c r="B169" s="109"/>
      <c r="C169" s="113"/>
      <c r="D169" s="113"/>
      <c r="E169" s="110"/>
      <c r="F169" s="110"/>
      <c r="G169" s="110"/>
      <c r="H169" s="110"/>
      <c r="I169" s="110"/>
      <c r="J169" s="110"/>
      <c r="K169" s="111"/>
      <c r="L169" s="110"/>
      <c r="M169" s="114"/>
      <c r="N169" s="114"/>
      <c r="O169" s="114"/>
      <c r="P169" s="114"/>
      <c r="Q169" s="114"/>
      <c r="R169" s="114"/>
    </row>
    <row r="170" spans="1:18" x14ac:dyDescent="0.3">
      <c r="A170" s="111"/>
      <c r="B170" s="109"/>
      <c r="C170" s="113"/>
      <c r="D170" s="113"/>
      <c r="E170" s="110"/>
      <c r="F170" s="110"/>
      <c r="G170" s="110"/>
      <c r="H170" s="110"/>
      <c r="I170" s="110"/>
      <c r="J170" s="110"/>
      <c r="K170" s="111"/>
      <c r="L170" s="110"/>
      <c r="M170" s="114"/>
      <c r="N170" s="114"/>
      <c r="O170" s="114"/>
      <c r="P170" s="114"/>
      <c r="Q170" s="114"/>
      <c r="R170" s="114"/>
    </row>
    <row r="171" spans="1:18" x14ac:dyDescent="0.3">
      <c r="A171" s="108"/>
      <c r="B171" s="109"/>
      <c r="C171" s="113"/>
      <c r="D171" s="113"/>
      <c r="E171" s="110"/>
      <c r="F171" s="110"/>
      <c r="G171" s="110"/>
      <c r="H171" s="110"/>
      <c r="I171" s="110"/>
      <c r="J171" s="110"/>
      <c r="K171" s="111"/>
      <c r="L171" s="110"/>
      <c r="M171" s="114"/>
      <c r="N171" s="114"/>
      <c r="O171" s="114"/>
      <c r="P171" s="114"/>
      <c r="Q171" s="114"/>
      <c r="R171" s="114"/>
    </row>
    <row r="172" spans="1:18" x14ac:dyDescent="0.3">
      <c r="A172" s="130"/>
      <c r="B172" s="109"/>
      <c r="C172" s="113"/>
      <c r="D172" s="113"/>
      <c r="E172" s="110"/>
      <c r="F172" s="110"/>
      <c r="G172" s="110"/>
      <c r="H172" s="110"/>
      <c r="I172" s="110"/>
      <c r="J172" s="110"/>
      <c r="K172" s="111"/>
      <c r="L172" s="111"/>
      <c r="M172" s="114"/>
      <c r="N172" s="114"/>
      <c r="O172" s="114"/>
      <c r="P172" s="114"/>
      <c r="Q172" s="114"/>
      <c r="R172" s="114"/>
    </row>
    <row r="173" spans="1:18" x14ac:dyDescent="0.3">
      <c r="A173" s="111"/>
      <c r="B173" s="109"/>
      <c r="C173" s="113"/>
      <c r="D173" s="113"/>
      <c r="E173" s="110"/>
      <c r="F173" s="110"/>
      <c r="G173" s="110"/>
      <c r="H173" s="110"/>
      <c r="I173" s="110"/>
      <c r="J173" s="110"/>
      <c r="K173" s="111"/>
      <c r="L173" s="111"/>
      <c r="M173" s="114"/>
      <c r="N173" s="114"/>
      <c r="O173" s="114"/>
      <c r="P173" s="114"/>
      <c r="Q173" s="114"/>
      <c r="R173" s="114"/>
    </row>
    <row r="174" spans="1:18" x14ac:dyDescent="0.3">
      <c r="A174" s="111"/>
      <c r="B174" s="109"/>
      <c r="C174" s="113"/>
      <c r="D174" s="113"/>
      <c r="E174" s="110"/>
      <c r="F174" s="110"/>
      <c r="G174" s="110"/>
      <c r="H174" s="110"/>
      <c r="I174" s="110"/>
      <c r="J174" s="110"/>
      <c r="K174" s="111"/>
      <c r="L174" s="111"/>
      <c r="M174" s="114"/>
      <c r="N174" s="114"/>
      <c r="O174" s="114"/>
      <c r="P174" s="114"/>
      <c r="Q174" s="114"/>
      <c r="R174" s="114"/>
    </row>
    <row r="175" spans="1:18" x14ac:dyDescent="0.3">
      <c r="A175" s="111"/>
      <c r="B175" s="109"/>
      <c r="C175" s="113"/>
      <c r="D175" s="113"/>
      <c r="E175" s="110"/>
      <c r="F175" s="110"/>
      <c r="G175" s="110"/>
      <c r="H175" s="110"/>
      <c r="I175" s="110"/>
      <c r="J175" s="110"/>
      <c r="K175" s="111"/>
      <c r="L175" s="111"/>
      <c r="M175" s="114"/>
      <c r="N175" s="114"/>
      <c r="O175" s="114"/>
      <c r="P175" s="114"/>
      <c r="Q175" s="114"/>
      <c r="R175" s="114"/>
    </row>
    <row r="176" spans="1:18" x14ac:dyDescent="0.3">
      <c r="A176" s="123"/>
      <c r="B176" s="109"/>
      <c r="C176" s="113"/>
      <c r="D176" s="113"/>
      <c r="E176" s="110"/>
      <c r="F176" s="110"/>
      <c r="G176" s="110"/>
      <c r="H176" s="110"/>
      <c r="I176" s="110"/>
      <c r="J176" s="110"/>
      <c r="K176" s="111"/>
      <c r="L176" s="111"/>
      <c r="M176" s="114"/>
      <c r="N176" s="114"/>
      <c r="O176" s="114"/>
      <c r="P176" s="114"/>
      <c r="Q176" s="114"/>
      <c r="R176" s="114"/>
    </row>
    <row r="177" spans="1:18" x14ac:dyDescent="0.3">
      <c r="A177" s="123"/>
      <c r="B177" s="109"/>
      <c r="C177" s="113"/>
      <c r="D177" s="113"/>
      <c r="E177" s="110"/>
      <c r="F177" s="110"/>
      <c r="G177" s="110"/>
      <c r="H177" s="110"/>
      <c r="I177" s="110"/>
      <c r="J177" s="110"/>
      <c r="K177" s="111"/>
      <c r="L177" s="111"/>
      <c r="M177" s="114"/>
      <c r="N177" s="114"/>
      <c r="O177" s="114"/>
      <c r="P177" s="114"/>
      <c r="Q177" s="114"/>
      <c r="R177" s="114"/>
    </row>
    <row r="178" spans="1:18" x14ac:dyDescent="0.3">
      <c r="A178" s="123"/>
      <c r="B178" s="109"/>
      <c r="C178" s="113"/>
      <c r="D178" s="113"/>
      <c r="E178" s="110"/>
      <c r="F178" s="110"/>
      <c r="G178" s="110"/>
      <c r="H178" s="110"/>
      <c r="I178" s="110"/>
      <c r="J178" s="110"/>
      <c r="K178" s="111"/>
      <c r="L178" s="111"/>
      <c r="M178" s="114"/>
      <c r="N178" s="114"/>
      <c r="O178" s="114"/>
      <c r="P178" s="114"/>
      <c r="Q178" s="114"/>
      <c r="R178" s="114"/>
    </row>
    <row r="179" spans="1:18" x14ac:dyDescent="0.3">
      <c r="A179" s="111"/>
      <c r="B179" s="109"/>
      <c r="C179" s="113"/>
      <c r="D179" s="113"/>
      <c r="E179" s="110"/>
      <c r="F179" s="110"/>
      <c r="G179" s="110"/>
      <c r="H179" s="110"/>
      <c r="I179" s="110"/>
      <c r="J179" s="110"/>
      <c r="K179" s="111"/>
      <c r="L179" s="111"/>
      <c r="M179" s="114"/>
      <c r="N179" s="114"/>
      <c r="O179" s="114"/>
      <c r="P179" s="114"/>
      <c r="Q179" s="114"/>
      <c r="R179" s="114"/>
    </row>
    <row r="180" spans="1:18" x14ac:dyDescent="0.3">
      <c r="A180" s="111"/>
      <c r="B180" s="109"/>
      <c r="C180" s="113"/>
      <c r="D180" s="113"/>
      <c r="E180" s="110"/>
      <c r="F180" s="110"/>
      <c r="G180" s="110"/>
      <c r="H180" s="110"/>
      <c r="I180" s="110"/>
      <c r="J180" s="110"/>
      <c r="K180" s="111"/>
      <c r="L180" s="111"/>
      <c r="M180" s="114"/>
      <c r="N180" s="114"/>
      <c r="O180" s="114"/>
      <c r="P180" s="114"/>
      <c r="Q180" s="114"/>
      <c r="R180" s="114"/>
    </row>
    <row r="181" spans="1:18" x14ac:dyDescent="0.3">
      <c r="A181" s="111"/>
      <c r="B181" s="109"/>
      <c r="C181" s="113"/>
      <c r="D181" s="113"/>
      <c r="E181" s="110"/>
      <c r="F181" s="110"/>
      <c r="G181" s="110"/>
      <c r="H181" s="110"/>
      <c r="I181" s="110"/>
      <c r="J181" s="110"/>
      <c r="K181" s="111"/>
      <c r="L181" s="111"/>
      <c r="M181" s="114"/>
      <c r="N181" s="114"/>
      <c r="O181" s="114"/>
      <c r="P181" s="114"/>
      <c r="Q181" s="114"/>
      <c r="R181" s="114"/>
    </row>
    <row r="182" spans="1:18" x14ac:dyDescent="0.3">
      <c r="A182" s="111"/>
      <c r="B182" s="109"/>
      <c r="C182" s="113"/>
      <c r="D182" s="113"/>
      <c r="E182" s="110"/>
      <c r="F182" s="110"/>
      <c r="G182" s="110"/>
      <c r="H182" s="110"/>
      <c r="I182" s="110"/>
      <c r="J182" s="110"/>
      <c r="K182" s="111"/>
      <c r="L182" s="111"/>
      <c r="M182" s="114"/>
      <c r="N182" s="114"/>
      <c r="O182" s="114"/>
      <c r="P182" s="114"/>
      <c r="Q182" s="114"/>
      <c r="R182" s="114"/>
    </row>
    <row r="183" spans="1:18" x14ac:dyDescent="0.3">
      <c r="A183" s="111"/>
      <c r="B183" s="109"/>
      <c r="C183" s="113"/>
      <c r="D183" s="113"/>
      <c r="E183" s="110"/>
      <c r="F183" s="110"/>
      <c r="G183" s="110"/>
      <c r="H183" s="110"/>
      <c r="I183" s="110"/>
      <c r="J183" s="110"/>
      <c r="K183" s="111"/>
      <c r="L183" s="111"/>
      <c r="M183" s="114"/>
      <c r="N183" s="114"/>
      <c r="O183" s="114"/>
      <c r="P183" s="114"/>
      <c r="Q183" s="114"/>
      <c r="R183" s="114"/>
    </row>
    <row r="184" spans="1:18" x14ac:dyDescent="0.3">
      <c r="A184" s="111"/>
      <c r="B184" s="109"/>
      <c r="C184" s="113"/>
      <c r="D184" s="113"/>
      <c r="E184" s="110"/>
      <c r="F184" s="110"/>
      <c r="G184" s="110"/>
      <c r="H184" s="116"/>
      <c r="I184" s="110"/>
      <c r="J184" s="110"/>
      <c r="K184" s="111"/>
      <c r="L184" s="111"/>
      <c r="M184" s="114"/>
      <c r="N184" s="114"/>
      <c r="O184" s="114"/>
      <c r="P184" s="114"/>
      <c r="Q184" s="114"/>
      <c r="R184" s="114"/>
    </row>
    <row r="185" spans="1:18" x14ac:dyDescent="0.3">
      <c r="A185" s="111"/>
      <c r="B185" s="109"/>
      <c r="C185" s="113"/>
      <c r="D185" s="113"/>
      <c r="E185" s="110"/>
      <c r="F185" s="110"/>
      <c r="G185" s="110"/>
      <c r="H185" s="113"/>
      <c r="I185" s="110"/>
      <c r="J185" s="110"/>
      <c r="K185" s="111"/>
      <c r="L185" s="111"/>
      <c r="M185" s="114"/>
      <c r="N185" s="114"/>
      <c r="O185" s="114"/>
      <c r="P185" s="114"/>
      <c r="Q185" s="114"/>
      <c r="R185" s="114"/>
    </row>
    <row r="186" spans="1:18" x14ac:dyDescent="0.3">
      <c r="A186" s="117"/>
      <c r="B186" s="109"/>
      <c r="C186" s="113"/>
      <c r="D186" s="113"/>
      <c r="E186" s="116"/>
      <c r="F186" s="116"/>
      <c r="G186" s="116"/>
      <c r="H186" s="116"/>
      <c r="I186" s="116"/>
      <c r="J186" s="116"/>
      <c r="K186" s="117"/>
      <c r="L186" s="111"/>
      <c r="M186" s="114"/>
      <c r="N186" s="114"/>
      <c r="O186" s="114"/>
      <c r="P186" s="114"/>
      <c r="Q186" s="114"/>
      <c r="R186" s="114"/>
    </row>
    <row r="187" spans="1:18" x14ac:dyDescent="0.3">
      <c r="A187" s="130"/>
      <c r="B187" s="109"/>
      <c r="C187" s="113"/>
      <c r="D187" s="113"/>
      <c r="E187" s="113"/>
      <c r="F187" s="113"/>
      <c r="G187" s="113"/>
      <c r="H187" s="110"/>
      <c r="I187" s="110"/>
      <c r="J187" s="110"/>
      <c r="K187" s="111"/>
      <c r="L187" s="111"/>
      <c r="M187" s="114"/>
      <c r="N187" s="114"/>
      <c r="O187" s="114"/>
      <c r="P187" s="114"/>
      <c r="Q187" s="114"/>
      <c r="R187" s="114"/>
    </row>
    <row r="188" spans="1:18" x14ac:dyDescent="0.3">
      <c r="A188" s="130"/>
      <c r="B188" s="109"/>
      <c r="C188" s="113"/>
      <c r="D188" s="113"/>
      <c r="E188" s="113"/>
      <c r="F188" s="113"/>
      <c r="G188" s="113"/>
      <c r="H188" s="110"/>
      <c r="I188" s="110"/>
      <c r="J188" s="110"/>
      <c r="K188" s="111"/>
      <c r="L188" s="111"/>
      <c r="M188" s="114"/>
      <c r="N188" s="114"/>
      <c r="O188" s="114"/>
      <c r="P188" s="114"/>
      <c r="Q188" s="114"/>
      <c r="R188" s="114"/>
    </row>
    <row r="189" spans="1:18" x14ac:dyDescent="0.3">
      <c r="A189" s="117"/>
      <c r="B189" s="109"/>
      <c r="C189" s="113"/>
      <c r="D189" s="113"/>
      <c r="E189" s="110"/>
      <c r="F189" s="110"/>
      <c r="G189" s="110"/>
      <c r="H189" s="126"/>
      <c r="I189" s="110"/>
      <c r="J189" s="110"/>
      <c r="K189" s="111"/>
      <c r="L189" s="111"/>
      <c r="M189" s="114"/>
      <c r="N189" s="114"/>
      <c r="O189" s="114"/>
      <c r="P189" s="114"/>
      <c r="Q189" s="114"/>
      <c r="R189" s="114"/>
    </row>
    <row r="190" spans="1:18" x14ac:dyDescent="0.3">
      <c r="A190" s="117"/>
      <c r="B190" s="109"/>
      <c r="C190" s="113"/>
      <c r="D190" s="113"/>
      <c r="E190" s="110"/>
      <c r="F190" s="110"/>
      <c r="G190" s="110"/>
      <c r="H190" s="126"/>
      <c r="I190" s="110"/>
      <c r="J190" s="110"/>
      <c r="K190" s="111"/>
      <c r="L190" s="111"/>
      <c r="M190" s="114"/>
      <c r="N190" s="114"/>
      <c r="O190" s="114"/>
      <c r="P190" s="114"/>
      <c r="Q190" s="114"/>
      <c r="R190" s="114"/>
    </row>
    <row r="191" spans="1:18" x14ac:dyDescent="0.3">
      <c r="A191" s="117"/>
      <c r="B191" s="109"/>
      <c r="C191" s="113"/>
      <c r="D191" s="113"/>
      <c r="E191" s="116"/>
      <c r="F191" s="116"/>
      <c r="G191" s="116"/>
      <c r="H191" s="116"/>
      <c r="I191" s="116"/>
      <c r="J191" s="116"/>
      <c r="K191" s="117"/>
      <c r="L191" s="111"/>
      <c r="M191" s="114"/>
      <c r="N191" s="114"/>
      <c r="O191" s="114"/>
      <c r="P191" s="114"/>
      <c r="Q191" s="114"/>
      <c r="R191" s="114"/>
    </row>
    <row r="192" spans="1:18" x14ac:dyDescent="0.3">
      <c r="A192" s="130"/>
      <c r="B192" s="109"/>
      <c r="C192" s="113"/>
      <c r="D192" s="113"/>
      <c r="E192" s="113"/>
      <c r="F192" s="113"/>
      <c r="G192" s="113"/>
      <c r="H192" s="110"/>
      <c r="I192" s="110"/>
      <c r="J192" s="110"/>
      <c r="K192" s="111"/>
      <c r="L192" s="111"/>
      <c r="M192" s="114"/>
      <c r="N192" s="114"/>
      <c r="O192" s="114"/>
      <c r="P192" s="114"/>
      <c r="Q192" s="114"/>
      <c r="R192" s="114"/>
    </row>
    <row r="193" spans="1:18" x14ac:dyDescent="0.3">
      <c r="A193" s="130"/>
      <c r="B193" s="109"/>
      <c r="C193" s="113"/>
      <c r="D193" s="113"/>
      <c r="E193" s="113"/>
      <c r="F193" s="113"/>
      <c r="G193" s="113"/>
      <c r="H193" s="110"/>
      <c r="I193" s="110"/>
      <c r="J193" s="110"/>
      <c r="K193" s="111"/>
      <c r="L193" s="111"/>
      <c r="M193" s="114"/>
      <c r="N193" s="114"/>
      <c r="O193" s="114"/>
      <c r="P193" s="114"/>
      <c r="Q193" s="114"/>
      <c r="R193" s="114"/>
    </row>
    <row r="194" spans="1:18" x14ac:dyDescent="0.3">
      <c r="A194" s="130"/>
      <c r="B194" s="109"/>
      <c r="C194" s="113"/>
      <c r="D194" s="113"/>
      <c r="E194" s="113"/>
      <c r="F194" s="113"/>
      <c r="G194" s="113"/>
      <c r="H194" s="110"/>
      <c r="I194" s="110"/>
      <c r="J194" s="110"/>
      <c r="K194" s="111"/>
      <c r="L194" s="111"/>
      <c r="M194" s="114"/>
      <c r="N194" s="114"/>
      <c r="O194" s="114"/>
      <c r="P194" s="114"/>
      <c r="Q194" s="114"/>
      <c r="R194" s="114"/>
    </row>
    <row r="195" spans="1:18" x14ac:dyDescent="0.3">
      <c r="A195" s="130"/>
      <c r="B195" s="109"/>
      <c r="C195" s="113"/>
      <c r="D195" s="113"/>
      <c r="E195" s="113"/>
      <c r="F195" s="113"/>
      <c r="G195" s="113"/>
      <c r="H195" s="110"/>
      <c r="I195" s="110"/>
      <c r="J195" s="110"/>
      <c r="K195" s="111"/>
      <c r="L195" s="111"/>
      <c r="M195" s="114"/>
      <c r="N195" s="114"/>
      <c r="O195" s="114"/>
      <c r="P195" s="114"/>
      <c r="Q195" s="114"/>
      <c r="R195" s="114"/>
    </row>
    <row r="196" spans="1:18" x14ac:dyDescent="0.3">
      <c r="A196" s="130"/>
      <c r="B196" s="109"/>
      <c r="C196" s="113"/>
      <c r="D196" s="113"/>
      <c r="E196" s="113"/>
      <c r="F196" s="113"/>
      <c r="G196" s="113"/>
      <c r="H196" s="110"/>
      <c r="I196" s="110"/>
      <c r="J196" s="110"/>
      <c r="K196" s="111"/>
      <c r="L196" s="111"/>
      <c r="M196" s="114"/>
      <c r="N196" s="114"/>
      <c r="O196" s="114"/>
      <c r="P196" s="114"/>
      <c r="Q196" s="114"/>
      <c r="R196" s="114"/>
    </row>
    <row r="197" spans="1:18" x14ac:dyDescent="0.3">
      <c r="A197" s="117"/>
      <c r="B197" s="109"/>
      <c r="C197" s="113"/>
      <c r="D197" s="113"/>
      <c r="E197" s="116"/>
      <c r="F197" s="110"/>
      <c r="G197" s="110"/>
      <c r="H197" s="110"/>
      <c r="I197" s="110"/>
      <c r="J197" s="110"/>
      <c r="K197" s="111"/>
      <c r="L197" s="111"/>
      <c r="M197" s="114"/>
      <c r="N197" s="114"/>
      <c r="O197" s="114"/>
      <c r="P197" s="114"/>
      <c r="Q197" s="114"/>
      <c r="R197" s="114"/>
    </row>
    <row r="198" spans="1:18" x14ac:dyDescent="0.3">
      <c r="A198" s="117"/>
      <c r="B198" s="109"/>
      <c r="C198" s="113"/>
      <c r="D198" s="113"/>
      <c r="E198" s="116"/>
      <c r="F198" s="110"/>
      <c r="G198" s="110"/>
      <c r="H198" s="110"/>
      <c r="I198" s="110"/>
      <c r="J198" s="110"/>
      <c r="K198" s="111"/>
      <c r="L198" s="111"/>
      <c r="M198" s="114"/>
      <c r="N198" s="114"/>
      <c r="O198" s="114"/>
      <c r="P198" s="114"/>
      <c r="Q198" s="114"/>
      <c r="R198" s="114"/>
    </row>
    <row r="199" spans="1:18" x14ac:dyDescent="0.3">
      <c r="A199" s="117"/>
      <c r="B199" s="109"/>
      <c r="C199" s="113"/>
      <c r="D199" s="113"/>
      <c r="E199" s="116"/>
      <c r="F199" s="110"/>
      <c r="G199" s="110"/>
      <c r="H199" s="110"/>
      <c r="I199" s="110"/>
      <c r="J199" s="110"/>
      <c r="K199" s="111"/>
      <c r="L199" s="111"/>
      <c r="M199" s="114"/>
      <c r="N199" s="114"/>
      <c r="O199" s="114"/>
      <c r="P199" s="114"/>
      <c r="Q199" s="114"/>
      <c r="R199" s="114"/>
    </row>
    <row r="200" spans="1:18" x14ac:dyDescent="0.3">
      <c r="A200" s="117"/>
      <c r="B200" s="109"/>
      <c r="C200" s="113"/>
      <c r="D200" s="113"/>
      <c r="E200" s="116"/>
      <c r="F200" s="110"/>
      <c r="G200" s="110"/>
      <c r="H200" s="110"/>
      <c r="I200" s="110"/>
      <c r="J200" s="110"/>
      <c r="K200" s="111"/>
      <c r="L200" s="111"/>
      <c r="M200" s="114"/>
      <c r="N200" s="114"/>
      <c r="O200" s="114"/>
      <c r="P200" s="114"/>
      <c r="Q200" s="114"/>
      <c r="R200" s="114"/>
    </row>
    <row r="201" spans="1:18" x14ac:dyDescent="0.3">
      <c r="A201" s="117"/>
      <c r="B201" s="109"/>
      <c r="C201" s="113"/>
      <c r="D201" s="113"/>
      <c r="E201" s="116"/>
      <c r="F201" s="110"/>
      <c r="G201" s="110"/>
      <c r="H201" s="110"/>
      <c r="I201" s="110"/>
      <c r="J201" s="110"/>
      <c r="K201" s="111"/>
      <c r="L201" s="111"/>
      <c r="M201" s="114"/>
      <c r="N201" s="114"/>
      <c r="O201" s="114"/>
      <c r="P201" s="114"/>
      <c r="Q201" s="114"/>
      <c r="R201" s="114"/>
    </row>
    <row r="202" spans="1:18" x14ac:dyDescent="0.3">
      <c r="A202" s="117"/>
      <c r="B202" s="109"/>
      <c r="C202" s="113"/>
      <c r="D202" s="113"/>
      <c r="E202" s="116"/>
      <c r="F202" s="110"/>
      <c r="G202" s="110"/>
      <c r="H202" s="110"/>
      <c r="I202" s="110"/>
      <c r="J202" s="110"/>
      <c r="K202" s="111"/>
      <c r="L202" s="111"/>
      <c r="M202" s="114"/>
      <c r="N202" s="114"/>
      <c r="O202" s="114"/>
      <c r="P202" s="114"/>
      <c r="Q202" s="114"/>
      <c r="R202" s="114"/>
    </row>
    <row r="203" spans="1:18" x14ac:dyDescent="0.3">
      <c r="A203" s="117"/>
      <c r="B203" s="109"/>
      <c r="C203" s="113"/>
      <c r="D203" s="113"/>
      <c r="E203" s="116"/>
      <c r="F203" s="110"/>
      <c r="G203" s="110"/>
      <c r="H203" s="110"/>
      <c r="I203" s="110"/>
      <c r="J203" s="110"/>
      <c r="K203" s="111"/>
      <c r="L203" s="111"/>
      <c r="M203" s="114"/>
      <c r="N203" s="114"/>
      <c r="O203" s="114"/>
      <c r="P203" s="114"/>
      <c r="Q203" s="114"/>
      <c r="R203" s="114"/>
    </row>
    <row r="204" spans="1:18" x14ac:dyDescent="0.3">
      <c r="A204" s="117"/>
      <c r="B204" s="109"/>
      <c r="C204" s="113"/>
      <c r="D204" s="113"/>
      <c r="E204" s="116"/>
      <c r="F204" s="110"/>
      <c r="G204" s="110"/>
      <c r="H204" s="110"/>
      <c r="I204" s="110"/>
      <c r="J204" s="110"/>
      <c r="K204" s="111"/>
      <c r="L204" s="111"/>
      <c r="M204" s="114"/>
      <c r="N204" s="114"/>
      <c r="O204" s="114"/>
      <c r="P204" s="114"/>
      <c r="Q204" s="114"/>
      <c r="R204" s="114"/>
    </row>
    <row r="205" spans="1:18" x14ac:dyDescent="0.3">
      <c r="A205" s="117"/>
      <c r="B205" s="109"/>
      <c r="C205" s="113"/>
      <c r="D205" s="113"/>
      <c r="E205" s="116"/>
      <c r="F205" s="110"/>
      <c r="G205" s="110"/>
      <c r="H205" s="110"/>
      <c r="I205" s="110"/>
      <c r="J205" s="110"/>
      <c r="K205" s="111"/>
      <c r="L205" s="111"/>
      <c r="M205" s="114"/>
      <c r="N205" s="114"/>
      <c r="O205" s="114"/>
      <c r="P205" s="114"/>
      <c r="Q205" s="114"/>
      <c r="R205" s="114"/>
    </row>
    <row r="206" spans="1:18" x14ac:dyDescent="0.3">
      <c r="A206" s="117"/>
      <c r="B206" s="109"/>
      <c r="C206" s="113"/>
      <c r="D206" s="113"/>
      <c r="E206" s="116"/>
      <c r="F206" s="110"/>
      <c r="G206" s="110"/>
      <c r="H206" s="110"/>
      <c r="I206" s="110"/>
      <c r="J206" s="110"/>
      <c r="K206" s="111"/>
      <c r="L206" s="111"/>
      <c r="M206" s="114"/>
      <c r="N206" s="114"/>
      <c r="O206" s="114"/>
      <c r="P206" s="114"/>
      <c r="Q206" s="114"/>
      <c r="R206" s="114"/>
    </row>
    <row r="207" spans="1:18" x14ac:dyDescent="0.3">
      <c r="A207" s="111"/>
      <c r="B207" s="109"/>
      <c r="C207" s="113"/>
      <c r="D207" s="113"/>
      <c r="E207" s="110"/>
      <c r="F207" s="110"/>
      <c r="G207" s="110"/>
      <c r="H207" s="126"/>
      <c r="I207" s="110"/>
      <c r="J207" s="110"/>
      <c r="K207" s="111"/>
      <c r="L207" s="111"/>
      <c r="M207" s="114"/>
      <c r="N207" s="114"/>
      <c r="O207" s="114"/>
      <c r="P207" s="114"/>
      <c r="Q207" s="114"/>
      <c r="R207" s="114"/>
    </row>
    <row r="208" spans="1:18" x14ac:dyDescent="0.3">
      <c r="A208" s="117"/>
      <c r="B208" s="109"/>
      <c r="C208" s="113"/>
      <c r="D208" s="113"/>
      <c r="E208" s="110"/>
      <c r="F208" s="110"/>
      <c r="G208" s="110"/>
      <c r="H208" s="126"/>
      <c r="I208" s="110"/>
      <c r="J208" s="110"/>
      <c r="K208" s="111"/>
      <c r="L208" s="111"/>
      <c r="M208" s="114"/>
      <c r="N208" s="114"/>
      <c r="O208" s="114"/>
      <c r="P208" s="114"/>
      <c r="Q208" s="114"/>
      <c r="R208" s="114"/>
    </row>
    <row r="209" spans="1:18" x14ac:dyDescent="0.3">
      <c r="A209" s="117"/>
      <c r="B209" s="109"/>
      <c r="C209" s="113"/>
      <c r="D209" s="113"/>
      <c r="E209" s="116"/>
      <c r="F209" s="116"/>
      <c r="G209" s="116"/>
      <c r="H209" s="116"/>
      <c r="I209" s="116"/>
      <c r="J209" s="116"/>
      <c r="K209" s="117"/>
      <c r="L209" s="111"/>
      <c r="M209" s="114"/>
      <c r="N209" s="114"/>
      <c r="O209" s="114"/>
      <c r="P209" s="114"/>
      <c r="Q209" s="114"/>
      <c r="R209" s="114"/>
    </row>
    <row r="210" spans="1:18" x14ac:dyDescent="0.3">
      <c r="A210" s="117"/>
      <c r="B210" s="109"/>
      <c r="C210" s="113"/>
      <c r="D210" s="113"/>
      <c r="E210" s="116"/>
      <c r="F210" s="131"/>
      <c r="G210" s="116"/>
      <c r="H210" s="116"/>
      <c r="I210" s="116"/>
      <c r="J210" s="116"/>
      <c r="K210" s="117"/>
      <c r="L210" s="111"/>
      <c r="M210" s="114"/>
      <c r="N210" s="114"/>
      <c r="O210" s="114"/>
      <c r="P210" s="114"/>
      <c r="Q210" s="114"/>
      <c r="R210" s="114"/>
    </row>
    <row r="211" spans="1:18" x14ac:dyDescent="0.3">
      <c r="A211" s="117"/>
      <c r="B211" s="109"/>
      <c r="C211" s="113"/>
      <c r="D211" s="113"/>
      <c r="E211" s="116"/>
      <c r="F211" s="131"/>
      <c r="G211" s="116"/>
      <c r="H211" s="116"/>
      <c r="I211" s="116"/>
      <c r="J211" s="116"/>
      <c r="K211" s="117"/>
      <c r="L211" s="111"/>
      <c r="M211" s="114"/>
      <c r="N211" s="114"/>
      <c r="O211" s="114"/>
      <c r="P211" s="114"/>
      <c r="Q211" s="114"/>
      <c r="R211" s="114"/>
    </row>
    <row r="212" spans="1:18" x14ac:dyDescent="0.3">
      <c r="A212" s="111"/>
      <c r="B212" s="109"/>
      <c r="C212" s="113"/>
      <c r="D212" s="113"/>
      <c r="E212" s="110"/>
      <c r="F212" s="110"/>
      <c r="G212" s="110"/>
      <c r="H212" s="126"/>
      <c r="I212" s="110"/>
      <c r="J212" s="110"/>
      <c r="K212" s="111"/>
      <c r="L212" s="111"/>
      <c r="M212" s="114"/>
      <c r="N212" s="114"/>
      <c r="O212" s="114"/>
      <c r="P212" s="114"/>
      <c r="Q212" s="114"/>
      <c r="R212" s="114"/>
    </row>
    <row r="213" spans="1:18" x14ac:dyDescent="0.3">
      <c r="A213" s="111"/>
      <c r="B213" s="109"/>
      <c r="C213" s="113"/>
      <c r="D213" s="113"/>
      <c r="E213" s="110"/>
      <c r="F213" s="110"/>
      <c r="G213" s="110"/>
      <c r="H213" s="110"/>
      <c r="I213" s="110"/>
      <c r="J213" s="110"/>
      <c r="K213" s="111"/>
      <c r="L213" s="111"/>
      <c r="M213" s="114"/>
      <c r="N213" s="114"/>
      <c r="O213" s="114"/>
      <c r="P213" s="114"/>
      <c r="Q213" s="114"/>
      <c r="R213" s="114"/>
    </row>
    <row r="214" spans="1:18" x14ac:dyDescent="0.3">
      <c r="A214" s="111"/>
      <c r="B214" s="109"/>
      <c r="C214" s="113"/>
      <c r="D214" s="113"/>
      <c r="E214" s="110"/>
      <c r="F214" s="110"/>
      <c r="G214" s="110"/>
      <c r="H214" s="110"/>
      <c r="I214" s="110"/>
      <c r="J214" s="110"/>
      <c r="K214" s="111"/>
      <c r="L214" s="111"/>
      <c r="M214" s="114"/>
      <c r="N214" s="114"/>
      <c r="O214" s="114"/>
      <c r="P214" s="114"/>
      <c r="Q214" s="114"/>
      <c r="R214" s="114"/>
    </row>
    <row r="215" spans="1:18" x14ac:dyDescent="0.3">
      <c r="A215" s="111"/>
      <c r="B215" s="109"/>
      <c r="C215" s="113"/>
      <c r="D215" s="113"/>
      <c r="E215" s="110"/>
      <c r="F215" s="110"/>
      <c r="G215" s="110"/>
      <c r="H215" s="110"/>
      <c r="I215" s="110"/>
      <c r="J215" s="110"/>
      <c r="K215" s="111"/>
      <c r="L215" s="111"/>
      <c r="M215" s="114"/>
      <c r="N215" s="114"/>
      <c r="O215" s="114"/>
      <c r="P215" s="114"/>
      <c r="Q215" s="114"/>
      <c r="R215" s="114"/>
    </row>
    <row r="216" spans="1:18" x14ac:dyDescent="0.3">
      <c r="A216" s="111"/>
      <c r="B216" s="109"/>
      <c r="C216" s="113"/>
      <c r="D216" s="113"/>
      <c r="E216" s="110"/>
      <c r="F216" s="110"/>
      <c r="G216" s="110"/>
      <c r="H216" s="110"/>
      <c r="I216" s="110"/>
      <c r="J216" s="110"/>
      <c r="K216" s="111"/>
      <c r="L216" s="111"/>
      <c r="M216" s="114"/>
      <c r="N216" s="114"/>
      <c r="O216" s="114"/>
      <c r="P216" s="114"/>
      <c r="Q216" s="114"/>
      <c r="R216" s="114"/>
    </row>
    <row r="217" spans="1:18" x14ac:dyDescent="0.3">
      <c r="A217" s="111"/>
      <c r="B217" s="109"/>
      <c r="C217" s="113"/>
      <c r="D217" s="113"/>
      <c r="E217" s="110"/>
      <c r="F217" s="110"/>
      <c r="G217" s="110"/>
      <c r="H217" s="110"/>
      <c r="I217" s="110"/>
      <c r="J217" s="110"/>
      <c r="K217" s="111"/>
      <c r="L217" s="111"/>
      <c r="M217" s="114"/>
      <c r="N217" s="114"/>
      <c r="O217" s="114"/>
      <c r="P217" s="114"/>
      <c r="Q217" s="114"/>
      <c r="R217" s="114"/>
    </row>
    <row r="218" spans="1:18" x14ac:dyDescent="0.3">
      <c r="A218" s="111"/>
      <c r="B218" s="109"/>
      <c r="C218" s="113"/>
      <c r="D218" s="113"/>
      <c r="E218" s="110"/>
      <c r="F218" s="110"/>
      <c r="G218" s="110"/>
      <c r="H218" s="110"/>
      <c r="I218" s="110"/>
      <c r="J218" s="110"/>
      <c r="K218" s="111"/>
      <c r="L218" s="111"/>
      <c r="M218" s="114"/>
      <c r="N218" s="114"/>
      <c r="O218" s="114"/>
      <c r="P218" s="114"/>
      <c r="Q218" s="114"/>
      <c r="R218" s="114"/>
    </row>
    <row r="219" spans="1:18" x14ac:dyDescent="0.3">
      <c r="A219" s="111"/>
      <c r="B219" s="109"/>
      <c r="C219" s="113"/>
      <c r="D219" s="113"/>
      <c r="E219" s="110"/>
      <c r="F219" s="110"/>
      <c r="G219" s="110"/>
      <c r="H219" s="110"/>
      <c r="I219" s="110"/>
      <c r="J219" s="110"/>
      <c r="K219" s="111"/>
      <c r="L219" s="111"/>
      <c r="M219" s="114"/>
      <c r="N219" s="114"/>
      <c r="O219" s="114"/>
      <c r="P219" s="114"/>
      <c r="Q219" s="114"/>
      <c r="R219" s="114"/>
    </row>
    <row r="220" spans="1:18" x14ac:dyDescent="0.3">
      <c r="A220" s="111"/>
      <c r="B220" s="109"/>
      <c r="C220" s="113"/>
      <c r="D220" s="113"/>
      <c r="E220" s="110"/>
      <c r="F220" s="110"/>
      <c r="G220" s="110"/>
      <c r="H220" s="110"/>
      <c r="I220" s="110"/>
      <c r="J220" s="110"/>
      <c r="K220" s="111"/>
      <c r="L220" s="111"/>
      <c r="M220" s="114"/>
      <c r="N220" s="114"/>
      <c r="O220" s="114"/>
      <c r="P220" s="114"/>
      <c r="Q220" s="114"/>
      <c r="R220" s="114"/>
    </row>
    <row r="221" spans="1:18" x14ac:dyDescent="0.3">
      <c r="A221" s="111"/>
      <c r="B221" s="109"/>
      <c r="C221" s="113"/>
      <c r="D221" s="113"/>
      <c r="E221" s="110"/>
      <c r="F221" s="110"/>
      <c r="G221" s="110"/>
      <c r="H221" s="110"/>
      <c r="I221" s="110"/>
      <c r="J221" s="110"/>
      <c r="K221" s="111"/>
      <c r="L221" s="111"/>
      <c r="M221" s="114"/>
      <c r="N221" s="114"/>
      <c r="O221" s="114"/>
      <c r="P221" s="114"/>
      <c r="Q221" s="114"/>
      <c r="R221" s="114"/>
    </row>
    <row r="222" spans="1:18" x14ac:dyDescent="0.3">
      <c r="A222" s="111"/>
      <c r="B222" s="109"/>
      <c r="C222" s="113"/>
      <c r="D222" s="113"/>
      <c r="E222" s="110"/>
      <c r="F222" s="110"/>
      <c r="G222" s="110"/>
      <c r="H222" s="110"/>
      <c r="I222" s="110"/>
      <c r="J222" s="110"/>
      <c r="K222" s="111"/>
      <c r="L222" s="111"/>
      <c r="M222" s="114"/>
      <c r="N222" s="114"/>
      <c r="O222" s="114"/>
      <c r="P222" s="114"/>
      <c r="Q222" s="114"/>
      <c r="R222" s="114"/>
    </row>
    <row r="223" spans="1:18" x14ac:dyDescent="0.3">
      <c r="A223" s="111"/>
      <c r="B223" s="109"/>
      <c r="C223" s="113"/>
      <c r="D223" s="113"/>
      <c r="E223" s="110"/>
      <c r="F223" s="110"/>
      <c r="G223" s="110"/>
      <c r="H223" s="110"/>
      <c r="I223" s="110"/>
      <c r="J223" s="110"/>
      <c r="K223" s="111"/>
      <c r="L223" s="111"/>
      <c r="M223" s="114"/>
      <c r="N223" s="114"/>
      <c r="O223" s="114"/>
      <c r="P223" s="114"/>
      <c r="Q223" s="114"/>
      <c r="R223" s="114"/>
    </row>
    <row r="224" spans="1:18" x14ac:dyDescent="0.3">
      <c r="A224" s="111"/>
      <c r="B224" s="109"/>
      <c r="C224" s="113"/>
      <c r="D224" s="113"/>
      <c r="E224" s="110"/>
      <c r="F224" s="110"/>
      <c r="G224" s="110"/>
      <c r="H224" s="110"/>
      <c r="I224" s="110"/>
      <c r="J224" s="110"/>
      <c r="K224" s="111"/>
      <c r="L224" s="111"/>
      <c r="M224" s="114"/>
      <c r="N224" s="114"/>
      <c r="O224" s="114"/>
      <c r="P224" s="114"/>
      <c r="Q224" s="114"/>
      <c r="R224" s="114"/>
    </row>
    <row r="225" spans="1:18" x14ac:dyDescent="0.3">
      <c r="A225" s="111"/>
      <c r="B225" s="109"/>
      <c r="C225" s="113"/>
      <c r="D225" s="113"/>
      <c r="E225" s="110"/>
      <c r="F225" s="110"/>
      <c r="G225" s="110"/>
      <c r="H225" s="110"/>
      <c r="I225" s="110"/>
      <c r="J225" s="110"/>
      <c r="K225" s="111"/>
      <c r="L225" s="111"/>
      <c r="M225" s="114"/>
      <c r="N225" s="114"/>
      <c r="O225" s="114"/>
      <c r="P225" s="114"/>
      <c r="Q225" s="114"/>
      <c r="R225" s="114"/>
    </row>
    <row r="226" spans="1:18" x14ac:dyDescent="0.3">
      <c r="A226" s="111"/>
      <c r="B226" s="109"/>
      <c r="C226" s="113"/>
      <c r="D226" s="113"/>
      <c r="E226" s="110"/>
      <c r="F226" s="110"/>
      <c r="G226" s="110"/>
      <c r="H226" s="110"/>
      <c r="I226" s="110"/>
      <c r="J226" s="110"/>
      <c r="K226" s="111"/>
      <c r="L226" s="111"/>
      <c r="M226" s="114"/>
      <c r="N226" s="114"/>
      <c r="O226" s="114"/>
      <c r="P226" s="114"/>
      <c r="Q226" s="114"/>
      <c r="R226" s="114"/>
    </row>
    <row r="227" spans="1:18" x14ac:dyDescent="0.3">
      <c r="A227" s="111"/>
      <c r="B227" s="109"/>
      <c r="C227" s="113"/>
      <c r="D227" s="113"/>
      <c r="E227" s="110"/>
      <c r="F227" s="110"/>
      <c r="G227" s="110"/>
      <c r="H227" s="110"/>
      <c r="I227" s="110"/>
      <c r="J227" s="110"/>
      <c r="K227" s="111"/>
      <c r="L227" s="111"/>
      <c r="M227" s="114"/>
      <c r="N227" s="114"/>
      <c r="O227" s="114"/>
      <c r="P227" s="114"/>
      <c r="Q227" s="114"/>
      <c r="R227" s="114"/>
    </row>
    <row r="228" spans="1:18" x14ac:dyDescent="0.3">
      <c r="A228" s="111"/>
      <c r="B228" s="109"/>
      <c r="C228" s="113"/>
      <c r="D228" s="113"/>
      <c r="E228" s="110"/>
      <c r="F228" s="110"/>
      <c r="G228" s="110"/>
      <c r="H228" s="110"/>
      <c r="I228" s="110"/>
      <c r="J228" s="110"/>
      <c r="K228" s="111"/>
      <c r="L228" s="111"/>
      <c r="M228" s="114"/>
      <c r="N228" s="114"/>
      <c r="O228" s="114"/>
      <c r="P228" s="114"/>
      <c r="Q228" s="114"/>
      <c r="R228" s="114"/>
    </row>
    <row r="229" spans="1:18" x14ac:dyDescent="0.3">
      <c r="A229" s="117"/>
      <c r="B229" s="109"/>
      <c r="C229" s="116"/>
      <c r="D229" s="116"/>
      <c r="E229" s="116"/>
      <c r="F229" s="116"/>
      <c r="G229" s="116"/>
      <c r="H229" s="116"/>
      <c r="I229" s="116"/>
      <c r="J229" s="116"/>
      <c r="K229" s="117"/>
      <c r="L229" s="111"/>
      <c r="M229" s="118"/>
      <c r="N229" s="118"/>
      <c r="O229" s="118"/>
      <c r="P229" s="118"/>
      <c r="Q229" s="118"/>
      <c r="R229" s="118"/>
    </row>
    <row r="230" spans="1:18" x14ac:dyDescent="0.3">
      <c r="A230" s="111"/>
      <c r="B230" s="109"/>
      <c r="C230" s="113"/>
      <c r="D230" s="113"/>
      <c r="E230" s="110"/>
      <c r="F230" s="110"/>
      <c r="G230" s="110"/>
      <c r="H230" s="110"/>
      <c r="I230" s="110"/>
      <c r="J230" s="110"/>
      <c r="K230" s="111"/>
      <c r="L230" s="111"/>
      <c r="M230" s="114"/>
      <c r="N230" s="114"/>
      <c r="O230" s="114"/>
      <c r="P230" s="114"/>
      <c r="Q230" s="114"/>
      <c r="R230" s="114"/>
    </row>
    <row r="231" spans="1:18" x14ac:dyDescent="0.3">
      <c r="A231" s="108"/>
      <c r="B231" s="109"/>
      <c r="C231" s="113"/>
      <c r="D231" s="113"/>
      <c r="E231" s="110"/>
      <c r="F231" s="110"/>
      <c r="G231" s="110"/>
      <c r="H231" s="110"/>
      <c r="I231" s="110"/>
      <c r="J231" s="110"/>
      <c r="K231" s="111"/>
      <c r="L231" s="110"/>
      <c r="M231" s="114"/>
      <c r="N231" s="114"/>
      <c r="O231" s="114"/>
      <c r="P231" s="114"/>
      <c r="Q231" s="114"/>
      <c r="R231" s="114"/>
    </row>
    <row r="232" spans="1:18" x14ac:dyDescent="0.3">
      <c r="A232" s="123"/>
      <c r="B232" s="109"/>
      <c r="C232" s="113"/>
      <c r="D232" s="113"/>
      <c r="E232" s="110"/>
      <c r="F232" s="110"/>
      <c r="G232" s="110"/>
      <c r="H232" s="110"/>
      <c r="I232" s="110"/>
      <c r="J232" s="110"/>
      <c r="K232" s="111"/>
      <c r="L232" s="110"/>
      <c r="M232" s="114"/>
      <c r="N232" s="114"/>
      <c r="O232" s="114"/>
      <c r="P232" s="114"/>
      <c r="Q232" s="114"/>
      <c r="R232" s="114"/>
    </row>
    <row r="233" spans="1:18" x14ac:dyDescent="0.3">
      <c r="A233" s="108"/>
      <c r="B233" s="109"/>
      <c r="C233" s="113"/>
      <c r="D233" s="113"/>
      <c r="E233" s="110"/>
      <c r="F233" s="110"/>
      <c r="G233" s="110"/>
      <c r="H233" s="110"/>
      <c r="I233" s="110"/>
      <c r="J233" s="110"/>
      <c r="K233" s="111"/>
      <c r="L233" s="110"/>
      <c r="M233" s="114"/>
      <c r="N233" s="114"/>
      <c r="O233" s="114"/>
      <c r="P233" s="114"/>
      <c r="Q233" s="114"/>
      <c r="R233" s="114"/>
    </row>
    <row r="234" spans="1:18" x14ac:dyDescent="0.3">
      <c r="A234" s="112"/>
      <c r="B234" s="109"/>
      <c r="C234" s="113"/>
      <c r="D234" s="113"/>
      <c r="E234" s="110"/>
      <c r="F234" s="110"/>
      <c r="G234" s="110"/>
      <c r="H234" s="110"/>
      <c r="I234" s="110"/>
      <c r="J234" s="110"/>
      <c r="K234" s="111"/>
      <c r="L234" s="110"/>
      <c r="M234" s="114"/>
      <c r="N234" s="114"/>
      <c r="O234" s="114"/>
      <c r="P234" s="114"/>
      <c r="Q234" s="114"/>
      <c r="R234" s="114"/>
    </row>
    <row r="235" spans="1:18" x14ac:dyDescent="0.3">
      <c r="A235" s="111"/>
      <c r="B235" s="109"/>
      <c r="C235" s="113"/>
      <c r="D235" s="113"/>
      <c r="E235" s="110"/>
      <c r="F235" s="110"/>
      <c r="G235" s="132"/>
      <c r="H235" s="110"/>
      <c r="I235" s="110"/>
      <c r="J235" s="110"/>
      <c r="K235" s="111"/>
      <c r="L235" s="110"/>
      <c r="M235" s="114"/>
      <c r="N235" s="114"/>
      <c r="O235" s="114"/>
      <c r="P235" s="114"/>
      <c r="Q235" s="114"/>
      <c r="R235" s="114"/>
    </row>
    <row r="236" spans="1:18" x14ac:dyDescent="0.3">
      <c r="A236" s="111"/>
      <c r="B236" s="109"/>
      <c r="C236" s="113"/>
      <c r="D236" s="113"/>
      <c r="E236" s="110"/>
      <c r="F236" s="110"/>
      <c r="G236" s="110"/>
      <c r="H236" s="110"/>
      <c r="I236" s="110"/>
      <c r="J236" s="110"/>
      <c r="K236" s="111"/>
      <c r="L236" s="110"/>
      <c r="M236" s="114"/>
      <c r="N236" s="114"/>
      <c r="O236" s="114"/>
      <c r="P236" s="114"/>
      <c r="Q236" s="114"/>
      <c r="R236" s="114"/>
    </row>
    <row r="237" spans="1:18" x14ac:dyDescent="0.3">
      <c r="A237" s="108"/>
      <c r="B237" s="109"/>
      <c r="C237" s="113"/>
      <c r="D237" s="113"/>
      <c r="E237" s="110"/>
      <c r="F237" s="110"/>
      <c r="G237" s="132"/>
      <c r="H237" s="110"/>
      <c r="I237" s="110"/>
      <c r="J237" s="110"/>
      <c r="K237" s="111"/>
      <c r="L237" s="110"/>
      <c r="M237" s="114"/>
      <c r="N237" s="114"/>
      <c r="O237" s="114"/>
      <c r="P237" s="114"/>
      <c r="Q237" s="114"/>
      <c r="R237" s="114"/>
    </row>
    <row r="238" spans="1:18" x14ac:dyDescent="0.3">
      <c r="A238" s="130"/>
      <c r="B238" s="109"/>
      <c r="C238" s="113"/>
      <c r="D238" s="113"/>
      <c r="E238" s="113"/>
      <c r="F238" s="113"/>
      <c r="G238" s="133"/>
      <c r="H238" s="113"/>
      <c r="I238" s="113"/>
      <c r="J238" s="113"/>
      <c r="K238" s="130"/>
      <c r="L238" s="113"/>
      <c r="M238" s="134"/>
      <c r="N238" s="134"/>
      <c r="O238" s="134"/>
      <c r="P238" s="134"/>
      <c r="Q238" s="114"/>
      <c r="R238" s="114"/>
    </row>
    <row r="239" spans="1:18" x14ac:dyDescent="0.3">
      <c r="A239" s="117"/>
      <c r="B239" s="109"/>
      <c r="C239" s="113"/>
      <c r="D239" s="113"/>
      <c r="E239" s="110"/>
      <c r="F239" s="110"/>
      <c r="G239" s="110"/>
      <c r="H239" s="126"/>
      <c r="I239" s="110"/>
      <c r="J239" s="110"/>
      <c r="K239" s="111"/>
      <c r="L239" s="113"/>
      <c r="M239" s="114"/>
      <c r="N239" s="114"/>
      <c r="O239" s="114"/>
      <c r="P239" s="114"/>
      <c r="Q239" s="114"/>
      <c r="R239" s="114"/>
    </row>
    <row r="240" spans="1:18" x14ac:dyDescent="0.3">
      <c r="A240" s="117"/>
      <c r="B240" s="109"/>
      <c r="C240" s="113"/>
      <c r="D240" s="113"/>
      <c r="E240" s="110"/>
      <c r="F240" s="110"/>
      <c r="G240" s="110"/>
      <c r="H240" s="126"/>
      <c r="I240" s="110"/>
      <c r="J240" s="110"/>
      <c r="K240" s="111"/>
      <c r="L240" s="113"/>
      <c r="M240" s="114"/>
      <c r="N240" s="114"/>
      <c r="O240" s="114"/>
      <c r="P240" s="114"/>
      <c r="Q240" s="114"/>
      <c r="R240" s="114"/>
    </row>
    <row r="241" spans="1:18" x14ac:dyDescent="0.3">
      <c r="A241" s="117"/>
      <c r="B241" s="109"/>
      <c r="C241" s="113"/>
      <c r="D241" s="113"/>
      <c r="E241" s="110"/>
      <c r="F241" s="110"/>
      <c r="G241" s="110"/>
      <c r="H241" s="126"/>
      <c r="I241" s="110"/>
      <c r="J241" s="110"/>
      <c r="K241" s="111"/>
      <c r="L241" s="113"/>
      <c r="M241" s="114"/>
      <c r="N241" s="114"/>
      <c r="O241" s="114"/>
      <c r="P241" s="114"/>
      <c r="Q241" s="114"/>
      <c r="R241" s="114"/>
    </row>
    <row r="242" spans="1:18" x14ac:dyDescent="0.3">
      <c r="A242" s="117"/>
      <c r="B242" s="109"/>
      <c r="C242" s="113"/>
      <c r="D242" s="113"/>
      <c r="E242" s="110"/>
      <c r="F242" s="110"/>
      <c r="G242" s="110"/>
      <c r="H242" s="126"/>
      <c r="I242" s="110"/>
      <c r="J242" s="110"/>
      <c r="K242" s="111"/>
      <c r="L242" s="113"/>
      <c r="M242" s="114"/>
      <c r="N242" s="114"/>
      <c r="O242" s="114"/>
      <c r="P242" s="114"/>
      <c r="Q242" s="114"/>
      <c r="R242" s="114"/>
    </row>
    <row r="243" spans="1:18" x14ac:dyDescent="0.3">
      <c r="A243" s="117"/>
      <c r="B243" s="109"/>
      <c r="C243" s="113"/>
      <c r="D243" s="113"/>
      <c r="E243" s="110"/>
      <c r="F243" s="110"/>
      <c r="G243" s="110"/>
      <c r="H243" s="126"/>
      <c r="I243" s="110"/>
      <c r="J243" s="110"/>
      <c r="K243" s="111"/>
      <c r="L243" s="113"/>
      <c r="M243" s="114"/>
      <c r="N243" s="114"/>
      <c r="O243" s="114"/>
      <c r="P243" s="114"/>
      <c r="Q243" s="114"/>
      <c r="R243" s="114"/>
    </row>
    <row r="244" spans="1:18" x14ac:dyDescent="0.3">
      <c r="A244" s="117"/>
      <c r="B244" s="109"/>
      <c r="C244" s="113"/>
      <c r="D244" s="113"/>
      <c r="E244" s="110"/>
      <c r="F244" s="110"/>
      <c r="G244" s="110"/>
      <c r="H244" s="126"/>
      <c r="I244" s="110"/>
      <c r="J244" s="110"/>
      <c r="K244" s="111"/>
      <c r="L244" s="113"/>
      <c r="M244" s="114"/>
      <c r="N244" s="114"/>
      <c r="O244" s="114"/>
      <c r="P244" s="114"/>
      <c r="Q244" s="114"/>
      <c r="R244" s="114"/>
    </row>
    <row r="245" spans="1:18" x14ac:dyDescent="0.3">
      <c r="A245" s="117"/>
      <c r="B245" s="109"/>
      <c r="C245" s="113"/>
      <c r="D245" s="113"/>
      <c r="E245" s="110"/>
      <c r="F245" s="110"/>
      <c r="G245" s="110"/>
      <c r="H245" s="110"/>
      <c r="I245" s="110"/>
      <c r="J245" s="110"/>
      <c r="K245" s="111"/>
      <c r="L245" s="113"/>
      <c r="M245" s="114"/>
      <c r="N245" s="114"/>
      <c r="O245" s="114"/>
      <c r="P245" s="114"/>
      <c r="Q245" s="114"/>
      <c r="R245" s="114"/>
    </row>
    <row r="246" spans="1:18" x14ac:dyDescent="0.3">
      <c r="A246" s="117"/>
      <c r="B246" s="109"/>
      <c r="C246" s="113"/>
      <c r="D246" s="113"/>
      <c r="E246" s="110"/>
      <c r="F246" s="110"/>
      <c r="G246" s="110"/>
      <c r="H246" s="110"/>
      <c r="I246" s="110"/>
      <c r="J246" s="110"/>
      <c r="K246" s="111"/>
      <c r="L246" s="113"/>
      <c r="M246" s="114"/>
      <c r="N246" s="114"/>
      <c r="O246" s="114"/>
      <c r="P246" s="114"/>
      <c r="Q246" s="114"/>
      <c r="R246" s="114"/>
    </row>
    <row r="247" spans="1:18" x14ac:dyDescent="0.3">
      <c r="A247" s="117"/>
      <c r="B247" s="109"/>
      <c r="C247" s="113"/>
      <c r="D247" s="113"/>
      <c r="E247" s="116"/>
      <c r="F247" s="116"/>
      <c r="G247" s="116"/>
      <c r="H247" s="116"/>
      <c r="I247" s="116"/>
      <c r="J247" s="116"/>
      <c r="K247" s="117"/>
      <c r="L247" s="113"/>
      <c r="M247" s="114"/>
      <c r="N247" s="114"/>
      <c r="O247" s="114"/>
      <c r="P247" s="114"/>
      <c r="Q247" s="114"/>
      <c r="R247" s="114"/>
    </row>
    <row r="248" spans="1:18" x14ac:dyDescent="0.3">
      <c r="A248" s="117"/>
      <c r="B248" s="109"/>
      <c r="C248" s="113"/>
      <c r="D248" s="113"/>
      <c r="E248" s="116"/>
      <c r="F248" s="116"/>
      <c r="G248" s="116"/>
      <c r="H248" s="116"/>
      <c r="I248" s="116"/>
      <c r="J248" s="116"/>
      <c r="K248" s="117"/>
      <c r="L248" s="113"/>
      <c r="M248" s="114"/>
      <c r="N248" s="114"/>
      <c r="O248" s="114"/>
      <c r="P248" s="114"/>
      <c r="Q248" s="114"/>
      <c r="R248" s="114"/>
    </row>
    <row r="249" spans="1:18" x14ac:dyDescent="0.3">
      <c r="A249" s="117"/>
      <c r="B249" s="109"/>
      <c r="C249" s="113"/>
      <c r="D249" s="113"/>
      <c r="E249" s="116"/>
      <c r="F249" s="116"/>
      <c r="G249" s="116"/>
      <c r="H249" s="116"/>
      <c r="I249" s="116"/>
      <c r="J249" s="116"/>
      <c r="K249" s="117"/>
      <c r="L249" s="113"/>
      <c r="M249" s="114"/>
      <c r="N249" s="114"/>
      <c r="O249" s="114"/>
      <c r="P249" s="114"/>
      <c r="Q249" s="114"/>
      <c r="R249" s="114"/>
    </row>
    <row r="250" spans="1:18" x14ac:dyDescent="0.3">
      <c r="A250" s="117"/>
      <c r="B250" s="109"/>
      <c r="C250" s="113"/>
      <c r="D250" s="113"/>
      <c r="E250" s="110"/>
      <c r="F250" s="110"/>
      <c r="G250" s="110"/>
      <c r="H250" s="110"/>
      <c r="I250" s="110"/>
      <c r="J250" s="110"/>
      <c r="K250" s="111"/>
      <c r="L250" s="113"/>
      <c r="M250" s="114"/>
      <c r="N250" s="114"/>
      <c r="O250" s="114"/>
      <c r="P250" s="114"/>
      <c r="Q250" s="114"/>
      <c r="R250" s="114"/>
    </row>
    <row r="251" spans="1:18" x14ac:dyDescent="0.3">
      <c r="A251" s="117"/>
      <c r="B251" s="109"/>
      <c r="C251" s="113"/>
      <c r="D251" s="113"/>
      <c r="E251" s="110"/>
      <c r="F251" s="110"/>
      <c r="G251" s="110"/>
      <c r="H251" s="110"/>
      <c r="I251" s="110"/>
      <c r="J251" s="110"/>
      <c r="K251" s="111"/>
      <c r="L251" s="113"/>
      <c r="M251" s="114"/>
      <c r="N251" s="114"/>
      <c r="O251" s="114"/>
      <c r="P251" s="114"/>
      <c r="Q251" s="114"/>
      <c r="R251" s="114"/>
    </row>
    <row r="252" spans="1:18" x14ac:dyDescent="0.3">
      <c r="A252" s="117"/>
      <c r="B252" s="109"/>
      <c r="C252" s="113"/>
      <c r="D252" s="113"/>
      <c r="E252" s="110"/>
      <c r="F252" s="110"/>
      <c r="G252" s="110"/>
      <c r="H252" s="110"/>
      <c r="I252" s="110"/>
      <c r="J252" s="110"/>
      <c r="K252" s="111"/>
      <c r="L252" s="113"/>
      <c r="M252" s="114"/>
      <c r="N252" s="114"/>
      <c r="O252" s="114"/>
      <c r="P252" s="114"/>
      <c r="Q252" s="114"/>
      <c r="R252" s="114"/>
    </row>
    <row r="253" spans="1:18" x14ac:dyDescent="0.3">
      <c r="A253" s="117"/>
      <c r="B253" s="109"/>
      <c r="C253" s="113"/>
      <c r="D253" s="113"/>
      <c r="E253" s="110"/>
      <c r="F253" s="110"/>
      <c r="G253" s="110"/>
      <c r="H253" s="110"/>
      <c r="I253" s="110"/>
      <c r="J253" s="110"/>
      <c r="K253" s="111"/>
      <c r="L253" s="113"/>
      <c r="M253" s="114"/>
      <c r="N253" s="114"/>
      <c r="O253" s="114"/>
      <c r="P253" s="114"/>
      <c r="Q253" s="114"/>
      <c r="R253" s="114"/>
    </row>
    <row r="254" spans="1:18" x14ac:dyDescent="0.3">
      <c r="A254" s="117"/>
      <c r="B254" s="109"/>
      <c r="C254" s="113"/>
      <c r="D254" s="113"/>
      <c r="E254" s="110"/>
      <c r="F254" s="110"/>
      <c r="G254" s="110"/>
      <c r="H254" s="110"/>
      <c r="I254" s="110"/>
      <c r="J254" s="110"/>
      <c r="K254" s="111"/>
      <c r="L254" s="113"/>
      <c r="M254" s="114"/>
      <c r="N254" s="114"/>
      <c r="O254" s="114"/>
      <c r="P254" s="114"/>
      <c r="Q254" s="114"/>
      <c r="R254" s="114"/>
    </row>
    <row r="255" spans="1:18" x14ac:dyDescent="0.3">
      <c r="A255" s="117"/>
      <c r="B255" s="109"/>
      <c r="C255" s="113"/>
      <c r="D255" s="113"/>
      <c r="E255" s="110"/>
      <c r="F255" s="110"/>
      <c r="G255" s="110"/>
      <c r="H255" s="110"/>
      <c r="I255" s="110"/>
      <c r="J255" s="110"/>
      <c r="K255" s="111"/>
      <c r="L255" s="113"/>
      <c r="M255" s="114"/>
      <c r="N255" s="114"/>
      <c r="O255" s="114"/>
      <c r="P255" s="114"/>
      <c r="Q255" s="114"/>
      <c r="R255" s="114"/>
    </row>
    <row r="256" spans="1:18" x14ac:dyDescent="0.3">
      <c r="A256" s="117"/>
      <c r="B256" s="109"/>
      <c r="C256" s="113"/>
      <c r="D256" s="113"/>
      <c r="E256" s="110"/>
      <c r="F256" s="110"/>
      <c r="G256" s="110"/>
      <c r="H256" s="110"/>
      <c r="I256" s="110"/>
      <c r="J256" s="110"/>
      <c r="K256" s="111"/>
      <c r="L256" s="113"/>
      <c r="M256" s="114"/>
      <c r="N256" s="114"/>
      <c r="O256" s="114"/>
      <c r="P256" s="114"/>
      <c r="Q256" s="114"/>
      <c r="R256" s="114"/>
    </row>
    <row r="257" spans="1:18" x14ac:dyDescent="0.3">
      <c r="A257" s="117"/>
      <c r="B257" s="109"/>
      <c r="C257" s="113"/>
      <c r="D257" s="113"/>
      <c r="E257" s="110"/>
      <c r="F257" s="110"/>
      <c r="G257" s="110"/>
      <c r="H257" s="110"/>
      <c r="I257" s="110"/>
      <c r="J257" s="110"/>
      <c r="K257" s="111"/>
      <c r="L257" s="113"/>
      <c r="M257" s="114"/>
      <c r="N257" s="114"/>
      <c r="O257" s="114"/>
      <c r="P257" s="114"/>
      <c r="Q257" s="114"/>
      <c r="R257" s="114"/>
    </row>
    <row r="258" spans="1:18" x14ac:dyDescent="0.3">
      <c r="A258" s="117"/>
      <c r="B258" s="109"/>
      <c r="C258" s="116"/>
      <c r="D258" s="116"/>
      <c r="E258" s="116"/>
      <c r="F258" s="116"/>
      <c r="G258" s="116"/>
      <c r="H258" s="116"/>
      <c r="I258" s="116"/>
      <c r="J258" s="116"/>
      <c r="K258" s="117"/>
      <c r="L258" s="113"/>
      <c r="M258" s="118"/>
      <c r="N258" s="118"/>
      <c r="O258" s="118"/>
      <c r="P258" s="118"/>
      <c r="Q258" s="118"/>
      <c r="R258" s="118"/>
    </row>
    <row r="259" spans="1:18" x14ac:dyDescent="0.3">
      <c r="A259" s="117"/>
      <c r="B259" s="109"/>
      <c r="C259" s="113"/>
      <c r="D259" s="113"/>
      <c r="E259" s="110"/>
      <c r="F259" s="110"/>
      <c r="G259" s="110"/>
      <c r="H259" s="110"/>
      <c r="I259" s="110"/>
      <c r="J259" s="110"/>
      <c r="K259" s="111"/>
      <c r="L259" s="113"/>
      <c r="M259" s="114"/>
      <c r="N259" s="114"/>
      <c r="O259" s="114"/>
      <c r="P259" s="114"/>
      <c r="Q259" s="114"/>
      <c r="R259" s="114"/>
    </row>
    <row r="260" spans="1:18" x14ac:dyDescent="0.3">
      <c r="A260" s="117"/>
      <c r="B260" s="109"/>
      <c r="C260" s="113"/>
      <c r="D260" s="113"/>
      <c r="E260" s="110"/>
      <c r="F260" s="110"/>
      <c r="G260" s="110"/>
      <c r="H260" s="110"/>
      <c r="I260" s="110"/>
      <c r="J260" s="110"/>
      <c r="K260" s="111"/>
      <c r="L260" s="113"/>
      <c r="M260" s="114"/>
      <c r="N260" s="114"/>
      <c r="O260" s="114"/>
      <c r="P260" s="114"/>
      <c r="Q260" s="114"/>
      <c r="R260" s="114"/>
    </row>
    <row r="261" spans="1:18" x14ac:dyDescent="0.3">
      <c r="A261" s="117"/>
      <c r="B261" s="109"/>
      <c r="C261" s="113"/>
      <c r="D261" s="113"/>
      <c r="E261" s="110"/>
      <c r="F261" s="110"/>
      <c r="G261" s="110"/>
      <c r="H261" s="110"/>
      <c r="I261" s="110"/>
      <c r="J261" s="110"/>
      <c r="K261" s="111"/>
      <c r="L261" s="113"/>
      <c r="M261" s="114"/>
      <c r="N261" s="114"/>
      <c r="O261" s="114"/>
      <c r="P261" s="114"/>
      <c r="Q261" s="114"/>
      <c r="R261" s="114"/>
    </row>
    <row r="262" spans="1:18" x14ac:dyDescent="0.3">
      <c r="A262" s="117"/>
      <c r="B262" s="109"/>
      <c r="C262" s="113"/>
      <c r="D262" s="113"/>
      <c r="E262" s="110"/>
      <c r="F262" s="110"/>
      <c r="G262" s="110"/>
      <c r="H262" s="110"/>
      <c r="I262" s="110"/>
      <c r="J262" s="110"/>
      <c r="K262" s="111"/>
      <c r="L262" s="113"/>
      <c r="M262" s="114"/>
      <c r="N262" s="114"/>
      <c r="O262" s="114"/>
      <c r="P262" s="114"/>
      <c r="Q262" s="114"/>
      <c r="R262" s="114"/>
    </row>
    <row r="263" spans="1:18" x14ac:dyDescent="0.3">
      <c r="A263" s="117"/>
      <c r="B263" s="109"/>
      <c r="C263" s="113"/>
      <c r="D263" s="113"/>
      <c r="E263" s="110"/>
      <c r="F263" s="110"/>
      <c r="G263" s="110"/>
      <c r="H263" s="110"/>
      <c r="I263" s="110"/>
      <c r="J263" s="110"/>
      <c r="K263" s="111"/>
      <c r="L263" s="113"/>
      <c r="M263" s="114"/>
      <c r="N263" s="114"/>
      <c r="O263" s="114"/>
      <c r="P263" s="114"/>
      <c r="Q263" s="114"/>
      <c r="R263" s="114"/>
    </row>
    <row r="264" spans="1:18" x14ac:dyDescent="0.3">
      <c r="A264" s="117"/>
      <c r="B264" s="109"/>
      <c r="C264" s="113"/>
      <c r="D264" s="113"/>
      <c r="E264" s="110"/>
      <c r="F264" s="110"/>
      <c r="G264" s="110"/>
      <c r="H264" s="110"/>
      <c r="I264" s="110"/>
      <c r="J264" s="110"/>
      <c r="K264" s="111"/>
      <c r="L264" s="113"/>
      <c r="M264" s="114"/>
      <c r="N264" s="114"/>
      <c r="O264" s="114"/>
      <c r="P264" s="114"/>
      <c r="Q264" s="114"/>
      <c r="R264" s="114"/>
    </row>
    <row r="265" spans="1:18" x14ac:dyDescent="0.3">
      <c r="A265" s="117"/>
      <c r="B265" s="109"/>
      <c r="C265" s="113"/>
      <c r="D265" s="113"/>
      <c r="E265" s="110"/>
      <c r="F265" s="110"/>
      <c r="G265" s="110"/>
      <c r="H265" s="110"/>
      <c r="I265" s="110"/>
      <c r="J265" s="110"/>
      <c r="K265" s="111"/>
      <c r="L265" s="113"/>
      <c r="M265" s="114"/>
      <c r="N265" s="114"/>
      <c r="O265" s="114"/>
      <c r="P265" s="114"/>
      <c r="Q265" s="114"/>
      <c r="R265" s="114"/>
    </row>
    <row r="266" spans="1:18" x14ac:dyDescent="0.3">
      <c r="A266" s="111"/>
      <c r="B266" s="109"/>
      <c r="C266" s="113"/>
      <c r="D266" s="113"/>
      <c r="E266" s="110"/>
      <c r="F266" s="110"/>
      <c r="G266" s="110"/>
      <c r="H266" s="110"/>
      <c r="I266" s="110"/>
      <c r="J266" s="110"/>
      <c r="K266" s="111"/>
      <c r="L266" s="113"/>
      <c r="M266" s="114"/>
      <c r="N266" s="114"/>
      <c r="O266" s="114"/>
      <c r="P266" s="114"/>
      <c r="Q266" s="114"/>
      <c r="R266" s="114"/>
    </row>
    <row r="267" spans="1:18" x14ac:dyDescent="0.3">
      <c r="A267" s="111"/>
      <c r="B267" s="109"/>
      <c r="C267" s="113"/>
      <c r="D267" s="113"/>
      <c r="E267" s="110"/>
      <c r="F267" s="110"/>
      <c r="G267" s="110"/>
      <c r="H267" s="126"/>
      <c r="I267" s="110"/>
      <c r="J267" s="110"/>
      <c r="K267" s="111"/>
      <c r="L267" s="113"/>
      <c r="M267" s="114"/>
      <c r="N267" s="114"/>
      <c r="O267" s="114"/>
      <c r="P267" s="114"/>
      <c r="Q267" s="114"/>
      <c r="R267" s="114"/>
    </row>
    <row r="268" spans="1:18" x14ac:dyDescent="0.3">
      <c r="A268" s="117"/>
      <c r="B268" s="109"/>
      <c r="C268" s="113"/>
      <c r="D268" s="113"/>
      <c r="E268" s="110"/>
      <c r="F268" s="110"/>
      <c r="G268" s="110"/>
      <c r="H268" s="126"/>
      <c r="I268" s="110"/>
      <c r="J268" s="110"/>
      <c r="K268" s="111"/>
      <c r="L268" s="113"/>
      <c r="M268" s="114"/>
      <c r="N268" s="114"/>
      <c r="O268" s="114"/>
      <c r="P268" s="114"/>
      <c r="Q268" s="114"/>
      <c r="R268" s="114"/>
    </row>
    <row r="269" spans="1:18" x14ac:dyDescent="0.3">
      <c r="A269" s="111"/>
      <c r="B269" s="109"/>
      <c r="C269" s="113"/>
      <c r="D269" s="113"/>
      <c r="E269" s="110"/>
      <c r="F269" s="110"/>
      <c r="G269" s="110"/>
      <c r="H269" s="126"/>
      <c r="I269" s="110"/>
      <c r="J269" s="110"/>
      <c r="K269" s="111"/>
      <c r="L269" s="113"/>
      <c r="M269" s="114"/>
      <c r="N269" s="114"/>
      <c r="O269" s="114"/>
      <c r="P269" s="114"/>
      <c r="Q269" s="114"/>
      <c r="R269" s="114"/>
    </row>
    <row r="270" spans="1:18" x14ac:dyDescent="0.3">
      <c r="A270" s="111"/>
      <c r="B270" s="109"/>
      <c r="C270" s="113"/>
      <c r="D270" s="113"/>
      <c r="E270" s="110"/>
      <c r="F270" s="110"/>
      <c r="G270" s="110"/>
      <c r="H270" s="126"/>
      <c r="I270" s="110"/>
      <c r="J270" s="110"/>
      <c r="K270" s="111"/>
      <c r="L270" s="113"/>
      <c r="M270" s="114"/>
      <c r="N270" s="114"/>
      <c r="O270" s="114"/>
      <c r="P270" s="114"/>
      <c r="Q270" s="114"/>
      <c r="R270" s="114"/>
    </row>
    <row r="271" spans="1:18" x14ac:dyDescent="0.3">
      <c r="A271" s="111"/>
      <c r="B271" s="109"/>
      <c r="C271" s="113"/>
      <c r="D271" s="113"/>
      <c r="E271" s="110"/>
      <c r="F271" s="110"/>
      <c r="G271" s="110"/>
      <c r="H271" s="126"/>
      <c r="I271" s="110"/>
      <c r="J271" s="110"/>
      <c r="K271" s="111"/>
      <c r="L271" s="113"/>
      <c r="M271" s="114"/>
      <c r="N271" s="114"/>
      <c r="O271" s="114"/>
      <c r="P271" s="114"/>
      <c r="Q271" s="114"/>
      <c r="R271" s="114"/>
    </row>
    <row r="272" spans="1:18" x14ac:dyDescent="0.3">
      <c r="A272" s="111"/>
      <c r="B272" s="109"/>
      <c r="C272" s="113"/>
      <c r="D272" s="113"/>
      <c r="E272" s="110"/>
      <c r="F272" s="110"/>
      <c r="G272" s="110"/>
      <c r="H272" s="126"/>
      <c r="I272" s="110"/>
      <c r="J272" s="110"/>
      <c r="K272" s="111"/>
      <c r="L272" s="113"/>
      <c r="M272" s="114"/>
      <c r="N272" s="114"/>
      <c r="O272" s="114"/>
      <c r="P272" s="114"/>
      <c r="Q272" s="114"/>
      <c r="R272" s="114"/>
    </row>
    <row r="273" spans="1:18" x14ac:dyDescent="0.3">
      <c r="A273" s="111"/>
      <c r="B273" s="109"/>
      <c r="C273" s="113"/>
      <c r="D273" s="113"/>
      <c r="E273" s="110"/>
      <c r="F273" s="110"/>
      <c r="G273" s="110"/>
      <c r="H273" s="126"/>
      <c r="I273" s="110"/>
      <c r="J273" s="110"/>
      <c r="K273" s="111"/>
      <c r="L273" s="113"/>
      <c r="M273" s="114"/>
      <c r="N273" s="114"/>
      <c r="O273" s="114"/>
      <c r="P273" s="114"/>
      <c r="Q273" s="114"/>
      <c r="R273" s="114"/>
    </row>
    <row r="274" spans="1:18" x14ac:dyDescent="0.3">
      <c r="A274" s="111"/>
      <c r="B274" s="109"/>
      <c r="C274" s="113"/>
      <c r="D274" s="113"/>
      <c r="E274" s="110"/>
      <c r="F274" s="110"/>
      <c r="G274" s="110"/>
      <c r="H274" s="126"/>
      <c r="I274" s="110"/>
      <c r="J274" s="110"/>
      <c r="K274" s="111"/>
      <c r="L274" s="113"/>
      <c r="M274" s="114"/>
      <c r="N274" s="114"/>
      <c r="O274" s="114"/>
      <c r="P274" s="114"/>
      <c r="Q274" s="114"/>
      <c r="R274" s="114"/>
    </row>
    <row r="275" spans="1:18" x14ac:dyDescent="0.3">
      <c r="A275" s="111"/>
      <c r="B275" s="109"/>
      <c r="C275" s="113"/>
      <c r="D275" s="113"/>
      <c r="E275" s="110"/>
      <c r="F275" s="110"/>
      <c r="G275" s="110"/>
      <c r="H275" s="126"/>
      <c r="I275" s="110"/>
      <c r="J275" s="110"/>
      <c r="K275" s="111"/>
      <c r="L275" s="113"/>
      <c r="M275" s="114"/>
      <c r="N275" s="114"/>
      <c r="O275" s="114"/>
      <c r="P275" s="114"/>
      <c r="Q275" s="114"/>
      <c r="R275" s="114"/>
    </row>
    <row r="276" spans="1:18" x14ac:dyDescent="0.3">
      <c r="A276" s="111"/>
      <c r="B276" s="109"/>
      <c r="C276" s="113"/>
      <c r="D276" s="113"/>
      <c r="E276" s="110"/>
      <c r="F276" s="110"/>
      <c r="G276" s="110"/>
      <c r="H276" s="126"/>
      <c r="I276" s="110"/>
      <c r="J276" s="110"/>
      <c r="K276" s="111"/>
      <c r="L276" s="113"/>
      <c r="M276" s="114"/>
      <c r="N276" s="114"/>
      <c r="O276" s="114"/>
      <c r="P276" s="114"/>
      <c r="Q276" s="114"/>
      <c r="R276" s="114"/>
    </row>
    <row r="277" spans="1:18" x14ac:dyDescent="0.3">
      <c r="A277" s="111"/>
      <c r="B277" s="109"/>
      <c r="C277" s="113"/>
      <c r="D277" s="113"/>
      <c r="E277" s="110"/>
      <c r="F277" s="110"/>
      <c r="G277" s="110"/>
      <c r="H277" s="126"/>
      <c r="I277" s="110"/>
      <c r="J277" s="110"/>
      <c r="K277" s="111"/>
      <c r="L277" s="113"/>
      <c r="M277" s="114"/>
      <c r="N277" s="114"/>
      <c r="O277" s="114"/>
      <c r="P277" s="114"/>
      <c r="Q277" s="114"/>
      <c r="R277" s="114"/>
    </row>
    <row r="278" spans="1:18" x14ac:dyDescent="0.3">
      <c r="A278" s="111"/>
      <c r="B278" s="109"/>
      <c r="C278" s="113"/>
      <c r="D278" s="113"/>
      <c r="E278" s="110"/>
      <c r="F278" s="110"/>
      <c r="G278" s="110"/>
      <c r="H278" s="126"/>
      <c r="I278" s="110"/>
      <c r="J278" s="110"/>
      <c r="K278" s="111"/>
      <c r="L278" s="113"/>
      <c r="M278" s="114"/>
      <c r="N278" s="114"/>
      <c r="O278" s="114"/>
      <c r="P278" s="114"/>
      <c r="Q278" s="114"/>
      <c r="R278" s="114"/>
    </row>
    <row r="279" spans="1:18" x14ac:dyDescent="0.3">
      <c r="A279" s="117"/>
      <c r="B279" s="109"/>
      <c r="C279" s="116"/>
      <c r="D279" s="116"/>
      <c r="E279" s="116"/>
      <c r="F279" s="116"/>
      <c r="G279" s="116"/>
      <c r="H279" s="116"/>
      <c r="I279" s="116"/>
      <c r="J279" s="116"/>
      <c r="K279" s="117"/>
      <c r="L279" s="116"/>
      <c r="M279" s="118"/>
      <c r="N279" s="118"/>
      <c r="O279" s="118"/>
      <c r="P279" s="118"/>
      <c r="Q279" s="118"/>
      <c r="R279" s="118"/>
    </row>
    <row r="280" spans="1:18" x14ac:dyDescent="0.3">
      <c r="A280" s="117"/>
      <c r="B280" s="109"/>
      <c r="C280" s="113"/>
      <c r="D280" s="113"/>
      <c r="E280" s="116"/>
      <c r="F280" s="116"/>
      <c r="G280" s="116"/>
      <c r="H280" s="116"/>
      <c r="I280" s="116"/>
      <c r="J280" s="116"/>
      <c r="K280" s="117"/>
      <c r="L280" s="113"/>
      <c r="M280" s="114"/>
      <c r="N280" s="114"/>
      <c r="O280" s="114"/>
      <c r="P280" s="114"/>
      <c r="Q280" s="114"/>
      <c r="R280" s="114"/>
    </row>
    <row r="281" spans="1:18" x14ac:dyDescent="0.3">
      <c r="A281" s="117"/>
      <c r="B281" s="109"/>
      <c r="C281" s="113"/>
      <c r="D281" s="113"/>
      <c r="E281" s="116"/>
      <c r="F281" s="116"/>
      <c r="G281" s="116"/>
      <c r="H281" s="116"/>
      <c r="I281" s="116"/>
      <c r="J281" s="116"/>
      <c r="K281" s="117"/>
      <c r="L281" s="113"/>
      <c r="M281" s="114"/>
      <c r="N281" s="114"/>
      <c r="O281" s="114"/>
      <c r="P281" s="114"/>
      <c r="Q281" s="114"/>
      <c r="R281" s="114"/>
    </row>
    <row r="282" spans="1:18" x14ac:dyDescent="0.3">
      <c r="A282" s="117"/>
      <c r="B282" s="109"/>
      <c r="C282" s="113"/>
      <c r="D282" s="113"/>
      <c r="E282" s="116"/>
      <c r="F282" s="116"/>
      <c r="G282" s="116"/>
      <c r="H282" s="116"/>
      <c r="I282" s="116"/>
      <c r="J282" s="116"/>
      <c r="K282" s="117"/>
      <c r="L282" s="113"/>
      <c r="M282" s="114"/>
      <c r="N282" s="114"/>
      <c r="O282" s="114"/>
      <c r="P282" s="114"/>
      <c r="Q282" s="114"/>
      <c r="R282" s="114"/>
    </row>
    <row r="283" spans="1:18" x14ac:dyDescent="0.3">
      <c r="A283" s="117"/>
      <c r="B283" s="109"/>
      <c r="C283" s="113"/>
      <c r="D283" s="113"/>
      <c r="E283" s="116"/>
      <c r="F283" s="116"/>
      <c r="G283" s="116"/>
      <c r="H283" s="116"/>
      <c r="I283" s="116"/>
      <c r="J283" s="116"/>
      <c r="K283" s="117"/>
      <c r="L283" s="113"/>
      <c r="M283" s="114"/>
      <c r="N283" s="114"/>
      <c r="O283" s="114"/>
      <c r="P283" s="114"/>
      <c r="Q283" s="114"/>
      <c r="R283" s="114"/>
    </row>
    <row r="284" spans="1:18" x14ac:dyDescent="0.3">
      <c r="A284" s="117"/>
      <c r="B284" s="109"/>
      <c r="C284" s="113"/>
      <c r="D284" s="113"/>
      <c r="E284" s="116"/>
      <c r="F284" s="116"/>
      <c r="G284" s="116"/>
      <c r="H284" s="116"/>
      <c r="I284" s="116"/>
      <c r="J284" s="116"/>
      <c r="K284" s="117"/>
      <c r="L284" s="113"/>
      <c r="M284" s="114"/>
      <c r="N284" s="114"/>
      <c r="O284" s="114"/>
      <c r="P284" s="114"/>
      <c r="Q284" s="114"/>
      <c r="R284" s="114"/>
    </row>
    <row r="285" spans="1:18" x14ac:dyDescent="0.3">
      <c r="A285" s="117"/>
      <c r="B285" s="109"/>
      <c r="C285" s="113"/>
      <c r="D285" s="113"/>
      <c r="E285" s="116"/>
      <c r="F285" s="116"/>
      <c r="G285" s="116"/>
      <c r="H285" s="126"/>
      <c r="I285" s="110"/>
      <c r="J285" s="110"/>
      <c r="K285" s="111"/>
      <c r="L285" s="113"/>
      <c r="M285" s="114"/>
      <c r="N285" s="114"/>
      <c r="O285" s="114"/>
      <c r="P285" s="114"/>
      <c r="Q285" s="114"/>
      <c r="R285" s="114"/>
    </row>
    <row r="286" spans="1:18" x14ac:dyDescent="0.3">
      <c r="A286" s="117"/>
      <c r="B286" s="109"/>
      <c r="C286" s="113"/>
      <c r="D286" s="113"/>
      <c r="E286" s="116"/>
      <c r="F286" s="116"/>
      <c r="G286" s="116"/>
      <c r="H286" s="126"/>
      <c r="I286" s="110"/>
      <c r="J286" s="110"/>
      <c r="K286" s="111"/>
      <c r="L286" s="113"/>
      <c r="M286" s="114"/>
      <c r="N286" s="114"/>
      <c r="O286" s="114"/>
      <c r="P286" s="114"/>
      <c r="Q286" s="114"/>
      <c r="R286" s="114"/>
    </row>
    <row r="287" spans="1:18" x14ac:dyDescent="0.3">
      <c r="A287" s="117"/>
      <c r="B287" s="109"/>
      <c r="C287" s="113"/>
      <c r="D287" s="116"/>
      <c r="E287" s="116"/>
      <c r="F287" s="116"/>
      <c r="G287" s="116"/>
      <c r="H287" s="116"/>
      <c r="I287" s="116"/>
      <c r="J287" s="116"/>
      <c r="K287" s="117"/>
      <c r="L287" s="113"/>
      <c r="M287" s="118"/>
      <c r="N287" s="118"/>
      <c r="O287" s="118"/>
      <c r="P287" s="118"/>
      <c r="Q287" s="114"/>
      <c r="R287" s="114"/>
    </row>
    <row r="288" spans="1:18" x14ac:dyDescent="0.3">
      <c r="A288" s="111"/>
      <c r="B288" s="109"/>
      <c r="C288" s="113"/>
      <c r="D288" s="113"/>
      <c r="E288" s="110"/>
      <c r="F288" s="110"/>
      <c r="G288" s="110"/>
      <c r="H288" s="126"/>
      <c r="I288" s="110"/>
      <c r="J288" s="110"/>
      <c r="K288" s="111"/>
      <c r="L288" s="113"/>
      <c r="M288" s="114"/>
      <c r="N288" s="114"/>
      <c r="O288" s="114"/>
      <c r="P288" s="114"/>
      <c r="Q288" s="114"/>
      <c r="R288" s="114"/>
    </row>
    <row r="289" spans="1:18" x14ac:dyDescent="0.3">
      <c r="A289" s="111"/>
      <c r="B289" s="109"/>
      <c r="C289" s="113"/>
      <c r="D289" s="113"/>
      <c r="E289" s="110"/>
      <c r="F289" s="110"/>
      <c r="G289" s="110"/>
      <c r="H289" s="126"/>
      <c r="I289" s="110"/>
      <c r="J289" s="110"/>
      <c r="K289" s="111"/>
      <c r="L289" s="113"/>
      <c r="M289" s="114"/>
      <c r="N289" s="114"/>
      <c r="O289" s="114"/>
      <c r="P289" s="114"/>
      <c r="Q289" s="114"/>
      <c r="R289" s="114"/>
    </row>
    <row r="290" spans="1:18" x14ac:dyDescent="0.3">
      <c r="A290" s="111"/>
      <c r="B290" s="109"/>
      <c r="C290" s="113"/>
      <c r="D290" s="113"/>
      <c r="E290" s="110"/>
      <c r="F290" s="110"/>
      <c r="G290" s="110"/>
      <c r="H290" s="126"/>
      <c r="I290" s="110"/>
      <c r="J290" s="110"/>
      <c r="K290" s="111"/>
      <c r="L290" s="113"/>
      <c r="M290" s="114"/>
      <c r="N290" s="114"/>
      <c r="O290" s="114"/>
      <c r="P290" s="114"/>
      <c r="Q290" s="114"/>
      <c r="R290" s="114"/>
    </row>
    <row r="291" spans="1:18" x14ac:dyDescent="0.3">
      <c r="A291" s="117"/>
      <c r="B291" s="109"/>
      <c r="C291" s="113"/>
      <c r="D291" s="113"/>
      <c r="E291" s="116"/>
      <c r="F291" s="116"/>
      <c r="G291" s="116"/>
      <c r="H291" s="110"/>
      <c r="I291" s="110"/>
      <c r="J291" s="110"/>
      <c r="K291" s="111"/>
      <c r="L291" s="113"/>
      <c r="M291" s="114"/>
      <c r="N291" s="114"/>
      <c r="O291" s="114"/>
      <c r="P291" s="114"/>
      <c r="Q291" s="114"/>
      <c r="R291" s="114"/>
    </row>
    <row r="292" spans="1:18" x14ac:dyDescent="0.3">
      <c r="A292" s="117"/>
      <c r="B292" s="109"/>
      <c r="C292" s="113"/>
      <c r="D292" s="113"/>
      <c r="E292" s="116"/>
      <c r="F292" s="110"/>
      <c r="G292" s="110"/>
      <c r="H292" s="110"/>
      <c r="I292" s="110"/>
      <c r="J292" s="110"/>
      <c r="K292" s="111"/>
      <c r="L292" s="113"/>
      <c r="M292" s="114"/>
      <c r="N292" s="114"/>
      <c r="O292" s="114"/>
      <c r="P292" s="114"/>
      <c r="Q292" s="114"/>
      <c r="R292" s="114"/>
    </row>
    <row r="293" spans="1:18" x14ac:dyDescent="0.3">
      <c r="A293" s="117"/>
      <c r="B293" s="109"/>
      <c r="C293" s="113"/>
      <c r="D293" s="113"/>
      <c r="E293" s="110"/>
      <c r="F293" s="110"/>
      <c r="G293" s="110"/>
      <c r="H293" s="110"/>
      <c r="I293" s="110"/>
      <c r="J293" s="110"/>
      <c r="K293" s="111"/>
      <c r="L293" s="113"/>
      <c r="M293" s="114"/>
      <c r="N293" s="114"/>
      <c r="O293" s="114"/>
      <c r="P293" s="114"/>
      <c r="Q293" s="114"/>
      <c r="R293" s="114"/>
    </row>
    <row r="294" spans="1:18" x14ac:dyDescent="0.3">
      <c r="A294" s="117"/>
      <c r="B294" s="109"/>
      <c r="C294" s="113"/>
      <c r="D294" s="113"/>
      <c r="E294" s="110"/>
      <c r="F294" s="110"/>
      <c r="G294" s="110"/>
      <c r="H294" s="110"/>
      <c r="I294" s="110"/>
      <c r="J294" s="110"/>
      <c r="K294" s="111"/>
      <c r="L294" s="113"/>
      <c r="M294" s="114"/>
      <c r="N294" s="114"/>
      <c r="O294" s="114"/>
      <c r="P294" s="114"/>
      <c r="Q294" s="114"/>
      <c r="R294" s="114"/>
    </row>
    <row r="295" spans="1:18" x14ac:dyDescent="0.3">
      <c r="A295" s="117"/>
      <c r="B295" s="109"/>
      <c r="C295" s="113"/>
      <c r="D295" s="113"/>
      <c r="E295" s="110"/>
      <c r="F295" s="110"/>
      <c r="G295" s="110"/>
      <c r="H295" s="110"/>
      <c r="I295" s="110"/>
      <c r="J295" s="110"/>
      <c r="K295" s="111"/>
      <c r="L295" s="113"/>
      <c r="M295" s="114"/>
      <c r="N295" s="114"/>
      <c r="O295" s="114"/>
      <c r="P295" s="114"/>
      <c r="Q295" s="114"/>
      <c r="R295" s="114"/>
    </row>
    <row r="296" spans="1:18" x14ac:dyDescent="0.3">
      <c r="A296" s="117"/>
      <c r="B296" s="109"/>
      <c r="C296" s="113"/>
      <c r="D296" s="113"/>
      <c r="E296" s="110"/>
      <c r="F296" s="110"/>
      <c r="G296" s="110"/>
      <c r="H296" s="110"/>
      <c r="I296" s="110"/>
      <c r="J296" s="110"/>
      <c r="K296" s="111"/>
      <c r="L296" s="113"/>
      <c r="M296" s="114"/>
      <c r="N296" s="114"/>
      <c r="O296" s="114"/>
      <c r="P296" s="114"/>
      <c r="Q296" s="114"/>
      <c r="R296" s="114"/>
    </row>
    <row r="297" spans="1:18" x14ac:dyDescent="0.3">
      <c r="A297" s="117"/>
      <c r="B297" s="109"/>
      <c r="C297" s="113"/>
      <c r="D297" s="113"/>
      <c r="E297" s="113"/>
      <c r="F297" s="113"/>
      <c r="G297" s="110"/>
      <c r="H297" s="110"/>
      <c r="I297" s="110"/>
      <c r="J297" s="110"/>
      <c r="K297" s="110"/>
      <c r="L297" s="110"/>
      <c r="M297" s="114"/>
      <c r="N297" s="114"/>
      <c r="O297" s="114"/>
      <c r="P297" s="114"/>
      <c r="Q297" s="114"/>
      <c r="R297" s="114"/>
    </row>
    <row r="298" spans="1:18" x14ac:dyDescent="0.3">
      <c r="A298" s="117"/>
      <c r="B298" s="109"/>
      <c r="C298" s="113"/>
      <c r="D298" s="113"/>
      <c r="E298" s="110"/>
      <c r="F298" s="110"/>
      <c r="G298" s="110"/>
      <c r="H298" s="110"/>
      <c r="I298" s="110"/>
      <c r="J298" s="110"/>
      <c r="K298" s="111"/>
      <c r="L298" s="113"/>
      <c r="M298" s="114"/>
      <c r="N298" s="114"/>
      <c r="O298" s="114"/>
      <c r="P298" s="114"/>
      <c r="Q298" s="114"/>
      <c r="R298" s="114"/>
    </row>
    <row r="299" spans="1:18" x14ac:dyDescent="0.3">
      <c r="A299" s="117"/>
      <c r="B299" s="109"/>
      <c r="C299" s="113"/>
      <c r="D299" s="113"/>
      <c r="E299" s="110"/>
      <c r="F299" s="110"/>
      <c r="G299" s="110"/>
      <c r="H299" s="110"/>
      <c r="I299" s="110"/>
      <c r="J299" s="110"/>
      <c r="K299" s="111"/>
      <c r="L299" s="113"/>
      <c r="M299" s="114"/>
      <c r="N299" s="114"/>
      <c r="O299" s="114"/>
      <c r="P299" s="114"/>
      <c r="Q299" s="114"/>
      <c r="R299" s="114"/>
    </row>
    <row r="300" spans="1:18" x14ac:dyDescent="0.3">
      <c r="A300" s="117"/>
      <c r="B300" s="109"/>
      <c r="C300" s="113"/>
      <c r="D300" s="113"/>
      <c r="E300" s="110"/>
      <c r="F300" s="110"/>
      <c r="G300" s="110"/>
      <c r="H300" s="110"/>
      <c r="I300" s="110"/>
      <c r="J300" s="110"/>
      <c r="K300" s="111"/>
      <c r="L300" s="113"/>
      <c r="M300" s="114"/>
      <c r="N300" s="114"/>
      <c r="O300" s="114"/>
      <c r="P300" s="114"/>
      <c r="Q300" s="114"/>
      <c r="R300" s="114"/>
    </row>
    <row r="301" spans="1:18" x14ac:dyDescent="0.3">
      <c r="A301" s="117"/>
      <c r="B301" s="109"/>
      <c r="C301" s="113"/>
      <c r="D301" s="113"/>
      <c r="E301" s="110"/>
      <c r="F301" s="110"/>
      <c r="G301" s="110"/>
      <c r="H301" s="110"/>
      <c r="I301" s="110"/>
      <c r="J301" s="110"/>
      <c r="K301" s="111"/>
      <c r="L301" s="113"/>
      <c r="M301" s="114"/>
      <c r="N301" s="114"/>
      <c r="O301" s="114"/>
      <c r="P301" s="114"/>
      <c r="Q301" s="114"/>
      <c r="R301" s="114"/>
    </row>
    <row r="302" spans="1:18" x14ac:dyDescent="0.3">
      <c r="A302" s="117"/>
      <c r="B302" s="109"/>
      <c r="C302" s="113"/>
      <c r="D302" s="113"/>
      <c r="E302" s="110"/>
      <c r="F302" s="110"/>
      <c r="G302" s="110"/>
      <c r="H302" s="110"/>
      <c r="I302" s="110"/>
      <c r="J302" s="110"/>
      <c r="K302" s="111"/>
      <c r="L302" s="113"/>
      <c r="M302" s="114"/>
      <c r="N302" s="114"/>
      <c r="O302" s="114"/>
      <c r="P302" s="114"/>
      <c r="Q302" s="114"/>
      <c r="R302" s="114"/>
    </row>
    <row r="303" spans="1:18" x14ac:dyDescent="0.3">
      <c r="A303" s="117"/>
      <c r="B303" s="109"/>
      <c r="C303" s="113"/>
      <c r="D303" s="113"/>
      <c r="E303" s="110"/>
      <c r="F303" s="110"/>
      <c r="G303" s="110"/>
      <c r="H303" s="110"/>
      <c r="I303" s="110"/>
      <c r="J303" s="110"/>
      <c r="K303" s="111"/>
      <c r="L303" s="113"/>
      <c r="M303" s="114"/>
      <c r="N303" s="114"/>
      <c r="O303" s="114"/>
      <c r="P303" s="114"/>
      <c r="Q303" s="114"/>
      <c r="R303" s="114"/>
    </row>
    <row r="304" spans="1:18" x14ac:dyDescent="0.3">
      <c r="A304" s="117"/>
      <c r="B304" s="109"/>
      <c r="C304" s="113"/>
      <c r="D304" s="113"/>
      <c r="E304" s="110"/>
      <c r="F304" s="110"/>
      <c r="G304" s="110"/>
      <c r="H304" s="110"/>
      <c r="I304" s="110"/>
      <c r="J304" s="110"/>
      <c r="K304" s="111"/>
      <c r="L304" s="113"/>
      <c r="M304" s="114"/>
      <c r="N304" s="114"/>
      <c r="O304" s="114"/>
      <c r="P304" s="114"/>
      <c r="Q304" s="114"/>
      <c r="R304" s="114"/>
    </row>
    <row r="305" spans="1:18" x14ac:dyDescent="0.3">
      <c r="A305" s="117"/>
      <c r="B305" s="109"/>
      <c r="C305" s="113"/>
      <c r="D305" s="113"/>
      <c r="E305" s="110"/>
      <c r="F305" s="110"/>
      <c r="G305" s="110"/>
      <c r="H305" s="110"/>
      <c r="I305" s="110"/>
      <c r="J305" s="110"/>
      <c r="K305" s="111"/>
      <c r="L305" s="113"/>
      <c r="M305" s="114"/>
      <c r="N305" s="114"/>
      <c r="O305" s="114"/>
      <c r="P305" s="114"/>
      <c r="Q305" s="114"/>
      <c r="R305" s="114"/>
    </row>
    <row r="306" spans="1:18" x14ac:dyDescent="0.3">
      <c r="A306" s="117"/>
      <c r="B306" s="109"/>
      <c r="C306" s="113"/>
      <c r="D306" s="113"/>
      <c r="E306" s="110"/>
      <c r="F306" s="110"/>
      <c r="G306" s="110"/>
      <c r="H306" s="110"/>
      <c r="I306" s="110"/>
      <c r="J306" s="110"/>
      <c r="K306" s="111"/>
      <c r="L306" s="113"/>
      <c r="M306" s="114"/>
      <c r="N306" s="114"/>
      <c r="O306" s="114"/>
      <c r="P306" s="114"/>
      <c r="Q306" s="114"/>
      <c r="R306" s="114"/>
    </row>
    <row r="307" spans="1:18" x14ac:dyDescent="0.3">
      <c r="A307" s="117"/>
      <c r="B307" s="109"/>
      <c r="C307" s="113"/>
      <c r="D307" s="113"/>
      <c r="E307" s="110"/>
      <c r="F307" s="110"/>
      <c r="G307" s="110"/>
      <c r="H307" s="110"/>
      <c r="I307" s="110"/>
      <c r="J307" s="110"/>
      <c r="K307" s="111"/>
      <c r="L307" s="113"/>
      <c r="M307" s="114"/>
      <c r="N307" s="114"/>
      <c r="O307" s="114"/>
      <c r="P307" s="114"/>
      <c r="Q307" s="114"/>
      <c r="R307" s="114"/>
    </row>
    <row r="308" spans="1:18" x14ac:dyDescent="0.3">
      <c r="A308" s="117"/>
      <c r="B308" s="109"/>
      <c r="C308" s="113"/>
      <c r="D308" s="113"/>
      <c r="E308" s="110"/>
      <c r="F308" s="110"/>
      <c r="G308" s="110"/>
      <c r="H308" s="110"/>
      <c r="I308" s="110"/>
      <c r="J308" s="110"/>
      <c r="K308" s="111"/>
      <c r="L308" s="113"/>
      <c r="M308" s="114"/>
      <c r="N308" s="114"/>
      <c r="O308" s="114"/>
      <c r="P308" s="114"/>
      <c r="Q308" s="114"/>
      <c r="R308" s="114"/>
    </row>
    <row r="309" spans="1:18" x14ac:dyDescent="0.3">
      <c r="A309" s="117"/>
      <c r="B309" s="109"/>
      <c r="C309" s="113"/>
      <c r="D309" s="113"/>
      <c r="E309" s="110"/>
      <c r="F309" s="110"/>
      <c r="G309" s="110"/>
      <c r="H309" s="110"/>
      <c r="I309" s="110"/>
      <c r="J309" s="110"/>
      <c r="K309" s="111"/>
      <c r="L309" s="113"/>
      <c r="M309" s="114"/>
      <c r="N309" s="114"/>
      <c r="O309" s="114"/>
      <c r="P309" s="114"/>
      <c r="Q309" s="114"/>
      <c r="R309" s="114"/>
    </row>
    <row r="310" spans="1:18" x14ac:dyDescent="0.3">
      <c r="A310" s="117"/>
      <c r="B310" s="109"/>
      <c r="C310" s="113"/>
      <c r="D310" s="113"/>
      <c r="E310" s="110"/>
      <c r="F310" s="110"/>
      <c r="G310" s="110"/>
      <c r="H310" s="110"/>
      <c r="I310" s="110"/>
      <c r="J310" s="110"/>
      <c r="K310" s="111"/>
      <c r="L310" s="113"/>
      <c r="M310" s="114"/>
      <c r="N310" s="114"/>
      <c r="O310" s="114"/>
      <c r="P310" s="114"/>
      <c r="Q310" s="114"/>
      <c r="R310" s="114"/>
    </row>
    <row r="311" spans="1:18" x14ac:dyDescent="0.3">
      <c r="A311" s="117"/>
      <c r="B311" s="109"/>
      <c r="C311" s="113"/>
      <c r="D311" s="113"/>
      <c r="E311" s="110"/>
      <c r="F311" s="110"/>
      <c r="G311" s="110"/>
      <c r="H311" s="110"/>
      <c r="I311" s="110"/>
      <c r="J311" s="110"/>
      <c r="K311" s="111"/>
      <c r="L311" s="113"/>
      <c r="M311" s="114"/>
      <c r="N311" s="114"/>
      <c r="O311" s="114"/>
      <c r="P311" s="114"/>
      <c r="Q311" s="114"/>
      <c r="R311" s="114"/>
    </row>
    <row r="312" spans="1:18" x14ac:dyDescent="0.3">
      <c r="A312" s="117"/>
      <c r="B312" s="109"/>
      <c r="C312" s="113"/>
      <c r="D312" s="113"/>
      <c r="E312" s="110"/>
      <c r="F312" s="110"/>
      <c r="G312" s="110"/>
      <c r="H312" s="110"/>
      <c r="I312" s="110"/>
      <c r="J312" s="110"/>
      <c r="K312" s="111"/>
      <c r="L312" s="113"/>
      <c r="M312" s="114"/>
      <c r="N312" s="114"/>
      <c r="O312" s="114"/>
      <c r="P312" s="114"/>
      <c r="Q312" s="114"/>
      <c r="R312" s="114"/>
    </row>
    <row r="313" spans="1:18" x14ac:dyDescent="0.3">
      <c r="A313" s="117"/>
      <c r="B313" s="109"/>
      <c r="C313" s="113"/>
      <c r="D313" s="113"/>
      <c r="E313" s="110"/>
      <c r="F313" s="110"/>
      <c r="G313" s="110"/>
      <c r="H313" s="110"/>
      <c r="I313" s="110"/>
      <c r="J313" s="110"/>
      <c r="K313" s="111"/>
      <c r="L313" s="113"/>
      <c r="M313" s="114"/>
      <c r="N313" s="114"/>
      <c r="O313" s="114"/>
      <c r="P313" s="114"/>
      <c r="Q313" s="114"/>
      <c r="R313" s="114"/>
    </row>
    <row r="314" spans="1:18" x14ac:dyDescent="0.3">
      <c r="A314" s="117"/>
      <c r="B314" s="109"/>
      <c r="C314" s="113"/>
      <c r="D314" s="113"/>
      <c r="E314" s="110"/>
      <c r="F314" s="110"/>
      <c r="G314" s="110"/>
      <c r="H314" s="110"/>
      <c r="I314" s="110"/>
      <c r="J314" s="110"/>
      <c r="K314" s="111"/>
      <c r="L314" s="113"/>
      <c r="M314" s="114"/>
      <c r="N314" s="114"/>
      <c r="O314" s="114"/>
      <c r="P314" s="114"/>
      <c r="Q314" s="114"/>
      <c r="R314" s="114"/>
    </row>
    <row r="315" spans="1:18" x14ac:dyDescent="0.3">
      <c r="A315" s="117"/>
      <c r="B315" s="109"/>
      <c r="C315" s="113"/>
      <c r="D315" s="113"/>
      <c r="E315" s="110"/>
      <c r="F315" s="110"/>
      <c r="G315" s="110"/>
      <c r="H315" s="110"/>
      <c r="I315" s="110"/>
      <c r="J315" s="110"/>
      <c r="K315" s="111"/>
      <c r="L315" s="113"/>
      <c r="M315" s="114"/>
      <c r="N315" s="114"/>
      <c r="O315" s="114"/>
      <c r="P315" s="114"/>
      <c r="Q315" s="114"/>
      <c r="R315" s="114"/>
    </row>
    <row r="316" spans="1:18" x14ac:dyDescent="0.3">
      <c r="A316" s="117"/>
      <c r="B316" s="109"/>
      <c r="C316" s="113"/>
      <c r="D316" s="113"/>
      <c r="E316" s="110"/>
      <c r="F316" s="110"/>
      <c r="G316" s="110"/>
      <c r="H316" s="110"/>
      <c r="I316" s="110"/>
      <c r="J316" s="110"/>
      <c r="K316" s="111"/>
      <c r="L316" s="113"/>
      <c r="M316" s="114"/>
      <c r="N316" s="114"/>
      <c r="O316" s="114"/>
      <c r="P316" s="114"/>
      <c r="Q316" s="114"/>
      <c r="R316" s="114"/>
    </row>
    <row r="317" spans="1:18" x14ac:dyDescent="0.3">
      <c r="A317" s="117"/>
      <c r="B317" s="109"/>
      <c r="C317" s="113"/>
      <c r="D317" s="113"/>
      <c r="E317" s="110"/>
      <c r="F317" s="110"/>
      <c r="G317" s="110"/>
      <c r="H317" s="110"/>
      <c r="I317" s="110"/>
      <c r="J317" s="110"/>
      <c r="K317" s="111"/>
      <c r="L317" s="113"/>
      <c r="M317" s="114"/>
      <c r="N317" s="114"/>
      <c r="O317" s="114"/>
      <c r="P317" s="114"/>
      <c r="Q317" s="114"/>
      <c r="R317" s="114"/>
    </row>
    <row r="318" spans="1:18" x14ac:dyDescent="0.3">
      <c r="A318" s="117"/>
      <c r="B318" s="109"/>
      <c r="C318" s="113"/>
      <c r="D318" s="113"/>
      <c r="E318" s="110"/>
      <c r="F318" s="110"/>
      <c r="G318" s="110"/>
      <c r="H318" s="110"/>
      <c r="I318" s="110"/>
      <c r="J318" s="110"/>
      <c r="K318" s="111"/>
      <c r="L318" s="113"/>
      <c r="M318" s="114"/>
      <c r="N318" s="114"/>
      <c r="O318" s="114"/>
      <c r="P318" s="114"/>
      <c r="Q318" s="114"/>
      <c r="R318" s="114"/>
    </row>
    <row r="319" spans="1:18" x14ac:dyDescent="0.3">
      <c r="A319" s="117"/>
      <c r="B319" s="109"/>
      <c r="C319" s="113"/>
      <c r="D319" s="113"/>
      <c r="E319" s="110"/>
      <c r="F319" s="110"/>
      <c r="G319" s="110"/>
      <c r="H319" s="110"/>
      <c r="I319" s="110"/>
      <c r="J319" s="110"/>
      <c r="K319" s="111"/>
      <c r="L319" s="113"/>
      <c r="M319" s="114"/>
      <c r="N319" s="114"/>
      <c r="O319" s="114"/>
      <c r="P319" s="114"/>
      <c r="Q319" s="114"/>
      <c r="R319" s="114"/>
    </row>
    <row r="320" spans="1:18" x14ac:dyDescent="0.3">
      <c r="A320" s="117"/>
      <c r="B320" s="109"/>
      <c r="C320" s="113"/>
      <c r="D320" s="113"/>
      <c r="E320" s="110"/>
      <c r="F320" s="110"/>
      <c r="G320" s="110"/>
      <c r="H320" s="110"/>
      <c r="I320" s="110"/>
      <c r="J320" s="110"/>
      <c r="K320" s="111"/>
      <c r="L320" s="113"/>
      <c r="M320" s="114"/>
      <c r="N320" s="114"/>
      <c r="O320" s="114"/>
      <c r="P320" s="114"/>
      <c r="Q320" s="114"/>
      <c r="R320" s="114"/>
    </row>
    <row r="321" spans="1:18" x14ac:dyDescent="0.3">
      <c r="A321" s="117"/>
      <c r="B321" s="109"/>
      <c r="C321" s="113"/>
      <c r="D321" s="113"/>
      <c r="E321" s="110"/>
      <c r="F321" s="110"/>
      <c r="G321" s="110"/>
      <c r="H321" s="110"/>
      <c r="I321" s="110"/>
      <c r="J321" s="110"/>
      <c r="K321" s="111"/>
      <c r="L321" s="113"/>
      <c r="M321" s="114"/>
      <c r="N321" s="114"/>
      <c r="O321" s="114"/>
      <c r="P321" s="114"/>
      <c r="Q321" s="114"/>
      <c r="R321" s="114"/>
    </row>
    <row r="322" spans="1:18" x14ac:dyDescent="0.3">
      <c r="A322" s="117"/>
      <c r="B322" s="109"/>
      <c r="C322" s="113"/>
      <c r="D322" s="113"/>
      <c r="E322" s="110"/>
      <c r="F322" s="110"/>
      <c r="G322" s="110"/>
      <c r="H322" s="110"/>
      <c r="I322" s="110"/>
      <c r="J322" s="110"/>
      <c r="K322" s="111"/>
      <c r="L322" s="113"/>
      <c r="M322" s="114"/>
      <c r="N322" s="114"/>
      <c r="O322" s="114"/>
      <c r="P322" s="114"/>
      <c r="Q322" s="114"/>
      <c r="R322" s="114"/>
    </row>
    <row r="323" spans="1:18" x14ac:dyDescent="0.3">
      <c r="A323" s="117"/>
      <c r="B323" s="109"/>
      <c r="C323" s="113"/>
      <c r="D323" s="113"/>
      <c r="E323" s="110"/>
      <c r="F323" s="110"/>
      <c r="G323" s="110"/>
      <c r="H323" s="116"/>
      <c r="I323" s="110"/>
      <c r="J323" s="110"/>
      <c r="K323" s="111"/>
      <c r="L323" s="113"/>
      <c r="M323" s="114"/>
      <c r="N323" s="114"/>
      <c r="O323" s="114"/>
      <c r="P323" s="114"/>
      <c r="Q323" s="114"/>
      <c r="R323" s="114"/>
    </row>
    <row r="324" spans="1:18" x14ac:dyDescent="0.3">
      <c r="A324" s="117"/>
      <c r="B324" s="109"/>
      <c r="C324" s="113"/>
      <c r="D324" s="113"/>
      <c r="E324" s="110"/>
      <c r="F324" s="110"/>
      <c r="G324" s="110"/>
      <c r="H324" s="126"/>
      <c r="I324" s="110"/>
      <c r="J324" s="110"/>
      <c r="K324" s="111"/>
      <c r="L324" s="113"/>
      <c r="M324" s="114"/>
      <c r="N324" s="114"/>
      <c r="O324" s="114"/>
      <c r="P324" s="114"/>
      <c r="Q324" s="114"/>
      <c r="R324" s="114"/>
    </row>
    <row r="325" spans="1:18" x14ac:dyDescent="0.3">
      <c r="A325" s="117"/>
      <c r="B325" s="109"/>
      <c r="C325" s="113"/>
      <c r="D325" s="113"/>
      <c r="E325" s="110"/>
      <c r="F325" s="110"/>
      <c r="G325" s="110"/>
      <c r="H325" s="126"/>
      <c r="I325" s="110"/>
      <c r="J325" s="110"/>
      <c r="K325" s="111"/>
      <c r="L325" s="113"/>
      <c r="M325" s="114"/>
      <c r="N325" s="114"/>
      <c r="O325" s="114"/>
      <c r="P325" s="114"/>
      <c r="Q325" s="114"/>
      <c r="R325" s="114"/>
    </row>
    <row r="326" spans="1:18" x14ac:dyDescent="0.3">
      <c r="A326" s="117"/>
      <c r="B326" s="109"/>
      <c r="C326" s="113"/>
      <c r="D326" s="113"/>
      <c r="E326" s="110"/>
      <c r="F326" s="110"/>
      <c r="G326" s="110"/>
      <c r="H326" s="110"/>
      <c r="I326" s="110"/>
      <c r="J326" s="110"/>
      <c r="K326" s="111"/>
      <c r="L326" s="113"/>
      <c r="M326" s="114"/>
      <c r="N326" s="114"/>
      <c r="O326" s="114"/>
      <c r="P326" s="114"/>
      <c r="Q326" s="114"/>
      <c r="R326" s="114"/>
    </row>
    <row r="327" spans="1:18" x14ac:dyDescent="0.3">
      <c r="A327" s="117"/>
      <c r="B327" s="109"/>
      <c r="C327" s="113"/>
      <c r="D327" s="113"/>
      <c r="E327" s="110"/>
      <c r="F327" s="110"/>
      <c r="G327" s="110"/>
      <c r="H327" s="110"/>
      <c r="I327" s="110"/>
      <c r="J327" s="110"/>
      <c r="K327" s="111"/>
      <c r="L327" s="113"/>
      <c r="M327" s="114"/>
      <c r="N327" s="114"/>
      <c r="O327" s="114"/>
      <c r="P327" s="114"/>
      <c r="Q327" s="114"/>
      <c r="R327" s="114"/>
    </row>
    <row r="328" spans="1:18" x14ac:dyDescent="0.3">
      <c r="A328" s="117"/>
      <c r="B328" s="109"/>
      <c r="C328" s="113"/>
      <c r="D328" s="113"/>
      <c r="E328" s="110"/>
      <c r="F328" s="110"/>
      <c r="G328" s="110"/>
      <c r="H328" s="110"/>
      <c r="I328" s="110"/>
      <c r="J328" s="110"/>
      <c r="K328" s="111"/>
      <c r="L328" s="113"/>
      <c r="M328" s="114"/>
      <c r="N328" s="114"/>
      <c r="O328" s="114"/>
      <c r="P328" s="114"/>
      <c r="Q328" s="114"/>
      <c r="R328" s="114"/>
    </row>
    <row r="329" spans="1:18" x14ac:dyDescent="0.3">
      <c r="A329" s="117"/>
      <c r="B329" s="109"/>
      <c r="C329" s="113"/>
      <c r="D329" s="113"/>
      <c r="E329" s="110"/>
      <c r="F329" s="110"/>
      <c r="G329" s="110"/>
      <c r="H329" s="110"/>
      <c r="I329" s="110"/>
      <c r="J329" s="110"/>
      <c r="K329" s="111"/>
      <c r="L329" s="113"/>
      <c r="M329" s="114"/>
      <c r="N329" s="114"/>
      <c r="O329" s="114"/>
      <c r="P329" s="114"/>
      <c r="Q329" s="114"/>
      <c r="R329" s="114"/>
    </row>
    <row r="330" spans="1:18" x14ac:dyDescent="0.3">
      <c r="A330" s="117"/>
      <c r="B330" s="109"/>
      <c r="C330" s="113"/>
      <c r="D330" s="113"/>
      <c r="E330" s="110"/>
      <c r="F330" s="110"/>
      <c r="G330" s="110"/>
      <c r="H330" s="110"/>
      <c r="I330" s="110"/>
      <c r="J330" s="110"/>
      <c r="K330" s="111"/>
      <c r="L330" s="113"/>
      <c r="M330" s="114"/>
      <c r="N330" s="114"/>
      <c r="O330" s="114"/>
      <c r="P330" s="114"/>
      <c r="Q330" s="114"/>
      <c r="R330" s="114"/>
    </row>
    <row r="331" spans="1:18" x14ac:dyDescent="0.3">
      <c r="A331" s="117"/>
      <c r="B331" s="109"/>
      <c r="C331" s="113"/>
      <c r="D331" s="113"/>
      <c r="E331" s="110"/>
      <c r="F331" s="110"/>
      <c r="G331" s="110"/>
      <c r="H331" s="110"/>
      <c r="I331" s="110"/>
      <c r="J331" s="110"/>
      <c r="K331" s="111"/>
      <c r="L331" s="113"/>
      <c r="M331" s="114"/>
      <c r="N331" s="114"/>
      <c r="O331" s="114"/>
      <c r="P331" s="114"/>
      <c r="Q331" s="114"/>
      <c r="R331" s="114"/>
    </row>
    <row r="332" spans="1:18" x14ac:dyDescent="0.3">
      <c r="A332" s="117"/>
      <c r="B332" s="109"/>
      <c r="C332" s="113"/>
      <c r="D332" s="113"/>
      <c r="E332" s="110"/>
      <c r="F332" s="110"/>
      <c r="G332" s="110"/>
      <c r="H332" s="110"/>
      <c r="I332" s="110"/>
      <c r="J332" s="110"/>
      <c r="K332" s="111"/>
      <c r="L332" s="113"/>
      <c r="M332" s="114"/>
      <c r="N332" s="114"/>
      <c r="O332" s="114"/>
      <c r="P332" s="114"/>
      <c r="Q332" s="114"/>
      <c r="R332" s="114"/>
    </row>
    <row r="333" spans="1:18" x14ac:dyDescent="0.3">
      <c r="A333" s="117"/>
      <c r="B333" s="109"/>
      <c r="C333" s="113"/>
      <c r="D333" s="113"/>
      <c r="E333" s="110"/>
      <c r="F333" s="110"/>
      <c r="G333" s="110"/>
      <c r="H333" s="110"/>
      <c r="I333" s="110"/>
      <c r="J333" s="110"/>
      <c r="K333" s="111"/>
      <c r="L333" s="113"/>
      <c r="M333" s="114"/>
      <c r="N333" s="114"/>
      <c r="O333" s="114"/>
      <c r="P333" s="114"/>
      <c r="Q333" s="114"/>
      <c r="R333" s="114"/>
    </row>
    <row r="334" spans="1:18" x14ac:dyDescent="0.3">
      <c r="A334" s="117"/>
      <c r="B334" s="109"/>
      <c r="C334" s="113"/>
      <c r="D334" s="113"/>
      <c r="E334" s="110"/>
      <c r="F334" s="110"/>
      <c r="G334" s="110"/>
      <c r="H334" s="110"/>
      <c r="I334" s="110"/>
      <c r="J334" s="110"/>
      <c r="K334" s="111"/>
      <c r="L334" s="113"/>
      <c r="M334" s="114"/>
      <c r="N334" s="114"/>
      <c r="O334" s="114"/>
      <c r="P334" s="114"/>
      <c r="Q334" s="114"/>
      <c r="R334" s="114"/>
    </row>
    <row r="335" spans="1:18" x14ac:dyDescent="0.3">
      <c r="A335" s="117"/>
      <c r="B335" s="109"/>
      <c r="C335" s="113"/>
      <c r="D335" s="113"/>
      <c r="E335" s="110"/>
      <c r="F335" s="110"/>
      <c r="G335" s="110"/>
      <c r="H335" s="110"/>
      <c r="I335" s="110"/>
      <c r="J335" s="110"/>
      <c r="K335" s="111"/>
      <c r="L335" s="113"/>
      <c r="M335" s="114"/>
      <c r="N335" s="114"/>
      <c r="O335" s="114"/>
      <c r="P335" s="114"/>
      <c r="Q335" s="114"/>
      <c r="R335" s="114"/>
    </row>
    <row r="336" spans="1:18" x14ac:dyDescent="0.3">
      <c r="A336" s="117"/>
      <c r="B336" s="109"/>
      <c r="C336" s="113"/>
      <c r="D336" s="113"/>
      <c r="E336" s="110"/>
      <c r="F336" s="110"/>
      <c r="G336" s="110"/>
      <c r="H336" s="110"/>
      <c r="I336" s="110"/>
      <c r="J336" s="110"/>
      <c r="K336" s="111"/>
      <c r="L336" s="113"/>
      <c r="M336" s="114"/>
      <c r="N336" s="114"/>
      <c r="O336" s="114"/>
      <c r="P336" s="114"/>
      <c r="Q336" s="114"/>
      <c r="R336" s="114"/>
    </row>
    <row r="337" spans="1:18" x14ac:dyDescent="0.3">
      <c r="A337" s="117"/>
      <c r="B337" s="109"/>
      <c r="C337" s="113"/>
      <c r="D337" s="113"/>
      <c r="E337" s="110"/>
      <c r="F337" s="110"/>
      <c r="G337" s="110"/>
      <c r="H337" s="110"/>
      <c r="I337" s="110"/>
      <c r="J337" s="110"/>
      <c r="K337" s="111"/>
      <c r="L337" s="113"/>
      <c r="M337" s="114"/>
      <c r="N337" s="114"/>
      <c r="O337" s="114"/>
      <c r="P337" s="114"/>
      <c r="Q337" s="114"/>
      <c r="R337" s="114"/>
    </row>
    <row r="338" spans="1:18" x14ac:dyDescent="0.3">
      <c r="A338" s="117"/>
      <c r="B338" s="109"/>
      <c r="C338" s="113"/>
      <c r="D338" s="113"/>
      <c r="E338" s="110"/>
      <c r="F338" s="110"/>
      <c r="G338" s="110"/>
      <c r="H338" s="110"/>
      <c r="I338" s="110"/>
      <c r="J338" s="110"/>
      <c r="K338" s="111"/>
      <c r="L338" s="113"/>
      <c r="M338" s="114"/>
      <c r="N338" s="114"/>
      <c r="O338" s="114"/>
      <c r="P338" s="114"/>
      <c r="Q338" s="114"/>
      <c r="R338" s="114"/>
    </row>
    <row r="339" spans="1:18" x14ac:dyDescent="0.3">
      <c r="A339" s="117"/>
      <c r="B339" s="109"/>
      <c r="C339" s="113"/>
      <c r="D339" s="113"/>
      <c r="E339" s="110"/>
      <c r="F339" s="110"/>
      <c r="G339" s="110"/>
      <c r="H339" s="110"/>
      <c r="I339" s="110"/>
      <c r="J339" s="110"/>
      <c r="K339" s="111"/>
      <c r="L339" s="113"/>
      <c r="M339" s="114"/>
      <c r="N339" s="114"/>
      <c r="O339" s="114"/>
      <c r="P339" s="114"/>
      <c r="Q339" s="114"/>
      <c r="R339" s="114"/>
    </row>
    <row r="340" spans="1:18" x14ac:dyDescent="0.3">
      <c r="A340" s="117"/>
      <c r="B340" s="109"/>
      <c r="C340" s="113"/>
      <c r="D340" s="113"/>
      <c r="E340" s="110"/>
      <c r="F340" s="110"/>
      <c r="G340" s="110"/>
      <c r="H340" s="110"/>
      <c r="I340" s="110"/>
      <c r="J340" s="110"/>
      <c r="K340" s="111"/>
      <c r="L340" s="113"/>
      <c r="M340" s="114"/>
      <c r="N340" s="114"/>
      <c r="O340" s="114"/>
      <c r="P340" s="114"/>
      <c r="Q340" s="114"/>
      <c r="R340" s="114"/>
    </row>
    <row r="341" spans="1:18" x14ac:dyDescent="0.3">
      <c r="A341" s="111"/>
      <c r="B341" s="109"/>
      <c r="C341" s="113"/>
      <c r="D341" s="113"/>
      <c r="E341" s="110"/>
      <c r="F341" s="110"/>
      <c r="G341" s="110"/>
      <c r="H341" s="110"/>
      <c r="I341" s="110"/>
      <c r="J341" s="110"/>
      <c r="K341" s="111"/>
      <c r="L341" s="113"/>
      <c r="M341" s="114"/>
      <c r="N341" s="114"/>
      <c r="O341" s="114"/>
      <c r="P341" s="114"/>
      <c r="Q341" s="114"/>
      <c r="R341" s="114"/>
    </row>
    <row r="342" spans="1:18" x14ac:dyDescent="0.3">
      <c r="A342" s="117"/>
      <c r="B342" s="109"/>
      <c r="C342" s="113"/>
      <c r="D342" s="113"/>
      <c r="E342" s="110"/>
      <c r="F342" s="110"/>
      <c r="G342" s="110"/>
      <c r="H342" s="110"/>
      <c r="I342" s="110"/>
      <c r="J342" s="110"/>
      <c r="K342" s="111"/>
      <c r="L342" s="113"/>
      <c r="M342" s="114"/>
      <c r="N342" s="114"/>
      <c r="O342" s="114"/>
      <c r="P342" s="114"/>
      <c r="Q342" s="114"/>
      <c r="R342" s="114"/>
    </row>
    <row r="343" spans="1:18" x14ac:dyDescent="0.3">
      <c r="A343" s="117"/>
      <c r="B343" s="109"/>
      <c r="C343" s="113"/>
      <c r="D343" s="113"/>
      <c r="E343" s="110"/>
      <c r="F343" s="110"/>
      <c r="G343" s="110"/>
      <c r="H343" s="110"/>
      <c r="I343" s="110"/>
      <c r="J343" s="110"/>
      <c r="K343" s="111"/>
      <c r="L343" s="113"/>
      <c r="M343" s="114"/>
      <c r="N343" s="114"/>
      <c r="O343" s="114"/>
      <c r="P343" s="114"/>
      <c r="Q343" s="114"/>
      <c r="R343" s="114"/>
    </row>
    <row r="344" spans="1:18" x14ac:dyDescent="0.3">
      <c r="A344" s="117"/>
      <c r="B344" s="109"/>
      <c r="C344" s="113"/>
      <c r="D344" s="113"/>
      <c r="E344" s="110"/>
      <c r="F344" s="110"/>
      <c r="G344" s="110"/>
      <c r="H344" s="110"/>
      <c r="I344" s="110"/>
      <c r="J344" s="110"/>
      <c r="K344" s="111"/>
      <c r="L344" s="113"/>
      <c r="M344" s="114"/>
      <c r="N344" s="114"/>
      <c r="O344" s="114"/>
      <c r="P344" s="114"/>
      <c r="Q344" s="114"/>
      <c r="R344" s="114"/>
    </row>
    <row r="345" spans="1:18" x14ac:dyDescent="0.3">
      <c r="A345" s="117"/>
      <c r="B345" s="109"/>
      <c r="C345" s="113"/>
      <c r="D345" s="113"/>
      <c r="E345" s="110"/>
      <c r="F345" s="110"/>
      <c r="G345" s="110"/>
      <c r="H345" s="110"/>
      <c r="I345" s="110"/>
      <c r="J345" s="110"/>
      <c r="K345" s="111"/>
      <c r="L345" s="113"/>
      <c r="M345" s="114"/>
      <c r="N345" s="114"/>
      <c r="O345" s="114"/>
      <c r="P345" s="114"/>
      <c r="Q345" s="114"/>
      <c r="R345" s="114"/>
    </row>
    <row r="346" spans="1:18" x14ac:dyDescent="0.3">
      <c r="A346" s="117"/>
      <c r="B346" s="109"/>
      <c r="C346" s="113"/>
      <c r="D346" s="113"/>
      <c r="E346" s="110"/>
      <c r="F346" s="110"/>
      <c r="G346" s="110"/>
      <c r="H346" s="110"/>
      <c r="I346" s="110"/>
      <c r="J346" s="110"/>
      <c r="K346" s="111"/>
      <c r="L346" s="113"/>
      <c r="M346" s="114"/>
      <c r="N346" s="114"/>
      <c r="O346" s="114"/>
      <c r="P346" s="114"/>
      <c r="Q346" s="114"/>
      <c r="R346" s="114"/>
    </row>
    <row r="347" spans="1:18" x14ac:dyDescent="0.3">
      <c r="A347" s="122"/>
      <c r="B347" s="109"/>
      <c r="C347" s="113"/>
      <c r="D347" s="113"/>
      <c r="E347" s="120"/>
      <c r="F347" s="120"/>
      <c r="G347" s="120"/>
      <c r="H347" s="120"/>
      <c r="I347" s="120"/>
      <c r="J347" s="121"/>
      <c r="K347" s="122"/>
      <c r="L347" s="113"/>
      <c r="M347" s="114"/>
      <c r="N347" s="114"/>
      <c r="O347" s="114"/>
      <c r="P347" s="114"/>
      <c r="Q347" s="114"/>
      <c r="R347" s="114"/>
    </row>
    <row r="348" spans="1:18" x14ac:dyDescent="0.3">
      <c r="A348" s="117"/>
      <c r="B348" s="109"/>
      <c r="C348" s="113"/>
      <c r="D348" s="113"/>
      <c r="E348" s="116"/>
      <c r="F348" s="116"/>
      <c r="G348" s="116"/>
      <c r="H348" s="116"/>
      <c r="I348" s="116"/>
      <c r="J348" s="116"/>
      <c r="K348" s="117"/>
      <c r="L348" s="113"/>
      <c r="M348" s="114"/>
      <c r="N348" s="114"/>
      <c r="O348" s="114"/>
      <c r="P348" s="114"/>
      <c r="Q348" s="114"/>
      <c r="R348" s="114"/>
    </row>
    <row r="349" spans="1:18" x14ac:dyDescent="0.3">
      <c r="A349" s="117"/>
      <c r="B349" s="109"/>
      <c r="C349" s="113"/>
      <c r="D349" s="113"/>
      <c r="E349" s="116"/>
      <c r="F349" s="116"/>
      <c r="G349" s="116"/>
      <c r="H349" s="116"/>
      <c r="I349" s="116"/>
      <c r="J349" s="116"/>
      <c r="K349" s="117"/>
      <c r="L349" s="113"/>
      <c r="M349" s="114"/>
      <c r="N349" s="114"/>
      <c r="O349" s="114"/>
      <c r="P349" s="114"/>
      <c r="Q349" s="114"/>
      <c r="R349" s="114"/>
    </row>
    <row r="350" spans="1:18" x14ac:dyDescent="0.3">
      <c r="A350" s="117"/>
      <c r="B350" s="109"/>
      <c r="C350" s="113"/>
      <c r="D350" s="113"/>
      <c r="E350" s="116"/>
      <c r="F350" s="116"/>
      <c r="G350" s="116"/>
      <c r="H350" s="116"/>
      <c r="I350" s="116"/>
      <c r="J350" s="116"/>
      <c r="K350" s="117"/>
      <c r="L350" s="113"/>
      <c r="M350" s="114"/>
      <c r="N350" s="114"/>
      <c r="O350" s="114"/>
      <c r="P350" s="114"/>
      <c r="Q350" s="114"/>
      <c r="R350" s="114"/>
    </row>
    <row r="351" spans="1:18" x14ac:dyDescent="0.3">
      <c r="A351" s="111"/>
      <c r="B351" s="109"/>
      <c r="C351" s="113"/>
      <c r="D351" s="113"/>
      <c r="E351" s="110"/>
      <c r="F351" s="110"/>
      <c r="G351" s="110"/>
      <c r="H351" s="126"/>
      <c r="I351" s="110"/>
      <c r="J351" s="110"/>
      <c r="K351" s="111"/>
      <c r="L351" s="113"/>
      <c r="M351" s="114"/>
      <c r="N351" s="114"/>
      <c r="O351" s="114"/>
      <c r="P351" s="114"/>
      <c r="Q351" s="114"/>
      <c r="R351" s="114"/>
    </row>
    <row r="352" spans="1:18" x14ac:dyDescent="0.3">
      <c r="A352" s="111"/>
      <c r="B352" s="109"/>
      <c r="C352" s="113"/>
      <c r="D352" s="113"/>
      <c r="E352" s="110"/>
      <c r="F352" s="110"/>
      <c r="G352" s="110"/>
      <c r="H352" s="126"/>
      <c r="I352" s="110"/>
      <c r="J352" s="110"/>
      <c r="K352" s="111"/>
      <c r="L352" s="113"/>
      <c r="M352" s="114"/>
      <c r="N352" s="114"/>
      <c r="O352" s="114"/>
      <c r="P352" s="114"/>
      <c r="Q352" s="114"/>
      <c r="R352" s="114"/>
    </row>
    <row r="353" spans="1:18" x14ac:dyDescent="0.3">
      <c r="A353" s="111"/>
      <c r="B353" s="109"/>
      <c r="C353" s="113"/>
      <c r="D353" s="113"/>
      <c r="E353" s="110"/>
      <c r="F353" s="110"/>
      <c r="G353" s="110"/>
      <c r="H353" s="126"/>
      <c r="I353" s="110"/>
      <c r="J353" s="110"/>
      <c r="K353" s="111"/>
      <c r="L353" s="113"/>
      <c r="M353" s="114"/>
      <c r="N353" s="114"/>
      <c r="O353" s="114"/>
      <c r="P353" s="114"/>
      <c r="Q353" s="114"/>
      <c r="R353" s="114"/>
    </row>
    <row r="354" spans="1:18" x14ac:dyDescent="0.3">
      <c r="A354" s="117"/>
      <c r="B354" s="109"/>
      <c r="C354" s="113"/>
      <c r="D354" s="113"/>
      <c r="E354" s="116"/>
      <c r="F354" s="116"/>
      <c r="G354" s="116"/>
      <c r="H354" s="116"/>
      <c r="I354" s="116"/>
      <c r="J354" s="116"/>
      <c r="K354" s="117"/>
      <c r="L354" s="113"/>
      <c r="M354" s="114"/>
      <c r="N354" s="114"/>
      <c r="O354" s="114"/>
      <c r="P354" s="114"/>
      <c r="Q354" s="114"/>
      <c r="R354" s="114"/>
    </row>
    <row r="355" spans="1:18" x14ac:dyDescent="0.3">
      <c r="A355" s="117"/>
      <c r="B355" s="109"/>
      <c r="C355" s="113"/>
      <c r="D355" s="113"/>
      <c r="E355" s="116"/>
      <c r="F355" s="116"/>
      <c r="G355" s="116"/>
      <c r="H355" s="116"/>
      <c r="I355" s="116"/>
      <c r="J355" s="116"/>
      <c r="K355" s="117"/>
      <c r="L355" s="113"/>
      <c r="M355" s="114"/>
      <c r="N355" s="114"/>
      <c r="O355" s="114"/>
      <c r="P355" s="114"/>
      <c r="Q355" s="114"/>
      <c r="R355" s="114"/>
    </row>
    <row r="356" spans="1:18" x14ac:dyDescent="0.3">
      <c r="A356" s="117"/>
      <c r="B356" s="109"/>
      <c r="C356" s="113"/>
      <c r="D356" s="116"/>
      <c r="E356" s="116"/>
      <c r="F356" s="116"/>
      <c r="G356" s="116"/>
      <c r="H356" s="116"/>
      <c r="I356" s="116"/>
      <c r="J356" s="116"/>
      <c r="K356" s="117"/>
      <c r="L356" s="113"/>
      <c r="M356" s="118"/>
      <c r="N356" s="118"/>
      <c r="O356" s="118"/>
      <c r="P356" s="118"/>
      <c r="Q356" s="114"/>
      <c r="R356" s="114"/>
    </row>
    <row r="357" spans="1:18" x14ac:dyDescent="0.3">
      <c r="A357" s="111"/>
      <c r="B357" s="109"/>
      <c r="C357" s="113"/>
      <c r="D357" s="113"/>
      <c r="E357" s="110"/>
      <c r="F357" s="110"/>
      <c r="G357" s="110"/>
      <c r="H357" s="116"/>
      <c r="I357" s="110"/>
      <c r="J357" s="110"/>
      <c r="K357" s="111"/>
      <c r="L357" s="113"/>
      <c r="M357" s="114"/>
      <c r="N357" s="114"/>
      <c r="O357" s="114"/>
      <c r="P357" s="114"/>
      <c r="Q357" s="114"/>
      <c r="R357" s="114"/>
    </row>
    <row r="358" spans="1:18" x14ac:dyDescent="0.3">
      <c r="A358" s="111"/>
      <c r="B358" s="109"/>
      <c r="C358" s="113"/>
      <c r="D358" s="113"/>
      <c r="E358" s="110"/>
      <c r="F358" s="110"/>
      <c r="G358" s="110"/>
      <c r="H358" s="126"/>
      <c r="I358" s="110"/>
      <c r="J358" s="110"/>
      <c r="K358" s="111"/>
      <c r="L358" s="113"/>
      <c r="M358" s="114"/>
      <c r="N358" s="114"/>
      <c r="O358" s="114"/>
      <c r="P358" s="114"/>
      <c r="Q358" s="114"/>
      <c r="R358" s="114"/>
    </row>
    <row r="359" spans="1:18" x14ac:dyDescent="0.3">
      <c r="A359" s="111"/>
      <c r="B359" s="109"/>
      <c r="C359" s="113"/>
      <c r="D359" s="113"/>
      <c r="E359" s="110"/>
      <c r="F359" s="110"/>
      <c r="G359" s="110"/>
      <c r="H359" s="126"/>
      <c r="I359" s="110"/>
      <c r="J359" s="110"/>
      <c r="K359" s="111"/>
      <c r="L359" s="113"/>
      <c r="M359" s="114"/>
      <c r="N359" s="114"/>
      <c r="O359" s="114"/>
      <c r="P359" s="114"/>
      <c r="Q359" s="114"/>
      <c r="R359" s="114"/>
    </row>
    <row r="360" spans="1:18" x14ac:dyDescent="0.3">
      <c r="A360" s="117"/>
      <c r="B360" s="109"/>
      <c r="C360" s="113"/>
      <c r="D360" s="113"/>
      <c r="E360" s="116"/>
      <c r="F360" s="116"/>
      <c r="G360" s="116"/>
      <c r="H360" s="116"/>
      <c r="I360" s="116"/>
      <c r="J360" s="116"/>
      <c r="K360" s="117"/>
      <c r="L360" s="113"/>
      <c r="M360" s="114"/>
      <c r="N360" s="114"/>
      <c r="O360" s="114"/>
      <c r="P360" s="114"/>
      <c r="Q360" s="114"/>
      <c r="R360" s="114"/>
    </row>
    <row r="361" spans="1:18" x14ac:dyDescent="0.3">
      <c r="A361" s="117"/>
      <c r="B361" s="109"/>
      <c r="C361" s="113"/>
      <c r="D361" s="113"/>
      <c r="E361" s="116"/>
      <c r="F361" s="116"/>
      <c r="G361" s="116"/>
      <c r="H361" s="116"/>
      <c r="I361" s="116"/>
      <c r="J361" s="116"/>
      <c r="K361" s="117"/>
      <c r="L361" s="113"/>
      <c r="M361" s="114"/>
      <c r="N361" s="114"/>
      <c r="O361" s="114"/>
      <c r="P361" s="114"/>
      <c r="Q361" s="114"/>
      <c r="R361" s="114"/>
    </row>
    <row r="362" spans="1:18" x14ac:dyDescent="0.3">
      <c r="A362" s="117"/>
      <c r="B362" s="109"/>
      <c r="C362" s="113"/>
      <c r="D362" s="113"/>
      <c r="E362" s="116"/>
      <c r="F362" s="116"/>
      <c r="G362" s="116"/>
      <c r="H362" s="116"/>
      <c r="I362" s="116"/>
      <c r="J362" s="116"/>
      <c r="K362" s="117"/>
      <c r="L362" s="113"/>
      <c r="M362" s="114"/>
      <c r="N362" s="114"/>
      <c r="O362" s="114"/>
      <c r="P362" s="114"/>
      <c r="Q362" s="114"/>
      <c r="R362" s="114"/>
    </row>
    <row r="363" spans="1:18" x14ac:dyDescent="0.3">
      <c r="A363" s="117"/>
      <c r="B363" s="109"/>
      <c r="C363" s="113"/>
      <c r="D363" s="113"/>
      <c r="E363" s="116"/>
      <c r="F363" s="116"/>
      <c r="G363" s="116"/>
      <c r="H363" s="116"/>
      <c r="I363" s="116"/>
      <c r="J363" s="116"/>
      <c r="K363" s="117"/>
      <c r="L363" s="113"/>
      <c r="M363" s="114"/>
      <c r="N363" s="114"/>
      <c r="O363" s="114"/>
      <c r="P363" s="114"/>
      <c r="Q363" s="114"/>
      <c r="R363" s="114"/>
    </row>
    <row r="364" spans="1:18" x14ac:dyDescent="0.3">
      <c r="A364" s="117"/>
      <c r="B364" s="109"/>
      <c r="C364" s="113"/>
      <c r="D364" s="113"/>
      <c r="E364" s="116"/>
      <c r="F364" s="116"/>
      <c r="G364" s="116"/>
      <c r="H364" s="116"/>
      <c r="I364" s="116"/>
      <c r="J364" s="116"/>
      <c r="K364" s="117"/>
      <c r="L364" s="113"/>
      <c r="M364" s="114"/>
      <c r="N364" s="114"/>
      <c r="O364" s="114"/>
      <c r="P364" s="114"/>
      <c r="Q364" s="114"/>
      <c r="R364" s="114"/>
    </row>
    <row r="365" spans="1:18" x14ac:dyDescent="0.3">
      <c r="A365" s="117"/>
      <c r="B365" s="109"/>
      <c r="C365" s="113"/>
      <c r="D365" s="113"/>
      <c r="E365" s="116"/>
      <c r="F365" s="116"/>
      <c r="G365" s="116"/>
      <c r="H365" s="110"/>
      <c r="I365" s="110"/>
      <c r="J365" s="110"/>
      <c r="K365" s="111"/>
      <c r="L365" s="113"/>
      <c r="M365" s="114"/>
      <c r="N365" s="114"/>
      <c r="O365" s="114"/>
      <c r="P365" s="114"/>
      <c r="Q365" s="114"/>
      <c r="R365" s="114"/>
    </row>
    <row r="366" spans="1:18" x14ac:dyDescent="0.3">
      <c r="A366" s="117"/>
      <c r="B366" s="109"/>
      <c r="C366" s="113"/>
      <c r="D366" s="113"/>
      <c r="E366" s="116"/>
      <c r="F366" s="116"/>
      <c r="G366" s="116"/>
      <c r="H366" s="110"/>
      <c r="I366" s="110"/>
      <c r="J366" s="110"/>
      <c r="K366" s="111"/>
      <c r="L366" s="113"/>
      <c r="M366" s="114"/>
      <c r="N366" s="114"/>
      <c r="O366" s="114"/>
      <c r="P366" s="114"/>
      <c r="Q366" s="114"/>
      <c r="R366" s="114"/>
    </row>
    <row r="367" spans="1:18" x14ac:dyDescent="0.3">
      <c r="A367" s="117"/>
      <c r="B367" s="109"/>
      <c r="C367" s="113"/>
      <c r="D367" s="113"/>
      <c r="E367" s="116"/>
      <c r="F367" s="116"/>
      <c r="G367" s="116"/>
      <c r="H367" s="116"/>
      <c r="I367" s="116"/>
      <c r="J367" s="116"/>
      <c r="K367" s="117"/>
      <c r="L367" s="113"/>
      <c r="M367" s="114"/>
      <c r="N367" s="114"/>
      <c r="O367" s="114"/>
      <c r="P367" s="114"/>
      <c r="Q367" s="114"/>
      <c r="R367" s="114"/>
    </row>
    <row r="368" spans="1:18" x14ac:dyDescent="0.3">
      <c r="A368" s="117"/>
      <c r="B368" s="109"/>
      <c r="C368" s="113"/>
      <c r="D368" s="113"/>
      <c r="E368" s="116"/>
      <c r="F368" s="116"/>
      <c r="G368" s="116"/>
      <c r="H368" s="116"/>
      <c r="I368" s="110"/>
      <c r="J368" s="110"/>
      <c r="K368" s="111"/>
      <c r="L368" s="113"/>
      <c r="M368" s="114"/>
      <c r="N368" s="114"/>
      <c r="O368" s="114"/>
      <c r="P368" s="114"/>
      <c r="Q368" s="114"/>
      <c r="R368" s="114"/>
    </row>
    <row r="369" spans="1:18" x14ac:dyDescent="0.3">
      <c r="A369" s="117"/>
      <c r="B369" s="109"/>
      <c r="C369" s="113"/>
      <c r="D369" s="113"/>
      <c r="E369" s="116"/>
      <c r="F369" s="116"/>
      <c r="G369" s="116"/>
      <c r="H369" s="116"/>
      <c r="I369" s="110"/>
      <c r="J369" s="110"/>
      <c r="K369" s="111"/>
      <c r="L369" s="113"/>
      <c r="M369" s="114"/>
      <c r="N369" s="114"/>
      <c r="O369" s="114"/>
      <c r="P369" s="114"/>
      <c r="Q369" s="114"/>
      <c r="R369" s="114"/>
    </row>
    <row r="370" spans="1:18" x14ac:dyDescent="0.3">
      <c r="A370" s="117"/>
      <c r="B370" s="109"/>
      <c r="C370" s="113"/>
      <c r="D370" s="113"/>
      <c r="E370" s="116"/>
      <c r="F370" s="116"/>
      <c r="G370" s="116"/>
      <c r="H370" s="116"/>
      <c r="I370" s="110"/>
      <c r="J370" s="110"/>
      <c r="K370" s="111"/>
      <c r="L370" s="113"/>
      <c r="M370" s="114"/>
      <c r="N370" s="114"/>
      <c r="O370" s="114"/>
      <c r="P370" s="114"/>
      <c r="Q370" s="114"/>
      <c r="R370" s="114"/>
    </row>
    <row r="371" spans="1:18" x14ac:dyDescent="0.3">
      <c r="A371" s="122"/>
      <c r="B371" s="109"/>
      <c r="C371" s="113"/>
      <c r="D371" s="113"/>
      <c r="E371" s="110"/>
      <c r="F371" s="110"/>
      <c r="G371" s="110"/>
      <c r="H371" s="113"/>
      <c r="I371" s="110"/>
      <c r="J371" s="110"/>
      <c r="K371" s="111"/>
      <c r="L371" s="113"/>
      <c r="M371" s="114"/>
      <c r="N371" s="114"/>
      <c r="O371" s="114"/>
      <c r="P371" s="114"/>
      <c r="Q371" s="114"/>
      <c r="R371" s="114"/>
    </row>
    <row r="372" spans="1:18" x14ac:dyDescent="0.3">
      <c r="A372" s="117"/>
      <c r="B372" s="109"/>
      <c r="C372" s="113"/>
      <c r="D372" s="113"/>
      <c r="E372" s="116"/>
      <c r="F372" s="116"/>
      <c r="G372" s="116"/>
      <c r="H372" s="116"/>
      <c r="I372" s="116"/>
      <c r="J372" s="116"/>
      <c r="K372" s="117"/>
      <c r="L372" s="113"/>
      <c r="M372" s="114"/>
      <c r="N372" s="114"/>
      <c r="O372" s="114"/>
      <c r="P372" s="114"/>
      <c r="Q372" s="114"/>
      <c r="R372" s="114"/>
    </row>
    <row r="373" spans="1:18" x14ac:dyDescent="0.3">
      <c r="A373" s="117"/>
      <c r="B373" s="109"/>
      <c r="C373" s="113"/>
      <c r="D373" s="113"/>
      <c r="E373" s="116"/>
      <c r="F373" s="116"/>
      <c r="G373" s="116"/>
      <c r="H373" s="116"/>
      <c r="I373" s="116"/>
      <c r="J373" s="116"/>
      <c r="K373" s="117"/>
      <c r="L373" s="113"/>
      <c r="M373" s="114"/>
      <c r="N373" s="114"/>
      <c r="O373" s="114"/>
      <c r="P373" s="114"/>
      <c r="Q373" s="114"/>
      <c r="R373" s="114"/>
    </row>
    <row r="374" spans="1:18" x14ac:dyDescent="0.3">
      <c r="A374" s="117"/>
      <c r="B374" s="109"/>
      <c r="C374" s="113"/>
      <c r="D374" s="113"/>
      <c r="E374" s="116"/>
      <c r="F374" s="116"/>
      <c r="G374" s="116"/>
      <c r="H374" s="116"/>
      <c r="I374" s="116"/>
      <c r="J374" s="116"/>
      <c r="K374" s="117"/>
      <c r="L374" s="113"/>
      <c r="M374" s="114"/>
      <c r="N374" s="114"/>
      <c r="O374" s="114"/>
      <c r="P374" s="114"/>
      <c r="Q374" s="114"/>
      <c r="R374" s="114"/>
    </row>
    <row r="375" spans="1:18" x14ac:dyDescent="0.3">
      <c r="A375" s="117"/>
      <c r="B375" s="109"/>
      <c r="C375" s="125"/>
      <c r="D375" s="125"/>
      <c r="E375" s="125"/>
      <c r="F375" s="125"/>
      <c r="G375" s="116"/>
      <c r="H375" s="116"/>
      <c r="I375" s="116"/>
      <c r="J375" s="116"/>
      <c r="K375" s="116"/>
      <c r="L375" s="116"/>
      <c r="M375" s="114"/>
      <c r="N375" s="114"/>
      <c r="O375" s="114"/>
      <c r="P375" s="114"/>
      <c r="Q375" s="114"/>
      <c r="R375" s="114"/>
    </row>
    <row r="376" spans="1:18" x14ac:dyDescent="0.3">
      <c r="A376" s="117"/>
      <c r="B376" s="109"/>
      <c r="C376" s="113"/>
      <c r="D376" s="113"/>
      <c r="E376" s="116"/>
      <c r="F376" s="116"/>
      <c r="G376" s="116"/>
      <c r="H376" s="116"/>
      <c r="I376" s="116"/>
      <c r="J376" s="116"/>
      <c r="K376" s="117"/>
      <c r="L376" s="113"/>
      <c r="M376" s="114"/>
      <c r="N376" s="114"/>
      <c r="O376" s="114"/>
      <c r="P376" s="114"/>
      <c r="Q376" s="114"/>
      <c r="R376" s="114"/>
    </row>
    <row r="377" spans="1:18" x14ac:dyDescent="0.3">
      <c r="A377" s="117"/>
      <c r="B377" s="109"/>
      <c r="C377" s="113"/>
      <c r="D377" s="113"/>
      <c r="E377" s="116"/>
      <c r="F377" s="116"/>
      <c r="G377" s="116"/>
      <c r="H377" s="116"/>
      <c r="I377" s="116"/>
      <c r="J377" s="116"/>
      <c r="K377" s="117"/>
      <c r="L377" s="113"/>
      <c r="M377" s="114"/>
      <c r="N377" s="114"/>
      <c r="O377" s="114"/>
      <c r="P377" s="114"/>
      <c r="Q377" s="114"/>
      <c r="R377" s="114"/>
    </row>
    <row r="378" spans="1:18" x14ac:dyDescent="0.3">
      <c r="A378" s="122"/>
      <c r="B378" s="109"/>
      <c r="C378" s="113"/>
      <c r="D378" s="113"/>
      <c r="E378" s="110"/>
      <c r="F378" s="110"/>
      <c r="G378" s="110"/>
      <c r="H378" s="113"/>
      <c r="I378" s="110"/>
      <c r="J378" s="110"/>
      <c r="K378" s="111"/>
      <c r="L378" s="113"/>
      <c r="M378" s="114"/>
      <c r="N378" s="114"/>
      <c r="O378" s="114"/>
      <c r="P378" s="114"/>
      <c r="Q378" s="114"/>
      <c r="R378" s="114"/>
    </row>
    <row r="379" spans="1:18" x14ac:dyDescent="0.3">
      <c r="A379" s="117"/>
      <c r="B379" s="109"/>
      <c r="C379" s="113"/>
      <c r="D379" s="113"/>
      <c r="E379" s="116"/>
      <c r="F379" s="116"/>
      <c r="G379" s="116"/>
      <c r="H379" s="113"/>
      <c r="I379" s="116"/>
      <c r="J379" s="116"/>
      <c r="K379" s="117"/>
      <c r="L379" s="113"/>
      <c r="M379" s="114"/>
      <c r="N379" s="114"/>
      <c r="O379" s="114"/>
      <c r="P379" s="114"/>
      <c r="Q379" s="114"/>
      <c r="R379" s="114"/>
    </row>
    <row r="380" spans="1:18" x14ac:dyDescent="0.3">
      <c r="A380" s="130"/>
      <c r="B380" s="109"/>
      <c r="C380" s="113"/>
      <c r="D380" s="113"/>
      <c r="E380" s="113"/>
      <c r="F380" s="113"/>
      <c r="G380" s="113"/>
      <c r="H380" s="110"/>
      <c r="I380" s="110"/>
      <c r="J380" s="110"/>
      <c r="K380" s="111"/>
      <c r="L380" s="113"/>
      <c r="M380" s="114"/>
      <c r="N380" s="114"/>
      <c r="O380" s="114"/>
      <c r="P380" s="114"/>
      <c r="Q380" s="114"/>
      <c r="R380" s="114"/>
    </row>
    <row r="381" spans="1:18" x14ac:dyDescent="0.3">
      <c r="A381" s="130"/>
      <c r="B381" s="109"/>
      <c r="C381" s="113"/>
      <c r="D381" s="113"/>
      <c r="E381" s="113"/>
      <c r="F381" s="113"/>
      <c r="G381" s="113"/>
      <c r="H381" s="110"/>
      <c r="I381" s="110"/>
      <c r="J381" s="110"/>
      <c r="K381" s="111"/>
      <c r="L381" s="113"/>
      <c r="M381" s="114"/>
      <c r="N381" s="114"/>
      <c r="O381" s="114"/>
      <c r="P381" s="114"/>
      <c r="Q381" s="114"/>
      <c r="R381" s="114"/>
    </row>
    <row r="382" spans="1:18" x14ac:dyDescent="0.3">
      <c r="A382" s="130"/>
      <c r="B382" s="109"/>
      <c r="C382" s="113"/>
      <c r="D382" s="113"/>
      <c r="E382" s="113"/>
      <c r="F382" s="113"/>
      <c r="G382" s="113"/>
      <c r="H382" s="110"/>
      <c r="I382" s="110"/>
      <c r="J382" s="110"/>
      <c r="K382" s="111"/>
      <c r="L382" s="113"/>
      <c r="M382" s="114"/>
      <c r="N382" s="114"/>
      <c r="O382" s="114"/>
      <c r="P382" s="114"/>
      <c r="Q382" s="114"/>
      <c r="R382" s="114"/>
    </row>
    <row r="383" spans="1:18" x14ac:dyDescent="0.3">
      <c r="A383" s="130"/>
      <c r="B383" s="109"/>
      <c r="C383" s="135"/>
      <c r="D383" s="135"/>
      <c r="E383" s="135"/>
      <c r="F383" s="135"/>
      <c r="G383" s="113"/>
      <c r="H383" s="110"/>
      <c r="I383" s="110"/>
      <c r="J383" s="110"/>
      <c r="K383" s="110"/>
      <c r="L383" s="110"/>
      <c r="M383" s="114"/>
      <c r="N383" s="114"/>
      <c r="O383" s="114"/>
      <c r="P383" s="114"/>
      <c r="Q383" s="114"/>
      <c r="R383" s="114"/>
    </row>
    <row r="384" spans="1:18" x14ac:dyDescent="0.3">
      <c r="A384" s="130"/>
      <c r="B384" s="109"/>
      <c r="C384" s="113"/>
      <c r="D384" s="113"/>
      <c r="E384" s="113"/>
      <c r="F384" s="113"/>
      <c r="G384" s="113"/>
      <c r="H384" s="110"/>
      <c r="I384" s="110"/>
      <c r="J384" s="110"/>
      <c r="K384" s="111"/>
      <c r="L384" s="113"/>
      <c r="M384" s="114"/>
      <c r="N384" s="114"/>
      <c r="O384" s="114"/>
      <c r="P384" s="114"/>
      <c r="Q384" s="114"/>
      <c r="R384" s="114"/>
    </row>
    <row r="385" spans="1:18" x14ac:dyDescent="0.3">
      <c r="A385" s="130"/>
      <c r="B385" s="109"/>
      <c r="C385" s="113"/>
      <c r="D385" s="113"/>
      <c r="E385" s="113"/>
      <c r="F385" s="113"/>
      <c r="G385" s="113"/>
      <c r="H385" s="110"/>
      <c r="I385" s="110"/>
      <c r="J385" s="110"/>
      <c r="K385" s="111"/>
      <c r="L385" s="113"/>
      <c r="M385" s="114"/>
      <c r="N385" s="114"/>
      <c r="O385" s="114"/>
      <c r="P385" s="114"/>
      <c r="Q385" s="114"/>
      <c r="R385" s="114"/>
    </row>
    <row r="386" spans="1:18" x14ac:dyDescent="0.3">
      <c r="A386" s="117"/>
      <c r="B386" s="109"/>
      <c r="C386" s="113"/>
      <c r="D386" s="113"/>
      <c r="E386" s="110"/>
      <c r="F386" s="110"/>
      <c r="G386" s="110"/>
      <c r="H386" s="110"/>
      <c r="I386" s="110"/>
      <c r="J386" s="110"/>
      <c r="K386" s="111"/>
      <c r="L386" s="113"/>
      <c r="M386" s="114"/>
      <c r="N386" s="114"/>
      <c r="O386" s="114"/>
      <c r="P386" s="114"/>
      <c r="Q386" s="114"/>
      <c r="R386" s="114"/>
    </row>
    <row r="387" spans="1:18" x14ac:dyDescent="0.3">
      <c r="A387" s="117"/>
      <c r="B387" s="109"/>
      <c r="C387" s="113"/>
      <c r="D387" s="113"/>
      <c r="E387" s="110"/>
      <c r="F387" s="110"/>
      <c r="G387" s="110"/>
      <c r="H387" s="116"/>
      <c r="I387" s="110"/>
      <c r="J387" s="110"/>
      <c r="K387" s="111"/>
      <c r="L387" s="113"/>
      <c r="M387" s="114"/>
      <c r="N387" s="114"/>
      <c r="O387" s="114"/>
      <c r="P387" s="114"/>
      <c r="Q387" s="114"/>
      <c r="R387" s="114"/>
    </row>
    <row r="388" spans="1:18" x14ac:dyDescent="0.3">
      <c r="A388" s="117"/>
      <c r="B388" s="109"/>
      <c r="C388" s="113"/>
      <c r="D388" s="113"/>
      <c r="E388" s="110"/>
      <c r="F388" s="110"/>
      <c r="G388" s="110"/>
      <c r="H388" s="116"/>
      <c r="I388" s="110"/>
      <c r="J388" s="110"/>
      <c r="K388" s="111"/>
      <c r="L388" s="113"/>
      <c r="M388" s="114"/>
      <c r="N388" s="114"/>
      <c r="O388" s="114"/>
      <c r="P388" s="114"/>
      <c r="Q388" s="114"/>
      <c r="R388" s="114"/>
    </row>
    <row r="389" spans="1:18" x14ac:dyDescent="0.3">
      <c r="A389" s="117"/>
      <c r="B389" s="109"/>
      <c r="C389" s="113"/>
      <c r="D389" s="113"/>
      <c r="E389" s="110"/>
      <c r="F389" s="110"/>
      <c r="G389" s="110"/>
      <c r="H389" s="116"/>
      <c r="I389" s="110"/>
      <c r="J389" s="110"/>
      <c r="K389" s="111"/>
      <c r="L389" s="113"/>
      <c r="M389" s="114"/>
      <c r="N389" s="114"/>
      <c r="O389" s="114"/>
      <c r="P389" s="114"/>
      <c r="Q389" s="114"/>
      <c r="R389" s="114"/>
    </row>
    <row r="390" spans="1:18" x14ac:dyDescent="0.3">
      <c r="A390" s="117"/>
      <c r="B390" s="109"/>
      <c r="C390" s="113"/>
      <c r="D390" s="113"/>
      <c r="E390" s="110"/>
      <c r="F390" s="110"/>
      <c r="G390" s="110"/>
      <c r="H390" s="116"/>
      <c r="I390" s="110"/>
      <c r="J390" s="110"/>
      <c r="K390" s="111"/>
      <c r="L390" s="113"/>
      <c r="M390" s="114"/>
      <c r="N390" s="114"/>
      <c r="O390" s="114"/>
      <c r="P390" s="114"/>
      <c r="Q390" s="114"/>
      <c r="R390" s="114"/>
    </row>
    <row r="391" spans="1:18" x14ac:dyDescent="0.3">
      <c r="A391" s="122"/>
      <c r="B391" s="109"/>
      <c r="C391" s="113"/>
      <c r="D391" s="121"/>
      <c r="E391" s="120"/>
      <c r="F391" s="120"/>
      <c r="G391" s="120"/>
      <c r="H391" s="120"/>
      <c r="I391" s="120"/>
      <c r="J391" s="120"/>
      <c r="K391" s="122"/>
      <c r="L391" s="113"/>
      <c r="M391" s="114"/>
      <c r="N391" s="114"/>
      <c r="O391" s="114"/>
      <c r="P391" s="114"/>
      <c r="Q391" s="114"/>
      <c r="R391" s="114"/>
    </row>
    <row r="392" spans="1:18" x14ac:dyDescent="0.3">
      <c r="A392" s="122"/>
      <c r="B392" s="109"/>
      <c r="C392" s="113"/>
      <c r="D392" s="113"/>
      <c r="E392" s="121"/>
      <c r="F392" s="110"/>
      <c r="G392" s="110"/>
      <c r="H392" s="110"/>
      <c r="I392" s="110"/>
      <c r="J392" s="110"/>
      <c r="K392" s="111"/>
      <c r="L392" s="113"/>
      <c r="M392" s="114"/>
      <c r="N392" s="114"/>
      <c r="O392" s="114"/>
      <c r="P392" s="114"/>
      <c r="Q392" s="114"/>
      <c r="R392" s="114"/>
    </row>
    <row r="393" spans="1:18" x14ac:dyDescent="0.3">
      <c r="A393" s="117"/>
      <c r="B393" s="109"/>
      <c r="C393" s="113"/>
      <c r="D393" s="113"/>
      <c r="E393" s="116"/>
      <c r="F393" s="116"/>
      <c r="G393" s="116"/>
      <c r="H393" s="110"/>
      <c r="I393" s="110"/>
      <c r="J393" s="110"/>
      <c r="K393" s="111"/>
      <c r="L393" s="113"/>
      <c r="M393" s="114"/>
      <c r="N393" s="114"/>
      <c r="O393" s="114"/>
      <c r="P393" s="114"/>
      <c r="Q393" s="114"/>
      <c r="R393" s="114"/>
    </row>
    <row r="394" spans="1:18" x14ac:dyDescent="0.3">
      <c r="A394" s="117"/>
      <c r="B394" s="109"/>
      <c r="C394" s="113"/>
      <c r="D394" s="113"/>
      <c r="E394" s="116"/>
      <c r="F394" s="116"/>
      <c r="G394" s="116"/>
      <c r="H394" s="110"/>
      <c r="I394" s="110"/>
      <c r="J394" s="110"/>
      <c r="K394" s="111"/>
      <c r="L394" s="113"/>
      <c r="M394" s="114"/>
      <c r="N394" s="114"/>
      <c r="O394" s="114"/>
      <c r="P394" s="114"/>
      <c r="Q394" s="114"/>
      <c r="R394" s="114"/>
    </row>
    <row r="395" spans="1:18" x14ac:dyDescent="0.3">
      <c r="A395" s="117"/>
      <c r="B395" s="109"/>
      <c r="C395" s="113"/>
      <c r="D395" s="113"/>
      <c r="E395" s="116"/>
      <c r="F395" s="116"/>
      <c r="G395" s="116"/>
      <c r="H395" s="110"/>
      <c r="I395" s="110"/>
      <c r="J395" s="110"/>
      <c r="K395" s="111"/>
      <c r="L395" s="113"/>
      <c r="M395" s="114"/>
      <c r="N395" s="114"/>
      <c r="O395" s="114"/>
      <c r="P395" s="114"/>
      <c r="Q395" s="114"/>
      <c r="R395" s="114"/>
    </row>
    <row r="396" spans="1:18" x14ac:dyDescent="0.3">
      <c r="A396" s="117"/>
      <c r="B396" s="109"/>
      <c r="C396" s="113"/>
      <c r="D396" s="113"/>
      <c r="E396" s="116"/>
      <c r="F396" s="116"/>
      <c r="G396" s="116"/>
      <c r="H396" s="110"/>
      <c r="I396" s="110"/>
      <c r="J396" s="110"/>
      <c r="K396" s="111"/>
      <c r="L396" s="113"/>
      <c r="M396" s="114"/>
      <c r="N396" s="114"/>
      <c r="O396" s="114"/>
      <c r="P396" s="114"/>
      <c r="Q396" s="114"/>
      <c r="R396" s="114"/>
    </row>
    <row r="397" spans="1:18" x14ac:dyDescent="0.3">
      <c r="A397" s="117"/>
      <c r="B397" s="109"/>
      <c r="C397" s="113"/>
      <c r="D397" s="113"/>
      <c r="E397" s="116"/>
      <c r="F397" s="116"/>
      <c r="G397" s="116"/>
      <c r="H397" s="110"/>
      <c r="I397" s="110"/>
      <c r="J397" s="110"/>
      <c r="K397" s="111"/>
      <c r="L397" s="113"/>
      <c r="M397" s="114"/>
      <c r="N397" s="114"/>
      <c r="O397" s="114"/>
      <c r="P397" s="114"/>
      <c r="Q397" s="114"/>
      <c r="R397" s="114"/>
    </row>
    <row r="398" spans="1:18" x14ac:dyDescent="0.3">
      <c r="A398" s="117"/>
      <c r="B398" s="109"/>
      <c r="C398" s="113"/>
      <c r="D398" s="113"/>
      <c r="E398" s="116"/>
      <c r="F398" s="116"/>
      <c r="G398" s="116"/>
      <c r="H398" s="110"/>
      <c r="I398" s="110"/>
      <c r="J398" s="110"/>
      <c r="K398" s="111"/>
      <c r="L398" s="113"/>
      <c r="M398" s="114"/>
      <c r="N398" s="114"/>
      <c r="O398" s="114"/>
      <c r="P398" s="114"/>
      <c r="Q398" s="114"/>
      <c r="R398" s="114"/>
    </row>
    <row r="399" spans="1:18" x14ac:dyDescent="0.3">
      <c r="A399" s="117"/>
      <c r="B399" s="109"/>
      <c r="C399" s="113"/>
      <c r="D399" s="113"/>
      <c r="E399" s="116"/>
      <c r="F399" s="116"/>
      <c r="G399" s="116"/>
      <c r="H399" s="110"/>
      <c r="I399" s="110"/>
      <c r="J399" s="110"/>
      <c r="K399" s="111"/>
      <c r="L399" s="113"/>
      <c r="M399" s="114"/>
      <c r="N399" s="114"/>
      <c r="O399" s="114"/>
      <c r="P399" s="114"/>
      <c r="Q399" s="114"/>
      <c r="R399" s="114"/>
    </row>
    <row r="400" spans="1:18" x14ac:dyDescent="0.3">
      <c r="A400" s="117"/>
      <c r="B400" s="109"/>
      <c r="C400" s="113"/>
      <c r="D400" s="113"/>
      <c r="E400" s="116"/>
      <c r="F400" s="116"/>
      <c r="G400" s="116"/>
      <c r="H400" s="110"/>
      <c r="I400" s="110"/>
      <c r="J400" s="110"/>
      <c r="K400" s="111"/>
      <c r="L400" s="113"/>
      <c r="M400" s="114"/>
      <c r="N400" s="114"/>
      <c r="O400" s="114"/>
      <c r="P400" s="114"/>
      <c r="Q400" s="114"/>
      <c r="R400" s="114"/>
    </row>
    <row r="401" spans="1:18" x14ac:dyDescent="0.3">
      <c r="A401" s="117"/>
      <c r="B401" s="109"/>
      <c r="C401" s="113"/>
      <c r="D401" s="113"/>
      <c r="E401" s="116"/>
      <c r="F401" s="116"/>
      <c r="G401" s="116"/>
      <c r="H401" s="110"/>
      <c r="I401" s="110"/>
      <c r="J401" s="110"/>
      <c r="K401" s="111"/>
      <c r="L401" s="113"/>
      <c r="M401" s="114"/>
      <c r="N401" s="114"/>
      <c r="O401" s="114"/>
      <c r="P401" s="114"/>
      <c r="Q401" s="114"/>
      <c r="R401" s="114"/>
    </row>
    <row r="402" spans="1:18" x14ac:dyDescent="0.3">
      <c r="A402" s="117"/>
      <c r="B402" s="109"/>
      <c r="C402" s="113"/>
      <c r="D402" s="113"/>
      <c r="E402" s="116"/>
      <c r="F402" s="116"/>
      <c r="G402" s="116"/>
      <c r="H402" s="110"/>
      <c r="I402" s="110"/>
      <c r="J402" s="110"/>
      <c r="K402" s="111"/>
      <c r="L402" s="113"/>
      <c r="M402" s="114"/>
      <c r="N402" s="114"/>
      <c r="O402" s="114"/>
      <c r="P402" s="114"/>
      <c r="Q402" s="114"/>
      <c r="R402" s="114"/>
    </row>
    <row r="403" spans="1:18" x14ac:dyDescent="0.3">
      <c r="A403" s="117"/>
      <c r="B403" s="109"/>
      <c r="C403" s="113"/>
      <c r="D403" s="113"/>
      <c r="E403" s="116"/>
      <c r="F403" s="116"/>
      <c r="G403" s="116"/>
      <c r="H403" s="116"/>
      <c r="I403" s="116"/>
      <c r="J403" s="116"/>
      <c r="K403" s="117"/>
      <c r="L403" s="113"/>
      <c r="M403" s="114"/>
      <c r="N403" s="114"/>
      <c r="O403" s="114"/>
      <c r="P403" s="114"/>
      <c r="Q403" s="114"/>
      <c r="R403" s="114"/>
    </row>
    <row r="404" spans="1:18" x14ac:dyDescent="0.3">
      <c r="A404" s="117"/>
      <c r="B404" s="109"/>
      <c r="C404" s="113"/>
      <c r="D404" s="113"/>
      <c r="E404" s="110"/>
      <c r="F404" s="110"/>
      <c r="G404" s="110"/>
      <c r="H404" s="110"/>
      <c r="I404" s="110"/>
      <c r="J404" s="110"/>
      <c r="K404" s="111"/>
      <c r="L404" s="113"/>
      <c r="M404" s="114"/>
      <c r="N404" s="114"/>
      <c r="O404" s="114"/>
      <c r="P404" s="114"/>
      <c r="Q404" s="114"/>
      <c r="R404" s="114"/>
    </row>
    <row r="405" spans="1:18" x14ac:dyDescent="0.3">
      <c r="A405" s="111"/>
      <c r="B405" s="109"/>
      <c r="C405" s="113"/>
      <c r="D405" s="113"/>
      <c r="E405" s="110"/>
      <c r="F405" s="110"/>
      <c r="G405" s="110"/>
      <c r="H405" s="110"/>
      <c r="I405" s="110"/>
      <c r="J405" s="110"/>
      <c r="K405" s="111"/>
      <c r="L405" s="113"/>
      <c r="M405" s="114"/>
      <c r="N405" s="114"/>
      <c r="O405" s="114"/>
      <c r="P405" s="114"/>
      <c r="Q405" s="114"/>
      <c r="R405" s="114"/>
    </row>
    <row r="406" spans="1:18" x14ac:dyDescent="0.3">
      <c r="A406" s="117"/>
      <c r="B406" s="109"/>
      <c r="C406" s="113"/>
      <c r="D406" s="113"/>
      <c r="E406" s="110"/>
      <c r="F406" s="110"/>
      <c r="G406" s="110"/>
      <c r="H406" s="110"/>
      <c r="I406" s="110"/>
      <c r="J406" s="110"/>
      <c r="K406" s="111"/>
      <c r="L406" s="113"/>
      <c r="M406" s="114"/>
      <c r="N406" s="114"/>
      <c r="O406" s="114"/>
      <c r="P406" s="114"/>
      <c r="Q406" s="114"/>
      <c r="R406" s="114"/>
    </row>
    <row r="407" spans="1:18" x14ac:dyDescent="0.3">
      <c r="A407" s="117"/>
      <c r="B407" s="109"/>
      <c r="C407" s="113"/>
      <c r="D407" s="113"/>
      <c r="E407" s="110"/>
      <c r="F407" s="110"/>
      <c r="G407" s="110"/>
      <c r="H407" s="110"/>
      <c r="I407" s="110"/>
      <c r="J407" s="110"/>
      <c r="K407" s="111"/>
      <c r="L407" s="113"/>
      <c r="M407" s="114"/>
      <c r="N407" s="114"/>
      <c r="O407" s="114"/>
      <c r="P407" s="114"/>
      <c r="Q407" s="114"/>
      <c r="R407" s="114"/>
    </row>
    <row r="408" spans="1:18" x14ac:dyDescent="0.3">
      <c r="A408" s="117"/>
      <c r="B408" s="109"/>
      <c r="C408" s="113"/>
      <c r="D408" s="113"/>
      <c r="E408" s="116"/>
      <c r="F408" s="116"/>
      <c r="G408" s="116"/>
      <c r="H408" s="116"/>
      <c r="I408" s="116"/>
      <c r="J408" s="116"/>
      <c r="K408" s="117"/>
      <c r="L408" s="113"/>
      <c r="M408" s="114"/>
      <c r="N408" s="114"/>
      <c r="O408" s="114"/>
      <c r="P408" s="114"/>
      <c r="Q408" s="114"/>
      <c r="R408" s="114"/>
    </row>
    <row r="409" spans="1:18" x14ac:dyDescent="0.3">
      <c r="A409" s="130"/>
      <c r="B409" s="109"/>
      <c r="C409" s="113"/>
      <c r="D409" s="113"/>
      <c r="E409" s="113"/>
      <c r="F409" s="113"/>
      <c r="G409" s="113"/>
      <c r="H409" s="113"/>
      <c r="I409" s="113"/>
      <c r="J409" s="113"/>
      <c r="K409" s="130"/>
      <c r="L409" s="113"/>
      <c r="M409" s="134"/>
      <c r="N409" s="134"/>
      <c r="O409" s="134"/>
      <c r="P409" s="134"/>
      <c r="Q409" s="114"/>
      <c r="R409" s="114"/>
    </row>
    <row r="410" spans="1:18" x14ac:dyDescent="0.3">
      <c r="A410" s="117"/>
      <c r="B410" s="109"/>
      <c r="C410" s="113"/>
      <c r="D410" s="113"/>
      <c r="E410" s="110"/>
      <c r="F410" s="110"/>
      <c r="G410" s="110"/>
      <c r="H410" s="110"/>
      <c r="I410" s="110"/>
      <c r="J410" s="110"/>
      <c r="K410" s="111"/>
      <c r="L410" s="113"/>
      <c r="M410" s="114"/>
      <c r="N410" s="114"/>
      <c r="O410" s="114"/>
      <c r="P410" s="114"/>
      <c r="Q410" s="114"/>
      <c r="R410" s="114"/>
    </row>
    <row r="411" spans="1:18" x14ac:dyDescent="0.3">
      <c r="A411" s="117"/>
      <c r="B411" s="109"/>
      <c r="C411" s="113"/>
      <c r="D411" s="113"/>
      <c r="E411" s="110"/>
      <c r="F411" s="110"/>
      <c r="G411" s="110"/>
      <c r="H411" s="110"/>
      <c r="I411" s="110"/>
      <c r="J411" s="110"/>
      <c r="K411" s="111"/>
      <c r="L411" s="113"/>
      <c r="M411" s="114"/>
      <c r="N411" s="114"/>
      <c r="O411" s="114"/>
      <c r="P411" s="114"/>
      <c r="Q411" s="114"/>
      <c r="R411" s="114"/>
    </row>
    <row r="412" spans="1:18" x14ac:dyDescent="0.3">
      <c r="A412" s="117"/>
      <c r="B412" s="109"/>
      <c r="C412" s="113"/>
      <c r="D412" s="113"/>
      <c r="E412" s="110"/>
      <c r="F412" s="110"/>
      <c r="G412" s="110"/>
      <c r="H412" s="110"/>
      <c r="I412" s="110"/>
      <c r="J412" s="110"/>
      <c r="K412" s="111"/>
      <c r="L412" s="113"/>
      <c r="M412" s="114"/>
      <c r="N412" s="114"/>
      <c r="O412" s="114"/>
      <c r="P412" s="114"/>
      <c r="Q412" s="114"/>
      <c r="R412" s="114"/>
    </row>
    <row r="413" spans="1:18" x14ac:dyDescent="0.3">
      <c r="A413" s="122"/>
      <c r="B413" s="109"/>
      <c r="C413" s="113"/>
      <c r="D413" s="113"/>
      <c r="E413" s="110"/>
      <c r="F413" s="110"/>
      <c r="G413" s="110"/>
      <c r="H413" s="110"/>
      <c r="I413" s="110"/>
      <c r="J413" s="110"/>
      <c r="K413" s="111"/>
      <c r="L413" s="113"/>
      <c r="M413" s="114"/>
      <c r="N413" s="114"/>
      <c r="O413" s="114"/>
      <c r="P413" s="114"/>
      <c r="Q413" s="114"/>
      <c r="R413" s="114"/>
    </row>
    <row r="414" spans="1:18" x14ac:dyDescent="0.3">
      <c r="A414" s="122"/>
      <c r="B414" s="109"/>
      <c r="C414" s="113"/>
      <c r="D414" s="113"/>
      <c r="E414" s="110"/>
      <c r="F414" s="110"/>
      <c r="G414" s="110"/>
      <c r="H414" s="110"/>
      <c r="I414" s="110"/>
      <c r="J414" s="110"/>
      <c r="K414" s="111"/>
      <c r="L414" s="113"/>
      <c r="M414" s="114"/>
      <c r="N414" s="114"/>
      <c r="O414" s="114"/>
      <c r="P414" s="114"/>
      <c r="Q414" s="114"/>
      <c r="R414" s="114"/>
    </row>
    <row r="415" spans="1:18" x14ac:dyDescent="0.3">
      <c r="A415" s="117"/>
      <c r="B415" s="109"/>
      <c r="C415" s="113"/>
      <c r="D415" s="116"/>
      <c r="E415" s="116"/>
      <c r="F415" s="116"/>
      <c r="G415" s="116"/>
      <c r="H415" s="116"/>
      <c r="I415" s="116"/>
      <c r="J415" s="116"/>
      <c r="K415" s="117"/>
      <c r="L415" s="113"/>
      <c r="M415" s="118"/>
      <c r="N415" s="118"/>
      <c r="O415" s="118"/>
      <c r="P415" s="118"/>
      <c r="Q415" s="114"/>
      <c r="R415" s="114"/>
    </row>
    <row r="416" spans="1:18" x14ac:dyDescent="0.3">
      <c r="A416" s="117"/>
      <c r="B416" s="109"/>
      <c r="C416" s="113"/>
      <c r="D416" s="116"/>
      <c r="E416" s="116"/>
      <c r="F416" s="116"/>
      <c r="G416" s="116"/>
      <c r="H416" s="116"/>
      <c r="I416" s="116"/>
      <c r="J416" s="116"/>
      <c r="K416" s="117"/>
      <c r="L416" s="113"/>
      <c r="M416" s="118"/>
      <c r="N416" s="118"/>
      <c r="O416" s="118"/>
      <c r="P416" s="118"/>
      <c r="Q416" s="114"/>
      <c r="R416" s="114"/>
    </row>
    <row r="417" spans="1:18" x14ac:dyDescent="0.3">
      <c r="A417" s="117"/>
      <c r="B417" s="109"/>
      <c r="C417" s="113"/>
      <c r="D417" s="116"/>
      <c r="E417" s="116"/>
      <c r="F417" s="116"/>
      <c r="G417" s="116"/>
      <c r="H417" s="116"/>
      <c r="I417" s="116"/>
      <c r="J417" s="116"/>
      <c r="K417" s="117"/>
      <c r="L417" s="113"/>
      <c r="M417" s="118"/>
      <c r="N417" s="118"/>
      <c r="O417" s="118"/>
      <c r="P417" s="118"/>
      <c r="Q417" s="114"/>
      <c r="R417" s="114"/>
    </row>
    <row r="418" spans="1:18" x14ac:dyDescent="0.3">
      <c r="A418" s="117"/>
      <c r="B418" s="109"/>
      <c r="C418" s="113"/>
      <c r="D418" s="113"/>
      <c r="E418" s="116"/>
      <c r="F418" s="116"/>
      <c r="G418" s="116"/>
      <c r="H418" s="116"/>
      <c r="I418" s="116"/>
      <c r="J418" s="116"/>
      <c r="K418" s="117"/>
      <c r="L418" s="113"/>
      <c r="M418" s="114"/>
      <c r="N418" s="114"/>
      <c r="O418" s="114"/>
      <c r="P418" s="114"/>
      <c r="Q418" s="114"/>
      <c r="R418" s="114"/>
    </row>
    <row r="419" spans="1:18" x14ac:dyDescent="0.3">
      <c r="A419" s="117"/>
      <c r="B419" s="109"/>
      <c r="C419" s="113"/>
      <c r="D419" s="113"/>
      <c r="E419" s="116"/>
      <c r="F419" s="116"/>
      <c r="G419" s="116"/>
      <c r="H419" s="116"/>
      <c r="I419" s="116"/>
      <c r="J419" s="116"/>
      <c r="K419" s="117"/>
      <c r="L419" s="113"/>
      <c r="M419" s="114"/>
      <c r="N419" s="114"/>
      <c r="O419" s="114"/>
      <c r="P419" s="114"/>
      <c r="Q419" s="114"/>
      <c r="R419" s="114"/>
    </row>
    <row r="420" spans="1:18" x14ac:dyDescent="0.3">
      <c r="A420" s="117"/>
      <c r="B420" s="109"/>
      <c r="C420" s="113"/>
      <c r="D420" s="113"/>
      <c r="E420" s="110"/>
      <c r="F420" s="110"/>
      <c r="G420" s="110"/>
      <c r="H420" s="126"/>
      <c r="I420" s="110"/>
      <c r="J420" s="110"/>
      <c r="K420" s="111"/>
      <c r="L420" s="113"/>
      <c r="M420" s="114"/>
      <c r="N420" s="114"/>
      <c r="O420" s="114"/>
      <c r="P420" s="114"/>
      <c r="Q420" s="114"/>
      <c r="R420" s="114"/>
    </row>
    <row r="421" spans="1:18" x14ac:dyDescent="0.3">
      <c r="A421" s="117"/>
      <c r="B421" s="109"/>
      <c r="C421" s="113"/>
      <c r="D421" s="113"/>
      <c r="E421" s="110"/>
      <c r="F421" s="110"/>
      <c r="G421" s="110"/>
      <c r="H421" s="126"/>
      <c r="I421" s="110"/>
      <c r="J421" s="110"/>
      <c r="K421" s="111"/>
      <c r="L421" s="113"/>
      <c r="M421" s="114"/>
      <c r="N421" s="114"/>
      <c r="O421" s="114"/>
      <c r="P421" s="114"/>
      <c r="Q421" s="114"/>
      <c r="R421" s="114"/>
    </row>
    <row r="422" spans="1:18" x14ac:dyDescent="0.3">
      <c r="A422" s="117"/>
      <c r="B422" s="109"/>
      <c r="C422" s="113"/>
      <c r="D422" s="113"/>
      <c r="E422" s="110"/>
      <c r="F422" s="110"/>
      <c r="G422" s="110"/>
      <c r="H422" s="126"/>
      <c r="I422" s="110"/>
      <c r="J422" s="110"/>
      <c r="K422" s="111"/>
      <c r="L422" s="113"/>
      <c r="M422" s="114"/>
      <c r="N422" s="114"/>
      <c r="O422" s="114"/>
      <c r="P422" s="114"/>
      <c r="Q422" s="114"/>
      <c r="R422" s="114"/>
    </row>
    <row r="423" spans="1:18" x14ac:dyDescent="0.3">
      <c r="A423" s="117"/>
      <c r="B423" s="109"/>
      <c r="C423" s="113"/>
      <c r="D423" s="113"/>
      <c r="E423" s="110"/>
      <c r="F423" s="110"/>
      <c r="G423" s="110"/>
      <c r="H423" s="126"/>
      <c r="I423" s="110"/>
      <c r="J423" s="110"/>
      <c r="K423" s="111"/>
      <c r="L423" s="113"/>
      <c r="M423" s="114"/>
      <c r="N423" s="114"/>
      <c r="O423" s="114"/>
      <c r="P423" s="114"/>
      <c r="Q423" s="114"/>
      <c r="R423" s="114"/>
    </row>
    <row r="424" spans="1:18" x14ac:dyDescent="0.3">
      <c r="A424" s="117"/>
      <c r="B424" s="109"/>
      <c r="C424" s="113"/>
      <c r="D424" s="113"/>
      <c r="E424" s="110"/>
      <c r="F424" s="110"/>
      <c r="G424" s="110"/>
      <c r="H424" s="110"/>
      <c r="I424" s="110"/>
      <c r="J424" s="110"/>
      <c r="K424" s="111"/>
      <c r="L424" s="113"/>
      <c r="M424" s="114"/>
      <c r="N424" s="114"/>
      <c r="O424" s="114"/>
      <c r="P424" s="114"/>
      <c r="Q424" s="114"/>
      <c r="R424" s="114"/>
    </row>
    <row r="425" spans="1:18" x14ac:dyDescent="0.3">
      <c r="A425" s="117"/>
      <c r="B425" s="109"/>
      <c r="C425" s="113"/>
      <c r="D425" s="113"/>
      <c r="E425" s="110"/>
      <c r="F425" s="110"/>
      <c r="G425" s="110"/>
      <c r="H425" s="110"/>
      <c r="I425" s="110"/>
      <c r="J425" s="110"/>
      <c r="K425" s="111"/>
      <c r="L425" s="113"/>
      <c r="M425" s="114"/>
      <c r="N425" s="114"/>
      <c r="O425" s="114"/>
      <c r="P425" s="114"/>
      <c r="Q425" s="114"/>
      <c r="R425" s="114"/>
    </row>
    <row r="426" spans="1:18" x14ac:dyDescent="0.3">
      <c r="A426" s="117"/>
      <c r="B426" s="109"/>
      <c r="C426" s="113"/>
      <c r="D426" s="113"/>
      <c r="E426" s="110"/>
      <c r="F426" s="110"/>
      <c r="G426" s="110"/>
      <c r="H426" s="110"/>
      <c r="I426" s="110"/>
      <c r="J426" s="110"/>
      <c r="K426" s="111"/>
      <c r="L426" s="113"/>
      <c r="M426" s="114"/>
      <c r="N426" s="114"/>
      <c r="O426" s="114"/>
      <c r="P426" s="114"/>
      <c r="Q426" s="114"/>
      <c r="R426" s="114"/>
    </row>
    <row r="427" spans="1:18" x14ac:dyDescent="0.3">
      <c r="A427" s="117"/>
      <c r="B427" s="109"/>
      <c r="C427" s="113"/>
      <c r="D427" s="113"/>
      <c r="E427" s="110"/>
      <c r="F427" s="110"/>
      <c r="G427" s="110"/>
      <c r="H427" s="110"/>
      <c r="I427" s="110"/>
      <c r="J427" s="110"/>
      <c r="K427" s="111"/>
      <c r="L427" s="113"/>
      <c r="M427" s="114"/>
      <c r="N427" s="114"/>
      <c r="O427" s="114"/>
      <c r="P427" s="114"/>
      <c r="Q427" s="114"/>
      <c r="R427" s="114"/>
    </row>
    <row r="428" spans="1:18" x14ac:dyDescent="0.3">
      <c r="A428" s="117"/>
      <c r="B428" s="109"/>
      <c r="C428" s="113"/>
      <c r="D428" s="113"/>
      <c r="E428" s="116"/>
      <c r="F428" s="116"/>
      <c r="G428" s="116"/>
      <c r="H428" s="116"/>
      <c r="I428" s="116"/>
      <c r="J428" s="116"/>
      <c r="K428" s="117"/>
      <c r="L428" s="113"/>
      <c r="M428" s="114"/>
      <c r="N428" s="114"/>
      <c r="O428" s="114"/>
      <c r="P428" s="114"/>
      <c r="Q428" s="114"/>
      <c r="R428" s="114"/>
    </row>
    <row r="429" spans="1:18" x14ac:dyDescent="0.3">
      <c r="A429" s="117"/>
      <c r="B429" s="109"/>
      <c r="C429" s="113"/>
      <c r="D429" s="113"/>
      <c r="E429" s="116"/>
      <c r="F429" s="116"/>
      <c r="G429" s="116"/>
      <c r="H429" s="116"/>
      <c r="I429" s="116"/>
      <c r="J429" s="116"/>
      <c r="K429" s="117"/>
      <c r="L429" s="113"/>
      <c r="M429" s="114"/>
      <c r="N429" s="114"/>
      <c r="O429" s="114"/>
      <c r="P429" s="114"/>
      <c r="Q429" s="114"/>
      <c r="R429" s="114"/>
    </row>
    <row r="430" spans="1:18" x14ac:dyDescent="0.3">
      <c r="A430" s="117"/>
      <c r="B430" s="109"/>
      <c r="C430" s="113"/>
      <c r="D430" s="113"/>
      <c r="E430" s="116"/>
      <c r="F430" s="116"/>
      <c r="G430" s="116"/>
      <c r="H430" s="116"/>
      <c r="I430" s="116"/>
      <c r="J430" s="116"/>
      <c r="K430" s="117"/>
      <c r="L430" s="113"/>
      <c r="M430" s="114"/>
      <c r="N430" s="114"/>
      <c r="O430" s="114"/>
      <c r="P430" s="114"/>
      <c r="Q430" s="114"/>
      <c r="R430" s="114"/>
    </row>
    <row r="431" spans="1:18" x14ac:dyDescent="0.3">
      <c r="A431" s="117"/>
      <c r="B431" s="109"/>
      <c r="C431" s="113"/>
      <c r="D431" s="113"/>
      <c r="E431" s="116"/>
      <c r="F431" s="116"/>
      <c r="G431" s="116"/>
      <c r="H431" s="116"/>
      <c r="I431" s="116"/>
      <c r="J431" s="116"/>
      <c r="K431" s="117"/>
      <c r="L431" s="113"/>
      <c r="M431" s="114"/>
      <c r="N431" s="114"/>
      <c r="O431" s="114"/>
      <c r="P431" s="114"/>
      <c r="Q431" s="114"/>
      <c r="R431" s="114"/>
    </row>
    <row r="432" spans="1:18" x14ac:dyDescent="0.3">
      <c r="A432" s="117"/>
      <c r="B432" s="109"/>
      <c r="C432" s="113"/>
      <c r="D432" s="113"/>
      <c r="E432" s="116"/>
      <c r="F432" s="116"/>
      <c r="G432" s="116"/>
      <c r="H432" s="116"/>
      <c r="I432" s="116"/>
      <c r="J432" s="116"/>
      <c r="K432" s="117"/>
      <c r="L432" s="113"/>
      <c r="M432" s="114"/>
      <c r="N432" s="114"/>
      <c r="O432" s="114"/>
      <c r="P432" s="114"/>
      <c r="Q432" s="114"/>
      <c r="R432" s="114"/>
    </row>
    <row r="433" spans="1:18" x14ac:dyDescent="0.3">
      <c r="A433" s="117"/>
      <c r="B433" s="109"/>
      <c r="C433" s="113"/>
      <c r="D433" s="113"/>
      <c r="E433" s="116"/>
      <c r="F433" s="116"/>
      <c r="G433" s="116"/>
      <c r="H433" s="116"/>
      <c r="I433" s="116"/>
      <c r="J433" s="116"/>
      <c r="K433" s="117"/>
      <c r="L433" s="113"/>
      <c r="M433" s="114"/>
      <c r="N433" s="114"/>
      <c r="O433" s="114"/>
      <c r="P433" s="114"/>
      <c r="Q433" s="114"/>
      <c r="R433" s="114"/>
    </row>
    <row r="434" spans="1:18" x14ac:dyDescent="0.3">
      <c r="A434" s="111"/>
      <c r="B434" s="109"/>
      <c r="C434" s="113"/>
      <c r="D434" s="113"/>
      <c r="E434" s="110"/>
      <c r="F434" s="110"/>
      <c r="G434" s="110"/>
      <c r="H434" s="110"/>
      <c r="I434" s="110"/>
      <c r="J434" s="110"/>
      <c r="K434" s="111"/>
      <c r="L434" s="113"/>
      <c r="M434" s="114"/>
      <c r="N434" s="114"/>
      <c r="O434" s="114"/>
      <c r="P434" s="114"/>
      <c r="Q434" s="114"/>
      <c r="R434" s="114"/>
    </row>
    <row r="435" spans="1:18" x14ac:dyDescent="0.3">
      <c r="A435" s="111"/>
      <c r="B435" s="109"/>
      <c r="C435" s="113"/>
      <c r="D435" s="113"/>
      <c r="E435" s="110"/>
      <c r="F435" s="110"/>
      <c r="G435" s="110"/>
      <c r="H435" s="110"/>
      <c r="I435" s="110"/>
      <c r="J435" s="110"/>
      <c r="K435" s="111"/>
      <c r="L435" s="113"/>
      <c r="M435" s="114"/>
      <c r="N435" s="114"/>
      <c r="O435" s="114"/>
      <c r="P435" s="114"/>
      <c r="Q435" s="114"/>
      <c r="R435" s="114"/>
    </row>
    <row r="436" spans="1:18" x14ac:dyDescent="0.3">
      <c r="A436" s="111"/>
      <c r="B436" s="109"/>
      <c r="C436" s="113"/>
      <c r="D436" s="113"/>
      <c r="E436" s="110"/>
      <c r="F436" s="110"/>
      <c r="G436" s="110"/>
      <c r="H436" s="110"/>
      <c r="I436" s="110"/>
      <c r="J436" s="110"/>
      <c r="K436" s="111"/>
      <c r="L436" s="113"/>
      <c r="M436" s="114"/>
      <c r="N436" s="114"/>
      <c r="O436" s="114"/>
      <c r="P436" s="114"/>
      <c r="Q436" s="114"/>
      <c r="R436" s="114"/>
    </row>
    <row r="437" spans="1:18" x14ac:dyDescent="0.3">
      <c r="A437" s="111"/>
      <c r="B437" s="109"/>
      <c r="C437" s="113"/>
      <c r="D437" s="113"/>
      <c r="E437" s="110"/>
      <c r="F437" s="110"/>
      <c r="G437" s="110"/>
      <c r="H437" s="110"/>
      <c r="I437" s="110"/>
      <c r="J437" s="110"/>
      <c r="K437" s="111"/>
      <c r="L437" s="113"/>
      <c r="M437" s="114"/>
      <c r="N437" s="114"/>
      <c r="O437" s="114"/>
      <c r="P437" s="114"/>
      <c r="Q437" s="114"/>
      <c r="R437" s="114"/>
    </row>
    <row r="438" spans="1:18" x14ac:dyDescent="0.3">
      <c r="A438" s="111"/>
      <c r="B438" s="109"/>
      <c r="C438" s="113"/>
      <c r="D438" s="113"/>
      <c r="E438" s="110"/>
      <c r="F438" s="110"/>
      <c r="G438" s="110"/>
      <c r="H438" s="110"/>
      <c r="I438" s="110"/>
      <c r="J438" s="110"/>
      <c r="K438" s="111"/>
      <c r="L438" s="113"/>
      <c r="M438" s="114"/>
      <c r="N438" s="114"/>
      <c r="O438" s="114"/>
      <c r="P438" s="114"/>
      <c r="Q438" s="114"/>
      <c r="R438" s="114"/>
    </row>
    <row r="439" spans="1:18" x14ac:dyDescent="0.3">
      <c r="A439" s="111"/>
      <c r="B439" s="109"/>
      <c r="C439" s="113"/>
      <c r="D439" s="113"/>
      <c r="E439" s="110"/>
      <c r="F439" s="110"/>
      <c r="G439" s="110"/>
      <c r="H439" s="110"/>
      <c r="I439" s="110"/>
      <c r="J439" s="110"/>
      <c r="K439" s="111"/>
      <c r="L439" s="113"/>
      <c r="M439" s="114"/>
      <c r="N439" s="114"/>
      <c r="O439" s="114"/>
      <c r="P439" s="114"/>
      <c r="Q439" s="114"/>
      <c r="R439" s="114"/>
    </row>
    <row r="440" spans="1:18" x14ac:dyDescent="0.3">
      <c r="A440" s="111"/>
      <c r="B440" s="109"/>
      <c r="C440" s="113"/>
      <c r="D440" s="113"/>
      <c r="E440" s="110"/>
      <c r="F440" s="110"/>
      <c r="G440" s="110"/>
      <c r="H440" s="126"/>
      <c r="I440" s="110"/>
      <c r="J440" s="110"/>
      <c r="K440" s="111"/>
      <c r="L440" s="113"/>
      <c r="M440" s="114"/>
      <c r="N440" s="114"/>
      <c r="O440" s="114"/>
      <c r="P440" s="114"/>
      <c r="Q440" s="114"/>
      <c r="R440" s="114"/>
    </row>
    <row r="441" spans="1:18" x14ac:dyDescent="0.3">
      <c r="A441" s="111"/>
      <c r="B441" s="109"/>
      <c r="C441" s="113"/>
      <c r="D441" s="113"/>
      <c r="E441" s="110"/>
      <c r="F441" s="110"/>
      <c r="G441" s="110"/>
      <c r="H441" s="110"/>
      <c r="I441" s="110"/>
      <c r="J441" s="110"/>
      <c r="K441" s="111"/>
      <c r="L441" s="113"/>
      <c r="M441" s="114"/>
      <c r="N441" s="114"/>
      <c r="O441" s="114"/>
      <c r="P441" s="114"/>
      <c r="Q441" s="114"/>
      <c r="R441" s="114"/>
    </row>
    <row r="442" spans="1:18" x14ac:dyDescent="0.3">
      <c r="A442" s="111"/>
      <c r="B442" s="109"/>
      <c r="C442" s="113"/>
      <c r="D442" s="113"/>
      <c r="E442" s="110"/>
      <c r="F442" s="110"/>
      <c r="G442" s="110"/>
      <c r="H442" s="110"/>
      <c r="I442" s="110"/>
      <c r="J442" s="110"/>
      <c r="K442" s="111"/>
      <c r="L442" s="113"/>
      <c r="M442" s="114"/>
      <c r="N442" s="114"/>
      <c r="O442" s="114"/>
      <c r="P442" s="114"/>
      <c r="Q442" s="114"/>
      <c r="R442" s="114"/>
    </row>
    <row r="443" spans="1:18" x14ac:dyDescent="0.3">
      <c r="A443" s="111"/>
      <c r="B443" s="109"/>
      <c r="C443" s="113"/>
      <c r="D443" s="113"/>
      <c r="E443" s="110"/>
      <c r="F443" s="110"/>
      <c r="G443" s="110"/>
      <c r="H443" s="110"/>
      <c r="I443" s="110"/>
      <c r="J443" s="110"/>
      <c r="K443" s="111"/>
      <c r="L443" s="113"/>
      <c r="M443" s="114"/>
      <c r="N443" s="114"/>
      <c r="O443" s="114"/>
      <c r="P443" s="114"/>
      <c r="Q443" s="114"/>
      <c r="R443" s="114"/>
    </row>
    <row r="444" spans="1:18" x14ac:dyDescent="0.3">
      <c r="A444" s="111"/>
      <c r="B444" s="109"/>
      <c r="C444" s="113"/>
      <c r="D444" s="113"/>
      <c r="E444" s="110"/>
      <c r="F444" s="110"/>
      <c r="G444" s="110"/>
      <c r="H444" s="110"/>
      <c r="I444" s="110"/>
      <c r="J444" s="110"/>
      <c r="K444" s="111"/>
      <c r="L444" s="113"/>
      <c r="M444" s="114"/>
      <c r="N444" s="114"/>
      <c r="O444" s="114"/>
      <c r="P444" s="114"/>
      <c r="Q444" s="114"/>
      <c r="R444" s="114"/>
    </row>
    <row r="445" spans="1:18" x14ac:dyDescent="0.3">
      <c r="A445" s="117"/>
      <c r="B445" s="109"/>
      <c r="C445" s="113"/>
      <c r="D445" s="113"/>
      <c r="E445" s="116"/>
      <c r="F445" s="116"/>
      <c r="G445" s="116"/>
      <c r="H445" s="116"/>
      <c r="I445" s="116"/>
      <c r="J445" s="116"/>
      <c r="K445" s="117"/>
      <c r="L445" s="113"/>
      <c r="M445" s="114"/>
      <c r="N445" s="114"/>
      <c r="O445" s="114"/>
      <c r="P445" s="114"/>
      <c r="Q445" s="114"/>
      <c r="R445" s="114"/>
    </row>
    <row r="446" spans="1:18" x14ac:dyDescent="0.3">
      <c r="A446" s="117"/>
      <c r="B446" s="109"/>
      <c r="C446" s="113"/>
      <c r="D446" s="113"/>
      <c r="E446" s="116"/>
      <c r="F446" s="116"/>
      <c r="G446" s="116"/>
      <c r="H446" s="116"/>
      <c r="I446" s="116"/>
      <c r="J446" s="116"/>
      <c r="K446" s="117"/>
      <c r="L446" s="113"/>
      <c r="M446" s="114"/>
      <c r="N446" s="114"/>
      <c r="O446" s="114"/>
      <c r="P446" s="114"/>
      <c r="Q446" s="114"/>
      <c r="R446" s="114"/>
    </row>
    <row r="447" spans="1:18" x14ac:dyDescent="0.3">
      <c r="A447" s="117"/>
      <c r="B447" s="109"/>
      <c r="C447" s="113"/>
      <c r="D447" s="113"/>
      <c r="E447" s="116"/>
      <c r="F447" s="116"/>
      <c r="G447" s="116"/>
      <c r="H447" s="116"/>
      <c r="I447" s="116"/>
      <c r="J447" s="116"/>
      <c r="K447" s="117"/>
      <c r="L447" s="113"/>
      <c r="M447" s="114"/>
      <c r="N447" s="114"/>
      <c r="O447" s="114"/>
      <c r="P447" s="114"/>
      <c r="Q447" s="114"/>
      <c r="R447" s="114"/>
    </row>
    <row r="448" spans="1:18" x14ac:dyDescent="0.3">
      <c r="A448" s="117"/>
      <c r="B448" s="109"/>
      <c r="C448" s="113"/>
      <c r="D448" s="113"/>
      <c r="E448" s="116"/>
      <c r="F448" s="116"/>
      <c r="G448" s="116"/>
      <c r="H448" s="116"/>
      <c r="I448" s="116"/>
      <c r="J448" s="116"/>
      <c r="K448" s="117"/>
      <c r="L448" s="113"/>
      <c r="M448" s="114"/>
      <c r="N448" s="114"/>
      <c r="O448" s="114"/>
      <c r="P448" s="114"/>
      <c r="Q448" s="114"/>
      <c r="R448" s="114"/>
    </row>
    <row r="449" spans="1:18" x14ac:dyDescent="0.3">
      <c r="A449" s="117"/>
      <c r="B449" s="109"/>
      <c r="C449" s="113"/>
      <c r="D449" s="113"/>
      <c r="E449" s="116"/>
      <c r="F449" s="116"/>
      <c r="G449" s="116"/>
      <c r="H449" s="116"/>
      <c r="I449" s="116"/>
      <c r="J449" s="116"/>
      <c r="K449" s="117"/>
      <c r="L449" s="113"/>
      <c r="M449" s="114"/>
      <c r="N449" s="114"/>
      <c r="O449" s="114"/>
      <c r="P449" s="114"/>
      <c r="Q449" s="114"/>
      <c r="R449" s="114"/>
    </row>
    <row r="450" spans="1:18" x14ac:dyDescent="0.3">
      <c r="A450" s="117"/>
      <c r="B450" s="109"/>
      <c r="C450" s="113"/>
      <c r="D450" s="113"/>
      <c r="E450" s="116"/>
      <c r="F450" s="116"/>
      <c r="G450" s="116"/>
      <c r="H450" s="116"/>
      <c r="I450" s="116"/>
      <c r="J450" s="116"/>
      <c r="K450" s="117"/>
      <c r="L450" s="113"/>
      <c r="M450" s="114"/>
      <c r="N450" s="114"/>
      <c r="O450" s="114"/>
      <c r="P450" s="114"/>
      <c r="Q450" s="114"/>
      <c r="R450" s="114"/>
    </row>
    <row r="451" spans="1:18" x14ac:dyDescent="0.3">
      <c r="A451" s="117"/>
      <c r="B451" s="109"/>
      <c r="C451" s="113"/>
      <c r="D451" s="113"/>
      <c r="E451" s="116"/>
      <c r="F451" s="116"/>
      <c r="G451" s="116"/>
      <c r="H451" s="116"/>
      <c r="I451" s="116"/>
      <c r="J451" s="116"/>
      <c r="K451" s="117"/>
      <c r="L451" s="113"/>
      <c r="M451" s="114"/>
      <c r="N451" s="114"/>
      <c r="O451" s="114"/>
      <c r="P451" s="114"/>
      <c r="Q451" s="114"/>
      <c r="R451" s="114"/>
    </row>
    <row r="452" spans="1:18" x14ac:dyDescent="0.3">
      <c r="A452" s="117"/>
      <c r="B452" s="109"/>
      <c r="C452" s="113"/>
      <c r="D452" s="113"/>
      <c r="E452" s="110"/>
      <c r="F452" s="110"/>
      <c r="G452" s="110"/>
      <c r="H452" s="116"/>
      <c r="I452" s="110"/>
      <c r="J452" s="110"/>
      <c r="K452" s="111"/>
      <c r="L452" s="113"/>
      <c r="M452" s="114"/>
      <c r="N452" s="114"/>
      <c r="O452" s="114"/>
      <c r="P452" s="114"/>
      <c r="Q452" s="114"/>
      <c r="R452" s="114"/>
    </row>
    <row r="453" spans="1:18" x14ac:dyDescent="0.3">
      <c r="A453" s="117"/>
      <c r="B453" s="109"/>
      <c r="C453" s="113"/>
      <c r="D453" s="113"/>
      <c r="E453" s="110"/>
      <c r="F453" s="110"/>
      <c r="G453" s="110"/>
      <c r="H453" s="116"/>
      <c r="I453" s="110"/>
      <c r="J453" s="110"/>
      <c r="K453" s="111"/>
      <c r="L453" s="113"/>
      <c r="M453" s="114"/>
      <c r="N453" s="114"/>
      <c r="O453" s="114"/>
      <c r="P453" s="114"/>
      <c r="Q453" s="114"/>
      <c r="R453" s="114"/>
    </row>
    <row r="454" spans="1:18" x14ac:dyDescent="0.3">
      <c r="A454" s="117"/>
      <c r="B454" s="109"/>
      <c r="C454" s="113"/>
      <c r="D454" s="116"/>
      <c r="E454" s="116"/>
      <c r="F454" s="116"/>
      <c r="G454" s="116"/>
      <c r="H454" s="116"/>
      <c r="I454" s="116"/>
      <c r="J454" s="116"/>
      <c r="K454" s="117"/>
      <c r="L454" s="113"/>
      <c r="M454" s="118"/>
      <c r="N454" s="118"/>
      <c r="O454" s="118"/>
      <c r="P454" s="118"/>
      <c r="Q454" s="114"/>
      <c r="R454" s="114"/>
    </row>
    <row r="455" spans="1:18" x14ac:dyDescent="0.3">
      <c r="A455" s="117"/>
      <c r="B455" s="109"/>
      <c r="C455" s="113"/>
      <c r="D455" s="116"/>
      <c r="E455" s="116"/>
      <c r="F455" s="116"/>
      <c r="G455" s="116"/>
      <c r="H455" s="116"/>
      <c r="I455" s="116"/>
      <c r="J455" s="116"/>
      <c r="K455" s="117"/>
      <c r="L455" s="113"/>
      <c r="M455" s="118"/>
      <c r="N455" s="118"/>
      <c r="O455" s="118"/>
      <c r="P455" s="118"/>
      <c r="Q455" s="114"/>
      <c r="R455" s="114"/>
    </row>
    <row r="456" spans="1:18" x14ac:dyDescent="0.3">
      <c r="A456" s="117"/>
      <c r="B456" s="109"/>
      <c r="C456" s="113"/>
      <c r="D456" s="113"/>
      <c r="E456" s="110"/>
      <c r="F456" s="110"/>
      <c r="G456" s="110"/>
      <c r="H456" s="110"/>
      <c r="I456" s="110"/>
      <c r="J456" s="110"/>
      <c r="K456" s="111"/>
      <c r="L456" s="113"/>
      <c r="M456" s="114"/>
      <c r="N456" s="114"/>
      <c r="O456" s="114"/>
      <c r="P456" s="114"/>
      <c r="Q456" s="114"/>
      <c r="R456" s="114"/>
    </row>
    <row r="457" spans="1:18" x14ac:dyDescent="0.3">
      <c r="A457" s="117"/>
      <c r="B457" s="109"/>
      <c r="C457" s="113"/>
      <c r="D457" s="113"/>
      <c r="E457" s="110"/>
      <c r="F457" s="110"/>
      <c r="G457" s="110"/>
      <c r="H457" s="110"/>
      <c r="I457" s="110"/>
      <c r="J457" s="110"/>
      <c r="K457" s="111"/>
      <c r="L457" s="113"/>
      <c r="M457" s="114"/>
      <c r="N457" s="114"/>
      <c r="O457" s="114"/>
      <c r="P457" s="114"/>
      <c r="Q457" s="114"/>
      <c r="R457" s="114"/>
    </row>
    <row r="458" spans="1:18" x14ac:dyDescent="0.3">
      <c r="A458" s="117"/>
      <c r="B458" s="109"/>
      <c r="C458" s="113"/>
      <c r="D458" s="113"/>
      <c r="E458" s="110"/>
      <c r="F458" s="110"/>
      <c r="G458" s="110"/>
      <c r="H458" s="110"/>
      <c r="I458" s="110"/>
      <c r="J458" s="110"/>
      <c r="K458" s="111"/>
      <c r="L458" s="113"/>
      <c r="M458" s="114"/>
      <c r="N458" s="114"/>
      <c r="O458" s="114"/>
      <c r="P458" s="114"/>
      <c r="Q458" s="114"/>
      <c r="R458" s="114"/>
    </row>
    <row r="459" spans="1:18" x14ac:dyDescent="0.3">
      <c r="A459" s="136"/>
      <c r="B459" s="109"/>
      <c r="C459" s="113"/>
      <c r="D459" s="113"/>
      <c r="E459" s="137"/>
      <c r="F459" s="137"/>
      <c r="G459" s="137"/>
      <c r="H459" s="137"/>
      <c r="I459" s="137"/>
      <c r="J459" s="137"/>
      <c r="K459" s="136"/>
      <c r="L459" s="113"/>
      <c r="M459" s="114"/>
      <c r="N459" s="114"/>
      <c r="O459" s="114"/>
      <c r="P459" s="114"/>
      <c r="Q459" s="114"/>
      <c r="R459" s="114"/>
    </row>
    <row r="460" spans="1:18" x14ac:dyDescent="0.3">
      <c r="A460" s="117"/>
      <c r="B460" s="109"/>
      <c r="C460" s="113"/>
      <c r="D460" s="113"/>
      <c r="E460" s="116"/>
      <c r="F460" s="116"/>
      <c r="G460" s="116"/>
      <c r="H460" s="116"/>
      <c r="I460" s="116"/>
      <c r="J460" s="116"/>
      <c r="K460" s="117"/>
      <c r="L460" s="113"/>
      <c r="M460" s="114"/>
      <c r="N460" s="114"/>
      <c r="O460" s="114"/>
      <c r="P460" s="114"/>
      <c r="Q460" s="114"/>
      <c r="R460" s="114"/>
    </row>
    <row r="461" spans="1:18" x14ac:dyDescent="0.3">
      <c r="A461" s="117"/>
      <c r="B461" s="109"/>
      <c r="C461" s="113"/>
      <c r="D461" s="113"/>
      <c r="E461" s="116"/>
      <c r="F461" s="116"/>
      <c r="G461" s="116"/>
      <c r="H461" s="116"/>
      <c r="I461" s="116"/>
      <c r="J461" s="116"/>
      <c r="K461" s="117"/>
      <c r="L461" s="113"/>
      <c r="M461" s="114"/>
      <c r="N461" s="114"/>
      <c r="O461" s="114"/>
      <c r="P461" s="114"/>
      <c r="Q461" s="114"/>
      <c r="R461" s="114"/>
    </row>
    <row r="462" spans="1:18" x14ac:dyDescent="0.3">
      <c r="A462" s="117"/>
      <c r="B462" s="109"/>
      <c r="C462" s="113"/>
      <c r="D462" s="113"/>
      <c r="E462" s="116"/>
      <c r="F462" s="116"/>
      <c r="G462" s="116"/>
      <c r="H462" s="116"/>
      <c r="I462" s="116"/>
      <c r="J462" s="116"/>
      <c r="K462" s="117"/>
      <c r="L462" s="113"/>
      <c r="M462" s="114"/>
      <c r="N462" s="114"/>
      <c r="O462" s="114"/>
      <c r="P462" s="114"/>
      <c r="Q462" s="114"/>
      <c r="R462" s="114"/>
    </row>
    <row r="463" spans="1:18" x14ac:dyDescent="0.3">
      <c r="A463" s="117"/>
      <c r="B463" s="109"/>
      <c r="C463" s="113"/>
      <c r="D463" s="113"/>
      <c r="E463" s="116"/>
      <c r="F463" s="116"/>
      <c r="G463" s="116"/>
      <c r="H463" s="116"/>
      <c r="I463" s="116"/>
      <c r="J463" s="116"/>
      <c r="K463" s="117"/>
      <c r="L463" s="113"/>
      <c r="M463" s="114"/>
      <c r="N463" s="114"/>
      <c r="O463" s="114"/>
      <c r="P463" s="114"/>
      <c r="Q463" s="114"/>
      <c r="R463" s="114"/>
    </row>
    <row r="464" spans="1:18" x14ac:dyDescent="0.3">
      <c r="A464" s="117"/>
      <c r="B464" s="109"/>
      <c r="C464" s="113"/>
      <c r="D464" s="113"/>
      <c r="E464" s="116"/>
      <c r="F464" s="116"/>
      <c r="G464" s="116"/>
      <c r="H464" s="116"/>
      <c r="I464" s="116"/>
      <c r="J464" s="116"/>
      <c r="K464" s="117"/>
      <c r="L464" s="113"/>
      <c r="M464" s="114"/>
      <c r="N464" s="114"/>
      <c r="O464" s="114"/>
      <c r="P464" s="114"/>
      <c r="Q464" s="114"/>
      <c r="R464" s="114"/>
    </row>
    <row r="465" spans="1:18" x14ac:dyDescent="0.3">
      <c r="A465" s="117"/>
      <c r="B465" s="109"/>
      <c r="C465" s="113"/>
      <c r="D465" s="113"/>
      <c r="E465" s="110"/>
      <c r="F465" s="110"/>
      <c r="G465" s="110"/>
      <c r="H465" s="126"/>
      <c r="I465" s="110"/>
      <c r="J465" s="110"/>
      <c r="K465" s="111"/>
      <c r="L465" s="113"/>
      <c r="M465" s="114"/>
      <c r="N465" s="114"/>
      <c r="O465" s="114"/>
      <c r="P465" s="114"/>
      <c r="Q465" s="114"/>
      <c r="R465" s="114"/>
    </row>
    <row r="466" spans="1:18" x14ac:dyDescent="0.3">
      <c r="A466" s="117"/>
      <c r="B466" s="109"/>
      <c r="C466" s="113"/>
      <c r="D466" s="113"/>
      <c r="E466" s="116"/>
      <c r="F466" s="116"/>
      <c r="G466" s="116"/>
      <c r="H466" s="126"/>
      <c r="I466" s="110"/>
      <c r="J466" s="110"/>
      <c r="K466" s="111"/>
      <c r="L466" s="113"/>
      <c r="M466" s="114"/>
      <c r="N466" s="114"/>
      <c r="O466" s="114"/>
      <c r="P466" s="114"/>
      <c r="Q466" s="114"/>
      <c r="R466" s="114"/>
    </row>
    <row r="467" spans="1:18" x14ac:dyDescent="0.3">
      <c r="A467" s="117"/>
      <c r="B467" s="109"/>
      <c r="C467" s="113"/>
      <c r="D467" s="113"/>
      <c r="E467" s="110"/>
      <c r="F467" s="110"/>
      <c r="G467" s="110"/>
      <c r="H467" s="116"/>
      <c r="I467" s="110"/>
      <c r="J467" s="110"/>
      <c r="K467" s="111"/>
      <c r="L467" s="113"/>
      <c r="M467" s="114"/>
      <c r="N467" s="114"/>
      <c r="O467" s="114"/>
      <c r="P467" s="114"/>
      <c r="Q467" s="114"/>
      <c r="R467" s="114"/>
    </row>
    <row r="468" spans="1:18" x14ac:dyDescent="0.3">
      <c r="A468" s="117"/>
      <c r="B468" s="109"/>
      <c r="C468" s="113"/>
      <c r="D468" s="113"/>
      <c r="E468" s="116"/>
      <c r="F468" s="116"/>
      <c r="G468" s="116"/>
      <c r="H468" s="126"/>
      <c r="I468" s="110"/>
      <c r="J468" s="110"/>
      <c r="K468" s="111"/>
      <c r="L468" s="113"/>
      <c r="M468" s="114"/>
      <c r="N468" s="114"/>
      <c r="O468" s="114"/>
      <c r="P468" s="114"/>
      <c r="Q468" s="114"/>
      <c r="R468" s="114"/>
    </row>
    <row r="469" spans="1:18" x14ac:dyDescent="0.3">
      <c r="A469" s="117"/>
      <c r="B469" s="109"/>
      <c r="C469" s="113"/>
      <c r="D469" s="113"/>
      <c r="E469" s="116"/>
      <c r="F469" s="116"/>
      <c r="G469" s="116"/>
      <c r="H469" s="126"/>
      <c r="I469" s="110"/>
      <c r="J469" s="110"/>
      <c r="K469" s="111"/>
      <c r="L469" s="113"/>
      <c r="M469" s="114"/>
      <c r="N469" s="114"/>
      <c r="O469" s="114"/>
      <c r="P469" s="114"/>
      <c r="Q469" s="114"/>
      <c r="R469" s="114"/>
    </row>
    <row r="470" spans="1:18" x14ac:dyDescent="0.3">
      <c r="A470" s="117"/>
      <c r="B470" s="109"/>
      <c r="C470" s="113"/>
      <c r="D470" s="113"/>
      <c r="E470" s="116"/>
      <c r="F470" s="116"/>
      <c r="G470" s="116"/>
      <c r="H470" s="126"/>
      <c r="I470" s="110"/>
      <c r="J470" s="110"/>
      <c r="K470" s="111"/>
      <c r="L470" s="113"/>
      <c r="M470" s="114"/>
      <c r="N470" s="114"/>
      <c r="O470" s="114"/>
      <c r="P470" s="114"/>
      <c r="Q470" s="114"/>
      <c r="R470" s="114"/>
    </row>
    <row r="471" spans="1:18" x14ac:dyDescent="0.3">
      <c r="A471" s="117"/>
      <c r="B471" s="109"/>
      <c r="C471" s="113"/>
      <c r="D471" s="113"/>
      <c r="E471" s="116"/>
      <c r="F471" s="116"/>
      <c r="G471" s="116"/>
      <c r="H471" s="126"/>
      <c r="I471" s="110"/>
      <c r="J471" s="110"/>
      <c r="K471" s="111"/>
      <c r="L471" s="113"/>
      <c r="M471" s="114"/>
      <c r="N471" s="114"/>
      <c r="O471" s="114"/>
      <c r="P471" s="114"/>
      <c r="Q471" s="114"/>
      <c r="R471" s="114"/>
    </row>
    <row r="472" spans="1:18" x14ac:dyDescent="0.3">
      <c r="A472" s="117"/>
      <c r="B472" s="109"/>
      <c r="C472" s="113"/>
      <c r="D472" s="113"/>
      <c r="E472" s="110"/>
      <c r="F472" s="110"/>
      <c r="G472" s="110"/>
      <c r="H472" s="126"/>
      <c r="I472" s="110"/>
      <c r="J472" s="110"/>
      <c r="K472" s="111"/>
      <c r="L472" s="113"/>
      <c r="M472" s="114"/>
      <c r="N472" s="114"/>
      <c r="O472" s="114"/>
      <c r="P472" s="114"/>
      <c r="Q472" s="114"/>
      <c r="R472" s="114"/>
    </row>
    <row r="473" spans="1:18" x14ac:dyDescent="0.3">
      <c r="A473" s="117"/>
      <c r="B473" s="109"/>
      <c r="C473" s="113"/>
      <c r="D473" s="113"/>
      <c r="E473" s="110"/>
      <c r="F473" s="110"/>
      <c r="G473" s="110"/>
      <c r="H473" s="126"/>
      <c r="I473" s="110"/>
      <c r="J473" s="110"/>
      <c r="K473" s="111"/>
      <c r="L473" s="113"/>
      <c r="M473" s="114"/>
      <c r="N473" s="114"/>
      <c r="O473" s="114"/>
      <c r="P473" s="114"/>
      <c r="Q473" s="114"/>
      <c r="R473" s="114"/>
    </row>
    <row r="474" spans="1:18" x14ac:dyDescent="0.3">
      <c r="A474" s="117"/>
      <c r="B474" s="109"/>
      <c r="C474" s="113"/>
      <c r="D474" s="113"/>
      <c r="E474" s="110"/>
      <c r="F474" s="110"/>
      <c r="G474" s="110"/>
      <c r="H474" s="126"/>
      <c r="I474" s="110"/>
      <c r="J474" s="110"/>
      <c r="K474" s="111"/>
      <c r="L474" s="113"/>
      <c r="M474" s="114"/>
      <c r="N474" s="114"/>
      <c r="O474" s="114"/>
      <c r="P474" s="114"/>
      <c r="Q474" s="114"/>
      <c r="R474" s="114"/>
    </row>
    <row r="475" spans="1:18" x14ac:dyDescent="0.3">
      <c r="A475" s="117"/>
      <c r="B475" s="109"/>
      <c r="C475" s="113"/>
      <c r="D475" s="113"/>
      <c r="E475" s="110"/>
      <c r="F475" s="110"/>
      <c r="G475" s="110"/>
      <c r="H475" s="110"/>
      <c r="I475" s="110"/>
      <c r="J475" s="110"/>
      <c r="K475" s="111"/>
      <c r="L475" s="113"/>
      <c r="M475" s="114"/>
      <c r="N475" s="114"/>
      <c r="O475" s="114"/>
      <c r="P475" s="114"/>
      <c r="Q475" s="114"/>
      <c r="R475" s="114"/>
    </row>
    <row r="476" spans="1:18" x14ac:dyDescent="0.3">
      <c r="A476" s="117"/>
      <c r="B476" s="109"/>
      <c r="C476" s="113"/>
      <c r="D476" s="113"/>
      <c r="E476" s="110"/>
      <c r="F476" s="110"/>
      <c r="G476" s="110"/>
      <c r="H476" s="110"/>
      <c r="I476" s="110"/>
      <c r="J476" s="110"/>
      <c r="K476" s="111"/>
      <c r="L476" s="113"/>
      <c r="M476" s="114"/>
      <c r="N476" s="114"/>
      <c r="O476" s="114"/>
      <c r="P476" s="114"/>
      <c r="Q476" s="114"/>
      <c r="R476" s="114"/>
    </row>
    <row r="477" spans="1:18" x14ac:dyDescent="0.3">
      <c r="A477" s="117"/>
      <c r="B477" s="109"/>
      <c r="C477" s="113"/>
      <c r="D477" s="113"/>
      <c r="E477" s="110"/>
      <c r="F477" s="110"/>
      <c r="G477" s="110"/>
      <c r="H477" s="110"/>
      <c r="I477" s="110"/>
      <c r="J477" s="110"/>
      <c r="K477" s="111"/>
      <c r="L477" s="113"/>
      <c r="M477" s="114"/>
      <c r="N477" s="114"/>
      <c r="O477" s="114"/>
      <c r="P477" s="114"/>
      <c r="Q477" s="114"/>
      <c r="R477" s="114"/>
    </row>
    <row r="478" spans="1:18" x14ac:dyDescent="0.3">
      <c r="A478" s="117"/>
      <c r="B478" s="109"/>
      <c r="C478" s="113"/>
      <c r="D478" s="113"/>
      <c r="E478" s="110"/>
      <c r="F478" s="110"/>
      <c r="G478" s="110"/>
      <c r="H478" s="116"/>
      <c r="I478" s="110"/>
      <c r="J478" s="110"/>
      <c r="K478" s="111"/>
      <c r="L478" s="113"/>
      <c r="M478" s="114"/>
      <c r="N478" s="114"/>
      <c r="O478" s="114"/>
      <c r="P478" s="114"/>
      <c r="Q478" s="114"/>
      <c r="R478" s="114"/>
    </row>
    <row r="479" spans="1:18" x14ac:dyDescent="0.3">
      <c r="A479" s="117"/>
      <c r="B479" s="109"/>
      <c r="C479" s="113"/>
      <c r="D479" s="113"/>
      <c r="E479" s="110"/>
      <c r="F479" s="110"/>
      <c r="G479" s="110"/>
      <c r="H479" s="113"/>
      <c r="I479" s="110"/>
      <c r="J479" s="110"/>
      <c r="K479" s="111"/>
      <c r="L479" s="113"/>
      <c r="M479" s="114"/>
      <c r="N479" s="114"/>
      <c r="O479" s="114"/>
      <c r="P479" s="114"/>
      <c r="Q479" s="114"/>
      <c r="R479" s="114"/>
    </row>
    <row r="480" spans="1:18" x14ac:dyDescent="0.3">
      <c r="A480" s="117"/>
      <c r="B480" s="109"/>
      <c r="C480" s="113"/>
      <c r="D480" s="113"/>
      <c r="E480" s="110"/>
      <c r="F480" s="110"/>
      <c r="G480" s="110"/>
      <c r="H480" s="113"/>
      <c r="I480" s="110"/>
      <c r="J480" s="110"/>
      <c r="K480" s="111"/>
      <c r="L480" s="113"/>
      <c r="M480" s="114"/>
      <c r="N480" s="114"/>
      <c r="O480" s="114"/>
      <c r="P480" s="114"/>
      <c r="Q480" s="114"/>
      <c r="R480" s="114"/>
    </row>
    <row r="481" spans="1:18" x14ac:dyDescent="0.3">
      <c r="A481" s="117"/>
      <c r="B481" s="109"/>
      <c r="C481" s="113"/>
      <c r="D481" s="113"/>
      <c r="E481" s="110"/>
      <c r="F481" s="110"/>
      <c r="G481" s="110"/>
      <c r="H481" s="110"/>
      <c r="I481" s="110"/>
      <c r="J481" s="110"/>
      <c r="K481" s="111"/>
      <c r="L481" s="113"/>
      <c r="M481" s="114"/>
      <c r="N481" s="114"/>
      <c r="O481" s="114"/>
      <c r="P481" s="114"/>
      <c r="Q481" s="114"/>
      <c r="R481" s="114"/>
    </row>
    <row r="482" spans="1:18" x14ac:dyDescent="0.3">
      <c r="A482" s="117"/>
      <c r="B482" s="109"/>
      <c r="C482" s="113"/>
      <c r="D482" s="113"/>
      <c r="E482" s="110"/>
      <c r="F482" s="110"/>
      <c r="G482" s="110"/>
      <c r="H482" s="110"/>
      <c r="I482" s="110"/>
      <c r="J482" s="110"/>
      <c r="K482" s="111"/>
      <c r="L482" s="113"/>
      <c r="M482" s="114"/>
      <c r="N482" s="114"/>
      <c r="O482" s="114"/>
      <c r="P482" s="114"/>
      <c r="Q482" s="114"/>
      <c r="R482" s="114"/>
    </row>
    <row r="483" spans="1:18" x14ac:dyDescent="0.3">
      <c r="A483" s="122"/>
      <c r="B483" s="109"/>
      <c r="C483" s="113"/>
      <c r="D483" s="113"/>
      <c r="E483" s="121"/>
      <c r="F483" s="116"/>
      <c r="G483" s="116"/>
      <c r="H483" s="110"/>
      <c r="I483" s="110"/>
      <c r="J483" s="110"/>
      <c r="K483" s="111"/>
      <c r="L483" s="113"/>
      <c r="M483" s="114"/>
      <c r="N483" s="114"/>
      <c r="O483" s="114"/>
      <c r="P483" s="114"/>
      <c r="Q483" s="114"/>
      <c r="R483" s="114"/>
    </row>
    <row r="484" spans="1:18" x14ac:dyDescent="0.3">
      <c r="A484" s="130"/>
      <c r="B484" s="109"/>
      <c r="C484" s="113"/>
      <c r="D484" s="113"/>
      <c r="E484" s="138"/>
      <c r="F484" s="113"/>
      <c r="G484" s="113"/>
      <c r="H484" s="110"/>
      <c r="I484" s="110"/>
      <c r="J484" s="110"/>
      <c r="K484" s="111"/>
      <c r="L484" s="113"/>
      <c r="M484" s="114"/>
      <c r="N484" s="114"/>
      <c r="O484" s="114"/>
      <c r="P484" s="114"/>
      <c r="Q484" s="114"/>
      <c r="R484" s="114"/>
    </row>
    <row r="485" spans="1:18" x14ac:dyDescent="0.3">
      <c r="A485" s="117"/>
      <c r="B485" s="109"/>
      <c r="C485" s="113"/>
      <c r="D485" s="113"/>
      <c r="E485" s="113"/>
      <c r="F485" s="113"/>
      <c r="G485" s="113"/>
      <c r="H485" s="110"/>
      <c r="I485" s="110"/>
      <c r="J485" s="110"/>
      <c r="K485" s="111"/>
      <c r="L485" s="113"/>
      <c r="M485" s="114"/>
      <c r="N485" s="114"/>
      <c r="O485" s="114"/>
      <c r="P485" s="114"/>
      <c r="Q485" s="114"/>
      <c r="R485" s="114"/>
    </row>
    <row r="486" spans="1:18" x14ac:dyDescent="0.3">
      <c r="A486" s="117"/>
      <c r="B486" s="109"/>
      <c r="C486" s="113"/>
      <c r="D486" s="113"/>
      <c r="E486" s="116"/>
      <c r="F486" s="110"/>
      <c r="G486" s="110"/>
      <c r="H486" s="126"/>
      <c r="I486" s="110"/>
      <c r="J486" s="110"/>
      <c r="K486" s="111"/>
      <c r="L486" s="113"/>
      <c r="M486" s="114"/>
      <c r="N486" s="114"/>
      <c r="O486" s="114"/>
      <c r="P486" s="114"/>
      <c r="Q486" s="114"/>
      <c r="R486" s="114"/>
    </row>
    <row r="487" spans="1:18" x14ac:dyDescent="0.3">
      <c r="A487" s="117"/>
      <c r="B487" s="109"/>
      <c r="C487" s="113"/>
      <c r="D487" s="113"/>
      <c r="E487" s="116"/>
      <c r="F487" s="110"/>
      <c r="G487" s="110"/>
      <c r="H487" s="126"/>
      <c r="I487" s="110"/>
      <c r="J487" s="110"/>
      <c r="K487" s="111"/>
      <c r="L487" s="113"/>
      <c r="M487" s="114"/>
      <c r="N487" s="114"/>
      <c r="O487" s="114"/>
      <c r="P487" s="114"/>
      <c r="Q487" s="114"/>
      <c r="R487" s="114"/>
    </row>
    <row r="488" spans="1:18" x14ac:dyDescent="0.3">
      <c r="A488" s="117"/>
      <c r="B488" s="109"/>
      <c r="C488" s="113"/>
      <c r="D488" s="113"/>
      <c r="E488" s="116"/>
      <c r="F488" s="110"/>
      <c r="G488" s="110"/>
      <c r="H488" s="126"/>
      <c r="I488" s="110"/>
      <c r="J488" s="110"/>
      <c r="K488" s="111"/>
      <c r="L488" s="113"/>
      <c r="M488" s="114"/>
      <c r="N488" s="114"/>
      <c r="O488" s="114"/>
      <c r="P488" s="114"/>
      <c r="Q488" s="114"/>
      <c r="R488" s="114"/>
    </row>
    <row r="489" spans="1:18" x14ac:dyDescent="0.3">
      <c r="A489" s="117"/>
      <c r="B489" s="109"/>
      <c r="C489" s="113"/>
      <c r="D489" s="113"/>
      <c r="E489" s="116"/>
      <c r="F489" s="110"/>
      <c r="G489" s="110"/>
      <c r="H489" s="126"/>
      <c r="I489" s="110"/>
      <c r="J489" s="110"/>
      <c r="K489" s="111"/>
      <c r="L489" s="113"/>
      <c r="M489" s="114"/>
      <c r="N489" s="114"/>
      <c r="O489" s="114"/>
      <c r="P489" s="114"/>
      <c r="Q489" s="114"/>
      <c r="R489" s="114"/>
    </row>
    <row r="490" spans="1:18" x14ac:dyDescent="0.3">
      <c r="A490" s="117"/>
      <c r="B490" s="109"/>
      <c r="C490" s="113"/>
      <c r="D490" s="113"/>
      <c r="E490" s="116"/>
      <c r="F490" s="110"/>
      <c r="G490" s="110"/>
      <c r="H490" s="126"/>
      <c r="I490" s="110"/>
      <c r="J490" s="110"/>
      <c r="K490" s="111"/>
      <c r="L490" s="113"/>
      <c r="M490" s="114"/>
      <c r="N490" s="114"/>
      <c r="O490" s="114"/>
      <c r="P490" s="114"/>
      <c r="Q490" s="114"/>
      <c r="R490" s="114"/>
    </row>
    <row r="491" spans="1:18" x14ac:dyDescent="0.3">
      <c r="A491" s="117"/>
      <c r="B491" s="109"/>
      <c r="C491" s="113"/>
      <c r="D491" s="113"/>
      <c r="E491" s="116"/>
      <c r="F491" s="110"/>
      <c r="G491" s="110"/>
      <c r="H491" s="126"/>
      <c r="I491" s="110"/>
      <c r="J491" s="110"/>
      <c r="K491" s="111"/>
      <c r="L491" s="113"/>
      <c r="M491" s="114"/>
      <c r="N491" s="114"/>
      <c r="O491" s="114"/>
      <c r="P491" s="114"/>
      <c r="Q491" s="114"/>
      <c r="R491" s="114"/>
    </row>
    <row r="492" spans="1:18" x14ac:dyDescent="0.3">
      <c r="A492" s="117"/>
      <c r="B492" s="109"/>
      <c r="C492" s="113"/>
      <c r="D492" s="113"/>
      <c r="E492" s="116"/>
      <c r="F492" s="110"/>
      <c r="G492" s="110"/>
      <c r="H492" s="126"/>
      <c r="I492" s="110"/>
      <c r="J492" s="110"/>
      <c r="K492" s="111"/>
      <c r="L492" s="113"/>
      <c r="M492" s="114"/>
      <c r="N492" s="114"/>
      <c r="O492" s="114"/>
      <c r="P492" s="114"/>
      <c r="Q492" s="114"/>
      <c r="R492" s="114"/>
    </row>
    <row r="493" spans="1:18" x14ac:dyDescent="0.3">
      <c r="A493" s="117"/>
      <c r="B493" s="109"/>
      <c r="C493" s="113"/>
      <c r="D493" s="113"/>
      <c r="E493" s="116"/>
      <c r="F493" s="110"/>
      <c r="G493" s="110"/>
      <c r="H493" s="126"/>
      <c r="I493" s="110"/>
      <c r="J493" s="110"/>
      <c r="K493" s="111"/>
      <c r="L493" s="113"/>
      <c r="M493" s="114"/>
      <c r="N493" s="114"/>
      <c r="O493" s="114"/>
      <c r="P493" s="114"/>
      <c r="Q493" s="114"/>
      <c r="R493" s="114"/>
    </row>
    <row r="494" spans="1:18" x14ac:dyDescent="0.3">
      <c r="A494" s="117"/>
      <c r="B494" s="109"/>
      <c r="C494" s="113"/>
      <c r="D494" s="113"/>
      <c r="E494" s="116"/>
      <c r="F494" s="110"/>
      <c r="G494" s="110"/>
      <c r="H494" s="126"/>
      <c r="I494" s="110"/>
      <c r="J494" s="110"/>
      <c r="K494" s="111"/>
      <c r="L494" s="113"/>
      <c r="M494" s="114"/>
      <c r="N494" s="114"/>
      <c r="O494" s="114"/>
      <c r="P494" s="114"/>
      <c r="Q494" s="114"/>
      <c r="R494" s="114"/>
    </row>
    <row r="495" spans="1:18" x14ac:dyDescent="0.3">
      <c r="A495" s="117"/>
      <c r="B495" s="109"/>
      <c r="C495" s="113"/>
      <c r="D495" s="113"/>
      <c r="E495" s="116"/>
      <c r="F495" s="110"/>
      <c r="G495" s="110"/>
      <c r="H495" s="126"/>
      <c r="I495" s="110"/>
      <c r="J495" s="110"/>
      <c r="K495" s="111"/>
      <c r="L495" s="113"/>
      <c r="M495" s="114"/>
      <c r="N495" s="114"/>
      <c r="O495" s="114"/>
      <c r="P495" s="114"/>
      <c r="Q495" s="114"/>
      <c r="R495" s="114"/>
    </row>
    <row r="496" spans="1:18" x14ac:dyDescent="0.3">
      <c r="A496" s="117"/>
      <c r="B496" s="109"/>
      <c r="C496" s="113"/>
      <c r="D496" s="113"/>
      <c r="E496" s="116"/>
      <c r="F496" s="110"/>
      <c r="G496" s="110"/>
      <c r="H496" s="110"/>
      <c r="I496" s="110"/>
      <c r="J496" s="110"/>
      <c r="K496" s="111"/>
      <c r="L496" s="113"/>
      <c r="M496" s="114"/>
      <c r="N496" s="114"/>
      <c r="O496" s="114"/>
      <c r="P496" s="114"/>
      <c r="Q496" s="114"/>
      <c r="R496" s="114"/>
    </row>
    <row r="497" spans="1:18" x14ac:dyDescent="0.3">
      <c r="A497" s="117"/>
      <c r="B497" s="109"/>
      <c r="C497" s="113"/>
      <c r="D497" s="113"/>
      <c r="E497" s="116"/>
      <c r="F497" s="110"/>
      <c r="G497" s="110"/>
      <c r="H497" s="110"/>
      <c r="I497" s="110"/>
      <c r="J497" s="110"/>
      <c r="K497" s="111"/>
      <c r="L497" s="113"/>
      <c r="M497" s="114"/>
      <c r="N497" s="114"/>
      <c r="O497" s="114"/>
      <c r="P497" s="114"/>
      <c r="Q497" s="114"/>
      <c r="R497" s="114"/>
    </row>
    <row r="498" spans="1:18" x14ac:dyDescent="0.3">
      <c r="A498" s="117"/>
      <c r="B498" s="109"/>
      <c r="C498" s="113"/>
      <c r="D498" s="113"/>
      <c r="E498" s="116"/>
      <c r="F498" s="110"/>
      <c r="G498" s="110"/>
      <c r="H498" s="110"/>
      <c r="I498" s="110"/>
      <c r="J498" s="110"/>
      <c r="K498" s="111"/>
      <c r="L498" s="113"/>
      <c r="M498" s="114"/>
      <c r="N498" s="114"/>
      <c r="O498" s="114"/>
      <c r="P498" s="114"/>
      <c r="Q498" s="114"/>
      <c r="R498" s="114"/>
    </row>
    <row r="499" spans="1:18" x14ac:dyDescent="0.3">
      <c r="A499" s="117"/>
      <c r="B499" s="109"/>
      <c r="C499" s="113"/>
      <c r="D499" s="113"/>
      <c r="E499" s="116"/>
      <c r="F499" s="110"/>
      <c r="G499" s="110"/>
      <c r="H499" s="110"/>
      <c r="I499" s="110"/>
      <c r="J499" s="110"/>
      <c r="K499" s="111"/>
      <c r="L499" s="113"/>
      <c r="M499" s="114"/>
      <c r="N499" s="114"/>
      <c r="O499" s="114"/>
      <c r="P499" s="114"/>
      <c r="Q499" s="114"/>
      <c r="R499" s="114"/>
    </row>
    <row r="500" spans="1:18" x14ac:dyDescent="0.3">
      <c r="A500" s="117"/>
      <c r="B500" s="109"/>
      <c r="C500" s="113"/>
      <c r="D500" s="113"/>
      <c r="E500" s="116"/>
      <c r="F500" s="110"/>
      <c r="G500" s="110"/>
      <c r="H500" s="110"/>
      <c r="I500" s="110"/>
      <c r="J500" s="110"/>
      <c r="K500" s="111"/>
      <c r="L500" s="113"/>
      <c r="M500" s="114"/>
      <c r="N500" s="114"/>
      <c r="O500" s="114"/>
      <c r="P500" s="114"/>
      <c r="Q500" s="114"/>
      <c r="R500" s="114"/>
    </row>
    <row r="501" spans="1:18" x14ac:dyDescent="0.3">
      <c r="A501" s="117"/>
      <c r="B501" s="109"/>
      <c r="C501" s="113"/>
      <c r="D501" s="113"/>
      <c r="E501" s="110"/>
      <c r="F501" s="110"/>
      <c r="G501" s="110"/>
      <c r="H501" s="110"/>
      <c r="I501" s="110"/>
      <c r="J501" s="110"/>
      <c r="K501" s="111"/>
      <c r="L501" s="113"/>
      <c r="M501" s="114"/>
      <c r="N501" s="114"/>
      <c r="O501" s="114"/>
      <c r="P501" s="114"/>
      <c r="Q501" s="114"/>
      <c r="R501" s="114"/>
    </row>
    <row r="502" spans="1:18" x14ac:dyDescent="0.3">
      <c r="A502" s="117"/>
      <c r="B502" s="109"/>
      <c r="C502" s="113"/>
      <c r="D502" s="113"/>
      <c r="E502" s="110"/>
      <c r="F502" s="110"/>
      <c r="G502" s="110"/>
      <c r="H502" s="110"/>
      <c r="I502" s="110"/>
      <c r="J502" s="110"/>
      <c r="K502" s="111"/>
      <c r="L502" s="113"/>
      <c r="M502" s="114"/>
      <c r="N502" s="114"/>
      <c r="O502" s="114"/>
      <c r="P502" s="114"/>
      <c r="Q502" s="114"/>
      <c r="R502" s="114"/>
    </row>
    <row r="503" spans="1:18" x14ac:dyDescent="0.3">
      <c r="A503" s="117"/>
      <c r="B503" s="109"/>
      <c r="C503" s="113"/>
      <c r="D503" s="113"/>
      <c r="E503" s="110"/>
      <c r="F503" s="110"/>
      <c r="G503" s="110"/>
      <c r="H503" s="110"/>
      <c r="I503" s="110"/>
      <c r="J503" s="110"/>
      <c r="K503" s="111"/>
      <c r="L503" s="113"/>
      <c r="M503" s="114"/>
      <c r="N503" s="114"/>
      <c r="O503" s="114"/>
      <c r="P503" s="114"/>
      <c r="Q503" s="114"/>
      <c r="R503" s="114"/>
    </row>
    <row r="504" spans="1:18" x14ac:dyDescent="0.3">
      <c r="A504" s="117"/>
      <c r="B504" s="109"/>
      <c r="C504" s="113"/>
      <c r="D504" s="113"/>
      <c r="E504" s="110"/>
      <c r="F504" s="110"/>
      <c r="G504" s="110"/>
      <c r="H504" s="110"/>
      <c r="I504" s="110"/>
      <c r="J504" s="110"/>
      <c r="K504" s="111"/>
      <c r="L504" s="113"/>
      <c r="M504" s="114"/>
      <c r="N504" s="114"/>
      <c r="O504" s="114"/>
      <c r="P504" s="114"/>
      <c r="Q504" s="114"/>
      <c r="R504" s="114"/>
    </row>
    <row r="505" spans="1:18" x14ac:dyDescent="0.3">
      <c r="A505" s="117"/>
      <c r="B505" s="109"/>
      <c r="C505" s="113"/>
      <c r="D505" s="113"/>
      <c r="E505" s="110"/>
      <c r="F505" s="110"/>
      <c r="G505" s="110"/>
      <c r="H505" s="110"/>
      <c r="I505" s="110"/>
      <c r="J505" s="110"/>
      <c r="K505" s="111"/>
      <c r="L505" s="113"/>
      <c r="M505" s="114"/>
      <c r="N505" s="114"/>
      <c r="O505" s="114"/>
      <c r="P505" s="114"/>
      <c r="Q505" s="114"/>
      <c r="R505" s="114"/>
    </row>
    <row r="506" spans="1:18" x14ac:dyDescent="0.3">
      <c r="A506" s="117"/>
      <c r="B506" s="109"/>
      <c r="C506" s="113"/>
      <c r="D506" s="113"/>
      <c r="E506" s="110"/>
      <c r="F506" s="110"/>
      <c r="G506" s="110"/>
      <c r="H506" s="110"/>
      <c r="I506" s="110"/>
      <c r="J506" s="110"/>
      <c r="K506" s="111"/>
      <c r="L506" s="113"/>
      <c r="M506" s="114"/>
      <c r="N506" s="114"/>
      <c r="O506" s="114"/>
      <c r="P506" s="114"/>
      <c r="Q506" s="114"/>
      <c r="R506" s="114"/>
    </row>
    <row r="507" spans="1:18" x14ac:dyDescent="0.3">
      <c r="A507" s="117"/>
      <c r="B507" s="109"/>
      <c r="C507" s="113"/>
      <c r="D507" s="113"/>
      <c r="E507" s="110"/>
      <c r="F507" s="110"/>
      <c r="G507" s="110"/>
      <c r="H507" s="110"/>
      <c r="I507" s="110"/>
      <c r="J507" s="110"/>
      <c r="K507" s="111"/>
      <c r="L507" s="113"/>
      <c r="M507" s="114"/>
      <c r="N507" s="114"/>
      <c r="O507" s="114"/>
      <c r="P507" s="114"/>
      <c r="Q507" s="114"/>
      <c r="R507" s="114"/>
    </row>
    <row r="508" spans="1:18" x14ac:dyDescent="0.3">
      <c r="A508" s="117"/>
      <c r="B508" s="109"/>
      <c r="C508" s="139"/>
      <c r="D508" s="139"/>
      <c r="E508" s="139"/>
      <c r="F508" s="110"/>
      <c r="G508" s="110"/>
      <c r="H508" s="110"/>
      <c r="I508" s="110"/>
      <c r="J508" s="110"/>
      <c r="K508" s="110"/>
      <c r="L508" s="110"/>
      <c r="M508" s="114"/>
      <c r="N508" s="114"/>
      <c r="O508" s="114"/>
      <c r="P508" s="114"/>
      <c r="Q508" s="114"/>
      <c r="R508" s="114"/>
    </row>
    <row r="509" spans="1:18" x14ac:dyDescent="0.3">
      <c r="A509" s="117"/>
      <c r="B509" s="109"/>
      <c r="C509" s="113"/>
      <c r="D509" s="113"/>
      <c r="E509" s="110"/>
      <c r="F509" s="110"/>
      <c r="G509" s="110"/>
      <c r="H509" s="110"/>
      <c r="I509" s="110"/>
      <c r="J509" s="110"/>
      <c r="K509" s="111"/>
      <c r="L509" s="113"/>
      <c r="M509" s="114"/>
      <c r="N509" s="114"/>
      <c r="O509" s="114"/>
      <c r="P509" s="114"/>
      <c r="Q509" s="114"/>
      <c r="R509" s="114"/>
    </row>
    <row r="510" spans="1:18" x14ac:dyDescent="0.3">
      <c r="A510" s="117"/>
      <c r="B510" s="109"/>
      <c r="C510" s="113"/>
      <c r="D510" s="113"/>
      <c r="E510" s="110"/>
      <c r="F510" s="110"/>
      <c r="G510" s="110"/>
      <c r="H510" s="110"/>
      <c r="I510" s="110"/>
      <c r="J510" s="110"/>
      <c r="K510" s="111"/>
      <c r="L510" s="113"/>
      <c r="M510" s="114"/>
      <c r="N510" s="114"/>
      <c r="O510" s="114"/>
      <c r="P510" s="114"/>
      <c r="Q510" s="114"/>
      <c r="R510" s="114"/>
    </row>
    <row r="511" spans="1:18" x14ac:dyDescent="0.3">
      <c r="A511" s="117"/>
      <c r="B511" s="109"/>
      <c r="C511" s="113"/>
      <c r="D511" s="113"/>
      <c r="E511" s="110"/>
      <c r="F511" s="110"/>
      <c r="G511" s="110"/>
      <c r="H511" s="110"/>
      <c r="I511" s="110"/>
      <c r="J511" s="110"/>
      <c r="K511" s="111"/>
      <c r="L511" s="113"/>
      <c r="M511" s="114"/>
      <c r="N511" s="114"/>
      <c r="O511" s="114"/>
      <c r="P511" s="114"/>
      <c r="Q511" s="114"/>
      <c r="R511" s="114"/>
    </row>
    <row r="512" spans="1:18" x14ac:dyDescent="0.3">
      <c r="A512" s="117"/>
      <c r="B512" s="109"/>
      <c r="C512" s="139"/>
      <c r="D512" s="139"/>
      <c r="E512" s="139"/>
      <c r="F512" s="139"/>
      <c r="G512" s="110"/>
      <c r="H512" s="110"/>
      <c r="I512" s="110"/>
      <c r="J512" s="110"/>
      <c r="K512" s="110"/>
      <c r="L512" s="110"/>
      <c r="M512" s="114"/>
      <c r="N512" s="114"/>
      <c r="O512" s="114"/>
      <c r="P512" s="114"/>
      <c r="Q512" s="114"/>
      <c r="R512" s="114"/>
    </row>
    <row r="513" spans="1:18" x14ac:dyDescent="0.3">
      <c r="A513" s="117"/>
      <c r="B513" s="109"/>
      <c r="C513" s="113"/>
      <c r="D513" s="113"/>
      <c r="E513" s="110"/>
      <c r="F513" s="110"/>
      <c r="G513" s="110"/>
      <c r="H513" s="110"/>
      <c r="I513" s="110"/>
      <c r="J513" s="110"/>
      <c r="K513" s="111"/>
      <c r="L513" s="113"/>
      <c r="M513" s="114"/>
      <c r="N513" s="114"/>
      <c r="O513" s="114"/>
      <c r="P513" s="114"/>
      <c r="Q513" s="114"/>
      <c r="R513" s="114"/>
    </row>
    <row r="514" spans="1:18" x14ac:dyDescent="0.3">
      <c r="A514" s="117"/>
      <c r="B514" s="109"/>
      <c r="C514" s="113"/>
      <c r="D514" s="113"/>
      <c r="E514" s="110"/>
      <c r="F514" s="110"/>
      <c r="G514" s="110"/>
      <c r="H514" s="110"/>
      <c r="I514" s="110"/>
      <c r="J514" s="110"/>
      <c r="K514" s="111"/>
      <c r="L514" s="113"/>
      <c r="M514" s="114"/>
      <c r="N514" s="114"/>
      <c r="O514" s="114"/>
      <c r="P514" s="114"/>
      <c r="Q514" s="114"/>
      <c r="R514" s="114"/>
    </row>
    <row r="515" spans="1:18" x14ac:dyDescent="0.3">
      <c r="A515" s="117"/>
      <c r="B515" s="109"/>
      <c r="C515" s="113"/>
      <c r="D515" s="113"/>
      <c r="E515" s="110"/>
      <c r="F515" s="110"/>
      <c r="G515" s="110"/>
      <c r="H515" s="110"/>
      <c r="I515" s="110"/>
      <c r="J515" s="110"/>
      <c r="K515" s="111"/>
      <c r="L515" s="113"/>
      <c r="M515" s="114"/>
      <c r="N515" s="114"/>
      <c r="O515" s="114"/>
      <c r="P515" s="114"/>
      <c r="Q515" s="114"/>
      <c r="R515" s="114"/>
    </row>
    <row r="516" spans="1:18" x14ac:dyDescent="0.3">
      <c r="A516" s="111"/>
      <c r="B516" s="109"/>
      <c r="C516" s="113"/>
      <c r="D516" s="113"/>
      <c r="E516" s="110"/>
      <c r="F516" s="110"/>
      <c r="G516" s="110"/>
      <c r="H516" s="110"/>
      <c r="I516" s="110"/>
      <c r="J516" s="110"/>
      <c r="K516" s="111"/>
      <c r="L516" s="113"/>
      <c r="M516" s="114"/>
      <c r="N516" s="114"/>
      <c r="O516" s="114"/>
      <c r="P516" s="114"/>
      <c r="Q516" s="114"/>
      <c r="R516" s="114"/>
    </row>
    <row r="517" spans="1:18" x14ac:dyDescent="0.3">
      <c r="A517" s="117"/>
      <c r="B517" s="109"/>
      <c r="C517" s="113"/>
      <c r="D517" s="113"/>
      <c r="E517" s="110"/>
      <c r="F517" s="110"/>
      <c r="G517" s="110"/>
      <c r="H517" s="110"/>
      <c r="I517" s="110"/>
      <c r="J517" s="110"/>
      <c r="K517" s="111"/>
      <c r="L517" s="113"/>
      <c r="M517" s="114"/>
      <c r="N517" s="114"/>
      <c r="O517" s="114"/>
      <c r="P517" s="114"/>
      <c r="Q517" s="114"/>
      <c r="R517" s="114"/>
    </row>
    <row r="518" spans="1:18" x14ac:dyDescent="0.3">
      <c r="A518" s="117"/>
      <c r="B518" s="109"/>
      <c r="C518" s="113"/>
      <c r="D518" s="116"/>
      <c r="E518" s="116"/>
      <c r="F518" s="116"/>
      <c r="G518" s="116"/>
      <c r="H518" s="116"/>
      <c r="I518" s="116"/>
      <c r="J518" s="116"/>
      <c r="K518" s="117"/>
      <c r="L518" s="113"/>
      <c r="M518" s="118"/>
      <c r="N518" s="118"/>
      <c r="O518" s="118"/>
      <c r="P518" s="118"/>
      <c r="Q518" s="114"/>
      <c r="R518" s="114"/>
    </row>
    <row r="519" spans="1:18" x14ac:dyDescent="0.3">
      <c r="A519" s="117"/>
      <c r="B519" s="109"/>
      <c r="C519" s="113"/>
      <c r="D519" s="113"/>
      <c r="E519" s="110"/>
      <c r="F519" s="110"/>
      <c r="G519" s="110"/>
      <c r="H519" s="110"/>
      <c r="I519" s="110"/>
      <c r="J519" s="110"/>
      <c r="K519" s="111"/>
      <c r="L519" s="113"/>
      <c r="M519" s="114"/>
      <c r="N519" s="114"/>
      <c r="O519" s="114"/>
      <c r="P519" s="114"/>
      <c r="Q519" s="114"/>
      <c r="R519" s="114"/>
    </row>
    <row r="520" spans="1:18" x14ac:dyDescent="0.3">
      <c r="A520" s="111"/>
      <c r="B520" s="109"/>
      <c r="C520" s="113"/>
      <c r="D520" s="113"/>
      <c r="E520" s="110"/>
      <c r="F520" s="110"/>
      <c r="G520" s="132"/>
      <c r="H520" s="110"/>
      <c r="I520" s="110"/>
      <c r="J520" s="110"/>
      <c r="K520" s="111"/>
      <c r="L520" s="113"/>
      <c r="M520" s="114"/>
      <c r="N520" s="114"/>
      <c r="O520" s="114"/>
      <c r="P520" s="114"/>
      <c r="Q520" s="114"/>
      <c r="R520" s="114"/>
    </row>
    <row r="521" spans="1:18" x14ac:dyDescent="0.3">
      <c r="A521" s="117"/>
      <c r="B521" s="109"/>
      <c r="C521" s="113"/>
      <c r="D521" s="113"/>
      <c r="E521" s="110"/>
      <c r="F521" s="110"/>
      <c r="G521" s="132"/>
      <c r="H521" s="110"/>
      <c r="I521" s="110"/>
      <c r="J521" s="110"/>
      <c r="K521" s="111"/>
      <c r="L521" s="113"/>
      <c r="M521" s="114"/>
      <c r="N521" s="114"/>
      <c r="O521" s="114"/>
      <c r="P521" s="114"/>
      <c r="Q521" s="114"/>
      <c r="R521" s="114"/>
    </row>
    <row r="522" spans="1:18" x14ac:dyDescent="0.3">
      <c r="A522" s="117"/>
      <c r="B522" s="109"/>
      <c r="C522" s="113"/>
      <c r="D522" s="113"/>
      <c r="E522" s="110"/>
      <c r="F522" s="110"/>
      <c r="G522" s="132"/>
      <c r="H522" s="110"/>
      <c r="I522" s="110"/>
      <c r="J522" s="110"/>
      <c r="K522" s="111"/>
      <c r="L522" s="113"/>
      <c r="M522" s="114"/>
      <c r="N522" s="114"/>
      <c r="O522" s="114"/>
      <c r="P522" s="114"/>
      <c r="Q522" s="114"/>
      <c r="R522" s="114"/>
    </row>
    <row r="523" spans="1:18" x14ac:dyDescent="0.3">
      <c r="A523" s="117"/>
      <c r="B523" s="109"/>
      <c r="C523" s="113"/>
      <c r="D523" s="113"/>
      <c r="E523" s="110"/>
      <c r="F523" s="110"/>
      <c r="G523" s="132"/>
      <c r="H523" s="110"/>
      <c r="I523" s="110"/>
      <c r="J523" s="110"/>
      <c r="K523" s="111"/>
      <c r="L523" s="113"/>
      <c r="M523" s="114"/>
      <c r="N523" s="114"/>
      <c r="O523" s="114"/>
      <c r="P523" s="114"/>
      <c r="Q523" s="114"/>
      <c r="R523" s="114"/>
    </row>
    <row r="524" spans="1:18" x14ac:dyDescent="0.3">
      <c r="A524" s="117"/>
      <c r="B524" s="109"/>
      <c r="C524" s="113"/>
      <c r="D524" s="113"/>
      <c r="E524" s="110"/>
      <c r="F524" s="110"/>
      <c r="G524" s="132"/>
      <c r="H524" s="110"/>
      <c r="I524" s="110"/>
      <c r="J524" s="110"/>
      <c r="K524" s="111"/>
      <c r="L524" s="113"/>
      <c r="M524" s="114"/>
      <c r="N524" s="114"/>
      <c r="O524" s="114"/>
      <c r="P524" s="114"/>
      <c r="Q524" s="114"/>
      <c r="R524" s="114"/>
    </row>
    <row r="525" spans="1:18" x14ac:dyDescent="0.3">
      <c r="A525" s="117"/>
      <c r="B525" s="109"/>
      <c r="C525" s="113"/>
      <c r="D525" s="113"/>
      <c r="E525" s="110"/>
      <c r="F525" s="110"/>
      <c r="G525" s="132"/>
      <c r="H525" s="110"/>
      <c r="I525" s="110"/>
      <c r="J525" s="110"/>
      <c r="K525" s="111"/>
      <c r="L525" s="113"/>
      <c r="M525" s="114"/>
      <c r="N525" s="114"/>
      <c r="O525" s="114"/>
      <c r="P525" s="114"/>
      <c r="Q525" s="114"/>
      <c r="R525" s="114"/>
    </row>
    <row r="526" spans="1:18" x14ac:dyDescent="0.3">
      <c r="A526" s="117"/>
      <c r="B526" s="109"/>
      <c r="C526" s="113"/>
      <c r="D526" s="113"/>
      <c r="E526" s="110"/>
      <c r="F526" s="110"/>
      <c r="G526" s="132"/>
      <c r="H526" s="110"/>
      <c r="I526" s="110"/>
      <c r="J526" s="110"/>
      <c r="K526" s="111"/>
      <c r="L526" s="113"/>
      <c r="M526" s="114"/>
      <c r="N526" s="114"/>
      <c r="O526" s="114"/>
      <c r="P526" s="114"/>
      <c r="Q526" s="114"/>
      <c r="R526" s="114"/>
    </row>
    <row r="527" spans="1:18" x14ac:dyDescent="0.3">
      <c r="A527" s="117"/>
      <c r="B527" s="109"/>
      <c r="C527" s="113"/>
      <c r="D527" s="113"/>
      <c r="E527" s="110"/>
      <c r="F527" s="110"/>
      <c r="G527" s="132"/>
      <c r="H527" s="110"/>
      <c r="I527" s="110"/>
      <c r="J527" s="110"/>
      <c r="K527" s="111"/>
      <c r="L527" s="113"/>
      <c r="M527" s="114"/>
      <c r="N527" s="114"/>
      <c r="O527" s="114"/>
      <c r="P527" s="114"/>
      <c r="Q527" s="114"/>
      <c r="R527" s="114"/>
    </row>
    <row r="528" spans="1:18" x14ac:dyDescent="0.3">
      <c r="A528" s="117"/>
      <c r="B528" s="109"/>
      <c r="C528" s="113"/>
      <c r="D528" s="113"/>
      <c r="E528" s="110"/>
      <c r="F528" s="110"/>
      <c r="G528" s="132"/>
      <c r="H528" s="110"/>
      <c r="I528" s="110"/>
      <c r="J528" s="110"/>
      <c r="K528" s="111"/>
      <c r="L528" s="113"/>
      <c r="M528" s="114"/>
      <c r="N528" s="114"/>
      <c r="O528" s="114"/>
      <c r="P528" s="114"/>
      <c r="Q528" s="114"/>
      <c r="R528" s="114"/>
    </row>
    <row r="529" spans="1:18" x14ac:dyDescent="0.3">
      <c r="A529" s="117"/>
      <c r="B529" s="109"/>
      <c r="C529" s="139"/>
      <c r="D529" s="139"/>
      <c r="E529" s="139"/>
      <c r="F529" s="139"/>
      <c r="G529" s="131"/>
      <c r="H529" s="110"/>
      <c r="I529" s="110"/>
      <c r="J529" s="110"/>
      <c r="K529" s="110"/>
      <c r="L529" s="110"/>
      <c r="M529" s="114"/>
      <c r="N529" s="114"/>
      <c r="O529" s="114"/>
      <c r="P529" s="114"/>
      <c r="Q529" s="114"/>
      <c r="R529" s="114"/>
    </row>
    <row r="530" spans="1:18" x14ac:dyDescent="0.3">
      <c r="A530" s="117"/>
      <c r="B530" s="109"/>
      <c r="C530" s="113"/>
      <c r="D530" s="113"/>
      <c r="E530" s="110"/>
      <c r="F530" s="110"/>
      <c r="G530" s="132"/>
      <c r="H530" s="110"/>
      <c r="I530" s="110"/>
      <c r="J530" s="110"/>
      <c r="K530" s="111"/>
      <c r="L530" s="113"/>
      <c r="M530" s="114"/>
      <c r="N530" s="114"/>
      <c r="O530" s="114"/>
      <c r="P530" s="114"/>
      <c r="Q530" s="114"/>
      <c r="R530" s="114"/>
    </row>
    <row r="531" spans="1:18" x14ac:dyDescent="0.3">
      <c r="A531" s="117"/>
      <c r="B531" s="109"/>
      <c r="C531" s="113"/>
      <c r="D531" s="113"/>
      <c r="E531" s="110"/>
      <c r="F531" s="110"/>
      <c r="G531" s="132"/>
      <c r="H531" s="110"/>
      <c r="I531" s="110"/>
      <c r="J531" s="110"/>
      <c r="K531" s="111"/>
      <c r="L531" s="113"/>
      <c r="M531" s="114"/>
      <c r="N531" s="114"/>
      <c r="O531" s="114"/>
      <c r="P531" s="114"/>
      <c r="Q531" s="114"/>
      <c r="R531" s="114"/>
    </row>
    <row r="532" spans="1:18" x14ac:dyDescent="0.3">
      <c r="A532" s="117"/>
      <c r="B532" s="109"/>
      <c r="C532" s="113"/>
      <c r="D532" s="113"/>
      <c r="E532" s="110"/>
      <c r="F532" s="110"/>
      <c r="G532" s="132"/>
      <c r="H532" s="110"/>
      <c r="I532" s="110"/>
      <c r="J532" s="110"/>
      <c r="K532" s="111"/>
      <c r="L532" s="113"/>
      <c r="M532" s="114"/>
      <c r="N532" s="114"/>
      <c r="O532" s="114"/>
      <c r="P532" s="114"/>
      <c r="Q532" s="114"/>
      <c r="R532" s="114"/>
    </row>
    <row r="533" spans="1:18" x14ac:dyDescent="0.3">
      <c r="A533" s="117"/>
      <c r="B533" s="109"/>
      <c r="C533" s="113"/>
      <c r="D533" s="113"/>
      <c r="E533" s="110"/>
      <c r="F533" s="110"/>
      <c r="G533" s="132"/>
      <c r="H533" s="110"/>
      <c r="I533" s="110"/>
      <c r="J533" s="110"/>
      <c r="K533" s="111"/>
      <c r="L533" s="113"/>
      <c r="M533" s="114"/>
      <c r="N533" s="114"/>
      <c r="O533" s="114"/>
      <c r="P533" s="114"/>
      <c r="Q533" s="114"/>
      <c r="R533" s="114"/>
    </row>
    <row r="534" spans="1:18" x14ac:dyDescent="0.3">
      <c r="A534" s="117"/>
      <c r="B534" s="109"/>
      <c r="C534" s="113"/>
      <c r="D534" s="113"/>
      <c r="E534" s="110"/>
      <c r="F534" s="110"/>
      <c r="G534" s="132"/>
      <c r="H534" s="110"/>
      <c r="I534" s="110"/>
      <c r="J534" s="110"/>
      <c r="K534" s="111"/>
      <c r="L534" s="113"/>
      <c r="M534" s="114"/>
      <c r="N534" s="114"/>
      <c r="O534" s="114"/>
      <c r="P534" s="114"/>
      <c r="Q534" s="114"/>
      <c r="R534" s="114"/>
    </row>
    <row r="535" spans="1:18" x14ac:dyDescent="0.3">
      <c r="A535" s="117"/>
      <c r="B535" s="109"/>
      <c r="C535" s="113"/>
      <c r="D535" s="113"/>
      <c r="E535" s="110"/>
      <c r="F535" s="110"/>
      <c r="G535" s="132"/>
      <c r="H535" s="110"/>
      <c r="I535" s="110"/>
      <c r="J535" s="110"/>
      <c r="K535" s="111"/>
      <c r="L535" s="113"/>
      <c r="M535" s="114"/>
      <c r="N535" s="114"/>
      <c r="O535" s="114"/>
      <c r="P535" s="114"/>
      <c r="Q535" s="114"/>
      <c r="R535" s="114"/>
    </row>
    <row r="536" spans="1:18" x14ac:dyDescent="0.3">
      <c r="A536" s="117"/>
      <c r="B536" s="109"/>
      <c r="C536" s="113"/>
      <c r="D536" s="113"/>
      <c r="E536" s="110"/>
      <c r="F536" s="110"/>
      <c r="G536" s="132"/>
      <c r="H536" s="110"/>
      <c r="I536" s="110"/>
      <c r="J536" s="110"/>
      <c r="K536" s="111"/>
      <c r="L536" s="113"/>
      <c r="M536" s="114"/>
      <c r="N536" s="114"/>
      <c r="O536" s="114"/>
      <c r="P536" s="114"/>
      <c r="Q536" s="114"/>
      <c r="R536" s="114"/>
    </row>
    <row r="537" spans="1:18" x14ac:dyDescent="0.3">
      <c r="A537" s="117"/>
      <c r="B537" s="109"/>
      <c r="C537" s="113"/>
      <c r="D537" s="113"/>
      <c r="E537" s="116"/>
      <c r="F537" s="116"/>
      <c r="G537" s="131"/>
      <c r="H537" s="116"/>
      <c r="I537" s="116"/>
      <c r="J537" s="116"/>
      <c r="K537" s="117"/>
      <c r="L537" s="113"/>
      <c r="M537" s="114"/>
      <c r="N537" s="114"/>
      <c r="O537" s="114"/>
      <c r="P537" s="114"/>
      <c r="Q537" s="114"/>
      <c r="R537" s="114"/>
    </row>
    <row r="538" spans="1:18" x14ac:dyDescent="0.3">
      <c r="A538" s="117"/>
      <c r="B538" s="109"/>
      <c r="C538" s="113"/>
      <c r="D538" s="113"/>
      <c r="E538" s="116"/>
      <c r="F538" s="116"/>
      <c r="G538" s="131"/>
      <c r="H538" s="116"/>
      <c r="I538" s="116"/>
      <c r="J538" s="116"/>
      <c r="K538" s="117"/>
      <c r="L538" s="113"/>
      <c r="M538" s="114"/>
      <c r="N538" s="114"/>
      <c r="O538" s="114"/>
      <c r="P538" s="114"/>
      <c r="Q538" s="114"/>
      <c r="R538" s="114"/>
    </row>
    <row r="539" spans="1:18" x14ac:dyDescent="0.3">
      <c r="A539" s="127"/>
      <c r="B539" s="109"/>
      <c r="C539" s="113"/>
      <c r="D539" s="113"/>
      <c r="E539" s="116"/>
      <c r="F539" s="116"/>
      <c r="G539" s="131"/>
      <c r="H539" s="116"/>
      <c r="I539" s="116"/>
      <c r="J539" s="116"/>
      <c r="K539" s="117"/>
      <c r="L539" s="116"/>
      <c r="M539" s="114"/>
      <c r="N539" s="114"/>
      <c r="O539" s="114"/>
      <c r="P539" s="114"/>
      <c r="Q539" s="114"/>
      <c r="R539" s="114"/>
    </row>
    <row r="540" spans="1:18" x14ac:dyDescent="0.3">
      <c r="A540" s="117"/>
      <c r="B540" s="109"/>
      <c r="C540" s="113"/>
      <c r="D540" s="113"/>
      <c r="E540" s="116"/>
      <c r="F540" s="116"/>
      <c r="G540" s="131"/>
      <c r="H540" s="116"/>
      <c r="I540" s="116"/>
      <c r="J540" s="116"/>
      <c r="K540" s="117"/>
      <c r="L540" s="116"/>
      <c r="M540" s="114"/>
      <c r="N540" s="114"/>
      <c r="O540" s="114"/>
      <c r="P540" s="114"/>
      <c r="Q540" s="114"/>
      <c r="R540" s="114"/>
    </row>
    <row r="541" spans="1:18" x14ac:dyDescent="0.3">
      <c r="A541" s="117"/>
      <c r="B541" s="109"/>
      <c r="C541" s="113"/>
      <c r="D541" s="113"/>
      <c r="E541" s="116"/>
      <c r="F541" s="116"/>
      <c r="G541" s="131"/>
      <c r="H541" s="116"/>
      <c r="I541" s="116"/>
      <c r="J541" s="116"/>
      <c r="K541" s="117"/>
      <c r="L541" s="116"/>
      <c r="M541" s="114"/>
      <c r="N541" s="114"/>
      <c r="O541" s="114"/>
      <c r="P541" s="114"/>
      <c r="Q541" s="114"/>
      <c r="R541" s="114"/>
    </row>
    <row r="542" spans="1:18" x14ac:dyDescent="0.3">
      <c r="A542" s="117"/>
      <c r="B542" s="109"/>
      <c r="C542" s="113"/>
      <c r="D542" s="113"/>
      <c r="E542" s="116"/>
      <c r="F542" s="116"/>
      <c r="G542" s="131"/>
      <c r="H542" s="116"/>
      <c r="I542" s="116"/>
      <c r="J542" s="116"/>
      <c r="K542" s="117"/>
      <c r="L542" s="116"/>
      <c r="M542" s="114"/>
      <c r="N542" s="114"/>
      <c r="O542" s="114"/>
      <c r="P542" s="114"/>
      <c r="Q542" s="114"/>
      <c r="R542" s="114"/>
    </row>
    <row r="543" spans="1:18" x14ac:dyDescent="0.3">
      <c r="A543" s="140"/>
      <c r="B543" s="109"/>
      <c r="C543" s="113"/>
      <c r="D543" s="113"/>
      <c r="E543" s="110"/>
      <c r="F543" s="110"/>
      <c r="G543" s="110"/>
      <c r="H543" s="110"/>
      <c r="I543" s="110"/>
      <c r="J543" s="110"/>
      <c r="K543" s="111"/>
      <c r="L543" s="110"/>
      <c r="M543" s="114"/>
      <c r="N543" s="114"/>
      <c r="O543" s="114"/>
      <c r="P543" s="114"/>
      <c r="Q543" s="114"/>
      <c r="R543" s="114"/>
    </row>
    <row r="544" spans="1:18" x14ac:dyDescent="0.3">
      <c r="A544" s="111"/>
      <c r="B544" s="109"/>
      <c r="C544" s="113"/>
      <c r="D544" s="113"/>
      <c r="E544" s="110"/>
      <c r="F544" s="110"/>
      <c r="G544" s="110"/>
      <c r="H544" s="110"/>
      <c r="I544" s="110"/>
      <c r="J544" s="110"/>
      <c r="K544" s="111"/>
      <c r="L544" s="110"/>
      <c r="M544" s="114"/>
      <c r="N544" s="114"/>
      <c r="O544" s="114"/>
      <c r="P544" s="114"/>
      <c r="Q544" s="114"/>
      <c r="R544" s="114"/>
    </row>
    <row r="545" spans="1:18" x14ac:dyDescent="0.3">
      <c r="A545" s="111"/>
      <c r="B545" s="109"/>
      <c r="C545" s="113"/>
      <c r="D545" s="113"/>
      <c r="E545" s="110"/>
      <c r="F545" s="110"/>
      <c r="G545" s="110"/>
      <c r="H545" s="110"/>
      <c r="I545" s="110"/>
      <c r="J545" s="110"/>
      <c r="K545" s="136"/>
      <c r="L545" s="110"/>
      <c r="M545" s="114"/>
      <c r="N545" s="114"/>
      <c r="O545" s="114"/>
      <c r="P545" s="114"/>
      <c r="Q545" s="114"/>
      <c r="R545" s="114"/>
    </row>
    <row r="546" spans="1:18" x14ac:dyDescent="0.3">
      <c r="A546" s="111"/>
      <c r="B546" s="109"/>
      <c r="C546" s="113"/>
      <c r="D546" s="113"/>
      <c r="E546" s="110"/>
      <c r="F546" s="110"/>
      <c r="G546" s="110"/>
      <c r="H546" s="110"/>
      <c r="I546" s="110"/>
      <c r="J546" s="110"/>
      <c r="K546" s="111"/>
      <c r="L546" s="110"/>
      <c r="M546" s="114"/>
      <c r="N546" s="114"/>
      <c r="O546" s="114"/>
      <c r="P546" s="114"/>
      <c r="Q546" s="114"/>
      <c r="R546" s="114"/>
    </row>
    <row r="547" spans="1:18" x14ac:dyDescent="0.3">
      <c r="A547" s="111"/>
      <c r="B547" s="109"/>
      <c r="C547" s="113"/>
      <c r="D547" s="113"/>
      <c r="E547" s="110"/>
      <c r="F547" s="110"/>
      <c r="G547" s="110"/>
      <c r="H547" s="110"/>
      <c r="I547" s="110"/>
      <c r="J547" s="110"/>
      <c r="K547" s="111"/>
      <c r="L547" s="110"/>
      <c r="M547" s="114"/>
      <c r="N547" s="114"/>
      <c r="O547" s="114"/>
      <c r="P547" s="114"/>
      <c r="Q547" s="114"/>
      <c r="R547" s="114"/>
    </row>
    <row r="548" spans="1:18" x14ac:dyDescent="0.3">
      <c r="A548" s="111"/>
      <c r="B548" s="109"/>
      <c r="C548" s="113"/>
      <c r="D548" s="113"/>
      <c r="E548" s="110"/>
      <c r="F548" s="110"/>
      <c r="G548" s="110"/>
      <c r="H548" s="110"/>
      <c r="I548" s="110"/>
      <c r="J548" s="110"/>
      <c r="K548" s="111"/>
      <c r="L548" s="110"/>
      <c r="M548" s="114"/>
      <c r="N548" s="114"/>
      <c r="O548" s="114"/>
      <c r="P548" s="114"/>
      <c r="Q548" s="114"/>
      <c r="R548" s="114"/>
    </row>
    <row r="549" spans="1:18" x14ac:dyDescent="0.3">
      <c r="A549" s="111"/>
      <c r="B549" s="109"/>
      <c r="C549" s="113"/>
      <c r="D549" s="113"/>
      <c r="E549" s="110"/>
      <c r="F549" s="110"/>
      <c r="G549" s="110"/>
      <c r="H549" s="110"/>
      <c r="I549" s="110"/>
      <c r="J549" s="110"/>
      <c r="K549" s="111"/>
      <c r="L549" s="110"/>
      <c r="M549" s="114"/>
      <c r="N549" s="114"/>
      <c r="O549" s="114"/>
      <c r="P549" s="114"/>
      <c r="Q549" s="114"/>
      <c r="R549" s="114"/>
    </row>
    <row r="550" spans="1:18" x14ac:dyDescent="0.3">
      <c r="A550" s="111"/>
      <c r="B550" s="109"/>
      <c r="C550" s="113"/>
      <c r="D550" s="113"/>
      <c r="E550" s="110"/>
      <c r="F550" s="110"/>
      <c r="G550" s="110"/>
      <c r="H550" s="110"/>
      <c r="I550" s="110"/>
      <c r="J550" s="110"/>
      <c r="K550" s="111"/>
      <c r="L550" s="110"/>
      <c r="M550" s="114"/>
      <c r="N550" s="114"/>
      <c r="O550" s="114"/>
      <c r="P550" s="114"/>
      <c r="Q550" s="114"/>
      <c r="R550" s="114"/>
    </row>
    <row r="551" spans="1:18" x14ac:dyDescent="0.3">
      <c r="A551" s="111"/>
      <c r="B551" s="109"/>
      <c r="C551" s="113"/>
      <c r="D551" s="113"/>
      <c r="E551" s="110"/>
      <c r="F551" s="110"/>
      <c r="G551" s="110"/>
      <c r="H551" s="110"/>
      <c r="I551" s="110"/>
      <c r="J551" s="110"/>
      <c r="K551" s="111"/>
      <c r="L551" s="110"/>
      <c r="M551" s="114"/>
      <c r="N551" s="114"/>
      <c r="O551" s="114"/>
      <c r="P551" s="114"/>
      <c r="Q551" s="114"/>
      <c r="R551" s="114"/>
    </row>
    <row r="552" spans="1:18" x14ac:dyDescent="0.3">
      <c r="A552" s="111"/>
      <c r="B552" s="109"/>
      <c r="C552" s="113"/>
      <c r="D552" s="113"/>
      <c r="E552" s="110"/>
      <c r="F552" s="110"/>
      <c r="G552" s="110"/>
      <c r="H552" s="110"/>
      <c r="I552" s="110"/>
      <c r="J552" s="110"/>
      <c r="K552" s="111"/>
      <c r="L552" s="110"/>
      <c r="M552" s="114"/>
      <c r="N552" s="114"/>
      <c r="O552" s="114"/>
      <c r="P552" s="114"/>
      <c r="Q552" s="114"/>
      <c r="R552" s="114"/>
    </row>
    <row r="553" spans="1:18" x14ac:dyDescent="0.3">
      <c r="A553" s="111"/>
      <c r="B553" s="109"/>
      <c r="C553" s="113"/>
      <c r="D553" s="113"/>
      <c r="E553" s="110"/>
      <c r="F553" s="110"/>
      <c r="G553" s="110"/>
      <c r="H553" s="110"/>
      <c r="I553" s="110"/>
      <c r="J553" s="110"/>
      <c r="K553" s="111"/>
      <c r="L553" s="110"/>
      <c r="M553" s="114"/>
      <c r="N553" s="114"/>
      <c r="O553" s="114"/>
      <c r="P553" s="114"/>
      <c r="Q553" s="114"/>
      <c r="R553" s="114"/>
    </row>
    <row r="554" spans="1:18" x14ac:dyDescent="0.3">
      <c r="A554" s="111"/>
      <c r="B554" s="109"/>
      <c r="C554" s="113"/>
      <c r="D554" s="113"/>
      <c r="E554" s="110"/>
      <c r="F554" s="110"/>
      <c r="G554" s="110"/>
      <c r="H554" s="110"/>
      <c r="I554" s="110"/>
      <c r="J554" s="110"/>
      <c r="K554" s="111"/>
      <c r="L554" s="110"/>
      <c r="M554" s="114"/>
      <c r="N554" s="114"/>
      <c r="O554" s="114"/>
      <c r="P554" s="114"/>
      <c r="Q554" s="114"/>
      <c r="R554" s="114"/>
    </row>
    <row r="555" spans="1:18" x14ac:dyDescent="0.3">
      <c r="A555" s="111"/>
      <c r="B555" s="109"/>
      <c r="C555" s="113"/>
      <c r="D555" s="113"/>
      <c r="E555" s="110"/>
      <c r="F555" s="110"/>
      <c r="G555" s="110"/>
      <c r="H555" s="110"/>
      <c r="I555" s="110"/>
      <c r="J555" s="110"/>
      <c r="K555" s="111"/>
      <c r="L555" s="110"/>
      <c r="M555" s="114"/>
      <c r="N555" s="114"/>
      <c r="O555" s="114"/>
      <c r="P555" s="114"/>
      <c r="Q555" s="114"/>
      <c r="R555" s="114"/>
    </row>
    <row r="556" spans="1:18" x14ac:dyDescent="0.3">
      <c r="A556" s="111"/>
      <c r="B556" s="109"/>
      <c r="C556" s="113"/>
      <c r="D556" s="113"/>
      <c r="E556" s="110"/>
      <c r="F556" s="110"/>
      <c r="G556" s="110"/>
      <c r="H556" s="110"/>
      <c r="I556" s="110"/>
      <c r="J556" s="110"/>
      <c r="K556" s="111"/>
      <c r="L556" s="110"/>
      <c r="M556" s="114"/>
      <c r="N556" s="114"/>
      <c r="O556" s="114"/>
      <c r="P556" s="114"/>
      <c r="Q556" s="114"/>
      <c r="R556" s="114"/>
    </row>
    <row r="557" spans="1:18" x14ac:dyDescent="0.3">
      <c r="A557" s="111"/>
      <c r="B557" s="109"/>
      <c r="C557" s="113"/>
      <c r="D557" s="113"/>
      <c r="E557" s="110"/>
      <c r="F557" s="110"/>
      <c r="G557" s="110"/>
      <c r="H557" s="110"/>
      <c r="I557" s="110"/>
      <c r="J557" s="110"/>
      <c r="K557" s="111"/>
      <c r="L557" s="110"/>
      <c r="M557" s="114"/>
      <c r="N557" s="114"/>
      <c r="O557" s="114"/>
      <c r="P557" s="114"/>
      <c r="Q557" s="114"/>
      <c r="R557" s="114"/>
    </row>
    <row r="558" spans="1:18" x14ac:dyDescent="0.3">
      <c r="A558" s="111"/>
      <c r="B558" s="109"/>
      <c r="C558" s="113"/>
      <c r="D558" s="113"/>
      <c r="E558" s="110"/>
      <c r="F558" s="110"/>
      <c r="G558" s="110"/>
      <c r="H558" s="110"/>
      <c r="I558" s="110"/>
      <c r="J558" s="110"/>
      <c r="K558" s="111"/>
      <c r="L558" s="110"/>
      <c r="M558" s="114"/>
      <c r="N558" s="114"/>
      <c r="O558" s="114"/>
      <c r="P558" s="114"/>
      <c r="Q558" s="114"/>
      <c r="R558" s="114"/>
    </row>
    <row r="559" spans="1:18" x14ac:dyDescent="0.3">
      <c r="A559" s="111"/>
      <c r="B559" s="109"/>
      <c r="C559" s="113"/>
      <c r="D559" s="113"/>
      <c r="E559" s="110"/>
      <c r="F559" s="110"/>
      <c r="G559" s="110"/>
      <c r="H559" s="110"/>
      <c r="I559" s="110"/>
      <c r="J559" s="110"/>
      <c r="K559" s="111"/>
      <c r="L559" s="110"/>
      <c r="M559" s="114"/>
      <c r="N559" s="114"/>
      <c r="O559" s="114"/>
      <c r="P559" s="114"/>
      <c r="Q559" s="114"/>
      <c r="R559" s="114"/>
    </row>
    <row r="560" spans="1:18" x14ac:dyDescent="0.3">
      <c r="A560" s="111"/>
      <c r="B560" s="109"/>
      <c r="C560" s="113"/>
      <c r="D560" s="113"/>
      <c r="E560" s="110"/>
      <c r="F560" s="110"/>
      <c r="G560" s="110"/>
      <c r="H560" s="110"/>
      <c r="I560" s="110"/>
      <c r="J560" s="110"/>
      <c r="K560" s="111"/>
      <c r="L560" s="110"/>
      <c r="M560" s="114"/>
      <c r="N560" s="114"/>
      <c r="O560" s="114"/>
      <c r="P560" s="114"/>
      <c r="Q560" s="114"/>
      <c r="R560" s="114"/>
    </row>
    <row r="561" spans="1:18" x14ac:dyDescent="0.3">
      <c r="A561" s="111"/>
      <c r="B561" s="109"/>
      <c r="C561" s="113"/>
      <c r="D561" s="113"/>
      <c r="E561" s="110"/>
      <c r="F561" s="110"/>
      <c r="G561" s="110"/>
      <c r="H561" s="110"/>
      <c r="I561" s="110"/>
      <c r="J561" s="110"/>
      <c r="K561" s="111"/>
      <c r="L561" s="110"/>
      <c r="M561" s="114"/>
      <c r="N561" s="114"/>
      <c r="O561" s="114"/>
      <c r="P561" s="114"/>
      <c r="Q561" s="114"/>
      <c r="R561" s="114"/>
    </row>
    <row r="562" spans="1:18" x14ac:dyDescent="0.3">
      <c r="A562" s="111"/>
      <c r="B562" s="109"/>
      <c r="C562" s="113"/>
      <c r="D562" s="113"/>
      <c r="E562" s="110"/>
      <c r="F562" s="110"/>
      <c r="G562" s="110"/>
      <c r="H562" s="110"/>
      <c r="I562" s="110"/>
      <c r="J562" s="110"/>
      <c r="K562" s="111"/>
      <c r="L562" s="110"/>
      <c r="M562" s="114"/>
      <c r="N562" s="114"/>
      <c r="O562" s="114"/>
      <c r="P562" s="114"/>
      <c r="Q562" s="114"/>
      <c r="R562" s="114"/>
    </row>
    <row r="563" spans="1:18" x14ac:dyDescent="0.3">
      <c r="A563" s="111"/>
      <c r="B563" s="109"/>
      <c r="C563" s="113"/>
      <c r="D563" s="113"/>
      <c r="E563" s="110"/>
      <c r="F563" s="110"/>
      <c r="G563" s="110"/>
      <c r="H563" s="110"/>
      <c r="I563" s="110"/>
      <c r="J563" s="110"/>
      <c r="K563" s="111"/>
      <c r="L563" s="110"/>
      <c r="M563" s="114"/>
      <c r="N563" s="114"/>
      <c r="O563" s="114"/>
      <c r="P563" s="114"/>
      <c r="Q563" s="114"/>
      <c r="R563" s="114"/>
    </row>
    <row r="564" spans="1:18" x14ac:dyDescent="0.3">
      <c r="A564" s="111"/>
      <c r="B564" s="109"/>
      <c r="C564" s="113"/>
      <c r="D564" s="113"/>
      <c r="E564" s="110"/>
      <c r="F564" s="110"/>
      <c r="G564" s="110"/>
      <c r="H564" s="110"/>
      <c r="I564" s="110"/>
      <c r="J564" s="110"/>
      <c r="K564" s="111"/>
      <c r="L564" s="110"/>
      <c r="M564" s="114"/>
      <c r="N564" s="114"/>
      <c r="O564" s="114"/>
      <c r="P564" s="114"/>
      <c r="Q564" s="114"/>
      <c r="R564" s="114"/>
    </row>
    <row r="565" spans="1:18" x14ac:dyDescent="0.3">
      <c r="A565" s="111"/>
      <c r="B565" s="109"/>
      <c r="C565" s="113"/>
      <c r="D565" s="113"/>
      <c r="E565" s="110"/>
      <c r="F565" s="110"/>
      <c r="G565" s="110"/>
      <c r="H565" s="110"/>
      <c r="I565" s="110"/>
      <c r="J565" s="110"/>
      <c r="K565" s="111"/>
      <c r="L565" s="110"/>
      <c r="M565" s="114"/>
      <c r="N565" s="114"/>
      <c r="O565" s="114"/>
      <c r="P565" s="114"/>
      <c r="Q565" s="114"/>
      <c r="R565" s="114"/>
    </row>
    <row r="566" spans="1:18" x14ac:dyDescent="0.3">
      <c r="A566" s="117"/>
      <c r="B566" s="109"/>
      <c r="C566" s="113"/>
      <c r="D566" s="113"/>
      <c r="E566" s="116"/>
      <c r="F566" s="116"/>
      <c r="G566" s="116"/>
      <c r="H566" s="116"/>
      <c r="I566" s="116"/>
      <c r="J566" s="116"/>
      <c r="K566" s="111"/>
      <c r="L566" s="110"/>
      <c r="M566" s="114"/>
      <c r="N566" s="114"/>
      <c r="O566" s="114"/>
      <c r="P566" s="114"/>
      <c r="Q566" s="114"/>
      <c r="R566" s="114"/>
    </row>
    <row r="567" spans="1:18" x14ac:dyDescent="0.3">
      <c r="A567" s="111"/>
      <c r="B567" s="109"/>
      <c r="C567" s="113"/>
      <c r="D567" s="113"/>
      <c r="E567" s="110"/>
      <c r="F567" s="110"/>
      <c r="G567" s="110"/>
      <c r="H567" s="110"/>
      <c r="I567" s="110"/>
      <c r="J567" s="110"/>
      <c r="K567" s="117"/>
      <c r="L567" s="110"/>
      <c r="M567" s="114"/>
      <c r="N567" s="114"/>
      <c r="O567" s="114"/>
      <c r="P567" s="114"/>
      <c r="Q567" s="114"/>
      <c r="R567" s="114"/>
    </row>
    <row r="568" spans="1:18" x14ac:dyDescent="0.3">
      <c r="A568" s="136"/>
      <c r="B568" s="109"/>
      <c r="C568" s="113"/>
      <c r="D568" s="113"/>
      <c r="E568" s="137"/>
      <c r="F568" s="137"/>
      <c r="G568" s="137"/>
      <c r="H568" s="137"/>
      <c r="I568" s="137"/>
      <c r="J568" s="137"/>
      <c r="K568" s="111"/>
      <c r="L568" s="110"/>
      <c r="M568" s="114"/>
      <c r="N568" s="114"/>
      <c r="O568" s="114"/>
      <c r="P568" s="114"/>
      <c r="Q568" s="114"/>
      <c r="R568" s="114"/>
    </row>
    <row r="569" spans="1:18" x14ac:dyDescent="0.3">
      <c r="A569" s="111"/>
      <c r="B569" s="109"/>
      <c r="C569" s="113"/>
      <c r="D569" s="113"/>
      <c r="E569" s="110"/>
      <c r="F569" s="110"/>
      <c r="G569" s="110"/>
      <c r="H569" s="110"/>
      <c r="I569" s="110"/>
      <c r="J569" s="110"/>
      <c r="K569" s="111"/>
      <c r="L569" s="110"/>
      <c r="M569" s="114"/>
      <c r="N569" s="114"/>
      <c r="O569" s="114"/>
      <c r="P569" s="114"/>
      <c r="Q569" s="114"/>
      <c r="R569" s="114"/>
    </row>
    <row r="570" spans="1:18" x14ac:dyDescent="0.3">
      <c r="A570" s="111"/>
      <c r="B570" s="109"/>
      <c r="C570" s="113"/>
      <c r="D570" s="113"/>
      <c r="E570" s="110"/>
      <c r="F570" s="110"/>
      <c r="G570" s="110"/>
      <c r="H570" s="110"/>
      <c r="I570" s="110"/>
      <c r="J570" s="110"/>
      <c r="K570" s="111"/>
      <c r="L570" s="110"/>
      <c r="M570" s="114"/>
      <c r="N570" s="114"/>
      <c r="O570" s="114"/>
      <c r="P570" s="114"/>
      <c r="Q570" s="114"/>
      <c r="R570" s="114"/>
    </row>
    <row r="571" spans="1:18" x14ac:dyDescent="0.3">
      <c r="A571" s="117"/>
      <c r="B571" s="109"/>
      <c r="C571" s="113"/>
      <c r="D571" s="113"/>
      <c r="E571" s="116"/>
      <c r="F571" s="116"/>
      <c r="G571" s="116"/>
      <c r="H571" s="116"/>
      <c r="I571" s="116"/>
      <c r="J571" s="116"/>
      <c r="K571" s="117"/>
      <c r="L571" s="110"/>
      <c r="M571" s="114"/>
      <c r="N571" s="114"/>
      <c r="O571" s="114"/>
      <c r="P571" s="114"/>
      <c r="Q571" s="114"/>
      <c r="R571" s="114"/>
    </row>
    <row r="572" spans="1:18" x14ac:dyDescent="0.3">
      <c r="A572" s="117"/>
      <c r="B572" s="109"/>
      <c r="C572" s="113"/>
      <c r="D572" s="113"/>
      <c r="E572" s="116"/>
      <c r="F572" s="116"/>
      <c r="G572" s="116"/>
      <c r="H572" s="116"/>
      <c r="I572" s="116"/>
      <c r="J572" s="116"/>
      <c r="K572" s="117"/>
      <c r="L572" s="110"/>
      <c r="M572" s="114"/>
      <c r="N572" s="114"/>
      <c r="O572" s="114"/>
      <c r="P572" s="114"/>
      <c r="Q572" s="114"/>
      <c r="R572" s="114"/>
    </row>
    <row r="573" spans="1:18" x14ac:dyDescent="0.3">
      <c r="A573" s="111"/>
      <c r="B573" s="109"/>
      <c r="C573" s="113"/>
      <c r="D573" s="113"/>
      <c r="E573" s="110"/>
      <c r="F573" s="110"/>
      <c r="G573" s="110"/>
      <c r="H573" s="126"/>
      <c r="I573" s="110"/>
      <c r="J573" s="110"/>
      <c r="K573" s="111"/>
      <c r="L573" s="110"/>
      <c r="M573" s="114"/>
      <c r="N573" s="114"/>
      <c r="O573" s="114"/>
      <c r="P573" s="114"/>
      <c r="Q573" s="114"/>
      <c r="R573" s="114"/>
    </row>
    <row r="574" spans="1:18" x14ac:dyDescent="0.3">
      <c r="A574" s="117"/>
      <c r="B574" s="109"/>
      <c r="C574" s="113"/>
      <c r="D574" s="113"/>
      <c r="E574" s="116"/>
      <c r="F574" s="116"/>
      <c r="G574" s="116"/>
      <c r="H574" s="116"/>
      <c r="I574" s="116"/>
      <c r="J574" s="116"/>
      <c r="K574" s="117"/>
      <c r="L574" s="110"/>
      <c r="M574" s="114"/>
      <c r="N574" s="114"/>
      <c r="O574" s="114"/>
      <c r="P574" s="114"/>
      <c r="Q574" s="114"/>
      <c r="R574" s="114"/>
    </row>
    <row r="575" spans="1:18" x14ac:dyDescent="0.3">
      <c r="A575" s="111"/>
      <c r="B575" s="109"/>
      <c r="C575" s="113"/>
      <c r="D575" s="113"/>
      <c r="E575" s="110"/>
      <c r="F575" s="110"/>
      <c r="G575" s="110"/>
      <c r="H575" s="110"/>
      <c r="I575" s="110"/>
      <c r="J575" s="110"/>
      <c r="K575" s="111"/>
      <c r="L575" s="110"/>
      <c r="M575" s="114"/>
      <c r="N575" s="114"/>
      <c r="O575" s="114"/>
      <c r="P575" s="114"/>
      <c r="Q575" s="114"/>
      <c r="R575" s="114"/>
    </row>
    <row r="576" spans="1:18" x14ac:dyDescent="0.3">
      <c r="A576" s="117"/>
      <c r="B576" s="109"/>
      <c r="C576" s="113"/>
      <c r="D576" s="113"/>
      <c r="E576" s="110"/>
      <c r="F576" s="110"/>
      <c r="G576" s="110"/>
      <c r="H576" s="110"/>
      <c r="I576" s="110"/>
      <c r="J576" s="110"/>
      <c r="K576" s="111"/>
      <c r="L576" s="110"/>
      <c r="M576" s="114"/>
      <c r="N576" s="114"/>
      <c r="O576" s="114"/>
      <c r="P576" s="114"/>
      <c r="Q576" s="114"/>
      <c r="R576" s="114"/>
    </row>
    <row r="577" spans="1:18" x14ac:dyDescent="0.3">
      <c r="A577" s="117"/>
      <c r="B577" s="109"/>
      <c r="C577" s="113"/>
      <c r="D577" s="113"/>
      <c r="E577" s="110"/>
      <c r="F577" s="110"/>
      <c r="G577" s="110"/>
      <c r="H577" s="110"/>
      <c r="I577" s="110"/>
      <c r="J577" s="110"/>
      <c r="K577" s="111"/>
      <c r="L577" s="110"/>
      <c r="M577" s="114"/>
      <c r="N577" s="114"/>
      <c r="O577" s="114"/>
      <c r="P577" s="114"/>
      <c r="Q577" s="114"/>
      <c r="R577" s="114"/>
    </row>
    <row r="578" spans="1:18" x14ac:dyDescent="0.3">
      <c r="A578" s="117"/>
      <c r="B578" s="109"/>
      <c r="C578" s="113"/>
      <c r="D578" s="113"/>
      <c r="E578" s="110"/>
      <c r="F578" s="110"/>
      <c r="G578" s="110"/>
      <c r="H578" s="110"/>
      <c r="I578" s="110"/>
      <c r="J578" s="110"/>
      <c r="K578" s="111"/>
      <c r="L578" s="110"/>
      <c r="M578" s="114"/>
      <c r="N578" s="114"/>
      <c r="O578" s="114"/>
      <c r="P578" s="114"/>
      <c r="Q578" s="114"/>
      <c r="R578" s="114"/>
    </row>
    <row r="579" spans="1:18" x14ac:dyDescent="0.3">
      <c r="A579" s="111"/>
      <c r="B579" s="109"/>
      <c r="C579" s="113"/>
      <c r="D579" s="113"/>
      <c r="E579" s="110"/>
      <c r="F579" s="110"/>
      <c r="G579" s="110"/>
      <c r="H579" s="110"/>
      <c r="I579" s="110"/>
      <c r="J579" s="110"/>
      <c r="K579" s="111"/>
      <c r="L579" s="110"/>
      <c r="M579" s="114"/>
      <c r="N579" s="114"/>
      <c r="O579" s="114"/>
      <c r="P579" s="114"/>
      <c r="Q579" s="114"/>
      <c r="R579" s="114"/>
    </row>
    <row r="580" spans="1:18" x14ac:dyDescent="0.3">
      <c r="A580" s="136"/>
      <c r="B580" s="109"/>
      <c r="C580" s="113"/>
      <c r="D580" s="113"/>
      <c r="E580" s="137"/>
      <c r="F580" s="137"/>
      <c r="G580" s="137"/>
      <c r="H580" s="137"/>
      <c r="I580" s="137"/>
      <c r="J580" s="137"/>
      <c r="K580" s="136"/>
      <c r="L580" s="110"/>
      <c r="M580" s="114"/>
      <c r="N580" s="114"/>
      <c r="O580" s="114"/>
      <c r="P580" s="114"/>
      <c r="Q580" s="114"/>
      <c r="R580" s="114"/>
    </row>
    <row r="581" spans="1:18" x14ac:dyDescent="0.3">
      <c r="A581" s="117"/>
      <c r="B581" s="109"/>
      <c r="C581" s="113"/>
      <c r="D581" s="116"/>
      <c r="E581" s="116"/>
      <c r="F581" s="116"/>
      <c r="G581" s="116"/>
      <c r="H581" s="116"/>
      <c r="I581" s="116"/>
      <c r="J581" s="116"/>
      <c r="K581" s="117"/>
      <c r="L581" s="110"/>
      <c r="M581" s="118"/>
      <c r="N581" s="118"/>
      <c r="O581" s="118"/>
      <c r="P581" s="118"/>
      <c r="Q581" s="114"/>
      <c r="R581" s="114"/>
    </row>
    <row r="582" spans="1:18" x14ac:dyDescent="0.3">
      <c r="A582" s="117"/>
      <c r="B582" s="109"/>
      <c r="C582" s="113"/>
      <c r="D582" s="113"/>
      <c r="E582" s="116"/>
      <c r="F582" s="116"/>
      <c r="G582" s="116"/>
      <c r="H582" s="116"/>
      <c r="I582" s="116"/>
      <c r="J582" s="116"/>
      <c r="K582" s="117"/>
      <c r="L582" s="110"/>
      <c r="M582" s="114"/>
      <c r="N582" s="114"/>
      <c r="O582" s="114"/>
      <c r="P582" s="114"/>
      <c r="Q582" s="114"/>
      <c r="R582" s="114"/>
    </row>
    <row r="583" spans="1:18" x14ac:dyDescent="0.3">
      <c r="A583" s="117"/>
      <c r="B583" s="109"/>
      <c r="C583" s="113"/>
      <c r="D583" s="113"/>
      <c r="E583" s="116"/>
      <c r="F583" s="116"/>
      <c r="G583" s="116"/>
      <c r="H583" s="116"/>
      <c r="I583" s="116"/>
      <c r="J583" s="116"/>
      <c r="K583" s="117"/>
      <c r="L583" s="110"/>
      <c r="M583" s="114"/>
      <c r="N583" s="114"/>
      <c r="O583" s="114"/>
      <c r="P583" s="114"/>
      <c r="Q583" s="114"/>
      <c r="R583" s="114"/>
    </row>
    <row r="584" spans="1:18" x14ac:dyDescent="0.3">
      <c r="A584" s="117"/>
      <c r="B584" s="109"/>
      <c r="C584" s="113"/>
      <c r="D584" s="116"/>
      <c r="E584" s="116"/>
      <c r="F584" s="116"/>
      <c r="G584" s="116"/>
      <c r="H584" s="116"/>
      <c r="I584" s="116"/>
      <c r="J584" s="116"/>
      <c r="K584" s="117"/>
      <c r="L584" s="110"/>
      <c r="M584" s="118"/>
      <c r="N584" s="118"/>
      <c r="O584" s="118"/>
      <c r="P584" s="118"/>
      <c r="Q584" s="114"/>
      <c r="R584" s="114"/>
    </row>
    <row r="585" spans="1:18" x14ac:dyDescent="0.3">
      <c r="A585" s="117"/>
      <c r="B585" s="109"/>
      <c r="C585" s="113"/>
      <c r="D585" s="113"/>
      <c r="E585" s="116"/>
      <c r="F585" s="116"/>
      <c r="G585" s="116"/>
      <c r="H585" s="116"/>
      <c r="I585" s="116"/>
      <c r="J585" s="116"/>
      <c r="K585" s="117"/>
      <c r="L585" s="110"/>
      <c r="M585" s="114"/>
      <c r="N585" s="114"/>
      <c r="O585" s="114"/>
      <c r="P585" s="114"/>
      <c r="Q585" s="114"/>
      <c r="R585" s="114"/>
    </row>
    <row r="586" spans="1:18" x14ac:dyDescent="0.3">
      <c r="A586" s="117"/>
      <c r="B586" s="109"/>
      <c r="C586" s="113"/>
      <c r="D586" s="113"/>
      <c r="E586" s="116"/>
      <c r="F586" s="116"/>
      <c r="G586" s="116"/>
      <c r="H586" s="116"/>
      <c r="I586" s="116"/>
      <c r="J586" s="116"/>
      <c r="K586" s="117"/>
      <c r="L586" s="110"/>
      <c r="M586" s="114"/>
      <c r="N586" s="114"/>
      <c r="O586" s="114"/>
      <c r="P586" s="114"/>
      <c r="Q586" s="114"/>
      <c r="R586" s="114"/>
    </row>
    <row r="587" spans="1:18" x14ac:dyDescent="0.3">
      <c r="A587" s="117"/>
      <c r="B587" s="109"/>
      <c r="C587" s="113"/>
      <c r="D587" s="113"/>
      <c r="E587" s="116"/>
      <c r="F587" s="116"/>
      <c r="G587" s="116"/>
      <c r="H587" s="116"/>
      <c r="I587" s="116"/>
      <c r="J587" s="116"/>
      <c r="K587" s="117"/>
      <c r="L587" s="110"/>
      <c r="M587" s="114"/>
      <c r="N587" s="114"/>
      <c r="O587" s="114"/>
      <c r="P587" s="114"/>
      <c r="Q587" s="114"/>
      <c r="R587" s="114"/>
    </row>
    <row r="588" spans="1:18" x14ac:dyDescent="0.3">
      <c r="A588" s="117"/>
      <c r="B588" s="109"/>
      <c r="C588" s="113"/>
      <c r="D588" s="113"/>
      <c r="E588" s="116"/>
      <c r="F588" s="116"/>
      <c r="G588" s="116"/>
      <c r="H588" s="116"/>
      <c r="I588" s="116"/>
      <c r="J588" s="116"/>
      <c r="K588" s="117"/>
      <c r="L588" s="110"/>
      <c r="M588" s="114"/>
      <c r="N588" s="114"/>
      <c r="O588" s="114"/>
      <c r="P588" s="114"/>
      <c r="Q588" s="114"/>
      <c r="R588" s="114"/>
    </row>
    <row r="589" spans="1:18" x14ac:dyDescent="0.3">
      <c r="A589" s="117"/>
      <c r="B589" s="109"/>
      <c r="C589" s="113"/>
      <c r="D589" s="113"/>
      <c r="E589" s="116"/>
      <c r="F589" s="116"/>
      <c r="G589" s="116"/>
      <c r="H589" s="116"/>
      <c r="I589" s="116"/>
      <c r="J589" s="116"/>
      <c r="K589" s="117"/>
      <c r="L589" s="110"/>
      <c r="M589" s="114"/>
      <c r="N589" s="114"/>
      <c r="O589" s="114"/>
      <c r="P589" s="114"/>
      <c r="Q589" s="114"/>
      <c r="R589" s="114"/>
    </row>
    <row r="590" spans="1:18" x14ac:dyDescent="0.3">
      <c r="A590" s="111"/>
      <c r="B590" s="109"/>
      <c r="C590" s="113"/>
      <c r="D590" s="113"/>
      <c r="E590" s="110"/>
      <c r="F590" s="110"/>
      <c r="G590" s="110"/>
      <c r="H590" s="110"/>
      <c r="I590" s="110"/>
      <c r="J590" s="110"/>
      <c r="K590" s="111"/>
      <c r="L590" s="110"/>
      <c r="M590" s="114"/>
      <c r="N590" s="114"/>
      <c r="O590" s="114"/>
      <c r="P590" s="114"/>
      <c r="Q590" s="114"/>
      <c r="R590" s="114"/>
    </row>
    <row r="591" spans="1:18" x14ac:dyDescent="0.3">
      <c r="A591" s="111"/>
      <c r="B591" s="109"/>
      <c r="C591" s="113"/>
      <c r="D591" s="113"/>
      <c r="E591" s="110"/>
      <c r="F591" s="110"/>
      <c r="G591" s="110"/>
      <c r="H591" s="110"/>
      <c r="I591" s="110"/>
      <c r="J591" s="110"/>
      <c r="K591" s="111"/>
      <c r="L591" s="110"/>
      <c r="M591" s="114"/>
      <c r="N591" s="114"/>
      <c r="O591" s="114"/>
      <c r="P591" s="114"/>
      <c r="Q591" s="114"/>
      <c r="R591" s="114"/>
    </row>
    <row r="592" spans="1:18" x14ac:dyDescent="0.3">
      <c r="A592" s="111"/>
      <c r="B592" s="109"/>
      <c r="C592" s="113"/>
      <c r="D592" s="113"/>
      <c r="E592" s="110"/>
      <c r="F592" s="110"/>
      <c r="G592" s="110"/>
      <c r="H592" s="110"/>
      <c r="I592" s="110"/>
      <c r="J592" s="110"/>
      <c r="K592" s="111"/>
      <c r="L592" s="110"/>
      <c r="M592" s="114"/>
      <c r="N592" s="114"/>
      <c r="O592" s="114"/>
      <c r="P592" s="114"/>
      <c r="Q592" s="114"/>
      <c r="R592" s="114"/>
    </row>
    <row r="593" spans="1:18" x14ac:dyDescent="0.3">
      <c r="A593" s="111"/>
      <c r="B593" s="109"/>
      <c r="C593" s="113"/>
      <c r="D593" s="113"/>
      <c r="E593" s="110"/>
      <c r="F593" s="110"/>
      <c r="G593" s="110"/>
      <c r="H593" s="110"/>
      <c r="I593" s="110"/>
      <c r="J593" s="110"/>
      <c r="K593" s="111"/>
      <c r="L593" s="110"/>
      <c r="M593" s="114"/>
      <c r="N593" s="114"/>
      <c r="O593" s="114"/>
      <c r="P593" s="114"/>
      <c r="Q593" s="114"/>
      <c r="R593" s="114"/>
    </row>
    <row r="594" spans="1:18" x14ac:dyDescent="0.3">
      <c r="A594" s="111"/>
      <c r="B594" s="109"/>
      <c r="C594" s="113"/>
      <c r="D594" s="113"/>
      <c r="E594" s="110"/>
      <c r="F594" s="110"/>
      <c r="G594" s="110"/>
      <c r="H594" s="110"/>
      <c r="I594" s="110"/>
      <c r="J594" s="110"/>
      <c r="K594" s="111"/>
      <c r="L594" s="110"/>
      <c r="M594" s="114"/>
      <c r="N594" s="114"/>
      <c r="O594" s="114"/>
      <c r="P594" s="114"/>
      <c r="Q594" s="114"/>
      <c r="R594" s="114"/>
    </row>
    <row r="595" spans="1:18" x14ac:dyDescent="0.3">
      <c r="A595" s="111"/>
      <c r="B595" s="109"/>
      <c r="C595" s="113"/>
      <c r="D595" s="113"/>
      <c r="E595" s="110"/>
      <c r="F595" s="110"/>
      <c r="G595" s="110"/>
      <c r="H595" s="110"/>
      <c r="I595" s="110"/>
      <c r="J595" s="110"/>
      <c r="K595" s="111"/>
      <c r="L595" s="110"/>
      <c r="M595" s="114"/>
      <c r="N595" s="114"/>
      <c r="O595" s="114"/>
      <c r="P595" s="114"/>
      <c r="Q595" s="114"/>
      <c r="R595" s="114"/>
    </row>
    <row r="596" spans="1:18" x14ac:dyDescent="0.3">
      <c r="A596" s="111"/>
      <c r="B596" s="109"/>
      <c r="C596" s="113"/>
      <c r="D596" s="113"/>
      <c r="E596" s="110"/>
      <c r="F596" s="110"/>
      <c r="G596" s="110"/>
      <c r="H596" s="110"/>
      <c r="I596" s="110"/>
      <c r="J596" s="110"/>
      <c r="K596" s="111"/>
      <c r="L596" s="110"/>
      <c r="M596" s="114"/>
      <c r="N596" s="114"/>
      <c r="O596" s="114"/>
      <c r="P596" s="114"/>
      <c r="Q596" s="114"/>
      <c r="R596" s="114"/>
    </row>
    <row r="597" spans="1:18" x14ac:dyDescent="0.3">
      <c r="A597" s="111"/>
      <c r="B597" s="109"/>
      <c r="C597" s="113"/>
      <c r="D597" s="113"/>
      <c r="E597" s="110"/>
      <c r="F597" s="110"/>
      <c r="G597" s="110"/>
      <c r="H597" s="110"/>
      <c r="I597" s="110"/>
      <c r="J597" s="110"/>
      <c r="K597" s="111"/>
      <c r="L597" s="110"/>
      <c r="M597" s="114"/>
      <c r="N597" s="114"/>
      <c r="O597" s="114"/>
      <c r="P597" s="114"/>
      <c r="Q597" s="114"/>
      <c r="R597" s="114"/>
    </row>
    <row r="598" spans="1:18" x14ac:dyDescent="0.3">
      <c r="A598" s="111"/>
      <c r="B598" s="109"/>
      <c r="C598" s="113"/>
      <c r="D598" s="113"/>
      <c r="E598" s="110"/>
      <c r="F598" s="110"/>
      <c r="G598" s="110"/>
      <c r="H598" s="110"/>
      <c r="I598" s="110"/>
      <c r="J598" s="110"/>
      <c r="K598" s="111"/>
      <c r="L598" s="110"/>
      <c r="M598" s="114"/>
      <c r="N598" s="114"/>
      <c r="O598" s="114"/>
      <c r="P598" s="114"/>
      <c r="Q598" s="114"/>
      <c r="R598" s="114"/>
    </row>
    <row r="599" spans="1:18" x14ac:dyDescent="0.3">
      <c r="A599" s="111"/>
      <c r="B599" s="109"/>
      <c r="C599" s="113"/>
      <c r="D599" s="113"/>
      <c r="E599" s="110"/>
      <c r="F599" s="110"/>
      <c r="G599" s="110"/>
      <c r="H599" s="110"/>
      <c r="I599" s="110"/>
      <c r="J599" s="110"/>
      <c r="K599" s="111"/>
      <c r="L599" s="110"/>
      <c r="M599" s="114"/>
      <c r="N599" s="114"/>
      <c r="O599" s="114"/>
      <c r="P599" s="114"/>
      <c r="Q599" s="114"/>
      <c r="R599" s="114"/>
    </row>
    <row r="600" spans="1:18" x14ac:dyDescent="0.3">
      <c r="A600" s="111"/>
      <c r="B600" s="109"/>
      <c r="C600" s="113"/>
      <c r="D600" s="113"/>
      <c r="E600" s="110"/>
      <c r="F600" s="110"/>
      <c r="G600" s="110"/>
      <c r="H600" s="110"/>
      <c r="I600" s="110"/>
      <c r="J600" s="110"/>
      <c r="K600" s="111"/>
      <c r="L600" s="110"/>
      <c r="M600" s="114"/>
      <c r="N600" s="114"/>
      <c r="O600" s="114"/>
      <c r="P600" s="114"/>
      <c r="Q600" s="114"/>
      <c r="R600" s="114"/>
    </row>
    <row r="601" spans="1:18" x14ac:dyDescent="0.3">
      <c r="A601" s="111"/>
      <c r="B601" s="109"/>
      <c r="C601" s="113"/>
      <c r="D601" s="113"/>
      <c r="E601" s="110"/>
      <c r="F601" s="110"/>
      <c r="G601" s="110"/>
      <c r="H601" s="110"/>
      <c r="I601" s="110"/>
      <c r="J601" s="110"/>
      <c r="K601" s="111"/>
      <c r="L601" s="110"/>
      <c r="M601" s="114"/>
      <c r="N601" s="114"/>
      <c r="O601" s="114"/>
      <c r="P601" s="114"/>
      <c r="Q601" s="114"/>
      <c r="R601" s="114"/>
    </row>
    <row r="602" spans="1:18" x14ac:dyDescent="0.3">
      <c r="A602" s="111"/>
      <c r="B602" s="109"/>
      <c r="C602" s="113"/>
      <c r="D602" s="113"/>
      <c r="E602" s="110"/>
      <c r="F602" s="110"/>
      <c r="G602" s="110"/>
      <c r="H602" s="110"/>
      <c r="I602" s="110"/>
      <c r="J602" s="110"/>
      <c r="K602" s="111"/>
      <c r="L602" s="110"/>
      <c r="M602" s="114"/>
      <c r="N602" s="114"/>
      <c r="O602" s="114"/>
      <c r="P602" s="114"/>
      <c r="Q602" s="114"/>
      <c r="R602" s="114"/>
    </row>
    <row r="603" spans="1:18" x14ac:dyDescent="0.3">
      <c r="A603" s="111"/>
      <c r="B603" s="109"/>
      <c r="C603" s="113"/>
      <c r="D603" s="113"/>
      <c r="E603" s="110"/>
      <c r="F603" s="110"/>
      <c r="G603" s="110"/>
      <c r="H603" s="110"/>
      <c r="I603" s="110"/>
      <c r="J603" s="110"/>
      <c r="K603" s="111"/>
      <c r="L603" s="110"/>
      <c r="M603" s="114"/>
      <c r="N603" s="114"/>
      <c r="O603" s="114"/>
      <c r="P603" s="114"/>
      <c r="Q603" s="114"/>
      <c r="R603" s="114"/>
    </row>
    <row r="604" spans="1:18" x14ac:dyDescent="0.3">
      <c r="A604" s="111"/>
      <c r="B604" s="109"/>
      <c r="C604" s="113"/>
      <c r="D604" s="113"/>
      <c r="E604" s="110"/>
      <c r="F604" s="110"/>
      <c r="G604" s="110"/>
      <c r="H604" s="110"/>
      <c r="I604" s="110"/>
      <c r="J604" s="110"/>
      <c r="K604" s="111"/>
      <c r="L604" s="110"/>
      <c r="M604" s="114"/>
      <c r="N604" s="114"/>
      <c r="O604" s="114"/>
      <c r="P604" s="114"/>
      <c r="Q604" s="114"/>
      <c r="R604" s="114"/>
    </row>
    <row r="605" spans="1:18" x14ac:dyDescent="0.3">
      <c r="A605" s="111"/>
      <c r="B605" s="109"/>
      <c r="C605" s="113"/>
      <c r="D605" s="113"/>
      <c r="E605" s="110"/>
      <c r="F605" s="110"/>
      <c r="G605" s="110"/>
      <c r="H605" s="110"/>
      <c r="I605" s="110"/>
      <c r="J605" s="110"/>
      <c r="K605" s="111"/>
      <c r="L605" s="110"/>
      <c r="M605" s="114"/>
      <c r="N605" s="114"/>
      <c r="O605" s="114"/>
      <c r="P605" s="114"/>
      <c r="Q605" s="114"/>
      <c r="R605" s="114"/>
    </row>
    <row r="606" spans="1:18" x14ac:dyDescent="0.3">
      <c r="A606" s="111"/>
      <c r="B606" s="109"/>
      <c r="C606" s="113"/>
      <c r="D606" s="113"/>
      <c r="E606" s="110"/>
      <c r="F606" s="110"/>
      <c r="G606" s="110"/>
      <c r="H606" s="110"/>
      <c r="I606" s="110"/>
      <c r="J606" s="110"/>
      <c r="K606" s="111"/>
      <c r="L606" s="110"/>
      <c r="M606" s="114"/>
      <c r="N606" s="114"/>
      <c r="O606" s="114"/>
      <c r="P606" s="114"/>
      <c r="Q606" s="114"/>
      <c r="R606" s="114"/>
    </row>
    <row r="607" spans="1:18" x14ac:dyDescent="0.3">
      <c r="A607" s="111"/>
      <c r="B607" s="109"/>
      <c r="C607" s="113"/>
      <c r="D607" s="113"/>
      <c r="E607" s="110"/>
      <c r="F607" s="110"/>
      <c r="G607" s="110"/>
      <c r="H607" s="110"/>
      <c r="I607" s="110"/>
      <c r="J607" s="110"/>
      <c r="K607" s="111"/>
      <c r="L607" s="110"/>
      <c r="M607" s="114"/>
      <c r="N607" s="114"/>
      <c r="O607" s="114"/>
      <c r="P607" s="114"/>
      <c r="Q607" s="114"/>
      <c r="R607" s="114"/>
    </row>
    <row r="608" spans="1:18" x14ac:dyDescent="0.3">
      <c r="A608" s="108"/>
      <c r="B608" s="109"/>
      <c r="C608" s="113"/>
      <c r="D608" s="113"/>
      <c r="E608" s="110"/>
      <c r="F608" s="110"/>
      <c r="G608" s="110"/>
      <c r="H608" s="110"/>
      <c r="I608" s="110"/>
      <c r="J608" s="110"/>
      <c r="K608" s="111"/>
      <c r="L608" s="110"/>
      <c r="M608" s="114"/>
      <c r="N608" s="114"/>
      <c r="O608" s="114"/>
      <c r="P608" s="114"/>
      <c r="Q608" s="114"/>
      <c r="R608" s="114"/>
    </row>
    <row r="609" spans="1:18" x14ac:dyDescent="0.3">
      <c r="A609" s="111"/>
      <c r="B609" s="109"/>
      <c r="C609" s="113"/>
      <c r="D609" s="113"/>
      <c r="E609" s="110"/>
      <c r="F609" s="110"/>
      <c r="G609" s="110"/>
      <c r="H609" s="126"/>
      <c r="I609" s="110"/>
      <c r="J609" s="110"/>
      <c r="K609" s="111"/>
      <c r="L609" s="110"/>
      <c r="M609" s="114"/>
      <c r="N609" s="114"/>
      <c r="O609" s="114"/>
      <c r="P609" s="114"/>
      <c r="Q609" s="114"/>
      <c r="R609" s="114"/>
    </row>
    <row r="610" spans="1:18" x14ac:dyDescent="0.3">
      <c r="A610" s="111"/>
      <c r="B610" s="109"/>
      <c r="C610" s="113"/>
      <c r="D610" s="113"/>
      <c r="E610" s="110"/>
      <c r="F610" s="110"/>
      <c r="G610" s="110"/>
      <c r="H610" s="110"/>
      <c r="I610" s="110"/>
      <c r="J610" s="110"/>
      <c r="K610" s="111"/>
      <c r="L610" s="110"/>
      <c r="M610" s="114"/>
      <c r="N610" s="114"/>
      <c r="O610" s="114"/>
      <c r="P610" s="114"/>
      <c r="Q610" s="114"/>
      <c r="R610" s="114"/>
    </row>
    <row r="611" spans="1:18" x14ac:dyDescent="0.3">
      <c r="A611" s="111"/>
      <c r="B611" s="109"/>
      <c r="C611" s="113"/>
      <c r="D611" s="113"/>
      <c r="E611" s="110"/>
      <c r="F611" s="110"/>
      <c r="G611" s="110"/>
      <c r="H611" s="110"/>
      <c r="I611" s="110"/>
      <c r="J611" s="110"/>
      <c r="K611" s="111"/>
      <c r="L611" s="110"/>
      <c r="M611" s="114"/>
      <c r="N611" s="114"/>
      <c r="O611" s="114"/>
      <c r="P611" s="114"/>
      <c r="Q611" s="114"/>
      <c r="R611" s="114"/>
    </row>
    <row r="612" spans="1:18" x14ac:dyDescent="0.3">
      <c r="A612" s="111"/>
      <c r="B612" s="109"/>
      <c r="C612" s="139"/>
      <c r="D612" s="139"/>
      <c r="E612" s="139"/>
      <c r="F612" s="139"/>
      <c r="G612" s="110"/>
      <c r="H612" s="110"/>
      <c r="I612" s="110"/>
      <c r="J612" s="110"/>
      <c r="K612" s="110"/>
      <c r="L612" s="110"/>
      <c r="M612" s="114"/>
      <c r="N612" s="114"/>
      <c r="O612" s="114"/>
      <c r="P612" s="114"/>
      <c r="Q612" s="114"/>
      <c r="R612" s="114"/>
    </row>
    <row r="613" spans="1:18" x14ac:dyDescent="0.3">
      <c r="A613" s="111"/>
      <c r="B613" s="109"/>
      <c r="C613" s="113"/>
      <c r="D613" s="113"/>
      <c r="E613" s="110"/>
      <c r="F613" s="110"/>
      <c r="G613" s="110"/>
      <c r="H613" s="110"/>
      <c r="I613" s="110"/>
      <c r="J613" s="110"/>
      <c r="K613" s="111"/>
      <c r="L613" s="110"/>
      <c r="M613" s="114"/>
      <c r="N613" s="114"/>
      <c r="O613" s="114"/>
      <c r="P613" s="114"/>
      <c r="Q613" s="114"/>
      <c r="R613" s="114"/>
    </row>
    <row r="614" spans="1:18" x14ac:dyDescent="0.3">
      <c r="A614" s="111"/>
      <c r="B614" s="109"/>
      <c r="C614" s="113"/>
      <c r="D614" s="113"/>
      <c r="E614" s="110"/>
      <c r="F614" s="110"/>
      <c r="G614" s="110"/>
      <c r="H614" s="110"/>
      <c r="I614" s="110"/>
      <c r="J614" s="110"/>
      <c r="K614" s="111"/>
      <c r="L614" s="110"/>
      <c r="M614" s="114"/>
      <c r="N614" s="114"/>
      <c r="O614" s="114"/>
      <c r="P614" s="114"/>
      <c r="Q614" s="114"/>
      <c r="R614" s="114"/>
    </row>
    <row r="615" spans="1:18" x14ac:dyDescent="0.3">
      <c r="A615" s="111"/>
      <c r="B615" s="109"/>
      <c r="C615" s="113"/>
      <c r="D615" s="113"/>
      <c r="E615" s="110"/>
      <c r="F615" s="110"/>
      <c r="G615" s="110"/>
      <c r="H615" s="110"/>
      <c r="I615" s="110"/>
      <c r="J615" s="110"/>
      <c r="K615" s="111"/>
      <c r="L615" s="110"/>
      <c r="M615" s="114"/>
      <c r="N615" s="114"/>
      <c r="O615" s="114"/>
      <c r="P615" s="114"/>
      <c r="Q615" s="114"/>
      <c r="R615" s="114"/>
    </row>
    <row r="616" spans="1:18" x14ac:dyDescent="0.3">
      <c r="A616" s="111"/>
      <c r="B616" s="109"/>
      <c r="C616" s="113"/>
      <c r="D616" s="113"/>
      <c r="E616" s="110"/>
      <c r="F616" s="110"/>
      <c r="G616" s="110"/>
      <c r="H616" s="110"/>
      <c r="I616" s="110"/>
      <c r="J616" s="110"/>
      <c r="K616" s="111"/>
      <c r="L616" s="110"/>
      <c r="M616" s="114"/>
      <c r="N616" s="114"/>
      <c r="O616" s="114"/>
      <c r="P616" s="114"/>
      <c r="Q616" s="114"/>
      <c r="R616" s="114"/>
    </row>
    <row r="617" spans="1:18" x14ac:dyDescent="0.3">
      <c r="A617" s="111"/>
      <c r="B617" s="109"/>
      <c r="C617" s="113"/>
      <c r="D617" s="113"/>
      <c r="E617" s="110"/>
      <c r="F617" s="110"/>
      <c r="G617" s="110"/>
      <c r="H617" s="110"/>
      <c r="I617" s="110"/>
      <c r="J617" s="110"/>
      <c r="K617" s="111"/>
      <c r="L617" s="110"/>
      <c r="M617" s="114"/>
      <c r="N617" s="114"/>
      <c r="O617" s="114"/>
      <c r="P617" s="114"/>
      <c r="Q617" s="114"/>
      <c r="R617" s="114"/>
    </row>
    <row r="618" spans="1:18" x14ac:dyDescent="0.3">
      <c r="A618" s="111"/>
      <c r="B618" s="109"/>
      <c r="C618" s="113"/>
      <c r="D618" s="113"/>
      <c r="E618" s="110"/>
      <c r="F618" s="110"/>
      <c r="G618" s="110"/>
      <c r="H618" s="110"/>
      <c r="I618" s="110"/>
      <c r="J618" s="110"/>
      <c r="K618" s="111"/>
      <c r="L618" s="110"/>
      <c r="M618" s="114"/>
      <c r="N618" s="114"/>
      <c r="O618" s="114"/>
      <c r="P618" s="114"/>
      <c r="Q618" s="114"/>
      <c r="R618" s="114"/>
    </row>
    <row r="619" spans="1:18" x14ac:dyDescent="0.3">
      <c r="A619" s="111"/>
      <c r="B619" s="109"/>
      <c r="C619" s="113"/>
      <c r="D619" s="113"/>
      <c r="E619" s="110"/>
      <c r="F619" s="110"/>
      <c r="G619" s="110"/>
      <c r="H619" s="110"/>
      <c r="I619" s="110"/>
      <c r="J619" s="110"/>
      <c r="K619" s="111"/>
      <c r="L619" s="110"/>
      <c r="M619" s="114"/>
      <c r="N619" s="114"/>
      <c r="O619" s="114"/>
      <c r="P619" s="114"/>
      <c r="Q619" s="114"/>
      <c r="R619" s="114"/>
    </row>
    <row r="620" spans="1:18" x14ac:dyDescent="0.3">
      <c r="A620" s="111"/>
      <c r="B620" s="109"/>
      <c r="C620" s="113"/>
      <c r="D620" s="113"/>
      <c r="E620" s="110"/>
      <c r="F620" s="110"/>
      <c r="G620" s="110"/>
      <c r="H620" s="110"/>
      <c r="I620" s="110"/>
      <c r="J620" s="110"/>
      <c r="K620" s="111"/>
      <c r="L620" s="110"/>
      <c r="M620" s="114"/>
      <c r="N620" s="114"/>
      <c r="O620" s="114"/>
      <c r="P620" s="114"/>
      <c r="Q620" s="114"/>
      <c r="R620" s="114"/>
    </row>
    <row r="621" spans="1:18" x14ac:dyDescent="0.3">
      <c r="A621" s="111"/>
      <c r="B621" s="109"/>
      <c r="C621" s="113"/>
      <c r="D621" s="113"/>
      <c r="E621" s="110"/>
      <c r="F621" s="110"/>
      <c r="G621" s="110"/>
      <c r="H621" s="110"/>
      <c r="I621" s="110"/>
      <c r="J621" s="110"/>
      <c r="K621" s="111"/>
      <c r="L621" s="110"/>
      <c r="M621" s="114"/>
      <c r="N621" s="114"/>
      <c r="O621" s="114"/>
      <c r="P621" s="114"/>
      <c r="Q621" s="114"/>
      <c r="R621" s="114"/>
    </row>
    <row r="622" spans="1:18" x14ac:dyDescent="0.3">
      <c r="A622" s="111"/>
      <c r="B622" s="109"/>
      <c r="C622" s="113"/>
      <c r="D622" s="113"/>
      <c r="E622" s="110"/>
      <c r="F622" s="110"/>
      <c r="G622" s="110"/>
      <c r="H622" s="110"/>
      <c r="I622" s="110"/>
      <c r="J622" s="110"/>
      <c r="K622" s="111"/>
      <c r="L622" s="110"/>
      <c r="M622" s="114"/>
      <c r="N622" s="114"/>
      <c r="O622" s="114"/>
      <c r="P622" s="114"/>
      <c r="Q622" s="114"/>
      <c r="R622" s="114"/>
    </row>
    <row r="623" spans="1:18" x14ac:dyDescent="0.3">
      <c r="A623" s="111"/>
      <c r="B623" s="109"/>
      <c r="C623" s="113"/>
      <c r="D623" s="113"/>
      <c r="E623" s="110"/>
      <c r="F623" s="110"/>
      <c r="G623" s="110"/>
      <c r="H623" s="110"/>
      <c r="I623" s="110"/>
      <c r="J623" s="110"/>
      <c r="K623" s="111"/>
      <c r="L623" s="110"/>
      <c r="M623" s="114"/>
      <c r="N623" s="114"/>
      <c r="O623" s="114"/>
      <c r="P623" s="114"/>
      <c r="Q623" s="114"/>
      <c r="R623" s="114"/>
    </row>
    <row r="624" spans="1:18" x14ac:dyDescent="0.3">
      <c r="A624" s="117"/>
      <c r="B624" s="109"/>
      <c r="C624" s="113"/>
      <c r="D624" s="113"/>
      <c r="E624" s="116"/>
      <c r="F624" s="116"/>
      <c r="G624" s="116"/>
      <c r="H624" s="116"/>
      <c r="I624" s="116"/>
      <c r="J624" s="116"/>
      <c r="K624" s="117"/>
      <c r="L624" s="110"/>
      <c r="M624" s="114"/>
      <c r="N624" s="114"/>
      <c r="O624" s="114"/>
      <c r="P624" s="114"/>
      <c r="Q624" s="114"/>
      <c r="R624" s="114"/>
    </row>
    <row r="625" spans="1:18" x14ac:dyDescent="0.3">
      <c r="A625" s="117"/>
      <c r="B625" s="109"/>
      <c r="C625" s="113"/>
      <c r="D625" s="113"/>
      <c r="E625" s="116"/>
      <c r="F625" s="116"/>
      <c r="G625" s="116"/>
      <c r="H625" s="116"/>
      <c r="I625" s="116"/>
      <c r="J625" s="116"/>
      <c r="K625" s="117"/>
      <c r="L625" s="110"/>
      <c r="M625" s="114"/>
      <c r="N625" s="114"/>
      <c r="O625" s="114"/>
      <c r="P625" s="114"/>
      <c r="Q625" s="114"/>
      <c r="R625" s="114"/>
    </row>
    <row r="626" spans="1:18" x14ac:dyDescent="0.3">
      <c r="A626" s="117"/>
      <c r="B626" s="109"/>
      <c r="C626" s="113"/>
      <c r="D626" s="113"/>
      <c r="E626" s="116"/>
      <c r="F626" s="116"/>
      <c r="G626" s="116"/>
      <c r="H626" s="116"/>
      <c r="I626" s="116"/>
      <c r="J626" s="116"/>
      <c r="K626" s="117"/>
      <c r="L626" s="110"/>
      <c r="M626" s="114"/>
      <c r="N626" s="114"/>
      <c r="O626" s="114"/>
      <c r="P626" s="114"/>
      <c r="Q626" s="114"/>
      <c r="R626" s="114"/>
    </row>
    <row r="627" spans="1:18" x14ac:dyDescent="0.3">
      <c r="A627" s="117"/>
      <c r="B627" s="109"/>
      <c r="C627" s="113"/>
      <c r="D627" s="113"/>
      <c r="E627" s="116"/>
      <c r="F627" s="116"/>
      <c r="G627" s="116"/>
      <c r="H627" s="116"/>
      <c r="I627" s="116"/>
      <c r="J627" s="116"/>
      <c r="K627" s="117"/>
      <c r="L627" s="110"/>
      <c r="M627" s="114"/>
      <c r="N627" s="114"/>
      <c r="O627" s="114"/>
      <c r="P627" s="114"/>
      <c r="Q627" s="114"/>
      <c r="R627" s="114"/>
    </row>
    <row r="628" spans="1:18" x14ac:dyDescent="0.3">
      <c r="A628" s="117"/>
      <c r="B628" s="109"/>
      <c r="C628" s="113"/>
      <c r="D628" s="113"/>
      <c r="E628" s="116"/>
      <c r="F628" s="116"/>
      <c r="G628" s="116"/>
      <c r="H628" s="116"/>
      <c r="I628" s="116"/>
      <c r="J628" s="116"/>
      <c r="K628" s="117"/>
      <c r="L628" s="110"/>
      <c r="M628" s="114"/>
      <c r="N628" s="114"/>
      <c r="O628" s="114"/>
      <c r="P628" s="114"/>
      <c r="Q628" s="114"/>
      <c r="R628" s="114"/>
    </row>
    <row r="629" spans="1:18" x14ac:dyDescent="0.3">
      <c r="A629" s="117"/>
      <c r="B629" s="109"/>
      <c r="C629" s="113"/>
      <c r="D629" s="113"/>
      <c r="E629" s="116"/>
      <c r="F629" s="116"/>
      <c r="G629" s="116"/>
      <c r="H629" s="116"/>
      <c r="I629" s="116"/>
      <c r="J629" s="116"/>
      <c r="K629" s="117"/>
      <c r="L629" s="110"/>
      <c r="M629" s="114"/>
      <c r="N629" s="114"/>
      <c r="O629" s="114"/>
      <c r="P629" s="114"/>
      <c r="Q629" s="114"/>
      <c r="R629" s="114"/>
    </row>
    <row r="630" spans="1:18" x14ac:dyDescent="0.3">
      <c r="A630" s="117"/>
      <c r="B630" s="109"/>
      <c r="C630" s="113"/>
      <c r="D630" s="113"/>
      <c r="E630" s="116"/>
      <c r="F630" s="116"/>
      <c r="G630" s="116"/>
      <c r="H630" s="116"/>
      <c r="I630" s="116"/>
      <c r="J630" s="116"/>
      <c r="K630" s="117"/>
      <c r="L630" s="110"/>
      <c r="M630" s="114"/>
      <c r="N630" s="114"/>
      <c r="O630" s="114"/>
      <c r="P630" s="114"/>
      <c r="Q630" s="114"/>
      <c r="R630" s="114"/>
    </row>
    <row r="631" spans="1:18" x14ac:dyDescent="0.3">
      <c r="A631" s="117"/>
      <c r="B631" s="109"/>
      <c r="C631" s="113"/>
      <c r="D631" s="113"/>
      <c r="E631" s="116"/>
      <c r="F631" s="116"/>
      <c r="G631" s="116"/>
      <c r="H631" s="116"/>
      <c r="I631" s="116"/>
      <c r="J631" s="116"/>
      <c r="K631" s="117"/>
      <c r="L631" s="110"/>
      <c r="M631" s="114"/>
      <c r="N631" s="114"/>
      <c r="O631" s="114"/>
      <c r="P631" s="114"/>
      <c r="Q631" s="114"/>
      <c r="R631" s="114"/>
    </row>
    <row r="632" spans="1:18" x14ac:dyDescent="0.3">
      <c r="A632" s="117"/>
      <c r="B632" s="109"/>
      <c r="C632" s="113"/>
      <c r="D632" s="113"/>
      <c r="E632" s="116"/>
      <c r="F632" s="116"/>
      <c r="G632" s="116"/>
      <c r="H632" s="116"/>
      <c r="I632" s="116"/>
      <c r="J632" s="116"/>
      <c r="K632" s="117"/>
      <c r="L632" s="110"/>
      <c r="M632" s="114"/>
      <c r="N632" s="114"/>
      <c r="O632" s="114"/>
      <c r="P632" s="114"/>
      <c r="Q632" s="114"/>
      <c r="R632" s="114"/>
    </row>
    <row r="633" spans="1:18" x14ac:dyDescent="0.3">
      <c r="A633" s="111"/>
      <c r="B633" s="109"/>
      <c r="C633" s="113"/>
      <c r="D633" s="113"/>
      <c r="E633" s="110"/>
      <c r="F633" s="110"/>
      <c r="G633" s="110"/>
      <c r="H633" s="110"/>
      <c r="I633" s="110"/>
      <c r="J633" s="110"/>
      <c r="K633" s="111"/>
      <c r="L633" s="110"/>
      <c r="M633" s="114"/>
      <c r="N633" s="114"/>
      <c r="O633" s="114"/>
      <c r="P633" s="114"/>
      <c r="Q633" s="114"/>
      <c r="R633" s="114"/>
    </row>
    <row r="634" spans="1:18" x14ac:dyDescent="0.3">
      <c r="A634" s="111"/>
      <c r="B634" s="109"/>
      <c r="C634" s="113"/>
      <c r="D634" s="113"/>
      <c r="E634" s="110"/>
      <c r="F634" s="110"/>
      <c r="G634" s="110"/>
      <c r="H634" s="110"/>
      <c r="I634" s="110"/>
      <c r="J634" s="110"/>
      <c r="K634" s="111"/>
      <c r="L634" s="110"/>
      <c r="M634" s="114"/>
      <c r="N634" s="114"/>
      <c r="O634" s="114"/>
      <c r="P634" s="114"/>
      <c r="Q634" s="114"/>
      <c r="R634" s="114"/>
    </row>
    <row r="635" spans="1:18" x14ac:dyDescent="0.3">
      <c r="A635" s="117"/>
      <c r="B635" s="109"/>
      <c r="C635" s="113"/>
      <c r="D635" s="113"/>
      <c r="E635" s="110"/>
      <c r="F635" s="110"/>
      <c r="G635" s="110"/>
      <c r="H635" s="110"/>
      <c r="I635" s="110"/>
      <c r="J635" s="110"/>
      <c r="K635" s="111"/>
      <c r="L635" s="110"/>
      <c r="M635" s="114"/>
      <c r="N635" s="114"/>
      <c r="O635" s="114"/>
      <c r="P635" s="114"/>
      <c r="Q635" s="114"/>
      <c r="R635" s="114"/>
    </row>
    <row r="636" spans="1:18" x14ac:dyDescent="0.3">
      <c r="A636" s="117"/>
      <c r="B636" s="109"/>
      <c r="C636" s="113"/>
      <c r="D636" s="113"/>
      <c r="E636" s="110"/>
      <c r="F636" s="110"/>
      <c r="G636" s="110"/>
      <c r="H636" s="110"/>
      <c r="I636" s="110"/>
      <c r="J636" s="110"/>
      <c r="K636" s="111"/>
      <c r="L636" s="110"/>
      <c r="M636" s="114"/>
      <c r="N636" s="114"/>
      <c r="O636" s="114"/>
      <c r="P636" s="114"/>
      <c r="Q636" s="114"/>
      <c r="R636" s="114"/>
    </row>
    <row r="637" spans="1:18" x14ac:dyDescent="0.3">
      <c r="A637" s="111"/>
      <c r="B637" s="109"/>
      <c r="C637" s="113"/>
      <c r="D637" s="113"/>
      <c r="E637" s="110"/>
      <c r="F637" s="110"/>
      <c r="G637" s="110"/>
      <c r="H637" s="110"/>
      <c r="I637" s="110"/>
      <c r="J637" s="110"/>
      <c r="K637" s="111"/>
      <c r="L637" s="110"/>
      <c r="M637" s="114"/>
      <c r="N637" s="114"/>
      <c r="O637" s="114"/>
      <c r="P637" s="114"/>
      <c r="Q637" s="114"/>
      <c r="R637" s="114"/>
    </row>
    <row r="638" spans="1:18" x14ac:dyDescent="0.3">
      <c r="A638" s="111"/>
      <c r="B638" s="109"/>
      <c r="C638" s="113"/>
      <c r="D638" s="113"/>
      <c r="E638" s="110"/>
      <c r="F638" s="110"/>
      <c r="G638" s="110"/>
      <c r="H638" s="110"/>
      <c r="I638" s="110"/>
      <c r="J638" s="110"/>
      <c r="K638" s="111"/>
      <c r="L638" s="110"/>
      <c r="M638" s="114"/>
      <c r="N638" s="114"/>
      <c r="O638" s="114"/>
      <c r="P638" s="114"/>
      <c r="Q638" s="114"/>
      <c r="R638" s="114"/>
    </row>
    <row r="639" spans="1:18" x14ac:dyDescent="0.3">
      <c r="A639" s="111"/>
      <c r="B639" s="109"/>
      <c r="C639" s="113"/>
      <c r="D639" s="113"/>
      <c r="E639" s="110"/>
      <c r="F639" s="110"/>
      <c r="G639" s="110"/>
      <c r="H639" s="110"/>
      <c r="I639" s="110"/>
      <c r="J639" s="110"/>
      <c r="K639" s="111"/>
      <c r="L639" s="110"/>
      <c r="M639" s="114"/>
      <c r="N639" s="114"/>
      <c r="O639" s="114"/>
      <c r="P639" s="114"/>
      <c r="Q639" s="114"/>
      <c r="R639" s="114"/>
    </row>
    <row r="640" spans="1:18" x14ac:dyDescent="0.3">
      <c r="A640" s="111"/>
      <c r="B640" s="109"/>
      <c r="C640" s="113"/>
      <c r="D640" s="113"/>
      <c r="E640" s="110"/>
      <c r="F640" s="110"/>
      <c r="G640" s="110"/>
      <c r="H640" s="110"/>
      <c r="I640" s="110"/>
      <c r="J640" s="110"/>
      <c r="K640" s="111"/>
      <c r="L640" s="110"/>
      <c r="M640" s="114"/>
      <c r="N640" s="114"/>
      <c r="O640" s="114"/>
      <c r="P640" s="114"/>
      <c r="Q640" s="114"/>
      <c r="R640" s="114"/>
    </row>
    <row r="641" spans="1:18" x14ac:dyDescent="0.3">
      <c r="A641" s="111"/>
      <c r="B641" s="109"/>
      <c r="C641" s="113"/>
      <c r="D641" s="113"/>
      <c r="E641" s="110"/>
      <c r="F641" s="110"/>
      <c r="G641" s="110"/>
      <c r="H641" s="110"/>
      <c r="I641" s="110"/>
      <c r="J641" s="110"/>
      <c r="K641" s="111"/>
      <c r="L641" s="110"/>
      <c r="M641" s="114"/>
      <c r="N641" s="114"/>
      <c r="O641" s="114"/>
      <c r="P641" s="114"/>
      <c r="Q641" s="114"/>
      <c r="R641" s="114"/>
    </row>
    <row r="642" spans="1:18" x14ac:dyDescent="0.3">
      <c r="A642" s="111"/>
      <c r="B642" s="109"/>
      <c r="C642" s="113"/>
      <c r="D642" s="113"/>
      <c r="E642" s="110"/>
      <c r="F642" s="110"/>
      <c r="G642" s="110"/>
      <c r="H642" s="110"/>
      <c r="I642" s="110"/>
      <c r="J642" s="110"/>
      <c r="K642" s="111"/>
      <c r="L642" s="110"/>
      <c r="M642" s="114"/>
      <c r="N642" s="114"/>
      <c r="O642" s="114"/>
      <c r="P642" s="114"/>
      <c r="Q642" s="114"/>
      <c r="R642" s="114"/>
    </row>
    <row r="643" spans="1:18" x14ac:dyDescent="0.3">
      <c r="A643" s="111"/>
      <c r="B643" s="109"/>
      <c r="C643" s="113"/>
      <c r="D643" s="113"/>
      <c r="E643" s="110"/>
      <c r="F643" s="110"/>
      <c r="G643" s="110"/>
      <c r="H643" s="110"/>
      <c r="I643" s="110"/>
      <c r="J643" s="110"/>
      <c r="K643" s="111"/>
      <c r="L643" s="110"/>
      <c r="M643" s="114"/>
      <c r="N643" s="114"/>
      <c r="O643" s="114"/>
      <c r="P643" s="114"/>
      <c r="Q643" s="114"/>
      <c r="R643" s="114"/>
    </row>
    <row r="644" spans="1:18" x14ac:dyDescent="0.3">
      <c r="A644" s="111"/>
      <c r="B644" s="109"/>
      <c r="C644" s="113"/>
      <c r="D644" s="113"/>
      <c r="E644" s="110"/>
      <c r="F644" s="110"/>
      <c r="G644" s="110"/>
      <c r="H644" s="110"/>
      <c r="I644" s="110"/>
      <c r="J644" s="110"/>
      <c r="K644" s="111"/>
      <c r="L644" s="110"/>
      <c r="M644" s="114"/>
      <c r="N644" s="114"/>
      <c r="O644" s="114"/>
      <c r="P644" s="114"/>
      <c r="Q644" s="114"/>
      <c r="R644" s="114"/>
    </row>
    <row r="645" spans="1:18" x14ac:dyDescent="0.3">
      <c r="A645" s="111"/>
      <c r="B645" s="109"/>
      <c r="C645" s="113"/>
      <c r="D645" s="113"/>
      <c r="E645" s="110"/>
      <c r="F645" s="110"/>
      <c r="G645" s="110"/>
      <c r="H645" s="110"/>
      <c r="I645" s="110"/>
      <c r="J645" s="110"/>
      <c r="K645" s="111"/>
      <c r="L645" s="110"/>
      <c r="M645" s="114"/>
      <c r="N645" s="114"/>
      <c r="O645" s="114"/>
      <c r="P645" s="114"/>
      <c r="Q645" s="114"/>
      <c r="R645" s="114"/>
    </row>
    <row r="646" spans="1:18" x14ac:dyDescent="0.3">
      <c r="A646" s="111"/>
      <c r="B646" s="109"/>
      <c r="C646" s="113"/>
      <c r="D646" s="113"/>
      <c r="E646" s="110"/>
      <c r="F646" s="110"/>
      <c r="G646" s="110"/>
      <c r="H646" s="110"/>
      <c r="I646" s="110"/>
      <c r="J646" s="110"/>
      <c r="K646" s="111"/>
      <c r="L646" s="110"/>
      <c r="M646" s="114"/>
      <c r="N646" s="114"/>
      <c r="O646" s="114"/>
      <c r="P646" s="114"/>
      <c r="Q646" s="114"/>
      <c r="R646" s="114"/>
    </row>
    <row r="647" spans="1:18" x14ac:dyDescent="0.3">
      <c r="A647" s="111"/>
      <c r="B647" s="109"/>
      <c r="C647" s="113"/>
      <c r="D647" s="113"/>
      <c r="E647" s="110"/>
      <c r="F647" s="110"/>
      <c r="G647" s="110"/>
      <c r="H647" s="110"/>
      <c r="I647" s="110"/>
      <c r="J647" s="110"/>
      <c r="K647" s="111"/>
      <c r="L647" s="110"/>
      <c r="M647" s="114"/>
      <c r="N647" s="114"/>
      <c r="O647" s="114"/>
      <c r="P647" s="114"/>
      <c r="Q647" s="114"/>
      <c r="R647" s="114"/>
    </row>
    <row r="648" spans="1:18" x14ac:dyDescent="0.3">
      <c r="A648" s="111"/>
      <c r="B648" s="109"/>
      <c r="C648" s="113"/>
      <c r="D648" s="113"/>
      <c r="E648" s="110"/>
      <c r="F648" s="110"/>
      <c r="G648" s="110"/>
      <c r="H648" s="110"/>
      <c r="I648" s="110"/>
      <c r="J648" s="110"/>
      <c r="K648" s="111"/>
      <c r="L648" s="110"/>
      <c r="M648" s="114"/>
      <c r="N648" s="114"/>
      <c r="O648" s="114"/>
      <c r="P648" s="114"/>
      <c r="Q648" s="114"/>
      <c r="R648" s="114"/>
    </row>
    <row r="649" spans="1:18" x14ac:dyDescent="0.3">
      <c r="A649" s="111"/>
      <c r="B649" s="109"/>
      <c r="C649" s="113"/>
      <c r="D649" s="113"/>
      <c r="E649" s="110"/>
      <c r="F649" s="110"/>
      <c r="G649" s="110"/>
      <c r="H649" s="110"/>
      <c r="I649" s="110"/>
      <c r="J649" s="110"/>
      <c r="K649" s="111"/>
      <c r="L649" s="110"/>
      <c r="M649" s="114"/>
      <c r="N649" s="114"/>
      <c r="O649" s="114"/>
      <c r="P649" s="114"/>
      <c r="Q649" s="114"/>
      <c r="R649" s="114"/>
    </row>
    <row r="650" spans="1:18" x14ac:dyDescent="0.3">
      <c r="A650" s="111"/>
      <c r="B650" s="109"/>
      <c r="C650" s="113"/>
      <c r="D650" s="113"/>
      <c r="E650" s="110"/>
      <c r="F650" s="110"/>
      <c r="G650" s="110"/>
      <c r="H650" s="110"/>
      <c r="I650" s="110"/>
      <c r="J650" s="110"/>
      <c r="K650" s="111"/>
      <c r="L650" s="110"/>
      <c r="M650" s="114"/>
      <c r="N650" s="114"/>
      <c r="O650" s="114"/>
      <c r="P650" s="114"/>
      <c r="Q650" s="114"/>
      <c r="R650" s="114"/>
    </row>
    <row r="651" spans="1:18" x14ac:dyDescent="0.3">
      <c r="A651" s="111"/>
      <c r="B651" s="109"/>
      <c r="C651" s="113"/>
      <c r="D651" s="113"/>
      <c r="E651" s="110"/>
      <c r="F651" s="110"/>
      <c r="G651" s="110"/>
      <c r="H651" s="110"/>
      <c r="I651" s="116"/>
      <c r="J651" s="116"/>
      <c r="K651" s="141"/>
      <c r="L651" s="110"/>
      <c r="M651" s="114"/>
      <c r="N651" s="114"/>
      <c r="O651" s="114"/>
      <c r="P651" s="114"/>
      <c r="Q651" s="114"/>
      <c r="R651" s="114"/>
    </row>
    <row r="652" spans="1:18" x14ac:dyDescent="0.3">
      <c r="A652" s="111"/>
      <c r="B652" s="109"/>
      <c r="C652" s="113"/>
      <c r="D652" s="113"/>
      <c r="E652" s="110"/>
      <c r="F652" s="110"/>
      <c r="G652" s="110"/>
      <c r="H652" s="110"/>
      <c r="I652" s="116"/>
      <c r="J652" s="116"/>
      <c r="K652" s="141"/>
      <c r="L652" s="110"/>
      <c r="M652" s="114"/>
      <c r="N652" s="114"/>
      <c r="O652" s="114"/>
      <c r="P652" s="114"/>
      <c r="Q652" s="114"/>
      <c r="R652" s="114"/>
    </row>
    <row r="653" spans="1:18" x14ac:dyDescent="0.3">
      <c r="A653" s="111"/>
      <c r="B653" s="109"/>
      <c r="C653" s="113"/>
      <c r="D653" s="113"/>
      <c r="E653" s="110"/>
      <c r="F653" s="110"/>
      <c r="G653" s="110"/>
      <c r="H653" s="110"/>
      <c r="I653" s="116"/>
      <c r="J653" s="116"/>
      <c r="K653" s="141"/>
      <c r="L653" s="110"/>
      <c r="M653" s="114"/>
      <c r="N653" s="114"/>
      <c r="O653" s="114"/>
      <c r="P653" s="114"/>
      <c r="Q653" s="114"/>
      <c r="R653" s="114"/>
    </row>
    <row r="654" spans="1:18" x14ac:dyDescent="0.3">
      <c r="A654" s="111"/>
      <c r="B654" s="109"/>
      <c r="C654" s="113"/>
      <c r="D654" s="113"/>
      <c r="E654" s="110"/>
      <c r="F654" s="110"/>
      <c r="G654" s="110"/>
      <c r="H654" s="110"/>
      <c r="I654" s="110"/>
      <c r="J654" s="110"/>
      <c r="K654" s="111"/>
      <c r="L654" s="110"/>
      <c r="M654" s="114"/>
      <c r="N654" s="114"/>
      <c r="O654" s="114"/>
      <c r="P654" s="114"/>
      <c r="Q654" s="114"/>
      <c r="R654" s="114"/>
    </row>
    <row r="655" spans="1:18" x14ac:dyDescent="0.3">
      <c r="A655" s="111"/>
      <c r="B655" s="109"/>
      <c r="C655" s="113"/>
      <c r="D655" s="113"/>
      <c r="E655" s="110"/>
      <c r="F655" s="110"/>
      <c r="G655" s="110"/>
      <c r="H655" s="110"/>
      <c r="I655" s="110"/>
      <c r="J655" s="110"/>
      <c r="K655" s="111"/>
      <c r="L655" s="110"/>
      <c r="M655" s="114"/>
      <c r="N655" s="114"/>
      <c r="O655" s="114"/>
      <c r="P655" s="114"/>
      <c r="Q655" s="114"/>
      <c r="R655" s="114"/>
    </row>
    <row r="656" spans="1:18" x14ac:dyDescent="0.3">
      <c r="A656" s="111"/>
      <c r="B656" s="109"/>
      <c r="C656" s="113"/>
      <c r="D656" s="113"/>
      <c r="E656" s="110"/>
      <c r="F656" s="110"/>
      <c r="G656" s="110"/>
      <c r="H656" s="110"/>
      <c r="I656" s="110"/>
      <c r="J656" s="110"/>
      <c r="K656" s="111"/>
      <c r="L656" s="110"/>
      <c r="M656" s="114"/>
      <c r="N656" s="114"/>
      <c r="O656" s="114"/>
      <c r="P656" s="114"/>
      <c r="Q656" s="114"/>
      <c r="R656" s="114"/>
    </row>
    <row r="657" spans="1:18" x14ac:dyDescent="0.3">
      <c r="A657" s="111"/>
      <c r="B657" s="109"/>
      <c r="C657" s="113"/>
      <c r="D657" s="113"/>
      <c r="E657" s="110"/>
      <c r="F657" s="110"/>
      <c r="G657" s="110"/>
      <c r="H657" s="110"/>
      <c r="I657" s="110"/>
      <c r="J657" s="110"/>
      <c r="K657" s="111"/>
      <c r="L657" s="110"/>
      <c r="M657" s="114"/>
      <c r="N657" s="114"/>
      <c r="O657" s="114"/>
      <c r="P657" s="114"/>
      <c r="Q657" s="114"/>
      <c r="R657" s="114"/>
    </row>
    <row r="658" spans="1:18" x14ac:dyDescent="0.3">
      <c r="A658" s="111"/>
      <c r="B658" s="109"/>
      <c r="C658" s="113"/>
      <c r="D658" s="113"/>
      <c r="E658" s="110"/>
      <c r="F658" s="110"/>
      <c r="G658" s="110"/>
      <c r="H658" s="126"/>
      <c r="I658" s="110"/>
      <c r="J658" s="110"/>
      <c r="K658" s="111"/>
      <c r="L658" s="110"/>
      <c r="M658" s="114"/>
      <c r="N658" s="114"/>
      <c r="O658" s="114"/>
      <c r="P658" s="114"/>
      <c r="Q658" s="114"/>
      <c r="R658" s="114"/>
    </row>
    <row r="659" spans="1:18" x14ac:dyDescent="0.3">
      <c r="A659" s="111"/>
      <c r="B659" s="109"/>
      <c r="C659" s="113"/>
      <c r="D659" s="113"/>
      <c r="E659" s="110"/>
      <c r="F659" s="110"/>
      <c r="G659" s="110"/>
      <c r="H659" s="126"/>
      <c r="I659" s="110"/>
      <c r="J659" s="110"/>
      <c r="K659" s="111"/>
      <c r="L659" s="110"/>
      <c r="M659" s="114"/>
      <c r="N659" s="114"/>
      <c r="O659" s="114"/>
      <c r="P659" s="114"/>
      <c r="Q659" s="114"/>
      <c r="R659" s="114"/>
    </row>
    <row r="660" spans="1:18" x14ac:dyDescent="0.3">
      <c r="A660" s="108"/>
      <c r="B660" s="109"/>
      <c r="C660" s="113"/>
      <c r="D660" s="113"/>
      <c r="E660" s="110"/>
      <c r="F660" s="110"/>
      <c r="G660" s="110"/>
      <c r="H660" s="126"/>
      <c r="I660" s="110"/>
      <c r="J660" s="110"/>
      <c r="K660" s="111"/>
      <c r="L660" s="110"/>
      <c r="M660" s="114"/>
      <c r="N660" s="114"/>
      <c r="O660" s="114"/>
      <c r="P660" s="114"/>
      <c r="Q660" s="114"/>
      <c r="R660" s="114"/>
    </row>
    <row r="661" spans="1:18" x14ac:dyDescent="0.3">
      <c r="A661" s="111"/>
      <c r="B661" s="109"/>
      <c r="C661" s="113"/>
      <c r="D661" s="113"/>
      <c r="E661" s="110"/>
      <c r="F661" s="110"/>
      <c r="G661" s="110"/>
      <c r="H661" s="126"/>
      <c r="I661" s="110"/>
      <c r="J661" s="110"/>
      <c r="K661" s="111"/>
      <c r="L661" s="110"/>
      <c r="M661" s="114"/>
      <c r="N661" s="114"/>
      <c r="O661" s="114"/>
      <c r="P661" s="114"/>
      <c r="Q661" s="114"/>
      <c r="R661" s="114"/>
    </row>
    <row r="662" spans="1:18" x14ac:dyDescent="0.3">
      <c r="A662" s="142"/>
      <c r="B662" s="109"/>
      <c r="C662" s="113"/>
      <c r="D662" s="113"/>
      <c r="E662" s="116"/>
      <c r="F662" s="116"/>
      <c r="G662" s="116"/>
      <c r="H662" s="116"/>
      <c r="I662" s="116"/>
      <c r="J662" s="116"/>
      <c r="K662" s="117"/>
      <c r="L662" s="116"/>
      <c r="M662" s="114"/>
      <c r="N662" s="114"/>
      <c r="O662" s="114"/>
      <c r="P662" s="114"/>
      <c r="Q662" s="114"/>
      <c r="R662" s="114"/>
    </row>
    <row r="663" spans="1:18" x14ac:dyDescent="0.3">
      <c r="A663" s="143"/>
      <c r="B663" s="109"/>
      <c r="C663" s="113"/>
      <c r="D663" s="113"/>
      <c r="E663" s="120"/>
      <c r="F663" s="120"/>
      <c r="G663" s="120"/>
      <c r="H663" s="120"/>
      <c r="I663" s="120"/>
      <c r="J663" s="121"/>
      <c r="K663" s="122"/>
      <c r="L663" s="120"/>
      <c r="M663" s="114"/>
      <c r="N663" s="114"/>
      <c r="O663" s="114"/>
      <c r="P663" s="114"/>
      <c r="Q663" s="114"/>
      <c r="R663" s="114"/>
    </row>
    <row r="664" spans="1:18" x14ac:dyDescent="0.3">
      <c r="A664" s="143"/>
      <c r="B664" s="109"/>
      <c r="C664" s="113"/>
      <c r="D664" s="113"/>
      <c r="E664" s="120"/>
      <c r="F664" s="120"/>
      <c r="G664" s="120"/>
      <c r="H664" s="120"/>
      <c r="I664" s="120"/>
      <c r="J664" s="121"/>
      <c r="K664" s="122"/>
      <c r="L664" s="120"/>
      <c r="M664" s="114"/>
      <c r="N664" s="114"/>
      <c r="O664" s="114"/>
      <c r="P664" s="114"/>
      <c r="Q664" s="114"/>
      <c r="R664" s="114"/>
    </row>
    <row r="665" spans="1:18" x14ac:dyDescent="0.3">
      <c r="A665" s="143"/>
      <c r="B665" s="109"/>
      <c r="C665" s="113"/>
      <c r="D665" s="113"/>
      <c r="E665" s="120"/>
      <c r="F665" s="120"/>
      <c r="G665" s="120"/>
      <c r="H665" s="120"/>
      <c r="I665" s="120"/>
      <c r="J665" s="121"/>
      <c r="K665" s="122"/>
      <c r="L665" s="120"/>
      <c r="M665" s="114"/>
      <c r="N665" s="114"/>
      <c r="O665" s="114"/>
      <c r="P665" s="114"/>
      <c r="Q665" s="114"/>
      <c r="R665" s="114"/>
    </row>
    <row r="666" spans="1:18" x14ac:dyDescent="0.3">
      <c r="A666" s="143"/>
      <c r="B666" s="109"/>
      <c r="C666" s="113"/>
      <c r="D666" s="113"/>
      <c r="E666" s="120"/>
      <c r="F666" s="120"/>
      <c r="G666" s="120"/>
      <c r="H666" s="120"/>
      <c r="I666" s="120"/>
      <c r="J666" s="121"/>
      <c r="K666" s="122"/>
      <c r="L666" s="120"/>
      <c r="M666" s="114"/>
      <c r="N666" s="114"/>
      <c r="O666" s="114"/>
      <c r="P666" s="114"/>
      <c r="Q666" s="114"/>
      <c r="R666" s="114"/>
    </row>
    <row r="667" spans="1:18" x14ac:dyDescent="0.3">
      <c r="A667" s="143"/>
      <c r="B667" s="109"/>
      <c r="C667" s="113"/>
      <c r="D667" s="113"/>
      <c r="E667" s="120"/>
      <c r="F667" s="120"/>
      <c r="G667" s="120"/>
      <c r="H667" s="120"/>
      <c r="I667" s="120"/>
      <c r="J667" s="121"/>
      <c r="K667" s="122"/>
      <c r="L667" s="120"/>
      <c r="M667" s="114"/>
      <c r="N667" s="114"/>
      <c r="O667" s="114"/>
      <c r="P667" s="114"/>
      <c r="Q667" s="114"/>
      <c r="R667" s="114"/>
    </row>
    <row r="668" spans="1:18" x14ac:dyDescent="0.3">
      <c r="A668" s="143"/>
      <c r="B668" s="109"/>
      <c r="C668" s="113"/>
      <c r="D668" s="113"/>
      <c r="E668" s="120"/>
      <c r="F668" s="120"/>
      <c r="G668" s="120"/>
      <c r="H668" s="120"/>
      <c r="I668" s="120"/>
      <c r="J668" s="121"/>
      <c r="K668" s="122"/>
      <c r="L668" s="120"/>
      <c r="M668" s="114"/>
      <c r="N668" s="114"/>
      <c r="O668" s="114"/>
      <c r="P668" s="114"/>
      <c r="Q668" s="114"/>
      <c r="R668" s="114"/>
    </row>
    <row r="669" spans="1:18" x14ac:dyDescent="0.3">
      <c r="A669" s="144"/>
      <c r="B669" s="109"/>
      <c r="C669" s="113"/>
      <c r="D669" s="113"/>
      <c r="E669" s="116"/>
      <c r="F669" s="116"/>
      <c r="G669" s="116"/>
      <c r="H669" s="116"/>
      <c r="I669" s="116"/>
      <c r="J669" s="116"/>
      <c r="K669" s="117"/>
      <c r="L669" s="116"/>
      <c r="M669" s="114"/>
      <c r="N669" s="114"/>
      <c r="O669" s="114"/>
      <c r="P669" s="114"/>
      <c r="Q669" s="114"/>
      <c r="R669" s="114"/>
    </row>
    <row r="670" spans="1:18" x14ac:dyDescent="0.3">
      <c r="A670" s="144"/>
      <c r="B670" s="109"/>
      <c r="C670" s="113"/>
      <c r="D670" s="113"/>
      <c r="E670" s="116"/>
      <c r="F670" s="116"/>
      <c r="G670" s="116"/>
      <c r="H670" s="116"/>
      <c r="I670" s="116"/>
      <c r="J670" s="116"/>
      <c r="K670" s="117"/>
      <c r="L670" s="116"/>
      <c r="M670" s="114"/>
      <c r="N670" s="114"/>
      <c r="O670" s="114"/>
      <c r="P670" s="114"/>
      <c r="Q670" s="114"/>
      <c r="R670" s="114"/>
    </row>
    <row r="671" spans="1:18" x14ac:dyDescent="0.3">
      <c r="A671" s="140"/>
      <c r="B671" s="109"/>
      <c r="C671" s="113"/>
      <c r="D671" s="113"/>
      <c r="E671" s="145"/>
      <c r="F671" s="145"/>
      <c r="G671" s="145"/>
      <c r="H671" s="110"/>
      <c r="I671" s="110"/>
      <c r="J671" s="110"/>
      <c r="K671" s="111"/>
      <c r="L671" s="110"/>
      <c r="M671" s="114"/>
      <c r="N671" s="114"/>
      <c r="O671" s="114"/>
      <c r="P671" s="114"/>
      <c r="Q671" s="114"/>
      <c r="R671" s="114"/>
    </row>
    <row r="672" spans="1:18" x14ac:dyDescent="0.3">
      <c r="A672" s="130"/>
      <c r="B672" s="109"/>
      <c r="C672" s="113"/>
      <c r="D672" s="113"/>
      <c r="E672" s="116"/>
      <c r="F672" s="116"/>
      <c r="G672" s="116"/>
      <c r="H672" s="116"/>
      <c r="I672" s="116"/>
      <c r="J672" s="116"/>
      <c r="K672" s="117"/>
      <c r="L672" s="116"/>
      <c r="M672" s="114"/>
      <c r="N672" s="114"/>
      <c r="O672" s="114"/>
      <c r="P672" s="114"/>
      <c r="Q672" s="114"/>
      <c r="R672" s="114"/>
    </row>
    <row r="673" spans="1:18" x14ac:dyDescent="0.3">
      <c r="A673" s="122"/>
      <c r="B673" s="109"/>
      <c r="C673" s="113"/>
      <c r="D673" s="113"/>
      <c r="E673" s="120"/>
      <c r="F673" s="120"/>
      <c r="G673" s="120"/>
      <c r="H673" s="120"/>
      <c r="I673" s="120"/>
      <c r="J673" s="121"/>
      <c r="K673" s="122"/>
      <c r="L673" s="116"/>
      <c r="M673" s="114"/>
      <c r="N673" s="114"/>
      <c r="O673" s="114"/>
      <c r="P673" s="114"/>
      <c r="Q673" s="114"/>
      <c r="R673" s="114"/>
    </row>
    <row r="674" spans="1:18" x14ac:dyDescent="0.3">
      <c r="A674" s="122"/>
      <c r="B674" s="109"/>
      <c r="C674" s="113"/>
      <c r="D674" s="113"/>
      <c r="E674" s="120"/>
      <c r="F674" s="120"/>
      <c r="G674" s="120"/>
      <c r="H674" s="120"/>
      <c r="I674" s="120"/>
      <c r="J674" s="121"/>
      <c r="K674" s="122"/>
      <c r="L674" s="120"/>
      <c r="M674" s="114"/>
      <c r="N674" s="114"/>
      <c r="O674" s="114"/>
      <c r="P674" s="114"/>
      <c r="Q674" s="114"/>
      <c r="R674" s="114"/>
    </row>
    <row r="675" spans="1:18" x14ac:dyDescent="0.3">
      <c r="A675" s="117"/>
      <c r="B675" s="109"/>
      <c r="C675" s="113"/>
      <c r="D675" s="113"/>
      <c r="E675" s="116"/>
      <c r="F675" s="116"/>
      <c r="G675" s="116"/>
      <c r="H675" s="116"/>
      <c r="I675" s="116"/>
      <c r="J675" s="116"/>
      <c r="K675" s="117"/>
      <c r="L675" s="116"/>
      <c r="M675" s="114"/>
      <c r="N675" s="114"/>
      <c r="O675" s="114"/>
      <c r="P675" s="114"/>
      <c r="Q675" s="114"/>
      <c r="R675" s="114"/>
    </row>
    <row r="676" spans="1:18" x14ac:dyDescent="0.3">
      <c r="A676" s="117"/>
      <c r="B676" s="109"/>
      <c r="C676" s="113"/>
      <c r="D676" s="113"/>
      <c r="E676" s="116"/>
      <c r="F676" s="116"/>
      <c r="G676" s="116"/>
      <c r="H676" s="116"/>
      <c r="I676" s="116"/>
      <c r="J676" s="116"/>
      <c r="K676" s="117"/>
      <c r="L676" s="116"/>
      <c r="M676" s="114"/>
      <c r="N676" s="114"/>
      <c r="O676" s="114"/>
      <c r="P676" s="114"/>
      <c r="Q676" s="114"/>
      <c r="R676" s="114"/>
    </row>
    <row r="677" spans="1:18" x14ac:dyDescent="0.3">
      <c r="A677" s="117"/>
      <c r="B677" s="109"/>
      <c r="C677" s="113"/>
      <c r="D677" s="113"/>
      <c r="E677" s="116"/>
      <c r="F677" s="116"/>
      <c r="G677" s="116"/>
      <c r="H677" s="116"/>
      <c r="I677" s="116"/>
      <c r="J677" s="116"/>
      <c r="K677" s="117"/>
      <c r="L677" s="116"/>
      <c r="M677" s="114"/>
      <c r="N677" s="114"/>
      <c r="O677" s="114"/>
      <c r="P677" s="114"/>
      <c r="Q677" s="114"/>
      <c r="R677" s="114"/>
    </row>
    <row r="678" spans="1:18" x14ac:dyDescent="0.3">
      <c r="A678" s="117"/>
      <c r="B678" s="109"/>
      <c r="C678" s="113"/>
      <c r="D678" s="113"/>
      <c r="E678" s="110"/>
      <c r="F678" s="110"/>
      <c r="G678" s="110"/>
      <c r="H678" s="110"/>
      <c r="I678" s="110"/>
      <c r="J678" s="110"/>
      <c r="K678" s="111"/>
      <c r="L678" s="116"/>
      <c r="M678" s="114"/>
      <c r="N678" s="114"/>
      <c r="O678" s="114"/>
      <c r="P678" s="114"/>
      <c r="Q678" s="114"/>
      <c r="R678" s="114"/>
    </row>
    <row r="679" spans="1:18" x14ac:dyDescent="0.3">
      <c r="A679" s="117"/>
      <c r="B679" s="109"/>
      <c r="C679" s="113"/>
      <c r="D679" s="113"/>
      <c r="E679" s="110"/>
      <c r="F679" s="110"/>
      <c r="G679" s="110"/>
      <c r="H679" s="110"/>
      <c r="I679" s="110"/>
      <c r="J679" s="110"/>
      <c r="K679" s="111"/>
      <c r="L679" s="116"/>
      <c r="M679" s="114"/>
      <c r="N679" s="114"/>
      <c r="O679" s="114"/>
      <c r="P679" s="114"/>
      <c r="Q679" s="114"/>
      <c r="R679" s="114"/>
    </row>
    <row r="680" spans="1:18" x14ac:dyDescent="0.3">
      <c r="A680" s="117"/>
      <c r="B680" s="109"/>
      <c r="C680" s="113"/>
      <c r="D680" s="113"/>
      <c r="E680" s="110"/>
      <c r="F680" s="110"/>
      <c r="G680" s="110"/>
      <c r="H680" s="110"/>
      <c r="I680" s="110"/>
      <c r="J680" s="110"/>
      <c r="K680" s="111"/>
      <c r="L680" s="116"/>
      <c r="M680" s="114"/>
      <c r="N680" s="114"/>
      <c r="O680" s="114"/>
      <c r="P680" s="114"/>
      <c r="Q680" s="114"/>
      <c r="R680" s="114"/>
    </row>
    <row r="681" spans="1:18" x14ac:dyDescent="0.3">
      <c r="A681" s="117"/>
      <c r="B681" s="109"/>
      <c r="C681" s="113"/>
      <c r="D681" s="113"/>
      <c r="E681" s="110"/>
      <c r="F681" s="110"/>
      <c r="G681" s="110"/>
      <c r="H681" s="110"/>
      <c r="I681" s="110"/>
      <c r="J681" s="110"/>
      <c r="K681" s="111"/>
      <c r="L681" s="116"/>
      <c r="M681" s="114"/>
      <c r="N681" s="114"/>
      <c r="O681" s="114"/>
      <c r="P681" s="114"/>
      <c r="Q681" s="114"/>
      <c r="R681" s="114"/>
    </row>
    <row r="682" spans="1:18" x14ac:dyDescent="0.3">
      <c r="A682" s="122"/>
      <c r="B682" s="109"/>
      <c r="C682" s="120"/>
      <c r="D682" s="120"/>
      <c r="E682" s="120"/>
      <c r="F682" s="120"/>
      <c r="G682" s="120"/>
      <c r="H682" s="120"/>
      <c r="I682" s="120"/>
      <c r="J682" s="120"/>
      <c r="K682" s="122"/>
      <c r="L682" s="120"/>
      <c r="M682" s="146"/>
      <c r="N682" s="146"/>
      <c r="O682" s="146"/>
      <c r="P682" s="146"/>
      <c r="Q682" s="146"/>
      <c r="R682" s="146"/>
    </row>
    <row r="683" spans="1:18" x14ac:dyDescent="0.3">
      <c r="A683" s="117"/>
      <c r="B683" s="109"/>
      <c r="C683" s="113"/>
      <c r="D683" s="113"/>
      <c r="E683" s="110"/>
      <c r="F683" s="110"/>
      <c r="G683" s="110"/>
      <c r="H683" s="110"/>
      <c r="I683" s="110"/>
      <c r="J683" s="110"/>
      <c r="K683" s="111"/>
      <c r="L683" s="116"/>
      <c r="M683" s="114"/>
      <c r="N683" s="114"/>
      <c r="O683" s="114"/>
      <c r="P683" s="114"/>
      <c r="Q683" s="114"/>
      <c r="R683" s="114"/>
    </row>
    <row r="684" spans="1:18" x14ac:dyDescent="0.3">
      <c r="A684" s="117"/>
      <c r="B684" s="109"/>
      <c r="C684" s="113"/>
      <c r="D684" s="113"/>
      <c r="E684" s="110"/>
      <c r="F684" s="110"/>
      <c r="G684" s="110"/>
      <c r="H684" s="110"/>
      <c r="I684" s="110"/>
      <c r="J684" s="110"/>
      <c r="K684" s="111"/>
      <c r="L684" s="116"/>
      <c r="M684" s="114"/>
      <c r="N684" s="114"/>
      <c r="O684" s="114"/>
      <c r="P684" s="114"/>
      <c r="Q684" s="114"/>
      <c r="R684" s="114"/>
    </row>
    <row r="685" spans="1:18" x14ac:dyDescent="0.3">
      <c r="A685" s="117"/>
      <c r="B685" s="109"/>
      <c r="C685" s="113"/>
      <c r="D685" s="113"/>
      <c r="E685" s="110"/>
      <c r="F685" s="110"/>
      <c r="G685" s="110"/>
      <c r="H685" s="110"/>
      <c r="I685" s="110"/>
      <c r="J685" s="110"/>
      <c r="K685" s="111"/>
      <c r="L685" s="116"/>
      <c r="M685" s="114"/>
      <c r="N685" s="114"/>
      <c r="O685" s="114"/>
      <c r="P685" s="114"/>
      <c r="Q685" s="114"/>
      <c r="R685" s="114"/>
    </row>
    <row r="686" spans="1:18" x14ac:dyDescent="0.3">
      <c r="A686" s="117"/>
      <c r="B686" s="109"/>
      <c r="C686" s="113"/>
      <c r="D686" s="113"/>
      <c r="E686" s="110"/>
      <c r="F686" s="110"/>
      <c r="G686" s="110"/>
      <c r="H686" s="110"/>
      <c r="I686" s="110"/>
      <c r="J686" s="110"/>
      <c r="K686" s="111"/>
      <c r="L686" s="116"/>
      <c r="M686" s="114"/>
      <c r="N686" s="114"/>
      <c r="O686" s="114"/>
      <c r="P686" s="114"/>
      <c r="Q686" s="114"/>
      <c r="R686" s="114"/>
    </row>
    <row r="687" spans="1:18" x14ac:dyDescent="0.3">
      <c r="A687" s="117"/>
      <c r="B687" s="109"/>
      <c r="C687" s="113"/>
      <c r="D687" s="113"/>
      <c r="E687" s="110"/>
      <c r="F687" s="110"/>
      <c r="G687" s="110"/>
      <c r="H687" s="110"/>
      <c r="I687" s="110"/>
      <c r="J687" s="110"/>
      <c r="K687" s="111"/>
      <c r="L687" s="116"/>
      <c r="M687" s="114"/>
      <c r="N687" s="114"/>
      <c r="O687" s="114"/>
      <c r="P687" s="114"/>
      <c r="Q687" s="114"/>
      <c r="R687" s="114"/>
    </row>
    <row r="688" spans="1:18" x14ac:dyDescent="0.3">
      <c r="A688" s="117"/>
      <c r="B688" s="109"/>
      <c r="C688" s="113"/>
      <c r="D688" s="113"/>
      <c r="E688" s="110"/>
      <c r="F688" s="110"/>
      <c r="G688" s="110"/>
      <c r="H688" s="110"/>
      <c r="I688" s="110"/>
      <c r="J688" s="110"/>
      <c r="K688" s="111"/>
      <c r="L688" s="116"/>
      <c r="M688" s="114"/>
      <c r="N688" s="114"/>
      <c r="O688" s="114"/>
      <c r="P688" s="114"/>
      <c r="Q688" s="114"/>
      <c r="R688" s="114"/>
    </row>
    <row r="689" spans="1:18" x14ac:dyDescent="0.3">
      <c r="A689" s="117"/>
      <c r="B689" s="109"/>
      <c r="C689" s="113"/>
      <c r="D689" s="113"/>
      <c r="E689" s="116"/>
      <c r="F689" s="116"/>
      <c r="G689" s="116"/>
      <c r="H689" s="116"/>
      <c r="I689" s="116"/>
      <c r="J689" s="116"/>
      <c r="K689" s="117"/>
      <c r="L689" s="116"/>
      <c r="M689" s="114"/>
      <c r="N689" s="114"/>
      <c r="O689" s="114"/>
      <c r="P689" s="114"/>
      <c r="Q689" s="114"/>
      <c r="R689" s="114"/>
    </row>
    <row r="690" spans="1:18" x14ac:dyDescent="0.3">
      <c r="A690" s="117"/>
      <c r="B690" s="109"/>
      <c r="C690" s="113"/>
      <c r="D690" s="113"/>
      <c r="E690" s="116"/>
      <c r="F690" s="116"/>
      <c r="G690" s="116"/>
      <c r="H690" s="116"/>
      <c r="I690" s="116"/>
      <c r="J690" s="116"/>
      <c r="K690" s="117"/>
      <c r="L690" s="116"/>
      <c r="M690" s="114"/>
      <c r="N690" s="114"/>
      <c r="O690" s="114"/>
      <c r="P690" s="114"/>
      <c r="Q690" s="114"/>
      <c r="R690" s="114"/>
    </row>
    <row r="691" spans="1:18" x14ac:dyDescent="0.3">
      <c r="A691" s="117"/>
      <c r="B691" s="109"/>
      <c r="C691" s="125"/>
      <c r="D691" s="125"/>
      <c r="E691" s="125"/>
      <c r="F691" s="125"/>
      <c r="G691" s="116"/>
      <c r="H691" s="116"/>
      <c r="I691" s="116"/>
      <c r="J691" s="116"/>
      <c r="K691" s="116"/>
      <c r="L691" s="116"/>
      <c r="M691" s="114"/>
      <c r="N691" s="114"/>
      <c r="O691" s="114"/>
      <c r="P691" s="114"/>
      <c r="Q691" s="114"/>
      <c r="R691" s="114"/>
    </row>
    <row r="692" spans="1:18" x14ac:dyDescent="0.3">
      <c r="A692" s="117"/>
      <c r="B692" s="109"/>
      <c r="C692" s="113"/>
      <c r="D692" s="113"/>
      <c r="E692" s="116"/>
      <c r="F692" s="116"/>
      <c r="G692" s="116"/>
      <c r="H692" s="116"/>
      <c r="I692" s="116"/>
      <c r="J692" s="116"/>
      <c r="K692" s="117"/>
      <c r="L692" s="116"/>
      <c r="M692" s="114"/>
      <c r="N692" s="114"/>
      <c r="O692" s="114"/>
      <c r="P692" s="114"/>
      <c r="Q692" s="114"/>
      <c r="R692" s="114"/>
    </row>
    <row r="693" spans="1:18" x14ac:dyDescent="0.3">
      <c r="A693" s="117"/>
      <c r="B693" s="109"/>
      <c r="C693" s="113"/>
      <c r="D693" s="113"/>
      <c r="E693" s="116"/>
      <c r="F693" s="116"/>
      <c r="G693" s="116"/>
      <c r="H693" s="116"/>
      <c r="I693" s="116"/>
      <c r="J693" s="116"/>
      <c r="K693" s="117"/>
      <c r="L693" s="116"/>
      <c r="M693" s="114"/>
      <c r="N693" s="114"/>
      <c r="O693" s="114"/>
      <c r="P693" s="114"/>
      <c r="Q693" s="114"/>
      <c r="R693" s="114"/>
    </row>
    <row r="694" spans="1:18" x14ac:dyDescent="0.3">
      <c r="A694" s="117"/>
      <c r="B694" s="109"/>
      <c r="C694" s="113"/>
      <c r="D694" s="113"/>
      <c r="E694" s="116"/>
      <c r="F694" s="116"/>
      <c r="G694" s="116"/>
      <c r="H694" s="116"/>
      <c r="I694" s="116"/>
      <c r="J694" s="116"/>
      <c r="K694" s="117"/>
      <c r="L694" s="116"/>
      <c r="M694" s="114"/>
      <c r="N694" s="114"/>
      <c r="O694" s="114"/>
      <c r="P694" s="114"/>
      <c r="Q694" s="114"/>
      <c r="R694" s="114"/>
    </row>
    <row r="695" spans="1:18" x14ac:dyDescent="0.3">
      <c r="A695" s="117"/>
      <c r="B695" s="109"/>
      <c r="C695" s="113"/>
      <c r="D695" s="113"/>
      <c r="E695" s="116"/>
      <c r="F695" s="116"/>
      <c r="G695" s="116"/>
      <c r="H695" s="116"/>
      <c r="I695" s="116"/>
      <c r="J695" s="116"/>
      <c r="K695" s="117"/>
      <c r="L695" s="116"/>
      <c r="M695" s="114"/>
      <c r="N695" s="114"/>
      <c r="O695" s="114"/>
      <c r="P695" s="114"/>
      <c r="Q695" s="114"/>
      <c r="R695" s="114"/>
    </row>
    <row r="696" spans="1:18" x14ac:dyDescent="0.3">
      <c r="A696" s="117"/>
      <c r="B696" s="109"/>
      <c r="C696" s="113"/>
      <c r="D696" s="113"/>
      <c r="E696" s="116"/>
      <c r="F696" s="116"/>
      <c r="G696" s="116"/>
      <c r="H696" s="116"/>
      <c r="I696" s="116"/>
      <c r="J696" s="116"/>
      <c r="K696" s="117"/>
      <c r="L696" s="116"/>
      <c r="M696" s="114"/>
      <c r="N696" s="114"/>
      <c r="O696" s="114"/>
      <c r="P696" s="114"/>
      <c r="Q696" s="114"/>
      <c r="R696" s="114"/>
    </row>
    <row r="697" spans="1:18" x14ac:dyDescent="0.3">
      <c r="A697" s="117"/>
      <c r="B697" s="109"/>
      <c r="C697" s="113"/>
      <c r="D697" s="113"/>
      <c r="E697" s="116"/>
      <c r="F697" s="116"/>
      <c r="G697" s="116"/>
      <c r="H697" s="116"/>
      <c r="I697" s="116"/>
      <c r="J697" s="116"/>
      <c r="K697" s="117"/>
      <c r="L697" s="116"/>
      <c r="M697" s="114"/>
      <c r="N697" s="114"/>
      <c r="O697" s="114"/>
      <c r="P697" s="114"/>
      <c r="Q697" s="114"/>
      <c r="R697" s="114"/>
    </row>
    <row r="698" spans="1:18" x14ac:dyDescent="0.3">
      <c r="A698" s="144"/>
      <c r="B698" s="109"/>
      <c r="C698" s="113"/>
      <c r="D698" s="113"/>
      <c r="E698" s="110"/>
      <c r="F698" s="110"/>
      <c r="G698" s="110"/>
      <c r="H698" s="110"/>
      <c r="I698" s="110"/>
      <c r="J698" s="110"/>
      <c r="K698" s="111"/>
      <c r="L698" s="116"/>
      <c r="M698" s="114"/>
      <c r="N698" s="114"/>
      <c r="O698" s="114"/>
      <c r="P698" s="114"/>
      <c r="Q698" s="114"/>
      <c r="R698" s="114"/>
    </row>
    <row r="699" spans="1:18" x14ac:dyDescent="0.3">
      <c r="A699" s="144"/>
      <c r="B699" s="109"/>
      <c r="C699" s="147"/>
      <c r="D699" s="147"/>
      <c r="E699" s="147"/>
      <c r="F699" s="147"/>
      <c r="G699" s="116"/>
      <c r="H699" s="120"/>
      <c r="I699" s="120"/>
      <c r="J699" s="120"/>
      <c r="K699" s="120"/>
      <c r="L699" s="120"/>
      <c r="M699" s="114"/>
      <c r="N699" s="114"/>
      <c r="O699" s="114"/>
      <c r="P699" s="114"/>
      <c r="Q699" s="114"/>
      <c r="R699" s="114"/>
    </row>
    <row r="700" spans="1:18" x14ac:dyDescent="0.3">
      <c r="A700" s="143"/>
      <c r="B700" s="109"/>
      <c r="C700" s="120"/>
      <c r="D700" s="120"/>
      <c r="E700" s="120"/>
      <c r="F700" s="120"/>
      <c r="G700" s="120"/>
      <c r="H700" s="120"/>
      <c r="I700" s="120"/>
      <c r="J700" s="120"/>
      <c r="K700" s="122"/>
      <c r="L700" s="120"/>
      <c r="M700" s="146"/>
      <c r="N700" s="146"/>
      <c r="O700" s="146"/>
      <c r="P700" s="146"/>
      <c r="Q700" s="146"/>
      <c r="R700" s="146"/>
    </row>
    <row r="701" spans="1:18" x14ac:dyDescent="0.3">
      <c r="A701" s="144"/>
      <c r="B701" s="109"/>
      <c r="C701" s="113"/>
      <c r="D701" s="113"/>
      <c r="E701" s="110"/>
      <c r="F701" s="110"/>
      <c r="G701" s="110"/>
      <c r="H701" s="110"/>
      <c r="I701" s="110"/>
      <c r="J701" s="110"/>
      <c r="K701" s="111"/>
      <c r="L701" s="116"/>
      <c r="M701" s="114"/>
      <c r="N701" s="114"/>
      <c r="O701" s="114"/>
      <c r="P701" s="114"/>
      <c r="Q701" s="114"/>
      <c r="R701" s="114"/>
    </row>
    <row r="702" spans="1:18" x14ac:dyDescent="0.3">
      <c r="A702" s="144"/>
      <c r="B702" s="109"/>
      <c r="C702" s="113"/>
      <c r="D702" s="113"/>
      <c r="E702" s="110"/>
      <c r="F702" s="110"/>
      <c r="G702" s="110"/>
      <c r="H702" s="110"/>
      <c r="I702" s="110"/>
      <c r="J702" s="110"/>
      <c r="K702" s="111"/>
      <c r="L702" s="116"/>
      <c r="M702" s="114"/>
      <c r="N702" s="114"/>
      <c r="O702" s="114"/>
      <c r="P702" s="114"/>
      <c r="Q702" s="114"/>
      <c r="R702" s="114"/>
    </row>
    <row r="703" spans="1:18" x14ac:dyDescent="0.3">
      <c r="A703" s="144"/>
      <c r="B703" s="109"/>
      <c r="C703" s="113"/>
      <c r="D703" s="113"/>
      <c r="E703" s="110"/>
      <c r="F703" s="110"/>
      <c r="G703" s="110"/>
      <c r="H703" s="110"/>
      <c r="I703" s="110"/>
      <c r="J703" s="110"/>
      <c r="K703" s="111"/>
      <c r="L703" s="116"/>
      <c r="M703" s="114"/>
      <c r="N703" s="114"/>
      <c r="O703" s="114"/>
      <c r="P703" s="114"/>
      <c r="Q703" s="114"/>
      <c r="R703" s="114"/>
    </row>
    <row r="704" spans="1:18" x14ac:dyDescent="0.3">
      <c r="A704" s="144"/>
      <c r="B704" s="109"/>
      <c r="C704" s="113"/>
      <c r="D704" s="113"/>
      <c r="E704" s="110"/>
      <c r="F704" s="110"/>
      <c r="G704" s="110"/>
      <c r="H704" s="110"/>
      <c r="I704" s="110"/>
      <c r="J704" s="110"/>
      <c r="K704" s="111"/>
      <c r="L704" s="116"/>
      <c r="M704" s="114"/>
      <c r="N704" s="114"/>
      <c r="O704" s="114"/>
      <c r="P704" s="114"/>
      <c r="Q704" s="114"/>
      <c r="R704" s="114"/>
    </row>
    <row r="705" spans="1:18" x14ac:dyDescent="0.3">
      <c r="A705" s="144"/>
      <c r="B705" s="109"/>
      <c r="C705" s="139"/>
      <c r="D705" s="139"/>
      <c r="E705" s="139"/>
      <c r="F705" s="139"/>
      <c r="G705" s="110"/>
      <c r="H705" s="110"/>
      <c r="I705" s="110"/>
      <c r="J705" s="110"/>
      <c r="K705" s="110"/>
      <c r="L705" s="110"/>
      <c r="M705" s="114"/>
      <c r="N705" s="114"/>
      <c r="O705" s="114"/>
      <c r="P705" s="114"/>
      <c r="Q705" s="114"/>
      <c r="R705" s="114"/>
    </row>
    <row r="706" spans="1:18" x14ac:dyDescent="0.3">
      <c r="A706" s="144"/>
      <c r="B706" s="109"/>
      <c r="C706" s="113"/>
      <c r="D706" s="113"/>
      <c r="E706" s="110"/>
      <c r="F706" s="110"/>
      <c r="G706" s="110"/>
      <c r="H706" s="110"/>
      <c r="I706" s="110"/>
      <c r="J706" s="110"/>
      <c r="K706" s="111"/>
      <c r="L706" s="116"/>
      <c r="M706" s="114"/>
      <c r="N706" s="114"/>
      <c r="O706" s="114"/>
      <c r="P706" s="114"/>
      <c r="Q706" s="114"/>
      <c r="R706" s="114"/>
    </row>
    <row r="707" spans="1:18" x14ac:dyDescent="0.3">
      <c r="A707" s="144"/>
      <c r="B707" s="109"/>
      <c r="C707" s="139"/>
      <c r="D707" s="139"/>
      <c r="E707" s="139"/>
      <c r="F707" s="139"/>
      <c r="G707" s="110"/>
      <c r="H707" s="110"/>
      <c r="I707" s="110"/>
      <c r="J707" s="110"/>
      <c r="K707" s="110"/>
      <c r="L707" s="110"/>
      <c r="M707" s="114"/>
      <c r="N707" s="114"/>
      <c r="O707" s="114"/>
      <c r="P707" s="114"/>
      <c r="Q707" s="114"/>
      <c r="R707" s="114"/>
    </row>
    <row r="708" spans="1:18" x14ac:dyDescent="0.3">
      <c r="A708" s="144"/>
      <c r="B708" s="109"/>
      <c r="C708" s="113"/>
      <c r="D708" s="113"/>
      <c r="E708" s="110"/>
      <c r="F708" s="110"/>
      <c r="G708" s="110"/>
      <c r="H708" s="110"/>
      <c r="I708" s="110"/>
      <c r="J708" s="110"/>
      <c r="K708" s="111"/>
      <c r="L708" s="116"/>
      <c r="M708" s="114"/>
      <c r="N708" s="114"/>
      <c r="O708" s="114"/>
      <c r="P708" s="114"/>
      <c r="Q708" s="114"/>
      <c r="R708" s="114"/>
    </row>
    <row r="709" spans="1:18" x14ac:dyDescent="0.3">
      <c r="A709" s="144"/>
      <c r="B709" s="109"/>
      <c r="C709" s="113"/>
      <c r="D709" s="113"/>
      <c r="E709" s="110"/>
      <c r="F709" s="110"/>
      <c r="G709" s="110"/>
      <c r="H709" s="110"/>
      <c r="I709" s="110"/>
      <c r="J709" s="110"/>
      <c r="K709" s="111"/>
      <c r="L709" s="116"/>
      <c r="M709" s="114"/>
      <c r="N709" s="114"/>
      <c r="O709" s="114"/>
      <c r="P709" s="114"/>
      <c r="Q709" s="114"/>
      <c r="R709" s="114"/>
    </row>
    <row r="710" spans="1:18" x14ac:dyDescent="0.3">
      <c r="A710" s="144"/>
      <c r="B710" s="109"/>
      <c r="C710" s="113"/>
      <c r="D710" s="113"/>
      <c r="E710" s="110"/>
      <c r="F710" s="110"/>
      <c r="G710" s="110"/>
      <c r="H710" s="110"/>
      <c r="I710" s="110"/>
      <c r="J710" s="110"/>
      <c r="K710" s="111"/>
      <c r="L710" s="116"/>
      <c r="M710" s="114"/>
      <c r="N710" s="114"/>
      <c r="O710" s="114"/>
      <c r="P710" s="114"/>
      <c r="Q710" s="114"/>
      <c r="R710" s="114"/>
    </row>
    <row r="711" spans="1:18" x14ac:dyDescent="0.3">
      <c r="A711" s="144"/>
      <c r="B711" s="109"/>
      <c r="C711" s="139"/>
      <c r="D711" s="139"/>
      <c r="E711" s="139"/>
      <c r="F711" s="139"/>
      <c r="G711" s="110"/>
      <c r="H711" s="110"/>
      <c r="I711" s="110"/>
      <c r="J711" s="110"/>
      <c r="K711" s="110"/>
      <c r="L711" s="110"/>
      <c r="M711" s="114"/>
      <c r="N711" s="114"/>
      <c r="O711" s="114"/>
      <c r="P711" s="114"/>
      <c r="Q711" s="114"/>
      <c r="R711" s="114"/>
    </row>
    <row r="712" spans="1:18" x14ac:dyDescent="0.3">
      <c r="A712" s="143"/>
      <c r="B712" s="109"/>
      <c r="C712" s="120"/>
      <c r="D712" s="120"/>
      <c r="E712" s="120"/>
      <c r="F712" s="120"/>
      <c r="G712" s="120"/>
      <c r="H712" s="120"/>
      <c r="I712" s="120"/>
      <c r="J712" s="120"/>
      <c r="K712" s="122"/>
      <c r="L712" s="120"/>
      <c r="M712" s="146"/>
      <c r="N712" s="146"/>
      <c r="O712" s="146"/>
      <c r="P712" s="146"/>
      <c r="Q712" s="146"/>
      <c r="R712" s="146"/>
    </row>
    <row r="713" spans="1:18" x14ac:dyDescent="0.3">
      <c r="A713" s="143"/>
      <c r="B713" s="109"/>
      <c r="C713" s="113"/>
      <c r="D713" s="120"/>
      <c r="E713" s="120"/>
      <c r="F713" s="121"/>
      <c r="G713" s="120"/>
      <c r="H713" s="120"/>
      <c r="I713" s="120"/>
      <c r="J713" s="120"/>
      <c r="K713" s="122"/>
      <c r="L713" s="116"/>
      <c r="M713" s="114"/>
      <c r="N713" s="114"/>
      <c r="O713" s="114"/>
      <c r="P713" s="114"/>
      <c r="Q713" s="114"/>
      <c r="R713" s="114"/>
    </row>
    <row r="714" spans="1:18" x14ac:dyDescent="0.3">
      <c r="A714" s="144"/>
      <c r="B714" s="109"/>
      <c r="C714" s="113"/>
      <c r="D714" s="113"/>
      <c r="E714" s="116"/>
      <c r="F714" s="116"/>
      <c r="G714" s="116"/>
      <c r="H714" s="116"/>
      <c r="I714" s="116"/>
      <c r="J714" s="116"/>
      <c r="K714" s="111"/>
      <c r="L714" s="116"/>
      <c r="M714" s="114"/>
      <c r="N714" s="114"/>
      <c r="O714" s="114"/>
      <c r="P714" s="114"/>
      <c r="Q714" s="114"/>
      <c r="R714" s="114"/>
    </row>
    <row r="715" spans="1:18" x14ac:dyDescent="0.3">
      <c r="A715" s="143"/>
      <c r="B715" s="109"/>
      <c r="C715" s="113"/>
      <c r="D715" s="113"/>
      <c r="E715" s="120"/>
      <c r="F715" s="120"/>
      <c r="G715" s="120"/>
      <c r="H715" s="120"/>
      <c r="I715" s="120"/>
      <c r="J715" s="120"/>
      <c r="K715" s="111"/>
      <c r="L715" s="116"/>
      <c r="M715" s="114"/>
      <c r="N715" s="114"/>
      <c r="O715" s="114"/>
      <c r="P715" s="114"/>
      <c r="Q715" s="114"/>
      <c r="R715" s="114"/>
    </row>
    <row r="716" spans="1:18" x14ac:dyDescent="0.3">
      <c r="A716" s="142"/>
      <c r="B716" s="109"/>
      <c r="C716" s="113"/>
      <c r="D716" s="113"/>
      <c r="E716" s="110"/>
      <c r="F716" s="110"/>
      <c r="G716" s="110"/>
      <c r="H716" s="110"/>
      <c r="I716" s="110"/>
      <c r="J716" s="110"/>
      <c r="K716" s="111"/>
      <c r="L716" s="110"/>
      <c r="M716" s="114"/>
      <c r="N716" s="114"/>
      <c r="O716" s="114"/>
      <c r="P716" s="114"/>
      <c r="Q716" s="114"/>
      <c r="R716" s="114"/>
    </row>
    <row r="717" spans="1:18" x14ac:dyDescent="0.3">
      <c r="A717" s="119"/>
      <c r="B717" s="109"/>
      <c r="C717" s="113"/>
      <c r="D717" s="113"/>
      <c r="E717" s="110"/>
      <c r="F717" s="110"/>
      <c r="G717" s="110"/>
      <c r="H717" s="120"/>
      <c r="I717" s="110"/>
      <c r="J717" s="110"/>
      <c r="K717" s="111"/>
      <c r="L717" s="110"/>
      <c r="M717" s="114"/>
      <c r="N717" s="114"/>
      <c r="O717" s="114"/>
      <c r="P717" s="114"/>
      <c r="Q717" s="114"/>
      <c r="R717" s="114"/>
    </row>
    <row r="718" spans="1:18" x14ac:dyDescent="0.3">
      <c r="A718" s="123"/>
      <c r="B718" s="109"/>
      <c r="C718" s="113"/>
      <c r="D718" s="113"/>
      <c r="E718" s="110"/>
      <c r="F718" s="110"/>
      <c r="G718" s="110"/>
      <c r="H718" s="120"/>
      <c r="I718" s="110"/>
      <c r="J718" s="110"/>
      <c r="K718" s="111"/>
      <c r="L718" s="110"/>
      <c r="M718" s="114"/>
      <c r="N718" s="114"/>
      <c r="O718" s="114"/>
      <c r="P718" s="114"/>
      <c r="Q718" s="114"/>
      <c r="R718" s="114"/>
    </row>
    <row r="719" spans="1:18" x14ac:dyDescent="0.3">
      <c r="A719" s="142"/>
      <c r="B719" s="109"/>
      <c r="C719" s="113"/>
      <c r="D719" s="113"/>
      <c r="E719" s="110"/>
      <c r="F719" s="110"/>
      <c r="G719" s="110"/>
      <c r="H719" s="120"/>
      <c r="I719" s="110"/>
      <c r="J719" s="110"/>
      <c r="K719" s="111"/>
      <c r="L719" s="110"/>
      <c r="M719" s="114"/>
      <c r="N719" s="114"/>
      <c r="O719" s="114"/>
      <c r="P719" s="114"/>
      <c r="Q719" s="114"/>
      <c r="R719" s="114"/>
    </row>
    <row r="720" spans="1:18" x14ac:dyDescent="0.3">
      <c r="A720" s="144"/>
      <c r="B720" s="109"/>
      <c r="C720" s="116"/>
      <c r="D720" s="116"/>
      <c r="E720" s="116"/>
      <c r="F720" s="116"/>
      <c r="G720" s="116"/>
      <c r="H720" s="116"/>
      <c r="I720" s="116"/>
      <c r="J720" s="116"/>
      <c r="K720" s="117"/>
      <c r="L720" s="116"/>
      <c r="M720" s="118"/>
      <c r="N720" s="118"/>
      <c r="O720" s="118"/>
      <c r="P720" s="118"/>
      <c r="Q720" s="118"/>
      <c r="R720" s="118"/>
    </row>
    <row r="721" spans="1:18" x14ac:dyDescent="0.3">
      <c r="A721" s="115"/>
      <c r="B721" s="109"/>
      <c r="C721" s="113"/>
      <c r="D721" s="113"/>
      <c r="E721" s="116"/>
      <c r="F721" s="116"/>
      <c r="G721" s="116"/>
      <c r="H721" s="116"/>
      <c r="I721" s="110"/>
      <c r="J721" s="110"/>
      <c r="K721" s="111"/>
      <c r="L721" s="116"/>
      <c r="M721" s="114"/>
      <c r="N721" s="114"/>
      <c r="O721" s="114"/>
      <c r="P721" s="114"/>
      <c r="Q721" s="114"/>
      <c r="R721" s="114"/>
    </row>
    <row r="722" spans="1:18" x14ac:dyDescent="0.3">
      <c r="A722" s="115"/>
      <c r="B722" s="109"/>
      <c r="C722" s="113"/>
      <c r="D722" s="113"/>
      <c r="E722" s="116"/>
      <c r="F722" s="116"/>
      <c r="G722" s="116"/>
      <c r="H722" s="115"/>
      <c r="I722" s="110"/>
      <c r="J722" s="110"/>
      <c r="K722" s="111"/>
      <c r="L722" s="116"/>
      <c r="M722" s="114"/>
      <c r="N722" s="114"/>
      <c r="O722" s="114"/>
      <c r="P722" s="114"/>
      <c r="Q722" s="114"/>
      <c r="R722" s="114"/>
    </row>
    <row r="723" spans="1:18" x14ac:dyDescent="0.3">
      <c r="A723" s="115"/>
      <c r="B723" s="109"/>
      <c r="C723" s="113"/>
      <c r="D723" s="113"/>
      <c r="E723" s="116"/>
      <c r="F723" s="116"/>
      <c r="G723" s="116"/>
      <c r="H723" s="115"/>
      <c r="I723" s="110"/>
      <c r="J723" s="110"/>
      <c r="K723" s="111"/>
      <c r="L723" s="116"/>
      <c r="M723" s="114"/>
      <c r="N723" s="114"/>
      <c r="O723" s="114"/>
      <c r="P723" s="114"/>
      <c r="Q723" s="114"/>
      <c r="R723" s="114"/>
    </row>
    <row r="724" spans="1:18" x14ac:dyDescent="0.3">
      <c r="A724" s="115"/>
      <c r="B724" s="109"/>
      <c r="C724" s="113"/>
      <c r="D724" s="113"/>
      <c r="E724" s="116"/>
      <c r="F724" s="116"/>
      <c r="G724" s="116"/>
      <c r="H724" s="115"/>
      <c r="I724" s="110"/>
      <c r="J724" s="110"/>
      <c r="K724" s="111"/>
      <c r="L724" s="116"/>
      <c r="M724" s="114"/>
      <c r="N724" s="114"/>
      <c r="O724" s="114"/>
      <c r="P724" s="114"/>
      <c r="Q724" s="114"/>
      <c r="R724" s="114"/>
    </row>
    <row r="725" spans="1:18" x14ac:dyDescent="0.3">
      <c r="A725" s="123"/>
      <c r="B725" s="109"/>
      <c r="C725" s="113"/>
      <c r="D725" s="113"/>
      <c r="E725" s="110"/>
      <c r="F725" s="110"/>
      <c r="G725" s="110"/>
      <c r="H725" s="123"/>
      <c r="I725" s="110"/>
      <c r="J725" s="110"/>
      <c r="K725" s="111"/>
      <c r="L725" s="116"/>
      <c r="M725" s="114"/>
      <c r="N725" s="114"/>
      <c r="O725" s="114"/>
      <c r="P725" s="114"/>
      <c r="Q725" s="114"/>
      <c r="R725" s="114"/>
    </row>
    <row r="726" spans="1:18" x14ac:dyDescent="0.3">
      <c r="A726" s="123"/>
      <c r="B726" s="109"/>
      <c r="C726" s="113"/>
      <c r="D726" s="113"/>
      <c r="E726" s="110"/>
      <c r="F726" s="110"/>
      <c r="G726" s="110"/>
      <c r="H726" s="123"/>
      <c r="I726" s="110"/>
      <c r="J726" s="110"/>
      <c r="K726" s="111"/>
      <c r="L726" s="116"/>
      <c r="M726" s="114"/>
      <c r="N726" s="114"/>
      <c r="O726" s="114"/>
      <c r="P726" s="114"/>
      <c r="Q726" s="114"/>
      <c r="R726" s="114"/>
    </row>
    <row r="727" spans="1:18" x14ac:dyDescent="0.3">
      <c r="A727" s="115"/>
      <c r="B727" s="109"/>
      <c r="C727" s="116"/>
      <c r="D727" s="116"/>
      <c r="E727" s="116"/>
      <c r="F727" s="116"/>
      <c r="G727" s="116"/>
      <c r="H727" s="116"/>
      <c r="I727" s="116"/>
      <c r="J727" s="116"/>
      <c r="K727" s="117"/>
      <c r="L727" s="116"/>
      <c r="M727" s="118"/>
      <c r="N727" s="118"/>
      <c r="O727" s="118"/>
      <c r="P727" s="118"/>
      <c r="Q727" s="118"/>
      <c r="R727" s="118"/>
    </row>
    <row r="728" spans="1:18" x14ac:dyDescent="0.3">
      <c r="A728" s="123"/>
      <c r="B728" s="109"/>
      <c r="C728" s="113"/>
      <c r="D728" s="113"/>
      <c r="E728" s="110"/>
      <c r="F728" s="110"/>
      <c r="G728" s="110"/>
      <c r="H728" s="110"/>
      <c r="I728" s="110"/>
      <c r="J728" s="110"/>
      <c r="K728" s="111"/>
      <c r="L728" s="116"/>
      <c r="M728" s="114"/>
      <c r="N728" s="114"/>
      <c r="O728" s="114"/>
      <c r="P728" s="114"/>
      <c r="Q728" s="114"/>
      <c r="R728" s="114"/>
    </row>
    <row r="729" spans="1:18" x14ac:dyDescent="0.3">
      <c r="A729" s="123"/>
      <c r="B729" s="109"/>
      <c r="C729" s="113"/>
      <c r="D729" s="113"/>
      <c r="E729" s="110"/>
      <c r="F729" s="110"/>
      <c r="G729" s="110"/>
      <c r="H729" s="110"/>
      <c r="I729" s="110"/>
      <c r="J729" s="110"/>
      <c r="K729" s="111"/>
      <c r="L729" s="116"/>
      <c r="M729" s="114"/>
      <c r="N729" s="114"/>
      <c r="O729" s="114"/>
      <c r="P729" s="114"/>
      <c r="Q729" s="114"/>
      <c r="R729" s="114"/>
    </row>
    <row r="730" spans="1:18" x14ac:dyDescent="0.3">
      <c r="A730" s="123"/>
      <c r="B730" s="109"/>
      <c r="C730" s="113"/>
      <c r="D730" s="113"/>
      <c r="E730" s="110"/>
      <c r="F730" s="110"/>
      <c r="G730" s="110"/>
      <c r="H730" s="110"/>
      <c r="I730" s="110"/>
      <c r="J730" s="110"/>
      <c r="K730" s="111"/>
      <c r="L730" s="116"/>
      <c r="M730" s="114"/>
      <c r="N730" s="114"/>
      <c r="O730" s="114"/>
      <c r="P730" s="114"/>
      <c r="Q730" s="114"/>
      <c r="R730" s="114"/>
    </row>
    <row r="731" spans="1:18" x14ac:dyDescent="0.3">
      <c r="A731" s="123"/>
      <c r="B731" s="109"/>
      <c r="C731" s="113"/>
      <c r="D731" s="113"/>
      <c r="E731" s="110"/>
      <c r="F731" s="110"/>
      <c r="G731" s="110"/>
      <c r="H731" s="110"/>
      <c r="I731" s="110"/>
      <c r="J731" s="110"/>
      <c r="K731" s="111"/>
      <c r="L731" s="116"/>
      <c r="M731" s="114"/>
      <c r="N731" s="114"/>
      <c r="O731" s="114"/>
      <c r="P731" s="114"/>
      <c r="Q731" s="114"/>
      <c r="R731" s="114"/>
    </row>
    <row r="732" spans="1:18" x14ac:dyDescent="0.3">
      <c r="A732" s="123"/>
      <c r="B732" s="109"/>
      <c r="C732" s="113"/>
      <c r="D732" s="113"/>
      <c r="E732" s="110"/>
      <c r="F732" s="110"/>
      <c r="G732" s="110"/>
      <c r="H732" s="110"/>
      <c r="I732" s="110"/>
      <c r="J732" s="110"/>
      <c r="K732" s="111"/>
      <c r="L732" s="116"/>
      <c r="M732" s="114"/>
      <c r="N732" s="114"/>
      <c r="O732" s="114"/>
      <c r="P732" s="114"/>
      <c r="Q732" s="114"/>
      <c r="R732" s="114"/>
    </row>
    <row r="733" spans="1:18" x14ac:dyDescent="0.3">
      <c r="A733" s="123"/>
      <c r="B733" s="109"/>
      <c r="C733" s="113"/>
      <c r="D733" s="113"/>
      <c r="E733" s="110"/>
      <c r="F733" s="110"/>
      <c r="G733" s="110"/>
      <c r="H733" s="110"/>
      <c r="I733" s="110"/>
      <c r="J733" s="110"/>
      <c r="K733" s="111"/>
      <c r="L733" s="116"/>
      <c r="M733" s="114"/>
      <c r="N733" s="114"/>
      <c r="O733" s="114"/>
      <c r="P733" s="114"/>
      <c r="Q733" s="114"/>
      <c r="R733" s="114"/>
    </row>
    <row r="734" spans="1:18" x14ac:dyDescent="0.3">
      <c r="A734" s="123"/>
      <c r="B734" s="109"/>
      <c r="C734" s="113"/>
      <c r="D734" s="113"/>
      <c r="E734" s="110"/>
      <c r="F734" s="110"/>
      <c r="G734" s="110"/>
      <c r="H734" s="110"/>
      <c r="I734" s="110"/>
      <c r="J734" s="110"/>
      <c r="K734" s="111"/>
      <c r="L734" s="116"/>
      <c r="M734" s="114"/>
      <c r="N734" s="114"/>
      <c r="O734" s="114"/>
      <c r="P734" s="114"/>
      <c r="Q734" s="114"/>
      <c r="R734" s="114"/>
    </row>
    <row r="735" spans="1:18" x14ac:dyDescent="0.3">
      <c r="A735" s="123"/>
      <c r="B735" s="109"/>
      <c r="C735" s="113"/>
      <c r="D735" s="113"/>
      <c r="E735" s="110"/>
      <c r="F735" s="110"/>
      <c r="G735" s="110"/>
      <c r="H735" s="110"/>
      <c r="I735" s="110"/>
      <c r="J735" s="110"/>
      <c r="K735" s="111"/>
      <c r="L735" s="116"/>
      <c r="M735" s="114"/>
      <c r="N735" s="114"/>
      <c r="O735" s="114"/>
      <c r="P735" s="114"/>
      <c r="Q735" s="114"/>
      <c r="R735" s="114"/>
    </row>
    <row r="736" spans="1:18" x14ac:dyDescent="0.3">
      <c r="A736" s="123"/>
      <c r="B736" s="109"/>
      <c r="C736" s="113"/>
      <c r="D736" s="113"/>
      <c r="E736" s="110"/>
      <c r="F736" s="110"/>
      <c r="G736" s="110"/>
      <c r="H736" s="110"/>
      <c r="I736" s="110"/>
      <c r="J736" s="110"/>
      <c r="K736" s="111"/>
      <c r="L736" s="116"/>
      <c r="M736" s="114"/>
      <c r="N736" s="114"/>
      <c r="O736" s="114"/>
      <c r="P736" s="114"/>
      <c r="Q736" s="114"/>
      <c r="R736" s="114"/>
    </row>
    <row r="737" spans="1:18" x14ac:dyDescent="0.3">
      <c r="A737" s="123"/>
      <c r="B737" s="109"/>
      <c r="C737" s="113"/>
      <c r="D737" s="113"/>
      <c r="E737" s="110"/>
      <c r="F737" s="110"/>
      <c r="G737" s="110"/>
      <c r="H737" s="110"/>
      <c r="I737" s="110"/>
      <c r="J737" s="110"/>
      <c r="K737" s="111"/>
      <c r="L737" s="116"/>
      <c r="M737" s="114"/>
      <c r="N737" s="114"/>
      <c r="O737" s="114"/>
      <c r="P737" s="114"/>
      <c r="Q737" s="114"/>
      <c r="R737" s="114"/>
    </row>
    <row r="738" spans="1:18" x14ac:dyDescent="0.3">
      <c r="A738" s="123"/>
      <c r="B738" s="109"/>
      <c r="C738" s="113"/>
      <c r="D738" s="113"/>
      <c r="E738" s="110"/>
      <c r="F738" s="110"/>
      <c r="G738" s="110"/>
      <c r="H738" s="110"/>
      <c r="I738" s="110"/>
      <c r="J738" s="110"/>
      <c r="K738" s="111"/>
      <c r="L738" s="116"/>
      <c r="M738" s="114"/>
      <c r="N738" s="114"/>
      <c r="O738" s="114"/>
      <c r="P738" s="114"/>
      <c r="Q738" s="114"/>
      <c r="R738" s="114"/>
    </row>
    <row r="739" spans="1:18" x14ac:dyDescent="0.3">
      <c r="A739" s="119"/>
      <c r="B739" s="109"/>
      <c r="C739" s="113"/>
      <c r="D739" s="113"/>
      <c r="E739" s="120"/>
      <c r="F739" s="120"/>
      <c r="G739" s="120"/>
      <c r="H739" s="120"/>
      <c r="I739" s="120"/>
      <c r="J739" s="121"/>
      <c r="K739" s="122"/>
      <c r="L739" s="116"/>
      <c r="M739" s="114"/>
      <c r="N739" s="114"/>
      <c r="O739" s="114"/>
      <c r="P739" s="114"/>
      <c r="Q739" s="114"/>
      <c r="R739" s="114"/>
    </row>
    <row r="740" spans="1:18" x14ac:dyDescent="0.3">
      <c r="A740" s="123"/>
      <c r="B740" s="109"/>
      <c r="C740" s="113"/>
      <c r="D740" s="113"/>
      <c r="E740" s="110"/>
      <c r="F740" s="110"/>
      <c r="G740" s="110"/>
      <c r="H740" s="110"/>
      <c r="I740" s="110"/>
      <c r="J740" s="110"/>
      <c r="K740" s="111"/>
      <c r="L740" s="116"/>
      <c r="M740" s="114"/>
      <c r="N740" s="114"/>
      <c r="O740" s="114"/>
      <c r="P740" s="114"/>
      <c r="Q740" s="114"/>
      <c r="R740" s="114"/>
    </row>
    <row r="741" spans="1:18" x14ac:dyDescent="0.3">
      <c r="A741" s="123"/>
      <c r="B741" s="109"/>
      <c r="C741" s="113"/>
      <c r="D741" s="113"/>
      <c r="E741" s="110"/>
      <c r="F741" s="110"/>
      <c r="G741" s="110"/>
      <c r="H741" s="116"/>
      <c r="I741" s="110"/>
      <c r="J741" s="110"/>
      <c r="K741" s="111"/>
      <c r="L741" s="116"/>
      <c r="M741" s="114"/>
      <c r="N741" s="114"/>
      <c r="O741" s="114"/>
      <c r="P741" s="114"/>
      <c r="Q741" s="114"/>
      <c r="R741" s="114"/>
    </row>
    <row r="742" spans="1:18" x14ac:dyDescent="0.3">
      <c r="A742" s="123"/>
      <c r="B742" s="109"/>
      <c r="C742" s="113"/>
      <c r="D742" s="113"/>
      <c r="E742" s="110"/>
      <c r="F742" s="110"/>
      <c r="G742" s="110"/>
      <c r="H742" s="116"/>
      <c r="I742" s="110"/>
      <c r="J742" s="110"/>
      <c r="K742" s="111"/>
      <c r="L742" s="116"/>
      <c r="M742" s="114"/>
      <c r="N742" s="114"/>
      <c r="O742" s="114"/>
      <c r="P742" s="114"/>
      <c r="Q742" s="114"/>
      <c r="R742" s="114"/>
    </row>
    <row r="743" spans="1:18" x14ac:dyDescent="0.3">
      <c r="A743" s="123"/>
      <c r="B743" s="109"/>
      <c r="C743" s="113"/>
      <c r="D743" s="113"/>
      <c r="E743" s="110"/>
      <c r="F743" s="110"/>
      <c r="G743" s="110"/>
      <c r="H743" s="116"/>
      <c r="I743" s="110"/>
      <c r="J743" s="110"/>
      <c r="K743" s="111"/>
      <c r="L743" s="116"/>
      <c r="M743" s="114"/>
      <c r="N743" s="114"/>
      <c r="O743" s="114"/>
      <c r="P743" s="114"/>
      <c r="Q743" s="114"/>
      <c r="R743" s="114"/>
    </row>
    <row r="744" spans="1:18" x14ac:dyDescent="0.3">
      <c r="A744" s="115"/>
      <c r="B744" s="109"/>
      <c r="C744" s="116"/>
      <c r="D744" s="116"/>
      <c r="E744" s="116"/>
      <c r="F744" s="116"/>
      <c r="G744" s="116"/>
      <c r="H744" s="116"/>
      <c r="I744" s="116"/>
      <c r="J744" s="116"/>
      <c r="K744" s="117"/>
      <c r="L744" s="116"/>
      <c r="M744" s="118"/>
      <c r="N744" s="118"/>
      <c r="O744" s="118"/>
      <c r="P744" s="118"/>
      <c r="Q744" s="118"/>
      <c r="R744" s="118"/>
    </row>
    <row r="745" spans="1:18" x14ac:dyDescent="0.3">
      <c r="A745" s="115"/>
      <c r="B745" s="109"/>
      <c r="C745" s="113"/>
      <c r="D745" s="116"/>
      <c r="E745" s="116"/>
      <c r="F745" s="116"/>
      <c r="G745" s="116"/>
      <c r="H745" s="116"/>
      <c r="I745" s="116"/>
      <c r="J745" s="116"/>
      <c r="K745" s="117"/>
      <c r="L745" s="116"/>
      <c r="M745" s="118"/>
      <c r="N745" s="118"/>
      <c r="O745" s="118"/>
      <c r="P745" s="118"/>
      <c r="Q745" s="114"/>
      <c r="R745" s="114"/>
    </row>
    <row r="746" spans="1:18" x14ac:dyDescent="0.3">
      <c r="A746" s="115"/>
      <c r="B746" s="109"/>
      <c r="C746" s="113"/>
      <c r="D746" s="113"/>
      <c r="E746" s="116"/>
      <c r="F746" s="116"/>
      <c r="G746" s="116"/>
      <c r="H746" s="120"/>
      <c r="I746" s="110"/>
      <c r="J746" s="110"/>
      <c r="K746" s="111"/>
      <c r="L746" s="116"/>
      <c r="M746" s="114"/>
      <c r="N746" s="114"/>
      <c r="O746" s="114"/>
      <c r="P746" s="114"/>
      <c r="Q746" s="114"/>
      <c r="R746" s="114"/>
    </row>
    <row r="747" spans="1:18" x14ac:dyDescent="0.3">
      <c r="A747" s="119"/>
      <c r="B747" s="109"/>
      <c r="C747" s="113"/>
      <c r="D747" s="113"/>
      <c r="E747" s="120"/>
      <c r="F747" s="120"/>
      <c r="G747" s="120"/>
      <c r="H747" s="120"/>
      <c r="I747" s="110"/>
      <c r="J747" s="110"/>
      <c r="K747" s="111"/>
      <c r="L747" s="116"/>
      <c r="M747" s="114"/>
      <c r="N747" s="114"/>
      <c r="O747" s="114"/>
      <c r="P747" s="114"/>
      <c r="Q747" s="114"/>
      <c r="R747" s="114"/>
    </row>
    <row r="748" spans="1:18" x14ac:dyDescent="0.3">
      <c r="A748" s="123"/>
      <c r="B748" s="109"/>
      <c r="C748" s="113"/>
      <c r="D748" s="113"/>
      <c r="E748" s="110"/>
      <c r="F748" s="116"/>
      <c r="G748" s="110"/>
      <c r="H748" s="120"/>
      <c r="I748" s="110"/>
      <c r="J748" s="110"/>
      <c r="K748" s="111"/>
      <c r="L748" s="116"/>
      <c r="M748" s="114"/>
      <c r="N748" s="114"/>
      <c r="O748" s="114"/>
      <c r="P748" s="114"/>
      <c r="Q748" s="114"/>
      <c r="R748" s="114"/>
    </row>
    <row r="749" spans="1:18" x14ac:dyDescent="0.3">
      <c r="A749" s="123"/>
      <c r="B749" s="109"/>
      <c r="C749" s="113"/>
      <c r="D749" s="113"/>
      <c r="E749" s="113"/>
      <c r="F749" s="116"/>
      <c r="G749" s="110"/>
      <c r="H749" s="110"/>
      <c r="I749" s="110"/>
      <c r="J749" s="110"/>
      <c r="K749" s="111"/>
      <c r="L749" s="116"/>
      <c r="M749" s="114"/>
      <c r="N749" s="114"/>
      <c r="O749" s="114"/>
      <c r="P749" s="114"/>
      <c r="Q749" s="114"/>
      <c r="R749" s="114"/>
    </row>
    <row r="750" spans="1:18" x14ac:dyDescent="0.3">
      <c r="A750" s="119"/>
      <c r="B750" s="109"/>
      <c r="C750" s="113"/>
      <c r="D750" s="113"/>
      <c r="E750" s="120"/>
      <c r="F750" s="120"/>
      <c r="G750" s="120"/>
      <c r="H750" s="110"/>
      <c r="I750" s="110"/>
      <c r="J750" s="110"/>
      <c r="K750" s="111"/>
      <c r="L750" s="116"/>
      <c r="M750" s="114"/>
      <c r="N750" s="114"/>
      <c r="O750" s="114"/>
      <c r="P750" s="114"/>
      <c r="Q750" s="114"/>
      <c r="R750" s="114"/>
    </row>
    <row r="751" spans="1:18" x14ac:dyDescent="0.3">
      <c r="A751" s="119"/>
      <c r="B751" s="109"/>
      <c r="C751" s="113"/>
      <c r="D751" s="113"/>
      <c r="E751" s="121"/>
      <c r="F751" s="120"/>
      <c r="G751" s="120"/>
      <c r="H751" s="116"/>
      <c r="I751" s="110"/>
      <c r="J751" s="110"/>
      <c r="K751" s="111"/>
      <c r="L751" s="116"/>
      <c r="M751" s="114"/>
      <c r="N751" s="114"/>
      <c r="O751" s="114"/>
      <c r="P751" s="114"/>
      <c r="Q751" s="114"/>
      <c r="R751" s="114"/>
    </row>
    <row r="752" spans="1:18" x14ac:dyDescent="0.3">
      <c r="A752" s="115"/>
      <c r="B752" s="109"/>
      <c r="C752" s="113"/>
      <c r="D752" s="113"/>
      <c r="E752" s="116"/>
      <c r="F752" s="116"/>
      <c r="G752" s="116"/>
      <c r="H752" s="120"/>
      <c r="I752" s="110"/>
      <c r="J752" s="110"/>
      <c r="K752" s="111"/>
      <c r="L752" s="116"/>
      <c r="M752" s="114"/>
      <c r="N752" s="114"/>
      <c r="O752" s="114"/>
      <c r="P752" s="114"/>
      <c r="Q752" s="114"/>
      <c r="R752" s="114"/>
    </row>
    <row r="753" spans="1:18" x14ac:dyDescent="0.3">
      <c r="A753" s="115"/>
      <c r="B753" s="109"/>
      <c r="C753" s="113"/>
      <c r="D753" s="113"/>
      <c r="E753" s="116"/>
      <c r="F753" s="116"/>
      <c r="G753" s="116"/>
      <c r="H753" s="120"/>
      <c r="I753" s="110"/>
      <c r="J753" s="110"/>
      <c r="K753" s="111"/>
      <c r="L753" s="116"/>
      <c r="M753" s="114"/>
      <c r="N753" s="114"/>
      <c r="O753" s="114"/>
      <c r="P753" s="114"/>
      <c r="Q753" s="114"/>
      <c r="R753" s="114"/>
    </row>
    <row r="754" spans="1:18" x14ac:dyDescent="0.3">
      <c r="A754" s="115"/>
      <c r="B754" s="109"/>
      <c r="C754" s="113"/>
      <c r="D754" s="113"/>
      <c r="E754" s="116"/>
      <c r="F754" s="116"/>
      <c r="G754" s="116"/>
      <c r="H754" s="120"/>
      <c r="I754" s="110"/>
      <c r="J754" s="110"/>
      <c r="K754" s="111"/>
      <c r="L754" s="116"/>
      <c r="M754" s="114"/>
      <c r="N754" s="114"/>
      <c r="O754" s="114"/>
      <c r="P754" s="114"/>
      <c r="Q754" s="114"/>
      <c r="R754" s="114"/>
    </row>
    <row r="755" spans="1:18" x14ac:dyDescent="0.3">
      <c r="A755" s="119"/>
      <c r="B755" s="109"/>
      <c r="C755" s="113"/>
      <c r="D755" s="113"/>
      <c r="E755" s="120"/>
      <c r="F755" s="120"/>
      <c r="G755" s="120"/>
      <c r="H755" s="116"/>
      <c r="I755" s="110"/>
      <c r="J755" s="110"/>
      <c r="K755" s="111"/>
      <c r="L755" s="116"/>
      <c r="M755" s="114"/>
      <c r="N755" s="114"/>
      <c r="O755" s="114"/>
      <c r="P755" s="114"/>
      <c r="Q755" s="114"/>
      <c r="R755" s="114"/>
    </row>
    <row r="756" spans="1:18" x14ac:dyDescent="0.3">
      <c r="A756" s="115"/>
      <c r="B756" s="109"/>
      <c r="C756" s="116"/>
      <c r="D756" s="116"/>
      <c r="E756" s="116"/>
      <c r="F756" s="116"/>
      <c r="G756" s="116"/>
      <c r="H756" s="116"/>
      <c r="I756" s="116"/>
      <c r="J756" s="116"/>
      <c r="K756" s="117"/>
      <c r="L756" s="116"/>
      <c r="M756" s="118"/>
      <c r="N756" s="118"/>
      <c r="O756" s="118"/>
      <c r="P756" s="118"/>
      <c r="Q756" s="118"/>
      <c r="R756" s="118"/>
    </row>
    <row r="757" spans="1:18" x14ac:dyDescent="0.3">
      <c r="A757" s="115"/>
      <c r="B757" s="109"/>
      <c r="C757" s="113"/>
      <c r="D757" s="113"/>
      <c r="E757" s="116"/>
      <c r="F757" s="116"/>
      <c r="G757" s="116"/>
      <c r="H757" s="116"/>
      <c r="I757" s="116"/>
      <c r="J757" s="116"/>
      <c r="K757" s="117"/>
      <c r="L757" s="116"/>
      <c r="M757" s="114"/>
      <c r="N757" s="114"/>
      <c r="O757" s="114"/>
      <c r="P757" s="114"/>
      <c r="Q757" s="114"/>
      <c r="R757" s="114"/>
    </row>
    <row r="758" spans="1:18" x14ac:dyDescent="0.3">
      <c r="A758" s="115"/>
      <c r="B758" s="109"/>
      <c r="C758" s="113"/>
      <c r="D758" s="113"/>
      <c r="E758" s="116"/>
      <c r="F758" s="116"/>
      <c r="G758" s="116"/>
      <c r="H758" s="110"/>
      <c r="I758" s="110"/>
      <c r="J758" s="110"/>
      <c r="K758" s="111"/>
      <c r="L758" s="116"/>
      <c r="M758" s="114"/>
      <c r="N758" s="114"/>
      <c r="O758" s="114"/>
      <c r="P758" s="114"/>
      <c r="Q758" s="114"/>
      <c r="R758" s="114"/>
    </row>
    <row r="759" spans="1:18" x14ac:dyDescent="0.3">
      <c r="A759" s="115"/>
      <c r="B759" s="109"/>
      <c r="C759" s="113"/>
      <c r="D759" s="113"/>
      <c r="E759" s="116"/>
      <c r="F759" s="116"/>
      <c r="G759" s="116"/>
      <c r="H759" s="110"/>
      <c r="I759" s="110"/>
      <c r="J759" s="110"/>
      <c r="K759" s="111"/>
      <c r="L759" s="116"/>
      <c r="M759" s="114"/>
      <c r="N759" s="114"/>
      <c r="O759" s="114"/>
      <c r="P759" s="114"/>
      <c r="Q759" s="114"/>
      <c r="R759" s="114"/>
    </row>
    <row r="760" spans="1:18" x14ac:dyDescent="0.3">
      <c r="A760" s="115"/>
      <c r="B760" s="109"/>
      <c r="C760" s="113"/>
      <c r="D760" s="113"/>
      <c r="E760" s="116"/>
      <c r="F760" s="116"/>
      <c r="G760" s="116"/>
      <c r="H760" s="110"/>
      <c r="I760" s="110"/>
      <c r="J760" s="110"/>
      <c r="K760" s="111"/>
      <c r="L760" s="116"/>
      <c r="M760" s="114"/>
      <c r="N760" s="114"/>
      <c r="O760" s="114"/>
      <c r="P760" s="114"/>
      <c r="Q760" s="114"/>
      <c r="R760" s="114"/>
    </row>
    <row r="761" spans="1:18" x14ac:dyDescent="0.3">
      <c r="A761" s="115"/>
      <c r="B761" s="109"/>
      <c r="C761" s="148"/>
      <c r="D761" s="148"/>
      <c r="E761" s="148"/>
      <c r="F761" s="148"/>
      <c r="G761" s="116"/>
      <c r="H761" s="110"/>
      <c r="I761" s="110"/>
      <c r="J761" s="110"/>
      <c r="K761" s="110"/>
      <c r="L761" s="110"/>
      <c r="M761" s="114"/>
      <c r="N761" s="114"/>
      <c r="O761" s="114"/>
      <c r="P761" s="114"/>
      <c r="Q761" s="114"/>
      <c r="R761" s="114"/>
    </row>
    <row r="762" spans="1:18" x14ac:dyDescent="0.3">
      <c r="A762" s="115"/>
      <c r="B762" s="109"/>
      <c r="C762" s="113"/>
      <c r="D762" s="113"/>
      <c r="E762" s="116"/>
      <c r="F762" s="116"/>
      <c r="G762" s="116"/>
      <c r="H762" s="110"/>
      <c r="I762" s="110"/>
      <c r="J762" s="110"/>
      <c r="K762" s="111"/>
      <c r="L762" s="116"/>
      <c r="M762" s="114"/>
      <c r="N762" s="114"/>
      <c r="O762" s="114"/>
      <c r="P762" s="114"/>
      <c r="Q762" s="114"/>
      <c r="R762" s="114"/>
    </row>
    <row r="763" spans="1:18" x14ac:dyDescent="0.3">
      <c r="A763" s="115"/>
      <c r="B763" s="109"/>
      <c r="C763" s="113"/>
      <c r="D763" s="113"/>
      <c r="E763" s="116"/>
      <c r="F763" s="116"/>
      <c r="G763" s="116"/>
      <c r="H763" s="110"/>
      <c r="I763" s="110"/>
      <c r="J763" s="110"/>
      <c r="K763" s="111"/>
      <c r="L763" s="116"/>
      <c r="M763" s="114"/>
      <c r="N763" s="114"/>
      <c r="O763" s="114"/>
      <c r="P763" s="114"/>
      <c r="Q763" s="114"/>
      <c r="R763" s="114"/>
    </row>
    <row r="764" spans="1:18" x14ac:dyDescent="0.3">
      <c r="A764" s="119"/>
      <c r="B764" s="109"/>
      <c r="C764" s="120"/>
      <c r="D764" s="120"/>
      <c r="E764" s="120"/>
      <c r="F764" s="120"/>
      <c r="G764" s="120"/>
      <c r="H764" s="120"/>
      <c r="I764" s="120"/>
      <c r="J764" s="120"/>
      <c r="K764" s="122"/>
      <c r="L764" s="120"/>
      <c r="M764" s="146"/>
      <c r="N764" s="146"/>
      <c r="O764" s="146"/>
      <c r="P764" s="146"/>
      <c r="Q764" s="146"/>
      <c r="R764" s="146"/>
    </row>
    <row r="765" spans="1:18" x14ac:dyDescent="0.3">
      <c r="A765" s="119"/>
      <c r="B765" s="109"/>
      <c r="C765" s="149"/>
      <c r="D765" s="149"/>
      <c r="E765" s="149"/>
      <c r="F765" s="149"/>
      <c r="G765" s="120"/>
      <c r="H765" s="120"/>
      <c r="I765" s="120"/>
      <c r="J765" s="120"/>
      <c r="K765" s="120"/>
      <c r="L765" s="120"/>
      <c r="M765" s="146"/>
      <c r="N765" s="146"/>
      <c r="O765" s="146"/>
      <c r="P765" s="146"/>
      <c r="Q765" s="146"/>
      <c r="R765" s="146"/>
    </row>
    <row r="766" spans="1:18" x14ac:dyDescent="0.3">
      <c r="A766" s="119"/>
      <c r="B766" s="109"/>
      <c r="C766" s="113"/>
      <c r="D766" s="113"/>
      <c r="E766" s="110"/>
      <c r="F766" s="110"/>
      <c r="G766" s="110"/>
      <c r="H766" s="110"/>
      <c r="I766" s="110"/>
      <c r="J766" s="110"/>
      <c r="K766" s="111"/>
      <c r="L766" s="116"/>
      <c r="M766" s="114"/>
      <c r="N766" s="114"/>
      <c r="O766" s="114"/>
      <c r="P766" s="114"/>
      <c r="Q766" s="114"/>
      <c r="R766" s="114"/>
    </row>
    <row r="767" spans="1:18" x14ac:dyDescent="0.3">
      <c r="A767" s="123"/>
      <c r="B767" s="109"/>
      <c r="C767" s="113"/>
      <c r="D767" s="113"/>
      <c r="E767" s="110"/>
      <c r="F767" s="110"/>
      <c r="G767" s="110"/>
      <c r="H767" s="110"/>
      <c r="I767" s="110"/>
      <c r="J767" s="110"/>
      <c r="K767" s="111"/>
      <c r="L767" s="116"/>
      <c r="M767" s="114"/>
      <c r="N767" s="114"/>
      <c r="O767" s="114"/>
      <c r="P767" s="114"/>
      <c r="Q767" s="114"/>
      <c r="R767" s="114"/>
    </row>
    <row r="768" spans="1:18" x14ac:dyDescent="0.3">
      <c r="A768" s="123"/>
      <c r="B768" s="109"/>
      <c r="C768" s="113"/>
      <c r="D768" s="113"/>
      <c r="E768" s="110"/>
      <c r="F768" s="110"/>
      <c r="G768" s="110"/>
      <c r="H768" s="110"/>
      <c r="I768" s="110"/>
      <c r="J768" s="110"/>
      <c r="K768" s="111"/>
      <c r="L768" s="116"/>
      <c r="M768" s="114"/>
      <c r="N768" s="114"/>
      <c r="O768" s="114"/>
      <c r="P768" s="114"/>
      <c r="Q768" s="114"/>
      <c r="R768" s="114"/>
    </row>
    <row r="769" spans="1:18" x14ac:dyDescent="0.3">
      <c r="A769" s="123"/>
      <c r="B769" s="109"/>
      <c r="C769" s="113"/>
      <c r="D769" s="113"/>
      <c r="E769" s="110"/>
      <c r="F769" s="110"/>
      <c r="G769" s="110"/>
      <c r="H769" s="110"/>
      <c r="I769" s="110"/>
      <c r="J769" s="110"/>
      <c r="K769" s="111"/>
      <c r="L769" s="116"/>
      <c r="M769" s="114"/>
      <c r="N769" s="114"/>
      <c r="O769" s="114"/>
      <c r="P769" s="114"/>
      <c r="Q769" s="114"/>
      <c r="R769" s="114"/>
    </row>
    <row r="770" spans="1:18" x14ac:dyDescent="0.3">
      <c r="A770" s="123"/>
      <c r="B770" s="109"/>
      <c r="C770" s="113"/>
      <c r="D770" s="113"/>
      <c r="E770" s="110"/>
      <c r="F770" s="110"/>
      <c r="G770" s="110"/>
      <c r="H770" s="110"/>
      <c r="I770" s="110"/>
      <c r="J770" s="110"/>
      <c r="K770" s="111"/>
      <c r="L770" s="116"/>
      <c r="M770" s="114"/>
      <c r="N770" s="114"/>
      <c r="O770" s="114"/>
      <c r="P770" s="114"/>
      <c r="Q770" s="114"/>
      <c r="R770" s="114"/>
    </row>
    <row r="771" spans="1:18" x14ac:dyDescent="0.3">
      <c r="A771" s="123"/>
      <c r="B771" s="109"/>
      <c r="C771" s="113"/>
      <c r="D771" s="113"/>
      <c r="E771" s="110"/>
      <c r="F771" s="110"/>
      <c r="G771" s="110"/>
      <c r="H771" s="110"/>
      <c r="I771" s="110"/>
      <c r="J771" s="110"/>
      <c r="K771" s="111"/>
      <c r="L771" s="116"/>
      <c r="M771" s="114"/>
      <c r="N771" s="114"/>
      <c r="O771" s="114"/>
      <c r="P771" s="114"/>
      <c r="Q771" s="114"/>
      <c r="R771" s="114"/>
    </row>
    <row r="772" spans="1:18" x14ac:dyDescent="0.3">
      <c r="A772" s="123"/>
      <c r="B772" s="109"/>
      <c r="C772" s="113"/>
      <c r="D772" s="113"/>
      <c r="E772" s="110"/>
      <c r="F772" s="110"/>
      <c r="G772" s="110"/>
      <c r="H772" s="110"/>
      <c r="I772" s="110"/>
      <c r="J772" s="110"/>
      <c r="K772" s="111"/>
      <c r="L772" s="116"/>
      <c r="M772" s="114"/>
      <c r="N772" s="114"/>
      <c r="O772" s="114"/>
      <c r="P772" s="114"/>
      <c r="Q772" s="114"/>
      <c r="R772" s="114"/>
    </row>
    <row r="773" spans="1:18" x14ac:dyDescent="0.3">
      <c r="A773" s="123"/>
      <c r="B773" s="109"/>
      <c r="C773" s="113"/>
      <c r="D773" s="113"/>
      <c r="E773" s="110"/>
      <c r="F773" s="110"/>
      <c r="G773" s="110"/>
      <c r="H773" s="110"/>
      <c r="I773" s="110"/>
      <c r="J773" s="110"/>
      <c r="K773" s="111"/>
      <c r="L773" s="116"/>
      <c r="M773" s="114"/>
      <c r="N773" s="114"/>
      <c r="O773" s="114"/>
      <c r="P773" s="114"/>
      <c r="Q773" s="114"/>
      <c r="R773" s="114"/>
    </row>
    <row r="774" spans="1:18" x14ac:dyDescent="0.3">
      <c r="A774" s="123"/>
      <c r="B774" s="109"/>
      <c r="C774" s="113"/>
      <c r="D774" s="113"/>
      <c r="E774" s="110"/>
      <c r="F774" s="110"/>
      <c r="G774" s="110"/>
      <c r="H774" s="110"/>
      <c r="I774" s="110"/>
      <c r="J774" s="110"/>
      <c r="K774" s="111"/>
      <c r="L774" s="116"/>
      <c r="M774" s="114"/>
      <c r="N774" s="114"/>
      <c r="O774" s="114"/>
      <c r="P774" s="114"/>
      <c r="Q774" s="114"/>
      <c r="R774" s="114"/>
    </row>
    <row r="775" spans="1:18" x14ac:dyDescent="0.3">
      <c r="A775" s="123"/>
      <c r="B775" s="109"/>
      <c r="C775" s="113"/>
      <c r="D775" s="113"/>
      <c r="E775" s="110"/>
      <c r="F775" s="110"/>
      <c r="G775" s="110"/>
      <c r="H775" s="110"/>
      <c r="I775" s="110"/>
      <c r="J775" s="110"/>
      <c r="K775" s="111"/>
      <c r="L775" s="116"/>
      <c r="M775" s="114"/>
      <c r="N775" s="114"/>
      <c r="O775" s="114"/>
      <c r="P775" s="114"/>
      <c r="Q775" s="114"/>
      <c r="R775" s="114"/>
    </row>
    <row r="776" spans="1:18" x14ac:dyDescent="0.3">
      <c r="A776" s="123"/>
      <c r="B776" s="109"/>
      <c r="C776" s="113"/>
      <c r="D776" s="113"/>
      <c r="E776" s="110"/>
      <c r="F776" s="110"/>
      <c r="G776" s="110"/>
      <c r="H776" s="110"/>
      <c r="I776" s="110"/>
      <c r="J776" s="110"/>
      <c r="K776" s="111"/>
      <c r="L776" s="116"/>
      <c r="M776" s="114"/>
      <c r="N776" s="114"/>
      <c r="O776" s="114"/>
      <c r="P776" s="114"/>
      <c r="Q776" s="114"/>
      <c r="R776" s="114"/>
    </row>
    <row r="777" spans="1:18" x14ac:dyDescent="0.3">
      <c r="A777" s="123"/>
      <c r="B777" s="109"/>
      <c r="C777" s="113"/>
      <c r="D777" s="113"/>
      <c r="E777" s="110"/>
      <c r="F777" s="110"/>
      <c r="G777" s="110"/>
      <c r="H777" s="110"/>
      <c r="I777" s="110"/>
      <c r="J777" s="110"/>
      <c r="K777" s="111"/>
      <c r="L777" s="116"/>
      <c r="M777" s="114"/>
      <c r="N777" s="114"/>
      <c r="O777" s="114"/>
      <c r="P777" s="114"/>
      <c r="Q777" s="114"/>
      <c r="R777" s="114"/>
    </row>
    <row r="778" spans="1:18" x14ac:dyDescent="0.3">
      <c r="A778" s="115"/>
      <c r="B778" s="109"/>
      <c r="C778" s="113"/>
      <c r="D778" s="113"/>
      <c r="E778" s="116"/>
      <c r="F778" s="116"/>
      <c r="G778" s="116"/>
      <c r="H778" s="116"/>
      <c r="I778" s="110"/>
      <c r="J778" s="110"/>
      <c r="K778" s="111"/>
      <c r="L778" s="116"/>
      <c r="M778" s="114"/>
      <c r="N778" s="114"/>
      <c r="O778" s="114"/>
      <c r="P778" s="114"/>
      <c r="Q778" s="114"/>
      <c r="R778" s="114"/>
    </row>
    <row r="779" spans="1:18" x14ac:dyDescent="0.3">
      <c r="A779" s="115"/>
      <c r="B779" s="109"/>
      <c r="C779" s="113"/>
      <c r="D779" s="113"/>
      <c r="E779" s="116"/>
      <c r="F779" s="116"/>
      <c r="G779" s="116"/>
      <c r="H779" s="116"/>
      <c r="I779" s="110"/>
      <c r="J779" s="110"/>
      <c r="K779" s="111"/>
      <c r="L779" s="116"/>
      <c r="M779" s="114"/>
      <c r="N779" s="114"/>
      <c r="O779" s="114"/>
      <c r="P779" s="114"/>
      <c r="Q779" s="114"/>
      <c r="R779" s="114"/>
    </row>
    <row r="780" spans="1:18" x14ac:dyDescent="0.3">
      <c r="A780" s="115"/>
      <c r="B780" s="109"/>
      <c r="C780" s="113"/>
      <c r="D780" s="113"/>
      <c r="E780" s="116"/>
      <c r="F780" s="116"/>
      <c r="G780" s="116"/>
      <c r="H780" s="116"/>
      <c r="I780" s="110"/>
      <c r="J780" s="110"/>
      <c r="K780" s="111"/>
      <c r="L780" s="116"/>
      <c r="M780" s="114"/>
      <c r="N780" s="114"/>
      <c r="O780" s="114"/>
      <c r="P780" s="114"/>
      <c r="Q780" s="114"/>
      <c r="R780" s="114"/>
    </row>
    <row r="781" spans="1:18" x14ac:dyDescent="0.3">
      <c r="A781" s="115"/>
      <c r="B781" s="109"/>
      <c r="C781" s="113"/>
      <c r="D781" s="113"/>
      <c r="E781" s="116"/>
      <c r="F781" s="116"/>
      <c r="G781" s="116"/>
      <c r="H781" s="116"/>
      <c r="I781" s="110"/>
      <c r="J781" s="110"/>
      <c r="K781" s="111"/>
      <c r="L781" s="116"/>
      <c r="M781" s="114"/>
      <c r="N781" s="114"/>
      <c r="O781" s="114"/>
      <c r="P781" s="114"/>
      <c r="Q781" s="114"/>
      <c r="R781" s="114"/>
    </row>
    <row r="782" spans="1:18" x14ac:dyDescent="0.3">
      <c r="A782" s="115"/>
      <c r="B782" s="109"/>
      <c r="C782" s="113"/>
      <c r="D782" s="113"/>
      <c r="E782" s="116"/>
      <c r="F782" s="116"/>
      <c r="G782" s="116"/>
      <c r="H782" s="116"/>
      <c r="I782" s="110"/>
      <c r="J782" s="110"/>
      <c r="K782" s="111"/>
      <c r="L782" s="116"/>
      <c r="M782" s="114"/>
      <c r="N782" s="114"/>
      <c r="O782" s="114"/>
      <c r="P782" s="114"/>
      <c r="Q782" s="114"/>
      <c r="R782" s="114"/>
    </row>
    <row r="783" spans="1:18" x14ac:dyDescent="0.3">
      <c r="A783" s="115"/>
      <c r="B783" s="109"/>
      <c r="C783" s="113"/>
      <c r="D783" s="113"/>
      <c r="E783" s="116"/>
      <c r="F783" s="116"/>
      <c r="G783" s="116"/>
      <c r="H783" s="116"/>
      <c r="I783" s="110"/>
      <c r="J783" s="110"/>
      <c r="K783" s="111"/>
      <c r="L783" s="116"/>
      <c r="M783" s="114"/>
      <c r="N783" s="114"/>
      <c r="O783" s="114"/>
      <c r="P783" s="114"/>
      <c r="Q783" s="114"/>
      <c r="R783" s="114"/>
    </row>
    <row r="784" spans="1:18" x14ac:dyDescent="0.3">
      <c r="A784" s="115"/>
      <c r="B784" s="109"/>
      <c r="C784" s="113"/>
      <c r="D784" s="113"/>
      <c r="E784" s="116"/>
      <c r="F784" s="116"/>
      <c r="G784" s="116"/>
      <c r="H784" s="116"/>
      <c r="I784" s="110"/>
      <c r="J784" s="110"/>
      <c r="K784" s="111"/>
      <c r="L784" s="116"/>
      <c r="M784" s="114"/>
      <c r="N784" s="114"/>
      <c r="O784" s="114"/>
      <c r="P784" s="114"/>
      <c r="Q784" s="114"/>
      <c r="R784" s="114"/>
    </row>
    <row r="785" spans="1:18" x14ac:dyDescent="0.3">
      <c r="A785" s="115"/>
      <c r="B785" s="109"/>
      <c r="C785" s="113"/>
      <c r="D785" s="113"/>
      <c r="E785" s="116"/>
      <c r="F785" s="116"/>
      <c r="G785" s="116"/>
      <c r="H785" s="116"/>
      <c r="I785" s="110"/>
      <c r="J785" s="110"/>
      <c r="K785" s="111"/>
      <c r="L785" s="116"/>
      <c r="M785" s="114"/>
      <c r="N785" s="114"/>
      <c r="O785" s="114"/>
      <c r="P785" s="114"/>
      <c r="Q785" s="114"/>
      <c r="R785" s="114"/>
    </row>
    <row r="786" spans="1:18" x14ac:dyDescent="0.3">
      <c r="A786" s="115"/>
      <c r="B786" s="109"/>
      <c r="C786" s="113"/>
      <c r="D786" s="113"/>
      <c r="E786" s="116"/>
      <c r="F786" s="116"/>
      <c r="G786" s="116"/>
      <c r="H786" s="126"/>
      <c r="I786" s="110"/>
      <c r="J786" s="110"/>
      <c r="K786" s="111"/>
      <c r="L786" s="116"/>
      <c r="M786" s="114"/>
      <c r="N786" s="114"/>
      <c r="O786" s="114"/>
      <c r="P786" s="114"/>
      <c r="Q786" s="114"/>
      <c r="R786" s="114"/>
    </row>
    <row r="787" spans="1:18" x14ac:dyDescent="0.3">
      <c r="A787" s="115"/>
      <c r="B787" s="109"/>
      <c r="C787" s="113"/>
      <c r="D787" s="113"/>
      <c r="E787" s="116"/>
      <c r="F787" s="116"/>
      <c r="G787" s="116"/>
      <c r="H787" s="126"/>
      <c r="I787" s="110"/>
      <c r="J787" s="110"/>
      <c r="K787" s="111"/>
      <c r="L787" s="116"/>
      <c r="M787" s="114"/>
      <c r="N787" s="114"/>
      <c r="O787" s="114"/>
      <c r="P787" s="114"/>
      <c r="Q787" s="114"/>
      <c r="R787" s="114"/>
    </row>
    <row r="788" spans="1:18" x14ac:dyDescent="0.3">
      <c r="A788" s="115"/>
      <c r="B788" s="109"/>
      <c r="C788" s="113"/>
      <c r="D788" s="113"/>
      <c r="E788" s="116"/>
      <c r="F788" s="116"/>
      <c r="G788" s="116"/>
      <c r="H788" s="126"/>
      <c r="I788" s="110"/>
      <c r="J788" s="110"/>
      <c r="K788" s="111"/>
      <c r="L788" s="116"/>
      <c r="M788" s="114"/>
      <c r="N788" s="114"/>
      <c r="O788" s="114"/>
      <c r="P788" s="114"/>
      <c r="Q788" s="114"/>
      <c r="R788" s="114"/>
    </row>
    <row r="789" spans="1:18" x14ac:dyDescent="0.3">
      <c r="A789" s="115"/>
      <c r="B789" s="109"/>
      <c r="C789" s="125"/>
      <c r="D789" s="125"/>
      <c r="E789" s="125"/>
      <c r="F789" s="125"/>
      <c r="G789" s="116"/>
      <c r="H789" s="126"/>
      <c r="I789" s="126"/>
      <c r="J789" s="126"/>
      <c r="K789" s="126"/>
      <c r="L789" s="126"/>
      <c r="M789" s="114"/>
      <c r="N789" s="114"/>
      <c r="O789" s="114"/>
      <c r="P789" s="114"/>
      <c r="Q789" s="114"/>
      <c r="R789" s="114"/>
    </row>
    <row r="790" spans="1:18" x14ac:dyDescent="0.3">
      <c r="A790" s="115"/>
      <c r="B790" s="109"/>
      <c r="C790" s="113"/>
      <c r="D790" s="113"/>
      <c r="E790" s="116"/>
      <c r="F790" s="116"/>
      <c r="G790" s="116"/>
      <c r="H790" s="126"/>
      <c r="I790" s="110"/>
      <c r="J790" s="110"/>
      <c r="K790" s="111"/>
      <c r="L790" s="116"/>
      <c r="M790" s="114"/>
      <c r="N790" s="114"/>
      <c r="O790" s="114"/>
      <c r="P790" s="114"/>
      <c r="Q790" s="114"/>
      <c r="R790" s="114"/>
    </row>
    <row r="791" spans="1:18" x14ac:dyDescent="0.3">
      <c r="A791" s="115"/>
      <c r="B791" s="109"/>
      <c r="C791" s="113"/>
      <c r="D791" s="113"/>
      <c r="E791" s="116"/>
      <c r="F791" s="116"/>
      <c r="G791" s="116"/>
      <c r="H791" s="126"/>
      <c r="I791" s="110"/>
      <c r="J791" s="110"/>
      <c r="K791" s="111"/>
      <c r="L791" s="116"/>
      <c r="M791" s="114"/>
      <c r="N791" s="114"/>
      <c r="O791" s="114"/>
      <c r="P791" s="114"/>
      <c r="Q791" s="114"/>
      <c r="R791" s="114"/>
    </row>
    <row r="792" spans="1:18" x14ac:dyDescent="0.3">
      <c r="A792" s="115"/>
      <c r="B792" s="109"/>
      <c r="C792" s="113"/>
      <c r="D792" s="113"/>
      <c r="E792" s="116"/>
      <c r="F792" s="116"/>
      <c r="G792" s="116"/>
      <c r="H792" s="126"/>
      <c r="I792" s="110"/>
      <c r="J792" s="110"/>
      <c r="K792" s="111"/>
      <c r="L792" s="116"/>
      <c r="M792" s="114"/>
      <c r="N792" s="114"/>
      <c r="O792" s="114"/>
      <c r="P792" s="114"/>
      <c r="Q792" s="114"/>
      <c r="R792" s="114"/>
    </row>
    <row r="793" spans="1:18" x14ac:dyDescent="0.3">
      <c r="A793" s="123"/>
      <c r="B793" s="109"/>
      <c r="C793" s="113"/>
      <c r="D793" s="113"/>
      <c r="E793" s="110"/>
      <c r="F793" s="110"/>
      <c r="G793" s="110"/>
      <c r="H793" s="110"/>
      <c r="I793" s="110"/>
      <c r="J793" s="110"/>
      <c r="K793" s="111"/>
      <c r="L793" s="116"/>
      <c r="M793" s="114"/>
      <c r="N793" s="114"/>
      <c r="O793" s="114"/>
      <c r="P793" s="114"/>
      <c r="Q793" s="114"/>
      <c r="R793" s="114"/>
    </row>
    <row r="794" spans="1:18" x14ac:dyDescent="0.3">
      <c r="A794" s="123"/>
      <c r="B794" s="109"/>
      <c r="C794" s="113"/>
      <c r="D794" s="113"/>
      <c r="E794" s="110"/>
      <c r="F794" s="110"/>
      <c r="G794" s="110"/>
      <c r="H794" s="110"/>
      <c r="I794" s="110"/>
      <c r="J794" s="110"/>
      <c r="K794" s="111"/>
      <c r="L794" s="116"/>
      <c r="M794" s="114"/>
      <c r="N794" s="114"/>
      <c r="O794" s="114"/>
      <c r="P794" s="114"/>
      <c r="Q794" s="114"/>
      <c r="R794" s="114"/>
    </row>
    <row r="795" spans="1:18" x14ac:dyDescent="0.3">
      <c r="A795" s="123"/>
      <c r="B795" s="109"/>
      <c r="C795" s="113"/>
      <c r="D795" s="113"/>
      <c r="E795" s="110"/>
      <c r="F795" s="110"/>
      <c r="G795" s="110"/>
      <c r="H795" s="110"/>
      <c r="I795" s="110"/>
      <c r="J795" s="110"/>
      <c r="K795" s="111"/>
      <c r="L795" s="116"/>
      <c r="M795" s="114"/>
      <c r="N795" s="114"/>
      <c r="O795" s="114"/>
      <c r="P795" s="114"/>
      <c r="Q795" s="114"/>
      <c r="R795" s="114"/>
    </row>
    <row r="796" spans="1:18" x14ac:dyDescent="0.3">
      <c r="A796" s="123"/>
      <c r="B796" s="109"/>
      <c r="C796" s="113"/>
      <c r="D796" s="113"/>
      <c r="E796" s="110"/>
      <c r="F796" s="110"/>
      <c r="G796" s="110"/>
      <c r="H796" s="110"/>
      <c r="I796" s="110"/>
      <c r="J796" s="110"/>
      <c r="K796" s="111"/>
      <c r="L796" s="116"/>
      <c r="M796" s="114"/>
      <c r="N796" s="114"/>
      <c r="O796" s="114"/>
      <c r="P796" s="114"/>
      <c r="Q796" s="114"/>
      <c r="R796" s="114"/>
    </row>
    <row r="797" spans="1:18" x14ac:dyDescent="0.3">
      <c r="A797" s="123"/>
      <c r="B797" s="109"/>
      <c r="C797" s="113"/>
      <c r="D797" s="113"/>
      <c r="E797" s="110"/>
      <c r="F797" s="110"/>
      <c r="G797" s="110"/>
      <c r="H797" s="110"/>
      <c r="I797" s="110"/>
      <c r="J797" s="110"/>
      <c r="K797" s="111"/>
      <c r="L797" s="116"/>
      <c r="M797" s="114"/>
      <c r="N797" s="114"/>
      <c r="O797" s="114"/>
      <c r="P797" s="114"/>
      <c r="Q797" s="114"/>
      <c r="R797" s="114"/>
    </row>
    <row r="798" spans="1:18" x14ac:dyDescent="0.3">
      <c r="A798" s="123"/>
      <c r="B798" s="109"/>
      <c r="C798" s="113"/>
      <c r="D798" s="113"/>
      <c r="E798" s="110"/>
      <c r="F798" s="110"/>
      <c r="G798" s="110"/>
      <c r="H798" s="110"/>
      <c r="I798" s="110"/>
      <c r="J798" s="110"/>
      <c r="K798" s="111"/>
      <c r="L798" s="116"/>
      <c r="M798" s="114"/>
      <c r="N798" s="114"/>
      <c r="O798" s="114"/>
      <c r="P798" s="114"/>
      <c r="Q798" s="114"/>
      <c r="R798" s="114"/>
    </row>
    <row r="799" spans="1:18" x14ac:dyDescent="0.3">
      <c r="A799" s="115"/>
      <c r="B799" s="109"/>
      <c r="C799" s="116"/>
      <c r="D799" s="116"/>
      <c r="E799" s="116"/>
      <c r="F799" s="116"/>
      <c r="G799" s="116"/>
      <c r="H799" s="116"/>
      <c r="I799" s="116"/>
      <c r="J799" s="116"/>
      <c r="K799" s="117"/>
      <c r="L799" s="116"/>
      <c r="M799" s="118"/>
      <c r="N799" s="118"/>
      <c r="O799" s="118"/>
      <c r="P799" s="118"/>
      <c r="Q799" s="118"/>
      <c r="R799" s="118"/>
    </row>
    <row r="800" spans="1:18" x14ac:dyDescent="0.3">
      <c r="A800" s="123"/>
      <c r="B800" s="109"/>
      <c r="C800" s="113"/>
      <c r="D800" s="113"/>
      <c r="E800" s="110"/>
      <c r="F800" s="110"/>
      <c r="G800" s="110"/>
      <c r="H800" s="120"/>
      <c r="I800" s="110"/>
      <c r="J800" s="110"/>
      <c r="K800" s="111"/>
      <c r="L800" s="116"/>
      <c r="M800" s="114"/>
      <c r="N800" s="114"/>
      <c r="O800" s="114"/>
      <c r="P800" s="114"/>
      <c r="Q800" s="114"/>
      <c r="R800" s="114"/>
    </row>
    <row r="801" spans="1:18" x14ac:dyDescent="0.3">
      <c r="A801" s="119"/>
      <c r="B801" s="109"/>
      <c r="C801" s="113"/>
      <c r="D801" s="113"/>
      <c r="E801" s="120"/>
      <c r="F801" s="120"/>
      <c r="G801" s="120"/>
      <c r="H801" s="116"/>
      <c r="I801" s="110"/>
      <c r="J801" s="110"/>
      <c r="K801" s="111"/>
      <c r="L801" s="116"/>
      <c r="M801" s="114"/>
      <c r="N801" s="114"/>
      <c r="O801" s="114"/>
      <c r="P801" s="114"/>
      <c r="Q801" s="114"/>
      <c r="R801" s="114"/>
    </row>
    <row r="802" spans="1:18" x14ac:dyDescent="0.3">
      <c r="A802" s="115"/>
      <c r="B802" s="109"/>
      <c r="C802" s="113"/>
      <c r="D802" s="116"/>
      <c r="E802" s="116"/>
      <c r="F802" s="116"/>
      <c r="G802" s="116"/>
      <c r="H802" s="116"/>
      <c r="I802" s="116"/>
      <c r="J802" s="116"/>
      <c r="K802" s="117"/>
      <c r="L802" s="116"/>
      <c r="M802" s="114"/>
      <c r="N802" s="114"/>
      <c r="O802" s="114"/>
      <c r="P802" s="114"/>
      <c r="Q802" s="114"/>
      <c r="R802" s="114"/>
    </row>
    <row r="803" spans="1:18" x14ac:dyDescent="0.3">
      <c r="A803" s="115"/>
      <c r="B803" s="109"/>
      <c r="C803" s="113"/>
      <c r="D803" s="113"/>
      <c r="E803" s="116"/>
      <c r="F803" s="116"/>
      <c r="G803" s="116"/>
      <c r="H803" s="116"/>
      <c r="I803" s="110"/>
      <c r="J803" s="110"/>
      <c r="K803" s="111"/>
      <c r="L803" s="116"/>
      <c r="M803" s="114"/>
      <c r="N803" s="114"/>
      <c r="O803" s="114"/>
      <c r="P803" s="114"/>
      <c r="Q803" s="114"/>
      <c r="R803" s="114"/>
    </row>
    <row r="804" spans="1:18" x14ac:dyDescent="0.3">
      <c r="A804" s="115"/>
      <c r="B804" s="109"/>
      <c r="C804" s="113"/>
      <c r="D804" s="113"/>
      <c r="E804" s="116"/>
      <c r="F804" s="116"/>
      <c r="G804" s="116"/>
      <c r="H804" s="116"/>
      <c r="I804" s="110"/>
      <c r="J804" s="110"/>
      <c r="K804" s="111"/>
      <c r="L804" s="116"/>
      <c r="M804" s="114"/>
      <c r="N804" s="114"/>
      <c r="O804" s="114"/>
      <c r="P804" s="114"/>
      <c r="Q804" s="114"/>
      <c r="R804" s="114"/>
    </row>
    <row r="805" spans="1:18" x14ac:dyDescent="0.3">
      <c r="A805" s="115"/>
      <c r="B805" s="109"/>
      <c r="C805" s="113"/>
      <c r="D805" s="113"/>
      <c r="E805" s="116"/>
      <c r="F805" s="116"/>
      <c r="G805" s="116"/>
      <c r="H805" s="116"/>
      <c r="I805" s="110"/>
      <c r="J805" s="110"/>
      <c r="K805" s="111"/>
      <c r="L805" s="116"/>
      <c r="M805" s="114"/>
      <c r="N805" s="114"/>
      <c r="O805" s="114"/>
      <c r="P805" s="114"/>
      <c r="Q805" s="114"/>
      <c r="R805" s="114"/>
    </row>
    <row r="806" spans="1:18" x14ac:dyDescent="0.3">
      <c r="A806" s="115"/>
      <c r="B806" s="109"/>
      <c r="C806" s="113"/>
      <c r="D806" s="113"/>
      <c r="E806" s="116"/>
      <c r="F806" s="116"/>
      <c r="G806" s="116"/>
      <c r="H806" s="116"/>
      <c r="I806" s="110"/>
      <c r="J806" s="110"/>
      <c r="K806" s="111"/>
      <c r="L806" s="116"/>
      <c r="M806" s="114"/>
      <c r="N806" s="114"/>
      <c r="O806" s="114"/>
      <c r="P806" s="114"/>
      <c r="Q806" s="114"/>
      <c r="R806" s="114"/>
    </row>
    <row r="807" spans="1:18" x14ac:dyDescent="0.3">
      <c r="A807" s="115"/>
      <c r="B807" s="109"/>
      <c r="C807" s="113"/>
      <c r="D807" s="113"/>
      <c r="E807" s="116"/>
      <c r="F807" s="116"/>
      <c r="G807" s="116"/>
      <c r="H807" s="126"/>
      <c r="I807" s="116"/>
      <c r="J807" s="116"/>
      <c r="K807" s="111"/>
      <c r="L807" s="116"/>
      <c r="M807" s="114"/>
      <c r="N807" s="114"/>
      <c r="O807" s="114"/>
      <c r="P807" s="114"/>
      <c r="Q807" s="114"/>
      <c r="R807" s="114"/>
    </row>
    <row r="808" spans="1:18" x14ac:dyDescent="0.3">
      <c r="A808" s="115"/>
      <c r="B808" s="109"/>
      <c r="C808" s="113"/>
      <c r="D808" s="113"/>
      <c r="E808" s="116"/>
      <c r="F808" s="116"/>
      <c r="G808" s="116"/>
      <c r="H808" s="126"/>
      <c r="I808" s="116"/>
      <c r="J808" s="116"/>
      <c r="K808" s="111"/>
      <c r="L808" s="116"/>
      <c r="M808" s="114"/>
      <c r="N808" s="114"/>
      <c r="O808" s="114"/>
      <c r="P808" s="114"/>
      <c r="Q808" s="114"/>
      <c r="R808" s="114"/>
    </row>
    <row r="809" spans="1:18" x14ac:dyDescent="0.3">
      <c r="A809" s="115"/>
      <c r="B809" s="109"/>
      <c r="C809" s="113"/>
      <c r="D809" s="113"/>
      <c r="E809" s="116"/>
      <c r="F809" s="116"/>
      <c r="G809" s="116"/>
      <c r="H809" s="126"/>
      <c r="I809" s="116"/>
      <c r="J809" s="116"/>
      <c r="K809" s="111"/>
      <c r="L809" s="116"/>
      <c r="M809" s="114"/>
      <c r="N809" s="114"/>
      <c r="O809" s="114"/>
      <c r="P809" s="114"/>
      <c r="Q809" s="114"/>
      <c r="R809" s="114"/>
    </row>
    <row r="810" spans="1:18" x14ac:dyDescent="0.3">
      <c r="A810" s="115"/>
      <c r="B810" s="109"/>
      <c r="C810" s="113"/>
      <c r="D810" s="113"/>
      <c r="E810" s="116"/>
      <c r="F810" s="116"/>
      <c r="G810" s="116"/>
      <c r="H810" s="126"/>
      <c r="I810" s="116"/>
      <c r="J810" s="116"/>
      <c r="K810" s="111"/>
      <c r="L810" s="116"/>
      <c r="M810" s="114"/>
      <c r="N810" s="114"/>
      <c r="O810" s="114"/>
      <c r="P810" s="114"/>
      <c r="Q810" s="114"/>
      <c r="R810" s="114"/>
    </row>
    <row r="811" spans="1:18" x14ac:dyDescent="0.3">
      <c r="A811" s="115"/>
      <c r="B811" s="109"/>
      <c r="C811" s="113"/>
      <c r="D811" s="113"/>
      <c r="E811" s="116"/>
      <c r="F811" s="116"/>
      <c r="G811" s="116"/>
      <c r="H811" s="116"/>
      <c r="I811" s="110"/>
      <c r="J811" s="110"/>
      <c r="K811" s="111"/>
      <c r="L811" s="116"/>
      <c r="M811" s="114"/>
      <c r="N811" s="114"/>
      <c r="O811" s="114"/>
      <c r="P811" s="114"/>
      <c r="Q811" s="114"/>
      <c r="R811" s="114"/>
    </row>
    <row r="812" spans="1:18" x14ac:dyDescent="0.3">
      <c r="A812" s="119"/>
      <c r="B812" s="109"/>
      <c r="C812" s="113"/>
      <c r="D812" s="113"/>
      <c r="E812" s="121"/>
      <c r="F812" s="120"/>
      <c r="G812" s="120"/>
      <c r="H812" s="116"/>
      <c r="I812" s="110"/>
      <c r="J812" s="110"/>
      <c r="K812" s="111"/>
      <c r="L812" s="116"/>
      <c r="M812" s="114"/>
      <c r="N812" s="114"/>
      <c r="O812" s="114"/>
      <c r="P812" s="114"/>
      <c r="Q812" s="114"/>
      <c r="R812" s="114"/>
    </row>
    <row r="813" spans="1:18" x14ac:dyDescent="0.3">
      <c r="A813" s="115"/>
      <c r="B813" s="109"/>
      <c r="C813" s="113"/>
      <c r="D813" s="113"/>
      <c r="E813" s="116"/>
      <c r="F813" s="116"/>
      <c r="G813" s="116"/>
      <c r="H813" s="116"/>
      <c r="I813" s="110"/>
      <c r="J813" s="110"/>
      <c r="K813" s="111"/>
      <c r="L813" s="116"/>
      <c r="M813" s="114"/>
      <c r="N813" s="114"/>
      <c r="O813" s="114"/>
      <c r="P813" s="114"/>
      <c r="Q813" s="114"/>
      <c r="R813" s="114"/>
    </row>
    <row r="814" spans="1:18" x14ac:dyDescent="0.3">
      <c r="A814" s="115"/>
      <c r="B814" s="109"/>
      <c r="C814" s="113"/>
      <c r="D814" s="113"/>
      <c r="E814" s="116"/>
      <c r="F814" s="116"/>
      <c r="G814" s="116"/>
      <c r="H814" s="116"/>
      <c r="I814" s="110"/>
      <c r="J814" s="110"/>
      <c r="K814" s="111"/>
      <c r="L814" s="116"/>
      <c r="M814" s="114"/>
      <c r="N814" s="114"/>
      <c r="O814" s="114"/>
      <c r="P814" s="114"/>
      <c r="Q814" s="114"/>
      <c r="R814" s="114"/>
    </row>
    <row r="815" spans="1:18" x14ac:dyDescent="0.3">
      <c r="A815" s="115"/>
      <c r="B815" s="109"/>
      <c r="C815" s="113"/>
      <c r="D815" s="113"/>
      <c r="E815" s="116"/>
      <c r="F815" s="116"/>
      <c r="G815" s="116"/>
      <c r="H815" s="126"/>
      <c r="I815" s="110"/>
      <c r="J815" s="110"/>
      <c r="K815" s="111"/>
      <c r="L815" s="116"/>
      <c r="M815" s="114"/>
      <c r="N815" s="114"/>
      <c r="O815" s="114"/>
      <c r="P815" s="114"/>
      <c r="Q815" s="114"/>
      <c r="R815" s="114"/>
    </row>
    <row r="816" spans="1:18" x14ac:dyDescent="0.3">
      <c r="A816" s="115"/>
      <c r="B816" s="109"/>
      <c r="C816" s="113"/>
      <c r="D816" s="113"/>
      <c r="E816" s="116"/>
      <c r="F816" s="116"/>
      <c r="G816" s="116"/>
      <c r="H816" s="126"/>
      <c r="I816" s="110"/>
      <c r="J816" s="110"/>
      <c r="K816" s="111"/>
      <c r="L816" s="116"/>
      <c r="M816" s="114"/>
      <c r="N816" s="114"/>
      <c r="O816" s="114"/>
      <c r="P816" s="114"/>
      <c r="Q816" s="114"/>
      <c r="R816" s="114"/>
    </row>
    <row r="817" spans="1:18" x14ac:dyDescent="0.3">
      <c r="A817" s="119"/>
      <c r="B817" s="109"/>
      <c r="C817" s="113"/>
      <c r="D817" s="113"/>
      <c r="E817" s="121"/>
      <c r="F817" s="120"/>
      <c r="G817" s="120"/>
      <c r="H817" s="126"/>
      <c r="I817" s="110"/>
      <c r="J817" s="110"/>
      <c r="K817" s="111"/>
      <c r="L817" s="116"/>
      <c r="M817" s="114"/>
      <c r="N817" s="114"/>
      <c r="O817" s="114"/>
      <c r="P817" s="114"/>
      <c r="Q817" s="114"/>
      <c r="R817" s="114"/>
    </row>
    <row r="818" spans="1:18" x14ac:dyDescent="0.3">
      <c r="A818" s="115"/>
      <c r="B818" s="109"/>
      <c r="C818" s="113"/>
      <c r="D818" s="113"/>
      <c r="E818" s="116"/>
      <c r="F818" s="116"/>
      <c r="G818" s="116"/>
      <c r="H818" s="116"/>
      <c r="I818" s="116"/>
      <c r="J818" s="116"/>
      <c r="K818" s="111"/>
      <c r="L818" s="116"/>
      <c r="M818" s="114"/>
      <c r="N818" s="114"/>
      <c r="O818" s="114"/>
      <c r="P818" s="114"/>
      <c r="Q818" s="114"/>
      <c r="R818" s="114"/>
    </row>
    <row r="819" spans="1:18" x14ac:dyDescent="0.3">
      <c r="A819" s="119"/>
      <c r="B819" s="109"/>
      <c r="C819" s="113"/>
      <c r="D819" s="120"/>
      <c r="E819" s="120"/>
      <c r="F819" s="121"/>
      <c r="G819" s="120"/>
      <c r="H819" s="120"/>
      <c r="I819" s="120"/>
      <c r="J819" s="120"/>
      <c r="K819" s="122"/>
      <c r="L819" s="116"/>
      <c r="M819" s="114"/>
      <c r="N819" s="114"/>
      <c r="O819" s="114"/>
      <c r="P819" s="114"/>
      <c r="Q819" s="114"/>
      <c r="R819" s="114"/>
    </row>
    <row r="820" spans="1:18" x14ac:dyDescent="0.3">
      <c r="A820" s="115"/>
      <c r="B820" s="109"/>
      <c r="C820" s="113"/>
      <c r="D820" s="113"/>
      <c r="E820" s="116"/>
      <c r="F820" s="116"/>
      <c r="G820" s="116"/>
      <c r="H820" s="110"/>
      <c r="I820" s="110"/>
      <c r="J820" s="110"/>
      <c r="K820" s="111"/>
      <c r="L820" s="116"/>
      <c r="M820" s="114"/>
      <c r="N820" s="114"/>
      <c r="O820" s="114"/>
      <c r="P820" s="114"/>
      <c r="Q820" s="114"/>
      <c r="R820" s="114"/>
    </row>
    <row r="821" spans="1:18" x14ac:dyDescent="0.3">
      <c r="A821" s="117"/>
      <c r="B821" s="109"/>
      <c r="C821" s="116"/>
      <c r="D821" s="116"/>
      <c r="E821" s="116"/>
      <c r="F821" s="116"/>
      <c r="G821" s="116"/>
      <c r="H821" s="115"/>
      <c r="I821" s="116"/>
      <c r="J821" s="116"/>
      <c r="K821" s="117"/>
      <c r="L821" s="116"/>
      <c r="M821" s="118"/>
      <c r="N821" s="118"/>
      <c r="O821" s="118"/>
      <c r="P821" s="118"/>
      <c r="Q821" s="118"/>
      <c r="R821" s="118"/>
    </row>
    <row r="822" spans="1:18" x14ac:dyDescent="0.3">
      <c r="A822" s="117"/>
      <c r="B822" s="109"/>
      <c r="C822" s="113"/>
      <c r="D822" s="113"/>
      <c r="E822" s="116"/>
      <c r="F822" s="116"/>
      <c r="G822" s="116"/>
      <c r="H822" s="115"/>
      <c r="I822" s="116"/>
      <c r="J822" s="116"/>
      <c r="K822" s="111"/>
      <c r="L822" s="116"/>
      <c r="M822" s="114"/>
      <c r="N822" s="114"/>
      <c r="O822" s="114"/>
      <c r="P822" s="114"/>
      <c r="Q822" s="114"/>
      <c r="R822" s="114"/>
    </row>
    <row r="823" spans="1:18" x14ac:dyDescent="0.3">
      <c r="A823" s="117"/>
      <c r="B823" s="109"/>
      <c r="C823" s="113"/>
      <c r="D823" s="113"/>
      <c r="E823" s="116"/>
      <c r="F823" s="116"/>
      <c r="G823" s="116"/>
      <c r="H823" s="115"/>
      <c r="I823" s="116"/>
      <c r="J823" s="116"/>
      <c r="K823" s="111"/>
      <c r="L823" s="116"/>
      <c r="M823" s="114"/>
      <c r="N823" s="114"/>
      <c r="O823" s="114"/>
      <c r="P823" s="114"/>
      <c r="Q823" s="114"/>
      <c r="R823" s="114"/>
    </row>
    <row r="824" spans="1:18" x14ac:dyDescent="0.3">
      <c r="A824" s="117"/>
      <c r="B824" s="109"/>
      <c r="C824" s="113"/>
      <c r="D824" s="113"/>
      <c r="E824" s="116"/>
      <c r="F824" s="116"/>
      <c r="G824" s="116"/>
      <c r="H824" s="115"/>
      <c r="I824" s="116"/>
      <c r="J824" s="116"/>
      <c r="K824" s="111"/>
      <c r="L824" s="116"/>
      <c r="M824" s="114"/>
      <c r="N824" s="114"/>
      <c r="O824" s="114"/>
      <c r="P824" s="114"/>
      <c r="Q824" s="114"/>
      <c r="R824" s="114"/>
    </row>
    <row r="825" spans="1:18" x14ac:dyDescent="0.3">
      <c r="A825" s="142"/>
      <c r="B825" s="109"/>
      <c r="C825" s="113"/>
      <c r="D825" s="113"/>
      <c r="E825" s="110"/>
      <c r="F825" s="110"/>
      <c r="G825" s="110"/>
      <c r="H825" s="110"/>
      <c r="I825" s="110"/>
      <c r="J825" s="110"/>
      <c r="K825" s="111"/>
      <c r="L825" s="110"/>
      <c r="M825" s="114"/>
      <c r="N825" s="114"/>
      <c r="O825" s="114"/>
      <c r="P825" s="114"/>
      <c r="Q825" s="114"/>
      <c r="R825" s="114"/>
    </row>
    <row r="826" spans="1:18" x14ac:dyDescent="0.3">
      <c r="A826" s="144"/>
      <c r="B826" s="109"/>
      <c r="C826" s="113"/>
      <c r="D826" s="113"/>
      <c r="E826" s="113"/>
      <c r="F826" s="113"/>
      <c r="G826" s="113"/>
      <c r="H826" s="113"/>
      <c r="I826" s="113"/>
      <c r="J826" s="113"/>
      <c r="K826" s="130"/>
      <c r="L826" s="113"/>
      <c r="M826" s="114"/>
      <c r="N826" s="114"/>
      <c r="O826" s="114"/>
      <c r="P826" s="114"/>
      <c r="Q826" s="114"/>
      <c r="R826" s="114"/>
    </row>
    <row r="827" spans="1:18" x14ac:dyDescent="0.3">
      <c r="A827" s="115"/>
      <c r="B827" s="109"/>
      <c r="C827" s="113"/>
      <c r="D827" s="113"/>
      <c r="E827" s="110"/>
      <c r="F827" s="110"/>
      <c r="G827" s="110"/>
      <c r="H827" s="110"/>
      <c r="I827" s="110"/>
      <c r="J827" s="110"/>
      <c r="K827" s="111"/>
      <c r="L827" s="113"/>
      <c r="M827" s="114"/>
      <c r="N827" s="114"/>
      <c r="O827" s="114"/>
      <c r="P827" s="114"/>
      <c r="Q827" s="114"/>
      <c r="R827" s="114"/>
    </row>
    <row r="828" spans="1:18" x14ac:dyDescent="0.3">
      <c r="A828" s="115"/>
      <c r="B828" s="109"/>
      <c r="C828" s="113"/>
      <c r="D828" s="113"/>
      <c r="E828" s="110"/>
      <c r="F828" s="110"/>
      <c r="G828" s="110"/>
      <c r="H828" s="110"/>
      <c r="I828" s="110"/>
      <c r="J828" s="110"/>
      <c r="K828" s="111"/>
      <c r="L828" s="113"/>
      <c r="M828" s="114"/>
      <c r="N828" s="114"/>
      <c r="O828" s="114"/>
      <c r="P828" s="114"/>
      <c r="Q828" s="114"/>
      <c r="R828" s="114"/>
    </row>
    <row r="829" spans="1:18" x14ac:dyDescent="0.3">
      <c r="A829" s="115"/>
      <c r="B829" s="109"/>
      <c r="C829" s="113"/>
      <c r="D829" s="113"/>
      <c r="E829" s="110"/>
      <c r="F829" s="110"/>
      <c r="G829" s="110"/>
      <c r="H829" s="110"/>
      <c r="I829" s="110"/>
      <c r="J829" s="110"/>
      <c r="K829" s="111"/>
      <c r="L829" s="113"/>
      <c r="M829" s="114"/>
      <c r="N829" s="114"/>
      <c r="O829" s="114"/>
      <c r="P829" s="114"/>
      <c r="Q829" s="114"/>
      <c r="R829" s="114"/>
    </row>
    <row r="830" spans="1:18" x14ac:dyDescent="0.3">
      <c r="A830" s="115"/>
      <c r="B830" s="109"/>
      <c r="C830" s="113"/>
      <c r="D830" s="113"/>
      <c r="E830" s="110"/>
      <c r="F830" s="110"/>
      <c r="G830" s="110"/>
      <c r="H830" s="110"/>
      <c r="I830" s="110"/>
      <c r="J830" s="110"/>
      <c r="K830" s="150"/>
      <c r="L830" s="113"/>
      <c r="M830" s="114"/>
      <c r="N830" s="114"/>
      <c r="O830" s="114"/>
      <c r="P830" s="114"/>
      <c r="Q830" s="114"/>
      <c r="R830" s="114"/>
    </row>
    <row r="831" spans="1:18" x14ac:dyDescent="0.3">
      <c r="A831" s="115"/>
      <c r="B831" s="109"/>
      <c r="C831" s="113"/>
      <c r="D831" s="113"/>
      <c r="E831" s="110"/>
      <c r="F831" s="110"/>
      <c r="G831" s="110"/>
      <c r="H831" s="110"/>
      <c r="I831" s="110"/>
      <c r="J831" s="110"/>
      <c r="K831" s="150"/>
      <c r="L831" s="113"/>
      <c r="M831" s="114"/>
      <c r="N831" s="114"/>
      <c r="O831" s="114"/>
      <c r="P831" s="114"/>
      <c r="Q831" s="114"/>
      <c r="R831" s="114"/>
    </row>
    <row r="832" spans="1:18" x14ac:dyDescent="0.3">
      <c r="A832" s="123"/>
      <c r="B832" s="109"/>
      <c r="C832" s="113"/>
      <c r="D832" s="113"/>
      <c r="E832" s="110"/>
      <c r="F832" s="110"/>
      <c r="G832" s="110"/>
      <c r="H832" s="123"/>
      <c r="I832" s="110"/>
      <c r="J832" s="110"/>
      <c r="K832" s="150"/>
      <c r="L832" s="113"/>
      <c r="M832" s="114"/>
      <c r="N832" s="114"/>
      <c r="O832" s="114"/>
      <c r="P832" s="114"/>
      <c r="Q832" s="114"/>
      <c r="R832" s="114"/>
    </row>
    <row r="833" spans="1:18" x14ac:dyDescent="0.3">
      <c r="A833" s="123"/>
      <c r="B833" s="109"/>
      <c r="C833" s="113"/>
      <c r="D833" s="113"/>
      <c r="E833" s="110"/>
      <c r="F833" s="110"/>
      <c r="G833" s="110"/>
      <c r="H833" s="110"/>
      <c r="I833" s="110"/>
      <c r="J833" s="110"/>
      <c r="K833" s="150"/>
      <c r="L833" s="113"/>
      <c r="M833" s="114"/>
      <c r="N833" s="114"/>
      <c r="O833" s="114"/>
      <c r="P833" s="114"/>
      <c r="Q833" s="114"/>
      <c r="R833" s="114"/>
    </row>
    <row r="834" spans="1:18" x14ac:dyDescent="0.3">
      <c r="A834" s="123"/>
      <c r="B834" s="109"/>
      <c r="C834" s="113"/>
      <c r="D834" s="113"/>
      <c r="E834" s="110"/>
      <c r="F834" s="110"/>
      <c r="G834" s="110"/>
      <c r="H834" s="110"/>
      <c r="I834" s="110"/>
      <c r="J834" s="110"/>
      <c r="K834" s="150"/>
      <c r="L834" s="113"/>
      <c r="M834" s="114"/>
      <c r="N834" s="114"/>
      <c r="O834" s="114"/>
      <c r="P834" s="114"/>
      <c r="Q834" s="114"/>
      <c r="R834" s="114"/>
    </row>
    <row r="835" spans="1:18" x14ac:dyDescent="0.3">
      <c r="A835" s="123"/>
      <c r="B835" s="109"/>
      <c r="C835" s="113"/>
      <c r="D835" s="113"/>
      <c r="E835" s="110"/>
      <c r="F835" s="110"/>
      <c r="G835" s="110"/>
      <c r="H835" s="110"/>
      <c r="I835" s="110"/>
      <c r="J835" s="110"/>
      <c r="K835" s="150"/>
      <c r="L835" s="113"/>
      <c r="M835" s="114"/>
      <c r="N835" s="114"/>
      <c r="O835" s="114"/>
      <c r="P835" s="114"/>
      <c r="Q835" s="114"/>
      <c r="R835" s="114"/>
    </row>
    <row r="836" spans="1:18" x14ac:dyDescent="0.3">
      <c r="A836" s="123"/>
      <c r="B836" s="109"/>
      <c r="C836" s="113"/>
      <c r="D836" s="113"/>
      <c r="E836" s="110"/>
      <c r="F836" s="110"/>
      <c r="G836" s="110"/>
      <c r="H836" s="126"/>
      <c r="I836" s="126"/>
      <c r="J836" s="126"/>
      <c r="K836" s="150"/>
      <c r="L836" s="113"/>
      <c r="M836" s="114"/>
      <c r="N836" s="114"/>
      <c r="O836" s="114"/>
      <c r="P836" s="114"/>
      <c r="Q836" s="114"/>
      <c r="R836" s="114"/>
    </row>
    <row r="837" spans="1:18" x14ac:dyDescent="0.3">
      <c r="A837" s="123"/>
      <c r="B837" s="109"/>
      <c r="C837" s="113"/>
      <c r="D837" s="113"/>
      <c r="E837" s="110"/>
      <c r="F837" s="110"/>
      <c r="G837" s="110"/>
      <c r="H837" s="126"/>
      <c r="I837" s="110"/>
      <c r="J837" s="110"/>
      <c r="K837" s="150"/>
      <c r="L837" s="113"/>
      <c r="M837" s="114"/>
      <c r="N837" s="114"/>
      <c r="O837" s="114"/>
      <c r="P837" s="114"/>
      <c r="Q837" s="114"/>
      <c r="R837" s="114"/>
    </row>
    <row r="838" spans="1:18" x14ac:dyDescent="0.3">
      <c r="A838" s="115"/>
      <c r="B838" s="109"/>
      <c r="C838" s="113"/>
      <c r="D838" s="116"/>
      <c r="E838" s="116"/>
      <c r="F838" s="116"/>
      <c r="G838" s="116"/>
      <c r="H838" s="116"/>
      <c r="I838" s="116"/>
      <c r="J838" s="116"/>
      <c r="K838" s="117"/>
      <c r="L838" s="113"/>
      <c r="M838" s="118"/>
      <c r="N838" s="118"/>
      <c r="O838" s="118"/>
      <c r="P838" s="118"/>
      <c r="Q838" s="114"/>
      <c r="R838" s="114"/>
    </row>
    <row r="839" spans="1:18" x14ac:dyDescent="0.3">
      <c r="A839" s="115"/>
      <c r="B839" s="109"/>
      <c r="C839" s="113"/>
      <c r="D839" s="113"/>
      <c r="E839" s="116"/>
      <c r="F839" s="116"/>
      <c r="G839" s="116"/>
      <c r="H839" s="116"/>
      <c r="I839" s="116"/>
      <c r="J839" s="116"/>
      <c r="K839" s="150"/>
      <c r="L839" s="113"/>
      <c r="M839" s="114"/>
      <c r="N839" s="114"/>
      <c r="O839" s="114"/>
      <c r="P839" s="114"/>
      <c r="Q839" s="114"/>
      <c r="R839" s="114"/>
    </row>
    <row r="840" spans="1:18" x14ac:dyDescent="0.3">
      <c r="A840" s="115"/>
      <c r="B840" s="109"/>
      <c r="C840" s="113"/>
      <c r="D840" s="113"/>
      <c r="E840" s="116"/>
      <c r="F840" s="116"/>
      <c r="G840" s="116"/>
      <c r="H840" s="116"/>
      <c r="I840" s="116"/>
      <c r="J840" s="116"/>
      <c r="K840" s="150"/>
      <c r="L840" s="113"/>
      <c r="M840" s="114"/>
      <c r="N840" s="114"/>
      <c r="O840" s="114"/>
      <c r="P840" s="114"/>
      <c r="Q840" s="114"/>
      <c r="R840" s="114"/>
    </row>
    <row r="841" spans="1:18" x14ac:dyDescent="0.3">
      <c r="A841" s="123"/>
      <c r="B841" s="109"/>
      <c r="C841" s="113"/>
      <c r="D841" s="113"/>
      <c r="E841" s="110"/>
      <c r="F841" s="110"/>
      <c r="G841" s="110"/>
      <c r="H841" s="110"/>
      <c r="I841" s="110"/>
      <c r="J841" s="110"/>
      <c r="K841" s="150"/>
      <c r="L841" s="113"/>
      <c r="M841" s="114"/>
      <c r="N841" s="114"/>
      <c r="O841" s="114"/>
      <c r="P841" s="114"/>
      <c r="Q841" s="114"/>
      <c r="R841" s="114"/>
    </row>
    <row r="842" spans="1:18" x14ac:dyDescent="0.3">
      <c r="A842" s="123"/>
      <c r="B842" s="109"/>
      <c r="C842" s="113"/>
      <c r="D842" s="113"/>
      <c r="E842" s="110"/>
      <c r="F842" s="110"/>
      <c r="G842" s="110"/>
      <c r="H842" s="110"/>
      <c r="I842" s="110"/>
      <c r="J842" s="110"/>
      <c r="K842" s="150"/>
      <c r="L842" s="113"/>
      <c r="M842" s="114"/>
      <c r="N842" s="114"/>
      <c r="O842" s="114"/>
      <c r="P842" s="114"/>
      <c r="Q842" s="114"/>
      <c r="R842" s="114"/>
    </row>
    <row r="843" spans="1:18" x14ac:dyDescent="0.3">
      <c r="A843" s="123"/>
      <c r="B843" s="109"/>
      <c r="C843" s="113"/>
      <c r="D843" s="113"/>
      <c r="E843" s="110"/>
      <c r="F843" s="110"/>
      <c r="G843" s="110"/>
      <c r="H843" s="110"/>
      <c r="I843" s="110"/>
      <c r="J843" s="110"/>
      <c r="K843" s="150"/>
      <c r="L843" s="113"/>
      <c r="M843" s="114"/>
      <c r="N843" s="114"/>
      <c r="O843" s="114"/>
      <c r="P843" s="114"/>
      <c r="Q843" s="114"/>
      <c r="R843" s="114"/>
    </row>
    <row r="844" spans="1:18" x14ac:dyDescent="0.3">
      <c r="A844" s="115"/>
      <c r="B844" s="109"/>
      <c r="C844" s="113"/>
      <c r="D844" s="113"/>
      <c r="E844" s="116"/>
      <c r="F844" s="116"/>
      <c r="G844" s="116"/>
      <c r="H844" s="116"/>
      <c r="I844" s="116"/>
      <c r="J844" s="116"/>
      <c r="K844" s="150"/>
      <c r="L844" s="113"/>
      <c r="M844" s="114"/>
      <c r="N844" s="114"/>
      <c r="O844" s="114"/>
      <c r="P844" s="114"/>
      <c r="Q844" s="114"/>
      <c r="R844" s="114"/>
    </row>
    <row r="845" spans="1:18" x14ac:dyDescent="0.3">
      <c r="A845" s="115"/>
      <c r="B845" s="109"/>
      <c r="C845" s="113"/>
      <c r="D845" s="113"/>
      <c r="E845" s="116"/>
      <c r="F845" s="116"/>
      <c r="G845" s="116"/>
      <c r="H845" s="116"/>
      <c r="I845" s="116"/>
      <c r="J845" s="116"/>
      <c r="K845" s="150"/>
      <c r="L845" s="113"/>
      <c r="M845" s="114"/>
      <c r="N845" s="114"/>
      <c r="O845" s="114"/>
      <c r="P845" s="114"/>
      <c r="Q845" s="114"/>
      <c r="R845" s="114"/>
    </row>
    <row r="846" spans="1:18" x14ac:dyDescent="0.3">
      <c r="A846" s="115"/>
      <c r="B846" s="109"/>
      <c r="C846" s="113"/>
      <c r="D846" s="113"/>
      <c r="E846" s="116"/>
      <c r="F846" s="116"/>
      <c r="G846" s="116"/>
      <c r="H846" s="116"/>
      <c r="I846" s="116"/>
      <c r="J846" s="116"/>
      <c r="K846" s="150"/>
      <c r="L846" s="113"/>
      <c r="M846" s="114"/>
      <c r="N846" s="114"/>
      <c r="O846" s="114"/>
      <c r="P846" s="114"/>
      <c r="Q846" s="114"/>
      <c r="R846" s="114"/>
    </row>
    <row r="847" spans="1:18" x14ac:dyDescent="0.3">
      <c r="A847" s="115"/>
      <c r="B847" s="109"/>
      <c r="C847" s="113"/>
      <c r="D847" s="113"/>
      <c r="E847" s="116"/>
      <c r="F847" s="116"/>
      <c r="G847" s="116"/>
      <c r="H847" s="116"/>
      <c r="I847" s="116"/>
      <c r="J847" s="116"/>
      <c r="K847" s="150"/>
      <c r="L847" s="113"/>
      <c r="M847" s="114"/>
      <c r="N847" s="114"/>
      <c r="O847" s="114"/>
      <c r="P847" s="114"/>
      <c r="Q847" s="114"/>
      <c r="R847" s="114"/>
    </row>
    <row r="848" spans="1:18" x14ac:dyDescent="0.3">
      <c r="A848" s="115"/>
      <c r="B848" s="109"/>
      <c r="C848" s="113"/>
      <c r="D848" s="113"/>
      <c r="E848" s="116"/>
      <c r="F848" s="116"/>
      <c r="G848" s="116"/>
      <c r="H848" s="116"/>
      <c r="I848" s="116"/>
      <c r="J848" s="116"/>
      <c r="K848" s="150"/>
      <c r="L848" s="113"/>
      <c r="M848" s="114"/>
      <c r="N848" s="114"/>
      <c r="O848" s="114"/>
      <c r="P848" s="114"/>
      <c r="Q848" s="114"/>
      <c r="R848" s="114"/>
    </row>
    <row r="849" spans="1:18" x14ac:dyDescent="0.3">
      <c r="A849" s="115"/>
      <c r="B849" s="109"/>
      <c r="C849" s="113"/>
      <c r="D849" s="113"/>
      <c r="E849" s="116"/>
      <c r="F849" s="116"/>
      <c r="G849" s="116"/>
      <c r="H849" s="116"/>
      <c r="I849" s="116"/>
      <c r="J849" s="116"/>
      <c r="K849" s="150"/>
      <c r="L849" s="113"/>
      <c r="M849" s="114"/>
      <c r="N849" s="114"/>
      <c r="O849" s="114"/>
      <c r="P849" s="114"/>
      <c r="Q849" s="114"/>
      <c r="R849" s="114"/>
    </row>
    <row r="850" spans="1:18" x14ac:dyDescent="0.3">
      <c r="A850" s="123"/>
      <c r="B850" s="109"/>
      <c r="C850" s="113"/>
      <c r="D850" s="113"/>
      <c r="E850" s="110"/>
      <c r="F850" s="110"/>
      <c r="G850" s="110"/>
      <c r="H850" s="110"/>
      <c r="I850" s="113"/>
      <c r="J850" s="113"/>
      <c r="K850" s="150"/>
      <c r="L850" s="113"/>
      <c r="M850" s="114"/>
      <c r="N850" s="114"/>
      <c r="O850" s="114"/>
      <c r="P850" s="114"/>
      <c r="Q850" s="114"/>
      <c r="R850" s="114"/>
    </row>
    <row r="851" spans="1:18" x14ac:dyDescent="0.3">
      <c r="A851" s="123"/>
      <c r="B851" s="109"/>
      <c r="C851" s="113"/>
      <c r="D851" s="113"/>
      <c r="E851" s="110"/>
      <c r="F851" s="110"/>
      <c r="G851" s="110"/>
      <c r="H851" s="110"/>
      <c r="I851" s="113"/>
      <c r="J851" s="113"/>
      <c r="K851" s="150"/>
      <c r="L851" s="113"/>
      <c r="M851" s="114"/>
      <c r="N851" s="114"/>
      <c r="O851" s="114"/>
      <c r="P851" s="114"/>
      <c r="Q851" s="114"/>
      <c r="R851" s="114"/>
    </row>
    <row r="852" spans="1:18" x14ac:dyDescent="0.3">
      <c r="A852" s="123"/>
      <c r="B852" s="109"/>
      <c r="C852" s="113"/>
      <c r="D852" s="113"/>
      <c r="E852" s="110"/>
      <c r="F852" s="110"/>
      <c r="G852" s="110"/>
      <c r="H852" s="110"/>
      <c r="I852" s="113"/>
      <c r="J852" s="113"/>
      <c r="K852" s="150"/>
      <c r="L852" s="113"/>
      <c r="M852" s="114"/>
      <c r="N852" s="114"/>
      <c r="O852" s="114"/>
      <c r="P852" s="114"/>
      <c r="Q852" s="114"/>
      <c r="R852" s="114"/>
    </row>
    <row r="853" spans="1:18" x14ac:dyDescent="0.3">
      <c r="A853" s="123"/>
      <c r="B853" s="109"/>
      <c r="C853" s="113"/>
      <c r="D853" s="113"/>
      <c r="E853" s="110"/>
      <c r="F853" s="110"/>
      <c r="G853" s="110"/>
      <c r="H853" s="110"/>
      <c r="I853" s="113"/>
      <c r="J853" s="113"/>
      <c r="K853" s="150"/>
      <c r="L853" s="113"/>
      <c r="M853" s="114"/>
      <c r="N853" s="114"/>
      <c r="O853" s="114"/>
      <c r="P853" s="114"/>
      <c r="Q853" s="114"/>
      <c r="R853" s="114"/>
    </row>
    <row r="854" spans="1:18" x14ac:dyDescent="0.3">
      <c r="A854" s="123"/>
      <c r="B854" s="109"/>
      <c r="C854" s="113"/>
      <c r="D854" s="113"/>
      <c r="E854" s="110"/>
      <c r="F854" s="110"/>
      <c r="G854" s="110"/>
      <c r="H854" s="110"/>
      <c r="I854" s="113"/>
      <c r="J854" s="113"/>
      <c r="K854" s="150"/>
      <c r="L854" s="113"/>
      <c r="M854" s="114"/>
      <c r="N854" s="114"/>
      <c r="O854" s="114"/>
      <c r="P854" s="114"/>
      <c r="Q854" s="114"/>
      <c r="R854" s="114"/>
    </row>
    <row r="855" spans="1:18" x14ac:dyDescent="0.3">
      <c r="A855" s="123"/>
      <c r="B855" s="109"/>
      <c r="C855" s="113"/>
      <c r="D855" s="113"/>
      <c r="E855" s="110"/>
      <c r="F855" s="110"/>
      <c r="G855" s="110"/>
      <c r="H855" s="110"/>
      <c r="I855" s="113"/>
      <c r="J855" s="113"/>
      <c r="K855" s="150"/>
      <c r="L855" s="113"/>
      <c r="M855" s="114"/>
      <c r="N855" s="114"/>
      <c r="O855" s="114"/>
      <c r="P855" s="114"/>
      <c r="Q855" s="114"/>
      <c r="R855" s="114"/>
    </row>
    <row r="856" spans="1:18" x14ac:dyDescent="0.3">
      <c r="A856" s="123"/>
      <c r="B856" s="109"/>
      <c r="C856" s="113"/>
      <c r="D856" s="113"/>
      <c r="E856" s="110"/>
      <c r="F856" s="110"/>
      <c r="G856" s="110"/>
      <c r="H856" s="110"/>
      <c r="I856" s="113"/>
      <c r="J856" s="113"/>
      <c r="K856" s="150"/>
      <c r="L856" s="113"/>
      <c r="M856" s="114"/>
      <c r="N856" s="114"/>
      <c r="O856" s="114"/>
      <c r="P856" s="114"/>
      <c r="Q856" s="114"/>
      <c r="R856" s="114"/>
    </row>
    <row r="857" spans="1:18" x14ac:dyDescent="0.3">
      <c r="A857" s="123"/>
      <c r="B857" s="109"/>
      <c r="C857" s="113"/>
      <c r="D857" s="113"/>
      <c r="E857" s="110"/>
      <c r="F857" s="110"/>
      <c r="G857" s="110"/>
      <c r="H857" s="110"/>
      <c r="I857" s="113"/>
      <c r="J857" s="113"/>
      <c r="K857" s="150"/>
      <c r="L857" s="113"/>
      <c r="M857" s="114"/>
      <c r="N857" s="114"/>
      <c r="O857" s="114"/>
      <c r="P857" s="114"/>
      <c r="Q857" s="114"/>
      <c r="R857" s="114"/>
    </row>
    <row r="858" spans="1:18" x14ac:dyDescent="0.3">
      <c r="A858" s="123"/>
      <c r="B858" s="109"/>
      <c r="C858" s="113"/>
      <c r="D858" s="113"/>
      <c r="E858" s="110"/>
      <c r="F858" s="110"/>
      <c r="G858" s="110"/>
      <c r="H858" s="110"/>
      <c r="I858" s="113"/>
      <c r="J858" s="113"/>
      <c r="K858" s="150"/>
      <c r="L858" s="113"/>
      <c r="M858" s="114"/>
      <c r="N858" s="114"/>
      <c r="O858" s="114"/>
      <c r="P858" s="114"/>
      <c r="Q858" s="114"/>
      <c r="R858" s="114"/>
    </row>
    <row r="859" spans="1:18" x14ac:dyDescent="0.3">
      <c r="A859" s="111"/>
      <c r="B859" s="109"/>
      <c r="C859" s="113"/>
      <c r="D859" s="113"/>
      <c r="E859" s="110"/>
      <c r="F859" s="110"/>
      <c r="G859" s="110"/>
      <c r="H859" s="110"/>
      <c r="I859" s="113"/>
      <c r="J859" s="113"/>
      <c r="K859" s="150"/>
      <c r="L859" s="113"/>
      <c r="M859" s="114"/>
      <c r="N859" s="114"/>
      <c r="O859" s="114"/>
      <c r="P859" s="114"/>
      <c r="Q859" s="114"/>
      <c r="R859" s="114"/>
    </row>
    <row r="860" spans="1:18" x14ac:dyDescent="0.3">
      <c r="A860" s="111"/>
      <c r="B860" s="109"/>
      <c r="C860" s="113"/>
      <c r="D860" s="113"/>
      <c r="E860" s="110"/>
      <c r="F860" s="110"/>
      <c r="G860" s="110"/>
      <c r="H860" s="110"/>
      <c r="I860" s="113"/>
      <c r="J860" s="113"/>
      <c r="K860" s="150"/>
      <c r="L860" s="113"/>
      <c r="M860" s="114"/>
      <c r="N860" s="114"/>
      <c r="O860" s="114"/>
      <c r="P860" s="114"/>
      <c r="Q860" s="114"/>
      <c r="R860" s="114"/>
    </row>
    <row r="861" spans="1:18" x14ac:dyDescent="0.3">
      <c r="A861" s="111"/>
      <c r="B861" s="109"/>
      <c r="C861" s="113"/>
      <c r="D861" s="113"/>
      <c r="E861" s="110"/>
      <c r="F861" s="110"/>
      <c r="G861" s="110"/>
      <c r="H861" s="110"/>
      <c r="I861" s="113"/>
      <c r="J861" s="113"/>
      <c r="K861" s="150"/>
      <c r="L861" s="113"/>
      <c r="M861" s="114"/>
      <c r="N861" s="114"/>
      <c r="O861" s="114"/>
      <c r="P861" s="114"/>
      <c r="Q861" s="114"/>
      <c r="R861" s="114"/>
    </row>
    <row r="862" spans="1:18" x14ac:dyDescent="0.3">
      <c r="A862" s="111"/>
      <c r="B862" s="109"/>
      <c r="C862" s="113"/>
      <c r="D862" s="113"/>
      <c r="E862" s="110"/>
      <c r="F862" s="110"/>
      <c r="G862" s="110"/>
      <c r="H862" s="110"/>
      <c r="I862" s="113"/>
      <c r="J862" s="113"/>
      <c r="K862" s="150"/>
      <c r="L862" s="113"/>
      <c r="M862" s="114"/>
      <c r="N862" s="114"/>
      <c r="O862" s="114"/>
      <c r="P862" s="114"/>
      <c r="Q862" s="114"/>
      <c r="R862" s="114"/>
    </row>
    <row r="863" spans="1:18" x14ac:dyDescent="0.3">
      <c r="A863" s="111"/>
      <c r="B863" s="109"/>
      <c r="C863" s="113"/>
      <c r="D863" s="113"/>
      <c r="E863" s="110"/>
      <c r="F863" s="110"/>
      <c r="G863" s="110"/>
      <c r="H863" s="110"/>
      <c r="I863" s="113"/>
      <c r="J863" s="113"/>
      <c r="K863" s="150"/>
      <c r="L863" s="113"/>
      <c r="M863" s="114"/>
      <c r="N863" s="114"/>
      <c r="O863" s="114"/>
      <c r="P863" s="114"/>
      <c r="Q863" s="114"/>
      <c r="R863" s="114"/>
    </row>
    <row r="864" spans="1:18" x14ac:dyDescent="0.3">
      <c r="A864" s="111"/>
      <c r="B864" s="109"/>
      <c r="C864" s="113"/>
      <c r="D864" s="113"/>
      <c r="E864" s="110"/>
      <c r="F864" s="110"/>
      <c r="G864" s="110"/>
      <c r="H864" s="110"/>
      <c r="I864" s="113"/>
      <c r="J864" s="113"/>
      <c r="K864" s="150"/>
      <c r="L864" s="113"/>
      <c r="M864" s="114"/>
      <c r="N864" s="114"/>
      <c r="O864" s="114"/>
      <c r="P864" s="114"/>
      <c r="Q864" s="114"/>
      <c r="R864" s="114"/>
    </row>
    <row r="865" spans="1:18" x14ac:dyDescent="0.3">
      <c r="A865" s="111"/>
      <c r="B865" s="109"/>
      <c r="C865" s="113"/>
      <c r="D865" s="113"/>
      <c r="E865" s="110"/>
      <c r="F865" s="110"/>
      <c r="G865" s="110"/>
      <c r="H865" s="110"/>
      <c r="I865" s="113"/>
      <c r="J865" s="113"/>
      <c r="K865" s="150"/>
      <c r="L865" s="113"/>
      <c r="M865" s="114"/>
      <c r="N865" s="114"/>
      <c r="O865" s="114"/>
      <c r="P865" s="114"/>
      <c r="Q865" s="114"/>
      <c r="R865" s="114"/>
    </row>
    <row r="866" spans="1:18" x14ac:dyDescent="0.3">
      <c r="A866" s="111"/>
      <c r="B866" s="109"/>
      <c r="C866" s="113"/>
      <c r="D866" s="113"/>
      <c r="E866" s="110"/>
      <c r="F866" s="110"/>
      <c r="G866" s="110"/>
      <c r="H866" s="110"/>
      <c r="I866" s="113"/>
      <c r="J866" s="113"/>
      <c r="K866" s="150"/>
      <c r="L866" s="113"/>
      <c r="M866" s="114"/>
      <c r="N866" s="114"/>
      <c r="O866" s="114"/>
      <c r="P866" s="114"/>
      <c r="Q866" s="114"/>
      <c r="R866" s="114"/>
    </row>
    <row r="867" spans="1:18" x14ac:dyDescent="0.3">
      <c r="A867" s="122"/>
      <c r="B867" s="109"/>
      <c r="C867" s="113"/>
      <c r="D867" s="113"/>
      <c r="E867" s="120"/>
      <c r="F867" s="120"/>
      <c r="G867" s="120"/>
      <c r="H867" s="120"/>
      <c r="I867" s="120"/>
      <c r="J867" s="120"/>
      <c r="K867" s="111"/>
      <c r="L867" s="113"/>
      <c r="M867" s="114"/>
      <c r="N867" s="114"/>
      <c r="O867" s="114"/>
      <c r="P867" s="114"/>
      <c r="Q867" s="114"/>
      <c r="R867" s="114"/>
    </row>
    <row r="868" spans="1:18" x14ac:dyDescent="0.3">
      <c r="A868" s="115"/>
      <c r="B868" s="109"/>
      <c r="C868" s="113"/>
      <c r="D868" s="113"/>
      <c r="E868" s="110"/>
      <c r="F868" s="110"/>
      <c r="G868" s="110"/>
      <c r="H868" s="110"/>
      <c r="I868" s="110"/>
      <c r="J868" s="110"/>
      <c r="K868" s="111"/>
      <c r="L868" s="113"/>
      <c r="M868" s="114"/>
      <c r="N868" s="114"/>
      <c r="O868" s="114"/>
      <c r="P868" s="114"/>
      <c r="Q868" s="114"/>
      <c r="R868" s="114"/>
    </row>
    <row r="869" spans="1:18" x14ac:dyDescent="0.3">
      <c r="A869" s="115"/>
      <c r="B869" s="109"/>
      <c r="C869" s="113"/>
      <c r="D869" s="113"/>
      <c r="E869" s="110"/>
      <c r="F869" s="110"/>
      <c r="G869" s="110"/>
      <c r="H869" s="110"/>
      <c r="I869" s="110"/>
      <c r="J869" s="110"/>
      <c r="K869" s="111"/>
      <c r="L869" s="113"/>
      <c r="M869" s="114"/>
      <c r="N869" s="114"/>
      <c r="O869" s="114"/>
      <c r="P869" s="114"/>
      <c r="Q869" s="114"/>
      <c r="R869" s="114"/>
    </row>
    <row r="870" spans="1:18" x14ac:dyDescent="0.3">
      <c r="A870" s="123"/>
      <c r="B870" s="109"/>
      <c r="C870" s="113"/>
      <c r="D870" s="113"/>
      <c r="E870" s="110"/>
      <c r="F870" s="110"/>
      <c r="G870" s="110"/>
      <c r="H870" s="110"/>
      <c r="I870" s="110"/>
      <c r="J870" s="110"/>
      <c r="K870" s="111"/>
      <c r="L870" s="113"/>
      <c r="M870" s="114"/>
      <c r="N870" s="114"/>
      <c r="O870" s="114"/>
      <c r="P870" s="114"/>
      <c r="Q870" s="114"/>
      <c r="R870" s="114"/>
    </row>
    <row r="871" spans="1:18" x14ac:dyDescent="0.3">
      <c r="A871" s="123"/>
      <c r="B871" s="109"/>
      <c r="C871" s="113"/>
      <c r="D871" s="113"/>
      <c r="E871" s="110"/>
      <c r="F871" s="110"/>
      <c r="G871" s="110"/>
      <c r="H871" s="110"/>
      <c r="I871" s="110"/>
      <c r="J871" s="110"/>
      <c r="K871" s="111"/>
      <c r="L871" s="113"/>
      <c r="M871" s="114"/>
      <c r="N871" s="114"/>
      <c r="O871" s="114"/>
      <c r="P871" s="114"/>
      <c r="Q871" s="114"/>
      <c r="R871" s="114"/>
    </row>
    <row r="872" spans="1:18" x14ac:dyDescent="0.3">
      <c r="A872" s="123"/>
      <c r="B872" s="109"/>
      <c r="C872" s="113"/>
      <c r="D872" s="113"/>
      <c r="E872" s="110"/>
      <c r="F872" s="132"/>
      <c r="G872" s="110"/>
      <c r="H872" s="110"/>
      <c r="I872" s="110"/>
      <c r="J872" s="110"/>
      <c r="K872" s="111"/>
      <c r="L872" s="113"/>
      <c r="M872" s="114"/>
      <c r="N872" s="114"/>
      <c r="O872" s="114"/>
      <c r="P872" s="114"/>
      <c r="Q872" s="114"/>
      <c r="R872" s="114"/>
    </row>
    <row r="873" spans="1:18" x14ac:dyDescent="0.3">
      <c r="A873" s="123"/>
      <c r="B873" s="109"/>
      <c r="C873" s="113"/>
      <c r="D873" s="113"/>
      <c r="E873" s="110"/>
      <c r="F873" s="110"/>
      <c r="G873" s="110"/>
      <c r="H873" s="110"/>
      <c r="I873" s="110"/>
      <c r="J873" s="110"/>
      <c r="K873" s="111"/>
      <c r="L873" s="113"/>
      <c r="M873" s="114"/>
      <c r="N873" s="114"/>
      <c r="O873" s="114"/>
      <c r="P873" s="114"/>
      <c r="Q873" s="114"/>
      <c r="R873" s="114"/>
    </row>
    <row r="874" spans="1:18" x14ac:dyDescent="0.3">
      <c r="A874" s="115"/>
      <c r="B874" s="109"/>
      <c r="C874" s="113"/>
      <c r="D874" s="113"/>
      <c r="E874" s="110"/>
      <c r="F874" s="110"/>
      <c r="G874" s="110"/>
      <c r="H874" s="110"/>
      <c r="I874" s="110"/>
      <c r="J874" s="110"/>
      <c r="K874" s="111"/>
      <c r="L874" s="113"/>
      <c r="M874" s="114"/>
      <c r="N874" s="114"/>
      <c r="O874" s="114"/>
      <c r="P874" s="114"/>
      <c r="Q874" s="114"/>
      <c r="R874" s="114"/>
    </row>
    <row r="875" spans="1:18" x14ac:dyDescent="0.3">
      <c r="A875" s="123"/>
      <c r="B875" s="109"/>
      <c r="C875" s="113"/>
      <c r="D875" s="113"/>
      <c r="E875" s="110"/>
      <c r="F875" s="110"/>
      <c r="G875" s="110"/>
      <c r="H875" s="110"/>
      <c r="I875" s="110"/>
      <c r="J875" s="110"/>
      <c r="K875" s="111"/>
      <c r="L875" s="113"/>
      <c r="M875" s="114"/>
      <c r="N875" s="114"/>
      <c r="O875" s="114"/>
      <c r="P875" s="114"/>
      <c r="Q875" s="114"/>
      <c r="R875" s="114"/>
    </row>
    <row r="876" spans="1:18" x14ac:dyDescent="0.3">
      <c r="A876" s="123"/>
      <c r="B876" s="109"/>
      <c r="C876" s="113"/>
      <c r="D876" s="113"/>
      <c r="E876" s="110"/>
      <c r="F876" s="110"/>
      <c r="G876" s="110"/>
      <c r="H876" s="110"/>
      <c r="I876" s="110"/>
      <c r="J876" s="110"/>
      <c r="K876" s="111"/>
      <c r="L876" s="113"/>
      <c r="M876" s="114"/>
      <c r="N876" s="114"/>
      <c r="O876" s="114"/>
      <c r="P876" s="114"/>
      <c r="Q876" s="114"/>
      <c r="R876" s="114"/>
    </row>
    <row r="877" spans="1:18" x14ac:dyDescent="0.3">
      <c r="A877" s="123"/>
      <c r="B877" s="109"/>
      <c r="C877" s="113"/>
      <c r="D877" s="113"/>
      <c r="E877" s="110"/>
      <c r="F877" s="110"/>
      <c r="G877" s="110"/>
      <c r="H877" s="110"/>
      <c r="I877" s="110"/>
      <c r="J877" s="110"/>
      <c r="K877" s="111"/>
      <c r="L877" s="113"/>
      <c r="M877" s="114"/>
      <c r="N877" s="114"/>
      <c r="O877" s="114"/>
      <c r="P877" s="114"/>
      <c r="Q877" s="114"/>
      <c r="R877" s="114"/>
    </row>
    <row r="878" spans="1:18" x14ac:dyDescent="0.3">
      <c r="A878" s="123"/>
      <c r="B878" s="109"/>
      <c r="C878" s="113"/>
      <c r="D878" s="113"/>
      <c r="E878" s="110"/>
      <c r="F878" s="110"/>
      <c r="G878" s="110"/>
      <c r="H878" s="110"/>
      <c r="I878" s="110"/>
      <c r="J878" s="110"/>
      <c r="K878" s="111"/>
      <c r="L878" s="113"/>
      <c r="M878" s="114"/>
      <c r="N878" s="114"/>
      <c r="O878" s="114"/>
      <c r="P878" s="114"/>
      <c r="Q878" s="114"/>
      <c r="R878" s="114"/>
    </row>
    <row r="879" spans="1:18" x14ac:dyDescent="0.3">
      <c r="A879" s="123"/>
      <c r="B879" s="109"/>
      <c r="C879" s="113"/>
      <c r="D879" s="113"/>
      <c r="E879" s="110"/>
      <c r="F879" s="110"/>
      <c r="G879" s="110"/>
      <c r="H879" s="110"/>
      <c r="I879" s="110"/>
      <c r="J879" s="110"/>
      <c r="K879" s="111"/>
      <c r="L879" s="113"/>
      <c r="M879" s="114"/>
      <c r="N879" s="114"/>
      <c r="O879" s="114"/>
      <c r="P879" s="114"/>
      <c r="Q879" s="114"/>
      <c r="R879" s="114"/>
    </row>
    <row r="880" spans="1:18" x14ac:dyDescent="0.3">
      <c r="A880" s="123"/>
      <c r="B880" s="109"/>
      <c r="C880" s="113"/>
      <c r="D880" s="113"/>
      <c r="E880" s="110"/>
      <c r="F880" s="110"/>
      <c r="G880" s="110"/>
      <c r="H880" s="110"/>
      <c r="I880" s="110"/>
      <c r="J880" s="110"/>
      <c r="K880" s="111"/>
      <c r="L880" s="113"/>
      <c r="M880" s="114"/>
      <c r="N880" s="114"/>
      <c r="O880" s="114"/>
      <c r="P880" s="114"/>
      <c r="Q880" s="114"/>
      <c r="R880" s="114"/>
    </row>
    <row r="881" spans="1:18" x14ac:dyDescent="0.3">
      <c r="A881" s="123"/>
      <c r="B881" s="109"/>
      <c r="C881" s="113"/>
      <c r="D881" s="113"/>
      <c r="E881" s="110"/>
      <c r="F881" s="110"/>
      <c r="G881" s="110"/>
      <c r="H881" s="110"/>
      <c r="I881" s="110"/>
      <c r="J881" s="110"/>
      <c r="K881" s="111"/>
      <c r="L881" s="113"/>
      <c r="M881" s="114"/>
      <c r="N881" s="114"/>
      <c r="O881" s="114"/>
      <c r="P881" s="114"/>
      <c r="Q881" s="114"/>
      <c r="R881" s="114"/>
    </row>
    <row r="882" spans="1:18" x14ac:dyDescent="0.3">
      <c r="A882" s="123"/>
      <c r="B882" s="109"/>
      <c r="C882" s="113"/>
      <c r="D882" s="113"/>
      <c r="E882" s="110"/>
      <c r="F882" s="110"/>
      <c r="G882" s="110"/>
      <c r="H882" s="110"/>
      <c r="I882" s="110"/>
      <c r="J882" s="110"/>
      <c r="K882" s="111"/>
      <c r="L882" s="113"/>
      <c r="M882" s="114"/>
      <c r="N882" s="114"/>
      <c r="O882" s="114"/>
      <c r="P882" s="114"/>
      <c r="Q882" s="114"/>
      <c r="R882" s="114"/>
    </row>
    <row r="883" spans="1:18" x14ac:dyDescent="0.3">
      <c r="A883" s="123"/>
      <c r="B883" s="109"/>
      <c r="C883" s="113"/>
      <c r="D883" s="113"/>
      <c r="E883" s="110"/>
      <c r="F883" s="110"/>
      <c r="G883" s="110"/>
      <c r="H883" s="110"/>
      <c r="I883" s="110"/>
      <c r="J883" s="110"/>
      <c r="K883" s="111"/>
      <c r="L883" s="113"/>
      <c r="M883" s="114"/>
      <c r="N883" s="114"/>
      <c r="O883" s="114"/>
      <c r="P883" s="114"/>
      <c r="Q883" s="114"/>
      <c r="R883" s="114"/>
    </row>
    <row r="884" spans="1:18" x14ac:dyDescent="0.3">
      <c r="A884" s="123"/>
      <c r="B884" s="109"/>
      <c r="C884" s="113"/>
      <c r="D884" s="113"/>
      <c r="E884" s="110"/>
      <c r="F884" s="110"/>
      <c r="G884" s="110"/>
      <c r="H884" s="110"/>
      <c r="I884" s="110"/>
      <c r="J884" s="110"/>
      <c r="K884" s="111"/>
      <c r="L884" s="113"/>
      <c r="M884" s="114"/>
      <c r="N884" s="114"/>
      <c r="O884" s="114"/>
      <c r="P884" s="114"/>
      <c r="Q884" s="114"/>
      <c r="R884" s="114"/>
    </row>
    <row r="885" spans="1:18" x14ac:dyDescent="0.3">
      <c r="A885" s="123"/>
      <c r="B885" s="109"/>
      <c r="C885" s="113"/>
      <c r="D885" s="113"/>
      <c r="E885" s="110"/>
      <c r="F885" s="110"/>
      <c r="G885" s="110"/>
      <c r="H885" s="110"/>
      <c r="I885" s="110"/>
      <c r="J885" s="110"/>
      <c r="K885" s="111"/>
      <c r="L885" s="113"/>
      <c r="M885" s="114"/>
      <c r="N885" s="114"/>
      <c r="O885" s="114"/>
      <c r="P885" s="114"/>
      <c r="Q885" s="114"/>
      <c r="R885" s="114"/>
    </row>
    <row r="886" spans="1:18" x14ac:dyDescent="0.3">
      <c r="A886" s="123"/>
      <c r="B886" s="109"/>
      <c r="C886" s="113"/>
      <c r="D886" s="113"/>
      <c r="E886" s="110"/>
      <c r="F886" s="110"/>
      <c r="G886" s="110"/>
      <c r="H886" s="110"/>
      <c r="I886" s="110"/>
      <c r="J886" s="110"/>
      <c r="K886" s="111"/>
      <c r="L886" s="113"/>
      <c r="M886" s="114"/>
      <c r="N886" s="114"/>
      <c r="O886" s="114"/>
      <c r="P886" s="114"/>
      <c r="Q886" s="114"/>
      <c r="R886" s="114"/>
    </row>
    <row r="887" spans="1:18" x14ac:dyDescent="0.3">
      <c r="A887" s="123"/>
      <c r="B887" s="109"/>
      <c r="C887" s="113"/>
      <c r="D887" s="113"/>
      <c r="E887" s="110"/>
      <c r="F887" s="110"/>
      <c r="G887" s="110"/>
      <c r="H887" s="110"/>
      <c r="I887" s="110"/>
      <c r="J887" s="110"/>
      <c r="K887" s="111"/>
      <c r="L887" s="113"/>
      <c r="M887" s="114"/>
      <c r="N887" s="114"/>
      <c r="O887" s="114"/>
      <c r="P887" s="114"/>
      <c r="Q887" s="114"/>
      <c r="R887" s="114"/>
    </row>
    <row r="888" spans="1:18" x14ac:dyDescent="0.3">
      <c r="A888" s="123"/>
      <c r="B888" s="109"/>
      <c r="C888" s="113"/>
      <c r="D888" s="113"/>
      <c r="E888" s="110"/>
      <c r="F888" s="110"/>
      <c r="G888" s="110"/>
      <c r="H888" s="110"/>
      <c r="I888" s="110"/>
      <c r="J888" s="110"/>
      <c r="K888" s="111"/>
      <c r="L888" s="113"/>
      <c r="M888" s="114"/>
      <c r="N888" s="114"/>
      <c r="O888" s="114"/>
      <c r="P888" s="114"/>
      <c r="Q888" s="114"/>
      <c r="R888" s="114"/>
    </row>
    <row r="889" spans="1:18" x14ac:dyDescent="0.3">
      <c r="A889" s="123"/>
      <c r="B889" s="109"/>
      <c r="C889" s="113"/>
      <c r="D889" s="113"/>
      <c r="E889" s="110"/>
      <c r="F889" s="110"/>
      <c r="G889" s="110"/>
      <c r="H889" s="110"/>
      <c r="I889" s="110"/>
      <c r="J889" s="110"/>
      <c r="K889" s="111"/>
      <c r="L889" s="113"/>
      <c r="M889" s="114"/>
      <c r="N889" s="114"/>
      <c r="O889" s="114"/>
      <c r="P889" s="114"/>
      <c r="Q889" s="114"/>
      <c r="R889" s="114"/>
    </row>
    <row r="890" spans="1:18" x14ac:dyDescent="0.3">
      <c r="A890" s="123"/>
      <c r="B890" s="109"/>
      <c r="C890" s="113"/>
      <c r="D890" s="113"/>
      <c r="E890" s="110"/>
      <c r="F890" s="110"/>
      <c r="G890" s="110"/>
      <c r="H890" s="110"/>
      <c r="I890" s="110"/>
      <c r="J890" s="110"/>
      <c r="K890" s="111"/>
      <c r="L890" s="113"/>
      <c r="M890" s="114"/>
      <c r="N890" s="114"/>
      <c r="O890" s="114"/>
      <c r="P890" s="114"/>
      <c r="Q890" s="114"/>
      <c r="R890" s="114"/>
    </row>
    <row r="891" spans="1:18" x14ac:dyDescent="0.3">
      <c r="A891" s="123"/>
      <c r="B891" s="109"/>
      <c r="C891" s="113"/>
      <c r="D891" s="113"/>
      <c r="E891" s="110"/>
      <c r="F891" s="110"/>
      <c r="G891" s="110"/>
      <c r="H891" s="110"/>
      <c r="I891" s="110"/>
      <c r="J891" s="110"/>
      <c r="K891" s="111"/>
      <c r="L891" s="113"/>
      <c r="M891" s="114"/>
      <c r="N891" s="114"/>
      <c r="O891" s="114"/>
      <c r="P891" s="114"/>
      <c r="Q891" s="114"/>
      <c r="R891" s="114"/>
    </row>
    <row r="892" spans="1:18" x14ac:dyDescent="0.3">
      <c r="A892" s="123"/>
      <c r="B892" s="109"/>
      <c r="C892" s="113"/>
      <c r="D892" s="113"/>
      <c r="E892" s="110"/>
      <c r="F892" s="110"/>
      <c r="G892" s="110"/>
      <c r="H892" s="110"/>
      <c r="I892" s="110"/>
      <c r="J892" s="110"/>
      <c r="K892" s="111"/>
      <c r="L892" s="113"/>
      <c r="M892" s="114"/>
      <c r="N892" s="114"/>
      <c r="O892" s="114"/>
      <c r="P892" s="114"/>
      <c r="Q892" s="114"/>
      <c r="R892" s="114"/>
    </row>
    <row r="893" spans="1:18" x14ac:dyDescent="0.3">
      <c r="A893" s="123"/>
      <c r="B893" s="109"/>
      <c r="C893" s="113"/>
      <c r="D893" s="113"/>
      <c r="E893" s="110"/>
      <c r="F893" s="110"/>
      <c r="G893" s="110"/>
      <c r="H893" s="110"/>
      <c r="I893" s="110"/>
      <c r="J893" s="110"/>
      <c r="K893" s="111"/>
      <c r="L893" s="113"/>
      <c r="M893" s="114"/>
      <c r="N893" s="114"/>
      <c r="O893" s="114"/>
      <c r="P893" s="114"/>
      <c r="Q893" s="114"/>
      <c r="R893" s="114"/>
    </row>
    <row r="894" spans="1:18" x14ac:dyDescent="0.3">
      <c r="A894" s="123"/>
      <c r="B894" s="109"/>
      <c r="C894" s="113"/>
      <c r="D894" s="113"/>
      <c r="E894" s="110"/>
      <c r="F894" s="110"/>
      <c r="G894" s="110"/>
      <c r="H894" s="110"/>
      <c r="I894" s="110"/>
      <c r="J894" s="110"/>
      <c r="K894" s="111"/>
      <c r="L894" s="113"/>
      <c r="M894" s="114"/>
      <c r="N894" s="114"/>
      <c r="O894" s="114"/>
      <c r="P894" s="114"/>
      <c r="Q894" s="114"/>
      <c r="R894" s="114"/>
    </row>
    <row r="895" spans="1:18" x14ac:dyDescent="0.3">
      <c r="A895" s="123"/>
      <c r="B895" s="109"/>
      <c r="C895" s="113"/>
      <c r="D895" s="113"/>
      <c r="E895" s="110"/>
      <c r="F895" s="110"/>
      <c r="G895" s="110"/>
      <c r="H895" s="110"/>
      <c r="I895" s="110"/>
      <c r="J895" s="110"/>
      <c r="K895" s="111"/>
      <c r="L895" s="113"/>
      <c r="M895" s="114"/>
      <c r="N895" s="114"/>
      <c r="O895" s="114"/>
      <c r="P895" s="114"/>
      <c r="Q895" s="114"/>
      <c r="R895" s="114"/>
    </row>
    <row r="896" spans="1:18" x14ac:dyDescent="0.3">
      <c r="A896" s="123"/>
      <c r="B896" s="109"/>
      <c r="C896" s="113"/>
      <c r="D896" s="113"/>
      <c r="E896" s="110"/>
      <c r="F896" s="110"/>
      <c r="G896" s="110"/>
      <c r="H896" s="110"/>
      <c r="I896" s="110"/>
      <c r="J896" s="110"/>
      <c r="K896" s="111"/>
      <c r="L896" s="113"/>
      <c r="M896" s="114"/>
      <c r="N896" s="114"/>
      <c r="O896" s="114"/>
      <c r="P896" s="114"/>
      <c r="Q896" s="114"/>
      <c r="R896" s="114"/>
    </row>
    <row r="897" spans="1:18" x14ac:dyDescent="0.3">
      <c r="A897" s="123"/>
      <c r="B897" s="109"/>
      <c r="C897" s="113"/>
      <c r="D897" s="113"/>
      <c r="E897" s="110"/>
      <c r="F897" s="110"/>
      <c r="G897" s="110"/>
      <c r="H897" s="110"/>
      <c r="I897" s="110"/>
      <c r="J897" s="110"/>
      <c r="K897" s="111"/>
      <c r="L897" s="113"/>
      <c r="M897" s="114"/>
      <c r="N897" s="114"/>
      <c r="O897" s="114"/>
      <c r="P897" s="114"/>
      <c r="Q897" s="114"/>
      <c r="R897" s="114"/>
    </row>
    <row r="898" spans="1:18" x14ac:dyDescent="0.3">
      <c r="A898" s="123"/>
      <c r="B898" s="109"/>
      <c r="C898" s="113"/>
      <c r="D898" s="113"/>
      <c r="E898" s="110"/>
      <c r="F898" s="110"/>
      <c r="G898" s="110"/>
      <c r="H898" s="110"/>
      <c r="I898" s="110"/>
      <c r="J898" s="110"/>
      <c r="K898" s="111"/>
      <c r="L898" s="113"/>
      <c r="M898" s="114"/>
      <c r="N898" s="114"/>
      <c r="O898" s="114"/>
      <c r="P898" s="114"/>
      <c r="Q898" s="114"/>
      <c r="R898" s="114"/>
    </row>
    <row r="899" spans="1:18" x14ac:dyDescent="0.3">
      <c r="A899" s="123"/>
      <c r="B899" s="109"/>
      <c r="C899" s="113"/>
      <c r="D899" s="113"/>
      <c r="E899" s="110"/>
      <c r="F899" s="110"/>
      <c r="G899" s="110"/>
      <c r="H899" s="110"/>
      <c r="I899" s="110"/>
      <c r="J899" s="110"/>
      <c r="K899" s="111"/>
      <c r="L899" s="113"/>
      <c r="M899" s="114"/>
      <c r="N899" s="114"/>
      <c r="O899" s="114"/>
      <c r="P899" s="114"/>
      <c r="Q899" s="114"/>
      <c r="R899" s="114"/>
    </row>
    <row r="900" spans="1:18" x14ac:dyDescent="0.3">
      <c r="A900" s="123"/>
      <c r="B900" s="109"/>
      <c r="C900" s="113"/>
      <c r="D900" s="113"/>
      <c r="E900" s="110"/>
      <c r="F900" s="110"/>
      <c r="G900" s="110"/>
      <c r="H900" s="110"/>
      <c r="I900" s="110"/>
      <c r="J900" s="110"/>
      <c r="K900" s="111"/>
      <c r="L900" s="113"/>
      <c r="M900" s="114"/>
      <c r="N900" s="114"/>
      <c r="O900" s="114"/>
      <c r="P900" s="114"/>
      <c r="Q900" s="114"/>
      <c r="R900" s="114"/>
    </row>
    <row r="901" spans="1:18" x14ac:dyDescent="0.3">
      <c r="A901" s="123"/>
      <c r="B901" s="109"/>
      <c r="C901" s="113"/>
      <c r="D901" s="113"/>
      <c r="E901" s="110"/>
      <c r="F901" s="110"/>
      <c r="G901" s="110"/>
      <c r="H901" s="110"/>
      <c r="I901" s="110"/>
      <c r="J901" s="110"/>
      <c r="K901" s="111"/>
      <c r="L901" s="113"/>
      <c r="M901" s="114"/>
      <c r="N901" s="114"/>
      <c r="O901" s="114"/>
      <c r="P901" s="114"/>
      <c r="Q901" s="114"/>
      <c r="R901" s="114"/>
    </row>
    <row r="902" spans="1:18" x14ac:dyDescent="0.3">
      <c r="A902" s="123"/>
      <c r="B902" s="109"/>
      <c r="C902" s="113"/>
      <c r="D902" s="113"/>
      <c r="E902" s="110"/>
      <c r="F902" s="110"/>
      <c r="G902" s="110"/>
      <c r="H902" s="110"/>
      <c r="I902" s="110"/>
      <c r="J902" s="110"/>
      <c r="K902" s="111"/>
      <c r="L902" s="113"/>
      <c r="M902" s="114"/>
      <c r="N902" s="114"/>
      <c r="O902" s="114"/>
      <c r="P902" s="114"/>
      <c r="Q902" s="114"/>
      <c r="R902" s="114"/>
    </row>
    <row r="903" spans="1:18" x14ac:dyDescent="0.3">
      <c r="A903" s="123"/>
      <c r="B903" s="109"/>
      <c r="C903" s="113"/>
      <c r="D903" s="113"/>
      <c r="E903" s="110"/>
      <c r="F903" s="110"/>
      <c r="G903" s="110"/>
      <c r="H903" s="110"/>
      <c r="I903" s="110"/>
      <c r="J903" s="110"/>
      <c r="K903" s="111"/>
      <c r="L903" s="113"/>
      <c r="M903" s="114"/>
      <c r="N903" s="114"/>
      <c r="O903" s="114"/>
      <c r="P903" s="114"/>
      <c r="Q903" s="114"/>
      <c r="R903" s="114"/>
    </row>
    <row r="904" spans="1:18" x14ac:dyDescent="0.3">
      <c r="A904" s="123"/>
      <c r="B904" s="109"/>
      <c r="C904" s="113"/>
      <c r="D904" s="113"/>
      <c r="E904" s="110"/>
      <c r="F904" s="110"/>
      <c r="G904" s="110"/>
      <c r="H904" s="110"/>
      <c r="I904" s="110"/>
      <c r="J904" s="110"/>
      <c r="K904" s="111"/>
      <c r="L904" s="113"/>
      <c r="M904" s="114"/>
      <c r="N904" s="114"/>
      <c r="O904" s="114"/>
      <c r="P904" s="114"/>
      <c r="Q904" s="114"/>
      <c r="R904" s="114"/>
    </row>
    <row r="905" spans="1:18" x14ac:dyDescent="0.3">
      <c r="A905" s="123"/>
      <c r="B905" s="109"/>
      <c r="C905" s="113"/>
      <c r="D905" s="113"/>
      <c r="E905" s="110"/>
      <c r="F905" s="110"/>
      <c r="G905" s="110"/>
      <c r="H905" s="110"/>
      <c r="I905" s="110"/>
      <c r="J905" s="110"/>
      <c r="K905" s="111"/>
      <c r="L905" s="113"/>
      <c r="M905" s="114"/>
      <c r="N905" s="114"/>
      <c r="O905" s="114"/>
      <c r="P905" s="114"/>
      <c r="Q905" s="114"/>
      <c r="R905" s="114"/>
    </row>
    <row r="906" spans="1:18" x14ac:dyDescent="0.3">
      <c r="A906" s="123"/>
      <c r="B906" s="109"/>
      <c r="C906" s="113"/>
      <c r="D906" s="113"/>
      <c r="E906" s="110"/>
      <c r="F906" s="110"/>
      <c r="G906" s="110"/>
      <c r="H906" s="110"/>
      <c r="I906" s="110"/>
      <c r="J906" s="110"/>
      <c r="K906" s="111"/>
      <c r="L906" s="113"/>
      <c r="M906" s="114"/>
      <c r="N906" s="114"/>
      <c r="O906" s="114"/>
      <c r="P906" s="114"/>
      <c r="Q906" s="114"/>
      <c r="R906" s="114"/>
    </row>
    <row r="907" spans="1:18" x14ac:dyDescent="0.3">
      <c r="A907" s="123"/>
      <c r="B907" s="109"/>
      <c r="C907" s="113"/>
      <c r="D907" s="113"/>
      <c r="E907" s="110"/>
      <c r="F907" s="110"/>
      <c r="G907" s="110"/>
      <c r="H907" s="110"/>
      <c r="I907" s="110"/>
      <c r="J907" s="110"/>
      <c r="K907" s="111"/>
      <c r="L907" s="113"/>
      <c r="M907" s="114"/>
      <c r="N907" s="114"/>
      <c r="O907" s="114"/>
      <c r="P907" s="114"/>
      <c r="Q907" s="114"/>
      <c r="R907" s="114"/>
    </row>
    <row r="908" spans="1:18" x14ac:dyDescent="0.3">
      <c r="A908" s="123"/>
      <c r="B908" s="109"/>
      <c r="C908" s="113"/>
      <c r="D908" s="113"/>
      <c r="E908" s="110"/>
      <c r="F908" s="110"/>
      <c r="G908" s="110"/>
      <c r="H908" s="110"/>
      <c r="I908" s="110"/>
      <c r="J908" s="110"/>
      <c r="K908" s="111"/>
      <c r="L908" s="113"/>
      <c r="M908" s="114"/>
      <c r="N908" s="114"/>
      <c r="O908" s="114"/>
      <c r="P908" s="114"/>
      <c r="Q908" s="114"/>
      <c r="R908" s="114"/>
    </row>
    <row r="909" spans="1:18" x14ac:dyDescent="0.3">
      <c r="A909" s="123"/>
      <c r="B909" s="109"/>
      <c r="C909" s="113"/>
      <c r="D909" s="113"/>
      <c r="E909" s="110"/>
      <c r="F909" s="110"/>
      <c r="G909" s="110"/>
      <c r="H909" s="110"/>
      <c r="I909" s="110"/>
      <c r="J909" s="110"/>
      <c r="K909" s="111"/>
      <c r="L909" s="113"/>
      <c r="M909" s="114"/>
      <c r="N909" s="114"/>
      <c r="O909" s="114"/>
      <c r="P909" s="114"/>
      <c r="Q909" s="114"/>
      <c r="R909" s="114"/>
    </row>
    <row r="910" spans="1:18" x14ac:dyDescent="0.3">
      <c r="A910" s="123"/>
      <c r="B910" s="109"/>
      <c r="C910" s="113"/>
      <c r="D910" s="113"/>
      <c r="E910" s="110"/>
      <c r="F910" s="110"/>
      <c r="G910" s="110"/>
      <c r="H910" s="110"/>
      <c r="I910" s="110"/>
      <c r="J910" s="110"/>
      <c r="K910" s="111"/>
      <c r="L910" s="113"/>
      <c r="M910" s="114"/>
      <c r="N910" s="114"/>
      <c r="O910" s="114"/>
      <c r="P910" s="114"/>
      <c r="Q910" s="114"/>
      <c r="R910" s="114"/>
    </row>
    <row r="911" spans="1:18" x14ac:dyDescent="0.3">
      <c r="A911" s="123"/>
      <c r="B911" s="109"/>
      <c r="C911" s="113"/>
      <c r="D911" s="113"/>
      <c r="E911" s="110"/>
      <c r="F911" s="110"/>
      <c r="G911" s="110"/>
      <c r="H911" s="110"/>
      <c r="I911" s="110"/>
      <c r="J911" s="110"/>
      <c r="K911" s="111"/>
      <c r="L911" s="113"/>
      <c r="M911" s="114"/>
      <c r="N911" s="114"/>
      <c r="O911" s="114"/>
      <c r="P911" s="114"/>
      <c r="Q911" s="114"/>
      <c r="R911" s="114"/>
    </row>
    <row r="912" spans="1:18" x14ac:dyDescent="0.3">
      <c r="A912" s="123"/>
      <c r="B912" s="109"/>
      <c r="C912" s="113"/>
      <c r="D912" s="113"/>
      <c r="E912" s="110"/>
      <c r="F912" s="110"/>
      <c r="G912" s="110"/>
      <c r="H912" s="110"/>
      <c r="I912" s="110"/>
      <c r="J912" s="110"/>
      <c r="K912" s="111"/>
      <c r="L912" s="113"/>
      <c r="M912" s="114"/>
      <c r="N912" s="114"/>
      <c r="O912" s="114"/>
      <c r="P912" s="114"/>
      <c r="Q912" s="114"/>
      <c r="R912" s="114"/>
    </row>
    <row r="913" spans="1:18" x14ac:dyDescent="0.3">
      <c r="A913" s="123"/>
      <c r="B913" s="109"/>
      <c r="C913" s="113"/>
      <c r="D913" s="113"/>
      <c r="E913" s="110"/>
      <c r="F913" s="110"/>
      <c r="G913" s="110"/>
      <c r="H913" s="110"/>
      <c r="I913" s="110"/>
      <c r="J913" s="110"/>
      <c r="K913" s="111"/>
      <c r="L913" s="113"/>
      <c r="M913" s="114"/>
      <c r="N913" s="114"/>
      <c r="O913" s="114"/>
      <c r="P913" s="114"/>
      <c r="Q913" s="114"/>
      <c r="R913" s="114"/>
    </row>
    <row r="914" spans="1:18" x14ac:dyDescent="0.3">
      <c r="A914" s="123"/>
      <c r="B914" s="109"/>
      <c r="C914" s="113"/>
      <c r="D914" s="113"/>
      <c r="E914" s="110"/>
      <c r="F914" s="110"/>
      <c r="G914" s="110"/>
      <c r="H914" s="110"/>
      <c r="I914" s="110"/>
      <c r="J914" s="110"/>
      <c r="K914" s="111"/>
      <c r="L914" s="113"/>
      <c r="M914" s="114"/>
      <c r="N914" s="114"/>
      <c r="O914" s="114"/>
      <c r="P914" s="114"/>
      <c r="Q914" s="114"/>
      <c r="R914" s="114"/>
    </row>
    <row r="915" spans="1:18" x14ac:dyDescent="0.3">
      <c r="A915" s="123"/>
      <c r="B915" s="109"/>
      <c r="C915" s="113"/>
      <c r="D915" s="113"/>
      <c r="E915" s="110"/>
      <c r="F915" s="110"/>
      <c r="G915" s="110"/>
      <c r="H915" s="110"/>
      <c r="I915" s="110"/>
      <c r="J915" s="110"/>
      <c r="K915" s="111"/>
      <c r="L915" s="113"/>
      <c r="M915" s="114"/>
      <c r="N915" s="114"/>
      <c r="O915" s="114"/>
      <c r="P915" s="114"/>
      <c r="Q915" s="114"/>
      <c r="R915" s="114"/>
    </row>
    <row r="916" spans="1:18" x14ac:dyDescent="0.3">
      <c r="A916" s="123"/>
      <c r="B916" s="109"/>
      <c r="C916" s="113"/>
      <c r="D916" s="113"/>
      <c r="E916" s="110"/>
      <c r="F916" s="110"/>
      <c r="G916" s="110"/>
      <c r="H916" s="110"/>
      <c r="I916" s="110"/>
      <c r="J916" s="110"/>
      <c r="K916" s="111"/>
      <c r="L916" s="113"/>
      <c r="M916" s="114"/>
      <c r="N916" s="114"/>
      <c r="O916" s="114"/>
      <c r="P916" s="114"/>
      <c r="Q916" s="114"/>
      <c r="R916" s="114"/>
    </row>
    <row r="917" spans="1:18" x14ac:dyDescent="0.3">
      <c r="A917" s="123"/>
      <c r="B917" s="109"/>
      <c r="C917" s="113"/>
      <c r="D917" s="113"/>
      <c r="E917" s="110"/>
      <c r="F917" s="110"/>
      <c r="G917" s="110"/>
      <c r="H917" s="110"/>
      <c r="I917" s="110"/>
      <c r="J917" s="110"/>
      <c r="K917" s="111"/>
      <c r="L917" s="113"/>
      <c r="M917" s="114"/>
      <c r="N917" s="114"/>
      <c r="O917" s="114"/>
      <c r="P917" s="114"/>
      <c r="Q917" s="114"/>
      <c r="R917" s="114"/>
    </row>
    <row r="918" spans="1:18" x14ac:dyDescent="0.3">
      <c r="A918" s="123"/>
      <c r="B918" s="109"/>
      <c r="C918" s="113"/>
      <c r="D918" s="113"/>
      <c r="E918" s="110"/>
      <c r="F918" s="110"/>
      <c r="G918" s="110"/>
      <c r="H918" s="110"/>
      <c r="I918" s="110"/>
      <c r="J918" s="110"/>
      <c r="K918" s="111"/>
      <c r="L918" s="113"/>
      <c r="M918" s="114"/>
      <c r="N918" s="114"/>
      <c r="O918" s="114"/>
      <c r="P918" s="114"/>
      <c r="Q918" s="114"/>
      <c r="R918" s="114"/>
    </row>
    <row r="919" spans="1:18" x14ac:dyDescent="0.3">
      <c r="A919" s="123"/>
      <c r="B919" s="109"/>
      <c r="C919" s="113"/>
      <c r="D919" s="113"/>
      <c r="E919" s="110"/>
      <c r="F919" s="110"/>
      <c r="G919" s="110"/>
      <c r="H919" s="110"/>
      <c r="I919" s="110"/>
      <c r="J919" s="110"/>
      <c r="K919" s="111"/>
      <c r="L919" s="113"/>
      <c r="M919" s="114"/>
      <c r="N919" s="114"/>
      <c r="O919" s="114"/>
      <c r="P919" s="114"/>
      <c r="Q919" s="114"/>
      <c r="R919" s="114"/>
    </row>
    <row r="920" spans="1:18" x14ac:dyDescent="0.3">
      <c r="A920" s="123"/>
      <c r="B920" s="109"/>
      <c r="C920" s="113"/>
      <c r="D920" s="113"/>
      <c r="E920" s="110"/>
      <c r="F920" s="110"/>
      <c r="G920" s="110"/>
      <c r="H920" s="110"/>
      <c r="I920" s="110"/>
      <c r="J920" s="110"/>
      <c r="K920" s="111"/>
      <c r="L920" s="113"/>
      <c r="M920" s="114"/>
      <c r="N920" s="114"/>
      <c r="O920" s="114"/>
      <c r="P920" s="114"/>
      <c r="Q920" s="114"/>
      <c r="R920" s="114"/>
    </row>
    <row r="921" spans="1:18" x14ac:dyDescent="0.3">
      <c r="A921" s="123"/>
      <c r="B921" s="109"/>
      <c r="C921" s="139"/>
      <c r="D921" s="139"/>
      <c r="E921" s="139"/>
      <c r="F921" s="139"/>
      <c r="G921" s="110"/>
      <c r="H921" s="113"/>
      <c r="I921" s="113"/>
      <c r="J921" s="113"/>
      <c r="K921" s="113"/>
      <c r="L921" s="113"/>
      <c r="M921" s="114"/>
      <c r="N921" s="114"/>
      <c r="O921" s="114"/>
      <c r="P921" s="114"/>
      <c r="Q921" s="114"/>
      <c r="R921" s="114"/>
    </row>
    <row r="922" spans="1:18" x14ac:dyDescent="0.3">
      <c r="A922" s="123"/>
      <c r="B922" s="109"/>
      <c r="C922" s="113"/>
      <c r="D922" s="113"/>
      <c r="E922" s="110"/>
      <c r="F922" s="110"/>
      <c r="G922" s="110"/>
      <c r="H922" s="110"/>
      <c r="I922" s="110"/>
      <c r="J922" s="110"/>
      <c r="K922" s="111"/>
      <c r="L922" s="113"/>
      <c r="M922" s="114"/>
      <c r="N922" s="114"/>
      <c r="O922" s="114"/>
      <c r="P922" s="114"/>
      <c r="Q922" s="114"/>
      <c r="R922" s="114"/>
    </row>
    <row r="923" spans="1:18" x14ac:dyDescent="0.3">
      <c r="A923" s="123"/>
      <c r="B923" s="109"/>
      <c r="C923" s="113"/>
      <c r="D923" s="113"/>
      <c r="E923" s="110"/>
      <c r="F923" s="110"/>
      <c r="G923" s="110"/>
      <c r="H923" s="110"/>
      <c r="I923" s="110"/>
      <c r="J923" s="110"/>
      <c r="K923" s="111"/>
      <c r="L923" s="113"/>
      <c r="M923" s="114"/>
      <c r="N923" s="114"/>
      <c r="O923" s="114"/>
      <c r="P923" s="114"/>
      <c r="Q923" s="114"/>
      <c r="R923" s="114"/>
    </row>
    <row r="924" spans="1:18" x14ac:dyDescent="0.3">
      <c r="A924" s="123"/>
      <c r="B924" s="109"/>
      <c r="C924" s="113"/>
      <c r="D924" s="113"/>
      <c r="E924" s="110"/>
      <c r="F924" s="110"/>
      <c r="G924" s="110"/>
      <c r="H924" s="110"/>
      <c r="I924" s="110"/>
      <c r="J924" s="110"/>
      <c r="K924" s="111"/>
      <c r="L924" s="113"/>
      <c r="M924" s="114"/>
      <c r="N924" s="114"/>
      <c r="O924" s="114"/>
      <c r="P924" s="114"/>
      <c r="Q924" s="114"/>
      <c r="R924" s="114"/>
    </row>
    <row r="925" spans="1:18" x14ac:dyDescent="0.3">
      <c r="A925" s="123"/>
      <c r="B925" s="109"/>
      <c r="C925" s="113"/>
      <c r="D925" s="113"/>
      <c r="E925" s="110"/>
      <c r="F925" s="110"/>
      <c r="G925" s="110"/>
      <c r="H925" s="110"/>
      <c r="I925" s="110"/>
      <c r="J925" s="110"/>
      <c r="K925" s="111"/>
      <c r="L925" s="113"/>
      <c r="M925" s="114"/>
      <c r="N925" s="114"/>
      <c r="O925" s="114"/>
      <c r="P925" s="114"/>
      <c r="Q925" s="114"/>
      <c r="R925" s="114"/>
    </row>
    <row r="926" spans="1:18" x14ac:dyDescent="0.3">
      <c r="A926" s="123"/>
      <c r="B926" s="109"/>
      <c r="C926" s="113"/>
      <c r="D926" s="113"/>
      <c r="E926" s="110"/>
      <c r="F926" s="110"/>
      <c r="G926" s="110"/>
      <c r="H926" s="110"/>
      <c r="I926" s="110"/>
      <c r="J926" s="110"/>
      <c r="K926" s="111"/>
      <c r="L926" s="113"/>
      <c r="M926" s="114"/>
      <c r="N926" s="114"/>
      <c r="O926" s="114"/>
      <c r="P926" s="114"/>
      <c r="Q926" s="114"/>
      <c r="R926" s="114"/>
    </row>
    <row r="927" spans="1:18" x14ac:dyDescent="0.3">
      <c r="A927" s="123"/>
      <c r="B927" s="109"/>
      <c r="C927" s="113"/>
      <c r="D927" s="113"/>
      <c r="E927" s="110"/>
      <c r="F927" s="110"/>
      <c r="G927" s="110"/>
      <c r="H927" s="110"/>
      <c r="I927" s="110"/>
      <c r="J927" s="110"/>
      <c r="K927" s="111"/>
      <c r="L927" s="113"/>
      <c r="M927" s="114"/>
      <c r="N927" s="114"/>
      <c r="O927" s="114"/>
      <c r="P927" s="114"/>
      <c r="Q927" s="114"/>
      <c r="R927" s="114"/>
    </row>
    <row r="928" spans="1:18" x14ac:dyDescent="0.3">
      <c r="A928" s="123"/>
      <c r="B928" s="109"/>
      <c r="C928" s="113"/>
      <c r="D928" s="113"/>
      <c r="E928" s="110"/>
      <c r="F928" s="110"/>
      <c r="G928" s="110"/>
      <c r="H928" s="110"/>
      <c r="I928" s="110"/>
      <c r="J928" s="110"/>
      <c r="K928" s="111"/>
      <c r="L928" s="113"/>
      <c r="M928" s="114"/>
      <c r="N928" s="114"/>
      <c r="O928" s="114"/>
      <c r="P928" s="114"/>
      <c r="Q928" s="114"/>
      <c r="R928" s="114"/>
    </row>
    <row r="929" spans="1:18" x14ac:dyDescent="0.3">
      <c r="A929" s="123"/>
      <c r="B929" s="109"/>
      <c r="C929" s="113"/>
      <c r="D929" s="113"/>
      <c r="E929" s="110"/>
      <c r="F929" s="110"/>
      <c r="G929" s="110"/>
      <c r="H929" s="110"/>
      <c r="I929" s="110"/>
      <c r="J929" s="110"/>
      <c r="K929" s="111"/>
      <c r="L929" s="113"/>
      <c r="M929" s="114"/>
      <c r="N929" s="114"/>
      <c r="O929" s="114"/>
      <c r="P929" s="114"/>
      <c r="Q929" s="114"/>
      <c r="R929" s="114"/>
    </row>
    <row r="930" spans="1:18" x14ac:dyDescent="0.3">
      <c r="A930" s="123"/>
      <c r="B930" s="109"/>
      <c r="C930" s="113"/>
      <c r="D930" s="113"/>
      <c r="E930" s="110"/>
      <c r="F930" s="110"/>
      <c r="G930" s="110"/>
      <c r="H930" s="110"/>
      <c r="I930" s="110"/>
      <c r="J930" s="110"/>
      <c r="K930" s="111"/>
      <c r="L930" s="113"/>
      <c r="M930" s="114"/>
      <c r="N930" s="114"/>
      <c r="O930" s="114"/>
      <c r="P930" s="114"/>
      <c r="Q930" s="114"/>
      <c r="R930" s="114"/>
    </row>
    <row r="931" spans="1:18" x14ac:dyDescent="0.3">
      <c r="A931" s="123"/>
      <c r="B931" s="109"/>
      <c r="C931" s="113"/>
      <c r="D931" s="113"/>
      <c r="E931" s="110"/>
      <c r="F931" s="110"/>
      <c r="G931" s="110"/>
      <c r="H931" s="110"/>
      <c r="I931" s="110"/>
      <c r="J931" s="110"/>
      <c r="K931" s="111"/>
      <c r="L931" s="113"/>
      <c r="M931" s="114"/>
      <c r="N931" s="114"/>
      <c r="O931" s="114"/>
      <c r="P931" s="114"/>
      <c r="Q931" s="114"/>
      <c r="R931" s="114"/>
    </row>
    <row r="932" spans="1:18" x14ac:dyDescent="0.3">
      <c r="A932" s="123"/>
      <c r="B932" s="109"/>
      <c r="C932" s="113"/>
      <c r="D932" s="113"/>
      <c r="E932" s="110"/>
      <c r="F932" s="110"/>
      <c r="G932" s="110"/>
      <c r="H932" s="110"/>
      <c r="I932" s="110"/>
      <c r="J932" s="110"/>
      <c r="K932" s="111"/>
      <c r="L932" s="113"/>
      <c r="M932" s="114"/>
      <c r="N932" s="114"/>
      <c r="O932" s="114"/>
      <c r="P932" s="114"/>
      <c r="Q932" s="114"/>
      <c r="R932" s="114"/>
    </row>
    <row r="933" spans="1:18" x14ac:dyDescent="0.3">
      <c r="A933" s="123"/>
      <c r="B933" s="109"/>
      <c r="C933" s="113"/>
      <c r="D933" s="113"/>
      <c r="E933" s="110"/>
      <c r="F933" s="110"/>
      <c r="G933" s="110"/>
      <c r="H933" s="110"/>
      <c r="I933" s="110"/>
      <c r="J933" s="110"/>
      <c r="K933" s="111"/>
      <c r="L933" s="113"/>
      <c r="M933" s="114"/>
      <c r="N933" s="114"/>
      <c r="O933" s="114"/>
      <c r="P933" s="114"/>
      <c r="Q933" s="114"/>
      <c r="R933" s="114"/>
    </row>
    <row r="934" spans="1:18" x14ac:dyDescent="0.3">
      <c r="A934" s="123"/>
      <c r="B934" s="109"/>
      <c r="C934" s="113"/>
      <c r="D934" s="113"/>
      <c r="E934" s="110"/>
      <c r="F934" s="110"/>
      <c r="G934" s="110"/>
      <c r="H934" s="110"/>
      <c r="I934" s="110"/>
      <c r="J934" s="110"/>
      <c r="K934" s="111"/>
      <c r="L934" s="113"/>
      <c r="M934" s="114"/>
      <c r="N934" s="114"/>
      <c r="O934" s="114"/>
      <c r="P934" s="114"/>
      <c r="Q934" s="114"/>
      <c r="R934" s="114"/>
    </row>
    <row r="935" spans="1:18" x14ac:dyDescent="0.3">
      <c r="A935" s="123"/>
      <c r="B935" s="109"/>
      <c r="C935" s="113"/>
      <c r="D935" s="113"/>
      <c r="E935" s="110"/>
      <c r="F935" s="110"/>
      <c r="G935" s="110"/>
      <c r="H935" s="110"/>
      <c r="I935" s="110"/>
      <c r="J935" s="110"/>
      <c r="K935" s="111"/>
      <c r="L935" s="113"/>
      <c r="M935" s="114"/>
      <c r="N935" s="114"/>
      <c r="O935" s="114"/>
      <c r="P935" s="114"/>
      <c r="Q935" s="114"/>
      <c r="R935" s="114"/>
    </row>
    <row r="936" spans="1:18" x14ac:dyDescent="0.3">
      <c r="A936" s="123"/>
      <c r="B936" s="109"/>
      <c r="C936" s="113"/>
      <c r="D936" s="113"/>
      <c r="E936" s="110"/>
      <c r="F936" s="110"/>
      <c r="G936" s="110"/>
      <c r="H936" s="110"/>
      <c r="I936" s="110"/>
      <c r="J936" s="110"/>
      <c r="K936" s="111"/>
      <c r="L936" s="113"/>
      <c r="M936" s="114"/>
      <c r="N936" s="114"/>
      <c r="O936" s="114"/>
      <c r="P936" s="114"/>
      <c r="Q936" s="114"/>
      <c r="R936" s="114"/>
    </row>
    <row r="937" spans="1:18" x14ac:dyDescent="0.3">
      <c r="A937" s="123"/>
      <c r="B937" s="109"/>
      <c r="C937" s="113"/>
      <c r="D937" s="113"/>
      <c r="E937" s="110"/>
      <c r="F937" s="110"/>
      <c r="G937" s="110"/>
      <c r="H937" s="110"/>
      <c r="I937" s="110"/>
      <c r="J937" s="110"/>
      <c r="K937" s="111"/>
      <c r="L937" s="113"/>
      <c r="M937" s="114"/>
      <c r="N937" s="114"/>
      <c r="O937" s="114"/>
      <c r="P937" s="114"/>
      <c r="Q937" s="114"/>
      <c r="R937" s="114"/>
    </row>
    <row r="938" spans="1:18" x14ac:dyDescent="0.3">
      <c r="A938" s="123"/>
      <c r="B938" s="109"/>
      <c r="C938" s="113"/>
      <c r="D938" s="113"/>
      <c r="E938" s="110"/>
      <c r="F938" s="110"/>
      <c r="G938" s="110"/>
      <c r="H938" s="110"/>
      <c r="I938" s="110"/>
      <c r="J938" s="110"/>
      <c r="K938" s="111"/>
      <c r="L938" s="113"/>
      <c r="M938" s="114"/>
      <c r="N938" s="114"/>
      <c r="O938" s="114"/>
      <c r="P938" s="114"/>
      <c r="Q938" s="114"/>
      <c r="R938" s="114"/>
    </row>
    <row r="939" spans="1:18" x14ac:dyDescent="0.3">
      <c r="A939" s="123"/>
      <c r="B939" s="109"/>
      <c r="C939" s="113"/>
      <c r="D939" s="113"/>
      <c r="E939" s="110"/>
      <c r="F939" s="110"/>
      <c r="G939" s="110"/>
      <c r="H939" s="110"/>
      <c r="I939" s="110"/>
      <c r="J939" s="110"/>
      <c r="K939" s="111"/>
      <c r="L939" s="113"/>
      <c r="M939" s="114"/>
      <c r="N939" s="114"/>
      <c r="O939" s="114"/>
      <c r="P939" s="114"/>
      <c r="Q939" s="114"/>
      <c r="R939" s="114"/>
    </row>
    <row r="940" spans="1:18" x14ac:dyDescent="0.3">
      <c r="A940" s="123"/>
      <c r="B940" s="109"/>
      <c r="C940" s="113"/>
      <c r="D940" s="113"/>
      <c r="E940" s="110"/>
      <c r="F940" s="110"/>
      <c r="G940" s="110"/>
      <c r="H940" s="110"/>
      <c r="I940" s="110"/>
      <c r="J940" s="110"/>
      <c r="K940" s="111"/>
      <c r="L940" s="113"/>
      <c r="M940" s="114"/>
      <c r="N940" s="114"/>
      <c r="O940" s="114"/>
      <c r="P940" s="114"/>
      <c r="Q940" s="114"/>
      <c r="R940" s="114"/>
    </row>
    <row r="941" spans="1:18" x14ac:dyDescent="0.3">
      <c r="A941" s="123"/>
      <c r="B941" s="109"/>
      <c r="C941" s="113"/>
      <c r="D941" s="113"/>
      <c r="E941" s="110"/>
      <c r="F941" s="110"/>
      <c r="G941" s="110"/>
      <c r="H941" s="110"/>
      <c r="I941" s="110"/>
      <c r="J941" s="110"/>
      <c r="K941" s="111"/>
      <c r="L941" s="113"/>
      <c r="M941" s="114"/>
      <c r="N941" s="114"/>
      <c r="O941" s="114"/>
      <c r="P941" s="114"/>
      <c r="Q941" s="114"/>
      <c r="R941" s="114"/>
    </row>
    <row r="942" spans="1:18" x14ac:dyDescent="0.3">
      <c r="A942" s="122"/>
      <c r="B942" s="109"/>
      <c r="C942" s="113"/>
      <c r="D942" s="113"/>
      <c r="E942" s="110"/>
      <c r="F942" s="110"/>
      <c r="G942" s="110"/>
      <c r="H942" s="110"/>
      <c r="I942" s="110"/>
      <c r="J942" s="110"/>
      <c r="K942" s="111"/>
      <c r="L942" s="113"/>
      <c r="M942" s="114"/>
      <c r="N942" s="114"/>
      <c r="O942" s="114"/>
      <c r="P942" s="114"/>
      <c r="Q942" s="114"/>
      <c r="R942" s="114"/>
    </row>
    <row r="943" spans="1:18" x14ac:dyDescent="0.3">
      <c r="A943" s="123"/>
      <c r="B943" s="109"/>
      <c r="C943" s="113"/>
      <c r="D943" s="113"/>
      <c r="E943" s="110"/>
      <c r="F943" s="110"/>
      <c r="G943" s="110"/>
      <c r="H943" s="126"/>
      <c r="I943" s="110"/>
      <c r="J943" s="110"/>
      <c r="K943" s="111"/>
      <c r="L943" s="113"/>
      <c r="M943" s="114"/>
      <c r="N943" s="114"/>
      <c r="O943" s="114"/>
      <c r="P943" s="114"/>
      <c r="Q943" s="114"/>
      <c r="R943" s="114"/>
    </row>
    <row r="944" spans="1:18" x14ac:dyDescent="0.3">
      <c r="A944" s="123"/>
      <c r="B944" s="109"/>
      <c r="C944" s="113"/>
      <c r="D944" s="113"/>
      <c r="E944" s="110"/>
      <c r="F944" s="110"/>
      <c r="G944" s="110"/>
      <c r="H944" s="110"/>
      <c r="I944" s="110"/>
      <c r="J944" s="110"/>
      <c r="K944" s="111"/>
      <c r="L944" s="113"/>
      <c r="M944" s="114"/>
      <c r="N944" s="114"/>
      <c r="O944" s="114"/>
      <c r="P944" s="114"/>
      <c r="Q944" s="114"/>
      <c r="R944" s="114"/>
    </row>
    <row r="945" spans="1:18" x14ac:dyDescent="0.3">
      <c r="A945" s="123"/>
      <c r="B945" s="109"/>
      <c r="C945" s="113"/>
      <c r="D945" s="113"/>
      <c r="E945" s="110"/>
      <c r="F945" s="110"/>
      <c r="G945" s="110"/>
      <c r="H945" s="123"/>
      <c r="I945" s="110"/>
      <c r="J945" s="110"/>
      <c r="K945" s="111"/>
      <c r="L945" s="113"/>
      <c r="M945" s="114"/>
      <c r="N945" s="114"/>
      <c r="O945" s="114"/>
      <c r="P945" s="114"/>
      <c r="Q945" s="114"/>
      <c r="R945" s="114"/>
    </row>
    <row r="946" spans="1:18" x14ac:dyDescent="0.3">
      <c r="A946" s="115"/>
      <c r="B946" s="109"/>
      <c r="C946" s="113"/>
      <c r="D946" s="113"/>
      <c r="E946" s="116"/>
      <c r="F946" s="116"/>
      <c r="G946" s="116"/>
      <c r="H946" s="115"/>
      <c r="I946" s="116"/>
      <c r="J946" s="116"/>
      <c r="K946" s="117"/>
      <c r="L946" s="113"/>
      <c r="M946" s="114"/>
      <c r="N946" s="114"/>
      <c r="O946" s="114"/>
      <c r="P946" s="114"/>
      <c r="Q946" s="114"/>
      <c r="R946" s="114"/>
    </row>
    <row r="947" spans="1:18" x14ac:dyDescent="0.3">
      <c r="A947" s="123"/>
      <c r="B947" s="109"/>
      <c r="C947" s="113"/>
      <c r="D947" s="113"/>
      <c r="E947" s="110"/>
      <c r="F947" s="110"/>
      <c r="G947" s="110"/>
      <c r="H947" s="123"/>
      <c r="I947" s="110"/>
      <c r="J947" s="110"/>
      <c r="K947" s="111"/>
      <c r="L947" s="113"/>
      <c r="M947" s="114"/>
      <c r="N947" s="114"/>
      <c r="O947" s="114"/>
      <c r="P947" s="114"/>
      <c r="Q947" s="114"/>
      <c r="R947" s="114"/>
    </row>
    <row r="948" spans="1:18" x14ac:dyDescent="0.3">
      <c r="A948" s="122"/>
      <c r="B948" s="109"/>
      <c r="C948" s="113"/>
      <c r="D948" s="113"/>
      <c r="E948" s="110"/>
      <c r="F948" s="110"/>
      <c r="G948" s="110"/>
      <c r="H948" s="110"/>
      <c r="I948" s="110"/>
      <c r="J948" s="110"/>
      <c r="K948" s="111"/>
      <c r="L948" s="113"/>
      <c r="M948" s="114"/>
      <c r="N948" s="114"/>
      <c r="O948" s="114"/>
      <c r="P948" s="114"/>
      <c r="Q948" s="114"/>
      <c r="R948" s="114"/>
    </row>
    <row r="949" spans="1:18" x14ac:dyDescent="0.3">
      <c r="A949" s="123"/>
      <c r="B949" s="109"/>
      <c r="C949" s="113"/>
      <c r="D949" s="113"/>
      <c r="E949" s="110"/>
      <c r="F949" s="110"/>
      <c r="G949" s="110"/>
      <c r="H949" s="110"/>
      <c r="I949" s="110"/>
      <c r="J949" s="110"/>
      <c r="K949" s="111"/>
      <c r="L949" s="113"/>
      <c r="M949" s="114"/>
      <c r="N949" s="114"/>
      <c r="O949" s="114"/>
      <c r="P949" s="114"/>
      <c r="Q949" s="114"/>
      <c r="R949" s="114"/>
    </row>
    <row r="950" spans="1:18" x14ac:dyDescent="0.3">
      <c r="A950" s="123"/>
      <c r="B950" s="109"/>
      <c r="C950" s="113"/>
      <c r="D950" s="113"/>
      <c r="E950" s="110"/>
      <c r="F950" s="110"/>
      <c r="G950" s="110"/>
      <c r="H950" s="110"/>
      <c r="I950" s="110"/>
      <c r="J950" s="110"/>
      <c r="K950" s="111"/>
      <c r="L950" s="113"/>
      <c r="M950" s="114"/>
      <c r="N950" s="114"/>
      <c r="O950" s="114"/>
      <c r="P950" s="114"/>
      <c r="Q950" s="114"/>
      <c r="R950" s="114"/>
    </row>
    <row r="951" spans="1:18" x14ac:dyDescent="0.3">
      <c r="A951" s="123"/>
      <c r="B951" s="109"/>
      <c r="C951" s="113"/>
      <c r="D951" s="113"/>
      <c r="E951" s="110"/>
      <c r="F951" s="110"/>
      <c r="G951" s="110"/>
      <c r="H951" s="110"/>
      <c r="I951" s="110"/>
      <c r="J951" s="110"/>
      <c r="K951" s="111"/>
      <c r="L951" s="113"/>
      <c r="M951" s="114"/>
      <c r="N951" s="114"/>
      <c r="O951" s="114"/>
      <c r="P951" s="114"/>
      <c r="Q951" s="114"/>
      <c r="R951" s="114"/>
    </row>
    <row r="952" spans="1:18" x14ac:dyDescent="0.3">
      <c r="A952" s="123"/>
      <c r="B952" s="109"/>
      <c r="C952" s="113"/>
      <c r="D952" s="113"/>
      <c r="E952" s="110"/>
      <c r="F952" s="110"/>
      <c r="G952" s="110"/>
      <c r="H952" s="110"/>
      <c r="I952" s="110"/>
      <c r="J952" s="110"/>
      <c r="K952" s="111"/>
      <c r="L952" s="113"/>
      <c r="M952" s="114"/>
      <c r="N952" s="114"/>
      <c r="O952" s="114"/>
      <c r="P952" s="114"/>
      <c r="Q952" s="114"/>
      <c r="R952" s="114"/>
    </row>
    <row r="953" spans="1:18" x14ac:dyDescent="0.3">
      <c r="A953" s="123"/>
      <c r="B953" s="109"/>
      <c r="C953" s="113"/>
      <c r="D953" s="113"/>
      <c r="E953" s="110"/>
      <c r="F953" s="110"/>
      <c r="G953" s="110"/>
      <c r="H953" s="110"/>
      <c r="I953" s="110"/>
      <c r="J953" s="110"/>
      <c r="K953" s="111"/>
      <c r="L953" s="113"/>
      <c r="M953" s="114"/>
      <c r="N953" s="114"/>
      <c r="O953" s="114"/>
      <c r="P953" s="114"/>
      <c r="Q953" s="114"/>
      <c r="R953" s="114"/>
    </row>
    <row r="954" spans="1:18" x14ac:dyDescent="0.3">
      <c r="A954" s="123"/>
      <c r="B954" s="109"/>
      <c r="C954" s="113"/>
      <c r="D954" s="113"/>
      <c r="E954" s="110"/>
      <c r="F954" s="110"/>
      <c r="G954" s="110"/>
      <c r="H954" s="110"/>
      <c r="I954" s="110"/>
      <c r="J954" s="110"/>
      <c r="K954" s="122"/>
      <c r="L954" s="113"/>
      <c r="M954" s="114"/>
      <c r="N954" s="114"/>
      <c r="O954" s="114"/>
      <c r="P954" s="114"/>
      <c r="Q954" s="114"/>
      <c r="R954" s="114"/>
    </row>
    <row r="955" spans="1:18" x14ac:dyDescent="0.3">
      <c r="A955" s="123"/>
      <c r="B955" s="109"/>
      <c r="C955" s="113"/>
      <c r="D955" s="113"/>
      <c r="E955" s="110"/>
      <c r="F955" s="110"/>
      <c r="G955" s="110"/>
      <c r="H955" s="110"/>
      <c r="I955" s="110"/>
      <c r="J955" s="110"/>
      <c r="K955" s="122"/>
      <c r="L955" s="113"/>
      <c r="M955" s="114"/>
      <c r="N955" s="114"/>
      <c r="O955" s="114"/>
      <c r="P955" s="114"/>
      <c r="Q955" s="114"/>
      <c r="R955" s="114"/>
    </row>
    <row r="956" spans="1:18" x14ac:dyDescent="0.3">
      <c r="A956" s="123"/>
      <c r="B956" s="109"/>
      <c r="C956" s="113"/>
      <c r="D956" s="113"/>
      <c r="E956" s="110"/>
      <c r="F956" s="110"/>
      <c r="G956" s="110"/>
      <c r="H956" s="110"/>
      <c r="I956" s="110"/>
      <c r="J956" s="110"/>
      <c r="K956" s="122"/>
      <c r="L956" s="113"/>
      <c r="M956" s="114"/>
      <c r="N956" s="114"/>
      <c r="O956" s="114"/>
      <c r="P956" s="114"/>
      <c r="Q956" s="114"/>
      <c r="R956" s="114"/>
    </row>
    <row r="957" spans="1:18" x14ac:dyDescent="0.3">
      <c r="A957" s="123"/>
      <c r="B957" s="109"/>
      <c r="C957" s="113"/>
      <c r="D957" s="113"/>
      <c r="E957" s="110"/>
      <c r="F957" s="110"/>
      <c r="G957" s="110"/>
      <c r="H957" s="110"/>
      <c r="I957" s="110"/>
      <c r="J957" s="110"/>
      <c r="K957" s="122"/>
      <c r="L957" s="113"/>
      <c r="M957" s="114"/>
      <c r="N957" s="114"/>
      <c r="O957" s="114"/>
      <c r="P957" s="114"/>
      <c r="Q957" s="114"/>
      <c r="R957" s="114"/>
    </row>
    <row r="958" spans="1:18" x14ac:dyDescent="0.3">
      <c r="A958" s="123"/>
      <c r="B958" s="109"/>
      <c r="C958" s="113"/>
      <c r="D958" s="113"/>
      <c r="E958" s="110"/>
      <c r="F958" s="110"/>
      <c r="G958" s="110"/>
      <c r="H958" s="110"/>
      <c r="I958" s="110"/>
      <c r="J958" s="110"/>
      <c r="K958" s="122"/>
      <c r="L958" s="113"/>
      <c r="M958" s="114"/>
      <c r="N958" s="114"/>
      <c r="O958" s="114"/>
      <c r="P958" s="114"/>
      <c r="Q958" s="114"/>
      <c r="R958" s="114"/>
    </row>
    <row r="959" spans="1:18" x14ac:dyDescent="0.3">
      <c r="A959" s="123"/>
      <c r="B959" s="109"/>
      <c r="C959" s="113"/>
      <c r="D959" s="113"/>
      <c r="E959" s="110"/>
      <c r="F959" s="110"/>
      <c r="G959" s="110"/>
      <c r="H959" s="110"/>
      <c r="I959" s="110"/>
      <c r="J959" s="110"/>
      <c r="K959" s="122"/>
      <c r="L959" s="113"/>
      <c r="M959" s="114"/>
      <c r="N959" s="114"/>
      <c r="O959" s="114"/>
      <c r="P959" s="114"/>
      <c r="Q959" s="114"/>
      <c r="R959" s="114"/>
    </row>
    <row r="960" spans="1:18" x14ac:dyDescent="0.3">
      <c r="A960" s="123"/>
      <c r="B960" s="109"/>
      <c r="C960" s="113"/>
      <c r="D960" s="113"/>
      <c r="E960" s="110"/>
      <c r="F960" s="110"/>
      <c r="G960" s="110"/>
      <c r="H960" s="110"/>
      <c r="I960" s="110"/>
      <c r="J960" s="110"/>
      <c r="K960" s="122"/>
      <c r="L960" s="113"/>
      <c r="M960" s="114"/>
      <c r="N960" s="114"/>
      <c r="O960" s="114"/>
      <c r="P960" s="114"/>
      <c r="Q960" s="114"/>
      <c r="R960" s="114"/>
    </row>
    <row r="961" spans="1:18" x14ac:dyDescent="0.3">
      <c r="A961" s="123"/>
      <c r="B961" s="109"/>
      <c r="C961" s="113"/>
      <c r="D961" s="113"/>
      <c r="E961" s="110"/>
      <c r="F961" s="110"/>
      <c r="G961" s="110"/>
      <c r="H961" s="110"/>
      <c r="I961" s="110"/>
      <c r="J961" s="110"/>
      <c r="K961" s="122"/>
      <c r="L961" s="113"/>
      <c r="M961" s="114"/>
      <c r="N961" s="114"/>
      <c r="O961" s="114"/>
      <c r="P961" s="114"/>
      <c r="Q961" s="114"/>
      <c r="R961" s="114"/>
    </row>
    <row r="962" spans="1:18" x14ac:dyDescent="0.3">
      <c r="A962" s="123"/>
      <c r="B962" s="109"/>
      <c r="C962" s="113"/>
      <c r="D962" s="113"/>
      <c r="E962" s="110"/>
      <c r="F962" s="110"/>
      <c r="G962" s="110"/>
      <c r="H962" s="110"/>
      <c r="I962" s="110"/>
      <c r="J962" s="110"/>
      <c r="K962" s="111"/>
      <c r="L962" s="113"/>
      <c r="M962" s="114"/>
      <c r="N962" s="114"/>
      <c r="O962" s="114"/>
      <c r="P962" s="114"/>
      <c r="Q962" s="114"/>
      <c r="R962" s="114"/>
    </row>
    <row r="963" spans="1:18" x14ac:dyDescent="0.3">
      <c r="A963" s="123"/>
      <c r="B963" s="109"/>
      <c r="C963" s="113"/>
      <c r="D963" s="113"/>
      <c r="E963" s="110"/>
      <c r="F963" s="110"/>
      <c r="G963" s="110"/>
      <c r="H963" s="110"/>
      <c r="I963" s="110"/>
      <c r="J963" s="110"/>
      <c r="K963" s="111"/>
      <c r="L963" s="113"/>
      <c r="M963" s="114"/>
      <c r="N963" s="114"/>
      <c r="O963" s="114"/>
      <c r="P963" s="114"/>
      <c r="Q963" s="114"/>
      <c r="R963" s="114"/>
    </row>
    <row r="964" spans="1:18" x14ac:dyDescent="0.3">
      <c r="A964" s="123"/>
      <c r="B964" s="109"/>
      <c r="C964" s="113"/>
      <c r="D964" s="113"/>
      <c r="E964" s="110"/>
      <c r="F964" s="110"/>
      <c r="G964" s="110"/>
      <c r="H964" s="110"/>
      <c r="I964" s="110"/>
      <c r="J964" s="110"/>
      <c r="K964" s="111"/>
      <c r="L964" s="113"/>
      <c r="M964" s="114"/>
      <c r="N964" s="114"/>
      <c r="O964" s="114"/>
      <c r="P964" s="114"/>
      <c r="Q964" s="114"/>
      <c r="R964" s="114"/>
    </row>
    <row r="965" spans="1:18" x14ac:dyDescent="0.3">
      <c r="A965" s="123"/>
      <c r="B965" s="109"/>
      <c r="C965" s="113"/>
      <c r="D965" s="113"/>
      <c r="E965" s="110"/>
      <c r="F965" s="110"/>
      <c r="G965" s="110"/>
      <c r="H965" s="110"/>
      <c r="I965" s="110"/>
      <c r="J965" s="110"/>
      <c r="K965" s="111"/>
      <c r="L965" s="113"/>
      <c r="M965" s="114"/>
      <c r="N965" s="114"/>
      <c r="O965" s="114"/>
      <c r="P965" s="114"/>
      <c r="Q965" s="114"/>
      <c r="R965" s="114"/>
    </row>
    <row r="966" spans="1:18" x14ac:dyDescent="0.3">
      <c r="A966" s="123"/>
      <c r="B966" s="109"/>
      <c r="C966" s="113"/>
      <c r="D966" s="113"/>
      <c r="E966" s="110"/>
      <c r="F966" s="110"/>
      <c r="G966" s="110"/>
      <c r="H966" s="110"/>
      <c r="I966" s="110"/>
      <c r="J966" s="110"/>
      <c r="K966" s="111"/>
      <c r="L966" s="113"/>
      <c r="M966" s="114"/>
      <c r="N966" s="114"/>
      <c r="O966" s="114"/>
      <c r="P966" s="114"/>
      <c r="Q966" s="114"/>
      <c r="R966" s="114"/>
    </row>
    <row r="967" spans="1:18" x14ac:dyDescent="0.3">
      <c r="A967" s="123"/>
      <c r="B967" s="109"/>
      <c r="C967" s="113"/>
      <c r="D967" s="113"/>
      <c r="E967" s="110"/>
      <c r="F967" s="110"/>
      <c r="G967" s="110"/>
      <c r="H967" s="110"/>
      <c r="I967" s="110"/>
      <c r="J967" s="110"/>
      <c r="K967" s="111"/>
      <c r="L967" s="113"/>
      <c r="M967" s="114"/>
      <c r="N967" s="114"/>
      <c r="O967" s="114"/>
      <c r="P967" s="114"/>
      <c r="Q967" s="114"/>
      <c r="R967" s="114"/>
    </row>
    <row r="968" spans="1:18" x14ac:dyDescent="0.3">
      <c r="A968" s="123"/>
      <c r="B968" s="109"/>
      <c r="C968" s="113"/>
      <c r="D968" s="113"/>
      <c r="E968" s="110"/>
      <c r="F968" s="110"/>
      <c r="G968" s="110"/>
      <c r="H968" s="110"/>
      <c r="I968" s="110"/>
      <c r="J968" s="110"/>
      <c r="K968" s="111"/>
      <c r="L968" s="113"/>
      <c r="M968" s="114"/>
      <c r="N968" s="114"/>
      <c r="O968" s="114"/>
      <c r="P968" s="114"/>
      <c r="Q968" s="114"/>
      <c r="R968" s="114"/>
    </row>
    <row r="969" spans="1:18" x14ac:dyDescent="0.3">
      <c r="A969" s="123"/>
      <c r="B969" s="109"/>
      <c r="C969" s="113"/>
      <c r="D969" s="113"/>
      <c r="E969" s="110"/>
      <c r="F969" s="110"/>
      <c r="G969" s="110"/>
      <c r="H969" s="110"/>
      <c r="I969" s="110"/>
      <c r="J969" s="110"/>
      <c r="K969" s="111"/>
      <c r="L969" s="113"/>
      <c r="M969" s="114"/>
      <c r="N969" s="114"/>
      <c r="O969" s="114"/>
      <c r="P969" s="114"/>
      <c r="Q969" s="114"/>
      <c r="R969" s="114"/>
    </row>
    <row r="970" spans="1:18" x14ac:dyDescent="0.3">
      <c r="A970" s="123"/>
      <c r="B970" s="109"/>
      <c r="C970" s="113"/>
      <c r="D970" s="113"/>
      <c r="E970" s="110"/>
      <c r="F970" s="110"/>
      <c r="G970" s="110"/>
      <c r="H970" s="110"/>
      <c r="I970" s="110"/>
      <c r="J970" s="110"/>
      <c r="K970" s="111"/>
      <c r="L970" s="113"/>
      <c r="M970" s="114"/>
      <c r="N970" s="114"/>
      <c r="O970" s="114"/>
      <c r="P970" s="114"/>
      <c r="Q970" s="114"/>
      <c r="R970" s="114"/>
    </row>
    <row r="971" spans="1:18" x14ac:dyDescent="0.3">
      <c r="A971" s="123"/>
      <c r="B971" s="109"/>
      <c r="C971" s="113"/>
      <c r="D971" s="113"/>
      <c r="E971" s="110"/>
      <c r="F971" s="110"/>
      <c r="G971" s="110"/>
      <c r="H971" s="110"/>
      <c r="I971" s="110"/>
      <c r="J971" s="110"/>
      <c r="K971" s="111"/>
      <c r="L971" s="113"/>
      <c r="M971" s="114"/>
      <c r="N971" s="114"/>
      <c r="O971" s="114"/>
      <c r="P971" s="114"/>
      <c r="Q971" s="114"/>
      <c r="R971" s="114"/>
    </row>
    <row r="972" spans="1:18" x14ac:dyDescent="0.3">
      <c r="A972" s="123"/>
      <c r="B972" s="109"/>
      <c r="C972" s="113"/>
      <c r="D972" s="113"/>
      <c r="E972" s="110"/>
      <c r="F972" s="110"/>
      <c r="G972" s="110"/>
      <c r="H972" s="110"/>
      <c r="I972" s="110"/>
      <c r="J972" s="110"/>
      <c r="K972" s="111"/>
      <c r="L972" s="113"/>
      <c r="M972" s="114"/>
      <c r="N972" s="114"/>
      <c r="O972" s="114"/>
      <c r="P972" s="114"/>
      <c r="Q972" s="114"/>
      <c r="R972" s="114"/>
    </row>
    <row r="973" spans="1:18" x14ac:dyDescent="0.3">
      <c r="A973" s="123"/>
      <c r="B973" s="109"/>
      <c r="C973" s="113"/>
      <c r="D973" s="113"/>
      <c r="E973" s="110"/>
      <c r="F973" s="110"/>
      <c r="G973" s="110"/>
      <c r="H973" s="110"/>
      <c r="I973" s="110"/>
      <c r="J973" s="110"/>
      <c r="K973" s="111"/>
      <c r="L973" s="113"/>
      <c r="M973" s="114"/>
      <c r="N973" s="114"/>
      <c r="O973" s="114"/>
      <c r="P973" s="114"/>
      <c r="Q973" s="114"/>
      <c r="R973" s="1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BB76-AD21-4B2E-8CD1-D6A59138A325}">
  <dimension ref="A1:AKT22"/>
  <sheetViews>
    <sheetView workbookViewId="0">
      <pane xSplit="1" ySplit="1" topLeftCell="AKD2" activePane="bottomRight" state="frozen"/>
      <selection pane="topRight" activeCell="B1" sqref="B1"/>
      <selection pane="bottomLeft" activeCell="A2" sqref="A2"/>
      <selection pane="bottomRight" activeCell="B3" sqref="B3:AKT22"/>
    </sheetView>
  </sheetViews>
  <sheetFormatPr defaultRowHeight="14.4" x14ac:dyDescent="0.3"/>
  <cols>
    <col min="1" max="1" width="14.88671875" bestFit="1" customWidth="1"/>
    <col min="2" max="2" width="9.21875" bestFit="1" customWidth="1"/>
    <col min="951" max="951" width="8.44140625" customWidth="1"/>
  </cols>
  <sheetData>
    <row r="1" spans="1:982" x14ac:dyDescent="0.3">
      <c r="A1" s="81"/>
      <c r="B1" t="str">
        <f>Dissimilarity!B1</f>
        <v>Omaliinae</v>
      </c>
      <c r="C1" t="str">
        <f>Dissimilarity!C1</f>
        <v>Acidota cruentata</v>
      </c>
      <c r="D1" t="str">
        <f>Dissimilarity!D1</f>
        <v>Amphichrown canaliculatum</v>
      </c>
      <c r="E1" t="str">
        <f>Dissimilarity!E1</f>
        <v>Anthobium atrocephalum</v>
      </c>
      <c r="F1" t="str">
        <f>Dissimilarity!F1</f>
        <v xml:space="preserve">*Anthobium baudii (E) </v>
      </c>
      <c r="G1" t="str">
        <f>Dissimilarity!G1</f>
        <v>Anthobium ganglbaueri</v>
      </c>
      <c r="H1" t="str">
        <f>Dissimilarity!H1</f>
        <v>Anthobium melanocephalum</v>
      </c>
      <c r="I1" t="str">
        <f>Dissimilarity!I1</f>
        <v>Aphaenostemmus rhodicus</v>
      </c>
      <c r="J1" t="str">
        <f>Dissimilarity!J1</f>
        <v xml:space="preserve">*Boreaphilus fuelscheri (E) </v>
      </c>
      <c r="K1" t="str">
        <f>Dissimilarity!K1</f>
        <v xml:space="preserve">*Boreaphilus meybohmi (E) </v>
      </c>
      <c r="L1" t="str">
        <f>Dissimilarity!L1</f>
        <v>Boreaphilus velox</v>
      </c>
      <c r="M1" t="str">
        <f>Dissimilarity!M1</f>
        <v>Coryphium atratum</v>
      </c>
      <c r="N1" t="str">
        <f>Dissimilarity!N1</f>
        <v>Deliphrosoma angulatum</v>
      </c>
      <c r="O1" t="str">
        <f>Dissimilarity!O1</f>
        <v>Deliphrosoma fratellum</v>
      </c>
      <c r="P1" t="str">
        <f>Dissimilarity!P1</f>
        <v>Dialycera aspera</v>
      </c>
      <c r="Q1" t="str">
        <f>Dissimilarity!Q1</f>
        <v>Dropephylla gobanzi</v>
      </c>
      <c r="R1" t="str">
        <f>Dissimilarity!R1</f>
        <v>Dropephylla ioptera</v>
      </c>
      <c r="S1" t="str">
        <f>Dissimilarity!S1</f>
        <v>Dropephylla helenica</v>
      </c>
      <c r="T1" t="str">
        <f>Dissimilarity!T1</f>
        <v>Eusphalerum limbatum limbatum</v>
      </c>
      <c r="U1" t="str">
        <f>Dissimilarity!U1</f>
        <v>Eusphalerum zerchei</v>
      </c>
      <c r="V1" t="str">
        <f>Dissimilarity!V1</f>
        <v>Hapalaraea pygmaea</v>
      </c>
      <c r="W1" t="str">
        <f>Dissimilarity!W1</f>
        <v xml:space="preserve">Lesteva brondeeli (E) </v>
      </c>
      <c r="X1" t="str">
        <f>Dissimilarity!X1</f>
        <v xml:space="preserve">*Lesteva latipes (E) </v>
      </c>
      <c r="Y1" t="str">
        <f>Dissimilarity!Y1</f>
        <v>Lesteva longoelytrata</v>
      </c>
      <c r="Z1" t="str">
        <f>Dissimilarity!Z1</f>
        <v xml:space="preserve">Lesteva longoelytrata cretica (E) </v>
      </c>
      <c r="AA1" t="str">
        <f>Dissimilarity!AA1</f>
        <v xml:space="preserve">Lesteva nitidicollis (E) </v>
      </c>
      <c r="AB1" t="str">
        <f>Dissimilarity!AB1</f>
        <v xml:space="preserve">Lesteva szekessyi (E) </v>
      </c>
      <c r="AC1" t="str">
        <f>Dissimilarity!AC1</f>
        <v>Omalium caesum</v>
      </c>
      <c r="AD1" t="str">
        <f>Dissimilarity!AD1</f>
        <v>Omalium cinnamomeum</v>
      </c>
      <c r="AE1" t="str">
        <f>Dissimilarity!AE1</f>
        <v>Omalium excavatum</v>
      </c>
      <c r="AF1" t="str">
        <f>Dissimilarity!AF1</f>
        <v>Omalium henroti</v>
      </c>
      <c r="AG1" t="str">
        <f>Dissimilarity!AG1</f>
        <v>Omalium oxyacantha</v>
      </c>
      <c r="AH1" t="str">
        <f>Dissimilarity!AH1</f>
        <v>Omalium rhodicum</v>
      </c>
      <c r="AI1" t="str">
        <f>Dissimilarity!AI1</f>
        <v>Omalium riparium</v>
      </c>
      <c r="AJ1" t="str">
        <f>Dissimilarity!AJ1</f>
        <v>Omalium riparium impar</v>
      </c>
      <c r="AK1" t="str">
        <f>Dissimilarity!AK1</f>
        <v>Omalium rivulare</v>
      </c>
      <c r="AL1" t="str">
        <f>Dissimilarity!AL1</f>
        <v>Omalium rugatum</v>
      </c>
      <c r="AM1" t="str">
        <f>Dissimilarity!AM1</f>
        <v>Omalium turcicum</v>
      </c>
      <c r="AN1" t="str">
        <f>Dissimilarity!AN1</f>
        <v>Paraphloeostiba gayndahensis</v>
      </c>
      <c r="AO1" t="str">
        <f>Dissimilarity!AO1</f>
        <v>Pareudectus vitsiensis</v>
      </c>
      <c r="AP1" t="str">
        <f>Dissimilarity!AP1</f>
        <v>Philorinum hoffgarteni</v>
      </c>
      <c r="AQ1" t="str">
        <f>Dissimilarity!AQ1</f>
        <v>Phyllodrepa palpalis</v>
      </c>
      <c r="AR1" t="str">
        <f>Dissimilarity!AR1</f>
        <v>Phyllodrepa floralis</v>
      </c>
      <c r="AS1" t="str">
        <f>Dissimilarity!AS1</f>
        <v>Phyllodrepa ioptera</v>
      </c>
      <c r="AT1" t="str">
        <f>Dissimilarity!AT1</f>
        <v>Phyllodrepa melanocephla</v>
      </c>
      <c r="AU1" t="str">
        <f>Dissimilarity!AU1</f>
        <v>Proteininae</v>
      </c>
      <c r="AV1" t="str">
        <f>Dissimilarity!AV1</f>
        <v>Metopsia assingi</v>
      </c>
      <c r="AW1" t="str">
        <f>Dissimilarity!AW1</f>
        <v>Metopsia similis</v>
      </c>
      <c r="AX1" t="str">
        <f>Dissimilarity!AX1</f>
        <v>Megathrus bellevoyei</v>
      </c>
      <c r="AY1" t="str">
        <f>Dissimilarity!AY1</f>
        <v>Megathrus depressus</v>
      </c>
      <c r="AZ1" t="str">
        <f>Dissimilarity!AZ1</f>
        <v>Proteinus atomarius</v>
      </c>
      <c r="BA1" t="str">
        <f>Dissimilarity!BA1</f>
        <v>Proteinus brachypterus</v>
      </c>
      <c r="BB1" t="str">
        <f>Dissimilarity!BB1</f>
        <v>Proteinus creticus</v>
      </c>
      <c r="BC1" t="str">
        <f>Dissimilarity!BC1</f>
        <v>Proteinus ovalis</v>
      </c>
      <c r="BD1" t="str">
        <f>Dissimilarity!BD1</f>
        <v>Proteinus utrarius</v>
      </c>
      <c r="BE1" t="str">
        <f>Dissimilarity!BE1</f>
        <v>Micropeplinae</v>
      </c>
      <c r="BF1" t="str">
        <f>Dissimilarity!BF1</f>
        <v>Micropeplus fulvus</v>
      </c>
      <c r="BG1" t="str">
        <f>Dissimilarity!BG1</f>
        <v>Micropeplus latus</v>
      </c>
      <c r="BH1" t="str">
        <f>Dissimilarity!BH1</f>
        <v>Micropeplus porcatus</v>
      </c>
      <c r="BI1" t="str">
        <f>Dissimilarity!BI1</f>
        <v>Micropeplus ripicola</v>
      </c>
      <c r="BJ1" t="str">
        <f>Dissimilarity!BJ1</f>
        <v>Micropeplus staphylinoides</v>
      </c>
      <c r="BK1" t="str">
        <f>Dissimilarity!BK1</f>
        <v>Pselaphinae</v>
      </c>
      <c r="BL1" t="str">
        <f>Dissimilarity!BL1</f>
        <v xml:space="preserve">*Amauronyx assingi (E) </v>
      </c>
      <c r="BM1" t="str">
        <f>Dissimilarity!BM1</f>
        <v xml:space="preserve">Amauronyx paganettii (E) </v>
      </c>
      <c r="BN1" t="str">
        <f>Dissimilarity!BN1</f>
        <v>Batrisodes oculatus</v>
      </c>
      <c r="BO1" t="str">
        <f>Dissimilarity!BO1</f>
        <v xml:space="preserve">Batrisodes paganettii (E) </v>
      </c>
      <c r="BP1" t="str">
        <f>Dissimilarity!BP1</f>
        <v>Bibloplectus ambiguus</v>
      </c>
      <c r="BQ1" t="str">
        <f>Dissimilarity!BQ1</f>
        <v>Bibloplectus beaumonti</v>
      </c>
      <c r="BR1" t="str">
        <f>Dissimilarity!BR1</f>
        <v>Bibloplectus elegans</v>
      </c>
      <c r="BS1" t="str">
        <f>Dissimilarity!BS1</f>
        <v>Bibloplectus hellenicus</v>
      </c>
      <c r="BT1" t="str">
        <f>Dissimilarity!BT1</f>
        <v>Bibloplectus jeanelli</v>
      </c>
      <c r="BU1" t="str">
        <f>Dissimilarity!BU1</f>
        <v>Bibloplectus parvulus</v>
      </c>
      <c r="BV1" t="str">
        <f>Dissimilarity!BV1</f>
        <v>Brachygluta abrupta</v>
      </c>
      <c r="BW1" t="str">
        <f>Dissimilarity!BW1</f>
        <v>Brachygluta cavernosa</v>
      </c>
      <c r="BX1" t="str">
        <f>Dissimilarity!BX1</f>
        <v>Brachygluta foveola foveola</v>
      </c>
      <c r="BY1" t="str">
        <f>Dissimilarity!BY1</f>
        <v>Brachygluta furcata</v>
      </c>
      <c r="BZ1" t="str">
        <f>Dissimilarity!BZ1</f>
        <v xml:space="preserve">Brachygluta gnosiaca (E) </v>
      </c>
      <c r="CA1" t="str">
        <f>Dissimilarity!CA1</f>
        <v>Brachygluta helferi longispina</v>
      </c>
      <c r="CB1" t="str">
        <f>Dissimilarity!CB1</f>
        <v>Brachygluta ochanensis</v>
      </c>
      <c r="CC1" t="str">
        <f>Dissimilarity!CC1</f>
        <v>Brachygluta spinicoxis fuchsii</v>
      </c>
      <c r="CD1" t="str">
        <f>Dissimilarity!CD1</f>
        <v>Brachygluta transversalis</v>
      </c>
      <c r="CE1" t="str">
        <f>Dissimilarity!CE1</f>
        <v>Brachygluta xanthoptera</v>
      </c>
      <c r="CF1" t="str">
        <f>Dissimilarity!CF1</f>
        <v>Bryaxis anatolicus</v>
      </c>
      <c r="CG1" t="str">
        <f>Dissimilarity!CG1</f>
        <v>Bryaxis callipus</v>
      </c>
      <c r="CH1" t="str">
        <f>Dissimilarity!CH1</f>
        <v>Bryaxis convexus</v>
      </c>
      <c r="CI1" t="str">
        <f>Dissimilarity!CI1</f>
        <v>Bryaxis corcyreus</v>
      </c>
      <c r="CJ1" t="str">
        <f>Dissimilarity!CJ1</f>
        <v xml:space="preserve">*Bryaxis lesbius (E) </v>
      </c>
      <c r="CK1" t="str">
        <f>Dissimilarity!CK1</f>
        <v>Bryaxis pumilus</v>
      </c>
      <c r="CL1" t="str">
        <f>Dissimilarity!CL1</f>
        <v>*Braxis samothracicus (e)</v>
      </c>
      <c r="CM1" t="str">
        <f>Dissimilarity!CM1</f>
        <v>Bythinus acutangulus atticus</v>
      </c>
      <c r="CN1" t="str">
        <f>Dissimilarity!CN1</f>
        <v>Bythinus actangulus lunifer</v>
      </c>
      <c r="CO1" t="str">
        <f>Dissimilarity!CO1</f>
        <v xml:space="preserve">*Bythinus icariensis (E) </v>
      </c>
      <c r="CP1" t="str">
        <f>Dissimilarity!CP1</f>
        <v>Bythinus petulans</v>
      </c>
      <c r="CQ1" t="str">
        <f>Dissimilarity!CQ1</f>
        <v>Bythinus simplicipalpis</v>
      </c>
      <c r="CR1" t="str">
        <f>Dissimilarity!CR1</f>
        <v>Bythinus tener</v>
      </c>
      <c r="CS1" t="str">
        <f>Dissimilarity!CS1</f>
        <v xml:space="preserve">Claviger oertzeni (E) </v>
      </c>
      <c r="CT1" t="str">
        <f>Dissimilarity!CT1</f>
        <v>*Claviger sp. (undescribed)</v>
      </c>
      <c r="CU1" t="str">
        <f>Dissimilarity!CU1</f>
        <v>Ctenistes palpalis</v>
      </c>
      <c r="CV1" t="str">
        <f>Dissimilarity!CV1</f>
        <v>Enoptostomus globulicornis</v>
      </c>
      <c r="CW1" t="str">
        <f>Dissimilarity!CW1</f>
        <v>Euplectus frater</v>
      </c>
      <c r="CX1" t="str">
        <f>Dissimilarity!CX1</f>
        <v>Euplectus jonicus</v>
      </c>
      <c r="CY1" t="str">
        <f>Dissimilarity!CY1</f>
        <v>Euplectus mutator</v>
      </c>
      <c r="CZ1" t="str">
        <f>Dissimilarity!CZ1</f>
        <v xml:space="preserve">*Euplectus meybohmi (E) </v>
      </c>
      <c r="DA1" t="str">
        <f>Dissimilarity!DA1</f>
        <v>Euplectus verticalis</v>
      </c>
      <c r="DB1" t="str">
        <f>Dissimilarity!DB1</f>
        <v>Faronus distinctus</v>
      </c>
      <c r="DC1" t="str">
        <f>Dissimilarity!DC1</f>
        <v xml:space="preserve">*Faronus icariensis (E) </v>
      </c>
      <c r="DD1" t="str">
        <f>Dissimilarity!DD1</f>
        <v>Faronus parallelus</v>
      </c>
      <c r="DE1" t="str">
        <f>Dissimilarity!DE1</f>
        <v>Meliceria acanthifera</v>
      </c>
      <c r="DF1" t="str">
        <f>Dissimilarity!DF1</f>
        <v xml:space="preserve">*Namunia cavernicola (E) </v>
      </c>
      <c r="DG1" t="str">
        <f>Dissimilarity!DG1</f>
        <v>Namunia mymecophila</v>
      </c>
      <c r="DH1" t="str">
        <f>Dissimilarity!DH1</f>
        <v>Panaphantus atomus</v>
      </c>
      <c r="DI1" t="str">
        <f>Dissimilarity!DI1</f>
        <v>Paratychus mendax</v>
      </c>
      <c r="DJ1" t="str">
        <f>Dissimilarity!DJ1</f>
        <v xml:space="preserve">*Paratychus kerkisicus (E) </v>
      </c>
      <c r="DK1" t="str">
        <f>Dissimilarity!DK1</f>
        <v xml:space="preserve">*Protamaurops assingi (E) </v>
      </c>
      <c r="DL1" t="str">
        <f>Dissimilarity!DL1</f>
        <v>Reichenbachia chevrieri</v>
      </c>
      <c r="DM1" t="str">
        <f>Dissimilarity!DM1</f>
        <v>Reichenbachia nigriventris</v>
      </c>
      <c r="DN1" t="str">
        <f>Dissimilarity!DN1</f>
        <v>Rybaxis longicornis</v>
      </c>
      <c r="DO1" t="str">
        <f>Dissimilarity!DO1</f>
        <v>Tribatus creticus</v>
      </c>
      <c r="DP1" t="str">
        <f>Dissimilarity!DP1</f>
        <v>Trimium carpathicum</v>
      </c>
      <c r="DQ1" t="str">
        <f>Dissimilarity!DQ1</f>
        <v>Trimium caucasicum</v>
      </c>
      <c r="DR1" t="str">
        <f>Dissimilarity!DR1</f>
        <v>Trimium expandum</v>
      </c>
      <c r="DS1" t="str">
        <f>Dissimilarity!DS1</f>
        <v>Trimium libani</v>
      </c>
      <c r="DT1" t="str">
        <f>Dissimilarity!DT1</f>
        <v>Trissemus antennatus serricornis</v>
      </c>
      <c r="DU1" t="str">
        <f>Dissimilarity!DU1</f>
        <v>*Tychobythinus assingi (E)</v>
      </c>
      <c r="DV1" t="str">
        <f>Dissimilarity!DV1</f>
        <v xml:space="preserve">*Tychobythinus brachati (E) </v>
      </c>
      <c r="DW1" t="str">
        <f>Dissimilarity!DW1</f>
        <v>Tychobythinus cavifrons</v>
      </c>
      <c r="DX1" t="str">
        <f>Dissimilarity!DX1</f>
        <v>Tychobythinus pauper</v>
      </c>
      <c r="DY1" t="str">
        <f>Dissimilarity!DY1</f>
        <v>Tychus anatolicus</v>
      </c>
      <c r="DZ1" t="str">
        <f>Dissimilarity!DZ1</f>
        <v>Tychus apfelbecki</v>
      </c>
      <c r="EA1" t="str">
        <f>Dissimilarity!EA1</f>
        <v>Tychus caudatus</v>
      </c>
      <c r="EB1" t="str">
        <f>Dissimilarity!EB1</f>
        <v xml:space="preserve">Tychus carpathius (E) </v>
      </c>
      <c r="EC1" t="str">
        <f>Dissimilarity!EC1</f>
        <v>Tychus cordiger</v>
      </c>
      <c r="ED1" t="str">
        <f>Dissimilarity!ED1</f>
        <v xml:space="preserve">Tychus creticus (E) </v>
      </c>
      <c r="EE1" t="str">
        <f>Dissimilarity!EE1</f>
        <v>Tychus dalmatinus</v>
      </c>
      <c r="EF1" t="str">
        <f>Dissimilarity!EF1</f>
        <v xml:space="preserve">*Tychus icariensis (E) </v>
      </c>
      <c r="EG1" t="str">
        <f>Dissimilarity!EG1</f>
        <v xml:space="preserve">*Tychus jonicus (E) </v>
      </c>
      <c r="EH1" t="str">
        <f>Dissimilarity!EH1</f>
        <v xml:space="preserve">Tychus lagrecai (E) </v>
      </c>
      <c r="EI1" t="str">
        <f>Dissimilarity!EI1</f>
        <v>Tychus laminiger</v>
      </c>
      <c r="EJ1" t="str">
        <f>Dissimilarity!EJ1</f>
        <v xml:space="preserve">*Tychus lesbius (E) </v>
      </c>
      <c r="EK1" t="str">
        <f>Dissimilarity!EK1</f>
        <v xml:space="preserve">*Tychus moecha (E) </v>
      </c>
      <c r="EL1" t="str">
        <f>Dissimilarity!EL1</f>
        <v>Tychus pullus</v>
      </c>
      <c r="EM1" t="str">
        <f>Dissimilarity!EM1</f>
        <v xml:space="preserve">Tychus reitteranus (E) </v>
      </c>
      <c r="EN1" t="str">
        <f>Dissimilarity!EN1</f>
        <v>Tychus rhodensis</v>
      </c>
      <c r="EO1" t="str">
        <f>Dissimilarity!EO1</f>
        <v>Tychus rufus</v>
      </c>
      <c r="EP1" t="str">
        <f>Dissimilarity!EP1</f>
        <v xml:space="preserve">*Tychus torticornis (E) </v>
      </c>
      <c r="EQ1" t="str">
        <f>Dissimilarity!EQ1</f>
        <v xml:space="preserve">*Tychus triumphator (E) </v>
      </c>
      <c r="ER1" t="str">
        <f>Dissimilarity!ER1</f>
        <v xml:space="preserve">*Zoufalia corcyrea (E) </v>
      </c>
      <c r="ES1" t="str">
        <f>Dissimilarity!ES1</f>
        <v xml:space="preserve">*Zoufalia nobilis (E) </v>
      </c>
      <c r="ET1" t="str">
        <f>Dissimilarity!ET1</f>
        <v>Phloeocharinae</v>
      </c>
      <c r="EU1" t="str">
        <f>Dissimilarity!EU1</f>
        <v>Phloeocharis longipennis</v>
      </c>
      <c r="EV1" t="str">
        <f>Dissimilarity!EV1</f>
        <v>Phloeocharis subtilissima</v>
      </c>
      <c r="EW1" t="str">
        <f>Dissimilarity!EW1</f>
        <v>Tachyporinae</v>
      </c>
      <c r="EX1" t="str">
        <f>Dissimilarity!EX1</f>
        <v>Bolitobius castaneus castaneus</v>
      </c>
      <c r="EY1" t="str">
        <f>Dissimilarity!EY1</f>
        <v>Bolitobius inclinans</v>
      </c>
      <c r="EZ1" t="str">
        <f>Dissimilarity!EZ1</f>
        <v>Bryoporus multipunctus</v>
      </c>
      <c r="FA1" t="str">
        <f>Dissimilarity!FA1</f>
        <v>Cilea silphoides</v>
      </c>
      <c r="FB1" t="str">
        <f>Dissimilarity!FB1</f>
        <v>Ischnosoma loebli</v>
      </c>
      <c r="FC1" t="str">
        <f>Dissimilarity!FC1</f>
        <v>Ischnosoma longicorne</v>
      </c>
      <c r="FD1" t="str">
        <f>Dissimilarity!FD1</f>
        <v>Ischnosoma splendidum</v>
      </c>
      <c r="FE1" t="str">
        <f>Dissimilarity!FE1</f>
        <v>Lamprinodes pictus</v>
      </c>
      <c r="FF1" t="str">
        <f>Dissimilarity!FF1</f>
        <v>Lamprinus erythropterus</v>
      </c>
      <c r="FG1" t="str">
        <f>Dissimilarity!FG1</f>
        <v>Lordithon bimaculatus</v>
      </c>
      <c r="FH1" t="str">
        <f>Dissimilarity!FH1</f>
        <v>Lordithon exoletus</v>
      </c>
      <c r="FI1" t="str">
        <f>Dissimilarity!FI1</f>
        <v>Lordithon lunulatus</v>
      </c>
      <c r="FJ1" t="str">
        <f>Dissimilarity!FJ1</f>
        <v>Lordithon thoracicus</v>
      </c>
      <c r="FK1" t="str">
        <f>Dissimilarity!FK1</f>
        <v>Lordithon trinotatus</v>
      </c>
      <c r="FL1" t="str">
        <f>Dissimilarity!FL1</f>
        <v>Mycetoporus ambiguus</v>
      </c>
      <c r="FM1" t="str">
        <f>Dissimilarity!FM1</f>
        <v>Mycetoporus baudueri</v>
      </c>
      <c r="FN1" t="str">
        <f>Dissimilarity!FN1</f>
        <v>Mycetoporus bimaculatus</v>
      </c>
      <c r="FO1" t="str">
        <f>Dissimilarity!FO1</f>
        <v>Mycetoporus bosnicus</v>
      </c>
      <c r="FP1" t="str">
        <f>Dissimilarity!FP1</f>
        <v>Mycetoporus brucki</v>
      </c>
      <c r="FQ1" t="str">
        <f>Dissimilarity!FQ1</f>
        <v>Mycetoporus clavicornis</v>
      </c>
      <c r="FR1" t="str">
        <f>Dissimilarity!FR1</f>
        <v>Mycetoporus confinis</v>
      </c>
      <c r="FS1" t="str">
        <f>Dissimilarity!FS1</f>
        <v>Mycetoporus dispersus</v>
      </c>
      <c r="FT1" t="str">
        <f>Dissimilarity!FT1</f>
        <v>Mycetoporus erichsonanus</v>
      </c>
      <c r="FU1" t="str">
        <f>Dissimilarity!FU1</f>
        <v>Mycetoporus forticornis</v>
      </c>
      <c r="FV1" t="str">
        <f>Dissimilarity!FV1</f>
        <v>Mycetoporus glaber glaber</v>
      </c>
      <c r="FW1" t="str">
        <f>Dissimilarity!FW1</f>
        <v>Mycetoporus ignidorsum</v>
      </c>
      <c r="FX1" t="str">
        <f>Dissimilarity!FX1</f>
        <v>Mycetoporus imperialis</v>
      </c>
      <c r="FY1" t="str">
        <f>Dissimilarity!FY1</f>
        <v>Mycetoporus jonicus</v>
      </c>
      <c r="FZ1" t="str">
        <f>Dissimilarity!FZ1</f>
        <v>Mycetoporus longulus</v>
      </c>
      <c r="GA1" t="str">
        <f>Dissimilarity!GA1</f>
        <v>Mycetoporus macrocephalus</v>
      </c>
      <c r="GB1" t="str">
        <f>Dissimilarity!GB1</f>
        <v>Mycetoporus monticola</v>
      </c>
      <c r="GC1" t="str">
        <f>Dissimilarity!GC1</f>
        <v>Mycetoporus mulsanti</v>
      </c>
      <c r="GD1" t="str">
        <f>Dissimilarity!GD1</f>
        <v>Mycetoporus punctipennis</v>
      </c>
      <c r="GE1" t="str">
        <f>Dissimilarity!GE1</f>
        <v>Mycetoporus punctus</v>
      </c>
      <c r="GF1" t="str">
        <f>Dissimilarity!GF1</f>
        <v>Mycetoporus reichei</v>
      </c>
      <c r="GG1" t="str">
        <f>Dissimilarity!GG1</f>
        <v>Mycetoporus rufescens</v>
      </c>
      <c r="GH1" t="str">
        <f>Dissimilarity!GH1</f>
        <v>Mycetoporus simillimus</v>
      </c>
      <c r="GI1" t="str">
        <f>Dissimilarity!GI1</f>
        <v>Parabolitobius inclinans</v>
      </c>
      <c r="GJ1" t="str">
        <f>Dissimilarity!GJ1</f>
        <v>Sepedophilus apfelbecki</v>
      </c>
      <c r="GK1" t="str">
        <f>Dissimilarity!GK1</f>
        <v>Sepedophilus binotatus</v>
      </c>
      <c r="GL1" t="str">
        <f>Dissimilarity!GL1</f>
        <v>Sepedophilus immaculatus</v>
      </c>
      <c r="GM1" t="str">
        <f>Dissimilarity!GM1</f>
        <v>Sepedophilus obtusus</v>
      </c>
      <c r="GN1" t="str">
        <f>Dissimilarity!GN1</f>
        <v>Sepedophilus testaceus</v>
      </c>
      <c r="GO1" t="str">
        <f>Dissimilarity!GO1</f>
        <v>Tachinus bonvouloiri</v>
      </c>
      <c r="GP1" t="str">
        <f>Dissimilarity!GP1</f>
        <v>Tachnius corticinus</v>
      </c>
      <c r="GQ1" t="str">
        <f>Dissimilarity!GQ1</f>
        <v>Tachinus discoideus</v>
      </c>
      <c r="GR1" t="str">
        <f>Dissimilarity!GR1</f>
        <v>Tachinus laticollis</v>
      </c>
      <c r="GS1" t="str">
        <f>Dissimilarity!GS1</f>
        <v>Tachinus rufipes</v>
      </c>
      <c r="GT1" t="str">
        <f>Dissimilarity!GT1</f>
        <v>Tachinus scapularis</v>
      </c>
      <c r="GU1" t="str">
        <f>Dissimilarity!GU1</f>
        <v>Tachyporus abner</v>
      </c>
      <c r="GV1" t="str">
        <f>Dissimilarity!GV1</f>
        <v>Tachyporus assingi</v>
      </c>
      <c r="GW1" t="str">
        <f>Dissimilarity!GW1</f>
        <v>Tachyporus atriceps</v>
      </c>
      <c r="GX1" t="str">
        <f>Dissimilarity!GX1</f>
        <v>Tachyporus caucasicus</v>
      </c>
      <c r="GY1" t="str">
        <f>Dissimilarity!GY1</f>
        <v>Tachyporus chrysomelinus</v>
      </c>
      <c r="GZ1" t="str">
        <f>Dissimilarity!GZ1</f>
        <v xml:space="preserve">Tachyporus hypnorum </v>
      </c>
      <c r="HA1" t="str">
        <f>Dissimilarity!HA1</f>
        <v>Tachyporus nitidulus</v>
      </c>
      <c r="HB1" t="str">
        <f>Dissimilarity!HB1</f>
        <v>Tachyporus pusillus</v>
      </c>
      <c r="HC1" t="str">
        <f>Dissimilarity!HC1</f>
        <v>Tachyporus scitulus</v>
      </c>
      <c r="HD1" t="str">
        <f>Dissimilarity!HD1</f>
        <v>Tachyporus solutus</v>
      </c>
      <c r="HE1" t="str">
        <f>Dissimilarity!HE1</f>
        <v>Trichophyinae</v>
      </c>
      <c r="HF1" t="str">
        <f>Dissimilarity!HF1</f>
        <v>Trichophya pilicornis</v>
      </c>
      <c r="HG1" t="str">
        <f>Dissimilarity!HG1</f>
        <v>Habrocerinae</v>
      </c>
      <c r="HH1" t="str">
        <f>Dissimilarity!HH1</f>
        <v>Habrocerus capillaricornis</v>
      </c>
      <c r="HI1" t="str">
        <f>Dissimilarity!HI1</f>
        <v>Habrocerus cyprensis</v>
      </c>
      <c r="HJ1" t="str">
        <f>Dissimilarity!HJ1</f>
        <v>Habrocerus pisidicus</v>
      </c>
      <c r="HK1" t="str">
        <f>Dissimilarity!HK1</f>
        <v>Aleocharinae</v>
      </c>
      <c r="HL1" t="str">
        <f>Dissimilarity!HL1</f>
        <v>Acrotona muscorum</v>
      </c>
      <c r="HM1" t="str">
        <f>Dissimilarity!HM1</f>
        <v>Acrotona nigerrima</v>
      </c>
      <c r="HN1" t="str">
        <f>Dissimilarity!HN1</f>
        <v>Acrotona parens</v>
      </c>
      <c r="HO1" t="str">
        <f>Dissimilarity!HO1</f>
        <v>Acrotona parvula</v>
      </c>
      <c r="HP1" t="str">
        <f>Dissimilarity!HP1</f>
        <v>Acrotona troglodytes</v>
      </c>
      <c r="HQ1" t="str">
        <f>Dissimilarity!HQ1</f>
        <v>Alaobia scapularis</v>
      </c>
      <c r="HR1" t="str">
        <f>Dissimilarity!HR1</f>
        <v>Aleochara albopila</v>
      </c>
      <c r="HS1" t="str">
        <f>Dissimilarity!HS1</f>
        <v>Aleochara bipustulata</v>
      </c>
      <c r="HT1" t="str">
        <f>Dissimilarity!HT1</f>
        <v>Aleochara clavicornis</v>
      </c>
      <c r="HU1" t="str">
        <f>Dissimilarity!HU1</f>
        <v>Aleochara erythroptera</v>
      </c>
      <c r="HV1" t="str">
        <f>Dissimilarity!HV1</f>
        <v>Aleochara gridellii</v>
      </c>
      <c r="HW1" t="str">
        <f>Dissimilarity!HW1</f>
        <v>Aleochara haematoptera</v>
      </c>
      <c r="HX1" t="str">
        <f>Dissimilarity!HX1</f>
        <v>Aleochara laevigata</v>
      </c>
      <c r="HY1" t="str">
        <f>Dissimilarity!HY1</f>
        <v>Aleochara lanuginosa</v>
      </c>
      <c r="HZ1" t="str">
        <f>Dissimilarity!HZ1</f>
        <v>Aleochara lata</v>
      </c>
      <c r="IA1" t="str">
        <f>Dissimilarity!IA1</f>
        <v>Aleochara laticornis</v>
      </c>
      <c r="IB1" t="str">
        <f>Dissimilarity!IB1</f>
        <v>Aleochara maculata</v>
      </c>
      <c r="IC1" t="str">
        <f>Dissimilarity!IC1</f>
        <v>Aleochara maculipennis</v>
      </c>
      <c r="ID1" t="str">
        <f>Dissimilarity!ID1</f>
        <v>Aleochara rambouseki (hamulata)</v>
      </c>
      <c r="IE1" t="str">
        <f>Dissimilarity!IE1</f>
        <v>Aleochara tristis</v>
      </c>
      <c r="IF1" t="str">
        <f>Dissimilarity!IF1</f>
        <v>Aleochara verna</v>
      </c>
      <c r="IG1" t="str">
        <f>Dissimilarity!IG1</f>
        <v xml:space="preserve">Alevonota cretica (E) </v>
      </c>
      <c r="IH1" t="str">
        <f>Dissimilarity!IH1</f>
        <v>Alevonota egregia</v>
      </c>
      <c r="II1" t="str">
        <f>Dissimilarity!II1</f>
        <v>Alevonota gracilenta</v>
      </c>
      <c r="IJ1" t="str">
        <f>Dissimilarity!IJ1</f>
        <v>Alevonota libanotica</v>
      </c>
      <c r="IK1" t="str">
        <f>Dissimilarity!IK1</f>
        <v>Alevonota rufotestacea</v>
      </c>
      <c r="IL1" t="str">
        <f>Dissimilarity!IL1</f>
        <v>Aloconota aegea</v>
      </c>
      <c r="IM1" t="str">
        <f>Dissimilarity!IM1</f>
        <v xml:space="preserve">Aloconota brachyptera (E) </v>
      </c>
      <c r="IN1" t="str">
        <f>Dissimilarity!IN1</f>
        <v>Aloconota cambrica</v>
      </c>
      <c r="IO1" t="str">
        <f>Dissimilarity!IO1</f>
        <v>Aloconota coulsoni</v>
      </c>
      <c r="IP1" t="str">
        <f>Dissimilarity!IP1</f>
        <v>Aloconota greagaria</v>
      </c>
      <c r="IQ1" t="str">
        <f>Dissimilarity!IQ1</f>
        <v>Aloconota insecta</v>
      </c>
      <c r="IR1" t="str">
        <f>Dissimilarity!IR1</f>
        <v>Aloconota languida</v>
      </c>
      <c r="IS1" t="str">
        <f>Dissimilarity!IS1</f>
        <v>Aloconota lesbia</v>
      </c>
      <c r="IT1" t="str">
        <f>Dissimilarity!IT1</f>
        <v>Aloconota longicollis</v>
      </c>
      <c r="IU1" t="str">
        <f>Dissimilarity!IU1</f>
        <v>Aloconota mediterranea</v>
      </c>
      <c r="IV1" t="str">
        <f>Dissimilarity!IV1</f>
        <v xml:space="preserve">Aloconota minoica (E) </v>
      </c>
      <c r="IW1" t="str">
        <f>Dissimilarity!IW1</f>
        <v>Aloconota montenegrina</v>
      </c>
      <c r="IX1" t="str">
        <f>Dissimilarity!IX1</f>
        <v>Aloconota myrmicaria</v>
      </c>
      <c r="IY1" t="str">
        <f>Dissimilarity!IY1</f>
        <v>Aloconota planifrons</v>
      </c>
      <c r="IZ1" t="str">
        <f>Dissimilarity!IZ1</f>
        <v>Aloconota samia</v>
      </c>
      <c r="JA1" t="str">
        <f>Dissimilarity!JA1</f>
        <v>Aloconota subgrandis</v>
      </c>
      <c r="JB1" t="str">
        <f>Dissimilarity!JB1</f>
        <v>Aloconota sulcifrons</v>
      </c>
      <c r="JC1" t="str">
        <f>Dissimilarity!JC1</f>
        <v>Amarochara forticornis</v>
      </c>
      <c r="JD1" t="str">
        <f>Dissimilarity!JD1</f>
        <v>Amarochara wunderlei</v>
      </c>
      <c r="JE1" t="str">
        <f>Dissimilarity!JE1</f>
        <v>Amischa analis</v>
      </c>
      <c r="JF1" t="str">
        <f>Dissimilarity!JF1</f>
        <v>Amischa bifoveolata</v>
      </c>
      <c r="JG1" t="str">
        <f>Dissimilarity!JG1</f>
        <v>Amischa filum</v>
      </c>
      <c r="JH1" t="str">
        <f>Dissimilarity!JH1</f>
        <v>Amischa forcipata</v>
      </c>
      <c r="JI1" t="str">
        <f>Dissimilarity!JI1</f>
        <v>Amischa strupii</v>
      </c>
      <c r="JJ1" t="str">
        <f>Dissimilarity!JJ1</f>
        <v>Anaulacaspis laevigata</v>
      </c>
      <c r="JK1" t="str">
        <f>Dissimilarity!JK1</f>
        <v>Anaulacaspis nigra</v>
      </c>
      <c r="JL1" t="str">
        <f>Dissimilarity!JL1</f>
        <v>Anaulacaspis nigrina</v>
      </c>
      <c r="JM1" t="str">
        <f>Dissimilarity!JM1</f>
        <v>Apimela procera</v>
      </c>
      <c r="JN1" t="str">
        <f>Dissimilarity!JN1</f>
        <v>Atheta aegra</v>
      </c>
      <c r="JO1" t="str">
        <f>Dissimilarity!JO1</f>
        <v>Atheta aeneicollis</v>
      </c>
      <c r="JP1" t="str">
        <f>Dissimilarity!JP1</f>
        <v>Atheta amicula</v>
      </c>
      <c r="JQ1" t="str">
        <f>Dissimilarity!JQ1</f>
        <v>Atheta aquatilis</v>
      </c>
      <c r="JR1" t="str">
        <f>Dissimilarity!JR1</f>
        <v>Atheta atramentaria</v>
      </c>
      <c r="JS1" t="str">
        <f>Dissimilarity!JS1</f>
        <v>Atheta balcanicola</v>
      </c>
      <c r="JT1" t="str">
        <f>Dissimilarity!JT1</f>
        <v>Atheta benickiella</v>
      </c>
      <c r="JU1" t="str">
        <f>Dissimilarity!JU1</f>
        <v xml:space="preserve">Atheta biroi (E) </v>
      </c>
      <c r="JV1" t="str">
        <f>Dissimilarity!JV1</f>
        <v>Atheta bosnica</v>
      </c>
      <c r="JW1" t="str">
        <f>Dissimilarity!JW1</f>
        <v>Atheta brisouti</v>
      </c>
      <c r="JX1" t="str">
        <f>Dissimilarity!JX1</f>
        <v>Atheta castanoptera</v>
      </c>
      <c r="JY1" t="str">
        <f>Dissimilarity!JY1</f>
        <v>Atheta cauta</v>
      </c>
      <c r="JZ1" t="str">
        <f>Dissimilarity!JZ1</f>
        <v>Atheta clientula</v>
      </c>
      <c r="KA1" t="str">
        <f>Dissimilarity!KA1</f>
        <v>Atheta coriaria</v>
      </c>
      <c r="KB1" t="str">
        <f>Dissimilarity!KB1</f>
        <v>Atheta crassicornis</v>
      </c>
      <c r="KC1" t="str">
        <f>Dissimilarity!KC1</f>
        <v xml:space="preserve">Atheta cretica (E) </v>
      </c>
      <c r="KD1" t="str">
        <f>Dissimilarity!KD1</f>
        <v>Atheta debilis</v>
      </c>
      <c r="KE1" t="str">
        <f>Dissimilarity!KE1</f>
        <v>Atheta elongatula</v>
      </c>
      <c r="KF1" t="str">
        <f>Dissimilarity!KF1</f>
        <v>Atheta epirotica</v>
      </c>
      <c r="KG1" t="str">
        <f>Dissimilarity!KG1</f>
        <v>Atheta fimorum</v>
      </c>
      <c r="KH1" t="str">
        <f>Dissimilarity!KH1</f>
        <v>Atheta flavipes</v>
      </c>
      <c r="KI1" t="str">
        <f>Dissimilarity!KI1</f>
        <v>Atheta fungi fungi</v>
      </c>
      <c r="KJ1" t="str">
        <f>Dissimilarity!KJ1</f>
        <v>Atheta fussi</v>
      </c>
      <c r="KK1" t="str">
        <f>Dissimilarity!KK1</f>
        <v>Atheta gagatina</v>
      </c>
      <c r="KL1" t="str">
        <f>Dissimilarity!KL1</f>
        <v>Atheta graminicola</v>
      </c>
      <c r="KM1" t="str">
        <f>Dissimilarity!KM1</f>
        <v>Atheta harwoodi</v>
      </c>
      <c r="KN1" t="str">
        <f>Dissimilarity!KN1</f>
        <v>Atheta hummleri</v>
      </c>
      <c r="KO1" t="str">
        <f>Dissimilarity!KO1</f>
        <v>Atheta hypnorum</v>
      </c>
      <c r="KP1" t="str">
        <f>Dissimilarity!KP1</f>
        <v>Atheta ischnocera</v>
      </c>
      <c r="KQ1" t="str">
        <f>Dissimilarity!KQ1</f>
        <v>Atheta laevana</v>
      </c>
      <c r="KR1" t="str">
        <f>Dissimilarity!KR1</f>
        <v>Atheta laevicauda</v>
      </c>
      <c r="KS1" t="str">
        <f>Dissimilarity!KS1</f>
        <v>Atheta laevigata</v>
      </c>
      <c r="KT1" t="str">
        <f>Dissimilarity!KT1</f>
        <v>Atheta laticollis</v>
      </c>
      <c r="KU1" t="str">
        <f>Dissimilarity!KU1</f>
        <v>Atheta longicornis</v>
      </c>
      <c r="KV1" t="str">
        <f>Dissimilarity!KV1</f>
        <v>Atheta luridipennis</v>
      </c>
      <c r="KW1" t="str">
        <f>Dissimilarity!KW1</f>
        <v>Atheta luctuosa</v>
      </c>
      <c r="KX1" t="str">
        <f>Dissimilarity!KX1</f>
        <v>Atheta marcida</v>
      </c>
      <c r="KY1" t="str">
        <f>Dissimilarity!KY1</f>
        <v>Atheta meybohmi</v>
      </c>
      <c r="KZ1" t="str">
        <f>Dissimilarity!KZ1</f>
        <v>Atheta nigra</v>
      </c>
      <c r="LA1" t="str">
        <f>Dissimilarity!LA1</f>
        <v>Atheta nigritula</v>
      </c>
      <c r="LB1" t="str">
        <f>Dissimilarity!LB1</f>
        <v>Atheta oblita</v>
      </c>
      <c r="LC1" t="str">
        <f>Dissimilarity!LC1</f>
        <v>Atheta occulta</v>
      </c>
      <c r="LD1" t="str">
        <f>Dissimilarity!LD1</f>
        <v>Atheta opacicollis</v>
      </c>
      <c r="LE1" t="str">
        <f>Dissimilarity!LE1</f>
        <v>Atheta orbata</v>
      </c>
      <c r="LF1" t="str">
        <f>Dissimilarity!LF1</f>
        <v>Atheta orosana</v>
      </c>
      <c r="LG1" t="str">
        <f>Dissimilarity!LG1</f>
        <v>Atheta palustris</v>
      </c>
      <c r="LH1" t="str">
        <f>Dissimilarity!LH1</f>
        <v>Atheta pittionii</v>
      </c>
      <c r="LI1" t="str">
        <f>Dissimilarity!LI1</f>
        <v>Atheta putrida</v>
      </c>
      <c r="LJ1" t="str">
        <f>Dissimilarity!LJ1</f>
        <v>Atheta ravilla</v>
      </c>
      <c r="LK1" t="str">
        <f>Dissimilarity!LK1</f>
        <v>Atheta sodalis</v>
      </c>
      <c r="LL1" t="str">
        <f>Dissimilarity!LL1</f>
        <v>Atheta speculum</v>
      </c>
      <c r="LM1" t="str">
        <f>Dissimilarity!LM1</f>
        <v>Atheta subtilis</v>
      </c>
      <c r="LN1" t="str">
        <f>Dissimilarity!LN1</f>
        <v>Atheta testaceipes</v>
      </c>
      <c r="LO1" t="str">
        <f>Dissimilarity!LO1</f>
        <v xml:space="preserve">Atheta triangulum </v>
      </c>
      <c r="LP1" t="str">
        <f>Dissimilarity!LP1</f>
        <v>Atheta trinotata</v>
      </c>
      <c r="LQ1" t="str">
        <f>Dissimilarity!LQ1</f>
        <v>Atheta vaga</v>
      </c>
      <c r="LR1" t="str">
        <f>Dissimilarity!LR1</f>
        <v>Autalia longicornis</v>
      </c>
      <c r="LS1" t="str">
        <f>Dissimilarity!LS1</f>
        <v>Autalia rivularis</v>
      </c>
      <c r="LT1" t="str">
        <f>Dissimilarity!LT1</f>
        <v xml:space="preserve">Bellatheta albimontis (E) </v>
      </c>
      <c r="LU1" t="str">
        <f>Dissimilarity!LU1</f>
        <v>Bellatheta idana (E)</v>
      </c>
      <c r="LV1" t="str">
        <f>Dissimilarity!LV1</f>
        <v>Bolitochara bella</v>
      </c>
      <c r="LW1" t="str">
        <f>Dissimilarity!LW1</f>
        <v>Bolitochara obliqua</v>
      </c>
      <c r="LX1" t="str">
        <f>Dissimilarity!LX1</f>
        <v xml:space="preserve">*Borboropora corcyrana (E) </v>
      </c>
      <c r="LY1" t="str">
        <f>Dissimilarity!LY1</f>
        <v>Brachida exigua</v>
      </c>
      <c r="LZ1" t="str">
        <f>Dissimilarity!LZ1</f>
        <v>Brundinia meridionalis</v>
      </c>
      <c r="MA1" t="str">
        <f>Dissimilarity!MA1</f>
        <v>Callicerus rigidicornis</v>
      </c>
      <c r="MB1" t="str">
        <f>Dissimilarity!MB1</f>
        <v>Caloderina hierosolymitana</v>
      </c>
      <c r="MC1" t="str">
        <f>Dissimilarity!MC1</f>
        <v>Cordalia anatolica</v>
      </c>
      <c r="MD1" t="str">
        <f>Dissimilarity!MD1</f>
        <v>Cordalia obscura</v>
      </c>
      <c r="ME1" t="str">
        <f>Dissimilarity!ME1</f>
        <v>Cousya defecta</v>
      </c>
      <c r="MF1" t="str">
        <f>Dissimilarity!MF1</f>
        <v>Cousya dimorpha</v>
      </c>
      <c r="MG1" t="str">
        <f>Dissimilarity!MG1</f>
        <v>Crataraea suturalis</v>
      </c>
      <c r="MH1" t="str">
        <f>Dissimilarity!MH1</f>
        <v>Cypha graeca</v>
      </c>
      <c r="MI1" t="str">
        <f>Dissimilarity!MI1</f>
        <v>Cypha longicornis</v>
      </c>
      <c r="MJ1" t="str">
        <f>Dissimilarity!MJ1</f>
        <v>Cypha spathulata</v>
      </c>
      <c r="MK1" t="str">
        <f>Dissimilarity!MK1</f>
        <v>Cypha tenebricosa</v>
      </c>
      <c r="ML1" t="str">
        <f>Dissimilarity!ML1</f>
        <v>Deinopsis erosa</v>
      </c>
      <c r="MM1" t="str">
        <f>Dissimilarity!MM1</f>
        <v>Dexiogyia corticina</v>
      </c>
      <c r="MN1" t="str">
        <f>Dissimilarity!MN1</f>
        <v>Diestota guadalupensis</v>
      </c>
      <c r="MO1" t="str">
        <f>Dissimilarity!MO1</f>
        <v>Dilacra luteipes</v>
      </c>
      <c r="MP1" t="str">
        <f>Dissimilarity!MP1</f>
        <v>Dilacra pruinosa</v>
      </c>
      <c r="MQ1" t="str">
        <f>Dissimilarity!MQ1</f>
        <v>Dinusa cretica</v>
      </c>
      <c r="MR1" t="str">
        <f>Dissimilarity!MR1</f>
        <v>Dinusa smyrnensis</v>
      </c>
      <c r="MS1" t="str">
        <f>Dissimilarity!MS1</f>
        <v>Drusilla canaliculata</v>
      </c>
      <c r="MT1" t="str">
        <f>Dissimilarity!MT1</f>
        <v xml:space="preserve">Drusilla cretica (E) </v>
      </c>
      <c r="MU1" t="str">
        <f>Dissimilarity!MU1</f>
        <v>Enalodroma hepatica</v>
      </c>
      <c r="MV1" t="str">
        <f>Dissimilarity!MV1</f>
        <v>Eurodotina inquinula</v>
      </c>
      <c r="MW1" t="str">
        <f>Dissimilarity!MW1</f>
        <v xml:space="preserve">*Euryalea picipennis (E) </v>
      </c>
      <c r="MX1" t="str">
        <f>Dissimilarity!MX1</f>
        <v>Falagria caesa</v>
      </c>
      <c r="MY1" t="str">
        <f>Dissimilarity!MY1</f>
        <v>Falagria sulcata</v>
      </c>
      <c r="MZ1" t="str">
        <f>Dissimilarity!MZ1</f>
        <v>Falagrioma thoracica</v>
      </c>
      <c r="NA1" t="str">
        <f>Dissimilarity!NA1</f>
        <v xml:space="preserve">Geostiba albimontis (E) </v>
      </c>
      <c r="NB1" t="str">
        <f>Dissimilarity!NB1</f>
        <v>Geostiba armata</v>
      </c>
      <c r="NC1" t="str">
        <f>Dissimilarity!NC1</f>
        <v>Geostiba breviuter</v>
      </c>
      <c r="ND1" t="str">
        <f>Dissimilarity!ND1</f>
        <v xml:space="preserve">*Geostiba cyprensis (E) </v>
      </c>
      <c r="NE1" t="str">
        <f>Dissimilarity!NE1</f>
        <v xml:space="preserve">Geostiba diktiana (E) </v>
      </c>
      <c r="NF1" t="str">
        <f>Dissimilarity!NF1</f>
        <v>Geostiba euboica</v>
      </c>
      <c r="NG1" t="str">
        <f>Dissimilarity!NG1</f>
        <v xml:space="preserve">Geostiba exsecta (E) </v>
      </c>
      <c r="NH1" t="str">
        <f>Dissimilarity!NH1</f>
        <v>Geostiba fthiotisensis</v>
      </c>
      <c r="NI1" t="str">
        <f>Dissimilarity!NI1</f>
        <v xml:space="preserve">Geostiba icaria (E) </v>
      </c>
      <c r="NJ1" t="str">
        <f>Dissimilarity!NJ1</f>
        <v xml:space="preserve">Geostiba idaea (E) </v>
      </c>
      <c r="NK1" t="str">
        <f>Dissimilarity!NK1</f>
        <v>Geostiba lucens</v>
      </c>
      <c r="NL1" t="str">
        <f>Dissimilarity!NL1</f>
        <v>Geostiba maxiana</v>
      </c>
      <c r="NM1" t="str">
        <f>Dissimilarity!NM1</f>
        <v xml:space="preserve">Geostiba meybohmi (E) </v>
      </c>
      <c r="NN1" t="str">
        <f>Dissimilarity!NN1</f>
        <v>Geostiba obtusangula</v>
      </c>
      <c r="NO1" t="str">
        <f>Dissimilarity!NO1</f>
        <v>Geostiba oertzeni</v>
      </c>
      <c r="NP1" t="str">
        <f>Dissimilarity!NP1</f>
        <v xml:space="preserve">Geostiba paulexsecta (E) </v>
      </c>
      <c r="NQ1" t="str">
        <f>Dissimilarity!NQ1</f>
        <v xml:space="preserve">*Geostiba perdita (E) </v>
      </c>
      <c r="NR1" t="str">
        <f>Dissimilarity!NR1</f>
        <v xml:space="preserve">*Geostiba plicipennis (E) </v>
      </c>
      <c r="NS1" t="str">
        <f>Dissimilarity!NS1</f>
        <v>Geostiba rhodiensis</v>
      </c>
      <c r="NT1" t="str">
        <f>Dissimilarity!NT1</f>
        <v xml:space="preserve">Geostiba thryptisensis (E) </v>
      </c>
      <c r="NU1" t="str">
        <f>Dissimilarity!NU1</f>
        <v>Geostiba torisuturalis</v>
      </c>
      <c r="NV1" t="str">
        <f>Dissimilarity!NV1</f>
        <v>Geostiba varnousica</v>
      </c>
      <c r="NW1" t="str">
        <f>Dissimilarity!NW1</f>
        <v>Gnypeta carbonaria</v>
      </c>
      <c r="NX1" t="str">
        <f>Dissimilarity!NX1</f>
        <v>Gyrophaena affinis</v>
      </c>
      <c r="NY1" t="str">
        <f>Dissimilarity!NY1</f>
        <v>Gyrophaena joyi</v>
      </c>
      <c r="NZ1" t="str">
        <f>Dissimilarity!NZ1</f>
        <v>Gyrophaena lucidula</v>
      </c>
      <c r="OA1" t="str">
        <f>Dissimilarity!OA1</f>
        <v>Halobrecta algae</v>
      </c>
      <c r="OB1" t="str">
        <f>Dissimilarity!OB1</f>
        <v>Halobrecta flavipes</v>
      </c>
      <c r="OC1" t="str">
        <f>Dissimilarity!OC1</f>
        <v>Haploglossa villosula</v>
      </c>
      <c r="OD1" t="str">
        <f>Dissimilarity!OD1</f>
        <v>Heterota plumbea</v>
      </c>
      <c r="OE1" t="str">
        <f>Dissimilarity!OE1</f>
        <v>Holobus flavicornis</v>
      </c>
      <c r="OF1" t="str">
        <f>Dissimilarity!OF1</f>
        <v>Homoeusa acuminata</v>
      </c>
      <c r="OG1" t="str">
        <f>Dissimilarity!OG1</f>
        <v>Hydrosmecta fluviatilis</v>
      </c>
      <c r="OH1" t="str">
        <f>Dissimilarity!OH1</f>
        <v>Hydrosmecta fragilis</v>
      </c>
      <c r="OI1" t="str">
        <f>Dissimilarity!OI1</f>
        <v>Hydrosmecta insularum</v>
      </c>
      <c r="OJ1" t="str">
        <f>Dissimilarity!OJ1</f>
        <v>Ischnoglossa proxila</v>
      </c>
      <c r="OK1" t="str">
        <f>Dissimilarity!OK1</f>
        <v>Ischnoglossa turcica</v>
      </c>
      <c r="OL1" t="str">
        <f>Dissimilarity!OL1</f>
        <v>Ischnopoda umbratica</v>
      </c>
      <c r="OM1" t="str">
        <f>Dissimilarity!OM1</f>
        <v>Leptusa asperata</v>
      </c>
      <c r="ON1" t="str">
        <f>Dissimilarity!ON1</f>
        <v xml:space="preserve">*Leptusa cerrutii (E) </v>
      </c>
      <c r="OO1" t="str">
        <f>Dissimilarity!OO1</f>
        <v xml:space="preserve">*Leptusa cypria (E) </v>
      </c>
      <c r="OP1" t="str">
        <f>Dissimilarity!OP1</f>
        <v>Leptusa jelineki</v>
      </c>
      <c r="OQ1" t="str">
        <f>Dissimilarity!OQ1</f>
        <v>Leptusa meschniggi</v>
      </c>
      <c r="OR1" t="str">
        <f>Dissimilarity!OR1</f>
        <v>Leptusa peristerica</v>
      </c>
      <c r="OS1" t="str">
        <f>Dissimilarity!OS1</f>
        <v>Leptusa reitteri</v>
      </c>
      <c r="OT1" t="str">
        <f>Dissimilarity!OT1</f>
        <v>Leptusa ruficollis</v>
      </c>
      <c r="OU1" t="str">
        <f>Dissimilarity!OU1</f>
        <v>Leptusa samia</v>
      </c>
      <c r="OV1" t="str">
        <f>Dissimilarity!OV1</f>
        <v>Leptusa sororella</v>
      </c>
      <c r="OW1" t="str">
        <f>Dissimilarity!OW1</f>
        <v>Leptusa winneguthiana</v>
      </c>
      <c r="OX1" t="str">
        <f>Dissimilarity!OX1</f>
        <v>Liogluta alpestris</v>
      </c>
      <c r="OY1" t="str">
        <f>Dissimilarity!OY1</f>
        <v>Liogluta longiuscula</v>
      </c>
      <c r="OZ1" t="str">
        <f>Dissimilarity!OZ1</f>
        <v>Liogluta microptera</v>
      </c>
      <c r="PA1" t="str">
        <f>Dissimilarity!PA1</f>
        <v>Lyprocorrhe anceps</v>
      </c>
      <c r="PB1" t="str">
        <f>Dissimilarity!PB1</f>
        <v>Maurachelia roubali</v>
      </c>
      <c r="PC1" t="str">
        <f>Dissimilarity!PC1</f>
        <v>Meotica parasita</v>
      </c>
      <c r="PD1" t="str">
        <f>Dissimilarity!PD1</f>
        <v>Myllaena dubia</v>
      </c>
      <c r="PE1" t="str">
        <f>Dissimilarity!PE1</f>
        <v>Myllaena infuscata</v>
      </c>
      <c r="PF1" t="str">
        <f>Dissimilarity!PF1</f>
        <v>Myllaena intermedia</v>
      </c>
      <c r="PG1" t="str">
        <f>Dissimilarity!PG1</f>
        <v>Myllaena lesbia</v>
      </c>
      <c r="PH1" t="str">
        <f>Dissimilarity!PH1</f>
        <v>Myllaena kraatzi</v>
      </c>
      <c r="PI1" t="str">
        <f>Dissimilarity!PI1</f>
        <v>Myllaena minuta</v>
      </c>
      <c r="PJ1" t="str">
        <f>Dissimilarity!PJ1</f>
        <v>Myrmecopora anatolica</v>
      </c>
      <c r="PK1" t="str">
        <f>Dissimilarity!PK1</f>
        <v>Myrmecopora boehmi</v>
      </c>
      <c r="PL1" t="str">
        <f>Dissimilarity!PL1</f>
        <v>Myrmecopora convexula</v>
      </c>
      <c r="PM1" t="str">
        <f>Dissimilarity!PM1</f>
        <v xml:space="preserve">Myrmecopora elisa (E) </v>
      </c>
      <c r="PN1" t="str">
        <f>Dissimilarity!PN1</f>
        <v xml:space="preserve">Myrmecopora fornicata (E) </v>
      </c>
      <c r="PO1" t="str">
        <f>Dissimilarity!PO1</f>
        <v>Myrmecopora fugax</v>
      </c>
      <c r="PP1" t="str">
        <f>Dissimilarity!PP1</f>
        <v xml:space="preserve">Myrmecopora idana (E) </v>
      </c>
      <c r="PQ1" t="str">
        <f>Dissimilarity!PQ1</f>
        <v>Myrmecopora laesa</v>
      </c>
      <c r="PR1" t="str">
        <f>Dissimilarity!PR1</f>
        <v xml:space="preserve">Myrmecopora plana (E) </v>
      </c>
      <c r="PS1" t="str">
        <f>Dissimilarity!PS1</f>
        <v>Myrmecopora pygmaea</v>
      </c>
      <c r="PT1" t="str">
        <f>Dissimilarity!PT1</f>
        <v xml:space="preserve">Myrmecopora rhodica (E) </v>
      </c>
      <c r="PU1" t="str">
        <f>Dissimilarity!PU1</f>
        <v xml:space="preserve">Myrmecopora sulcata </v>
      </c>
      <c r="PV1" t="str">
        <f>Dissimilarity!PV1</f>
        <v xml:space="preserve">Myrmecopora thriptica (E) </v>
      </c>
      <c r="PW1" t="str">
        <f>Dissimilarity!PW1</f>
        <v>Myrmecopora uvida</v>
      </c>
      <c r="PX1" t="str">
        <f>Dissimilarity!PX1</f>
        <v>Myrmoecia plicata</v>
      </c>
      <c r="PY1" t="str">
        <f>Dissimilarity!PY1</f>
        <v>Nehemitropia lividipennis</v>
      </c>
      <c r="PZ1" t="str">
        <f>Dissimilarity!PZ1</f>
        <v>Notothecta flavipes</v>
      </c>
      <c r="QA1" t="str">
        <f>Dissimilarity!QA1</f>
        <v>Notothecta pisidica</v>
      </c>
      <c r="QB1" t="str">
        <f>Dissimilarity!QB1</f>
        <v>Ocalea badia</v>
      </c>
      <c r="QC1" t="str">
        <f>Dissimilarity!QC1</f>
        <v>Ocalea brachyptera</v>
      </c>
      <c r="QD1" t="str">
        <f>Dissimilarity!QD1</f>
        <v>Ocalea concolor</v>
      </c>
      <c r="QE1" t="str">
        <f>Dissimilarity!QE1</f>
        <v xml:space="preserve">Ocalea cretica (E) </v>
      </c>
      <c r="QF1" t="str">
        <f>Dissimilarity!QF1</f>
        <v>Ocalea puncticollis</v>
      </c>
      <c r="QG1" t="str">
        <f>Dissimilarity!QG1</f>
        <v>Ocalea robusta</v>
      </c>
      <c r="QH1" t="str">
        <f>Dissimilarity!QH1</f>
        <v>Ocalea ruficollis</v>
      </c>
      <c r="QI1" t="str">
        <f>Dissimilarity!QI1</f>
        <v>?*Oligocharina corcyrica</v>
      </c>
      <c r="QJ1" t="str">
        <f>Dissimilarity!QJ1</f>
        <v>Oligota anatolica</v>
      </c>
      <c r="QK1" t="str">
        <f>Dissimilarity!QK1</f>
        <v>Oligota granaria</v>
      </c>
      <c r="QL1" t="str">
        <f>Dissimilarity!QL1</f>
        <v>Oligota lohsei</v>
      </c>
      <c r="QM1" t="str">
        <f>Dissimilarity!QM1</f>
        <v>Oligota parva</v>
      </c>
      <c r="QN1" t="str">
        <f>Dissimilarity!QN1</f>
        <v>Oligota picipes</v>
      </c>
      <c r="QO1" t="str">
        <f>Dissimilarity!QO1</f>
        <v>Oligota pusillima</v>
      </c>
      <c r="QP1" t="str">
        <f>Dissimilarity!QP1</f>
        <v>Oligota pumilio</v>
      </c>
      <c r="QQ1" t="str">
        <f>Dissimilarity!QQ1</f>
        <v>Ousipalia caesula</v>
      </c>
      <c r="QR1" t="str">
        <f>Dissimilarity!QR1</f>
        <v>Oxypoda abdominalis</v>
      </c>
      <c r="QS1" t="str">
        <f>Dissimilarity!QS1</f>
        <v>Oxypoda acutissima</v>
      </c>
      <c r="QT1" t="str">
        <f>Dissimilarity!QT1</f>
        <v>Oxypoda altermans</v>
      </c>
      <c r="QU1" t="str">
        <f>Dissimilarity!QU1</f>
        <v>Oxypoda annularis</v>
      </c>
      <c r="QV1" t="str">
        <f>Dissimilarity!QV1</f>
        <v>Oxypoda attenuata</v>
      </c>
      <c r="QW1" t="str">
        <f>Dissimilarity!QW1</f>
        <v xml:space="preserve">Oxypoda bicornuta (E) </v>
      </c>
      <c r="QX1" t="str">
        <f>Dissimilarity!QX1</f>
        <v>Oxypoda bimaculata</v>
      </c>
      <c r="QY1" t="str">
        <f>Dissimilarity!QY1</f>
        <v>Oxypoda brevicornis</v>
      </c>
      <c r="QZ1" t="str">
        <f>Dissimilarity!QZ1</f>
        <v>Oxypoda carbonaria</v>
      </c>
      <c r="RA1" t="str">
        <f>Dissimilarity!RA1</f>
        <v xml:space="preserve">Oxypoda cretica (E) </v>
      </c>
      <c r="RB1" t="str">
        <f>Dissimilarity!RB1</f>
        <v>Oxypoda exoleta</v>
      </c>
      <c r="RC1" t="str">
        <f>Dissimilarity!RC1</f>
        <v>Oxypoda ferruginea</v>
      </c>
      <c r="RD1" t="str">
        <f>Dissimilarity!RD1</f>
        <v>Oxypoda flavicornis</v>
      </c>
      <c r="RE1" t="str">
        <f>Dissimilarity!RE1</f>
        <v>Oxypoda formosa</v>
      </c>
      <c r="RF1" t="str">
        <f>Dissimilarity!RF1</f>
        <v>Oxypoda haemorrhoa</v>
      </c>
      <c r="RG1" t="str">
        <f>Dissimilarity!RG1</f>
        <v xml:space="preserve">Oxypoda idana (E) </v>
      </c>
      <c r="RH1" t="str">
        <f>Dissimilarity!RH1</f>
        <v>Oxypoda ignorata</v>
      </c>
      <c r="RI1" t="str">
        <f>Dissimilarity!RI1</f>
        <v>Oxypoda induta</v>
      </c>
      <c r="RJ1" t="str">
        <f>Dissimilarity!RJ1</f>
        <v xml:space="preserve">*Oxypoda kerkisica (E) </v>
      </c>
      <c r="RK1" t="str">
        <f>Dissimilarity!RK1</f>
        <v>Oxypoda lesbia</v>
      </c>
      <c r="RL1" t="str">
        <f>Dissimilarity!RL1</f>
        <v>Oxypoda libanotica</v>
      </c>
      <c r="RM1" t="str">
        <f>Dissimilarity!RM1</f>
        <v>Oxypoda lurida</v>
      </c>
      <c r="RN1" t="str">
        <f>Dissimilarity!RN1</f>
        <v>Oxypoda moczarskii</v>
      </c>
      <c r="RO1" t="str">
        <f>Dissimilarity!RO1</f>
        <v>Oxypoda moreatica</v>
      </c>
      <c r="RP1" t="str">
        <f>Dissimilarity!RP1</f>
        <v>Oxypoda mulsanti</v>
      </c>
      <c r="RQ1" t="str">
        <f>Dissimilarity!RQ1</f>
        <v>Oxypoda mutata</v>
      </c>
      <c r="RR1" t="str">
        <f>Dissimilarity!RR1</f>
        <v>Oxypoda nova</v>
      </c>
      <c r="RS1" t="str">
        <f>Dissimilarity!RS1</f>
        <v>Oxypoda obscuricollis</v>
      </c>
      <c r="RT1" t="str">
        <f>Dissimilarity!RT1</f>
        <v>Oxypoda opaca</v>
      </c>
      <c r="RU1" t="str">
        <f>Dissimilarity!RU1</f>
        <v>Oxypoda praecox</v>
      </c>
      <c r="RV1" t="str">
        <f>Dissimilarity!RV1</f>
        <v>Oxypoda recondita</v>
      </c>
      <c r="RW1" t="str">
        <f>Dissimilarity!RW1</f>
        <v>Oxypoda scheerpeltziana</v>
      </c>
      <c r="RX1" t="str">
        <f>Dissimilarity!RX1</f>
        <v>Oxypoda schminkei</v>
      </c>
      <c r="RY1" t="str">
        <f>Dissimilarity!RY1</f>
        <v>Oxypoda subnitida</v>
      </c>
      <c r="RZ1" t="str">
        <f>Dissimilarity!RZ1</f>
        <v>Oxypoda togata</v>
      </c>
      <c r="SA1" t="str">
        <f>Dissimilarity!SA1</f>
        <v>Oxupoda turcica</v>
      </c>
      <c r="SB1" t="str">
        <f>Dissimilarity!SB1</f>
        <v>Oxypoda vicina</v>
      </c>
      <c r="SC1" t="str">
        <f>Dissimilarity!SC1</f>
        <v>Oxypoda vittata</v>
      </c>
      <c r="SD1" t="str">
        <f>Dissimilarity!SD1</f>
        <v>Paraleptusa wunderlei</v>
      </c>
      <c r="SE1" t="str">
        <f>Dissimilarity!SE1</f>
        <v>Parocyusa longitarsis</v>
      </c>
      <c r="SF1" t="str">
        <f>Dissimilarity!SF1</f>
        <v>Pella cinctipennis</v>
      </c>
      <c r="SG1" t="str">
        <f>Dissimilarity!SG1</f>
        <v>Pella funesta</v>
      </c>
      <c r="SH1" t="str">
        <f>Dissimilarity!SH1</f>
        <v>Pella humeralis</v>
      </c>
      <c r="SI1" t="str">
        <f>Dissimilarity!SI1</f>
        <v>Phloeopora corticalis</v>
      </c>
      <c r="SJ1" t="str">
        <f>Dissimilarity!SJ1</f>
        <v>Phloeopora teres</v>
      </c>
      <c r="SK1" t="str">
        <f>Dissimilarity!SK1</f>
        <v>Phytosus balticus</v>
      </c>
      <c r="SL1" t="str">
        <f>Dissimilarity!SL1</f>
        <v xml:space="preserve">Phytosus holtzi (E) </v>
      </c>
      <c r="SM1" t="str">
        <f>Dissimilarity!SM1</f>
        <v>Piochardia reitteri</v>
      </c>
      <c r="SN1" t="str">
        <f>Dissimilarity!SN1</f>
        <v>Platyola balcanica</v>
      </c>
      <c r="SO1" t="str">
        <f>Dissimilarity!SO1</f>
        <v>Pronomaea picea</v>
      </c>
      <c r="SP1" t="str">
        <f>Dissimilarity!SP1</f>
        <v xml:space="preserve">Pronomaea wunderlei (E) </v>
      </c>
      <c r="SQ1" t="str">
        <f>Dissimilarity!SQ1</f>
        <v>Pseudocalea angulata</v>
      </c>
      <c r="SR1" t="str">
        <f>Dissimilarity!SR1</f>
        <v>Pseudosemiris kaufmanni</v>
      </c>
      <c r="SS1" t="str">
        <f>Dissimilarity!SS1</f>
        <v>Rhopalocerina clavigera</v>
      </c>
      <c r="ST1" t="str">
        <f>Dissimilarity!ST1</f>
        <v>Tachyusa agilis</v>
      </c>
      <c r="SU1" t="str">
        <f>Dissimilarity!SU1</f>
        <v>Tachyusa balteata</v>
      </c>
      <c r="SV1" t="str">
        <f>Dissimilarity!SV1</f>
        <v>Tachyusa constricta</v>
      </c>
      <c r="SW1" t="str">
        <f>Dissimilarity!SW1</f>
        <v>Tachyusa nitella</v>
      </c>
      <c r="SX1" t="str">
        <f>Dissimilarity!SX1</f>
        <v>Tachyusa objecta</v>
      </c>
      <c r="SY1" t="str">
        <f>Dissimilarity!SY1</f>
        <v>Taxicera moczarskii</v>
      </c>
      <c r="SZ1" t="str">
        <f>Dissimilarity!SZ1</f>
        <v>Taxicera sericophila</v>
      </c>
      <c r="TA1" t="str">
        <f>Dissimilarity!TA1</f>
        <v>Tectusa apollonis</v>
      </c>
      <c r="TB1" t="str">
        <f>Dissimilarity!TB1</f>
        <v xml:space="preserve">Tectusa callicera (E) </v>
      </c>
      <c r="TC1" t="str">
        <f>Dissimilarity!TC1</f>
        <v xml:space="preserve">Tectusa diktiana (E) </v>
      </c>
      <c r="TD1" t="str">
        <f>Dissimilarity!TD1</f>
        <v>Tectusa longiuter</v>
      </c>
      <c r="TE1" t="str">
        <f>Dissimilarity!TE1</f>
        <v>Tectusa rastrifera</v>
      </c>
      <c r="TF1" t="str">
        <f>Dissimilarity!TF1</f>
        <v>Tectusa recta</v>
      </c>
      <c r="TG1" t="str">
        <f>Dissimilarity!TG1</f>
        <v xml:space="preserve">Tectusa thriptica (E) </v>
      </c>
      <c r="TH1" t="str">
        <f>Dissimilarity!TH1</f>
        <v>Tectusa timfristosensis</v>
      </c>
      <c r="TI1" t="str">
        <f>Dissimilarity!TI1</f>
        <v>Tectusa vardousiensis</v>
      </c>
      <c r="TJ1" t="str">
        <f>Dissimilarity!TJ1</f>
        <v>Tectusa viduus</v>
      </c>
      <c r="TK1" t="str">
        <f>Dissimilarity!TK1</f>
        <v>Tetralaucopora longitarsis</v>
      </c>
      <c r="TL1" t="str">
        <f>Dissimilarity!TL1</f>
        <v>Thecturota marchii</v>
      </c>
      <c r="TM1" t="str">
        <f>Dissimilarity!TM1</f>
        <v>Thiasophila angulata</v>
      </c>
      <c r="TN1" t="str">
        <f>Dissimilarity!TN1</f>
        <v>Typhlocyptus pandellei</v>
      </c>
      <c r="TO1" t="str">
        <f>Dissimilarity!TO1</f>
        <v>Zyras collaris</v>
      </c>
      <c r="TP1" t="str">
        <f>Dissimilarity!TP1</f>
        <v>Zyras haworthi</v>
      </c>
      <c r="TQ1" t="str">
        <f>Dissimilarity!TQ1</f>
        <v>Scaphidiinae</v>
      </c>
      <c r="TR1" t="str">
        <f>Dissimilarity!TR1</f>
        <v>Scaphidium quadrimaculatum</v>
      </c>
      <c r="TS1" t="str">
        <f>Dissimilarity!TS1</f>
        <v>Scaphisoma agaricinum</v>
      </c>
      <c r="TT1" t="str">
        <f>Dissimilarity!TT1</f>
        <v>Scaphisoma corcyricum</v>
      </c>
      <c r="TU1" t="str">
        <f>Dissimilarity!TU1</f>
        <v>Oxytelinae</v>
      </c>
      <c r="TV1" t="str">
        <f>Dissimilarity!TV1</f>
        <v>Anotylus clypeonitens</v>
      </c>
      <c r="TW1" t="str">
        <f>Dissimilarity!TW1</f>
        <v>Anotylus complanatus</v>
      </c>
      <c r="TX1" t="str">
        <f>Dissimilarity!TX1</f>
        <v>Anotylus inustus</v>
      </c>
      <c r="TY1" t="str">
        <f>Dissimilarity!TY1</f>
        <v>Anotylus nitidulus</v>
      </c>
      <c r="TZ1" t="str">
        <f>Dissimilarity!TZ1</f>
        <v>Anotylus pumilus</v>
      </c>
      <c r="UA1" t="str">
        <f>Dissimilarity!UA1</f>
        <v>Anotylus rugosus</v>
      </c>
      <c r="UB1" t="str">
        <f>Dissimilarity!UB1</f>
        <v>Anotylus sculpturatus</v>
      </c>
      <c r="UC1" t="str">
        <f>Dissimilarity!UC1</f>
        <v>Anotylus speculifrons</v>
      </c>
      <c r="UD1" t="str">
        <f>Dissimilarity!UD1</f>
        <v>Anotylus tetracarinatus</v>
      </c>
      <c r="UE1" t="str">
        <f>Dissimilarity!UE1</f>
        <v>Aploderus caelatus</v>
      </c>
      <c r="UF1" t="str">
        <f>Dissimilarity!UF1</f>
        <v>Aploderus lydicus</v>
      </c>
      <c r="UG1" t="str">
        <f>Dissimilarity!UG1</f>
        <v>Bledius bicornis</v>
      </c>
      <c r="UH1" t="str">
        <f>Dissimilarity!UH1</f>
        <v>Bledius corniger</v>
      </c>
      <c r="UI1" t="str">
        <f>Dissimilarity!UI1</f>
        <v>Bledius cribicollis</v>
      </c>
      <c r="UJ1" t="str">
        <f>Dissimilarity!UJ1</f>
        <v>Bledius fossor</v>
      </c>
      <c r="UK1" t="str">
        <f>Dissimilarity!UK1</f>
        <v>Bledius frisius</v>
      </c>
      <c r="UL1" t="str">
        <f>Dissimilarity!UL1</f>
        <v>Bledius furcatus</v>
      </c>
      <c r="UM1" t="str">
        <f>Dissimilarity!UM1</f>
        <v xml:space="preserve">Bledius minor minor </v>
      </c>
      <c r="UN1" t="str">
        <f>Dissimilarity!UN1</f>
        <v>Bledius spectabilis</v>
      </c>
      <c r="UO1" t="str">
        <f>Dissimilarity!UO1</f>
        <v>Bledius tristis</v>
      </c>
      <c r="UP1" t="str">
        <f>Dissimilarity!UP1</f>
        <v>Bledius unicornis</v>
      </c>
      <c r="UQ1" t="str">
        <f>Dissimilarity!UQ1</f>
        <v>Bledius verres</v>
      </c>
      <c r="UR1" t="str">
        <f>Dissimilarity!UR1</f>
        <v>Carpelimus alutaceus</v>
      </c>
      <c r="US1" t="str">
        <f>Dissimilarity!US1</f>
        <v>Carpelimus bilineatus</v>
      </c>
      <c r="UT1" t="str">
        <f>Dissimilarity!UT1</f>
        <v>?*Carpelimus corfuensis</v>
      </c>
      <c r="UU1" t="str">
        <f>Dissimilarity!UU1</f>
        <v>Carpelimus corticinus</v>
      </c>
      <c r="UV1" t="str">
        <f>Dissimilarity!UV1</f>
        <v>Carpelimus despectus</v>
      </c>
      <c r="UW1" t="str">
        <f>Dissimilarity!UW1</f>
        <v>Carpelimus foveolatus foveolatus</v>
      </c>
      <c r="UX1" t="str">
        <f>Dissimilarity!UX1</f>
        <v>Carpelimus fuliginosus</v>
      </c>
      <c r="UY1" t="str">
        <f>Dissimilarity!UY1</f>
        <v>Carpelimus gracilis</v>
      </c>
      <c r="UZ1" t="str">
        <f>Dissimilarity!UZ1</f>
        <v>Carpelimus nitidus</v>
      </c>
      <c r="VA1" t="str">
        <f>Dissimilarity!VA1</f>
        <v>Carpelimus obesus</v>
      </c>
      <c r="VB1" t="str">
        <f>Dissimilarity!VB1</f>
        <v>Carpelimus parvulus</v>
      </c>
      <c r="VC1" t="str">
        <f>Dissimilarity!VC1</f>
        <v>Carpelimus punctatellus</v>
      </c>
      <c r="VD1" t="str">
        <f>Dissimilarity!VD1</f>
        <v>Carpelimus punctipennis</v>
      </c>
      <c r="VE1" t="str">
        <f>Dissimilarity!VE1</f>
        <v>Carpelimus pusillus</v>
      </c>
      <c r="VF1" t="str">
        <f>Dissimilarity!VF1</f>
        <v>?*Carpelimus reitteri</v>
      </c>
      <c r="VG1" t="str">
        <f>Dissimilarity!VG1</f>
        <v>Carpelimus rivulare</v>
      </c>
      <c r="VH1" t="str">
        <f>Dissimilarity!VH1</f>
        <v>Carpelimus siculus</v>
      </c>
      <c r="VI1" t="str">
        <f>Dissimilarity!VI1</f>
        <v>Carpelimus similis</v>
      </c>
      <c r="VJ1" t="str">
        <f>Dissimilarity!VJ1</f>
        <v>Carpelimus subtilis</v>
      </c>
      <c r="VK1" t="str">
        <f>Dissimilarity!VK1</f>
        <v>Manda mandibularis</v>
      </c>
      <c r="VL1" t="str">
        <f>Dissimilarity!VL1</f>
        <v>Ochthephilus andalusiacus</v>
      </c>
      <c r="VM1" t="str">
        <f>Dissimilarity!VM1</f>
        <v>Ochthephilus angustior</v>
      </c>
      <c r="VN1" t="str">
        <f>Dissimilarity!VN1</f>
        <v>Ochthephilus aureus</v>
      </c>
      <c r="VO1" t="str">
        <f>Dissimilarity!VO1</f>
        <v>Ochthephilus lenkoranus</v>
      </c>
      <c r="VP1" t="str">
        <f>Dissimilarity!VP1</f>
        <v>Ochthephilus rosenhaueri</v>
      </c>
      <c r="VQ1" t="str">
        <f>Dissimilarity!VQ1</f>
        <v>Ochthephilus venustulus</v>
      </c>
      <c r="VR1" t="str">
        <f>Dissimilarity!VR1</f>
        <v>Oxytelus piceus</v>
      </c>
      <c r="VS1" t="str">
        <f>Dissimilarity!VS1</f>
        <v>Oxytelus sculptus</v>
      </c>
      <c r="VT1" t="str">
        <f>Dissimilarity!VT1</f>
        <v>Planeustomus cephalotes</v>
      </c>
      <c r="VU1" t="str">
        <f>Dissimilarity!VU1</f>
        <v>Planeustomus rosti</v>
      </c>
      <c r="VV1" t="str">
        <f>Dissimilarity!VV1</f>
        <v>Platystethus alutaceus</v>
      </c>
      <c r="VW1" t="str">
        <f>Dissimilarity!VW1</f>
        <v>Platystethus arenarius</v>
      </c>
      <c r="VX1" t="str">
        <f>Dissimilarity!VX1</f>
        <v>Platystethus capito</v>
      </c>
      <c r="VY1" t="str">
        <f>Dissimilarity!VY1</f>
        <v>Platystethus cornutus</v>
      </c>
      <c r="VZ1" t="str">
        <f>Dissimilarity!VZ1</f>
        <v>Platystethus degener</v>
      </c>
      <c r="WA1" t="str">
        <f>Dissimilarity!WA1</f>
        <v>Platystethus nitens</v>
      </c>
      <c r="WB1" t="str">
        <f>Dissimilarity!WB1</f>
        <v>Platystethus rufospinus</v>
      </c>
      <c r="WC1" t="str">
        <f>Dissimilarity!WC1</f>
        <v>Platystethus spinosus</v>
      </c>
      <c r="WD1" t="str">
        <f>Dissimilarity!WD1</f>
        <v>Thinobius gilvus</v>
      </c>
      <c r="WE1" t="str">
        <f>Dissimilarity!WE1</f>
        <v>Thinobius micros</v>
      </c>
      <c r="WF1" t="str">
        <f>Dissimilarity!WF1</f>
        <v>Thinobius petzi</v>
      </c>
      <c r="WG1" t="str">
        <f>Dissimilarity!WG1</f>
        <v>Thinobius smetanai</v>
      </c>
      <c r="WH1" t="str">
        <f>Dissimilarity!WH1</f>
        <v>Thinodromus bodemeyeri</v>
      </c>
      <c r="WI1" t="str">
        <f>Dissimilarity!WI1</f>
        <v>Steninae</v>
      </c>
      <c r="WJ1" t="str">
        <f>Dissimilarity!WJ1</f>
        <v>Stenus aceris</v>
      </c>
      <c r="WK1" t="str">
        <f>Dissimilarity!WK1</f>
        <v>Stenus anatolicus</v>
      </c>
      <c r="WL1" t="str">
        <f>Dissimilarity!WL1</f>
        <v>Stenus annulipes</v>
      </c>
      <c r="WM1" t="str">
        <f>Dissimilarity!WM1</f>
        <v xml:space="preserve">Stenus ariadne (E) </v>
      </c>
      <c r="WN1" t="str">
        <f>Dissimilarity!WN1</f>
        <v>Stenus assequens</v>
      </c>
      <c r="WO1" t="str">
        <f>Dissimilarity!WO1</f>
        <v>Stenus assequens assequens</v>
      </c>
      <c r="WP1" t="str">
        <f>Dissimilarity!WP1</f>
        <v>Stenus ater</v>
      </c>
      <c r="WQ1" t="str">
        <f>Dissimilarity!WQ1</f>
        <v>Stenus atratulus</v>
      </c>
      <c r="WR1" t="str">
        <f>Dissimilarity!WR1</f>
        <v>Stenus binotatus</v>
      </c>
      <c r="WS1" t="str">
        <f>Dissimilarity!WS1</f>
        <v>Stenus brunnipes</v>
      </c>
      <c r="WT1" t="str">
        <f>Dissimilarity!WT1</f>
        <v>Stenus brunnipes brunnipes</v>
      </c>
      <c r="WU1" t="str">
        <f>Dissimilarity!WU1</f>
        <v>Stenus brunnipes lepidus</v>
      </c>
      <c r="WV1" t="str">
        <f>Dissimilarity!WV1</f>
        <v>Stenus butrintensis</v>
      </c>
      <c r="WW1" t="str">
        <f>Dissimilarity!WW1</f>
        <v>Stenus capitulatus</v>
      </c>
      <c r="WX1" t="str">
        <f>Dissimilarity!WX1</f>
        <v>Stenus cephallenicus</v>
      </c>
      <c r="WY1" t="str">
        <f>Dissimilarity!WY1</f>
        <v>Stenus circularis</v>
      </c>
      <c r="WZ1" t="str">
        <f>Dissimilarity!WZ1</f>
        <v>Stenus clavicornis</v>
      </c>
      <c r="XA1" t="str">
        <f>Dissimilarity!XA1</f>
        <v>Stenus coarticollis drepanensis</v>
      </c>
      <c r="XB1" t="str">
        <f>Dissimilarity!XB1</f>
        <v xml:space="preserve">Stenus cordatoides </v>
      </c>
      <c r="XC1" t="str">
        <f>Dissimilarity!XC1</f>
        <v>Stenus cribratus</v>
      </c>
      <c r="XD1" t="str">
        <f>Dissimilarity!XD1</f>
        <v>Stenus erythrocnemus</v>
      </c>
      <c r="XE1" t="str">
        <f>Dissimilarity!XE1</f>
        <v>Stenus excellens</v>
      </c>
      <c r="XF1" t="str">
        <f>Dissimilarity!XF1</f>
        <v>Stenus flavipalpis</v>
      </c>
      <c r="XG1" t="str">
        <f>Dissimilarity!XG1</f>
        <v>Stenus fornicatus</v>
      </c>
      <c r="XH1" t="str">
        <f>Dissimilarity!XH1</f>
        <v>Stenus ganglbaueri</v>
      </c>
      <c r="XI1" t="str">
        <f>Dissimilarity!XI1</f>
        <v>Stenus glacialis</v>
      </c>
      <c r="XJ1" t="str">
        <f>Dissimilarity!XJ1</f>
        <v>Stenus glacialis cyaneus</v>
      </c>
      <c r="XK1" t="str">
        <f>Dissimilarity!XK1</f>
        <v>Stenus guttula</v>
      </c>
      <c r="XL1" t="str">
        <f>Dissimilarity!XL1</f>
        <v>Stenus horioni</v>
      </c>
      <c r="XM1" t="str">
        <f>Dissimilarity!XM1</f>
        <v>Stenus hospes</v>
      </c>
      <c r="XN1" t="str">
        <f>Dissimilarity!XN1</f>
        <v>Stenus ignotus</v>
      </c>
      <c r="XO1" t="str">
        <f>Dissimilarity!XO1</f>
        <v>Stenus impressus</v>
      </c>
      <c r="XP1" t="str">
        <f>Dissimilarity!XP1</f>
        <v>Stenus indifferens</v>
      </c>
      <c r="XQ1" t="str">
        <f>Dissimilarity!XQ1</f>
        <v>Stenus indtermedius</v>
      </c>
      <c r="XR1" t="str">
        <f>Dissimilarity!XR1</f>
        <v>Stenus latifrons</v>
      </c>
      <c r="XS1" t="str">
        <f>Dissimilarity!XS1</f>
        <v>Stenus ludyi</v>
      </c>
      <c r="XT1" t="str">
        <f>Dissimilarity!XT1</f>
        <v>Stenus maculiger</v>
      </c>
      <c r="XU1" t="str">
        <f>Dissimilarity!XU1</f>
        <v>Stenus melanopus</v>
      </c>
      <c r="XV1" t="str">
        <f>Dissimilarity!XV1</f>
        <v>Stenus morio</v>
      </c>
      <c r="XW1" t="str">
        <f>Dissimilarity!XW1</f>
        <v>Stenus ochropus</v>
      </c>
      <c r="XX1" t="str">
        <f>Dissimilarity!XX1</f>
        <v>Stenus ossium</v>
      </c>
      <c r="XY1" t="str">
        <f>Dissimilarity!XY1</f>
        <v>Stenus pallitarsis pallitarsis</v>
      </c>
      <c r="XZ1" t="str">
        <f>Dissimilarity!XZ1</f>
        <v>Stenus paludicola</v>
      </c>
      <c r="YA1" t="str">
        <f>Dissimilarity!YA1</f>
        <v>Stenus parcior</v>
      </c>
      <c r="YB1" t="str">
        <f>Dissimilarity!YB1</f>
        <v>Stenus picipennis</v>
      </c>
      <c r="YC1" t="str">
        <f>Dissimilarity!YC1</f>
        <v xml:space="preserve">Stenus picipes picipes </v>
      </c>
      <c r="YD1" t="str">
        <f>Dissimilarity!YD1</f>
        <v>Stenus planifrons</v>
      </c>
      <c r="YE1" t="str">
        <f>Dissimilarity!YE1</f>
        <v>Stenus planifrons planifrons</v>
      </c>
      <c r="YF1" t="str">
        <f>Dissimilarity!YF1</f>
        <v>Stenus similis</v>
      </c>
      <c r="YG1" t="str">
        <f>Dissimilarity!YG1</f>
        <v>Stenus subaeneus</v>
      </c>
      <c r="YH1" t="str">
        <f>Dissimilarity!YH1</f>
        <v>Stenus turbulentus</v>
      </c>
      <c r="YI1" t="str">
        <f>Dissimilarity!YI1</f>
        <v>Stenus turcicus</v>
      </c>
      <c r="YJ1" t="str">
        <f>Dissimilarity!YJ1</f>
        <v>Euaesthetinae</v>
      </c>
      <c r="YK1" t="str">
        <f>Dissimilarity!YK1</f>
        <v>Edaphus dissimilis</v>
      </c>
      <c r="YL1" t="str">
        <f>Dissimilarity!YL1</f>
        <v>Leptotyphlinae</v>
      </c>
      <c r="YM1" t="str">
        <f>Dissimilarity!YM1</f>
        <v xml:space="preserve">**Allotyphlus achileus (E) </v>
      </c>
      <c r="YN1" t="str">
        <f>Dissimilarity!YN1</f>
        <v xml:space="preserve">**Allotyphlus corcyranus (E) </v>
      </c>
      <c r="YO1" t="str">
        <f>Dissimilarity!YO1</f>
        <v xml:space="preserve">**Allotyphlus corcyricus (E) </v>
      </c>
      <c r="YP1" t="str">
        <f>Dissimilarity!YP1</f>
        <v xml:space="preserve">**Allotyphlus dexter (E) </v>
      </c>
      <c r="YQ1" t="str">
        <f>Dissimilarity!YQ1</f>
        <v xml:space="preserve">**Allotyphlus sinester (E) </v>
      </c>
      <c r="YR1" t="str">
        <f>Dissimilarity!YR1</f>
        <v>*Cyrtotyphlus samothracicus (E)</v>
      </c>
      <c r="YS1" t="str">
        <f>Dissimilarity!YS1</f>
        <v xml:space="preserve">**Gynotyphlus corcyrensis (E) </v>
      </c>
      <c r="YT1" t="str">
        <f>Dissimilarity!YT1</f>
        <v>Gyntotyphlus perpusillus micros</v>
      </c>
      <c r="YU1" t="str">
        <f>Dissimilarity!YU1</f>
        <v xml:space="preserve">Kenotyphlus rhodensis (E) </v>
      </c>
      <c r="YV1" t="str">
        <f>Dissimilarity!YV1</f>
        <v>*Metrotyphlus samothracicus</v>
      </c>
      <c r="YW1" t="str">
        <f>Dissimilarity!YW1</f>
        <v>Scydmaeninae</v>
      </c>
      <c r="YX1" t="str">
        <f>Dissimilarity!YX1</f>
        <v>Cephennium granulum</v>
      </c>
      <c r="YY1" t="str">
        <f>Dissimilarity!YY1</f>
        <v xml:space="preserve">**Cephennium jonicum jonicum (E) </v>
      </c>
      <c r="YZ1" t="str">
        <f>Dissimilarity!YZ1</f>
        <v xml:space="preserve">Cephennium kerpense (E) </v>
      </c>
      <c r="ZA1" t="str">
        <f>Dissimilarity!ZA1</f>
        <v>*Cephennium samothracicum (E)</v>
      </c>
      <c r="ZB1" t="str">
        <f>Dissimilarity!ZB1</f>
        <v>Chevrolatia egregia</v>
      </c>
      <c r="ZC1" t="str">
        <f>Dissimilarity!ZC1</f>
        <v>Chevrolatia franzi</v>
      </c>
      <c r="ZD1" t="str">
        <f>Dissimilarity!ZD1</f>
        <v>Euconnus brachati</v>
      </c>
      <c r="ZE1" t="str">
        <f>Dissimilarity!ZE1</f>
        <v xml:space="preserve">Euconnus dodecanicus (E) </v>
      </c>
      <c r="ZF1" t="str">
        <f>Dissimilarity!ZF1</f>
        <v>Euconnus hirticollis</v>
      </c>
      <c r="ZG1" t="str">
        <f>Dissimilarity!ZG1</f>
        <v>Euconnus (Psomophus) intrusus</v>
      </c>
      <c r="ZH1" t="str">
        <f>Dissimilarity!ZH1</f>
        <v>Euconnus intrusus intrusus</v>
      </c>
      <c r="ZI1" t="str">
        <f>Dissimilarity!ZI1</f>
        <v xml:space="preserve">Euconnus kerpensis (E) </v>
      </c>
      <c r="ZJ1" t="str">
        <f>Dissimilarity!ZJ1</f>
        <v>Euconnus leonhardi</v>
      </c>
      <c r="ZK1" t="str">
        <f>Dissimilarity!ZK1</f>
        <v>Euconnus marthae</v>
      </c>
      <c r="ZL1" t="str">
        <f>Dissimilarity!ZL1</f>
        <v>Euconnus moczarskii</v>
      </c>
      <c r="ZM1" t="str">
        <f>Dissimilarity!ZM1</f>
        <v xml:space="preserve">Euconnus oblitus (E) </v>
      </c>
      <c r="ZN1" t="str">
        <f>Dissimilarity!ZN1</f>
        <v>Euconnus pulcher</v>
      </c>
      <c r="ZO1" t="str">
        <f>Dissimilarity!ZO1</f>
        <v xml:space="preserve">Euconnus rhodensis (E) </v>
      </c>
      <c r="ZP1" t="str">
        <f>Dissimilarity!ZP1</f>
        <v>Euconnus wetterhallii</v>
      </c>
      <c r="ZQ1" t="str">
        <f>Dissimilarity!ZQ1</f>
        <v>Eutheia formicetorum</v>
      </c>
      <c r="ZR1" t="str">
        <f>Dissimilarity!ZR1</f>
        <v>Eutheia paganettii</v>
      </c>
      <c r="ZS1" t="str">
        <f>Dissimilarity!ZS1</f>
        <v>Leptomastax bipunctata</v>
      </c>
      <c r="ZT1" t="str">
        <f>Dissimilarity!ZT1</f>
        <v>Leptomastax bisetosa</v>
      </c>
      <c r="ZU1" t="str">
        <f>Dissimilarity!ZU1</f>
        <v>Leptomastax coquereli</v>
      </c>
      <c r="ZV1" t="str">
        <f>Dissimilarity!ZV1</f>
        <v>Leptomastax insularis</v>
      </c>
      <c r="ZW1" t="str">
        <f>Dissimilarity!ZW1</f>
        <v>Leptomastax orousseti</v>
      </c>
      <c r="ZX1" t="str">
        <f>Dissimilarity!ZX1</f>
        <v>Leptomastax simonis</v>
      </c>
      <c r="ZY1" t="str">
        <f>Dissimilarity!ZY1</f>
        <v>Scydmaenus menozzii</v>
      </c>
      <c r="ZZ1" t="str">
        <f>Dissimilarity!ZZ1</f>
        <v xml:space="preserve">Scydmoraphes fuelscheri (E) </v>
      </c>
      <c r="AAA1" t="str">
        <f>Dissimilarity!AAA1</f>
        <v xml:space="preserve">Scydmoraphes kerpensis (E) </v>
      </c>
      <c r="AAB1" t="str">
        <f>Dissimilarity!AAB1</f>
        <v xml:space="preserve">Scydmoraphes minotauri (E) </v>
      </c>
      <c r="AAC1" t="str">
        <f>Dissimilarity!AAC1</f>
        <v>Scydmoraphes profanus</v>
      </c>
      <c r="AAD1" t="str">
        <f>Dissimilarity!AAD1</f>
        <v xml:space="preserve">Scydmoraphes rhodensis (E) </v>
      </c>
      <c r="AAE1" t="str">
        <f>Dissimilarity!AAE1</f>
        <v>*Scydmoraphes samotracicus (E)</v>
      </c>
      <c r="AAF1" t="str">
        <f>Dissimilarity!AAF1</f>
        <v>Scydmoraphes subtetratomus</v>
      </c>
      <c r="AAG1" t="str">
        <f>Dissimilarity!AAG1</f>
        <v xml:space="preserve">Scydmoraphes ziegleri (E) </v>
      </c>
      <c r="AAH1" t="str">
        <f>Dissimilarity!AAH1</f>
        <v>Stenichnus angulimanus</v>
      </c>
      <c r="AAI1" t="str">
        <f>Dissimilarity!AAI1</f>
        <v>Stenichnus assingi</v>
      </c>
      <c r="AAJ1" t="str">
        <f>Dissimilarity!AAJ1</f>
        <v xml:space="preserve">Stenichnus basimpressus (E) </v>
      </c>
      <c r="AAK1" t="str">
        <f>Dissimilarity!AAK1</f>
        <v>Stenichnus corcyreus</v>
      </c>
      <c r="AAL1" t="str">
        <f>Dissimilarity!AAL1</f>
        <v xml:space="preserve">Stenichnus creticus (E) </v>
      </c>
      <c r="AAM1" t="str">
        <f>Dissimilarity!AAM1</f>
        <v>Stenichnus helferi helferi</v>
      </c>
      <c r="AAN1" t="str">
        <f>Dissimilarity!AAN1</f>
        <v xml:space="preserve">Stenichnus hummleri (E) </v>
      </c>
      <c r="AAO1" t="str">
        <f>Dissimilarity!AAO1</f>
        <v xml:space="preserve">Stenichnus kerpensis (E) </v>
      </c>
      <c r="AAP1" t="str">
        <f>Dissimilarity!AAP1</f>
        <v xml:space="preserve">*Stenichnus lesbius (E) </v>
      </c>
      <c r="AAQ1" t="str">
        <f>Dissimilarity!AAQ1</f>
        <v>Stenichnus pelliceus</v>
      </c>
      <c r="AAR1" t="str">
        <f>Dissimilarity!AAR1</f>
        <v xml:space="preserve">**Stenichnus pusillus joicus (E) </v>
      </c>
      <c r="AAS1" t="str">
        <f>Dissimilarity!AAS1</f>
        <v>Pseudopsinae</v>
      </c>
      <c r="AAT1" t="str">
        <f>Dissimilarity!AAT1</f>
        <v xml:space="preserve">*Pseudopsis cypria (E) </v>
      </c>
      <c r="AAU1" t="str">
        <f>Dissimilarity!AAU1</f>
        <v>Pseudopsis sulcata</v>
      </c>
      <c r="AAV1" t="str">
        <f>Dissimilarity!AAV1</f>
        <v>Paedrinae</v>
      </c>
      <c r="AAW1" t="str">
        <f>Dissimilarity!AAW1</f>
        <v>Achenium debile</v>
      </c>
      <c r="AAX1" t="str">
        <f>Dissimilarity!AAX1</f>
        <v>Achenium depressum</v>
      </c>
      <c r="AAY1" t="str">
        <f>Dissimilarity!AAY1</f>
        <v>Achenium humile</v>
      </c>
      <c r="AAZ1" t="str">
        <f>Dissimilarity!AAZ1</f>
        <v>Achenium picinum</v>
      </c>
      <c r="ABA1" t="str">
        <f>Dissimilarity!ABA1</f>
        <v>Achenium scimbalioides</v>
      </c>
      <c r="ABB1" t="str">
        <f>Dissimilarity!ABB1</f>
        <v>Astenus bimaculatus</v>
      </c>
      <c r="ABC1" t="str">
        <f>Dissimilarity!ABC1</f>
        <v>Astenus bimaculatus bimaculatus</v>
      </c>
      <c r="ABD1" t="str">
        <f>Dissimilarity!ABD1</f>
        <v>Astenus gracilis</v>
      </c>
      <c r="ABE1" t="str">
        <f>Dissimilarity!ABE1</f>
        <v>Astenus immaculatus</v>
      </c>
      <c r="ABF1" t="str">
        <f>Dissimilarity!ABF1</f>
        <v>Astenus lyonessius</v>
      </c>
      <c r="ABG1" t="str">
        <f>Dissimilarity!ABG1</f>
        <v>Astenus melanurus</v>
      </c>
      <c r="ABH1" t="str">
        <f>Dissimilarity!ABH1</f>
        <v xml:space="preserve">Astenus minos (E) </v>
      </c>
      <c r="ABI1" t="str">
        <f>Dissimilarity!ABI1</f>
        <v>Astenus pallidulus</v>
      </c>
      <c r="ABJ1" t="str">
        <f>Dissimilarity!ABJ1</f>
        <v>Astenus procerus</v>
      </c>
      <c r="ABK1" t="str">
        <f>Dissimilarity!ABK1</f>
        <v xml:space="preserve">Astenus rhodicus (E) </v>
      </c>
      <c r="ABL1" t="str">
        <f>Dissimilarity!ABL1</f>
        <v>Astenus thoracicus</v>
      </c>
      <c r="ABM1" t="str">
        <f>Dissimilarity!ABM1</f>
        <v xml:space="preserve">Astenus thripticus (E) </v>
      </c>
      <c r="ABN1" t="str">
        <f>Dissimilarity!ABN1</f>
        <v>Cryptobium collare</v>
      </c>
      <c r="ABO1" t="str">
        <f>Dissimilarity!ABO1</f>
        <v>Cryptobium turkestanicum</v>
      </c>
      <c r="ABP1" t="str">
        <f>Dissimilarity!ABP1</f>
        <v xml:space="preserve">**Domene behnei (E) </v>
      </c>
      <c r="ABQ1" t="str">
        <f>Dissimilarity!ABQ1</f>
        <v>Domene stilicina</v>
      </c>
      <c r="ABR1" t="str">
        <f>Dissimilarity!ABR1</f>
        <v>Homaeotarsus chaudoirii</v>
      </c>
      <c r="ABS1" t="str">
        <f>Dissimilarity!ABS1</f>
        <v>Lathrobium elegantulum</v>
      </c>
      <c r="ABT1" t="str">
        <f>Dissimilarity!ABT1</f>
        <v>Lathrobium elongatum</v>
      </c>
      <c r="ABU1" t="str">
        <f>Dissimilarity!ABU1</f>
        <v>Lathrobium vitsiense</v>
      </c>
      <c r="ABV1" t="str">
        <f>Dissimilarity!ABV1</f>
        <v>Lathrobium voraensis</v>
      </c>
      <c r="ABW1" t="str">
        <f>Dissimilarity!ABW1</f>
        <v xml:space="preserve">Leptobium creticum (E) </v>
      </c>
      <c r="ABX1" t="str">
        <f>Dissimilarity!ABX1</f>
        <v xml:space="preserve">*Leptobium fageli (E) </v>
      </c>
      <c r="ABY1" t="str">
        <f>Dissimilarity!ABY1</f>
        <v>Leptobium gracile</v>
      </c>
      <c r="ABZ1" t="str">
        <f>Dissimilarity!ABZ1</f>
        <v>Leptobium illyricum</v>
      </c>
      <c r="ACA1" t="str">
        <f>Dissimilarity!ACA1</f>
        <v xml:space="preserve">*Leptobium longitibiale (E) </v>
      </c>
      <c r="ACB1" t="str">
        <f>Dissimilarity!ACB1</f>
        <v xml:space="preserve">*Leptobium samium (E) </v>
      </c>
      <c r="ACC1" t="str">
        <f>Dissimilarity!ACC1</f>
        <v xml:space="preserve">Leptobium thryptisense (E) </v>
      </c>
      <c r="ACD1" t="str">
        <f>Dissimilarity!ACD1</f>
        <v>Lithocharis nigriceps</v>
      </c>
      <c r="ACE1" t="str">
        <f>Dissimilarity!ACE1</f>
        <v>Lithocharis ochracea</v>
      </c>
      <c r="ACF1" t="str">
        <f>Dissimilarity!ACF1</f>
        <v xml:space="preserve">*Lobrathium apicale (E) </v>
      </c>
      <c r="ACG1" t="str">
        <f>Dissimilarity!ACG1</f>
        <v xml:space="preserve">Lobrathium candicum (E) </v>
      </c>
      <c r="ACH1" t="str">
        <f>Dissimilarity!ACH1</f>
        <v>Lobrathium multipunctum</v>
      </c>
      <c r="ACI1" t="str">
        <f>Dissimilarity!ACI1</f>
        <v>Lobrathium rugipenne</v>
      </c>
      <c r="ACJ1" t="str">
        <f>Dissimilarity!ACJ1</f>
        <v>Luzea graeca</v>
      </c>
      <c r="ACK1" t="str">
        <f>Dissimilarity!ACK1</f>
        <v>Medon apicalis</v>
      </c>
      <c r="ACL1" t="str">
        <f>Dissimilarity!ACL1</f>
        <v xml:space="preserve">Medon beroni (E) </v>
      </c>
      <c r="ACM1" t="str">
        <f>Dissimilarity!ACM1</f>
        <v>Medon brunneus</v>
      </c>
      <c r="ACN1" t="str">
        <f>Dissimilarity!ACN1</f>
        <v>Medon caricus</v>
      </c>
      <c r="ACO1" t="str">
        <f>Dissimilarity!ACO1</f>
        <v xml:space="preserve">Medon carpathius (E) </v>
      </c>
      <c r="ACP1" t="str">
        <f>Dissimilarity!ACP1</f>
        <v xml:space="preserve">Medon cerrutii (E) </v>
      </c>
      <c r="ACQ1" t="str">
        <f>Dissimilarity!ACQ1</f>
        <v xml:space="preserve">*Medon cyprensis (E) </v>
      </c>
      <c r="ACR1" t="str">
        <f>Dissimilarity!ACR1</f>
        <v>Medon dilutus pythonissa</v>
      </c>
      <c r="ACS1" t="str">
        <f>Dissimilarity!ACS1</f>
        <v>Medon ferrugineus</v>
      </c>
      <c r="ACT1" t="str">
        <f>Dissimilarity!ACT1</f>
        <v>Medon fusculus</v>
      </c>
      <c r="ACU1" t="str">
        <f>Dissimilarity!ACU1</f>
        <v>Medon haafi</v>
      </c>
      <c r="ACV1" t="str">
        <f>Dissimilarity!ACV1</f>
        <v>Medon impar</v>
      </c>
      <c r="ACW1" t="str">
        <f>Dissimilarity!ACW1</f>
        <v>Medon lydicus</v>
      </c>
      <c r="ACX1" t="str">
        <f>Dissimilarity!ACX1</f>
        <v>Medon marmarisensis</v>
      </c>
      <c r="ACY1" t="str">
        <f>Dissimilarity!ACY1</f>
        <v>Medon maronitus</v>
      </c>
      <c r="ACZ1" t="str">
        <f>Dissimilarity!ACZ1</f>
        <v>Medon rufiventris</v>
      </c>
      <c r="ADA1" t="str">
        <f>Dissimilarity!ADA1</f>
        <v>Medon semiobscurus</v>
      </c>
      <c r="ADB1" t="str">
        <f>Dissimilarity!ADB1</f>
        <v>Medon subfusculus</v>
      </c>
      <c r="ADC1" t="str">
        <f>Dissimilarity!ADC1</f>
        <v>Mircanops pilicornis</v>
      </c>
      <c r="ADD1" t="str">
        <f>Dissimilarity!ADD1</f>
        <v>Micrillus testaceus</v>
      </c>
      <c r="ADE1" t="str">
        <f>Dissimilarity!ADE1</f>
        <v>Ochthephilum brevipenne</v>
      </c>
      <c r="ADF1" t="str">
        <f>Dissimilarity!ADF1</f>
        <v>Ochthephilum collare</v>
      </c>
      <c r="ADG1" t="str">
        <f>Dissimilarity!ADG1</f>
        <v>Ochthephilum turkestanicum</v>
      </c>
      <c r="ADH1" t="str">
        <f>Dissimilarity!ADH1</f>
        <v>Paederidus rubrothoracicus</v>
      </c>
      <c r="ADI1" t="str">
        <f>Dissimilarity!ADI1</f>
        <v>Paederus fuscipes</v>
      </c>
      <c r="ADJ1" t="str">
        <f>Dissimilarity!ADJ1</f>
        <v>Paederus fuscipes fuscipes</v>
      </c>
      <c r="ADK1" t="str">
        <f>Dissimilarity!ADK1</f>
        <v>Paederus littoralis</v>
      </c>
      <c r="ADL1" t="str">
        <f>Dissimilarity!ADL1</f>
        <v>Paederus schoenherri</v>
      </c>
      <c r="ADM1" t="str">
        <f>Dissimilarity!ADM1</f>
        <v>Pseudobium hellenicum</v>
      </c>
      <c r="ADN1" t="str">
        <f>Dissimilarity!ADN1</f>
        <v xml:space="preserve">Pseudolathra cretensis (E) </v>
      </c>
      <c r="ADO1" t="str">
        <f>Dissimilarity!ADO1</f>
        <v>Pseudomedon dido</v>
      </c>
      <c r="ADP1" t="str">
        <f>Dissimilarity!ADP1</f>
        <v>Pseudomedon obscurellus</v>
      </c>
      <c r="ADQ1" t="str">
        <f>Dissimilarity!ADQ1</f>
        <v>Pseudomedon obsoletus</v>
      </c>
      <c r="ADR1" t="str">
        <f>Dissimilarity!ADR1</f>
        <v>Rugilus angustatus</v>
      </c>
      <c r="ADS1" t="str">
        <f>Dissimilarity!ADS1</f>
        <v>Rugilus dilutipes</v>
      </c>
      <c r="ADT1" t="str">
        <f>Dissimilarity!ADT1</f>
        <v>Rugilus lesbius</v>
      </c>
      <c r="ADU1" t="str">
        <f>Dissimilarity!ADU1</f>
        <v>Rugilus orbiculatus</v>
      </c>
      <c r="ADV1" t="str">
        <f>Dissimilarity!ADV1</f>
        <v>Rugilus similis</v>
      </c>
      <c r="ADW1" t="str">
        <f>Dissimilarity!ADW1</f>
        <v>Scopaeus cameroni</v>
      </c>
      <c r="ADX1" t="str">
        <f>Dissimilarity!ADX1</f>
        <v>Scopaeus creticus</v>
      </c>
      <c r="ADY1" t="str">
        <f>Dissimilarity!ADY1</f>
        <v>Scopaeus debilis</v>
      </c>
      <c r="ADZ1" t="str">
        <f>Dissimilarity!ADZ1</f>
        <v xml:space="preserve">*Scopaeus flavofasciatus (E) </v>
      </c>
      <c r="AEA1" t="str">
        <f>Dissimilarity!AEA1</f>
        <v>Scopaeus gracilis</v>
      </c>
      <c r="AEB1" t="str">
        <f>Dissimilarity!AEB1</f>
        <v>Scopaeus haemusensis</v>
      </c>
      <c r="AEC1" t="str">
        <f>Dissimilarity!AEC1</f>
        <v>Scopaeus illyricus</v>
      </c>
      <c r="AED1" t="str">
        <f>Dissimilarity!AED1</f>
        <v>Scopaeus laevigatus</v>
      </c>
      <c r="AEE1" t="str">
        <f>Dissimilarity!AEE1</f>
        <v>Scopaeus mitratus</v>
      </c>
      <c r="AEF1" t="str">
        <f>Dissimilarity!AEF1</f>
        <v xml:space="preserve">Scopaeus muehlei (E) </v>
      </c>
      <c r="AEG1" t="str">
        <f>Dissimilarity!AEG1</f>
        <v>Scopaeus portai</v>
      </c>
      <c r="AEH1" t="str">
        <f>Dissimilarity!AEH1</f>
        <v>Scopaeus pusillus</v>
      </c>
      <c r="AEI1" t="str">
        <f>Dissimilarity!AEI1</f>
        <v xml:space="preserve">Scopaeus schusteri (E) </v>
      </c>
      <c r="AEJ1" t="str">
        <f>Dissimilarity!AEJ1</f>
        <v>Scymbalium anale</v>
      </c>
      <c r="AEK1" t="str">
        <f>Dissimilarity!AEK1</f>
        <v xml:space="preserve">*Sunius ambelosicus (E) </v>
      </c>
      <c r="AEL1" t="str">
        <f>Dissimilarity!AEL1</f>
        <v>Sunius anatolicus (melanocephalus)</v>
      </c>
      <c r="AEM1" t="str">
        <f>Dissimilarity!AEM1</f>
        <v xml:space="preserve">Sunius diktianus (E) </v>
      </c>
      <c r="AEN1" t="str">
        <f>Dissimilarity!AEN1</f>
        <v>Sunius fallax</v>
      </c>
      <c r="AEO1" t="str">
        <f>Dissimilarity!AEO1</f>
        <v>Sunius fokisensis</v>
      </c>
      <c r="AEP1" t="str">
        <f>Dissimilarity!AEP1</f>
        <v xml:space="preserve">*Sunius geiseri (E) </v>
      </c>
      <c r="AEQ1" t="str">
        <f>Dissimilarity!AEQ1</f>
        <v>Sunius hellenicus</v>
      </c>
      <c r="AER1" t="str">
        <f>Dissimilarity!AER1</f>
        <v xml:space="preserve">*Sunius potti (E) </v>
      </c>
      <c r="AES1" t="str">
        <f>Dissimilarity!AES1</f>
        <v xml:space="preserve">Sunius rhodicus (E) </v>
      </c>
      <c r="AET1" t="str">
        <f>Dissimilarity!AET1</f>
        <v xml:space="preserve">Sunius thripticus (E) </v>
      </c>
      <c r="AEU1" t="str">
        <f>Dissimilarity!AEU1</f>
        <v>Tetartopeus quadratus</v>
      </c>
      <c r="AEV1" t="str">
        <f>Dissimilarity!AEV1</f>
        <v>Throbalium dividuum dividuum</v>
      </c>
      <c r="AEW1" t="str">
        <f>Dissimilarity!AEW1</f>
        <v>Throbalium obenbergerianum</v>
      </c>
      <c r="AEX1" t="str">
        <f>Dissimilarity!AEX1</f>
        <v>Staphylininae</v>
      </c>
      <c r="AEY1" t="str">
        <f>Dissimilarity!AEY1</f>
        <v>Acylophorus glaberrimus</v>
      </c>
      <c r="AEZ1" t="str">
        <f>Dissimilarity!AEZ1</f>
        <v>Astrapaeus ulmi</v>
      </c>
      <c r="AFA1" t="str">
        <f>Dissimilarity!AFA1</f>
        <v>Atrecus affinis</v>
      </c>
      <c r="AFB1" t="str">
        <f>Dissimilarity!AFB1</f>
        <v>Bisnius fimetarius</v>
      </c>
      <c r="AFC1" t="str">
        <f>Dissimilarity!AFC1</f>
        <v>Bisnius sordidus</v>
      </c>
      <c r="AFD1" t="str">
        <f>Dissimilarity!AFD1</f>
        <v>Cafius cicatricosus</v>
      </c>
      <c r="AFE1" t="str">
        <f>Dissimilarity!AFE1</f>
        <v>Cafius xantholoma</v>
      </c>
      <c r="AFF1" t="str">
        <f>Dissimilarity!AFF1</f>
        <v>Creophilus maxillosus</v>
      </c>
      <c r="AFG1" t="str">
        <f>Dissimilarity!AFG1</f>
        <v>Dinothenarus flavocephalus</v>
      </c>
      <c r="AFH1" t="str">
        <f>Dissimilarity!AFH1</f>
        <v>Erichsonius rivularis</v>
      </c>
      <c r="AFI1" t="str">
        <f>Dissimilarity!AFI1</f>
        <v>Erichsonius subopacus</v>
      </c>
      <c r="AFJ1" t="str">
        <f>Dissimilarity!AFJ1</f>
        <v>Gabrius astutoides</v>
      </c>
      <c r="AFK1" t="str">
        <f>Dissimilarity!AFK1</f>
        <v>Gabrius exspectatus</v>
      </c>
      <c r="AFL1" t="str">
        <f>Dissimilarity!AFL1</f>
        <v>Gabrius graecus</v>
      </c>
      <c r="AFM1" t="str">
        <f>Dissimilarity!AFM1</f>
        <v>Gabrius latro</v>
      </c>
      <c r="AFN1" t="str">
        <f>Dissimilarity!AFN1</f>
        <v>Gabrius nigritulus</v>
      </c>
      <c r="AFO1" t="str">
        <f>Dissimilarity!AFO1</f>
        <v>Gabrius obenbergeri</v>
      </c>
      <c r="AFP1" t="str">
        <f>Dissimilarity!AFP1</f>
        <v>Gabrius ravasinii</v>
      </c>
      <c r="AFQ1" t="str">
        <f>Dissimilarity!AFQ1</f>
        <v>Gabrius splendidulus</v>
      </c>
      <c r="AFR1" t="str">
        <f>Dissimilarity!AFR1</f>
        <v xml:space="preserve">Gabrius subnigritulus </v>
      </c>
      <c r="AFS1" t="str">
        <f>Dissimilarity!AFS1</f>
        <v>Gabrius toxotes</v>
      </c>
      <c r="AFT1" t="str">
        <f>Dissimilarity!AFT1</f>
        <v>Gabronthus maritimus</v>
      </c>
      <c r="AFU1" t="str">
        <f>Dissimilarity!AFU1</f>
        <v>Gauropterus fulgidus</v>
      </c>
      <c r="AFV1" t="str">
        <f>Dissimilarity!AFV1</f>
        <v>Gauropterus sanguinipennis</v>
      </c>
      <c r="AFW1" t="str">
        <f>Dissimilarity!AFW1</f>
        <v>Gyrohypnus angustatus</v>
      </c>
      <c r="AFX1" t="str">
        <f>Dissimilarity!AFX1</f>
        <v>Gyrohypnus fracticornis</v>
      </c>
      <c r="AFY1" t="str">
        <f>Dissimilarity!AFY1</f>
        <v>Gyrohypnus liber</v>
      </c>
      <c r="AFZ1" t="str">
        <f>Dissimilarity!AFZ1</f>
        <v>Heterothops binotatus</v>
      </c>
      <c r="AGA1" t="str">
        <f>Dissimilarity!AGA1</f>
        <v>Heterothops dissimilis</v>
      </c>
      <c r="AGB1" t="str">
        <f>Dissimilarity!AGB1</f>
        <v>Heterothops minutus</v>
      </c>
      <c r="AGC1" t="str">
        <f>Dissimilarity!AGC1</f>
        <v>Leptacinus batychrus</v>
      </c>
      <c r="AGD1" t="str">
        <f>Dissimilarity!AGD1</f>
        <v>Leptacinus intermedius</v>
      </c>
      <c r="AGE1" t="str">
        <f>Dissimilarity!AGE1</f>
        <v>Leptacinus othioides</v>
      </c>
      <c r="AGF1" t="str">
        <f>Dissimilarity!AGF1</f>
        <v>Leptacinus pusillus</v>
      </c>
      <c r="AGG1" t="str">
        <f>Dissimilarity!AGG1</f>
        <v>Megalinus flavocinctus</v>
      </c>
      <c r="AGH1" t="str">
        <f>Dissimilarity!AGH1</f>
        <v>Megalinus glabratus</v>
      </c>
      <c r="AGI1" t="str">
        <f>Dissimilarity!AGI1</f>
        <v>Megalinus scutellaris</v>
      </c>
      <c r="AGJ1" t="str">
        <f>Dissimilarity!AGJ1</f>
        <v>Milichilinus decorus</v>
      </c>
      <c r="AGK1" t="str">
        <f>Dissimilarity!AGK1</f>
        <v>Neobisnius lathrobioides</v>
      </c>
      <c r="AGL1" t="str">
        <f>Dissimilarity!AGL1</f>
        <v>Neobisnius orbus</v>
      </c>
      <c r="AGM1" t="str">
        <f>Dissimilarity!AGM1</f>
        <v>Neobisnius procerulus</v>
      </c>
      <c r="AGN1" t="str">
        <f>Dissimilarity!AGN1</f>
        <v>Neobisnius prolixus</v>
      </c>
      <c r="AGO1" t="str">
        <f>Dissimilarity!AGO1</f>
        <v>Nudobius cypriacus</v>
      </c>
      <c r="AGP1" t="str">
        <f>Dissimilarity!AGP1</f>
        <v xml:space="preserve">**Ocypus corcyranus (E) </v>
      </c>
      <c r="AGQ1" t="str">
        <f>Dissimilarity!AGQ1</f>
        <v>Ocypus curtipennis</v>
      </c>
      <c r="AGR1" t="str">
        <f>Dissimilarity!AGR1</f>
        <v>Ocypus fulvipennis</v>
      </c>
      <c r="AGS1" t="str">
        <f>Dissimilarity!AGS1</f>
        <v>Ocypus mus</v>
      </c>
      <c r="AGT1" t="str">
        <f>Dissimilarity!AGT1</f>
        <v>Ocypus nitens nitens</v>
      </c>
      <c r="AGU1" t="str">
        <f>Dissimilarity!AGU1</f>
        <v>Ocypus olens</v>
      </c>
      <c r="AGV1" t="str">
        <f>Dissimilarity!AGV1</f>
        <v>Ocypus ophthalmicus ophthalmicus</v>
      </c>
      <c r="AGW1" t="str">
        <f>Dissimilarity!AGW1</f>
        <v xml:space="preserve">Ocypus orientis </v>
      </c>
      <c r="AGX1" t="str">
        <f>Dissimilarity!AGX1</f>
        <v>Ocypus orientis (orientalis)</v>
      </c>
      <c r="AGY1" t="str">
        <f>Dissimilarity!AGY1</f>
        <v>Ocypus picipennis</v>
      </c>
      <c r="AGZ1" t="str">
        <f>Dissimilarity!AGZ1</f>
        <v>Ocypus sericeicolli</v>
      </c>
      <c r="AHA1" t="str">
        <f>Dissimilarity!AHA1</f>
        <v>Ocypus simulator</v>
      </c>
      <c r="AHB1" t="str">
        <f>Dissimilarity!AHB1</f>
        <v>Orthidus cribratus cribratus</v>
      </c>
      <c r="AHC1" t="str">
        <f>Dissimilarity!AHC1</f>
        <v>Othius laeviusculus</v>
      </c>
      <c r="AHD1" t="str">
        <f>Dissimilarity!AHD1</f>
        <v>Othius lapidicola</v>
      </c>
      <c r="AHE1" t="str">
        <f>Dissimilarity!AHE1</f>
        <v>Othius punctulatus</v>
      </c>
      <c r="AHF1" t="str">
        <f>Dissimilarity!AHF1</f>
        <v>Phacophallus parumpunctatus</v>
      </c>
      <c r="AHG1" t="str">
        <f>Dissimilarity!AHG1</f>
        <v>Philonthus carbonarius</v>
      </c>
      <c r="AHH1" t="str">
        <f>Dissimilarity!AHH1</f>
        <v>Philonthus concinnus</v>
      </c>
      <c r="AHI1" t="str">
        <f>Dissimilarity!AHI1</f>
        <v>Philonthus corruscus</v>
      </c>
      <c r="AHJ1" t="str">
        <f>Dissimilarity!AHJ1</f>
        <v>Philonthus cruentatus</v>
      </c>
      <c r="AHK1" t="str">
        <f>Dissimilarity!AHK1</f>
        <v>Philonthus debilis</v>
      </c>
      <c r="AHL1" t="str">
        <f>Dissimilarity!AHL1</f>
        <v>Philonthus decorus</v>
      </c>
      <c r="AHM1" t="str">
        <f>Dissimilarity!AHM1</f>
        <v>Philonthus discoideus</v>
      </c>
      <c r="AHN1" t="str">
        <f>Dissimilarity!AHN1</f>
        <v>Philonthus diversiceps</v>
      </c>
      <c r="AHO1" t="str">
        <f>Dissimilarity!AHO1</f>
        <v>Philonthus ebeninus</v>
      </c>
      <c r="AHP1" t="str">
        <f>Dissimilarity!AHP1</f>
        <v>Philonthus fumarius</v>
      </c>
      <c r="AHQ1" t="str">
        <f>Dissimilarity!AHQ1</f>
        <v>Philonthus heterodoxus</v>
      </c>
      <c r="AHR1" t="str">
        <f>Dissimilarity!AHR1</f>
        <v>Philonthus intermedius</v>
      </c>
      <c r="AHS1" t="str">
        <f>Dissimilarity!AHS1</f>
        <v>Philonthus juvenilis</v>
      </c>
      <c r="AHT1" t="str">
        <f>Dissimilarity!AHT1</f>
        <v>Philonthus mannerheimi</v>
      </c>
      <c r="AHU1" t="str">
        <f>Dissimilarity!AHU1</f>
        <v>Philonthus micans</v>
      </c>
      <c r="AHV1" t="str">
        <f>Dissimilarity!AHV1</f>
        <v>Philonthus mimus</v>
      </c>
      <c r="AHW1" t="str">
        <f>Dissimilarity!AHW1</f>
        <v>Philonthus nitidicollis</v>
      </c>
      <c r="AHX1" t="str">
        <f>Dissimilarity!AHX1</f>
        <v>Philonthus oblitus</v>
      </c>
      <c r="AHY1" t="str">
        <f>Dissimilarity!AHY1</f>
        <v>Philonthus parvicornis</v>
      </c>
      <c r="AHZ1" t="str">
        <f>Dissimilarity!AHZ1</f>
        <v>Philonthus pseudovarians</v>
      </c>
      <c r="AIA1" t="str">
        <f>Dissimilarity!AIA1</f>
        <v>Philonthus quisquilarius</v>
      </c>
      <c r="AIB1" t="str">
        <f>Dissimilarity!AIB1</f>
        <v>Philonthus rubripennis</v>
      </c>
      <c r="AIC1" t="str">
        <f>Dissimilarity!AIC1</f>
        <v>Philonthus rufimanus</v>
      </c>
      <c r="AID1" t="str">
        <f>Dissimilarity!AID1</f>
        <v>Philonthus salinus</v>
      </c>
      <c r="AIE1" t="str">
        <f>Dissimilarity!AIE1</f>
        <v>Philonthus umbratilis</v>
      </c>
      <c r="AIF1" t="str">
        <f>Dissimilarity!AIF1</f>
        <v>Platyprosopus hierochonticus</v>
      </c>
      <c r="AIG1" t="str">
        <f>Dissimilarity!AIG1</f>
        <v>Quedius acuminatus phenicus</v>
      </c>
      <c r="AIH1" t="str">
        <f>Dissimilarity!AIH1</f>
        <v>Quedius abietum</v>
      </c>
      <c r="AII1" t="str">
        <f>Dissimilarity!AII1</f>
        <v>Quedius bernhaueri</v>
      </c>
      <c r="AIJ1" t="str">
        <f>Dissimilarity!AIJ1</f>
        <v>Quedius boops</v>
      </c>
      <c r="AIK1" t="str">
        <f>Dissimilarity!AIK1</f>
        <v>Quedius cinctus</v>
      </c>
      <c r="AIL1" t="str">
        <f>Dissimilarity!AIL1</f>
        <v>Quedius coloratus</v>
      </c>
      <c r="AIM1" t="str">
        <f>Dissimilarity!AIM1</f>
        <v>Quedius coxalis</v>
      </c>
      <c r="AIN1" t="str">
        <f>Dissimilarity!AIN1</f>
        <v>Quedius curtidens</v>
      </c>
      <c r="AIO1" t="str">
        <f>Dissimilarity!AIO1</f>
        <v>Quedius cyprusensis</v>
      </c>
      <c r="AIP1" t="str">
        <f>Dissimilarity!AIP1</f>
        <v>Quedius erinci</v>
      </c>
      <c r="AIQ1" t="str">
        <f>Dissimilarity!AIQ1</f>
        <v>Quedius fissus</v>
      </c>
      <c r="AIR1" t="str">
        <f>Dissimilarity!AIR1</f>
        <v xml:space="preserve">Quedius fulgidus creticus (E) </v>
      </c>
      <c r="AIS1" t="str">
        <f>Dissimilarity!AIS1</f>
        <v>Quedius hellenicus (More at location)</v>
      </c>
      <c r="AIT1" t="str">
        <f>Dissimilarity!AIT1</f>
        <v>Quedius humeralis</v>
      </c>
      <c r="AIU1" t="str">
        <f>Dissimilarity!AIU1</f>
        <v>Quedius incensus</v>
      </c>
      <c r="AIV1" t="str">
        <f>Dissimilarity!AIV1</f>
        <v>Quedius job</v>
      </c>
      <c r="AIW1" t="str">
        <f>Dissimilarity!AIW1</f>
        <v>Quedius lateralis</v>
      </c>
      <c r="AIX1" t="str">
        <f>Dissimilarity!AIX1</f>
        <v>Quedius levicollis</v>
      </c>
      <c r="AIY1" t="str">
        <f>Dissimilarity!AIY1</f>
        <v>Quedius limbatus</v>
      </c>
      <c r="AIZ1" t="str">
        <f>Dissimilarity!AIZ1</f>
        <v>Quedius meridiocarpathicus</v>
      </c>
      <c r="AJA1" t="str">
        <f>Dissimilarity!AJA1</f>
        <v>Quedius mesomelinus</v>
      </c>
      <c r="AJB1" t="str">
        <f>Dissimilarity!AJB1</f>
        <v>Quedius microps</v>
      </c>
      <c r="AJC1" t="str">
        <f>Dissimilarity!AJC1</f>
        <v>Quedius nemoralis</v>
      </c>
      <c r="AJD1" t="str">
        <f>Dissimilarity!AJD1</f>
        <v>Quedius nivicola</v>
      </c>
      <c r="AJE1" t="str">
        <f>Dissimilarity!AJE1</f>
        <v>Quedius paradisianus</v>
      </c>
      <c r="AJF1" t="str">
        <f>Dissimilarity!AJF1</f>
        <v>Quedius persimilis</v>
      </c>
      <c r="AJG1" t="str">
        <f>Dissimilarity!AJG1</f>
        <v>Quedius picipes</v>
      </c>
      <c r="AJH1" t="str">
        <f>Dissimilarity!AJH1</f>
        <v xml:space="preserve">Quedius praecisus (E) </v>
      </c>
      <c r="AJI1" t="str">
        <f>Dissimilarity!AJI1</f>
        <v>Quedius pseudonigriceps</v>
      </c>
      <c r="AJJ1" t="str">
        <f>Dissimilarity!AJJ1</f>
        <v>Quedius pseudopyrenaeus</v>
      </c>
      <c r="AJK1" t="str">
        <f>Dissimilarity!AJK1</f>
        <v>Quedius rugosipennis</v>
      </c>
      <c r="AJL1" t="str">
        <f>Dissimilarity!AJL1</f>
        <v>Quedius scintillans</v>
      </c>
      <c r="AJM1" t="str">
        <f>Dissimilarity!AJM1</f>
        <v xml:space="preserve">*Quedius scheerpeltzi (E) </v>
      </c>
      <c r="AJN1" t="str">
        <f>Dissimilarity!AJN1</f>
        <v>Quedius semiaeneus</v>
      </c>
      <c r="AJO1" t="str">
        <f>Dissimilarity!AJO1</f>
        <v>Quedius semiobscurus</v>
      </c>
      <c r="AJP1" t="str">
        <f>Dissimilarity!AJP1</f>
        <v xml:space="preserve">Quedius sigwalti (E) </v>
      </c>
      <c r="AJQ1" t="str">
        <f>Dissimilarity!AJQ1</f>
        <v xml:space="preserve">Quedius suturalis </v>
      </c>
      <c r="AJR1" t="str">
        <f>Dissimilarity!AJR1</f>
        <v>Quedius tristis</v>
      </c>
      <c r="AJS1" t="str">
        <f>Dissimilarity!AJS1</f>
        <v xml:space="preserve">*Quedius troodites (E) </v>
      </c>
      <c r="AJT1" t="str">
        <f>Dissimilarity!AJT1</f>
        <v>Quedius umbrinus</v>
      </c>
      <c r="AJU1" t="str">
        <f>Dissimilarity!AJU1</f>
        <v>Quedius vicinus</v>
      </c>
      <c r="AJV1" t="str">
        <f>Dissimilarity!AJV1</f>
        <v>Quedius xanthopus</v>
      </c>
      <c r="AJW1" t="str">
        <f>Dissimilarity!AJW1</f>
        <v>Rabigus pullus</v>
      </c>
      <c r="AJX1" t="str">
        <f>Dissimilarity!AJX1</f>
        <v>Remus filum</v>
      </c>
      <c r="AJY1" t="str">
        <f>Dissimilarity!AJY1</f>
        <v>Remus pruinosus</v>
      </c>
      <c r="AJZ1" t="str">
        <f>Dissimilarity!AJZ1</f>
        <v>Remus sericeus</v>
      </c>
      <c r="AKA1" t="str">
        <f>Dissimilarity!AKA1</f>
        <v>Stenistoderus cephalotes</v>
      </c>
      <c r="AKB1" t="str">
        <f>Dissimilarity!AKB1</f>
        <v>Stenistoderus nothus</v>
      </c>
      <c r="AKC1" t="str">
        <f>Dissimilarity!AKC1</f>
        <v>Tasgius arrowi</v>
      </c>
      <c r="AKD1" t="str">
        <f>Dissimilarity!AKD1</f>
        <v>Tasgius globulifer globulifer</v>
      </c>
      <c r="AKE1" t="str">
        <f>Dissimilarity!AKE1</f>
        <v>Tasgius morsitans</v>
      </c>
      <c r="AKF1" t="str">
        <f>Dissimilarity!AKF1</f>
        <v>Tasgius winkleri</v>
      </c>
      <c r="AKG1" t="str">
        <f>Dissimilarity!AKG1</f>
        <v>Xantholinus audrasi</v>
      </c>
      <c r="AKH1" t="str">
        <f>Dissimilarity!AKH1</f>
        <v>Xantholinus chersonesicus</v>
      </c>
      <c r="AKI1" t="str">
        <f>Dissimilarity!AKI1</f>
        <v>Xantholinus chiosicus</v>
      </c>
      <c r="AKJ1" t="str">
        <f>Dissimilarity!AKJ1</f>
        <v>Xantholinus ciliciae</v>
      </c>
      <c r="AKK1" t="str">
        <f>Dissimilarity!AKK1</f>
        <v xml:space="preserve">Xantholinus creticus (E) </v>
      </c>
      <c r="AKL1" t="str">
        <f>Dissimilarity!AKL1</f>
        <v>Xantholinus decorus</v>
      </c>
      <c r="AKM1" t="str">
        <f>Dissimilarity!AKM1</f>
        <v xml:space="preserve">Xantholinus erinaceus (E) </v>
      </c>
      <c r="AKN1" t="str">
        <f>Dissimilarity!AKN1</f>
        <v>Xantholinus graecus</v>
      </c>
      <c r="AKO1" t="str">
        <f>Dissimilarity!AKO1</f>
        <v>Xantholinus laevigatus</v>
      </c>
      <c r="AKP1" t="str">
        <f>Dissimilarity!AKP1</f>
        <v xml:space="preserve">Xantholinus minos (E) </v>
      </c>
      <c r="AKQ1" t="str">
        <f>Dissimilarity!AKQ1</f>
        <v>Xantholinus nicolasi</v>
      </c>
      <c r="AKR1" t="str">
        <f>Dissimilarity!AKR1</f>
        <v>Xantholinus phenicus</v>
      </c>
      <c r="AKS1" t="str">
        <f>Dissimilarity!AKS1</f>
        <v>Xantholinus rufipennis</v>
      </c>
      <c r="AKT1" t="str">
        <f>Dissimilarity!AKT1</f>
        <v>Xantholinus varnensis</v>
      </c>
    </row>
    <row r="2" spans="1:982" x14ac:dyDescent="0.3">
      <c r="A2" t="s">
        <v>203</v>
      </c>
      <c r="B2">
        <f>IF(SUM(Dissimilarity!B2:B5)&gt;0,1,IF(Dissimilarity!B2:B5="X",1,0))</f>
        <v>0</v>
      </c>
      <c r="C2">
        <f>IF(SUM(Dissimilarity!C2:C5)&gt;0,1,IF(Dissimilarity!C2:C5="X",1,0))</f>
        <v>0</v>
      </c>
      <c r="D2">
        <f>IF(SUM(Dissimilarity!D2:D5)&gt;0,1,IF(Dissimilarity!D2:D5="X",1,0))</f>
        <v>0</v>
      </c>
      <c r="E2">
        <f>IF(SUM(Dissimilarity!E2:E5)&gt;0,1,IF(Dissimilarity!E2:E5="X",1,0))</f>
        <v>0</v>
      </c>
      <c r="F2">
        <f>IF(SUM(Dissimilarity!F2:F5)&gt;0,1,IF(Dissimilarity!F2:F5="X",1,0))</f>
        <v>1</v>
      </c>
      <c r="G2">
        <f>IF(SUM(Dissimilarity!G2:G5)&gt;0,1,IF(Dissimilarity!G2:G5="X",1,0))</f>
        <v>0</v>
      </c>
      <c r="H2">
        <f>IF(SUM(Dissimilarity!H2:H5)&gt;0,1,IF(Dissimilarity!H2:H5="X",1,0))</f>
        <v>0</v>
      </c>
      <c r="I2">
        <f>IF(SUM(Dissimilarity!I2:I5)&gt;0,1,IF(Dissimilarity!I2:I5="X",1,0))</f>
        <v>0</v>
      </c>
      <c r="J2">
        <f>IF(SUM(Dissimilarity!J2:J5)&gt;0,1,IF(Dissimilarity!J2:J5="X",1,0))</f>
        <v>0</v>
      </c>
      <c r="K2">
        <f>IF(SUM(Dissimilarity!K2:K5)&gt;0,1,IF(Dissimilarity!K2:K5="X",1,0))</f>
        <v>0</v>
      </c>
      <c r="L2">
        <f>IF(SUM(Dissimilarity!L2:L5)&gt;0,1,IF(Dissimilarity!L2:L5="X",1,0))</f>
        <v>1</v>
      </c>
      <c r="M2">
        <f>IF(SUM(Dissimilarity!M2:M5)&gt;0,1,IF(Dissimilarity!M2:M5="X",1,0))</f>
        <v>0</v>
      </c>
      <c r="N2">
        <f>IF(SUM(Dissimilarity!N2:N5)&gt;0,1,IF(Dissimilarity!N2:N5="X",1,0))</f>
        <v>0</v>
      </c>
      <c r="O2">
        <f>IF(SUM(Dissimilarity!O2:O5)&gt;0,1,IF(Dissimilarity!O2:O5="X",1,0))</f>
        <v>0</v>
      </c>
      <c r="P2">
        <f>IF(SUM(Dissimilarity!P2:P5)&gt;0,1,IF(Dissimilarity!P2:P5="X",1,0))</f>
        <v>0</v>
      </c>
      <c r="Q2">
        <f>IF(SUM(Dissimilarity!Q2:Q5)&gt;0,1,IF(Dissimilarity!Q2:Q5="X",1,0))</f>
        <v>0</v>
      </c>
      <c r="R2">
        <f>IF(SUM(Dissimilarity!R2:R5)&gt;0,1,IF(Dissimilarity!R2:R5="X",1,0))</f>
        <v>0</v>
      </c>
      <c r="S2">
        <f>IF(SUM(Dissimilarity!S2:S5)&gt;0,1,IF(Dissimilarity!S2:S5="X",1,0))</f>
        <v>0</v>
      </c>
      <c r="T2">
        <f>IF(SUM(Dissimilarity!T2:T5)&gt;0,1,IF(Dissimilarity!T2:T5="X",1,0))</f>
        <v>0</v>
      </c>
      <c r="U2">
        <f>IF(SUM(Dissimilarity!U2:U5)&gt;0,1,IF(Dissimilarity!U2:U5="X",1,0))</f>
        <v>0</v>
      </c>
      <c r="V2">
        <f>IF(SUM(Dissimilarity!V2:V5)&gt;0,1,IF(Dissimilarity!V2:V5="X",1,0))</f>
        <v>0</v>
      </c>
      <c r="W2">
        <f>IF(SUM(Dissimilarity!W2:W5)&gt;0,1,IF(Dissimilarity!W2:W5="X",1,0))</f>
        <v>0</v>
      </c>
      <c r="X2">
        <f>IF(SUM(Dissimilarity!X2:X5)&gt;0,1,IF(Dissimilarity!X2:X5="X",1,0))</f>
        <v>1</v>
      </c>
      <c r="Y2">
        <f>IF(SUM(Dissimilarity!Y2:Y5)&gt;0,1,IF(Dissimilarity!Y2:Y5="X",1,0))</f>
        <v>0</v>
      </c>
      <c r="Z2">
        <f>IF(SUM(Dissimilarity!Z2:Z5)&gt;0,1,IF(Dissimilarity!Z2:Z5="X",1,0))</f>
        <v>0</v>
      </c>
      <c r="AA2">
        <f>IF(SUM(Dissimilarity!AA2:AA5)&gt;0,1,IF(Dissimilarity!AA2:AA5="X",1,0))</f>
        <v>0</v>
      </c>
      <c r="AB2">
        <f>IF(SUM(Dissimilarity!AB2:AB5)&gt;0,1,IF(Dissimilarity!AB2:AB5="X",1,0))</f>
        <v>0</v>
      </c>
      <c r="AC2">
        <f>IF(SUM(Dissimilarity!AC2:AC5)&gt;0,1,IF(Dissimilarity!AC2:AC5="X",1,0))</f>
        <v>0</v>
      </c>
      <c r="AD2">
        <f>IF(SUM(Dissimilarity!AD2:AD5)&gt;0,1,IF(Dissimilarity!AD2:AD5="X",1,0))</f>
        <v>1</v>
      </c>
      <c r="AE2">
        <f>IF(SUM(Dissimilarity!AE2:AE5)&gt;0,1,IF(Dissimilarity!AE2:AE5="X",1,0))</f>
        <v>0</v>
      </c>
      <c r="AF2">
        <f>IF(SUM(Dissimilarity!AF2:AF5)&gt;0,1,IF(Dissimilarity!AF2:AF5="X",1,0))</f>
        <v>1</v>
      </c>
      <c r="AG2">
        <f>IF(SUM(Dissimilarity!AG2:AG5)&gt;0,1,IF(Dissimilarity!AG2:AG5="X",1,0))</f>
        <v>0</v>
      </c>
      <c r="AH2">
        <f>IF(SUM(Dissimilarity!AH2:AH5)&gt;0,1,IF(Dissimilarity!AH2:AH5="X",1,0))</f>
        <v>0</v>
      </c>
      <c r="AI2">
        <f>IF(SUM(Dissimilarity!AI2:AI5)&gt;0,1,IF(Dissimilarity!AI2:AI5="X",1,0))</f>
        <v>1</v>
      </c>
      <c r="AJ2">
        <f>IF(SUM(Dissimilarity!AJ2:AJ5)&gt;0,1,IF(Dissimilarity!AJ2:AJ5="X",1,0))</f>
        <v>0</v>
      </c>
      <c r="AK2">
        <f>IF(SUM(Dissimilarity!AK2:AK5)&gt;0,1,IF(Dissimilarity!AK2:AK5="X",1,0))</f>
        <v>0</v>
      </c>
      <c r="AL2">
        <f>IF(SUM(Dissimilarity!AL2:AL5)&gt;0,1,IF(Dissimilarity!AL2:AL5="X",1,0))</f>
        <v>1</v>
      </c>
      <c r="AM2">
        <f>IF(SUM(Dissimilarity!AM2:AM5)&gt;0,1,IF(Dissimilarity!AM2:AM5="X",1,0))</f>
        <v>1</v>
      </c>
      <c r="AN2">
        <f>IF(SUM(Dissimilarity!AN2:AN5)&gt;0,1,IF(Dissimilarity!AN2:AN5="X",1,0))</f>
        <v>0</v>
      </c>
      <c r="AO2">
        <f>IF(SUM(Dissimilarity!AO2:AO5)&gt;0,1,IF(Dissimilarity!AO2:AO5="X",1,0))</f>
        <v>0</v>
      </c>
      <c r="AP2">
        <f>IF(SUM(Dissimilarity!AP2:AP5)&gt;0,1,IF(Dissimilarity!AP2:AP5="X",1,0))</f>
        <v>0</v>
      </c>
      <c r="AQ2">
        <f>IF(SUM(Dissimilarity!AQ2:AQ5)&gt;0,1,IF(Dissimilarity!AQ2:AQ5="X",1,0))</f>
        <v>0</v>
      </c>
      <c r="AR2">
        <f>IF(SUM(Dissimilarity!AR2:AR5)&gt;0,1,IF(Dissimilarity!AR2:AR5="X",1,0))</f>
        <v>0</v>
      </c>
      <c r="AS2">
        <f>IF(SUM(Dissimilarity!AS2:AS5)&gt;0,1,IF(Dissimilarity!AS2:AS5="X",1,0))</f>
        <v>0</v>
      </c>
      <c r="AT2">
        <f>IF(SUM(Dissimilarity!AT2:AT5)&gt;0,1,IF(Dissimilarity!AT2:AT5="X",1,0))</f>
        <v>0</v>
      </c>
      <c r="AU2">
        <f>IF(SUM(Dissimilarity!AU2:AU5)&gt;0,1,IF(Dissimilarity!AU2:AU5="X",1,0))</f>
        <v>0</v>
      </c>
      <c r="AV2">
        <f>IF(SUM(Dissimilarity!AV2:AV5)&gt;0,1,IF(Dissimilarity!AV2:AV5="X",1,0))</f>
        <v>1</v>
      </c>
      <c r="AW2">
        <f>IF(SUM(Dissimilarity!AW2:AW5)&gt;0,1,IF(Dissimilarity!AW2:AW5="X",1,0))</f>
        <v>0</v>
      </c>
      <c r="AX2">
        <f>IF(SUM(Dissimilarity!AX2:AX5)&gt;0,1,IF(Dissimilarity!AX2:AX5="X",1,0))</f>
        <v>1</v>
      </c>
      <c r="AY2">
        <f>IF(SUM(Dissimilarity!AY2:AY5)&gt;0,1,IF(Dissimilarity!AY2:AY5="X",1,0))</f>
        <v>0</v>
      </c>
      <c r="AZ2">
        <f>IF(SUM(Dissimilarity!AZ2:AZ5)&gt;0,1,IF(Dissimilarity!AZ2:AZ5="X",1,0))</f>
        <v>0</v>
      </c>
      <c r="BA2">
        <f>IF(SUM(Dissimilarity!BA2:BA5)&gt;0,1,IF(Dissimilarity!BA2:BA5="X",1,0))</f>
        <v>0</v>
      </c>
      <c r="BB2">
        <f>IF(SUM(Dissimilarity!BB2:BB5)&gt;0,1,IF(Dissimilarity!BB2:BB5="X",1,0))</f>
        <v>0</v>
      </c>
      <c r="BC2">
        <f>IF(SUM(Dissimilarity!BC2:BC5)&gt;0,1,IF(Dissimilarity!BC2:BC5="X",1,0))</f>
        <v>1</v>
      </c>
      <c r="BD2">
        <f>IF(SUM(Dissimilarity!BD2:BD5)&gt;0,1,IF(Dissimilarity!BD2:BD5="X",1,0))</f>
        <v>0</v>
      </c>
      <c r="BE2">
        <f>IF(SUM(Dissimilarity!BE2:BE5)&gt;0,1,IF(Dissimilarity!BE2:BE5="X",1,0))</f>
        <v>0</v>
      </c>
      <c r="BF2">
        <f>IF(SUM(Dissimilarity!BF2:BF5)&gt;0,1,IF(Dissimilarity!BF2:BF5="X",1,0))</f>
        <v>1</v>
      </c>
      <c r="BG2">
        <f>IF(SUM(Dissimilarity!BG2:BG5)&gt;0,1,IF(Dissimilarity!BG2:BG5="X",1,0))</f>
        <v>0</v>
      </c>
      <c r="BH2">
        <f>IF(SUM(Dissimilarity!BH2:BH5)&gt;0,1,IF(Dissimilarity!BH2:BH5="X",1,0))</f>
        <v>0</v>
      </c>
      <c r="BI2">
        <f>IF(SUM(Dissimilarity!BI2:BI5)&gt;0,1,IF(Dissimilarity!BI2:BI5="X",1,0))</f>
        <v>0</v>
      </c>
      <c r="BJ2">
        <f>IF(SUM(Dissimilarity!BJ2:BJ5)&gt;0,1,IF(Dissimilarity!BJ2:BJ5="X",1,0))</f>
        <v>1</v>
      </c>
      <c r="BK2">
        <f>IF(SUM(Dissimilarity!BK2:BK5)&gt;0,1,IF(Dissimilarity!BK2:BK5="X",1,0))</f>
        <v>0</v>
      </c>
      <c r="BL2">
        <f>IF(SUM(Dissimilarity!BL2:BL5)&gt;0,1,IF(Dissimilarity!BL2:BL5="X",1,0))</f>
        <v>0</v>
      </c>
      <c r="BM2">
        <f>IF(SUM(Dissimilarity!BM2:BM5)&gt;0,1,IF(Dissimilarity!BM2:BM5="X",1,0))</f>
        <v>0</v>
      </c>
      <c r="BN2">
        <f>IF(SUM(Dissimilarity!BN2:BN5)&gt;0,1,IF(Dissimilarity!BN2:BN5="X",1,0))</f>
        <v>0</v>
      </c>
      <c r="BO2">
        <f>IF(SUM(Dissimilarity!BO2:BO5)&gt;0,1,IF(Dissimilarity!BO2:BO5="X",1,0))</f>
        <v>0</v>
      </c>
      <c r="BP2">
        <f>IF(SUM(Dissimilarity!BP2:BP5)&gt;0,1,IF(Dissimilarity!BP2:BP5="X",1,0))</f>
        <v>0</v>
      </c>
      <c r="BQ2">
        <f>IF(SUM(Dissimilarity!BQ2:BQ5)&gt;0,1,IF(Dissimilarity!BQ2:BQ5="X",1,0))</f>
        <v>0</v>
      </c>
      <c r="BR2">
        <f>IF(SUM(Dissimilarity!BR2:BR5)&gt;0,1,IF(Dissimilarity!BR2:BR5="X",1,0))</f>
        <v>0</v>
      </c>
      <c r="BS2">
        <f>IF(SUM(Dissimilarity!BS2:BS5)&gt;0,1,IF(Dissimilarity!BS2:BS5="X",1,0))</f>
        <v>0</v>
      </c>
      <c r="BT2">
        <f>IF(SUM(Dissimilarity!BT2:BT5)&gt;0,1,IF(Dissimilarity!BT2:BT5="X",1,0))</f>
        <v>0</v>
      </c>
      <c r="BU2">
        <f>IF(SUM(Dissimilarity!BU2:BU5)&gt;0,1,IF(Dissimilarity!BU2:BU5="X",1,0))</f>
        <v>0</v>
      </c>
      <c r="BV2">
        <f>IF(SUM(Dissimilarity!BV2:BV5)&gt;0,1,IF(Dissimilarity!BV2:BV5="X",1,0))</f>
        <v>0</v>
      </c>
      <c r="BW2">
        <f>IF(SUM(Dissimilarity!BW2:BW5)&gt;0,1,IF(Dissimilarity!BW2:BW5="X",1,0))</f>
        <v>0</v>
      </c>
      <c r="BX2">
        <f>IF(SUM(Dissimilarity!BX2:BX5)&gt;0,1,IF(Dissimilarity!BX2:BX5="X",1,0))</f>
        <v>0</v>
      </c>
      <c r="BY2">
        <f>IF(SUM(Dissimilarity!BY2:BY5)&gt;0,1,IF(Dissimilarity!BY2:BY5="X",1,0))</f>
        <v>0</v>
      </c>
      <c r="BZ2">
        <f>IF(SUM(Dissimilarity!BZ2:BZ5)&gt;0,1,IF(Dissimilarity!BZ2:BZ5="X",1,0))</f>
        <v>0</v>
      </c>
      <c r="CA2">
        <f>IF(SUM(Dissimilarity!CA2:CA5)&gt;0,1,IF(Dissimilarity!CA2:CA5="X",1,0))</f>
        <v>0</v>
      </c>
      <c r="CB2">
        <f>IF(SUM(Dissimilarity!CB2:CB5)&gt;0,1,IF(Dissimilarity!CB2:CB5="X",1,0))</f>
        <v>0</v>
      </c>
      <c r="CC2">
        <f>IF(SUM(Dissimilarity!CC2:CC5)&gt;0,1,IF(Dissimilarity!CC2:CC5="X",1,0))</f>
        <v>0</v>
      </c>
      <c r="CD2">
        <f>IF(SUM(Dissimilarity!CD2:CD5)&gt;0,1,IF(Dissimilarity!CD2:CD5="X",1,0))</f>
        <v>0</v>
      </c>
      <c r="CE2">
        <f>IF(SUM(Dissimilarity!CE2:CE5)&gt;0,1,IF(Dissimilarity!CE2:CE5="X",1,0))</f>
        <v>0</v>
      </c>
      <c r="CF2">
        <f>IF(SUM(Dissimilarity!CF2:CF5)&gt;0,1,IF(Dissimilarity!CF2:CF5="X",1,0))</f>
        <v>0</v>
      </c>
      <c r="CG2">
        <f>IF(SUM(Dissimilarity!CG2:CG5)&gt;0,1,IF(Dissimilarity!CG2:CG5="X",1,0))</f>
        <v>0</v>
      </c>
      <c r="CH2">
        <f>IF(SUM(Dissimilarity!CH2:CH5)&gt;0,1,IF(Dissimilarity!CH2:CH5="X",1,0))</f>
        <v>0</v>
      </c>
      <c r="CI2">
        <f>IF(SUM(Dissimilarity!CI2:CI5)&gt;0,1,IF(Dissimilarity!CI2:CI5="X",1,0))</f>
        <v>0</v>
      </c>
      <c r="CJ2">
        <f>IF(SUM(Dissimilarity!CJ2:CJ5)&gt;0,1,IF(Dissimilarity!CJ2:CJ5="X",1,0))</f>
        <v>0</v>
      </c>
      <c r="CK2">
        <f>IF(SUM(Dissimilarity!CK2:CK5)&gt;0,1,IF(Dissimilarity!CK2:CK5="X",1,0))</f>
        <v>0</v>
      </c>
      <c r="CL2">
        <f>IF(SUM(Dissimilarity!CL2:CL5)&gt;0,1,IF(Dissimilarity!CL2:CL5="X",1,0))</f>
        <v>0</v>
      </c>
      <c r="CM2">
        <f>IF(SUM(Dissimilarity!CM2:CM5)&gt;0,1,IF(Dissimilarity!CM2:CM5="X",1,0))</f>
        <v>0</v>
      </c>
      <c r="CN2">
        <f>IF(SUM(Dissimilarity!CN2:CN5)&gt;0,1,IF(Dissimilarity!CN2:CN5="X",1,0))</f>
        <v>0</v>
      </c>
      <c r="CO2">
        <f>IF(SUM(Dissimilarity!CO2:CO5)&gt;0,1,IF(Dissimilarity!CO2:CO5="X",1,0))</f>
        <v>0</v>
      </c>
      <c r="CP2">
        <f>IF(SUM(Dissimilarity!CP2:CP5)&gt;0,1,IF(Dissimilarity!CP2:CP5="X",1,0))</f>
        <v>0</v>
      </c>
      <c r="CQ2">
        <f>IF(SUM(Dissimilarity!CQ2:CQ5)&gt;0,1,IF(Dissimilarity!CQ2:CQ5="X",1,0))</f>
        <v>0</v>
      </c>
      <c r="CR2">
        <f>IF(SUM(Dissimilarity!CR2:CR5)&gt;0,1,IF(Dissimilarity!CR2:CR5="X",1,0))</f>
        <v>0</v>
      </c>
      <c r="CS2">
        <f>IF(SUM(Dissimilarity!CS2:CS5)&gt;0,1,IF(Dissimilarity!CS2:CS5="X",1,0))</f>
        <v>0</v>
      </c>
      <c r="CT2">
        <f>IF(SUM(Dissimilarity!CT2:CT5)&gt;0,1,IF(Dissimilarity!CT2:CT5="X",1,0))</f>
        <v>0</v>
      </c>
      <c r="CU2">
        <f>IF(SUM(Dissimilarity!CU2:CU5)&gt;0,1,IF(Dissimilarity!CU2:CU5="X",1,0))</f>
        <v>0</v>
      </c>
      <c r="CV2">
        <f>IF(SUM(Dissimilarity!CV2:CV5)&gt;0,1,IF(Dissimilarity!CV2:CV5="X",1,0))</f>
        <v>0</v>
      </c>
      <c r="CW2">
        <f>IF(SUM(Dissimilarity!CW2:CW5)&gt;0,1,IF(Dissimilarity!CW2:CW5="X",1,0))</f>
        <v>0</v>
      </c>
      <c r="CX2">
        <f>IF(SUM(Dissimilarity!CX2:CX5)&gt;0,1,IF(Dissimilarity!CX2:CX5="X",1,0))</f>
        <v>0</v>
      </c>
      <c r="CY2">
        <f>IF(SUM(Dissimilarity!CY2:CY5)&gt;0,1,IF(Dissimilarity!CY2:CY5="X",1,0))</f>
        <v>0</v>
      </c>
      <c r="CZ2">
        <f>IF(SUM(Dissimilarity!CZ2:CZ5)&gt;0,1,IF(Dissimilarity!CZ2:CZ5="X",1,0))</f>
        <v>0</v>
      </c>
      <c r="DA2">
        <f>IF(SUM(Dissimilarity!DA2:DA5)&gt;0,1,IF(Dissimilarity!DA2:DA5="X",1,0))</f>
        <v>0</v>
      </c>
      <c r="DB2">
        <f>IF(SUM(Dissimilarity!DB2:DB5)&gt;0,1,IF(Dissimilarity!DB2:DB5="X",1,0))</f>
        <v>0</v>
      </c>
      <c r="DC2">
        <f>IF(SUM(Dissimilarity!DC2:DC5)&gt;0,1,IF(Dissimilarity!DC2:DC5="X",1,0))</f>
        <v>0</v>
      </c>
      <c r="DD2">
        <f>IF(SUM(Dissimilarity!DD2:DD5)&gt;0,1,IF(Dissimilarity!DD2:DD5="X",1,0))</f>
        <v>0</v>
      </c>
      <c r="DE2">
        <f>IF(SUM(Dissimilarity!DE2:DE5)&gt;0,1,IF(Dissimilarity!DE2:DE5="X",1,0))</f>
        <v>0</v>
      </c>
      <c r="DF2">
        <f>IF(SUM(Dissimilarity!DF2:DF5)&gt;0,1,IF(Dissimilarity!DF2:DF5="X",1,0))</f>
        <v>0</v>
      </c>
      <c r="DG2">
        <f>IF(SUM(Dissimilarity!DG2:DG5)&gt;0,1,IF(Dissimilarity!DG2:DG5="X",1,0))</f>
        <v>0</v>
      </c>
      <c r="DH2">
        <f>IF(SUM(Dissimilarity!DH2:DH5)&gt;0,1,IF(Dissimilarity!DH2:DH5="X",1,0))</f>
        <v>0</v>
      </c>
      <c r="DI2">
        <f>IF(SUM(Dissimilarity!DI2:DI5)&gt;0,1,IF(Dissimilarity!DI2:DI5="X",1,0))</f>
        <v>0</v>
      </c>
      <c r="DJ2">
        <f>IF(SUM(Dissimilarity!DJ2:DJ5)&gt;0,1,IF(Dissimilarity!DJ2:DJ5="X",1,0))</f>
        <v>0</v>
      </c>
      <c r="DK2">
        <f>IF(SUM(Dissimilarity!DK2:DK5)&gt;0,1,IF(Dissimilarity!DK2:DK5="X",1,0))</f>
        <v>0</v>
      </c>
      <c r="DL2">
        <f>IF(SUM(Dissimilarity!DL2:DL5)&gt;0,1,IF(Dissimilarity!DL2:DL5="X",1,0))</f>
        <v>0</v>
      </c>
      <c r="DM2">
        <f>IF(SUM(Dissimilarity!DM2:DM5)&gt;0,1,IF(Dissimilarity!DM2:DM5="X",1,0))</f>
        <v>0</v>
      </c>
      <c r="DN2">
        <f>IF(SUM(Dissimilarity!DN2:DN5)&gt;0,1,IF(Dissimilarity!DN2:DN5="X",1,0))</f>
        <v>0</v>
      </c>
      <c r="DO2">
        <f>IF(SUM(Dissimilarity!DO2:DO5)&gt;0,1,IF(Dissimilarity!DO2:DO5="X",1,0))</f>
        <v>0</v>
      </c>
      <c r="DP2">
        <f>IF(SUM(Dissimilarity!DP2:DP5)&gt;0,1,IF(Dissimilarity!DP2:DP5="X",1,0))</f>
        <v>0</v>
      </c>
      <c r="DQ2">
        <f>IF(SUM(Dissimilarity!DQ2:DQ5)&gt;0,1,IF(Dissimilarity!DQ2:DQ5="X",1,0))</f>
        <v>0</v>
      </c>
      <c r="DR2">
        <f>IF(SUM(Dissimilarity!DR2:DR5)&gt;0,1,IF(Dissimilarity!DR2:DR5="X",1,0))</f>
        <v>0</v>
      </c>
      <c r="DS2">
        <f>IF(SUM(Dissimilarity!DS2:DS5)&gt;0,1,IF(Dissimilarity!DS2:DS5="X",1,0))</f>
        <v>0</v>
      </c>
      <c r="DT2">
        <f>IF(SUM(Dissimilarity!DT2:DT5)&gt;0,1,IF(Dissimilarity!DT2:DT5="X",1,0))</f>
        <v>0</v>
      </c>
      <c r="DU2">
        <f>IF(SUM(Dissimilarity!DU2:DU5)&gt;0,1,IF(Dissimilarity!DU2:DU5="X",1,0))</f>
        <v>0</v>
      </c>
      <c r="DV2">
        <f>IF(SUM(Dissimilarity!DV2:DV5)&gt;0,1,IF(Dissimilarity!DV2:DV5="X",1,0))</f>
        <v>0</v>
      </c>
      <c r="DW2">
        <f>IF(SUM(Dissimilarity!DW2:DW5)&gt;0,1,IF(Dissimilarity!DW2:DW5="X",1,0))</f>
        <v>0</v>
      </c>
      <c r="DX2">
        <f>IF(SUM(Dissimilarity!DX2:DX5)&gt;0,1,IF(Dissimilarity!DX2:DX5="X",1,0))</f>
        <v>0</v>
      </c>
      <c r="DY2">
        <f>IF(SUM(Dissimilarity!DY2:DY5)&gt;0,1,IF(Dissimilarity!DY2:DY5="X",1,0))</f>
        <v>0</v>
      </c>
      <c r="DZ2">
        <f>IF(SUM(Dissimilarity!DZ2:DZ5)&gt;0,1,IF(Dissimilarity!DZ2:DZ5="X",1,0))</f>
        <v>0</v>
      </c>
      <c r="EA2">
        <f>IF(SUM(Dissimilarity!EA2:EA5)&gt;0,1,IF(Dissimilarity!EA2:EA5="X",1,0))</f>
        <v>0</v>
      </c>
      <c r="EB2">
        <f>IF(SUM(Dissimilarity!EB2:EB5)&gt;0,1,IF(Dissimilarity!EB2:EB5="X",1,0))</f>
        <v>0</v>
      </c>
      <c r="EC2">
        <f>IF(SUM(Dissimilarity!EC2:EC5)&gt;0,1,IF(Dissimilarity!EC2:EC5="X",1,0))</f>
        <v>0</v>
      </c>
      <c r="ED2">
        <f>IF(SUM(Dissimilarity!ED2:ED5)&gt;0,1,IF(Dissimilarity!ED2:ED5="X",1,0))</f>
        <v>0</v>
      </c>
      <c r="EE2">
        <f>IF(SUM(Dissimilarity!EE2:EE5)&gt;0,1,IF(Dissimilarity!EE2:EE5="X",1,0))</f>
        <v>0</v>
      </c>
      <c r="EF2">
        <f>IF(SUM(Dissimilarity!EF2:EF5)&gt;0,1,IF(Dissimilarity!EF2:EF5="X",1,0))</f>
        <v>0</v>
      </c>
      <c r="EG2">
        <f>IF(SUM(Dissimilarity!EG2:EG5)&gt;0,1,IF(Dissimilarity!EG2:EG5="X",1,0))</f>
        <v>0</v>
      </c>
      <c r="EH2">
        <f>IF(SUM(Dissimilarity!EH2:EH5)&gt;0,1,IF(Dissimilarity!EH2:EH5="X",1,0))</f>
        <v>0</v>
      </c>
      <c r="EI2">
        <f>IF(SUM(Dissimilarity!EI2:EI5)&gt;0,1,IF(Dissimilarity!EI2:EI5="X",1,0))</f>
        <v>0</v>
      </c>
      <c r="EJ2">
        <f>IF(SUM(Dissimilarity!EJ2:EJ5)&gt;0,1,IF(Dissimilarity!EJ2:EJ5="X",1,0))</f>
        <v>0</v>
      </c>
      <c r="EK2">
        <f>IF(SUM(Dissimilarity!EK2:EK5)&gt;0,1,IF(Dissimilarity!EK2:EK5="X",1,0))</f>
        <v>0</v>
      </c>
      <c r="EL2">
        <f>IF(SUM(Dissimilarity!EL2:EL5)&gt;0,1,IF(Dissimilarity!EL2:EL5="X",1,0))</f>
        <v>0</v>
      </c>
      <c r="EM2">
        <f>IF(SUM(Dissimilarity!EM2:EM5)&gt;0,1,IF(Dissimilarity!EM2:EM5="X",1,0))</f>
        <v>0</v>
      </c>
      <c r="EN2">
        <f>IF(SUM(Dissimilarity!EN2:EN5)&gt;0,1,IF(Dissimilarity!EN2:EN5="X",1,0))</f>
        <v>0</v>
      </c>
      <c r="EO2">
        <f>IF(SUM(Dissimilarity!EO2:EO5)&gt;0,1,IF(Dissimilarity!EO2:EO5="X",1,0))</f>
        <v>0</v>
      </c>
      <c r="EP2">
        <f>IF(SUM(Dissimilarity!EP2:EP5)&gt;0,1,IF(Dissimilarity!EP2:EP5="X",1,0))</f>
        <v>0</v>
      </c>
      <c r="EQ2">
        <f>IF(SUM(Dissimilarity!EQ2:EQ5)&gt;0,1,IF(Dissimilarity!EQ2:EQ5="X",1,0))</f>
        <v>0</v>
      </c>
      <c r="ER2">
        <f>IF(SUM(Dissimilarity!ER2:ER5)&gt;0,1,IF(Dissimilarity!ER2:ER5="X",1,0))</f>
        <v>0</v>
      </c>
      <c r="ES2">
        <f>IF(SUM(Dissimilarity!ES2:ES5)&gt;0,1,IF(Dissimilarity!ES2:ES5="X",1,0))</f>
        <v>0</v>
      </c>
      <c r="ET2">
        <f>IF(SUM(Dissimilarity!ET2:ET5)&gt;0,1,IF(Dissimilarity!ET2:ET5="X",1,0))</f>
        <v>0</v>
      </c>
      <c r="EU2">
        <f>IF(SUM(Dissimilarity!EU2:EU5)&gt;0,1,IF(Dissimilarity!EU2:EU5="X",1,0))</f>
        <v>0</v>
      </c>
      <c r="EV2">
        <f>IF(SUM(Dissimilarity!EV2:EV5)&gt;0,1,IF(Dissimilarity!EV2:EV5="X",1,0))</f>
        <v>0</v>
      </c>
      <c r="EW2">
        <f>IF(SUM(Dissimilarity!EW2:EW5)&gt;0,1,IF(Dissimilarity!EW2:EW5="X",1,0))</f>
        <v>0</v>
      </c>
      <c r="EX2">
        <f>IF(SUM(Dissimilarity!EX2:EX5)&gt;0,1,IF(Dissimilarity!EX2:EX5="X",1,0))</f>
        <v>0</v>
      </c>
      <c r="EY2">
        <f>IF(SUM(Dissimilarity!EY2:EY5)&gt;0,1,IF(Dissimilarity!EY2:EY5="X",1,0))</f>
        <v>1</v>
      </c>
      <c r="EZ2">
        <f>IF(SUM(Dissimilarity!EZ2:EZ5)&gt;0,1,IF(Dissimilarity!EZ2:EZ5="X",1,0))</f>
        <v>0</v>
      </c>
      <c r="FA2">
        <f>IF(SUM(Dissimilarity!FA2:FA5)&gt;0,1,IF(Dissimilarity!FA2:FA5="X",1,0))</f>
        <v>0</v>
      </c>
      <c r="FB2">
        <f>IF(SUM(Dissimilarity!FB2:FB5)&gt;0,1,IF(Dissimilarity!FB2:FB5="X",1,0))</f>
        <v>1</v>
      </c>
      <c r="FC2">
        <f>IF(SUM(Dissimilarity!FC2:FC5)&gt;0,1,IF(Dissimilarity!FC2:FC5="X",1,0))</f>
        <v>0</v>
      </c>
      <c r="FD2">
        <f>IF(SUM(Dissimilarity!FD2:FD5)&gt;0,1,IF(Dissimilarity!FD2:FD5="X",1,0))</f>
        <v>0</v>
      </c>
      <c r="FE2">
        <f>IF(SUM(Dissimilarity!FE2:FE5)&gt;0,1,IF(Dissimilarity!FE2:FE5="X",1,0))</f>
        <v>1</v>
      </c>
      <c r="FF2">
        <f>IF(SUM(Dissimilarity!FF2:FF5)&gt;0,1,IF(Dissimilarity!FF2:FF5="X",1,0))</f>
        <v>0</v>
      </c>
      <c r="FG2">
        <f>IF(SUM(Dissimilarity!FG2:FG5)&gt;0,1,IF(Dissimilarity!FG2:FG5="X",1,0))</f>
        <v>0</v>
      </c>
      <c r="FH2">
        <f>IF(SUM(Dissimilarity!FH2:FH5)&gt;0,1,IF(Dissimilarity!FH2:FH5="X",1,0))</f>
        <v>0</v>
      </c>
      <c r="FI2">
        <f>IF(SUM(Dissimilarity!FI2:FI5)&gt;0,1,IF(Dissimilarity!FI2:FI5="X",1,0))</f>
        <v>0</v>
      </c>
      <c r="FJ2">
        <f>IF(SUM(Dissimilarity!FJ2:FJ5)&gt;0,1,IF(Dissimilarity!FJ2:FJ5="X",1,0))</f>
        <v>1</v>
      </c>
      <c r="FK2">
        <f>IF(SUM(Dissimilarity!FK2:FK5)&gt;0,1,IF(Dissimilarity!FK2:FK5="X",1,0))</f>
        <v>1</v>
      </c>
      <c r="FL2">
        <f>IF(SUM(Dissimilarity!FL2:FL5)&gt;0,1,IF(Dissimilarity!FL2:FL5="X",1,0))</f>
        <v>0</v>
      </c>
      <c r="FM2">
        <f>IF(SUM(Dissimilarity!FM2:FM5)&gt;0,1,IF(Dissimilarity!FM2:FM5="X",1,0))</f>
        <v>0</v>
      </c>
      <c r="FN2">
        <f>IF(SUM(Dissimilarity!FN2:FN5)&gt;0,1,IF(Dissimilarity!FN2:FN5="X",1,0))</f>
        <v>0</v>
      </c>
      <c r="FO2">
        <f>IF(SUM(Dissimilarity!FO2:FO5)&gt;0,1,IF(Dissimilarity!FO2:FO5="X",1,0))</f>
        <v>0</v>
      </c>
      <c r="FP2">
        <f>IF(SUM(Dissimilarity!FP2:FP5)&gt;0,1,IF(Dissimilarity!FP2:FP5="X",1,0))</f>
        <v>0</v>
      </c>
      <c r="FQ2">
        <f>IF(SUM(Dissimilarity!FQ2:FQ5)&gt;0,1,IF(Dissimilarity!FQ2:FQ5="X",1,0))</f>
        <v>0</v>
      </c>
      <c r="FR2">
        <f>IF(SUM(Dissimilarity!FR2:FR5)&gt;0,1,IF(Dissimilarity!FR2:FR5="X",1,0))</f>
        <v>0</v>
      </c>
      <c r="FS2">
        <f>IF(SUM(Dissimilarity!FS2:FS5)&gt;0,1,IF(Dissimilarity!FS2:FS5="X",1,0))</f>
        <v>0</v>
      </c>
      <c r="FT2">
        <f>IF(SUM(Dissimilarity!FT2:FT5)&gt;0,1,IF(Dissimilarity!FT2:FT5="X",1,0))</f>
        <v>0</v>
      </c>
      <c r="FU2">
        <f>IF(SUM(Dissimilarity!FU2:FU5)&gt;0,1,IF(Dissimilarity!FU2:FU5="X",1,0))</f>
        <v>0</v>
      </c>
      <c r="FV2">
        <f>IF(SUM(Dissimilarity!FV2:FV5)&gt;0,1,IF(Dissimilarity!FV2:FV5="X",1,0))</f>
        <v>0</v>
      </c>
      <c r="FW2">
        <f>IF(SUM(Dissimilarity!FW2:FW5)&gt;0,1,IF(Dissimilarity!FW2:FW5="X",1,0))</f>
        <v>0</v>
      </c>
      <c r="FX2">
        <f>IF(SUM(Dissimilarity!FX2:FX5)&gt;0,1,IF(Dissimilarity!FX2:FX5="X",1,0))</f>
        <v>0</v>
      </c>
      <c r="FY2">
        <f>IF(SUM(Dissimilarity!FY2:FY5)&gt;0,1,IF(Dissimilarity!FY2:FY5="X",1,0))</f>
        <v>0</v>
      </c>
      <c r="FZ2">
        <f>IF(SUM(Dissimilarity!FZ2:FZ5)&gt;0,1,IF(Dissimilarity!FZ2:FZ5="X",1,0))</f>
        <v>0</v>
      </c>
      <c r="GA2">
        <f>IF(SUM(Dissimilarity!GA2:GA5)&gt;0,1,IF(Dissimilarity!GA2:GA5="X",1,0))</f>
        <v>0</v>
      </c>
      <c r="GB2">
        <f>IF(SUM(Dissimilarity!GB2:GB5)&gt;0,1,IF(Dissimilarity!GB2:GB5="X",1,0))</f>
        <v>0</v>
      </c>
      <c r="GC2">
        <f>IF(SUM(Dissimilarity!GC2:GC5)&gt;0,1,IF(Dissimilarity!GC2:GC5="X",1,0))</f>
        <v>0</v>
      </c>
      <c r="GD2">
        <f>IF(SUM(Dissimilarity!GD2:GD5)&gt;0,1,IF(Dissimilarity!GD2:GD5="X",1,0))</f>
        <v>0</v>
      </c>
      <c r="GE2">
        <f>IF(SUM(Dissimilarity!GE2:GE5)&gt;0,1,IF(Dissimilarity!GE2:GE5="X",1,0))</f>
        <v>0</v>
      </c>
      <c r="GF2">
        <f>IF(SUM(Dissimilarity!GF2:GF5)&gt;0,1,IF(Dissimilarity!GF2:GF5="X",1,0))</f>
        <v>0</v>
      </c>
      <c r="GG2">
        <f>IF(SUM(Dissimilarity!GG2:GG5)&gt;0,1,IF(Dissimilarity!GG2:GG5="X",1,0))</f>
        <v>1</v>
      </c>
      <c r="GH2">
        <f>IF(SUM(Dissimilarity!GH2:GH5)&gt;0,1,IF(Dissimilarity!GH2:GH5="X",1,0))</f>
        <v>0</v>
      </c>
      <c r="GI2">
        <f>IF(SUM(Dissimilarity!GI2:GI5)&gt;0,1,IF(Dissimilarity!GI2:GI5="X",1,0))</f>
        <v>0</v>
      </c>
      <c r="GJ2">
        <f>IF(SUM(Dissimilarity!GJ2:GJ5)&gt;0,1,IF(Dissimilarity!GJ2:GJ5="X",1,0))</f>
        <v>0</v>
      </c>
      <c r="GK2">
        <f>IF(SUM(Dissimilarity!GK2:GK5)&gt;0,1,IF(Dissimilarity!GK2:GK5="X",1,0))</f>
        <v>0</v>
      </c>
      <c r="GL2">
        <f>IF(SUM(Dissimilarity!GL2:GL5)&gt;0,1,IF(Dissimilarity!GL2:GL5="X",1,0))</f>
        <v>1</v>
      </c>
      <c r="GM2">
        <f>IF(SUM(Dissimilarity!GM2:GM5)&gt;0,1,IF(Dissimilarity!GM2:GM5="X",1,0))</f>
        <v>0</v>
      </c>
      <c r="GN2">
        <f>IF(SUM(Dissimilarity!GN2:GN5)&gt;0,1,IF(Dissimilarity!GN2:GN5="X",1,0))</f>
        <v>1</v>
      </c>
      <c r="GO2">
        <f>IF(SUM(Dissimilarity!GO2:GO5)&gt;0,1,IF(Dissimilarity!GO2:GO5="X",1,0))</f>
        <v>1</v>
      </c>
      <c r="GP2">
        <f>IF(SUM(Dissimilarity!GP2:GP5)&gt;0,1,IF(Dissimilarity!GP2:GP5="X",1,0))</f>
        <v>0</v>
      </c>
      <c r="GQ2">
        <f>IF(SUM(Dissimilarity!GQ2:GQ5)&gt;0,1,IF(Dissimilarity!GQ2:GQ5="X",1,0))</f>
        <v>0</v>
      </c>
      <c r="GR2">
        <f>IF(SUM(Dissimilarity!GR2:GR5)&gt;0,1,IF(Dissimilarity!GR2:GR5="X",1,0))</f>
        <v>0</v>
      </c>
      <c r="GS2">
        <f>IF(SUM(Dissimilarity!GS2:GS5)&gt;0,1,IF(Dissimilarity!GS2:GS5="X",1,0))</f>
        <v>0</v>
      </c>
      <c r="GT2">
        <f>IF(SUM(Dissimilarity!GT2:GT5)&gt;0,1,IF(Dissimilarity!GT2:GT5="X",1,0))</f>
        <v>0</v>
      </c>
      <c r="GU2">
        <f>IF(SUM(Dissimilarity!GU2:GU5)&gt;0,1,IF(Dissimilarity!GU2:GU5="X",1,0))</f>
        <v>1</v>
      </c>
      <c r="GV2">
        <f>IF(SUM(Dissimilarity!GV2:GV5)&gt;0,1,IF(Dissimilarity!GV2:GV5="X",1,0))</f>
        <v>0</v>
      </c>
      <c r="GW2">
        <f>IF(SUM(Dissimilarity!GW2:GW5)&gt;0,1,IF(Dissimilarity!GW2:GW5="X",1,0))</f>
        <v>0</v>
      </c>
      <c r="GX2">
        <f>IF(SUM(Dissimilarity!GX2:GX5)&gt;0,1,IF(Dissimilarity!GX2:GX5="X",1,0))</f>
        <v>0</v>
      </c>
      <c r="GY2">
        <f>IF(SUM(Dissimilarity!GY2:GY5)&gt;0,1,IF(Dissimilarity!GY2:GY5="X",1,0))</f>
        <v>0</v>
      </c>
      <c r="GZ2">
        <f>IF(SUM(Dissimilarity!GZ2:GZ5)&gt;0,1,IF(Dissimilarity!GZ2:GZ5="X",1,0))</f>
        <v>1</v>
      </c>
      <c r="HA2">
        <f>IF(SUM(Dissimilarity!HA2:HA5)&gt;0,1,IF(Dissimilarity!HA2:HA5="X",1,0))</f>
        <v>1</v>
      </c>
      <c r="HB2">
        <f>IF(SUM(Dissimilarity!HB2:HB5)&gt;0,1,IF(Dissimilarity!HB2:HB5="X",1,0))</f>
        <v>0</v>
      </c>
      <c r="HC2">
        <f>IF(SUM(Dissimilarity!HC2:HC5)&gt;0,1,IF(Dissimilarity!HC2:HC5="X",1,0))</f>
        <v>0</v>
      </c>
      <c r="HD2">
        <f>IF(SUM(Dissimilarity!HD2:HD5)&gt;0,1,IF(Dissimilarity!HD2:HD5="X",1,0))</f>
        <v>0</v>
      </c>
      <c r="HE2">
        <f>IF(SUM(Dissimilarity!HE2:HE5)&gt;0,1,IF(Dissimilarity!HE2:HE5="X",1,0))</f>
        <v>0</v>
      </c>
      <c r="HF2">
        <f>IF(SUM(Dissimilarity!HF2:HF5)&gt;0,1,IF(Dissimilarity!HF2:HF5="X",1,0))</f>
        <v>1</v>
      </c>
      <c r="HG2">
        <f>IF(SUM(Dissimilarity!HG2:HG5)&gt;0,1,IF(Dissimilarity!HG2:HG5="X",1,0))</f>
        <v>0</v>
      </c>
      <c r="HH2">
        <f>IF(SUM(Dissimilarity!HH2:HH5)&gt;0,1,IF(Dissimilarity!HH2:HH5="X",1,0))</f>
        <v>0</v>
      </c>
      <c r="HI2">
        <f>IF(SUM(Dissimilarity!HI2:HI5)&gt;0,1,IF(Dissimilarity!HI2:HI5="X",1,0))</f>
        <v>1</v>
      </c>
      <c r="HJ2">
        <f>IF(SUM(Dissimilarity!HJ2:HJ5)&gt;0,1,IF(Dissimilarity!HJ2:HJ5="X",1,0))</f>
        <v>1</v>
      </c>
      <c r="HK2">
        <f>IF(SUM(Dissimilarity!HK2:HK5)&gt;0,1,IF(Dissimilarity!HK2:HK5="X",1,0))</f>
        <v>0</v>
      </c>
      <c r="HL2">
        <f>IF(SUM(Dissimilarity!HL2:HL5)&gt;0,1,IF(Dissimilarity!HL2:HL5="X",1,0))</f>
        <v>0</v>
      </c>
      <c r="HM2">
        <f>IF(SUM(Dissimilarity!HM2:HM5)&gt;0,1,IF(Dissimilarity!HM2:HM5="X",1,0))</f>
        <v>0</v>
      </c>
      <c r="HN2">
        <f>IF(SUM(Dissimilarity!HN2:HN5)&gt;0,1,IF(Dissimilarity!HN2:HN5="X",1,0))</f>
        <v>0</v>
      </c>
      <c r="HO2">
        <f>IF(SUM(Dissimilarity!HO2:HO5)&gt;0,1,IF(Dissimilarity!HO2:HO5="X",1,0))</f>
        <v>0</v>
      </c>
      <c r="HP2">
        <f>IF(SUM(Dissimilarity!HP2:HP5)&gt;0,1,IF(Dissimilarity!HP2:HP5="X",1,0))</f>
        <v>0</v>
      </c>
      <c r="HQ2">
        <f>IF(SUM(Dissimilarity!HQ2:HQ5)&gt;0,1,IF(Dissimilarity!HQ2:HQ5="X",1,0))</f>
        <v>0</v>
      </c>
      <c r="HR2">
        <f>IF(SUM(Dissimilarity!HR2:HR5)&gt;0,1,IF(Dissimilarity!HR2:HR5="X",1,0))</f>
        <v>1</v>
      </c>
      <c r="HS2">
        <f>IF(SUM(Dissimilarity!HS2:HS5)&gt;0,1,IF(Dissimilarity!HS2:HS5="X",1,0))</f>
        <v>0</v>
      </c>
      <c r="HT2">
        <f>IF(SUM(Dissimilarity!HT2:HT5)&gt;0,1,IF(Dissimilarity!HT2:HT5="X",1,0))</f>
        <v>0</v>
      </c>
      <c r="HU2">
        <f>IF(SUM(Dissimilarity!HU2:HU5)&gt;0,1,IF(Dissimilarity!HU2:HU5="X",1,0))</f>
        <v>0</v>
      </c>
      <c r="HV2">
        <f>IF(SUM(Dissimilarity!HV2:HV5)&gt;0,1,IF(Dissimilarity!HV2:HV5="X",1,0))</f>
        <v>0</v>
      </c>
      <c r="HW2">
        <f>IF(SUM(Dissimilarity!HW2:HW5)&gt;0,1,IF(Dissimilarity!HW2:HW5="X",1,0))</f>
        <v>0</v>
      </c>
      <c r="HX2">
        <f>IF(SUM(Dissimilarity!HX2:HX5)&gt;0,1,IF(Dissimilarity!HX2:HX5="X",1,0))</f>
        <v>0</v>
      </c>
      <c r="HY2">
        <f>IF(SUM(Dissimilarity!HY2:HY5)&gt;0,1,IF(Dissimilarity!HY2:HY5="X",1,0))</f>
        <v>1</v>
      </c>
      <c r="HZ2">
        <f>IF(SUM(Dissimilarity!HZ2:HZ5)&gt;0,1,IF(Dissimilarity!HZ2:HZ5="X",1,0))</f>
        <v>1</v>
      </c>
      <c r="IA2">
        <f>IF(SUM(Dissimilarity!IA2:IA5)&gt;0,1,IF(Dissimilarity!IA2:IA5="X",1,0))</f>
        <v>0</v>
      </c>
      <c r="IB2">
        <f>IF(SUM(Dissimilarity!IB2:IB5)&gt;0,1,IF(Dissimilarity!IB2:IB5="X",1,0))</f>
        <v>0</v>
      </c>
      <c r="IC2">
        <f>IF(SUM(Dissimilarity!IC2:IC5)&gt;0,1,IF(Dissimilarity!IC2:IC5="X",1,0))</f>
        <v>0</v>
      </c>
      <c r="ID2">
        <f>IF(SUM(Dissimilarity!ID2:ID5)&gt;0,1,IF(Dissimilarity!ID2:ID5="X",1,0))</f>
        <v>0</v>
      </c>
      <c r="IE2">
        <f>IF(SUM(Dissimilarity!IE2:IE5)&gt;0,1,IF(Dissimilarity!IE2:IE5="X",1,0))</f>
        <v>0</v>
      </c>
      <c r="IF2">
        <f>IF(SUM(Dissimilarity!IF2:IF5)&gt;0,1,IF(Dissimilarity!IF2:IF5="X",1,0))</f>
        <v>0</v>
      </c>
      <c r="IG2">
        <f>IF(SUM(Dissimilarity!IG2:IG5)&gt;0,1,IF(Dissimilarity!IG2:IG5="X",1,0))</f>
        <v>0</v>
      </c>
      <c r="IH2">
        <f>IF(SUM(Dissimilarity!IH2:IH5)&gt;0,1,IF(Dissimilarity!IH2:IH5="X",1,0))</f>
        <v>0</v>
      </c>
      <c r="II2">
        <f>IF(SUM(Dissimilarity!II2:II5)&gt;0,1,IF(Dissimilarity!II2:II5="X",1,0))</f>
        <v>0</v>
      </c>
      <c r="IJ2">
        <f>IF(SUM(Dissimilarity!IJ2:IJ5)&gt;0,1,IF(Dissimilarity!IJ2:IJ5="X",1,0))</f>
        <v>0</v>
      </c>
      <c r="IK2">
        <f>IF(SUM(Dissimilarity!IK2:IK5)&gt;0,1,IF(Dissimilarity!IK2:IK5="X",1,0))</f>
        <v>0</v>
      </c>
      <c r="IL2">
        <f>IF(SUM(Dissimilarity!IL2:IL5)&gt;0,1,IF(Dissimilarity!IL2:IL5="X",1,0))</f>
        <v>0</v>
      </c>
      <c r="IM2">
        <f>IF(SUM(Dissimilarity!IM2:IM5)&gt;0,1,IF(Dissimilarity!IM2:IM5="X",1,0))</f>
        <v>0</v>
      </c>
      <c r="IN2">
        <f>IF(SUM(Dissimilarity!IN2:IN5)&gt;0,1,IF(Dissimilarity!IN2:IN5="X",1,0))</f>
        <v>0</v>
      </c>
      <c r="IO2">
        <f>IF(SUM(Dissimilarity!IO2:IO5)&gt;0,1,IF(Dissimilarity!IO2:IO5="X",1,0))</f>
        <v>0</v>
      </c>
      <c r="IP2">
        <f>IF(SUM(Dissimilarity!IP2:IP5)&gt;0,1,IF(Dissimilarity!IP2:IP5="X",1,0))</f>
        <v>1</v>
      </c>
      <c r="IQ2">
        <f>IF(SUM(Dissimilarity!IQ2:IQ5)&gt;0,1,IF(Dissimilarity!IQ2:IQ5="X",1,0))</f>
        <v>0</v>
      </c>
      <c r="IR2">
        <f>IF(SUM(Dissimilarity!IR2:IR5)&gt;0,1,IF(Dissimilarity!IR2:IR5="X",1,0))</f>
        <v>0</v>
      </c>
      <c r="IS2">
        <f>IF(SUM(Dissimilarity!IS2:IS5)&gt;0,1,IF(Dissimilarity!IS2:IS5="X",1,0))</f>
        <v>0</v>
      </c>
      <c r="IT2">
        <f>IF(SUM(Dissimilarity!IT2:IT5)&gt;0,1,IF(Dissimilarity!IT2:IT5="X",1,0))</f>
        <v>0</v>
      </c>
      <c r="IU2">
        <f>IF(SUM(Dissimilarity!IU2:IU5)&gt;0,1,IF(Dissimilarity!IU2:IU5="X",1,0))</f>
        <v>0</v>
      </c>
      <c r="IV2">
        <f>IF(SUM(Dissimilarity!IV2:IV5)&gt;0,1,IF(Dissimilarity!IV2:IV5="X",1,0))</f>
        <v>0</v>
      </c>
      <c r="IW2">
        <f>IF(SUM(Dissimilarity!IW2:IW5)&gt;0,1,IF(Dissimilarity!IW2:IW5="X",1,0))</f>
        <v>0</v>
      </c>
      <c r="IX2">
        <f>IF(SUM(Dissimilarity!IX2:IX5)&gt;0,1,IF(Dissimilarity!IX2:IX5="X",1,0))</f>
        <v>0</v>
      </c>
      <c r="IY2">
        <f>IF(SUM(Dissimilarity!IY2:IY5)&gt;0,1,IF(Dissimilarity!IY2:IY5="X",1,0))</f>
        <v>0</v>
      </c>
      <c r="IZ2">
        <f>IF(SUM(Dissimilarity!IZ2:IZ5)&gt;0,1,IF(Dissimilarity!IZ2:IZ5="X",1,0))</f>
        <v>0</v>
      </c>
      <c r="JA2">
        <f>IF(SUM(Dissimilarity!JA2:JA5)&gt;0,1,IF(Dissimilarity!JA2:JA5="X",1,0))</f>
        <v>0</v>
      </c>
      <c r="JB2">
        <f>IF(SUM(Dissimilarity!JB2:JB5)&gt;0,1,IF(Dissimilarity!JB2:JB5="X",1,0))</f>
        <v>0</v>
      </c>
      <c r="JC2">
        <f>IF(SUM(Dissimilarity!JC2:JC5)&gt;0,1,IF(Dissimilarity!JC2:JC5="X",1,0))</f>
        <v>0</v>
      </c>
      <c r="JD2">
        <f>IF(SUM(Dissimilarity!JD2:JD5)&gt;0,1,IF(Dissimilarity!JD2:JD5="X",1,0))</f>
        <v>0</v>
      </c>
      <c r="JE2">
        <f>IF(SUM(Dissimilarity!JE2:JE5)&gt;0,1,IF(Dissimilarity!JE2:JE5="X",1,0))</f>
        <v>0</v>
      </c>
      <c r="JF2">
        <f>IF(SUM(Dissimilarity!JF2:JF5)&gt;0,1,IF(Dissimilarity!JF2:JF5="X",1,0))</f>
        <v>0</v>
      </c>
      <c r="JG2">
        <f>IF(SUM(Dissimilarity!JG2:JG5)&gt;0,1,IF(Dissimilarity!JG2:JG5="X",1,0))</f>
        <v>0</v>
      </c>
      <c r="JH2">
        <f>IF(SUM(Dissimilarity!JH2:JH5)&gt;0,1,IF(Dissimilarity!JH2:JH5="X",1,0))</f>
        <v>0</v>
      </c>
      <c r="JI2">
        <f>IF(SUM(Dissimilarity!JI2:JI5)&gt;0,1,IF(Dissimilarity!JI2:JI5="X",1,0))</f>
        <v>0</v>
      </c>
      <c r="JJ2">
        <f>IF(SUM(Dissimilarity!JJ2:JJ5)&gt;0,1,IF(Dissimilarity!JJ2:JJ5="X",1,0))</f>
        <v>0</v>
      </c>
      <c r="JK2">
        <f>IF(SUM(Dissimilarity!JK2:JK5)&gt;0,1,IF(Dissimilarity!JK2:JK5="X",1,0))</f>
        <v>0</v>
      </c>
      <c r="JL2">
        <f>IF(SUM(Dissimilarity!JL2:JL5)&gt;0,1,IF(Dissimilarity!JL2:JL5="X",1,0))</f>
        <v>0</v>
      </c>
      <c r="JM2">
        <f>IF(SUM(Dissimilarity!JM2:JM5)&gt;0,1,IF(Dissimilarity!JM2:JM5="X",1,0))</f>
        <v>0</v>
      </c>
      <c r="JN2">
        <f>IF(SUM(Dissimilarity!JN2:JN5)&gt;0,1,IF(Dissimilarity!JN2:JN5="X",1,0))</f>
        <v>0</v>
      </c>
      <c r="JO2">
        <f>IF(SUM(Dissimilarity!JO2:JO5)&gt;0,1,IF(Dissimilarity!JO2:JO5="X",1,0))</f>
        <v>1</v>
      </c>
      <c r="JP2">
        <f>IF(SUM(Dissimilarity!JP2:JP5)&gt;0,1,IF(Dissimilarity!JP2:JP5="X",1,0))</f>
        <v>0</v>
      </c>
      <c r="JQ2">
        <f>IF(SUM(Dissimilarity!JQ2:JQ5)&gt;0,1,IF(Dissimilarity!JQ2:JQ5="X",1,0))</f>
        <v>0</v>
      </c>
      <c r="JR2">
        <f>IF(SUM(Dissimilarity!JR2:JR5)&gt;0,1,IF(Dissimilarity!JR2:JR5="X",1,0))</f>
        <v>0</v>
      </c>
      <c r="JS2">
        <f>IF(SUM(Dissimilarity!JS2:JS5)&gt;0,1,IF(Dissimilarity!JS2:JS5="X",1,0))</f>
        <v>0</v>
      </c>
      <c r="JT2">
        <f>IF(SUM(Dissimilarity!JT2:JT5)&gt;0,1,IF(Dissimilarity!JT2:JT5="X",1,0))</f>
        <v>0</v>
      </c>
      <c r="JU2">
        <f>IF(SUM(Dissimilarity!JU2:JU5)&gt;0,1,IF(Dissimilarity!JU2:JU5="X",1,0))</f>
        <v>0</v>
      </c>
      <c r="JV2">
        <f>IF(SUM(Dissimilarity!JV2:JV5)&gt;0,1,IF(Dissimilarity!JV2:JV5="X",1,0))</f>
        <v>0</v>
      </c>
      <c r="JW2">
        <f>IF(SUM(Dissimilarity!JW2:JW5)&gt;0,1,IF(Dissimilarity!JW2:JW5="X",1,0))</f>
        <v>0</v>
      </c>
      <c r="JX2">
        <f>IF(SUM(Dissimilarity!JX2:JX5)&gt;0,1,IF(Dissimilarity!JX2:JX5="X",1,0))</f>
        <v>0</v>
      </c>
      <c r="JY2">
        <f>IF(SUM(Dissimilarity!JY2:JY5)&gt;0,1,IF(Dissimilarity!JY2:JY5="X",1,0))</f>
        <v>0</v>
      </c>
      <c r="JZ2">
        <f>IF(SUM(Dissimilarity!JZ2:JZ5)&gt;0,1,IF(Dissimilarity!JZ2:JZ5="X",1,0))</f>
        <v>0</v>
      </c>
      <c r="KA2">
        <f>IF(SUM(Dissimilarity!KA2:KA5)&gt;0,1,IF(Dissimilarity!KA2:KA5="X",1,0))</f>
        <v>0</v>
      </c>
      <c r="KB2">
        <f>IF(SUM(Dissimilarity!KB2:KB5)&gt;0,1,IF(Dissimilarity!KB2:KB5="X",1,0))</f>
        <v>1</v>
      </c>
      <c r="KC2">
        <f>IF(SUM(Dissimilarity!KC2:KC5)&gt;0,1,IF(Dissimilarity!KC2:KC5="X",1,0))</f>
        <v>0</v>
      </c>
      <c r="KD2">
        <f>IF(SUM(Dissimilarity!KD2:KD5)&gt;0,1,IF(Dissimilarity!KD2:KD5="X",1,0))</f>
        <v>0</v>
      </c>
      <c r="KE2">
        <f>IF(SUM(Dissimilarity!KE2:KE5)&gt;0,1,IF(Dissimilarity!KE2:KE5="X",1,0))</f>
        <v>0</v>
      </c>
      <c r="KF2">
        <f>IF(SUM(Dissimilarity!KF2:KF5)&gt;0,1,IF(Dissimilarity!KF2:KF5="X",1,0))</f>
        <v>0</v>
      </c>
      <c r="KG2">
        <f>IF(SUM(Dissimilarity!KG2:KG5)&gt;0,1,IF(Dissimilarity!KG2:KG5="X",1,0))</f>
        <v>0</v>
      </c>
      <c r="KH2">
        <f>IF(SUM(Dissimilarity!KH2:KH5)&gt;0,1,IF(Dissimilarity!KH2:KH5="X",1,0))</f>
        <v>0</v>
      </c>
      <c r="KI2">
        <f>IF(SUM(Dissimilarity!KI2:KI5)&gt;0,1,IF(Dissimilarity!KI2:KI5="X",1,0))</f>
        <v>0</v>
      </c>
      <c r="KJ2">
        <f>IF(SUM(Dissimilarity!KJ2:KJ5)&gt;0,1,IF(Dissimilarity!KJ2:KJ5="X",1,0))</f>
        <v>0</v>
      </c>
      <c r="KK2">
        <f>IF(SUM(Dissimilarity!KK2:KK5)&gt;0,1,IF(Dissimilarity!KK2:KK5="X",1,0))</f>
        <v>0</v>
      </c>
      <c r="KL2">
        <f>IF(SUM(Dissimilarity!KL2:KL5)&gt;0,1,IF(Dissimilarity!KL2:KL5="X",1,0))</f>
        <v>0</v>
      </c>
      <c r="KM2">
        <f>IF(SUM(Dissimilarity!KM2:KM5)&gt;0,1,IF(Dissimilarity!KM2:KM5="X",1,0))</f>
        <v>1</v>
      </c>
      <c r="KN2">
        <f>IF(SUM(Dissimilarity!KN2:KN5)&gt;0,1,IF(Dissimilarity!KN2:KN5="X",1,0))</f>
        <v>0</v>
      </c>
      <c r="KO2">
        <f>IF(SUM(Dissimilarity!KO2:KO5)&gt;0,1,IF(Dissimilarity!KO2:KO5="X",1,0))</f>
        <v>0</v>
      </c>
      <c r="KP2">
        <f>IF(SUM(Dissimilarity!KP2:KP5)&gt;0,1,IF(Dissimilarity!KP2:KP5="X",1,0))</f>
        <v>0</v>
      </c>
      <c r="KQ2">
        <f>IF(SUM(Dissimilarity!KQ2:KQ5)&gt;0,1,IF(Dissimilarity!KQ2:KQ5="X",1,0))</f>
        <v>0</v>
      </c>
      <c r="KR2">
        <f>IF(SUM(Dissimilarity!KR2:KR5)&gt;0,1,IF(Dissimilarity!KR2:KR5="X",1,0))</f>
        <v>0</v>
      </c>
      <c r="KS2">
        <f>IF(SUM(Dissimilarity!KS2:KS5)&gt;0,1,IF(Dissimilarity!KS2:KS5="X",1,0))</f>
        <v>0</v>
      </c>
      <c r="KT2">
        <f>IF(SUM(Dissimilarity!KT2:KT5)&gt;0,1,IF(Dissimilarity!KT2:KT5="X",1,0))</f>
        <v>0</v>
      </c>
      <c r="KU2">
        <f>IF(SUM(Dissimilarity!KU2:KU5)&gt;0,1,IF(Dissimilarity!KU2:KU5="X",1,0))</f>
        <v>0</v>
      </c>
      <c r="KV2">
        <f>IF(SUM(Dissimilarity!KV2:KV5)&gt;0,1,IF(Dissimilarity!KV2:KV5="X",1,0))</f>
        <v>0</v>
      </c>
      <c r="KW2">
        <f>IF(SUM(Dissimilarity!KW2:KW5)&gt;0,1,IF(Dissimilarity!KW2:KW5="X",1,0))</f>
        <v>0</v>
      </c>
      <c r="KX2">
        <f>IF(SUM(Dissimilarity!KX2:KX5)&gt;0,1,IF(Dissimilarity!KX2:KX5="X",1,0))</f>
        <v>0</v>
      </c>
      <c r="KY2">
        <f>IF(SUM(Dissimilarity!KY2:KY5)&gt;0,1,IF(Dissimilarity!KY2:KY5="X",1,0))</f>
        <v>0</v>
      </c>
      <c r="KZ2">
        <f>IF(SUM(Dissimilarity!KZ2:KZ5)&gt;0,1,IF(Dissimilarity!KZ2:KZ5="X",1,0))</f>
        <v>0</v>
      </c>
      <c r="LA2">
        <f>IF(SUM(Dissimilarity!LA2:LA5)&gt;0,1,IF(Dissimilarity!LA2:LA5="X",1,0))</f>
        <v>0</v>
      </c>
      <c r="LB2">
        <f>IF(SUM(Dissimilarity!LB2:LB5)&gt;0,1,IF(Dissimilarity!LB2:LB5="X",1,0))</f>
        <v>0</v>
      </c>
      <c r="LC2">
        <f>IF(SUM(Dissimilarity!LC2:LC5)&gt;0,1,IF(Dissimilarity!LC2:LC5="X",1,0))</f>
        <v>0</v>
      </c>
      <c r="LD2">
        <f>IF(SUM(Dissimilarity!LD2:LD5)&gt;0,1,IF(Dissimilarity!LD2:LD5="X",1,0))</f>
        <v>1</v>
      </c>
      <c r="LE2">
        <f>IF(SUM(Dissimilarity!LE2:LE5)&gt;0,1,IF(Dissimilarity!LE2:LE5="X",1,0))</f>
        <v>0</v>
      </c>
      <c r="LF2">
        <f>IF(SUM(Dissimilarity!LF2:LF5)&gt;0,1,IF(Dissimilarity!LF2:LF5="X",1,0))</f>
        <v>0</v>
      </c>
      <c r="LG2">
        <f>IF(SUM(Dissimilarity!LG2:LG5)&gt;0,1,IF(Dissimilarity!LG2:LG5="X",1,0))</f>
        <v>0</v>
      </c>
      <c r="LH2">
        <f>IF(SUM(Dissimilarity!LH2:LH5)&gt;0,1,IF(Dissimilarity!LH2:LH5="X",1,0))</f>
        <v>0</v>
      </c>
      <c r="LI2">
        <f>IF(SUM(Dissimilarity!LI2:LI5)&gt;0,1,IF(Dissimilarity!LI2:LI5="X",1,0))</f>
        <v>0</v>
      </c>
      <c r="LJ2">
        <f>IF(SUM(Dissimilarity!LJ2:LJ5)&gt;0,1,IF(Dissimilarity!LJ2:LJ5="X",1,0))</f>
        <v>0</v>
      </c>
      <c r="LK2">
        <f>IF(SUM(Dissimilarity!LK2:LK5)&gt;0,1,IF(Dissimilarity!LK2:LK5="X",1,0))</f>
        <v>0</v>
      </c>
      <c r="LL2">
        <f>IF(SUM(Dissimilarity!LL2:LL5)&gt;0,1,IF(Dissimilarity!LL2:LL5="X",1,0))</f>
        <v>0</v>
      </c>
      <c r="LM2">
        <f>IF(SUM(Dissimilarity!LM2:LM5)&gt;0,1,IF(Dissimilarity!LM2:LM5="X",1,0))</f>
        <v>0</v>
      </c>
      <c r="LN2">
        <f>IF(SUM(Dissimilarity!LN2:LN5)&gt;0,1,IF(Dissimilarity!LN2:LN5="X",1,0))</f>
        <v>0</v>
      </c>
      <c r="LO2">
        <f>IF(SUM(Dissimilarity!LO2:LO5)&gt;0,1,IF(Dissimilarity!LO2:LO5="X",1,0))</f>
        <v>1</v>
      </c>
      <c r="LP2">
        <f>IF(SUM(Dissimilarity!LP2:LP5)&gt;0,1,IF(Dissimilarity!LP2:LP5="X",1,0))</f>
        <v>0</v>
      </c>
      <c r="LQ2">
        <f>IF(SUM(Dissimilarity!LQ2:LQ5)&gt;0,1,IF(Dissimilarity!LQ2:LQ5="X",1,0))</f>
        <v>0</v>
      </c>
      <c r="LR2">
        <f>IF(SUM(Dissimilarity!LR2:LR5)&gt;0,1,IF(Dissimilarity!LR2:LR5="X",1,0))</f>
        <v>1</v>
      </c>
      <c r="LS2">
        <f>IF(SUM(Dissimilarity!LS2:LS5)&gt;0,1,IF(Dissimilarity!LS2:LS5="X",1,0))</f>
        <v>0</v>
      </c>
      <c r="LT2">
        <f>IF(SUM(Dissimilarity!LT2:LT5)&gt;0,1,IF(Dissimilarity!LT2:LT5="X",1,0))</f>
        <v>0</v>
      </c>
      <c r="LU2">
        <f>IF(SUM(Dissimilarity!LU2:LU5)&gt;0,1,IF(Dissimilarity!LU2:LU5="X",1,0))</f>
        <v>0</v>
      </c>
      <c r="LV2">
        <f>IF(SUM(Dissimilarity!LV2:LV5)&gt;0,1,IF(Dissimilarity!LV2:LV5="X",1,0))</f>
        <v>0</v>
      </c>
      <c r="LW2">
        <f>IF(SUM(Dissimilarity!LW2:LW5)&gt;0,1,IF(Dissimilarity!LW2:LW5="X",1,0))</f>
        <v>0</v>
      </c>
      <c r="LX2">
        <f>IF(SUM(Dissimilarity!LX2:LX5)&gt;0,1,IF(Dissimilarity!LX2:LX5="X",1,0))</f>
        <v>0</v>
      </c>
      <c r="LY2">
        <f>IF(SUM(Dissimilarity!LY2:LY5)&gt;0,1,IF(Dissimilarity!LY2:LY5="X",1,0))</f>
        <v>0</v>
      </c>
      <c r="LZ2">
        <f>IF(SUM(Dissimilarity!LZ2:LZ5)&gt;0,1,IF(Dissimilarity!LZ2:LZ5="X",1,0))</f>
        <v>0</v>
      </c>
      <c r="MA2">
        <f>IF(SUM(Dissimilarity!MA2:MA5)&gt;0,1,IF(Dissimilarity!MA2:MA5="X",1,0))</f>
        <v>0</v>
      </c>
      <c r="MB2">
        <f>IF(SUM(Dissimilarity!MB2:MB5)&gt;0,1,IF(Dissimilarity!MB2:MB5="X",1,0))</f>
        <v>1</v>
      </c>
      <c r="MC2">
        <f>IF(SUM(Dissimilarity!MC2:MC5)&gt;0,1,IF(Dissimilarity!MC2:MC5="X",1,0))</f>
        <v>0</v>
      </c>
      <c r="MD2">
        <f>IF(SUM(Dissimilarity!MD2:MD5)&gt;0,1,IF(Dissimilarity!MD2:MD5="X",1,0))</f>
        <v>1</v>
      </c>
      <c r="ME2">
        <f>IF(SUM(Dissimilarity!ME2:ME5)&gt;0,1,IF(Dissimilarity!ME2:ME5="X",1,0))</f>
        <v>0</v>
      </c>
      <c r="MF2">
        <f>IF(SUM(Dissimilarity!MF2:MF5)&gt;0,1,IF(Dissimilarity!MF2:MF5="X",1,0))</f>
        <v>0</v>
      </c>
      <c r="MG2">
        <f>IF(SUM(Dissimilarity!MG2:MG5)&gt;0,1,IF(Dissimilarity!MG2:MG5="X",1,0))</f>
        <v>0</v>
      </c>
      <c r="MH2">
        <f>IF(SUM(Dissimilarity!MH2:MH5)&gt;0,1,IF(Dissimilarity!MH2:MH5="X",1,0))</f>
        <v>0</v>
      </c>
      <c r="MI2">
        <f>IF(SUM(Dissimilarity!MI2:MI5)&gt;0,1,IF(Dissimilarity!MI2:MI5="X",1,0))</f>
        <v>0</v>
      </c>
      <c r="MJ2">
        <f>IF(SUM(Dissimilarity!MJ2:MJ5)&gt;0,1,IF(Dissimilarity!MJ2:MJ5="X",1,0))</f>
        <v>0</v>
      </c>
      <c r="MK2">
        <f>IF(SUM(Dissimilarity!MK2:MK5)&gt;0,1,IF(Dissimilarity!MK2:MK5="X",1,0))</f>
        <v>0</v>
      </c>
      <c r="ML2">
        <f>IF(SUM(Dissimilarity!ML2:ML5)&gt;0,1,IF(Dissimilarity!ML2:ML5="X",1,0))</f>
        <v>0</v>
      </c>
      <c r="MM2">
        <f>IF(SUM(Dissimilarity!MM2:MM5)&gt;0,1,IF(Dissimilarity!MM2:MM5="X",1,0))</f>
        <v>0</v>
      </c>
      <c r="MN2">
        <f>IF(SUM(Dissimilarity!MN2:MN5)&gt;0,1,IF(Dissimilarity!MN2:MN5="X",1,0))</f>
        <v>0</v>
      </c>
      <c r="MO2">
        <f>IF(SUM(Dissimilarity!MO2:MO5)&gt;0,1,IF(Dissimilarity!MO2:MO5="X",1,0))</f>
        <v>0</v>
      </c>
      <c r="MP2">
        <f>IF(SUM(Dissimilarity!MP2:MP5)&gt;0,1,IF(Dissimilarity!MP2:MP5="X",1,0))</f>
        <v>0</v>
      </c>
      <c r="MQ2">
        <f>IF(SUM(Dissimilarity!MQ2:MQ5)&gt;0,1,IF(Dissimilarity!MQ2:MQ5="X",1,0))</f>
        <v>0</v>
      </c>
      <c r="MR2">
        <f>IF(SUM(Dissimilarity!MR2:MR5)&gt;0,1,IF(Dissimilarity!MR2:MR5="X",1,0))</f>
        <v>0</v>
      </c>
      <c r="MS2">
        <f>IF(SUM(Dissimilarity!MS2:MS5)&gt;0,1,IF(Dissimilarity!MS2:MS5="X",1,0))</f>
        <v>0</v>
      </c>
      <c r="MT2">
        <f>IF(SUM(Dissimilarity!MT2:MT5)&gt;0,1,IF(Dissimilarity!MT2:MT5="X",1,0))</f>
        <v>0</v>
      </c>
      <c r="MU2">
        <f>IF(SUM(Dissimilarity!MU2:MU5)&gt;0,1,IF(Dissimilarity!MU2:MU5="X",1,0))</f>
        <v>0</v>
      </c>
      <c r="MV2">
        <f>IF(SUM(Dissimilarity!MV2:MV5)&gt;0,1,IF(Dissimilarity!MV2:MV5="X",1,0))</f>
        <v>0</v>
      </c>
      <c r="MW2">
        <f>IF(SUM(Dissimilarity!MW2:MW5)&gt;0,1,IF(Dissimilarity!MW2:MW5="X",1,0))</f>
        <v>1</v>
      </c>
      <c r="MX2">
        <f>IF(SUM(Dissimilarity!MX2:MX5)&gt;0,1,IF(Dissimilarity!MX2:MX5="X",1,0))</f>
        <v>0</v>
      </c>
      <c r="MY2">
        <f>IF(SUM(Dissimilarity!MY2:MY5)&gt;0,1,IF(Dissimilarity!MY2:MY5="X",1,0))</f>
        <v>0</v>
      </c>
      <c r="MZ2">
        <f>IF(SUM(Dissimilarity!MZ2:MZ5)&gt;0,1,IF(Dissimilarity!MZ2:MZ5="X",1,0))</f>
        <v>0</v>
      </c>
      <c r="NA2">
        <f>IF(SUM(Dissimilarity!NA2:NA5)&gt;0,1,IF(Dissimilarity!NA2:NA5="X",1,0))</f>
        <v>0</v>
      </c>
      <c r="NB2">
        <f>IF(SUM(Dissimilarity!NB2:NB5)&gt;0,1,IF(Dissimilarity!NB2:NB5="X",1,0))</f>
        <v>0</v>
      </c>
      <c r="NC2">
        <f>IF(SUM(Dissimilarity!NC2:NC5)&gt;0,1,IF(Dissimilarity!NC2:NC5="X",1,0))</f>
        <v>0</v>
      </c>
      <c r="ND2">
        <f>IF(SUM(Dissimilarity!ND2:ND5)&gt;0,1,IF(Dissimilarity!ND2:ND5="X",1,0))</f>
        <v>1</v>
      </c>
      <c r="NE2">
        <f>IF(SUM(Dissimilarity!NE2:NE5)&gt;0,1,IF(Dissimilarity!NE2:NE5="X",1,0))</f>
        <v>0</v>
      </c>
      <c r="NF2">
        <f>IF(SUM(Dissimilarity!NF2:NF5)&gt;0,1,IF(Dissimilarity!NF2:NF5="X",1,0))</f>
        <v>0</v>
      </c>
      <c r="NG2">
        <f>IF(SUM(Dissimilarity!NG2:NG5)&gt;0,1,IF(Dissimilarity!NG2:NG5="X",1,0))</f>
        <v>0</v>
      </c>
      <c r="NH2">
        <f>IF(SUM(Dissimilarity!NH2:NH5)&gt;0,1,IF(Dissimilarity!NH2:NH5="X",1,0))</f>
        <v>0</v>
      </c>
      <c r="NI2">
        <f>IF(SUM(Dissimilarity!NI2:NI5)&gt;0,1,IF(Dissimilarity!NI2:NI5="X",1,0))</f>
        <v>0</v>
      </c>
      <c r="NJ2">
        <f>IF(SUM(Dissimilarity!NJ2:NJ5)&gt;0,1,IF(Dissimilarity!NJ2:NJ5="X",1,0))</f>
        <v>0</v>
      </c>
      <c r="NK2">
        <f>IF(SUM(Dissimilarity!NK2:NK5)&gt;0,1,IF(Dissimilarity!NK2:NK5="X",1,0))</f>
        <v>0</v>
      </c>
      <c r="NL2">
        <f>IF(SUM(Dissimilarity!NL2:NL5)&gt;0,1,IF(Dissimilarity!NL2:NL5="X",1,0))</f>
        <v>0</v>
      </c>
      <c r="NM2">
        <f>IF(SUM(Dissimilarity!NM2:NM5)&gt;0,1,IF(Dissimilarity!NM2:NM5="X",1,0))</f>
        <v>0</v>
      </c>
      <c r="NN2">
        <f>IF(SUM(Dissimilarity!NN2:NN5)&gt;0,1,IF(Dissimilarity!NN2:NN5="X",1,0))</f>
        <v>0</v>
      </c>
      <c r="NO2">
        <f>IF(SUM(Dissimilarity!NO2:NO5)&gt;0,1,IF(Dissimilarity!NO2:NO5="X",1,0))</f>
        <v>0</v>
      </c>
      <c r="NP2">
        <f>IF(SUM(Dissimilarity!NP2:NP5)&gt;0,1,IF(Dissimilarity!NP2:NP5="X",1,0))</f>
        <v>0</v>
      </c>
      <c r="NQ2">
        <f>IF(SUM(Dissimilarity!NQ2:NQ5)&gt;0,1,IF(Dissimilarity!NQ2:NQ5="X",1,0))</f>
        <v>0</v>
      </c>
      <c r="NR2">
        <f>IF(SUM(Dissimilarity!NR2:NR5)&gt;0,1,IF(Dissimilarity!NR2:NR5="X",1,0))</f>
        <v>0</v>
      </c>
      <c r="NS2">
        <f>IF(SUM(Dissimilarity!NS2:NS5)&gt;0,1,IF(Dissimilarity!NS2:NS5="X",1,0))</f>
        <v>0</v>
      </c>
      <c r="NT2">
        <f>IF(SUM(Dissimilarity!NT2:NT5)&gt;0,1,IF(Dissimilarity!NT2:NT5="X",1,0))</f>
        <v>0</v>
      </c>
      <c r="NU2">
        <f>IF(SUM(Dissimilarity!NU2:NU5)&gt;0,1,IF(Dissimilarity!NU2:NU5="X",1,0))</f>
        <v>0</v>
      </c>
      <c r="NV2">
        <f>IF(SUM(Dissimilarity!NV2:NV5)&gt;0,1,IF(Dissimilarity!NV2:NV5="X",1,0))</f>
        <v>0</v>
      </c>
      <c r="NW2">
        <f>IF(SUM(Dissimilarity!NW2:NW5)&gt;0,1,IF(Dissimilarity!NW2:NW5="X",1,0))</f>
        <v>0</v>
      </c>
      <c r="NX2">
        <f>IF(SUM(Dissimilarity!NX2:NX5)&gt;0,1,IF(Dissimilarity!NX2:NX5="X",1,0))</f>
        <v>0</v>
      </c>
      <c r="NY2">
        <f>IF(SUM(Dissimilarity!NY2:NY5)&gt;0,1,IF(Dissimilarity!NY2:NY5="X",1,0))</f>
        <v>0</v>
      </c>
      <c r="NZ2">
        <f>IF(SUM(Dissimilarity!NZ2:NZ5)&gt;0,1,IF(Dissimilarity!NZ2:NZ5="X",1,0))</f>
        <v>0</v>
      </c>
      <c r="OA2">
        <f>IF(SUM(Dissimilarity!OA2:OA5)&gt;0,1,IF(Dissimilarity!OA2:OA5="X",1,0))</f>
        <v>0</v>
      </c>
      <c r="OB2">
        <f>IF(SUM(Dissimilarity!OB2:OB5)&gt;0,1,IF(Dissimilarity!OB2:OB5="X",1,0))</f>
        <v>0</v>
      </c>
      <c r="OC2">
        <f>IF(SUM(Dissimilarity!OC2:OC5)&gt;0,1,IF(Dissimilarity!OC2:OC5="X",1,0))</f>
        <v>0</v>
      </c>
      <c r="OD2">
        <f>IF(SUM(Dissimilarity!OD2:OD5)&gt;0,1,IF(Dissimilarity!OD2:OD5="X",1,0))</f>
        <v>1</v>
      </c>
      <c r="OE2">
        <f>IF(SUM(Dissimilarity!OE2:OE5)&gt;0,1,IF(Dissimilarity!OE2:OE5="X",1,0))</f>
        <v>0</v>
      </c>
      <c r="OF2">
        <f>IF(SUM(Dissimilarity!OF2:OF5)&gt;0,1,IF(Dissimilarity!OF2:OF5="X",1,0))</f>
        <v>0</v>
      </c>
      <c r="OG2">
        <f>IF(SUM(Dissimilarity!OG2:OG5)&gt;0,1,IF(Dissimilarity!OG2:OG5="X",1,0))</f>
        <v>0</v>
      </c>
      <c r="OH2">
        <f>IF(SUM(Dissimilarity!OH2:OH5)&gt;0,1,IF(Dissimilarity!OH2:OH5="X",1,0))</f>
        <v>0</v>
      </c>
      <c r="OI2">
        <f>IF(SUM(Dissimilarity!OI2:OI5)&gt;0,1,IF(Dissimilarity!OI2:OI5="X",1,0))</f>
        <v>0</v>
      </c>
      <c r="OJ2">
        <f>IF(SUM(Dissimilarity!OJ2:OJ5)&gt;0,1,IF(Dissimilarity!OJ2:OJ5="X",1,0))</f>
        <v>0</v>
      </c>
      <c r="OK2">
        <f>IF(SUM(Dissimilarity!OK2:OK5)&gt;0,1,IF(Dissimilarity!OK2:OK5="X",1,0))</f>
        <v>1</v>
      </c>
      <c r="OL2">
        <f>IF(SUM(Dissimilarity!OL2:OL5)&gt;0,1,IF(Dissimilarity!OL2:OL5="X",1,0))</f>
        <v>0</v>
      </c>
      <c r="OM2">
        <f>IF(SUM(Dissimilarity!OM2:OM5)&gt;0,1,IF(Dissimilarity!OM2:OM5="X",1,0))</f>
        <v>0</v>
      </c>
      <c r="ON2">
        <f>IF(SUM(Dissimilarity!ON2:ON5)&gt;0,1,IF(Dissimilarity!ON2:ON5="X",1,0))</f>
        <v>1</v>
      </c>
      <c r="OO2">
        <f>IF(SUM(Dissimilarity!OO2:OO5)&gt;0,1,IF(Dissimilarity!OO2:OO5="X",1,0))</f>
        <v>1</v>
      </c>
      <c r="OP2">
        <f>IF(SUM(Dissimilarity!OP2:OP5)&gt;0,1,IF(Dissimilarity!OP2:OP5="X",1,0))</f>
        <v>0</v>
      </c>
      <c r="OQ2">
        <f>IF(SUM(Dissimilarity!OQ2:OQ5)&gt;0,1,IF(Dissimilarity!OQ2:OQ5="X",1,0))</f>
        <v>0</v>
      </c>
      <c r="OR2">
        <f>IF(SUM(Dissimilarity!OR2:OR5)&gt;0,1,IF(Dissimilarity!OR2:OR5="X",1,0))</f>
        <v>0</v>
      </c>
      <c r="OS2">
        <f>IF(SUM(Dissimilarity!OS2:OS5)&gt;0,1,IF(Dissimilarity!OS2:OS5="X",1,0))</f>
        <v>0</v>
      </c>
      <c r="OT2">
        <f>IF(SUM(Dissimilarity!OT2:OT5)&gt;0,1,IF(Dissimilarity!OT2:OT5="X",1,0))</f>
        <v>0</v>
      </c>
      <c r="OU2">
        <f>IF(SUM(Dissimilarity!OU2:OU5)&gt;0,1,IF(Dissimilarity!OU2:OU5="X",1,0))</f>
        <v>0</v>
      </c>
      <c r="OV2">
        <f>IF(SUM(Dissimilarity!OV2:OV5)&gt;0,1,IF(Dissimilarity!OV2:OV5="X",1,0))</f>
        <v>0</v>
      </c>
      <c r="OW2">
        <f>IF(SUM(Dissimilarity!OW2:OW5)&gt;0,1,IF(Dissimilarity!OW2:OW5="X",1,0))</f>
        <v>0</v>
      </c>
      <c r="OX2">
        <f>IF(SUM(Dissimilarity!OX2:OX5)&gt;0,1,IF(Dissimilarity!OX2:OX5="X",1,0))</f>
        <v>0</v>
      </c>
      <c r="OY2">
        <f>IF(SUM(Dissimilarity!OY2:OY5)&gt;0,1,IF(Dissimilarity!OY2:OY5="X",1,0))</f>
        <v>1</v>
      </c>
      <c r="OZ2">
        <f>IF(SUM(Dissimilarity!OZ2:OZ5)&gt;0,1,IF(Dissimilarity!OZ2:OZ5="X",1,0))</f>
        <v>0</v>
      </c>
      <c r="PA2">
        <f>IF(SUM(Dissimilarity!PA2:PA5)&gt;0,1,IF(Dissimilarity!PA2:PA5="X",1,0))</f>
        <v>0</v>
      </c>
      <c r="PB2">
        <f>IF(SUM(Dissimilarity!PB2:PB5)&gt;0,1,IF(Dissimilarity!PB2:PB5="X",1,0))</f>
        <v>0</v>
      </c>
      <c r="PC2">
        <f>IF(SUM(Dissimilarity!PC2:PC5)&gt;0,1,IF(Dissimilarity!PC2:PC5="X",1,0))</f>
        <v>0</v>
      </c>
      <c r="PD2">
        <f>IF(SUM(Dissimilarity!PD2:PD5)&gt;0,1,IF(Dissimilarity!PD2:PD5="X",1,0))</f>
        <v>0</v>
      </c>
      <c r="PE2">
        <f>IF(SUM(Dissimilarity!PE2:PE5)&gt;0,1,IF(Dissimilarity!PE2:PE5="X",1,0))</f>
        <v>0</v>
      </c>
      <c r="PF2">
        <f>IF(SUM(Dissimilarity!PF2:PF5)&gt;0,1,IF(Dissimilarity!PF2:PF5="X",1,0))</f>
        <v>0</v>
      </c>
      <c r="PG2">
        <f>IF(SUM(Dissimilarity!PG2:PG5)&gt;0,1,IF(Dissimilarity!PG2:PG5="X",1,0))</f>
        <v>0</v>
      </c>
      <c r="PH2">
        <f>IF(SUM(Dissimilarity!PH2:PH5)&gt;0,1,IF(Dissimilarity!PH2:PH5="X",1,0))</f>
        <v>0</v>
      </c>
      <c r="PI2">
        <f>IF(SUM(Dissimilarity!PI2:PI5)&gt;0,1,IF(Dissimilarity!PI2:PI5="X",1,0))</f>
        <v>0</v>
      </c>
      <c r="PJ2">
        <f>IF(SUM(Dissimilarity!PJ2:PJ5)&gt;0,1,IF(Dissimilarity!PJ2:PJ5="X",1,0))</f>
        <v>1</v>
      </c>
      <c r="PK2">
        <f>IF(SUM(Dissimilarity!PK2:PK5)&gt;0,1,IF(Dissimilarity!PK2:PK5="X",1,0))</f>
        <v>1</v>
      </c>
      <c r="PL2">
        <f>IF(SUM(Dissimilarity!PL2:PL5)&gt;0,1,IF(Dissimilarity!PL2:PL5="X",1,0))</f>
        <v>0</v>
      </c>
      <c r="PM2">
        <f>IF(SUM(Dissimilarity!PM2:PM5)&gt;0,1,IF(Dissimilarity!PM2:PM5="X",1,0))</f>
        <v>0</v>
      </c>
      <c r="PN2">
        <f>IF(SUM(Dissimilarity!PN2:PN5)&gt;0,1,IF(Dissimilarity!PN2:PN5="X",1,0))</f>
        <v>0</v>
      </c>
      <c r="PO2">
        <f>IF(SUM(Dissimilarity!PO2:PO5)&gt;0,1,IF(Dissimilarity!PO2:PO5="X",1,0))</f>
        <v>0</v>
      </c>
      <c r="PP2">
        <f>IF(SUM(Dissimilarity!PP2:PP5)&gt;0,1,IF(Dissimilarity!PP2:PP5="X",1,0))</f>
        <v>0</v>
      </c>
      <c r="PQ2">
        <f>IF(SUM(Dissimilarity!PQ2:PQ5)&gt;0,1,IF(Dissimilarity!PQ2:PQ5="X",1,0))</f>
        <v>1</v>
      </c>
      <c r="PR2">
        <f>IF(SUM(Dissimilarity!PR2:PR5)&gt;0,1,IF(Dissimilarity!PR2:PR5="X",1,0))</f>
        <v>0</v>
      </c>
      <c r="PS2">
        <f>IF(SUM(Dissimilarity!PS2:PS5)&gt;0,1,IF(Dissimilarity!PS2:PS5="X",1,0))</f>
        <v>0</v>
      </c>
      <c r="PT2">
        <f>IF(SUM(Dissimilarity!PT2:PT5)&gt;0,1,IF(Dissimilarity!PT2:PT5="X",1,0))</f>
        <v>0</v>
      </c>
      <c r="PU2">
        <f>IF(SUM(Dissimilarity!PU2:PU5)&gt;0,1,IF(Dissimilarity!PU2:PU5="X",1,0))</f>
        <v>0</v>
      </c>
      <c r="PV2">
        <f>IF(SUM(Dissimilarity!PV2:PV5)&gt;0,1,IF(Dissimilarity!PV2:PV5="X",1,0))</f>
        <v>0</v>
      </c>
      <c r="PW2">
        <f>IF(SUM(Dissimilarity!PW2:PW5)&gt;0,1,IF(Dissimilarity!PW2:PW5="X",1,0))</f>
        <v>0</v>
      </c>
      <c r="PX2">
        <f>IF(SUM(Dissimilarity!PX2:PX5)&gt;0,1,IF(Dissimilarity!PX2:PX5="X",1,0))</f>
        <v>0</v>
      </c>
      <c r="PY2">
        <f>IF(SUM(Dissimilarity!PY2:PY5)&gt;0,1,IF(Dissimilarity!PY2:PY5="X",1,0))</f>
        <v>0</v>
      </c>
      <c r="PZ2">
        <f>IF(SUM(Dissimilarity!PZ2:PZ5)&gt;0,1,IF(Dissimilarity!PZ2:PZ5="X",1,0))</f>
        <v>0</v>
      </c>
      <c r="QA2">
        <f>IF(SUM(Dissimilarity!QA2:QA5)&gt;0,1,IF(Dissimilarity!QA2:QA5="X",1,0))</f>
        <v>0</v>
      </c>
      <c r="QB2">
        <f>IF(SUM(Dissimilarity!QB2:QB5)&gt;0,1,IF(Dissimilarity!QB2:QB5="X",1,0))</f>
        <v>0</v>
      </c>
      <c r="QC2">
        <f>IF(SUM(Dissimilarity!QC2:QC5)&gt;0,1,IF(Dissimilarity!QC2:QC5="X",1,0))</f>
        <v>0</v>
      </c>
      <c r="QD2">
        <f>IF(SUM(Dissimilarity!QD2:QD5)&gt;0,1,IF(Dissimilarity!QD2:QD5="X",1,0))</f>
        <v>0</v>
      </c>
      <c r="QE2">
        <f>IF(SUM(Dissimilarity!QE2:QE5)&gt;0,1,IF(Dissimilarity!QE2:QE5="X",1,0))</f>
        <v>0</v>
      </c>
      <c r="QF2">
        <f>IF(SUM(Dissimilarity!QF2:QF5)&gt;0,1,IF(Dissimilarity!QF2:QF5="X",1,0))</f>
        <v>1</v>
      </c>
      <c r="QG2">
        <f>IF(SUM(Dissimilarity!QG2:QG5)&gt;0,1,IF(Dissimilarity!QG2:QG5="X",1,0))</f>
        <v>0</v>
      </c>
      <c r="QH2">
        <f>IF(SUM(Dissimilarity!QH2:QH5)&gt;0,1,IF(Dissimilarity!QH2:QH5="X",1,0))</f>
        <v>0</v>
      </c>
      <c r="QI2">
        <f>IF(SUM(Dissimilarity!QI2:QI5)&gt;0,1,IF(Dissimilarity!QI2:QI5="X",1,0))</f>
        <v>0</v>
      </c>
      <c r="QJ2">
        <f>IF(SUM(Dissimilarity!QJ2:QJ5)&gt;0,1,IF(Dissimilarity!QJ2:QJ5="X",1,0))</f>
        <v>0</v>
      </c>
      <c r="QK2">
        <f>IF(SUM(Dissimilarity!QK2:QK5)&gt;0,1,IF(Dissimilarity!QK2:QK5="X",1,0))</f>
        <v>0</v>
      </c>
      <c r="QL2">
        <f>IF(SUM(Dissimilarity!QL2:QL5)&gt;0,1,IF(Dissimilarity!QL2:QL5="X",1,0))</f>
        <v>0</v>
      </c>
      <c r="QM2">
        <f>IF(SUM(Dissimilarity!QM2:QM5)&gt;0,1,IF(Dissimilarity!QM2:QM5="X",1,0))</f>
        <v>0</v>
      </c>
      <c r="QN2">
        <f>IF(SUM(Dissimilarity!QN2:QN5)&gt;0,1,IF(Dissimilarity!QN2:QN5="X",1,0))</f>
        <v>0</v>
      </c>
      <c r="QO2">
        <f>IF(SUM(Dissimilarity!QO2:QO5)&gt;0,1,IF(Dissimilarity!QO2:QO5="X",1,0))</f>
        <v>0</v>
      </c>
      <c r="QP2">
        <f>IF(SUM(Dissimilarity!QP2:QP5)&gt;0,1,IF(Dissimilarity!QP2:QP5="X",1,0))</f>
        <v>0</v>
      </c>
      <c r="QQ2">
        <f>IF(SUM(Dissimilarity!QQ2:QQ5)&gt;0,1,IF(Dissimilarity!QQ2:QQ5="X",1,0))</f>
        <v>1</v>
      </c>
      <c r="QR2">
        <f>IF(SUM(Dissimilarity!QR2:QR5)&gt;0,1,IF(Dissimilarity!QR2:QR5="X",1,0))</f>
        <v>0</v>
      </c>
      <c r="QS2">
        <f>IF(SUM(Dissimilarity!QS2:QS5)&gt;0,1,IF(Dissimilarity!QS2:QS5="X",1,0))</f>
        <v>0</v>
      </c>
      <c r="QT2">
        <f>IF(SUM(Dissimilarity!QT2:QT5)&gt;0,1,IF(Dissimilarity!QT2:QT5="X",1,0))</f>
        <v>0</v>
      </c>
      <c r="QU2">
        <f>IF(SUM(Dissimilarity!QU2:QU5)&gt;0,1,IF(Dissimilarity!QU2:QU5="X",1,0))</f>
        <v>0</v>
      </c>
      <c r="QV2">
        <f>IF(SUM(Dissimilarity!QV2:QV5)&gt;0,1,IF(Dissimilarity!QV2:QV5="X",1,0))</f>
        <v>0</v>
      </c>
      <c r="QW2">
        <f>IF(SUM(Dissimilarity!QW2:QW5)&gt;0,1,IF(Dissimilarity!QW2:QW5="X",1,0))</f>
        <v>0</v>
      </c>
      <c r="QX2">
        <f>IF(SUM(Dissimilarity!QX2:QX5)&gt;0,1,IF(Dissimilarity!QX2:QX5="X",1,0))</f>
        <v>1</v>
      </c>
      <c r="QY2">
        <f>IF(SUM(Dissimilarity!QY2:QY5)&gt;0,1,IF(Dissimilarity!QY2:QY5="X",1,0))</f>
        <v>0</v>
      </c>
      <c r="QZ2">
        <f>IF(SUM(Dissimilarity!QZ2:QZ5)&gt;0,1,IF(Dissimilarity!QZ2:QZ5="X",1,0))</f>
        <v>0</v>
      </c>
      <c r="RA2">
        <f>IF(SUM(Dissimilarity!RA2:RA5)&gt;0,1,IF(Dissimilarity!RA2:RA5="X",1,0))</f>
        <v>0</v>
      </c>
      <c r="RB2">
        <f>IF(SUM(Dissimilarity!RB2:RB5)&gt;0,1,IF(Dissimilarity!RB2:RB5="X",1,0))</f>
        <v>0</v>
      </c>
      <c r="RC2">
        <f>IF(SUM(Dissimilarity!RC2:RC5)&gt;0,1,IF(Dissimilarity!RC2:RC5="X",1,0))</f>
        <v>0</v>
      </c>
      <c r="RD2">
        <f>IF(SUM(Dissimilarity!RD2:RD5)&gt;0,1,IF(Dissimilarity!RD2:RD5="X",1,0))</f>
        <v>0</v>
      </c>
      <c r="RE2">
        <f>IF(SUM(Dissimilarity!RE2:RE5)&gt;0,1,IF(Dissimilarity!RE2:RE5="X",1,0))</f>
        <v>0</v>
      </c>
      <c r="RF2">
        <f>IF(SUM(Dissimilarity!RF2:RF5)&gt;0,1,IF(Dissimilarity!RF2:RF5="X",1,0))</f>
        <v>0</v>
      </c>
      <c r="RG2">
        <f>IF(SUM(Dissimilarity!RG2:RG5)&gt;0,1,IF(Dissimilarity!RG2:RG5="X",1,0))</f>
        <v>0</v>
      </c>
      <c r="RH2">
        <f>IF(SUM(Dissimilarity!RH2:RH5)&gt;0,1,IF(Dissimilarity!RH2:RH5="X",1,0))</f>
        <v>0</v>
      </c>
      <c r="RI2">
        <f>IF(SUM(Dissimilarity!RI2:RI5)&gt;0,1,IF(Dissimilarity!RI2:RI5="X",1,0))</f>
        <v>0</v>
      </c>
      <c r="RJ2">
        <f>IF(SUM(Dissimilarity!RJ2:RJ5)&gt;0,1,IF(Dissimilarity!RJ2:RJ5="X",1,0))</f>
        <v>0</v>
      </c>
      <c r="RK2">
        <f>IF(SUM(Dissimilarity!RK2:RK5)&gt;0,1,IF(Dissimilarity!RK2:RK5="X",1,0))</f>
        <v>0</v>
      </c>
      <c r="RL2">
        <f>IF(SUM(Dissimilarity!RL2:RL5)&gt;0,1,IF(Dissimilarity!RL2:RL5="X",1,0))</f>
        <v>0</v>
      </c>
      <c r="RM2">
        <f>IF(SUM(Dissimilarity!RM2:RM5)&gt;0,1,IF(Dissimilarity!RM2:RM5="X",1,0))</f>
        <v>1</v>
      </c>
      <c r="RN2">
        <f>IF(SUM(Dissimilarity!RN2:RN5)&gt;0,1,IF(Dissimilarity!RN2:RN5="X",1,0))</f>
        <v>0</v>
      </c>
      <c r="RO2">
        <f>IF(SUM(Dissimilarity!RO2:RO5)&gt;0,1,IF(Dissimilarity!RO2:RO5="X",1,0))</f>
        <v>0</v>
      </c>
      <c r="RP2">
        <f>IF(SUM(Dissimilarity!RP2:RP5)&gt;0,1,IF(Dissimilarity!RP2:RP5="X",1,0))</f>
        <v>0</v>
      </c>
      <c r="RQ2">
        <f>IF(SUM(Dissimilarity!RQ2:RQ5)&gt;0,1,IF(Dissimilarity!RQ2:RQ5="X",1,0))</f>
        <v>0</v>
      </c>
      <c r="RR2">
        <f>IF(SUM(Dissimilarity!RR2:RR5)&gt;0,1,IF(Dissimilarity!RR2:RR5="X",1,0))</f>
        <v>0</v>
      </c>
      <c r="RS2">
        <f>IF(SUM(Dissimilarity!RS2:RS5)&gt;0,1,IF(Dissimilarity!RS2:RS5="X",1,0))</f>
        <v>0</v>
      </c>
      <c r="RT2">
        <f>IF(SUM(Dissimilarity!RT2:RT5)&gt;0,1,IF(Dissimilarity!RT2:RT5="X",1,0))</f>
        <v>0</v>
      </c>
      <c r="RU2">
        <f>IF(SUM(Dissimilarity!RU2:RU5)&gt;0,1,IF(Dissimilarity!RU2:RU5="X",1,0))</f>
        <v>0</v>
      </c>
      <c r="RV2">
        <f>IF(SUM(Dissimilarity!RV2:RV5)&gt;0,1,IF(Dissimilarity!RV2:RV5="X",1,0))</f>
        <v>0</v>
      </c>
      <c r="RW2">
        <f>IF(SUM(Dissimilarity!RW2:RW5)&gt;0,1,IF(Dissimilarity!RW2:RW5="X",1,0))</f>
        <v>0</v>
      </c>
      <c r="RX2">
        <f>IF(SUM(Dissimilarity!RX2:RX5)&gt;0,1,IF(Dissimilarity!RX2:RX5="X",1,0))</f>
        <v>0</v>
      </c>
      <c r="RY2">
        <f>IF(SUM(Dissimilarity!RY2:RY5)&gt;0,1,IF(Dissimilarity!RY2:RY5="X",1,0))</f>
        <v>0</v>
      </c>
      <c r="RZ2">
        <f>IF(SUM(Dissimilarity!RZ2:RZ5)&gt;0,1,IF(Dissimilarity!RZ2:RZ5="X",1,0))</f>
        <v>0</v>
      </c>
      <c r="SA2">
        <f>IF(SUM(Dissimilarity!SA2:SA5)&gt;0,1,IF(Dissimilarity!SA2:SA5="X",1,0))</f>
        <v>0</v>
      </c>
      <c r="SB2">
        <f>IF(SUM(Dissimilarity!SB2:SB5)&gt;0,1,IF(Dissimilarity!SB2:SB5="X",1,0))</f>
        <v>0</v>
      </c>
      <c r="SC2">
        <f>IF(SUM(Dissimilarity!SC2:SC5)&gt;0,1,IF(Dissimilarity!SC2:SC5="X",1,0))</f>
        <v>0</v>
      </c>
      <c r="SD2">
        <f>IF(SUM(Dissimilarity!SD2:SD5)&gt;0,1,IF(Dissimilarity!SD2:SD5="X",1,0))</f>
        <v>0</v>
      </c>
      <c r="SE2">
        <f>IF(SUM(Dissimilarity!SE2:SE5)&gt;0,1,IF(Dissimilarity!SE2:SE5="X",1,0))</f>
        <v>1</v>
      </c>
      <c r="SF2">
        <f>IF(SUM(Dissimilarity!SF2:SF5)&gt;0,1,IF(Dissimilarity!SF2:SF5="X",1,0))</f>
        <v>0</v>
      </c>
      <c r="SG2">
        <f>IF(SUM(Dissimilarity!SG2:SG5)&gt;0,1,IF(Dissimilarity!SG2:SG5="X",1,0))</f>
        <v>0</v>
      </c>
      <c r="SH2">
        <f>IF(SUM(Dissimilarity!SH2:SH5)&gt;0,1,IF(Dissimilarity!SH2:SH5="X",1,0))</f>
        <v>0</v>
      </c>
      <c r="SI2">
        <f>IF(SUM(Dissimilarity!SI2:SI5)&gt;0,1,IF(Dissimilarity!SI2:SI5="X",1,0))</f>
        <v>1</v>
      </c>
      <c r="SJ2">
        <f>IF(SUM(Dissimilarity!SJ2:SJ5)&gt;0,1,IF(Dissimilarity!SJ2:SJ5="X",1,0))</f>
        <v>0</v>
      </c>
      <c r="SK2">
        <f>IF(SUM(Dissimilarity!SK2:SK5)&gt;0,1,IF(Dissimilarity!SK2:SK5="X",1,0))</f>
        <v>0</v>
      </c>
      <c r="SL2">
        <f>IF(SUM(Dissimilarity!SL2:SL5)&gt;0,1,IF(Dissimilarity!SL2:SL5="X",1,0))</f>
        <v>0</v>
      </c>
      <c r="SM2">
        <f>IF(SUM(Dissimilarity!SM2:SM5)&gt;0,1,IF(Dissimilarity!SM2:SM5="X",1,0))</f>
        <v>0</v>
      </c>
      <c r="SN2">
        <f>IF(SUM(Dissimilarity!SN2:SN5)&gt;0,1,IF(Dissimilarity!SN2:SN5="X",1,0))</f>
        <v>0</v>
      </c>
      <c r="SO2">
        <f>IF(SUM(Dissimilarity!SO2:SO5)&gt;0,1,IF(Dissimilarity!SO2:SO5="X",1,0))</f>
        <v>0</v>
      </c>
      <c r="SP2">
        <f>IF(SUM(Dissimilarity!SP2:SP5)&gt;0,1,IF(Dissimilarity!SP2:SP5="X",1,0))</f>
        <v>0</v>
      </c>
      <c r="SQ2">
        <f>IF(SUM(Dissimilarity!SQ2:SQ5)&gt;0,1,IF(Dissimilarity!SQ2:SQ5="X",1,0))</f>
        <v>0</v>
      </c>
      <c r="SR2">
        <f>IF(SUM(Dissimilarity!SR2:SR5)&gt;0,1,IF(Dissimilarity!SR2:SR5="X",1,0))</f>
        <v>0</v>
      </c>
      <c r="SS2">
        <f>IF(SUM(Dissimilarity!SS2:SS5)&gt;0,1,IF(Dissimilarity!SS2:SS5="X",1,0))</f>
        <v>0</v>
      </c>
      <c r="ST2">
        <f>IF(SUM(Dissimilarity!ST2:ST5)&gt;0,1,IF(Dissimilarity!ST2:ST5="X",1,0))</f>
        <v>1</v>
      </c>
      <c r="SU2">
        <f>IF(SUM(Dissimilarity!SU2:SU5)&gt;0,1,IF(Dissimilarity!SU2:SU5="X",1,0))</f>
        <v>0</v>
      </c>
      <c r="SV2">
        <f>IF(SUM(Dissimilarity!SV2:SV5)&gt;0,1,IF(Dissimilarity!SV2:SV5="X",1,0))</f>
        <v>0</v>
      </c>
      <c r="SW2">
        <f>IF(SUM(Dissimilarity!SW2:SW5)&gt;0,1,IF(Dissimilarity!SW2:SW5="X",1,0))</f>
        <v>0</v>
      </c>
      <c r="SX2">
        <f>IF(SUM(Dissimilarity!SX2:SX5)&gt;0,1,IF(Dissimilarity!SX2:SX5="X",1,0))</f>
        <v>1</v>
      </c>
      <c r="SY2">
        <f>IF(SUM(Dissimilarity!SY2:SY5)&gt;0,1,IF(Dissimilarity!SY2:SY5="X",1,0))</f>
        <v>0</v>
      </c>
      <c r="SZ2">
        <f>IF(SUM(Dissimilarity!SZ2:SZ5)&gt;0,1,IF(Dissimilarity!SZ2:SZ5="X",1,0))</f>
        <v>0</v>
      </c>
      <c r="TA2">
        <f>IF(SUM(Dissimilarity!TA2:TA5)&gt;0,1,IF(Dissimilarity!TA2:TA5="X",1,0))</f>
        <v>0</v>
      </c>
      <c r="TB2">
        <f>IF(SUM(Dissimilarity!TB2:TB5)&gt;0,1,IF(Dissimilarity!TB2:TB5="X",1,0))</f>
        <v>0</v>
      </c>
      <c r="TC2">
        <f>IF(SUM(Dissimilarity!TC2:TC5)&gt;0,1,IF(Dissimilarity!TC2:TC5="X",1,0))</f>
        <v>0</v>
      </c>
      <c r="TD2">
        <f>IF(SUM(Dissimilarity!TD2:TD5)&gt;0,1,IF(Dissimilarity!TD2:TD5="X",1,0))</f>
        <v>0</v>
      </c>
      <c r="TE2">
        <f>IF(SUM(Dissimilarity!TE2:TE5)&gt;0,1,IF(Dissimilarity!TE2:TE5="X",1,0))</f>
        <v>0</v>
      </c>
      <c r="TF2">
        <f>IF(SUM(Dissimilarity!TF2:TF5)&gt;0,1,IF(Dissimilarity!TF2:TF5="X",1,0))</f>
        <v>0</v>
      </c>
      <c r="TG2">
        <f>IF(SUM(Dissimilarity!TG2:TG5)&gt;0,1,IF(Dissimilarity!TG2:TG5="X",1,0))</f>
        <v>0</v>
      </c>
      <c r="TH2">
        <f>IF(SUM(Dissimilarity!TH2:TH5)&gt;0,1,IF(Dissimilarity!TH2:TH5="X",1,0))</f>
        <v>0</v>
      </c>
      <c r="TI2">
        <f>IF(SUM(Dissimilarity!TI2:TI5)&gt;0,1,IF(Dissimilarity!TI2:TI5="X",1,0))</f>
        <v>0</v>
      </c>
      <c r="TJ2">
        <f>IF(SUM(Dissimilarity!TJ2:TJ5)&gt;0,1,IF(Dissimilarity!TJ2:TJ5="X",1,0))</f>
        <v>0</v>
      </c>
      <c r="TK2">
        <f>IF(SUM(Dissimilarity!TK2:TK5)&gt;0,1,IF(Dissimilarity!TK2:TK5="X",1,0))</f>
        <v>0</v>
      </c>
      <c r="TL2">
        <f>IF(SUM(Dissimilarity!TL2:TL5)&gt;0,1,IF(Dissimilarity!TL2:TL5="X",1,0))</f>
        <v>0</v>
      </c>
      <c r="TM2">
        <f>IF(SUM(Dissimilarity!TM2:TM5)&gt;0,1,IF(Dissimilarity!TM2:TM5="X",1,0))</f>
        <v>0</v>
      </c>
      <c r="TN2">
        <f>IF(SUM(Dissimilarity!TN2:TN5)&gt;0,1,IF(Dissimilarity!TN2:TN5="X",1,0))</f>
        <v>0</v>
      </c>
      <c r="TO2">
        <f>IF(SUM(Dissimilarity!TO2:TO5)&gt;0,1,IF(Dissimilarity!TO2:TO5="X",1,0))</f>
        <v>0</v>
      </c>
      <c r="TP2">
        <f>IF(SUM(Dissimilarity!TP2:TP5)&gt;0,1,IF(Dissimilarity!TP2:TP5="X",1,0))</f>
        <v>0</v>
      </c>
      <c r="TQ2">
        <f>IF(SUM(Dissimilarity!TQ2:TQ5)&gt;0,1,IF(Dissimilarity!TQ2:TQ5="X",1,0))</f>
        <v>0</v>
      </c>
      <c r="TR2">
        <f>IF(SUM(Dissimilarity!TR2:TR5)&gt;0,1,IF(Dissimilarity!TR2:TR5="X",1,0))</f>
        <v>0</v>
      </c>
      <c r="TS2">
        <f>IF(SUM(Dissimilarity!TS2:TS5)&gt;0,1,IF(Dissimilarity!TS2:TS5="X",1,0))</f>
        <v>0</v>
      </c>
      <c r="TT2">
        <f>IF(SUM(Dissimilarity!TT2:TT5)&gt;0,1,IF(Dissimilarity!TT2:TT5="X",1,0))</f>
        <v>0</v>
      </c>
      <c r="TU2">
        <f>IF(SUM(Dissimilarity!TU2:TU5)&gt;0,1,IF(Dissimilarity!TU2:TU5="X",1,0))</f>
        <v>0</v>
      </c>
      <c r="TV2">
        <f>IF(SUM(Dissimilarity!TV2:TV5)&gt;0,1,IF(Dissimilarity!TV2:TV5="X",1,0))</f>
        <v>1</v>
      </c>
      <c r="TW2">
        <f>IF(SUM(Dissimilarity!TW2:TW5)&gt;0,1,IF(Dissimilarity!TW2:TW5="X",1,0))</f>
        <v>1</v>
      </c>
      <c r="TX2">
        <f>IF(SUM(Dissimilarity!TX2:TX5)&gt;0,1,IF(Dissimilarity!TX2:TX5="X",1,0))</f>
        <v>1</v>
      </c>
      <c r="TY2">
        <f>IF(SUM(Dissimilarity!TY2:TY5)&gt;0,1,IF(Dissimilarity!TY2:TY5="X",1,0))</f>
        <v>0</v>
      </c>
      <c r="TZ2">
        <f>IF(SUM(Dissimilarity!TZ2:TZ5)&gt;0,1,IF(Dissimilarity!TZ2:TZ5="X",1,0))</f>
        <v>0</v>
      </c>
      <c r="UA2">
        <f>IF(SUM(Dissimilarity!UA2:UA5)&gt;0,1,IF(Dissimilarity!UA2:UA5="X",1,0))</f>
        <v>0</v>
      </c>
      <c r="UB2">
        <f>IF(SUM(Dissimilarity!UB2:UB5)&gt;0,1,IF(Dissimilarity!UB2:UB5="X",1,0))</f>
        <v>1</v>
      </c>
      <c r="UC2">
        <f>IF(SUM(Dissimilarity!UC2:UC5)&gt;0,1,IF(Dissimilarity!UC2:UC5="X",1,0))</f>
        <v>0</v>
      </c>
      <c r="UD2">
        <f>IF(SUM(Dissimilarity!UD2:UD5)&gt;0,1,IF(Dissimilarity!UD2:UD5="X",1,0))</f>
        <v>1</v>
      </c>
      <c r="UE2">
        <f>IF(SUM(Dissimilarity!UE2:UE5)&gt;0,1,IF(Dissimilarity!UE2:UE5="X",1,0))</f>
        <v>0</v>
      </c>
      <c r="UF2">
        <f>IF(SUM(Dissimilarity!UF2:UF5)&gt;0,1,IF(Dissimilarity!UF2:UF5="X",1,0))</f>
        <v>0</v>
      </c>
      <c r="UG2">
        <f>IF(SUM(Dissimilarity!UG2:UG5)&gt;0,1,IF(Dissimilarity!UG2:UG5="X",1,0))</f>
        <v>0</v>
      </c>
      <c r="UH2">
        <f>IF(SUM(Dissimilarity!UH2:UH5)&gt;0,1,IF(Dissimilarity!UH2:UH5="X",1,0))</f>
        <v>0</v>
      </c>
      <c r="UI2">
        <f>IF(SUM(Dissimilarity!UI2:UI5)&gt;0,1,IF(Dissimilarity!UI2:UI5="X",1,0))</f>
        <v>0</v>
      </c>
      <c r="UJ2">
        <f>IF(SUM(Dissimilarity!UJ2:UJ5)&gt;0,1,IF(Dissimilarity!UJ2:UJ5="X",1,0))</f>
        <v>0</v>
      </c>
      <c r="UK2">
        <f>IF(SUM(Dissimilarity!UK2:UK5)&gt;0,1,IF(Dissimilarity!UK2:UK5="X",1,0))</f>
        <v>0</v>
      </c>
      <c r="UL2">
        <f>IF(SUM(Dissimilarity!UL2:UL5)&gt;0,1,IF(Dissimilarity!UL2:UL5="X",1,0))</f>
        <v>0</v>
      </c>
      <c r="UM2">
        <f>IF(SUM(Dissimilarity!UM2:UM5)&gt;0,1,IF(Dissimilarity!UM2:UM5="X",1,0))</f>
        <v>0</v>
      </c>
      <c r="UN2">
        <f>IF(SUM(Dissimilarity!UN2:UN5)&gt;0,1,IF(Dissimilarity!UN2:UN5="X",1,0))</f>
        <v>0</v>
      </c>
      <c r="UO2">
        <f>IF(SUM(Dissimilarity!UO2:UO5)&gt;0,1,IF(Dissimilarity!UO2:UO5="X",1,0))</f>
        <v>0</v>
      </c>
      <c r="UP2">
        <f>IF(SUM(Dissimilarity!UP2:UP5)&gt;0,1,IF(Dissimilarity!UP2:UP5="X",1,0))</f>
        <v>0</v>
      </c>
      <c r="UQ2">
        <f>IF(SUM(Dissimilarity!UQ2:UQ5)&gt;0,1,IF(Dissimilarity!UQ2:UQ5="X",1,0))</f>
        <v>1</v>
      </c>
      <c r="UR2">
        <f>IF(SUM(Dissimilarity!UR2:UR5)&gt;0,1,IF(Dissimilarity!UR2:UR5="X",1,0))</f>
        <v>0</v>
      </c>
      <c r="US2">
        <f>IF(SUM(Dissimilarity!US2:US5)&gt;0,1,IF(Dissimilarity!US2:US5="X",1,0))</f>
        <v>1</v>
      </c>
      <c r="UT2">
        <f>IF(SUM(Dissimilarity!UT2:UT5)&gt;0,1,IF(Dissimilarity!UT2:UT5="X",1,0))</f>
        <v>0</v>
      </c>
      <c r="UU2">
        <f>IF(SUM(Dissimilarity!UU2:UU5)&gt;0,1,IF(Dissimilarity!UU2:UU5="X",1,0))</f>
        <v>1</v>
      </c>
      <c r="UV2">
        <f>IF(SUM(Dissimilarity!UV2:UV5)&gt;0,1,IF(Dissimilarity!UV2:UV5="X",1,0))</f>
        <v>1</v>
      </c>
      <c r="UW2">
        <f>IF(SUM(Dissimilarity!UW2:UW5)&gt;0,1,IF(Dissimilarity!UW2:UW5="X",1,0))</f>
        <v>0</v>
      </c>
      <c r="UX2">
        <f>IF(SUM(Dissimilarity!UX2:UX5)&gt;0,1,IF(Dissimilarity!UX2:UX5="X",1,0))</f>
        <v>0</v>
      </c>
      <c r="UY2">
        <f>IF(SUM(Dissimilarity!UY2:UY5)&gt;0,1,IF(Dissimilarity!UY2:UY5="X",1,0))</f>
        <v>0</v>
      </c>
      <c r="UZ2">
        <f>IF(SUM(Dissimilarity!UZ2:UZ5)&gt;0,1,IF(Dissimilarity!UZ2:UZ5="X",1,0))</f>
        <v>0</v>
      </c>
      <c r="VA2">
        <f>IF(SUM(Dissimilarity!VA2:VA5)&gt;0,1,IF(Dissimilarity!VA2:VA5="X",1,0))</f>
        <v>1</v>
      </c>
      <c r="VB2">
        <f>IF(SUM(Dissimilarity!VB2:VB5)&gt;0,1,IF(Dissimilarity!VB2:VB5="X",1,0))</f>
        <v>0</v>
      </c>
      <c r="VC2">
        <f>IF(SUM(Dissimilarity!VC2:VC5)&gt;0,1,IF(Dissimilarity!VC2:VC5="X",1,0))</f>
        <v>0</v>
      </c>
      <c r="VD2">
        <f>IF(SUM(Dissimilarity!VD2:VD5)&gt;0,1,IF(Dissimilarity!VD2:VD5="X",1,0))</f>
        <v>0</v>
      </c>
      <c r="VE2">
        <f>IF(SUM(Dissimilarity!VE2:VE5)&gt;0,1,IF(Dissimilarity!VE2:VE5="X",1,0))</f>
        <v>1</v>
      </c>
      <c r="VF2">
        <f>IF(SUM(Dissimilarity!VF2:VF5)&gt;0,1,IF(Dissimilarity!VF2:VF5="X",1,0))</f>
        <v>0</v>
      </c>
      <c r="VG2">
        <f>IF(SUM(Dissimilarity!VG2:VG5)&gt;0,1,IF(Dissimilarity!VG2:VG5="X",1,0))</f>
        <v>0</v>
      </c>
      <c r="VH2">
        <f>IF(SUM(Dissimilarity!VH2:VH5)&gt;0,1,IF(Dissimilarity!VH2:VH5="X",1,0))</f>
        <v>0</v>
      </c>
      <c r="VI2">
        <f>IF(SUM(Dissimilarity!VI2:VI5)&gt;0,1,IF(Dissimilarity!VI2:VI5="X",1,0))</f>
        <v>0</v>
      </c>
      <c r="VJ2">
        <f>IF(SUM(Dissimilarity!VJ2:VJ5)&gt;0,1,IF(Dissimilarity!VJ2:VJ5="X",1,0))</f>
        <v>0</v>
      </c>
      <c r="VK2">
        <f>IF(SUM(Dissimilarity!VK2:VK5)&gt;0,1,IF(Dissimilarity!VK2:VK5="X",1,0))</f>
        <v>0</v>
      </c>
      <c r="VL2">
        <f>IF(SUM(Dissimilarity!VL2:VL5)&gt;0,1,IF(Dissimilarity!VL2:VL5="X",1,0))</f>
        <v>0</v>
      </c>
      <c r="VM2">
        <f>IF(SUM(Dissimilarity!VM2:VM5)&gt;0,1,IF(Dissimilarity!VM2:VM5="X",1,0))</f>
        <v>0</v>
      </c>
      <c r="VN2">
        <f>IF(SUM(Dissimilarity!VN2:VN5)&gt;0,1,IF(Dissimilarity!VN2:VN5="X",1,0))</f>
        <v>0</v>
      </c>
      <c r="VO2">
        <f>IF(SUM(Dissimilarity!VO2:VO5)&gt;0,1,IF(Dissimilarity!VO2:VO5="X",1,0))</f>
        <v>0</v>
      </c>
      <c r="VP2">
        <f>IF(SUM(Dissimilarity!VP2:VP5)&gt;0,1,IF(Dissimilarity!VP2:VP5="X",1,0))</f>
        <v>1</v>
      </c>
      <c r="VQ2">
        <f>IF(SUM(Dissimilarity!VQ2:VQ5)&gt;0,1,IF(Dissimilarity!VQ2:VQ5="X",1,0))</f>
        <v>0</v>
      </c>
      <c r="VR2">
        <f>IF(SUM(Dissimilarity!VR2:VR5)&gt;0,1,IF(Dissimilarity!VR2:VR5="X",1,0))</f>
        <v>0</v>
      </c>
      <c r="VS2">
        <f>IF(SUM(Dissimilarity!VS2:VS5)&gt;0,1,IF(Dissimilarity!VS2:VS5="X",1,0))</f>
        <v>0</v>
      </c>
      <c r="VT2">
        <f>IF(SUM(Dissimilarity!VT2:VT5)&gt;0,1,IF(Dissimilarity!VT2:VT5="X",1,0))</f>
        <v>0</v>
      </c>
      <c r="VU2">
        <f>IF(SUM(Dissimilarity!VU2:VU5)&gt;0,1,IF(Dissimilarity!VU2:VU5="X",1,0))</f>
        <v>0</v>
      </c>
      <c r="VV2">
        <f>IF(SUM(Dissimilarity!VV2:VV5)&gt;0,1,IF(Dissimilarity!VV2:VV5="X",1,0))</f>
        <v>0</v>
      </c>
      <c r="VW2">
        <f>IF(SUM(Dissimilarity!VW2:VW5)&gt;0,1,IF(Dissimilarity!VW2:VW5="X",1,0))</f>
        <v>0</v>
      </c>
      <c r="VX2">
        <f>IF(SUM(Dissimilarity!VX2:VX5)&gt;0,1,IF(Dissimilarity!VX2:VX5="X",1,0))</f>
        <v>0</v>
      </c>
      <c r="VY2">
        <f>IF(SUM(Dissimilarity!VY2:VY5)&gt;0,1,IF(Dissimilarity!VY2:VY5="X",1,0))</f>
        <v>0</v>
      </c>
      <c r="VZ2">
        <f>IF(SUM(Dissimilarity!VZ2:VZ5)&gt;0,1,IF(Dissimilarity!VZ2:VZ5="X",1,0))</f>
        <v>1</v>
      </c>
      <c r="WA2">
        <f>IF(SUM(Dissimilarity!WA2:WA5)&gt;0,1,IF(Dissimilarity!WA2:WA5="X",1,0))</f>
        <v>1</v>
      </c>
      <c r="WB2">
        <f>IF(SUM(Dissimilarity!WB2:WB5)&gt;0,1,IF(Dissimilarity!WB2:WB5="X",1,0))</f>
        <v>0</v>
      </c>
      <c r="WC2">
        <f>IF(SUM(Dissimilarity!WC2:WC5)&gt;0,1,IF(Dissimilarity!WC2:WC5="X",1,0))</f>
        <v>1</v>
      </c>
      <c r="WD2">
        <f>IF(SUM(Dissimilarity!WD2:WD5)&gt;0,1,IF(Dissimilarity!WD2:WD5="X",1,0))</f>
        <v>0</v>
      </c>
      <c r="WE2">
        <f>IF(SUM(Dissimilarity!WE2:WE5)&gt;0,1,IF(Dissimilarity!WE2:WE5="X",1,0))</f>
        <v>0</v>
      </c>
      <c r="WF2">
        <f>IF(SUM(Dissimilarity!WF2:WF5)&gt;0,1,IF(Dissimilarity!WF2:WF5="X",1,0))</f>
        <v>0</v>
      </c>
      <c r="WG2">
        <f>IF(SUM(Dissimilarity!WG2:WG5)&gt;0,1,IF(Dissimilarity!WG2:WG5="X",1,0))</f>
        <v>0</v>
      </c>
      <c r="WH2">
        <f>IF(SUM(Dissimilarity!WH2:WH5)&gt;0,1,IF(Dissimilarity!WH2:WH5="X",1,0))</f>
        <v>1</v>
      </c>
      <c r="WI2">
        <f>IF(SUM(Dissimilarity!WI2:WI5)&gt;0,1,IF(Dissimilarity!WI2:WI5="X",1,0))</f>
        <v>0</v>
      </c>
      <c r="WJ2">
        <f>IF(SUM(Dissimilarity!WJ2:WJ5)&gt;0,1,IF(Dissimilarity!WJ2:WJ5="X",1,0))</f>
        <v>1</v>
      </c>
      <c r="WK2">
        <f>IF(SUM(Dissimilarity!WK2:WK5)&gt;0,1,IF(Dissimilarity!WK2:WK5="X",1,0))</f>
        <v>1</v>
      </c>
      <c r="WL2">
        <f>IF(SUM(Dissimilarity!WL2:WL5)&gt;0,1,IF(Dissimilarity!WL2:WL5="X",1,0))</f>
        <v>0</v>
      </c>
      <c r="WM2">
        <f>IF(SUM(Dissimilarity!WM2:WM5)&gt;0,1,IF(Dissimilarity!WM2:WM5="X",1,0))</f>
        <v>0</v>
      </c>
      <c r="WN2">
        <f>IF(SUM(Dissimilarity!WN2:WN5)&gt;0,1,IF(Dissimilarity!WN2:WN5="X",1,0))</f>
        <v>0</v>
      </c>
      <c r="WO2">
        <f>IF(SUM(Dissimilarity!WO2:WO5)&gt;0,1,IF(Dissimilarity!WO2:WO5="X",1,0))</f>
        <v>0</v>
      </c>
      <c r="WP2">
        <f>IF(SUM(Dissimilarity!WP2:WP5)&gt;0,1,IF(Dissimilarity!WP2:WP5="X",1,0))</f>
        <v>0</v>
      </c>
      <c r="WQ2">
        <f>IF(SUM(Dissimilarity!WQ2:WQ5)&gt;0,1,IF(Dissimilarity!WQ2:WQ5="X",1,0))</f>
        <v>0</v>
      </c>
      <c r="WR2">
        <f>IF(SUM(Dissimilarity!WR2:WR5)&gt;0,1,IF(Dissimilarity!WR2:WR5="X",1,0))</f>
        <v>0</v>
      </c>
      <c r="WS2">
        <f>IF(SUM(Dissimilarity!WS2:WS5)&gt;0,1,IF(Dissimilarity!WS2:WS5="X",1,0))</f>
        <v>0</v>
      </c>
      <c r="WT2">
        <f>IF(SUM(Dissimilarity!WT2:WT5)&gt;0,1,IF(Dissimilarity!WT2:WT5="X",1,0))</f>
        <v>0</v>
      </c>
      <c r="WU2">
        <f>IF(SUM(Dissimilarity!WU2:WU5)&gt;0,1,IF(Dissimilarity!WU2:WU5="X",1,0))</f>
        <v>0</v>
      </c>
      <c r="WV2">
        <f>IF(SUM(Dissimilarity!WV2:WV5)&gt;0,1,IF(Dissimilarity!WV2:WV5="X",1,0))</f>
        <v>0</v>
      </c>
      <c r="WW2">
        <f>IF(SUM(Dissimilarity!WW2:WW5)&gt;0,1,IF(Dissimilarity!WW2:WW5="X",1,0))</f>
        <v>0</v>
      </c>
      <c r="WX2">
        <f>IF(SUM(Dissimilarity!WX2:WX5)&gt;0,1,IF(Dissimilarity!WX2:WX5="X",1,0))</f>
        <v>0</v>
      </c>
      <c r="WY2">
        <f>IF(SUM(Dissimilarity!WY2:WY5)&gt;0,1,IF(Dissimilarity!WY2:WY5="X",1,0))</f>
        <v>0</v>
      </c>
      <c r="WZ2">
        <f>IF(SUM(Dissimilarity!WZ2:WZ5)&gt;0,1,IF(Dissimilarity!WZ2:WZ5="X",1,0))</f>
        <v>0</v>
      </c>
      <c r="XA2">
        <f>IF(SUM(Dissimilarity!XA2:XA5)&gt;0,1,IF(Dissimilarity!XA2:XA5="X",1,0))</f>
        <v>0</v>
      </c>
      <c r="XB2">
        <f>IF(SUM(Dissimilarity!XB2:XB5)&gt;0,1,IF(Dissimilarity!XB2:XB5="X",1,0))</f>
        <v>0</v>
      </c>
      <c r="XC2">
        <f>IF(SUM(Dissimilarity!XC2:XC5)&gt;0,1,IF(Dissimilarity!XC2:XC5="X",1,0))</f>
        <v>0</v>
      </c>
      <c r="XD2">
        <f>IF(SUM(Dissimilarity!XD2:XD5)&gt;0,1,IF(Dissimilarity!XD2:XD5="X",1,0))</f>
        <v>0</v>
      </c>
      <c r="XE2">
        <f>IF(SUM(Dissimilarity!XE2:XE5)&gt;0,1,IF(Dissimilarity!XE2:XE5="X",1,0))</f>
        <v>0</v>
      </c>
      <c r="XF2">
        <f>IF(SUM(Dissimilarity!XF2:XF5)&gt;0,1,IF(Dissimilarity!XF2:XF5="X",1,0))</f>
        <v>0</v>
      </c>
      <c r="XG2">
        <f>IF(SUM(Dissimilarity!XG2:XG5)&gt;0,1,IF(Dissimilarity!XG2:XG5="X",1,0))</f>
        <v>0</v>
      </c>
      <c r="XH2">
        <f>IF(SUM(Dissimilarity!XH2:XH5)&gt;0,1,IF(Dissimilarity!XH2:XH5="X",1,0))</f>
        <v>0</v>
      </c>
      <c r="XI2">
        <f>IF(SUM(Dissimilarity!XI2:XI5)&gt;0,1,IF(Dissimilarity!XI2:XI5="X",1,0))</f>
        <v>0</v>
      </c>
      <c r="XJ2">
        <f>IF(SUM(Dissimilarity!XJ2:XJ5)&gt;0,1,IF(Dissimilarity!XJ2:XJ5="X",1,0))</f>
        <v>1</v>
      </c>
      <c r="XK2">
        <f>IF(SUM(Dissimilarity!XK2:XK5)&gt;0,1,IF(Dissimilarity!XK2:XK5="X",1,0))</f>
        <v>0</v>
      </c>
      <c r="XL2">
        <f>IF(SUM(Dissimilarity!XL2:XL5)&gt;0,1,IF(Dissimilarity!XL2:XL5="X",1,0))</f>
        <v>0</v>
      </c>
      <c r="XM2">
        <f>IF(SUM(Dissimilarity!XM2:XM5)&gt;0,1,IF(Dissimilarity!XM2:XM5="X",1,0))</f>
        <v>0</v>
      </c>
      <c r="XN2">
        <f>IF(SUM(Dissimilarity!XN2:XN5)&gt;0,1,IF(Dissimilarity!XN2:XN5="X",1,0))</f>
        <v>0</v>
      </c>
      <c r="XO2">
        <f>IF(SUM(Dissimilarity!XO2:XO5)&gt;0,1,IF(Dissimilarity!XO2:XO5="X",1,0))</f>
        <v>0</v>
      </c>
      <c r="XP2">
        <f>IF(SUM(Dissimilarity!XP2:XP5)&gt;0,1,IF(Dissimilarity!XP2:XP5="X",1,0))</f>
        <v>0</v>
      </c>
      <c r="XQ2">
        <f>IF(SUM(Dissimilarity!XQ2:XQ5)&gt;0,1,IF(Dissimilarity!XQ2:XQ5="X",1,0))</f>
        <v>0</v>
      </c>
      <c r="XR2">
        <f>IF(SUM(Dissimilarity!XR2:XR5)&gt;0,1,IF(Dissimilarity!XR2:XR5="X",1,0))</f>
        <v>0</v>
      </c>
      <c r="XS2">
        <f>IF(SUM(Dissimilarity!XS2:XS5)&gt;0,1,IF(Dissimilarity!XS2:XS5="X",1,0))</f>
        <v>0</v>
      </c>
      <c r="XT2">
        <f>IF(SUM(Dissimilarity!XT2:XT5)&gt;0,1,IF(Dissimilarity!XT2:XT5="X",1,0))</f>
        <v>0</v>
      </c>
      <c r="XU2">
        <f>IF(SUM(Dissimilarity!XU2:XU5)&gt;0,1,IF(Dissimilarity!XU2:XU5="X",1,0))</f>
        <v>0</v>
      </c>
      <c r="XV2">
        <f>IF(SUM(Dissimilarity!XV2:XV5)&gt;0,1,IF(Dissimilarity!XV2:XV5="X",1,0))</f>
        <v>0</v>
      </c>
      <c r="XW2">
        <f>IF(SUM(Dissimilarity!XW2:XW5)&gt;0,1,IF(Dissimilarity!XW2:XW5="X",1,0))</f>
        <v>0</v>
      </c>
      <c r="XX2">
        <f>IF(SUM(Dissimilarity!XX2:XX5)&gt;0,1,IF(Dissimilarity!XX2:XX5="X",1,0))</f>
        <v>0</v>
      </c>
      <c r="XY2">
        <f>IF(SUM(Dissimilarity!XY2:XY5)&gt;0,1,IF(Dissimilarity!XY2:XY5="X",1,0))</f>
        <v>0</v>
      </c>
      <c r="XZ2">
        <f>IF(SUM(Dissimilarity!XZ2:XZ5)&gt;0,1,IF(Dissimilarity!XZ2:XZ5="X",1,0))</f>
        <v>0</v>
      </c>
      <c r="YA2">
        <f>IF(SUM(Dissimilarity!YA2:YA5)&gt;0,1,IF(Dissimilarity!YA2:YA5="X",1,0))</f>
        <v>1</v>
      </c>
      <c r="YB2">
        <f>IF(SUM(Dissimilarity!YB2:YB5)&gt;0,1,IF(Dissimilarity!YB2:YB5="X",1,0))</f>
        <v>0</v>
      </c>
      <c r="YC2">
        <f>IF(SUM(Dissimilarity!YC2:YC5)&gt;0,1,IF(Dissimilarity!YC2:YC5="X",1,0))</f>
        <v>0</v>
      </c>
      <c r="YD2">
        <f>IF(SUM(Dissimilarity!YD2:YD5)&gt;0,1,IF(Dissimilarity!YD2:YD5="X",1,0))</f>
        <v>1</v>
      </c>
      <c r="YE2">
        <f>IF(SUM(Dissimilarity!YE2:YE5)&gt;0,1,IF(Dissimilarity!YE2:YE5="X",1,0))</f>
        <v>0</v>
      </c>
      <c r="YF2">
        <f>IF(SUM(Dissimilarity!YF2:YF5)&gt;0,1,IF(Dissimilarity!YF2:YF5="X",1,0))</f>
        <v>0</v>
      </c>
      <c r="YG2">
        <f>IF(SUM(Dissimilarity!YG2:YG5)&gt;0,1,IF(Dissimilarity!YG2:YG5="X",1,0))</f>
        <v>0</v>
      </c>
      <c r="YH2">
        <f>IF(SUM(Dissimilarity!YH2:YH5)&gt;0,1,IF(Dissimilarity!YH2:YH5="X",1,0))</f>
        <v>1</v>
      </c>
      <c r="YI2">
        <f>IF(SUM(Dissimilarity!YI2:YI5)&gt;0,1,IF(Dissimilarity!YI2:YI5="X",1,0))</f>
        <v>0</v>
      </c>
      <c r="YJ2">
        <f>IF(SUM(Dissimilarity!YJ2:YJ5)&gt;0,1,IF(Dissimilarity!YJ2:YJ5="X",1,0))</f>
        <v>0</v>
      </c>
      <c r="YK2">
        <f>IF(SUM(Dissimilarity!YK2:YK5)&gt;0,1,IF(Dissimilarity!YK2:YK5="X",1,0))</f>
        <v>0</v>
      </c>
      <c r="YL2">
        <f>IF(SUM(Dissimilarity!YL2:YL5)&gt;0,1,IF(Dissimilarity!YL2:YL5="X",1,0))</f>
        <v>0</v>
      </c>
      <c r="YM2">
        <f>IF(SUM(Dissimilarity!YM2:YM5)&gt;0,1,IF(Dissimilarity!YM2:YM5="X",1,0))</f>
        <v>0</v>
      </c>
      <c r="YN2">
        <f>IF(SUM(Dissimilarity!YN2:YN5)&gt;0,1,IF(Dissimilarity!YN2:YN5="X",1,0))</f>
        <v>0</v>
      </c>
      <c r="YO2">
        <f>IF(SUM(Dissimilarity!YO2:YO5)&gt;0,1,IF(Dissimilarity!YO2:YO5="X",1,0))</f>
        <v>0</v>
      </c>
      <c r="YP2">
        <f>IF(SUM(Dissimilarity!YP2:YP5)&gt;0,1,IF(Dissimilarity!YP2:YP5="X",1,0))</f>
        <v>0</v>
      </c>
      <c r="YQ2">
        <f>IF(SUM(Dissimilarity!YQ2:YQ5)&gt;0,1,IF(Dissimilarity!YQ2:YQ5="X",1,0))</f>
        <v>0</v>
      </c>
      <c r="YR2">
        <f>IF(SUM(Dissimilarity!YR2:YR5)&gt;0,1,IF(Dissimilarity!YR2:YR5="X",1,0))</f>
        <v>0</v>
      </c>
      <c r="YS2">
        <f>IF(SUM(Dissimilarity!YS2:YS5)&gt;0,1,IF(Dissimilarity!YS2:YS5="X",1,0))</f>
        <v>0</v>
      </c>
      <c r="YT2">
        <f>IF(SUM(Dissimilarity!YT2:YT5)&gt;0,1,IF(Dissimilarity!YT2:YT5="X",1,0))</f>
        <v>0</v>
      </c>
      <c r="YU2">
        <f>IF(SUM(Dissimilarity!YU2:YU5)&gt;0,1,IF(Dissimilarity!YU2:YU5="X",1,0))</f>
        <v>0</v>
      </c>
      <c r="YV2">
        <f>IF(SUM(Dissimilarity!YV2:YV5)&gt;0,1,IF(Dissimilarity!YV2:YV5="X",1,0))</f>
        <v>0</v>
      </c>
      <c r="YW2">
        <f>IF(SUM(Dissimilarity!YW2:YW5)&gt;0,1,IF(Dissimilarity!YW2:YW5="X",1,0))</f>
        <v>0</v>
      </c>
      <c r="YX2">
        <f>IF(SUM(Dissimilarity!YX2:YX5)&gt;0,1,IF(Dissimilarity!YX2:YX5="X",1,0))</f>
        <v>0</v>
      </c>
      <c r="YY2">
        <f>IF(SUM(Dissimilarity!YY2:YY5)&gt;0,1,IF(Dissimilarity!YY2:YY5="X",1,0))</f>
        <v>0</v>
      </c>
      <c r="YZ2">
        <f>IF(SUM(Dissimilarity!YZ2:YZ5)&gt;0,1,IF(Dissimilarity!YZ2:YZ5="X",1,0))</f>
        <v>0</v>
      </c>
      <c r="ZA2">
        <f>IF(SUM(Dissimilarity!ZA2:ZA5)&gt;0,1,IF(Dissimilarity!ZA2:ZA5="X",1,0))</f>
        <v>0</v>
      </c>
      <c r="ZB2">
        <f>IF(SUM(Dissimilarity!ZB2:ZB5)&gt;0,1,IF(Dissimilarity!ZB2:ZB5="X",1,0))</f>
        <v>0</v>
      </c>
      <c r="ZC2">
        <f>IF(SUM(Dissimilarity!ZC2:ZC5)&gt;0,1,IF(Dissimilarity!ZC2:ZC5="X",1,0))</f>
        <v>0</v>
      </c>
      <c r="ZD2">
        <f>IF(SUM(Dissimilarity!ZD2:ZD5)&gt;0,1,IF(Dissimilarity!ZD2:ZD5="X",1,0))</f>
        <v>0</v>
      </c>
      <c r="ZE2">
        <f>IF(SUM(Dissimilarity!ZE2:ZE5)&gt;0,1,IF(Dissimilarity!ZE2:ZE5="X",1,0))</f>
        <v>0</v>
      </c>
      <c r="ZF2">
        <f>IF(SUM(Dissimilarity!ZF2:ZF5)&gt;0,1,IF(Dissimilarity!ZF2:ZF5="X",1,0))</f>
        <v>0</v>
      </c>
      <c r="ZG2">
        <f>IF(SUM(Dissimilarity!ZG2:ZG5)&gt;0,1,IF(Dissimilarity!ZG2:ZG5="X",1,0))</f>
        <v>0</v>
      </c>
      <c r="ZH2">
        <f>IF(SUM(Dissimilarity!ZH2:ZH5)&gt;0,1,IF(Dissimilarity!ZH2:ZH5="X",1,0))</f>
        <v>0</v>
      </c>
      <c r="ZI2">
        <f>IF(SUM(Dissimilarity!ZI2:ZI5)&gt;0,1,IF(Dissimilarity!ZI2:ZI5="X",1,0))</f>
        <v>0</v>
      </c>
      <c r="ZJ2">
        <f>IF(SUM(Dissimilarity!ZJ2:ZJ5)&gt;0,1,IF(Dissimilarity!ZJ2:ZJ5="X",1,0))</f>
        <v>0</v>
      </c>
      <c r="ZK2">
        <f>IF(SUM(Dissimilarity!ZK2:ZK5)&gt;0,1,IF(Dissimilarity!ZK2:ZK5="X",1,0))</f>
        <v>0</v>
      </c>
      <c r="ZL2">
        <f>IF(SUM(Dissimilarity!ZL2:ZL5)&gt;0,1,IF(Dissimilarity!ZL2:ZL5="X",1,0))</f>
        <v>0</v>
      </c>
      <c r="ZM2">
        <f>IF(SUM(Dissimilarity!ZM2:ZM5)&gt;0,1,IF(Dissimilarity!ZM2:ZM5="X",1,0))</f>
        <v>0</v>
      </c>
      <c r="ZN2">
        <f>IF(SUM(Dissimilarity!ZN2:ZN5)&gt;0,1,IF(Dissimilarity!ZN2:ZN5="X",1,0))</f>
        <v>0</v>
      </c>
      <c r="ZO2">
        <f>IF(SUM(Dissimilarity!ZO2:ZO5)&gt;0,1,IF(Dissimilarity!ZO2:ZO5="X",1,0))</f>
        <v>0</v>
      </c>
      <c r="ZP2">
        <f>IF(SUM(Dissimilarity!ZP2:ZP5)&gt;0,1,IF(Dissimilarity!ZP2:ZP5="X",1,0))</f>
        <v>0</v>
      </c>
      <c r="ZQ2">
        <f>IF(SUM(Dissimilarity!ZQ2:ZQ5)&gt;0,1,IF(Dissimilarity!ZQ2:ZQ5="X",1,0))</f>
        <v>0</v>
      </c>
      <c r="ZR2">
        <f>IF(SUM(Dissimilarity!ZR2:ZR5)&gt;0,1,IF(Dissimilarity!ZR2:ZR5="X",1,0))</f>
        <v>0</v>
      </c>
      <c r="ZS2">
        <f>IF(SUM(Dissimilarity!ZS2:ZS5)&gt;0,1,IF(Dissimilarity!ZS2:ZS5="X",1,0))</f>
        <v>0</v>
      </c>
      <c r="ZT2">
        <f>IF(SUM(Dissimilarity!ZT2:ZT5)&gt;0,1,IF(Dissimilarity!ZT2:ZT5="X",1,0))</f>
        <v>0</v>
      </c>
      <c r="ZU2">
        <f>IF(SUM(Dissimilarity!ZU2:ZU5)&gt;0,1,IF(Dissimilarity!ZU2:ZU5="X",1,0))</f>
        <v>0</v>
      </c>
      <c r="ZV2">
        <f>IF(SUM(Dissimilarity!ZV2:ZV5)&gt;0,1,IF(Dissimilarity!ZV2:ZV5="X",1,0))</f>
        <v>0</v>
      </c>
      <c r="ZW2">
        <f>IF(SUM(Dissimilarity!ZW2:ZW5)&gt;0,1,IF(Dissimilarity!ZW2:ZW5="X",1,0))</f>
        <v>0</v>
      </c>
      <c r="ZX2">
        <f>IF(SUM(Dissimilarity!ZX2:ZX5)&gt;0,1,IF(Dissimilarity!ZX2:ZX5="X",1,0))</f>
        <v>0</v>
      </c>
      <c r="ZY2">
        <f>IF(SUM(Dissimilarity!ZY2:ZY5)&gt;0,1,IF(Dissimilarity!ZY2:ZY5="X",1,0))</f>
        <v>0</v>
      </c>
      <c r="ZZ2">
        <f>IF(SUM(Dissimilarity!ZZ2:ZZ5)&gt;0,1,IF(Dissimilarity!ZZ2:ZZ5="X",1,0))</f>
        <v>0</v>
      </c>
      <c r="AAA2">
        <f>IF(SUM(Dissimilarity!AAA2:AAA5)&gt;0,1,IF(Dissimilarity!AAA2:AAA5="X",1,0))</f>
        <v>0</v>
      </c>
      <c r="AAB2">
        <f>IF(SUM(Dissimilarity!AAB2:AAB5)&gt;0,1,IF(Dissimilarity!AAB2:AAB5="X",1,0))</f>
        <v>0</v>
      </c>
      <c r="AAC2">
        <f>IF(SUM(Dissimilarity!AAC2:AAC5)&gt;0,1,IF(Dissimilarity!AAC2:AAC5="X",1,0))</f>
        <v>0</v>
      </c>
      <c r="AAD2">
        <f>IF(SUM(Dissimilarity!AAD2:AAD5)&gt;0,1,IF(Dissimilarity!AAD2:AAD5="X",1,0))</f>
        <v>0</v>
      </c>
      <c r="AAE2">
        <f>IF(SUM(Dissimilarity!AAE2:AAE5)&gt;0,1,IF(Dissimilarity!AAE2:AAE5="X",1,0))</f>
        <v>0</v>
      </c>
      <c r="AAF2">
        <f>IF(SUM(Dissimilarity!AAF2:AAF5)&gt;0,1,IF(Dissimilarity!AAF2:AAF5="X",1,0))</f>
        <v>0</v>
      </c>
      <c r="AAG2">
        <f>IF(SUM(Dissimilarity!AAG2:AAG5)&gt;0,1,IF(Dissimilarity!AAG2:AAG5="X",1,0))</f>
        <v>0</v>
      </c>
      <c r="AAH2">
        <f>IF(SUM(Dissimilarity!AAH2:AAH5)&gt;0,1,IF(Dissimilarity!AAH2:AAH5="X",1,0))</f>
        <v>0</v>
      </c>
      <c r="AAI2">
        <f>IF(SUM(Dissimilarity!AAI2:AAI5)&gt;0,1,IF(Dissimilarity!AAI2:AAI5="X",1,0))</f>
        <v>0</v>
      </c>
      <c r="AAJ2">
        <f>IF(SUM(Dissimilarity!AAJ2:AAJ5)&gt;0,1,IF(Dissimilarity!AAJ2:AAJ5="X",1,0))</f>
        <v>0</v>
      </c>
      <c r="AAK2">
        <f>IF(SUM(Dissimilarity!AAK2:AAK5)&gt;0,1,IF(Dissimilarity!AAK2:AAK5="X",1,0))</f>
        <v>0</v>
      </c>
      <c r="AAL2">
        <f>IF(SUM(Dissimilarity!AAL2:AAL5)&gt;0,1,IF(Dissimilarity!AAL2:AAL5="X",1,0))</f>
        <v>0</v>
      </c>
      <c r="AAM2">
        <f>IF(SUM(Dissimilarity!AAM2:AAM5)&gt;0,1,IF(Dissimilarity!AAM2:AAM5="X",1,0))</f>
        <v>0</v>
      </c>
      <c r="AAN2">
        <f>IF(SUM(Dissimilarity!AAN2:AAN5)&gt;0,1,IF(Dissimilarity!AAN2:AAN5="X",1,0))</f>
        <v>0</v>
      </c>
      <c r="AAO2">
        <f>IF(SUM(Dissimilarity!AAO2:AAO5)&gt;0,1,IF(Dissimilarity!AAO2:AAO5="X",1,0))</f>
        <v>0</v>
      </c>
      <c r="AAP2">
        <f>IF(SUM(Dissimilarity!AAP2:AAP5)&gt;0,1,IF(Dissimilarity!AAP2:AAP5="X",1,0))</f>
        <v>0</v>
      </c>
      <c r="AAQ2">
        <f>IF(SUM(Dissimilarity!AAQ2:AAQ5)&gt;0,1,IF(Dissimilarity!AAQ2:AAQ5="X",1,0))</f>
        <v>0</v>
      </c>
      <c r="AAR2">
        <f>IF(SUM(Dissimilarity!AAR2:AAR5)&gt;0,1,IF(Dissimilarity!AAR2:AAR5="X",1,0))</f>
        <v>0</v>
      </c>
      <c r="AAS2">
        <f>IF(SUM(Dissimilarity!AAS2:AAS5)&gt;0,1,IF(Dissimilarity!AAS2:AAS5="X",1,0))</f>
        <v>0</v>
      </c>
      <c r="AAT2">
        <f>IF(SUM(Dissimilarity!AAT2:AAT5)&gt;0,1,IF(Dissimilarity!AAT2:AAT5="X",1,0))</f>
        <v>1</v>
      </c>
      <c r="AAU2">
        <f>IF(SUM(Dissimilarity!AAU2:AAU5)&gt;0,1,IF(Dissimilarity!AAU2:AAU5="X",1,0))</f>
        <v>0</v>
      </c>
      <c r="AAV2">
        <f>IF(SUM(Dissimilarity!AAV2:AAV5)&gt;0,1,IF(Dissimilarity!AAV2:AAV5="X",1,0))</f>
        <v>0</v>
      </c>
      <c r="AAW2">
        <f>IF(SUM(Dissimilarity!AAW2:AAW5)&gt;0,1,IF(Dissimilarity!AAW2:AAW5="X",1,0))</f>
        <v>0</v>
      </c>
      <c r="AAX2">
        <f>IF(SUM(Dissimilarity!AAX2:AAX5)&gt;0,1,IF(Dissimilarity!AAX2:AAX5="X",1,0))</f>
        <v>0</v>
      </c>
      <c r="AAY2">
        <f>IF(SUM(Dissimilarity!AAY2:AAY5)&gt;0,1,IF(Dissimilarity!AAY2:AAY5="X",1,0))</f>
        <v>0</v>
      </c>
      <c r="AAZ2">
        <f>IF(SUM(Dissimilarity!AAZ2:AAZ5)&gt;0,1,IF(Dissimilarity!AAZ2:AAZ5="X",1,0))</f>
        <v>0</v>
      </c>
      <c r="ABA2">
        <f>IF(SUM(Dissimilarity!ABA2:ABA5)&gt;0,1,IF(Dissimilarity!ABA2:ABA5="X",1,0))</f>
        <v>0</v>
      </c>
      <c r="ABB2">
        <f>IF(SUM(Dissimilarity!ABB2:ABB5)&gt;0,1,IF(Dissimilarity!ABB2:ABB5="X",1,0))</f>
        <v>0</v>
      </c>
      <c r="ABC2">
        <f>IF(SUM(Dissimilarity!ABC2:ABC5)&gt;0,1,IF(Dissimilarity!ABC2:ABC5="X",1,0))</f>
        <v>0</v>
      </c>
      <c r="ABD2">
        <f>IF(SUM(Dissimilarity!ABD2:ABD5)&gt;0,1,IF(Dissimilarity!ABD2:ABD5="X",1,0))</f>
        <v>0</v>
      </c>
      <c r="ABE2">
        <f>IF(SUM(Dissimilarity!ABE2:ABE5)&gt;0,1,IF(Dissimilarity!ABE2:ABE5="X",1,0))</f>
        <v>0</v>
      </c>
      <c r="ABF2">
        <f>IF(SUM(Dissimilarity!ABF2:ABF5)&gt;0,1,IF(Dissimilarity!ABF2:ABF5="X",1,0))</f>
        <v>0</v>
      </c>
      <c r="ABG2">
        <f>IF(SUM(Dissimilarity!ABG2:ABG5)&gt;0,1,IF(Dissimilarity!ABG2:ABG5="X",1,0))</f>
        <v>0</v>
      </c>
      <c r="ABH2">
        <f>IF(SUM(Dissimilarity!ABH2:ABH5)&gt;0,1,IF(Dissimilarity!ABH2:ABH5="X",1,0))</f>
        <v>0</v>
      </c>
      <c r="ABI2">
        <f>IF(SUM(Dissimilarity!ABI2:ABI5)&gt;0,1,IF(Dissimilarity!ABI2:ABI5="X",1,0))</f>
        <v>0</v>
      </c>
      <c r="ABJ2">
        <f>IF(SUM(Dissimilarity!ABJ2:ABJ5)&gt;0,1,IF(Dissimilarity!ABJ2:ABJ5="X",1,0))</f>
        <v>0</v>
      </c>
      <c r="ABK2">
        <f>IF(SUM(Dissimilarity!ABK2:ABK5)&gt;0,1,IF(Dissimilarity!ABK2:ABK5="X",1,0))</f>
        <v>0</v>
      </c>
      <c r="ABL2">
        <f>IF(SUM(Dissimilarity!ABL2:ABL5)&gt;0,1,IF(Dissimilarity!ABL2:ABL5="X",1,0))</f>
        <v>0</v>
      </c>
      <c r="ABM2">
        <f>IF(SUM(Dissimilarity!ABM2:ABM5)&gt;0,1,IF(Dissimilarity!ABM2:ABM5="X",1,0))</f>
        <v>0</v>
      </c>
      <c r="ABN2">
        <f>IF(SUM(Dissimilarity!ABN2:ABN5)&gt;0,1,IF(Dissimilarity!ABN2:ABN5="X",1,0))</f>
        <v>0</v>
      </c>
      <c r="ABO2">
        <f>IF(SUM(Dissimilarity!ABO2:ABO5)&gt;0,1,IF(Dissimilarity!ABO2:ABO5="X",1,0))</f>
        <v>1</v>
      </c>
      <c r="ABP2">
        <f>IF(SUM(Dissimilarity!ABP2:ABP5)&gt;0,1,IF(Dissimilarity!ABP2:ABP5="X",1,0))</f>
        <v>0</v>
      </c>
      <c r="ABQ2">
        <f>IF(SUM(Dissimilarity!ABQ2:ABQ5)&gt;0,1,IF(Dissimilarity!ABQ2:ABQ5="X",1,0))</f>
        <v>1</v>
      </c>
      <c r="ABR2">
        <f>IF(SUM(Dissimilarity!ABR2:ABR5)&gt;0,1,IF(Dissimilarity!ABR2:ABR5="X",1,0))</f>
        <v>1</v>
      </c>
      <c r="ABS2">
        <f>IF(SUM(Dissimilarity!ABS2:ABS5)&gt;0,1,IF(Dissimilarity!ABS2:ABS5="X",1,0))</f>
        <v>0</v>
      </c>
      <c r="ABT2">
        <f>IF(SUM(Dissimilarity!ABT2:ABT5)&gt;0,1,IF(Dissimilarity!ABT2:ABT5="X",1,0))</f>
        <v>0</v>
      </c>
      <c r="ABU2">
        <f>IF(SUM(Dissimilarity!ABU2:ABU5)&gt;0,1,IF(Dissimilarity!ABU2:ABU5="X",1,0))</f>
        <v>0</v>
      </c>
      <c r="ABV2">
        <f>IF(SUM(Dissimilarity!ABV2:ABV5)&gt;0,1,IF(Dissimilarity!ABV2:ABV5="X",1,0))</f>
        <v>0</v>
      </c>
      <c r="ABW2">
        <f>IF(SUM(Dissimilarity!ABW2:ABW5)&gt;0,1,IF(Dissimilarity!ABW2:ABW5="X",1,0))</f>
        <v>0</v>
      </c>
      <c r="ABX2">
        <f>IF(SUM(Dissimilarity!ABX2:ABX5)&gt;0,1,IF(Dissimilarity!ABX2:ABX5="X",1,0))</f>
        <v>1</v>
      </c>
      <c r="ABY2">
        <f>IF(SUM(Dissimilarity!ABY2:ABY5)&gt;0,1,IF(Dissimilarity!ABY2:ABY5="X",1,0))</f>
        <v>0</v>
      </c>
      <c r="ABZ2">
        <f>IF(SUM(Dissimilarity!ABZ2:ABZ5)&gt;0,1,IF(Dissimilarity!ABZ2:ABZ5="X",1,0))</f>
        <v>0</v>
      </c>
      <c r="ACA2">
        <f>IF(SUM(Dissimilarity!ACA2:ACA5)&gt;0,1,IF(Dissimilarity!ACA2:ACA5="X",1,0))</f>
        <v>1</v>
      </c>
      <c r="ACB2">
        <f>IF(SUM(Dissimilarity!ACB2:ACB5)&gt;0,1,IF(Dissimilarity!ACB2:ACB5="X",1,0))</f>
        <v>0</v>
      </c>
      <c r="ACC2">
        <f>IF(SUM(Dissimilarity!ACC2:ACC5)&gt;0,1,IF(Dissimilarity!ACC2:ACC5="X",1,0))</f>
        <v>0</v>
      </c>
      <c r="ACD2">
        <f>IF(SUM(Dissimilarity!ACD2:ACD5)&gt;0,1,IF(Dissimilarity!ACD2:ACD5="X",1,0))</f>
        <v>0</v>
      </c>
      <c r="ACE2">
        <f>IF(SUM(Dissimilarity!ACE2:ACE5)&gt;0,1,IF(Dissimilarity!ACE2:ACE5="X",1,0))</f>
        <v>0</v>
      </c>
      <c r="ACF2">
        <f>IF(SUM(Dissimilarity!ACF2:ACF5)&gt;0,1,IF(Dissimilarity!ACF2:ACF5="X",1,0))</f>
        <v>1</v>
      </c>
      <c r="ACG2">
        <f>IF(SUM(Dissimilarity!ACG2:ACG5)&gt;0,1,IF(Dissimilarity!ACG2:ACG5="X",1,0))</f>
        <v>0</v>
      </c>
      <c r="ACH2">
        <f>IF(SUM(Dissimilarity!ACH2:ACH5)&gt;0,1,IF(Dissimilarity!ACH2:ACH5="X",1,0))</f>
        <v>0</v>
      </c>
      <c r="ACI2">
        <f>IF(SUM(Dissimilarity!ACI2:ACI5)&gt;0,1,IF(Dissimilarity!ACI2:ACI5="X",1,0))</f>
        <v>0</v>
      </c>
      <c r="ACJ2">
        <f>IF(SUM(Dissimilarity!ACJ2:ACJ5)&gt;0,1,IF(Dissimilarity!ACJ2:ACJ5="X",1,0))</f>
        <v>0</v>
      </c>
      <c r="ACK2">
        <f>IF(SUM(Dissimilarity!ACK2:ACK5)&gt;0,1,IF(Dissimilarity!ACK2:ACK5="X",1,0))</f>
        <v>0</v>
      </c>
      <c r="ACL2">
        <f>IF(SUM(Dissimilarity!ACL2:ACL5)&gt;0,1,IF(Dissimilarity!ACL2:ACL5="X",1,0))</f>
        <v>0</v>
      </c>
      <c r="ACM2">
        <f>IF(SUM(Dissimilarity!ACM2:ACM5)&gt;0,1,IF(Dissimilarity!ACM2:ACM5="X",1,0))</f>
        <v>0</v>
      </c>
      <c r="ACN2">
        <f>IF(SUM(Dissimilarity!ACN2:ACN5)&gt;0,1,IF(Dissimilarity!ACN2:ACN5="X",1,0))</f>
        <v>0</v>
      </c>
      <c r="ACO2">
        <f>IF(SUM(Dissimilarity!ACO2:ACO5)&gt;0,1,IF(Dissimilarity!ACO2:ACO5="X",1,0))</f>
        <v>0</v>
      </c>
      <c r="ACP2">
        <f>IF(SUM(Dissimilarity!ACP2:ACP5)&gt;0,1,IF(Dissimilarity!ACP2:ACP5="X",1,0))</f>
        <v>0</v>
      </c>
      <c r="ACQ2">
        <f>IF(SUM(Dissimilarity!ACQ2:ACQ5)&gt;0,1,IF(Dissimilarity!ACQ2:ACQ5="X",1,0))</f>
        <v>1</v>
      </c>
      <c r="ACR2">
        <f>IF(SUM(Dissimilarity!ACR2:ACR5)&gt;0,1,IF(Dissimilarity!ACR2:ACR5="X",1,0))</f>
        <v>0</v>
      </c>
      <c r="ACS2">
        <f>IF(SUM(Dissimilarity!ACS2:ACS5)&gt;0,1,IF(Dissimilarity!ACS2:ACS5="X",1,0))</f>
        <v>0</v>
      </c>
      <c r="ACT2">
        <f>IF(SUM(Dissimilarity!ACT2:ACT5)&gt;0,1,IF(Dissimilarity!ACT2:ACT5="X",1,0))</f>
        <v>0</v>
      </c>
      <c r="ACU2">
        <f>IF(SUM(Dissimilarity!ACU2:ACU5)&gt;0,1,IF(Dissimilarity!ACU2:ACU5="X",1,0))</f>
        <v>1</v>
      </c>
      <c r="ACV2">
        <f>IF(SUM(Dissimilarity!ACV2:ACV5)&gt;0,1,IF(Dissimilarity!ACV2:ACV5="X",1,0))</f>
        <v>0</v>
      </c>
      <c r="ACW2">
        <f>IF(SUM(Dissimilarity!ACW2:ACW5)&gt;0,1,IF(Dissimilarity!ACW2:ACW5="X",1,0))</f>
        <v>0</v>
      </c>
      <c r="ACX2">
        <f>IF(SUM(Dissimilarity!ACX2:ACX5)&gt;0,1,IF(Dissimilarity!ACX2:ACX5="X",1,0))</f>
        <v>1</v>
      </c>
      <c r="ACY2">
        <f>IF(SUM(Dissimilarity!ACY2:ACY5)&gt;0,1,IF(Dissimilarity!ACY2:ACY5="X",1,0))</f>
        <v>0</v>
      </c>
      <c r="ACZ2">
        <f>IF(SUM(Dissimilarity!ACZ2:ACZ5)&gt;0,1,IF(Dissimilarity!ACZ2:ACZ5="X",1,0))</f>
        <v>0</v>
      </c>
      <c r="ADA2">
        <f>IF(SUM(Dissimilarity!ADA2:ADA5)&gt;0,1,IF(Dissimilarity!ADA2:ADA5="X",1,0))</f>
        <v>0</v>
      </c>
      <c r="ADB2">
        <f>IF(SUM(Dissimilarity!ADB2:ADB5)&gt;0,1,IF(Dissimilarity!ADB2:ADB5="X",1,0))</f>
        <v>0</v>
      </c>
      <c r="ADC2">
        <f>IF(SUM(Dissimilarity!ADC2:ADC5)&gt;0,1,IF(Dissimilarity!ADC2:ADC5="X",1,0))</f>
        <v>0</v>
      </c>
      <c r="ADD2">
        <f>IF(SUM(Dissimilarity!ADD2:ADD5)&gt;0,1,IF(Dissimilarity!ADD2:ADD5="X",1,0))</f>
        <v>0</v>
      </c>
      <c r="ADE2">
        <f>IF(SUM(Dissimilarity!ADE2:ADE5)&gt;0,1,IF(Dissimilarity!ADE2:ADE5="X",1,0))</f>
        <v>0</v>
      </c>
      <c r="ADF2">
        <f>IF(SUM(Dissimilarity!ADF2:ADF5)&gt;0,1,IF(Dissimilarity!ADF2:ADF5="X",1,0))</f>
        <v>0</v>
      </c>
      <c r="ADG2">
        <f>IF(SUM(Dissimilarity!ADG2:ADG5)&gt;0,1,IF(Dissimilarity!ADG2:ADG5="X",1,0))</f>
        <v>0</v>
      </c>
      <c r="ADH2">
        <f>IF(SUM(Dissimilarity!ADH2:ADH5)&gt;0,1,IF(Dissimilarity!ADH2:ADH5="X",1,0))</f>
        <v>0</v>
      </c>
      <c r="ADI2">
        <f>IF(SUM(Dissimilarity!ADI2:ADI5)&gt;0,1,IF(Dissimilarity!ADI2:ADI5="X",1,0))</f>
        <v>0</v>
      </c>
      <c r="ADJ2">
        <f>IF(SUM(Dissimilarity!ADJ2:ADJ5)&gt;0,1,IF(Dissimilarity!ADJ2:ADJ5="X",1,0))</f>
        <v>0</v>
      </c>
      <c r="ADK2">
        <f>IF(SUM(Dissimilarity!ADK2:ADK5)&gt;0,1,IF(Dissimilarity!ADK2:ADK5="X",1,0))</f>
        <v>0</v>
      </c>
      <c r="ADL2">
        <f>IF(SUM(Dissimilarity!ADL2:ADL5)&gt;0,1,IF(Dissimilarity!ADL2:ADL5="X",1,0))</f>
        <v>0</v>
      </c>
      <c r="ADM2">
        <f>IF(SUM(Dissimilarity!ADM2:ADM5)&gt;0,1,IF(Dissimilarity!ADM2:ADM5="X",1,0))</f>
        <v>0</v>
      </c>
      <c r="ADN2">
        <f>IF(SUM(Dissimilarity!ADN2:ADN5)&gt;0,1,IF(Dissimilarity!ADN2:ADN5="X",1,0))</f>
        <v>0</v>
      </c>
      <c r="ADO2">
        <f>IF(SUM(Dissimilarity!ADO2:ADO5)&gt;0,1,IF(Dissimilarity!ADO2:ADO5="X",1,0))</f>
        <v>0</v>
      </c>
      <c r="ADP2">
        <f>IF(SUM(Dissimilarity!ADP2:ADP5)&gt;0,1,IF(Dissimilarity!ADP2:ADP5="X",1,0))</f>
        <v>0</v>
      </c>
      <c r="ADQ2">
        <f>IF(SUM(Dissimilarity!ADQ2:ADQ5)&gt;0,1,IF(Dissimilarity!ADQ2:ADQ5="X",1,0))</f>
        <v>0</v>
      </c>
      <c r="ADR2">
        <f>IF(SUM(Dissimilarity!ADR2:ADR5)&gt;0,1,IF(Dissimilarity!ADR2:ADR5="X",1,0))</f>
        <v>1</v>
      </c>
      <c r="ADS2">
        <f>IF(SUM(Dissimilarity!ADS2:ADS5)&gt;0,1,IF(Dissimilarity!ADS2:ADS5="X",1,0))</f>
        <v>0</v>
      </c>
      <c r="ADT2">
        <f>IF(SUM(Dissimilarity!ADT2:ADT5)&gt;0,1,IF(Dissimilarity!ADT2:ADT5="X",1,0))</f>
        <v>0</v>
      </c>
      <c r="ADU2">
        <f>IF(SUM(Dissimilarity!ADU2:ADU5)&gt;0,1,IF(Dissimilarity!ADU2:ADU5="X",1,0))</f>
        <v>0</v>
      </c>
      <c r="ADV2">
        <f>IF(SUM(Dissimilarity!ADV2:ADV5)&gt;0,1,IF(Dissimilarity!ADV2:ADV5="X",1,0))</f>
        <v>0</v>
      </c>
      <c r="ADW2">
        <f>IF(SUM(Dissimilarity!ADW2:ADW5)&gt;0,1,IF(Dissimilarity!ADW2:ADW5="X",1,0))</f>
        <v>0</v>
      </c>
      <c r="ADX2">
        <f>IF(SUM(Dissimilarity!ADX2:ADX5)&gt;0,1,IF(Dissimilarity!ADX2:ADX5="X",1,0))</f>
        <v>0</v>
      </c>
      <c r="ADY2">
        <f>IF(SUM(Dissimilarity!ADY2:ADY5)&gt;0,1,IF(Dissimilarity!ADY2:ADY5="X",1,0))</f>
        <v>1</v>
      </c>
      <c r="ADZ2">
        <f>IF(SUM(Dissimilarity!ADZ2:ADZ5)&gt;0,1,IF(Dissimilarity!ADZ2:ADZ5="X",1,0))</f>
        <v>1</v>
      </c>
      <c r="AEA2">
        <f>IF(SUM(Dissimilarity!AEA2:AEA5)&gt;0,1,IF(Dissimilarity!AEA2:AEA5="X",1,0))</f>
        <v>0</v>
      </c>
      <c r="AEB2">
        <f>IF(SUM(Dissimilarity!AEB2:AEB5)&gt;0,1,IF(Dissimilarity!AEB2:AEB5="X",1,0))</f>
        <v>0</v>
      </c>
      <c r="AEC2">
        <f>IF(SUM(Dissimilarity!AEC2:AEC5)&gt;0,1,IF(Dissimilarity!AEC2:AEC5="X",1,0))</f>
        <v>0</v>
      </c>
      <c r="AED2">
        <f>IF(SUM(Dissimilarity!AED2:AED5)&gt;0,1,IF(Dissimilarity!AED2:AED5="X",1,0))</f>
        <v>0</v>
      </c>
      <c r="AEE2">
        <f>IF(SUM(Dissimilarity!AEE2:AEE5)&gt;0,1,IF(Dissimilarity!AEE2:AEE5="X",1,0))</f>
        <v>0</v>
      </c>
      <c r="AEF2">
        <f>IF(SUM(Dissimilarity!AEF2:AEF5)&gt;0,1,IF(Dissimilarity!AEF2:AEF5="X",1,0))</f>
        <v>0</v>
      </c>
      <c r="AEG2">
        <f>IF(SUM(Dissimilarity!AEG2:AEG5)&gt;0,1,IF(Dissimilarity!AEG2:AEG5="X",1,0))</f>
        <v>0</v>
      </c>
      <c r="AEH2">
        <f>IF(SUM(Dissimilarity!AEH2:AEH5)&gt;0,1,IF(Dissimilarity!AEH2:AEH5="X",1,0))</f>
        <v>0</v>
      </c>
      <c r="AEI2">
        <f>IF(SUM(Dissimilarity!AEI2:AEI5)&gt;0,1,IF(Dissimilarity!AEI2:AEI5="X",1,0))</f>
        <v>0</v>
      </c>
      <c r="AEJ2">
        <f>IF(SUM(Dissimilarity!AEJ2:AEJ5)&gt;0,1,IF(Dissimilarity!AEJ2:AEJ5="X",1,0))</f>
        <v>0</v>
      </c>
      <c r="AEK2">
        <f>IF(SUM(Dissimilarity!AEK2:AEK5)&gt;0,1,IF(Dissimilarity!AEK2:AEK5="X",1,0))</f>
        <v>0</v>
      </c>
      <c r="AEL2">
        <f>IF(SUM(Dissimilarity!AEL2:AEL5)&gt;0,1,IF(Dissimilarity!AEL2:AEL5="X",1,0))</f>
        <v>0</v>
      </c>
      <c r="AEM2">
        <f>IF(SUM(Dissimilarity!AEM2:AEM5)&gt;0,1,IF(Dissimilarity!AEM2:AEM5="X",1,0))</f>
        <v>0</v>
      </c>
      <c r="AEN2">
        <f>IF(SUM(Dissimilarity!AEN2:AEN5)&gt;0,1,IF(Dissimilarity!AEN2:AEN5="X",1,0))</f>
        <v>0</v>
      </c>
      <c r="AEO2">
        <f>IF(SUM(Dissimilarity!AEO2:AEO5)&gt;0,1,IF(Dissimilarity!AEO2:AEO5="X",1,0))</f>
        <v>0</v>
      </c>
      <c r="AEP2">
        <f>IF(SUM(Dissimilarity!AEP2:AEP5)&gt;0,1,IF(Dissimilarity!AEP2:AEP5="X",1,0))</f>
        <v>0</v>
      </c>
      <c r="AEQ2">
        <f>IF(SUM(Dissimilarity!AEQ2:AEQ5)&gt;0,1,IF(Dissimilarity!AEQ2:AEQ5="X",1,0))</f>
        <v>0</v>
      </c>
      <c r="AER2">
        <f>IF(SUM(Dissimilarity!AER2:AER5)&gt;0,1,IF(Dissimilarity!AER2:AER5="X",1,0))</f>
        <v>0</v>
      </c>
      <c r="AES2">
        <f>IF(SUM(Dissimilarity!AES2:AES5)&gt;0,1,IF(Dissimilarity!AES2:AES5="X",1,0))</f>
        <v>0</v>
      </c>
      <c r="AET2">
        <f>IF(SUM(Dissimilarity!AET2:AET5)&gt;0,1,IF(Dissimilarity!AET2:AET5="X",1,0))</f>
        <v>0</v>
      </c>
      <c r="AEU2">
        <f>IF(SUM(Dissimilarity!AEU2:AEU5)&gt;0,1,IF(Dissimilarity!AEU2:AEU5="X",1,0))</f>
        <v>0</v>
      </c>
      <c r="AEV2">
        <f>IF(SUM(Dissimilarity!AEV2:AEV5)&gt;0,1,IF(Dissimilarity!AEV2:AEV5="X",1,0))</f>
        <v>0</v>
      </c>
      <c r="AEW2">
        <f>IF(SUM(Dissimilarity!AEW2:AEW5)&gt;0,1,IF(Dissimilarity!AEW2:AEW5="X",1,0))</f>
        <v>0</v>
      </c>
      <c r="AEX2">
        <f>IF(SUM(Dissimilarity!AEX2:AEX5)&gt;0,1,IF(Dissimilarity!AEX2:AEX5="X",1,0))</f>
        <v>0</v>
      </c>
      <c r="AEY2">
        <f>IF(SUM(Dissimilarity!AEY2:AEY5)&gt;0,1,IF(Dissimilarity!AEY2:AEY5="X",1,0))</f>
        <v>0</v>
      </c>
      <c r="AEZ2">
        <f>IF(SUM(Dissimilarity!AEZ2:AEZ5)&gt;0,1,IF(Dissimilarity!AEZ2:AEZ5="X",1,0))</f>
        <v>0</v>
      </c>
      <c r="AFA2">
        <f>IF(SUM(Dissimilarity!AFA2:AFA5)&gt;0,1,IF(Dissimilarity!AFA2:AFA5="X",1,0))</f>
        <v>0</v>
      </c>
      <c r="AFB2">
        <f>IF(SUM(Dissimilarity!AFB2:AFB5)&gt;0,1,IF(Dissimilarity!AFB2:AFB5="X",1,0))</f>
        <v>0</v>
      </c>
      <c r="AFC2">
        <f>IF(SUM(Dissimilarity!AFC2:AFC5)&gt;0,1,IF(Dissimilarity!AFC2:AFC5="X",1,0))</f>
        <v>0</v>
      </c>
      <c r="AFD2">
        <f>IF(SUM(Dissimilarity!AFD2:AFD5)&gt;0,1,IF(Dissimilarity!AFD2:AFD5="X",1,0))</f>
        <v>0</v>
      </c>
      <c r="AFE2">
        <f>IF(SUM(Dissimilarity!AFE2:AFE5)&gt;0,1,IF(Dissimilarity!AFE2:AFE5="X",1,0))</f>
        <v>1</v>
      </c>
      <c r="AFF2">
        <f>IF(SUM(Dissimilarity!AFF2:AFF5)&gt;0,1,IF(Dissimilarity!AFF2:AFF5="X",1,0))</f>
        <v>1</v>
      </c>
      <c r="AFG2">
        <f>IF(SUM(Dissimilarity!AFG2:AFG5)&gt;0,1,IF(Dissimilarity!AFG2:AFG5="X",1,0))</f>
        <v>0</v>
      </c>
      <c r="AFH2">
        <f>IF(SUM(Dissimilarity!AFH2:AFH5)&gt;0,1,IF(Dissimilarity!AFH2:AFH5="X",1,0))</f>
        <v>0</v>
      </c>
      <c r="AFI2">
        <f>IF(SUM(Dissimilarity!AFI2:AFI5)&gt;0,1,IF(Dissimilarity!AFI2:AFI5="X",1,0))</f>
        <v>1</v>
      </c>
      <c r="AFJ2">
        <f>IF(SUM(Dissimilarity!AFJ2:AFJ5)&gt;0,1,IF(Dissimilarity!AFJ2:AFJ5="X",1,0))</f>
        <v>0</v>
      </c>
      <c r="AFK2">
        <f>IF(SUM(Dissimilarity!AFK2:AFK5)&gt;0,1,IF(Dissimilarity!AFK2:AFK5="X",1,0))</f>
        <v>0</v>
      </c>
      <c r="AFL2">
        <f>IF(SUM(Dissimilarity!AFL2:AFL5)&gt;0,1,IF(Dissimilarity!AFL2:AFL5="X",1,0))</f>
        <v>0</v>
      </c>
      <c r="AFM2">
        <f>IF(SUM(Dissimilarity!AFM2:AFM5)&gt;0,1,IF(Dissimilarity!AFM2:AFM5="X",1,0))</f>
        <v>0</v>
      </c>
      <c r="AFN2">
        <f>IF(SUM(Dissimilarity!AFN2:AFN5)&gt;0,1,IF(Dissimilarity!AFN2:AFN5="X",1,0))</f>
        <v>0</v>
      </c>
      <c r="AFO2">
        <f>IF(SUM(Dissimilarity!AFO2:AFO5)&gt;0,1,IF(Dissimilarity!AFO2:AFO5="X",1,0))</f>
        <v>0</v>
      </c>
      <c r="AFP2">
        <f>IF(SUM(Dissimilarity!AFP2:AFP5)&gt;0,1,IF(Dissimilarity!AFP2:AFP5="X",1,0))</f>
        <v>0</v>
      </c>
      <c r="AFQ2">
        <f>IF(SUM(Dissimilarity!AFQ2:AFQ5)&gt;0,1,IF(Dissimilarity!AFQ2:AFQ5="X",1,0))</f>
        <v>0</v>
      </c>
      <c r="AFR2">
        <f>IF(SUM(Dissimilarity!AFR2:AFR5)&gt;0,1,IF(Dissimilarity!AFR2:AFR5="X",1,0))</f>
        <v>0</v>
      </c>
      <c r="AFS2">
        <f>IF(SUM(Dissimilarity!AFS2:AFS5)&gt;0,1,IF(Dissimilarity!AFS2:AFS5="X",1,0))</f>
        <v>0</v>
      </c>
      <c r="AFT2">
        <f>IF(SUM(Dissimilarity!AFT2:AFT5)&gt;0,1,IF(Dissimilarity!AFT2:AFT5="X",1,0))</f>
        <v>0</v>
      </c>
      <c r="AFU2">
        <f>IF(SUM(Dissimilarity!AFU2:AFU5)&gt;0,1,IF(Dissimilarity!AFU2:AFU5="X",1,0))</f>
        <v>0</v>
      </c>
      <c r="AFV2">
        <f>IF(SUM(Dissimilarity!AFV2:AFV5)&gt;0,1,IF(Dissimilarity!AFV2:AFV5="X",1,0))</f>
        <v>0</v>
      </c>
      <c r="AFW2">
        <f>IF(SUM(Dissimilarity!AFW2:AFW5)&gt;0,1,IF(Dissimilarity!AFW2:AFW5="X",1,0))</f>
        <v>0</v>
      </c>
      <c r="AFX2">
        <f>IF(SUM(Dissimilarity!AFX2:AFX5)&gt;0,1,IF(Dissimilarity!AFX2:AFX5="X",1,0))</f>
        <v>0</v>
      </c>
      <c r="AFY2">
        <f>IF(SUM(Dissimilarity!AFY2:AFY5)&gt;0,1,IF(Dissimilarity!AFY2:AFY5="X",1,0))</f>
        <v>0</v>
      </c>
      <c r="AFZ2">
        <f>IF(SUM(Dissimilarity!AFZ2:AFZ5)&gt;0,1,IF(Dissimilarity!AFZ2:AFZ5="X",1,0))</f>
        <v>0</v>
      </c>
      <c r="AGA2">
        <f>IF(SUM(Dissimilarity!AGA2:AGA5)&gt;0,1,IF(Dissimilarity!AGA2:AGA5="X",1,0))</f>
        <v>0</v>
      </c>
      <c r="AGB2">
        <f>IF(SUM(Dissimilarity!AGB2:AGB5)&gt;0,1,IF(Dissimilarity!AGB2:AGB5="X",1,0))</f>
        <v>0</v>
      </c>
      <c r="AGC2">
        <f>IF(SUM(Dissimilarity!AGC2:AGC5)&gt;0,1,IF(Dissimilarity!AGC2:AGC5="X",1,0))</f>
        <v>0</v>
      </c>
      <c r="AGD2">
        <f>IF(SUM(Dissimilarity!AGD2:AGD5)&gt;0,1,IF(Dissimilarity!AGD2:AGD5="X",1,0))</f>
        <v>0</v>
      </c>
      <c r="AGE2">
        <f>IF(SUM(Dissimilarity!AGE2:AGE5)&gt;0,1,IF(Dissimilarity!AGE2:AGE5="X",1,0))</f>
        <v>0</v>
      </c>
      <c r="AGF2">
        <f>IF(SUM(Dissimilarity!AGF2:AGF5)&gt;0,1,IF(Dissimilarity!AGF2:AGF5="X",1,0))</f>
        <v>0</v>
      </c>
      <c r="AGG2">
        <f>IF(SUM(Dissimilarity!AGG2:AGG5)&gt;0,1,IF(Dissimilarity!AGG2:AGG5="X",1,0))</f>
        <v>0</v>
      </c>
      <c r="AGH2">
        <f>IF(SUM(Dissimilarity!AGH2:AGH5)&gt;0,1,IF(Dissimilarity!AGH2:AGH5="X",1,0))</f>
        <v>0</v>
      </c>
      <c r="AGI2">
        <f>IF(SUM(Dissimilarity!AGI2:AGI5)&gt;0,1,IF(Dissimilarity!AGI2:AGI5="X",1,0))</f>
        <v>0</v>
      </c>
      <c r="AGJ2">
        <f>IF(SUM(Dissimilarity!AGJ2:AGJ5)&gt;0,1,IF(Dissimilarity!AGJ2:AGJ5="X",1,0))</f>
        <v>0</v>
      </c>
      <c r="AGK2">
        <f>IF(SUM(Dissimilarity!AGK2:AGK5)&gt;0,1,IF(Dissimilarity!AGK2:AGK5="X",1,0))</f>
        <v>0</v>
      </c>
      <c r="AGL2">
        <f>IF(SUM(Dissimilarity!AGL2:AGL5)&gt;0,1,IF(Dissimilarity!AGL2:AGL5="X",1,0))</f>
        <v>1</v>
      </c>
      <c r="AGM2">
        <f>IF(SUM(Dissimilarity!AGM2:AGM5)&gt;0,1,IF(Dissimilarity!AGM2:AGM5="X",1,0))</f>
        <v>0</v>
      </c>
      <c r="AGN2">
        <f>IF(SUM(Dissimilarity!AGN2:AGN5)&gt;0,1,IF(Dissimilarity!AGN2:AGN5="X",1,0))</f>
        <v>0</v>
      </c>
      <c r="AGO2">
        <f>IF(SUM(Dissimilarity!AGO2:AGO5)&gt;0,1,IF(Dissimilarity!AGO2:AGO5="X",1,0))</f>
        <v>0</v>
      </c>
      <c r="AGP2">
        <f>IF(SUM(Dissimilarity!AGP2:AGP5)&gt;0,1,IF(Dissimilarity!AGP2:AGP5="X",1,0))</f>
        <v>0</v>
      </c>
      <c r="AGQ2">
        <f>IF(SUM(Dissimilarity!AGQ2:AGQ5)&gt;0,1,IF(Dissimilarity!AGQ2:AGQ5="X",1,0))</f>
        <v>0</v>
      </c>
      <c r="AGR2">
        <f>IF(SUM(Dissimilarity!AGR2:AGR5)&gt;0,1,IF(Dissimilarity!AGR2:AGR5="X",1,0))</f>
        <v>0</v>
      </c>
      <c r="AGS2">
        <f>IF(SUM(Dissimilarity!AGS2:AGS5)&gt;0,1,IF(Dissimilarity!AGS2:AGS5="X",1,0))</f>
        <v>0</v>
      </c>
      <c r="AGT2">
        <f>IF(SUM(Dissimilarity!AGT2:AGT5)&gt;0,1,IF(Dissimilarity!AGT2:AGT5="X",1,0))</f>
        <v>0</v>
      </c>
      <c r="AGU2">
        <f>IF(SUM(Dissimilarity!AGU2:AGU5)&gt;0,1,IF(Dissimilarity!AGU2:AGU5="X",1,0))</f>
        <v>0</v>
      </c>
      <c r="AGV2">
        <f>IF(SUM(Dissimilarity!AGV2:AGV5)&gt;0,1,IF(Dissimilarity!AGV2:AGV5="X",1,0))</f>
        <v>0</v>
      </c>
      <c r="AGW2">
        <f>IF(SUM(Dissimilarity!AGW2:AGW5)&gt;0,1,IF(Dissimilarity!AGW2:AGW5="X",1,0))</f>
        <v>1</v>
      </c>
      <c r="AGX2">
        <f>IF(SUM(Dissimilarity!AGX2:AGX5)&gt;0,1,IF(Dissimilarity!AGX2:AGX5="X",1,0))</f>
        <v>1</v>
      </c>
      <c r="AGY2">
        <f>IF(SUM(Dissimilarity!AGY2:AGY5)&gt;0,1,IF(Dissimilarity!AGY2:AGY5="X",1,0))</f>
        <v>0</v>
      </c>
      <c r="AGZ2">
        <f>IF(SUM(Dissimilarity!AGZ2:AGZ5)&gt;0,1,IF(Dissimilarity!AGZ2:AGZ5="X",1,0))</f>
        <v>0</v>
      </c>
      <c r="AHA2">
        <f>IF(SUM(Dissimilarity!AHA2:AHA5)&gt;0,1,IF(Dissimilarity!AHA2:AHA5="X",1,0))</f>
        <v>0</v>
      </c>
      <c r="AHB2">
        <f>IF(SUM(Dissimilarity!AHB2:AHB5)&gt;0,1,IF(Dissimilarity!AHB2:AHB5="X",1,0))</f>
        <v>0</v>
      </c>
      <c r="AHC2">
        <f>IF(SUM(Dissimilarity!AHC2:AHC5)&gt;0,1,IF(Dissimilarity!AHC2:AHC5="X",1,0))</f>
        <v>1</v>
      </c>
      <c r="AHD2">
        <f>IF(SUM(Dissimilarity!AHD2:AHD5)&gt;0,1,IF(Dissimilarity!AHD2:AHD5="X",1,0))</f>
        <v>0</v>
      </c>
      <c r="AHE2">
        <f>IF(SUM(Dissimilarity!AHE2:AHE5)&gt;0,1,IF(Dissimilarity!AHE2:AHE5="X",1,0))</f>
        <v>0</v>
      </c>
      <c r="AHF2">
        <f>IF(SUM(Dissimilarity!AHF2:AHF5)&gt;0,1,IF(Dissimilarity!AHF2:AHF5="X",1,0))</f>
        <v>0</v>
      </c>
      <c r="AHG2">
        <f>IF(SUM(Dissimilarity!AHG2:AHG5)&gt;0,1,IF(Dissimilarity!AHG2:AHG5="X",1,0))</f>
        <v>0</v>
      </c>
      <c r="AHH2">
        <f>IF(SUM(Dissimilarity!AHH2:AHH5)&gt;0,1,IF(Dissimilarity!AHH2:AHH5="X",1,0))</f>
        <v>0</v>
      </c>
      <c r="AHI2">
        <f>IF(SUM(Dissimilarity!AHI2:AHI5)&gt;0,1,IF(Dissimilarity!AHI2:AHI5="X",1,0))</f>
        <v>0</v>
      </c>
      <c r="AHJ2">
        <f>IF(SUM(Dissimilarity!AHJ2:AHJ5)&gt;0,1,IF(Dissimilarity!AHJ2:AHJ5="X",1,0))</f>
        <v>0</v>
      </c>
      <c r="AHK2">
        <f>IF(SUM(Dissimilarity!AHK2:AHK5)&gt;0,1,IF(Dissimilarity!AHK2:AHK5="X",1,0))</f>
        <v>0</v>
      </c>
      <c r="AHL2">
        <f>IF(SUM(Dissimilarity!AHL2:AHL5)&gt;0,1,IF(Dissimilarity!AHL2:AHL5="X",1,0))</f>
        <v>0</v>
      </c>
      <c r="AHM2">
        <f>IF(SUM(Dissimilarity!AHM2:AHM5)&gt;0,1,IF(Dissimilarity!AHM2:AHM5="X",1,0))</f>
        <v>1</v>
      </c>
      <c r="AHN2">
        <f>IF(SUM(Dissimilarity!AHN2:AHN5)&gt;0,1,IF(Dissimilarity!AHN2:AHN5="X",1,0))</f>
        <v>1</v>
      </c>
      <c r="AHO2">
        <f>IF(SUM(Dissimilarity!AHO2:AHO5)&gt;0,1,IF(Dissimilarity!AHO2:AHO5="X",1,0))</f>
        <v>0</v>
      </c>
      <c r="AHP2">
        <f>IF(SUM(Dissimilarity!AHP2:AHP5)&gt;0,1,IF(Dissimilarity!AHP2:AHP5="X",1,0))</f>
        <v>0</v>
      </c>
      <c r="AHQ2">
        <f>IF(SUM(Dissimilarity!AHQ2:AHQ5)&gt;0,1,IF(Dissimilarity!AHQ2:AHQ5="X",1,0))</f>
        <v>0</v>
      </c>
      <c r="AHR2">
        <f>IF(SUM(Dissimilarity!AHR2:AHR5)&gt;0,1,IF(Dissimilarity!AHR2:AHR5="X",1,0))</f>
        <v>1</v>
      </c>
      <c r="AHS2">
        <f>IF(SUM(Dissimilarity!AHS2:AHS5)&gt;0,1,IF(Dissimilarity!AHS2:AHS5="X",1,0))</f>
        <v>0</v>
      </c>
      <c r="AHT2">
        <f>IF(SUM(Dissimilarity!AHT2:AHT5)&gt;0,1,IF(Dissimilarity!AHT2:AHT5="X",1,0))</f>
        <v>0</v>
      </c>
      <c r="AHU2">
        <f>IF(SUM(Dissimilarity!AHU2:AHU5)&gt;0,1,IF(Dissimilarity!AHU2:AHU5="X",1,0))</f>
        <v>0</v>
      </c>
      <c r="AHV2">
        <f>IF(SUM(Dissimilarity!AHV2:AHV5)&gt;0,1,IF(Dissimilarity!AHV2:AHV5="X",1,0))</f>
        <v>0</v>
      </c>
      <c r="AHW2">
        <f>IF(SUM(Dissimilarity!AHW2:AHW5)&gt;0,1,IF(Dissimilarity!AHW2:AHW5="X",1,0))</f>
        <v>1</v>
      </c>
      <c r="AHX2">
        <f>IF(SUM(Dissimilarity!AHX2:AHX5)&gt;0,1,IF(Dissimilarity!AHX2:AHX5="X",1,0))</f>
        <v>0</v>
      </c>
      <c r="AHY2">
        <f>IF(SUM(Dissimilarity!AHY2:AHY5)&gt;0,1,IF(Dissimilarity!AHY2:AHY5="X",1,0))</f>
        <v>0</v>
      </c>
      <c r="AHZ2">
        <f>IF(SUM(Dissimilarity!AHZ2:AHZ5)&gt;0,1,IF(Dissimilarity!AHZ2:AHZ5="X",1,0))</f>
        <v>0</v>
      </c>
      <c r="AIA2">
        <f>IF(SUM(Dissimilarity!AIA2:AIA5)&gt;0,1,IF(Dissimilarity!AIA2:AIA5="X",1,0))</f>
        <v>0</v>
      </c>
      <c r="AIB2">
        <f>IF(SUM(Dissimilarity!AIB2:AIB5)&gt;0,1,IF(Dissimilarity!AIB2:AIB5="X",1,0))</f>
        <v>0</v>
      </c>
      <c r="AIC2">
        <f>IF(SUM(Dissimilarity!AIC2:AIC5)&gt;0,1,IF(Dissimilarity!AIC2:AIC5="X",1,0))</f>
        <v>0</v>
      </c>
      <c r="AID2">
        <f>IF(SUM(Dissimilarity!AID2:AID5)&gt;0,1,IF(Dissimilarity!AID2:AID5="X",1,0))</f>
        <v>0</v>
      </c>
      <c r="AIE2">
        <f>IF(SUM(Dissimilarity!AIE2:AIE5)&gt;0,1,IF(Dissimilarity!AIE2:AIE5="X",1,0))</f>
        <v>0</v>
      </c>
      <c r="AIF2">
        <f>IF(SUM(Dissimilarity!AIF2:AIF5)&gt;0,1,IF(Dissimilarity!AIF2:AIF5="X",1,0))</f>
        <v>1</v>
      </c>
      <c r="AIG2">
        <f>IF(SUM(Dissimilarity!AIG2:AIG5)&gt;0,1,IF(Dissimilarity!AIG2:AIG5="X",1,0))</f>
        <v>0</v>
      </c>
      <c r="AIH2">
        <f>IF(SUM(Dissimilarity!AIH2:AIH5)&gt;0,1,IF(Dissimilarity!AIH2:AIH5="X",1,0))</f>
        <v>0</v>
      </c>
      <c r="AII2">
        <f>IF(SUM(Dissimilarity!AII2:AII5)&gt;0,1,IF(Dissimilarity!AII2:AII5="X",1,0))</f>
        <v>0</v>
      </c>
      <c r="AIJ2">
        <f>IF(SUM(Dissimilarity!AIJ2:AIJ5)&gt;0,1,IF(Dissimilarity!AIJ2:AIJ5="X",1,0))</f>
        <v>0</v>
      </c>
      <c r="AIK2">
        <f>IF(SUM(Dissimilarity!AIK2:AIK5)&gt;0,1,IF(Dissimilarity!AIK2:AIK5="X",1,0))</f>
        <v>1</v>
      </c>
      <c r="AIL2">
        <f>IF(SUM(Dissimilarity!AIL2:AIL5)&gt;0,1,IF(Dissimilarity!AIL2:AIL5="X",1,0))</f>
        <v>0</v>
      </c>
      <c r="AIM2">
        <f>IF(SUM(Dissimilarity!AIM2:AIM5)&gt;0,1,IF(Dissimilarity!AIM2:AIM5="X",1,0))</f>
        <v>1</v>
      </c>
      <c r="AIN2">
        <f>IF(SUM(Dissimilarity!AIN2:AIN5)&gt;0,1,IF(Dissimilarity!AIN2:AIN5="X",1,0))</f>
        <v>0</v>
      </c>
      <c r="AIO2">
        <f>IF(SUM(Dissimilarity!AIO2:AIO5)&gt;0,1,IF(Dissimilarity!AIO2:AIO5="X",1,0))</f>
        <v>1</v>
      </c>
      <c r="AIP2">
        <f>IF(SUM(Dissimilarity!AIP2:AIP5)&gt;0,1,IF(Dissimilarity!AIP2:AIP5="X",1,0))</f>
        <v>0</v>
      </c>
      <c r="AIQ2">
        <f>IF(SUM(Dissimilarity!AIQ2:AIQ5)&gt;0,1,IF(Dissimilarity!AIQ2:AIQ5="X",1,0))</f>
        <v>0</v>
      </c>
      <c r="AIR2">
        <f>IF(SUM(Dissimilarity!AIR2:AIR5)&gt;0,1,IF(Dissimilarity!AIR2:AIR5="X",1,0))</f>
        <v>0</v>
      </c>
      <c r="AIS2">
        <f>IF(SUM(Dissimilarity!AIS2:AIS5)&gt;0,1,IF(Dissimilarity!AIS2:AIS5="X",1,0))</f>
        <v>0</v>
      </c>
      <c r="AIT2">
        <f>IF(SUM(Dissimilarity!AIT2:AIT5)&gt;0,1,IF(Dissimilarity!AIT2:AIT5="X",1,0))</f>
        <v>0</v>
      </c>
      <c r="AIU2">
        <f>IF(SUM(Dissimilarity!AIU2:AIU5)&gt;0,1,IF(Dissimilarity!AIU2:AIU5="X",1,0))</f>
        <v>0</v>
      </c>
      <c r="AIV2">
        <f>IF(SUM(Dissimilarity!AIV2:AIV5)&gt;0,1,IF(Dissimilarity!AIV2:AIV5="X",1,0))</f>
        <v>0</v>
      </c>
      <c r="AIW2">
        <f>IF(SUM(Dissimilarity!AIW2:AIW5)&gt;0,1,IF(Dissimilarity!AIW2:AIW5="X",1,0))</f>
        <v>0</v>
      </c>
      <c r="AIX2">
        <f>IF(SUM(Dissimilarity!AIX2:AIX5)&gt;0,1,IF(Dissimilarity!AIX2:AIX5="X",1,0))</f>
        <v>0</v>
      </c>
      <c r="AIY2">
        <f>IF(SUM(Dissimilarity!AIY2:AIY5)&gt;0,1,IF(Dissimilarity!AIY2:AIY5="X",1,0))</f>
        <v>0</v>
      </c>
      <c r="AIZ2">
        <f>IF(SUM(Dissimilarity!AIZ2:AIZ5)&gt;0,1,IF(Dissimilarity!AIZ2:AIZ5="X",1,0))</f>
        <v>0</v>
      </c>
      <c r="AJA2">
        <f>IF(SUM(Dissimilarity!AJA2:AJA5)&gt;0,1,IF(Dissimilarity!AJA2:AJA5="X",1,0))</f>
        <v>0</v>
      </c>
      <c r="AJB2">
        <f>IF(SUM(Dissimilarity!AJB2:AJB5)&gt;0,1,IF(Dissimilarity!AJB2:AJB5="X",1,0))</f>
        <v>0</v>
      </c>
      <c r="AJC2">
        <f>IF(SUM(Dissimilarity!AJC2:AJC5)&gt;0,1,IF(Dissimilarity!AJC2:AJC5="X",1,0))</f>
        <v>0</v>
      </c>
      <c r="AJD2">
        <f>IF(SUM(Dissimilarity!AJD2:AJD5)&gt;0,1,IF(Dissimilarity!AJD2:AJD5="X",1,0))</f>
        <v>0</v>
      </c>
      <c r="AJE2">
        <f>IF(SUM(Dissimilarity!AJE2:AJE5)&gt;0,1,IF(Dissimilarity!AJE2:AJE5="X",1,0))</f>
        <v>0</v>
      </c>
      <c r="AJF2">
        <f>IF(SUM(Dissimilarity!AJF2:AJF5)&gt;0,1,IF(Dissimilarity!AJF2:AJF5="X",1,0))</f>
        <v>0</v>
      </c>
      <c r="AJG2">
        <f>IF(SUM(Dissimilarity!AJG2:AJG5)&gt;0,1,IF(Dissimilarity!AJG2:AJG5="X",1,0))</f>
        <v>0</v>
      </c>
      <c r="AJH2">
        <f>IF(SUM(Dissimilarity!AJH2:AJH5)&gt;0,1,IF(Dissimilarity!AJH2:AJH5="X",1,0))</f>
        <v>0</v>
      </c>
      <c r="AJI2">
        <f>IF(SUM(Dissimilarity!AJI2:AJI5)&gt;0,1,IF(Dissimilarity!AJI2:AJI5="X",1,0))</f>
        <v>0</v>
      </c>
      <c r="AJJ2">
        <f>IF(SUM(Dissimilarity!AJJ2:AJJ5)&gt;0,1,IF(Dissimilarity!AJJ2:AJJ5="X",1,0))</f>
        <v>0</v>
      </c>
      <c r="AJK2">
        <f>IF(SUM(Dissimilarity!AJK2:AJK5)&gt;0,1,IF(Dissimilarity!AJK2:AJK5="X",1,0))</f>
        <v>1</v>
      </c>
      <c r="AJL2">
        <f>IF(SUM(Dissimilarity!AJL2:AJL5)&gt;0,1,IF(Dissimilarity!AJL2:AJL5="X",1,0))</f>
        <v>1</v>
      </c>
      <c r="AJM2">
        <f>IF(SUM(Dissimilarity!AJM2:AJM5)&gt;0,1,IF(Dissimilarity!AJM2:AJM5="X",1,0))</f>
        <v>1</v>
      </c>
      <c r="AJN2">
        <f>IF(SUM(Dissimilarity!AJN2:AJN5)&gt;0,1,IF(Dissimilarity!AJN2:AJN5="X",1,0))</f>
        <v>1</v>
      </c>
      <c r="AJO2">
        <f>IF(SUM(Dissimilarity!AJO2:AJO5)&gt;0,1,IF(Dissimilarity!AJO2:AJO5="X",1,0))</f>
        <v>1</v>
      </c>
      <c r="AJP2">
        <f>IF(SUM(Dissimilarity!AJP2:AJP5)&gt;0,1,IF(Dissimilarity!AJP2:AJP5="X",1,0))</f>
        <v>0</v>
      </c>
      <c r="AJQ2">
        <f>IF(SUM(Dissimilarity!AJQ2:AJQ5)&gt;0,1,IF(Dissimilarity!AJQ2:AJQ5="X",1,0))</f>
        <v>0</v>
      </c>
      <c r="AJR2">
        <f>IF(SUM(Dissimilarity!AJR2:AJR5)&gt;0,1,IF(Dissimilarity!AJR2:AJR5="X",1,0))</f>
        <v>1</v>
      </c>
      <c r="AJS2">
        <f>IF(SUM(Dissimilarity!AJS2:AJS5)&gt;0,1,IF(Dissimilarity!AJS2:AJS5="X",1,0))</f>
        <v>1</v>
      </c>
      <c r="AJT2">
        <f>IF(SUM(Dissimilarity!AJT2:AJT5)&gt;0,1,IF(Dissimilarity!AJT2:AJT5="X",1,0))</f>
        <v>0</v>
      </c>
      <c r="AJU2">
        <f>IF(SUM(Dissimilarity!AJU2:AJU5)&gt;0,1,IF(Dissimilarity!AJU2:AJU5="X",1,0))</f>
        <v>1</v>
      </c>
      <c r="AJV2">
        <f>IF(SUM(Dissimilarity!AJV2:AJV5)&gt;0,1,IF(Dissimilarity!AJV2:AJV5="X",1,0))</f>
        <v>0</v>
      </c>
      <c r="AJW2">
        <f>IF(SUM(Dissimilarity!AJW2:AJW5)&gt;0,1,IF(Dissimilarity!AJW2:AJW5="X",1,0))</f>
        <v>0</v>
      </c>
      <c r="AJX2">
        <f>IF(SUM(Dissimilarity!AJX2:AJX5)&gt;0,1,IF(Dissimilarity!AJX2:AJX5="X",1,0))</f>
        <v>1</v>
      </c>
      <c r="AJY2">
        <f>IF(SUM(Dissimilarity!AJY2:AJY5)&gt;0,1,IF(Dissimilarity!AJY2:AJY5="X",1,0))</f>
        <v>0</v>
      </c>
      <c r="AJZ2">
        <f>IF(SUM(Dissimilarity!AJZ2:AJZ5)&gt;0,1,IF(Dissimilarity!AJZ2:AJZ5="X",1,0))</f>
        <v>1</v>
      </c>
      <c r="AKA2">
        <f>IF(SUM(Dissimilarity!AKA2:AKA5)&gt;0,1,IF(Dissimilarity!AKA2:AKA5="X",1,0))</f>
        <v>0</v>
      </c>
      <c r="AKB2">
        <f>IF(SUM(Dissimilarity!AKB2:AKB5)&gt;0,1,IF(Dissimilarity!AKB2:AKB5="X",1,0))</f>
        <v>0</v>
      </c>
      <c r="AKC2">
        <f>IF(SUM(Dissimilarity!AKC2:AKC5)&gt;0,1,IF(Dissimilarity!AKC2:AKC5="X",1,0))</f>
        <v>0</v>
      </c>
      <c r="AKD2">
        <f>IF(SUM(Dissimilarity!AKD2:AKD5)&gt;0,1,IF(Dissimilarity!AKD2:AKD5="X",1,0))</f>
        <v>0</v>
      </c>
      <c r="AKE2">
        <f>IF(SUM(Dissimilarity!AKE2:AKE5)&gt;0,1,IF(Dissimilarity!AKE2:AKE5="X",1,0))</f>
        <v>0</v>
      </c>
      <c r="AKF2">
        <f>IF(SUM(Dissimilarity!AKF2:AKF5)&gt;0,1,IF(Dissimilarity!AKF2:AKF5="X",1,0))</f>
        <v>0</v>
      </c>
      <c r="AKG2">
        <f>IF(SUM(Dissimilarity!AKG2:AKG5)&gt;0,1,IF(Dissimilarity!AKG2:AKG5="X",1,0))</f>
        <v>0</v>
      </c>
      <c r="AKH2">
        <f>IF(SUM(Dissimilarity!AKH2:AKH5)&gt;0,1,IF(Dissimilarity!AKH2:AKH5="X",1,0))</f>
        <v>0</v>
      </c>
      <c r="AKI2">
        <f>IF(SUM(Dissimilarity!AKI2:AKI5)&gt;0,1,IF(Dissimilarity!AKI2:AKI5="X",1,0))</f>
        <v>0</v>
      </c>
      <c r="AKJ2">
        <f>IF(SUM(Dissimilarity!AKJ2:AKJ5)&gt;0,1,IF(Dissimilarity!AKJ2:AKJ5="X",1,0))</f>
        <v>1</v>
      </c>
      <c r="AKK2">
        <f>IF(SUM(Dissimilarity!AKK2:AKK5)&gt;0,1,IF(Dissimilarity!AKK2:AKK5="X",1,0))</f>
        <v>0</v>
      </c>
      <c r="AKL2">
        <f>IF(SUM(Dissimilarity!AKL2:AKL5)&gt;0,1,IF(Dissimilarity!AKL2:AKL5="X",1,0))</f>
        <v>0</v>
      </c>
      <c r="AKM2">
        <f>IF(SUM(Dissimilarity!AKM2:AKM5)&gt;0,1,IF(Dissimilarity!AKM2:AKM5="X",1,0))</f>
        <v>0</v>
      </c>
      <c r="AKN2">
        <f>IF(SUM(Dissimilarity!AKN2:AKN5)&gt;0,1,IF(Dissimilarity!AKN2:AKN5="X",1,0))</f>
        <v>1</v>
      </c>
      <c r="AKO2">
        <f>IF(SUM(Dissimilarity!AKO2:AKO5)&gt;0,1,IF(Dissimilarity!AKO2:AKO5="X",1,0))</f>
        <v>0</v>
      </c>
      <c r="AKP2">
        <f>IF(SUM(Dissimilarity!AKP2:AKP5)&gt;0,1,IF(Dissimilarity!AKP2:AKP5="X",1,0))</f>
        <v>0</v>
      </c>
      <c r="AKQ2">
        <f>IF(SUM(Dissimilarity!AKQ2:AKQ5)&gt;0,1,IF(Dissimilarity!AKQ2:AKQ5="X",1,0))</f>
        <v>0</v>
      </c>
      <c r="AKR2">
        <f>IF(SUM(Dissimilarity!AKR2:AKR5)&gt;0,1,IF(Dissimilarity!AKR2:AKR5="X",1,0))</f>
        <v>1</v>
      </c>
      <c r="AKS2">
        <f>IF(SUM(Dissimilarity!AKS2:AKS5)&gt;0,1,IF(Dissimilarity!AKS2:AKS5="X",1,0))</f>
        <v>1</v>
      </c>
      <c r="AKT2">
        <f>IF(SUM(Dissimilarity!AKT2:AKT5)&gt;0,1,IF(Dissimilarity!AKT2:AKT5="X",1,0))</f>
        <v>0</v>
      </c>
    </row>
    <row r="3" spans="1:982" x14ac:dyDescent="0.3">
      <c r="A3" t="str">
        <f>Dissimilarity!A6</f>
        <v>Skyros</v>
      </c>
      <c r="B3">
        <f>IF(SUM(Dissimilarity!B6)&gt;0,1,IF(Dissimilarity!B6="X",1,0))</f>
        <v>0</v>
      </c>
      <c r="C3">
        <f>IF(SUM(Dissimilarity!C6)&gt;0,1,IF(Dissimilarity!C6="X",1,0))</f>
        <v>0</v>
      </c>
      <c r="D3">
        <f>IF(SUM(Dissimilarity!D6)&gt;0,1,IF(Dissimilarity!D6="X",1,0))</f>
        <v>0</v>
      </c>
      <c r="E3">
        <f>IF(SUM(Dissimilarity!E6)&gt;0,1,IF(Dissimilarity!E6="X",1,0))</f>
        <v>0</v>
      </c>
      <c r="F3">
        <f>IF(SUM(Dissimilarity!F6)&gt;0,1,IF(Dissimilarity!F6="X",1,0))</f>
        <v>0</v>
      </c>
      <c r="G3">
        <f>IF(SUM(Dissimilarity!G6)&gt;0,1,IF(Dissimilarity!G6="X",1,0))</f>
        <v>0</v>
      </c>
      <c r="H3">
        <f>IF(SUM(Dissimilarity!H6)&gt;0,1,IF(Dissimilarity!H6="X",1,0))</f>
        <v>0</v>
      </c>
      <c r="I3">
        <f>IF(SUM(Dissimilarity!I6)&gt;0,1,IF(Dissimilarity!I6="X",1,0))</f>
        <v>0</v>
      </c>
      <c r="J3">
        <f>IF(SUM(Dissimilarity!J6)&gt;0,1,IF(Dissimilarity!J6="X",1,0))</f>
        <v>0</v>
      </c>
      <c r="K3">
        <f>IF(SUM(Dissimilarity!K6)&gt;0,1,IF(Dissimilarity!K6="X",1,0))</f>
        <v>0</v>
      </c>
      <c r="L3">
        <f>IF(SUM(Dissimilarity!L6)&gt;0,1,IF(Dissimilarity!L6="X",1,0))</f>
        <v>0</v>
      </c>
      <c r="M3">
        <f>IF(SUM(Dissimilarity!M6)&gt;0,1,IF(Dissimilarity!M6="X",1,0))</f>
        <v>0</v>
      </c>
      <c r="N3">
        <f>IF(SUM(Dissimilarity!N6)&gt;0,1,IF(Dissimilarity!N6="X",1,0))</f>
        <v>0</v>
      </c>
      <c r="O3">
        <f>IF(SUM(Dissimilarity!O6)&gt;0,1,IF(Dissimilarity!O6="X",1,0))</f>
        <v>0</v>
      </c>
      <c r="P3">
        <f>IF(SUM(Dissimilarity!P6)&gt;0,1,IF(Dissimilarity!P6="X",1,0))</f>
        <v>0</v>
      </c>
      <c r="Q3">
        <f>IF(SUM(Dissimilarity!Q6)&gt;0,1,IF(Dissimilarity!Q6="X",1,0))</f>
        <v>1</v>
      </c>
      <c r="R3">
        <f>IF(SUM(Dissimilarity!R6)&gt;0,1,IF(Dissimilarity!R6="X",1,0))</f>
        <v>0</v>
      </c>
      <c r="S3">
        <f>IF(SUM(Dissimilarity!S6)&gt;0,1,IF(Dissimilarity!S6="X",1,0))</f>
        <v>0</v>
      </c>
      <c r="T3">
        <f>IF(SUM(Dissimilarity!T6)&gt;0,1,IF(Dissimilarity!T6="X",1,0))</f>
        <v>0</v>
      </c>
      <c r="U3">
        <f>IF(SUM(Dissimilarity!U6)&gt;0,1,IF(Dissimilarity!U6="X",1,0))</f>
        <v>0</v>
      </c>
      <c r="V3">
        <f>IF(SUM(Dissimilarity!V6)&gt;0,1,IF(Dissimilarity!V6="X",1,0))</f>
        <v>0</v>
      </c>
      <c r="W3">
        <f>IF(SUM(Dissimilarity!W6)&gt;0,1,IF(Dissimilarity!W6="X",1,0))</f>
        <v>0</v>
      </c>
      <c r="X3">
        <f>IF(SUM(Dissimilarity!X6)&gt;0,1,IF(Dissimilarity!X6="X",1,0))</f>
        <v>0</v>
      </c>
      <c r="Y3">
        <f>IF(SUM(Dissimilarity!Y6)&gt;0,1,IF(Dissimilarity!Y6="X",1,0))</f>
        <v>0</v>
      </c>
      <c r="Z3">
        <f>IF(SUM(Dissimilarity!Z6)&gt;0,1,IF(Dissimilarity!Z6="X",1,0))</f>
        <v>0</v>
      </c>
      <c r="AA3">
        <f>IF(SUM(Dissimilarity!AA6)&gt;0,1,IF(Dissimilarity!AA6="X",1,0))</f>
        <v>0</v>
      </c>
      <c r="AB3">
        <f>IF(SUM(Dissimilarity!AB6)&gt;0,1,IF(Dissimilarity!AB6="X",1,0))</f>
        <v>0</v>
      </c>
      <c r="AC3">
        <f>IF(SUM(Dissimilarity!AC6)&gt;0,1,IF(Dissimilarity!AC6="X",1,0))</f>
        <v>0</v>
      </c>
      <c r="AD3">
        <f>IF(SUM(Dissimilarity!AD6)&gt;0,1,IF(Dissimilarity!AD6="X",1,0))</f>
        <v>1</v>
      </c>
      <c r="AE3">
        <f>IF(SUM(Dissimilarity!AE6)&gt;0,1,IF(Dissimilarity!AE6="X",1,0))</f>
        <v>0</v>
      </c>
      <c r="AF3">
        <f>IF(SUM(Dissimilarity!AF6)&gt;0,1,IF(Dissimilarity!AF6="X",1,0))</f>
        <v>0</v>
      </c>
      <c r="AG3">
        <f>IF(SUM(Dissimilarity!AG6)&gt;0,1,IF(Dissimilarity!AG6="X",1,0))</f>
        <v>0</v>
      </c>
      <c r="AH3">
        <f>IF(SUM(Dissimilarity!AH6)&gt;0,1,IF(Dissimilarity!AH6="X",1,0))</f>
        <v>0</v>
      </c>
      <c r="AI3">
        <f>IF(SUM(Dissimilarity!AI6)&gt;0,1,IF(Dissimilarity!AI6="X",1,0))</f>
        <v>0</v>
      </c>
      <c r="AJ3">
        <f>IF(SUM(Dissimilarity!AJ6)&gt;0,1,IF(Dissimilarity!AJ6="X",1,0))</f>
        <v>0</v>
      </c>
      <c r="AK3">
        <f>IF(SUM(Dissimilarity!AK6)&gt;0,1,IF(Dissimilarity!AK6="X",1,0))</f>
        <v>0</v>
      </c>
      <c r="AL3">
        <f>IF(SUM(Dissimilarity!AL6)&gt;0,1,IF(Dissimilarity!AL6="X",1,0))</f>
        <v>0</v>
      </c>
      <c r="AM3">
        <f>IF(SUM(Dissimilarity!AM6)&gt;0,1,IF(Dissimilarity!AM6="X",1,0))</f>
        <v>0</v>
      </c>
      <c r="AN3">
        <f>IF(SUM(Dissimilarity!AN6)&gt;0,1,IF(Dissimilarity!AN6="X",1,0))</f>
        <v>0</v>
      </c>
      <c r="AO3">
        <f>IF(SUM(Dissimilarity!AO6)&gt;0,1,IF(Dissimilarity!AO6="X",1,0))</f>
        <v>0</v>
      </c>
      <c r="AP3">
        <f>IF(SUM(Dissimilarity!AP6)&gt;0,1,IF(Dissimilarity!AP6="X",1,0))</f>
        <v>0</v>
      </c>
      <c r="AQ3">
        <f>IF(SUM(Dissimilarity!AQ6)&gt;0,1,IF(Dissimilarity!AQ6="X",1,0))</f>
        <v>0</v>
      </c>
      <c r="AR3">
        <f>IF(SUM(Dissimilarity!AR6)&gt;0,1,IF(Dissimilarity!AR6="X",1,0))</f>
        <v>0</v>
      </c>
      <c r="AS3">
        <f>IF(SUM(Dissimilarity!AS6)&gt;0,1,IF(Dissimilarity!AS6="X",1,0))</f>
        <v>0</v>
      </c>
      <c r="AT3">
        <f>IF(SUM(Dissimilarity!AT6)&gt;0,1,IF(Dissimilarity!AT6="X",1,0))</f>
        <v>0</v>
      </c>
      <c r="AU3">
        <f>IF(SUM(Dissimilarity!AU6)&gt;0,1,IF(Dissimilarity!AU6="X",1,0))</f>
        <v>0</v>
      </c>
      <c r="AV3">
        <f>IF(SUM(Dissimilarity!AV6)&gt;0,1,IF(Dissimilarity!AV6="X",1,0))</f>
        <v>0</v>
      </c>
      <c r="AW3">
        <f>IF(SUM(Dissimilarity!AW6)&gt;0,1,IF(Dissimilarity!AW6="X",1,0))</f>
        <v>0</v>
      </c>
      <c r="AX3">
        <f>IF(SUM(Dissimilarity!AX6)&gt;0,1,IF(Dissimilarity!AX6="X",1,0))</f>
        <v>0</v>
      </c>
      <c r="AY3">
        <f>IF(SUM(Dissimilarity!AY6)&gt;0,1,IF(Dissimilarity!AY6="X",1,0))</f>
        <v>1</v>
      </c>
      <c r="AZ3">
        <f>IF(SUM(Dissimilarity!AZ6)&gt;0,1,IF(Dissimilarity!AZ6="X",1,0))</f>
        <v>1</v>
      </c>
      <c r="BA3">
        <f>IF(SUM(Dissimilarity!BA6)&gt;0,1,IF(Dissimilarity!BA6="X",1,0))</f>
        <v>1</v>
      </c>
      <c r="BB3">
        <f>IF(SUM(Dissimilarity!BB6)&gt;0,1,IF(Dissimilarity!BB6="X",1,0))</f>
        <v>0</v>
      </c>
      <c r="BC3">
        <f>IF(SUM(Dissimilarity!BC6)&gt;0,1,IF(Dissimilarity!BC6="X",1,0))</f>
        <v>1</v>
      </c>
      <c r="BD3">
        <f>IF(SUM(Dissimilarity!BD6)&gt;0,1,IF(Dissimilarity!BD6="X",1,0))</f>
        <v>0</v>
      </c>
      <c r="BE3">
        <f>IF(SUM(Dissimilarity!BE6)&gt;0,1,IF(Dissimilarity!BE6="X",1,0))</f>
        <v>0</v>
      </c>
      <c r="BF3">
        <f>IF(SUM(Dissimilarity!BF6)&gt;0,1,IF(Dissimilarity!BF6="X",1,0))</f>
        <v>0</v>
      </c>
      <c r="BG3">
        <f>IF(SUM(Dissimilarity!BG6)&gt;0,1,IF(Dissimilarity!BG6="X",1,0))</f>
        <v>0</v>
      </c>
      <c r="BH3">
        <f>IF(SUM(Dissimilarity!BH6)&gt;0,1,IF(Dissimilarity!BH6="X",1,0))</f>
        <v>0</v>
      </c>
      <c r="BI3">
        <f>IF(SUM(Dissimilarity!BI6)&gt;0,1,IF(Dissimilarity!BI6="X",1,0))</f>
        <v>0</v>
      </c>
      <c r="BJ3">
        <f>IF(SUM(Dissimilarity!BJ6)&gt;0,1,IF(Dissimilarity!BJ6="X",1,0))</f>
        <v>0</v>
      </c>
      <c r="BK3">
        <f>IF(SUM(Dissimilarity!BK6)&gt;0,1,IF(Dissimilarity!BK6="X",1,0))</f>
        <v>0</v>
      </c>
      <c r="BL3">
        <f>IF(SUM(Dissimilarity!BL6)&gt;0,1,IF(Dissimilarity!BL6="X",1,0))</f>
        <v>0</v>
      </c>
      <c r="BM3">
        <f>IF(SUM(Dissimilarity!BM6)&gt;0,1,IF(Dissimilarity!BM6="X",1,0))</f>
        <v>0</v>
      </c>
      <c r="BN3">
        <f>IF(SUM(Dissimilarity!BN6)&gt;0,1,IF(Dissimilarity!BN6="X",1,0))</f>
        <v>0</v>
      </c>
      <c r="BO3">
        <f>IF(SUM(Dissimilarity!BO6)&gt;0,1,IF(Dissimilarity!BO6="X",1,0))</f>
        <v>0</v>
      </c>
      <c r="BP3">
        <f>IF(SUM(Dissimilarity!BP6)&gt;0,1,IF(Dissimilarity!BP6="X",1,0))</f>
        <v>0</v>
      </c>
      <c r="BQ3">
        <f>IF(SUM(Dissimilarity!BQ6)&gt;0,1,IF(Dissimilarity!BQ6="X",1,0))</f>
        <v>0</v>
      </c>
      <c r="BR3">
        <f>IF(SUM(Dissimilarity!BR6)&gt;0,1,IF(Dissimilarity!BR6="X",1,0))</f>
        <v>0</v>
      </c>
      <c r="BS3">
        <f>IF(SUM(Dissimilarity!BS6)&gt;0,1,IF(Dissimilarity!BS6="X",1,0))</f>
        <v>0</v>
      </c>
      <c r="BT3">
        <f>IF(SUM(Dissimilarity!BT6)&gt;0,1,IF(Dissimilarity!BT6="X",1,0))</f>
        <v>0</v>
      </c>
      <c r="BU3">
        <f>IF(SUM(Dissimilarity!BU6)&gt;0,1,IF(Dissimilarity!BU6="X",1,0))</f>
        <v>0</v>
      </c>
      <c r="BV3">
        <f>IF(SUM(Dissimilarity!BV6)&gt;0,1,IF(Dissimilarity!BV6="X",1,0))</f>
        <v>0</v>
      </c>
      <c r="BW3">
        <f>IF(SUM(Dissimilarity!BW6)&gt;0,1,IF(Dissimilarity!BW6="X",1,0))</f>
        <v>0</v>
      </c>
      <c r="BX3">
        <f>IF(SUM(Dissimilarity!BX6)&gt;0,1,IF(Dissimilarity!BX6="X",1,0))</f>
        <v>0</v>
      </c>
      <c r="BY3">
        <f>IF(SUM(Dissimilarity!BY6)&gt;0,1,IF(Dissimilarity!BY6="X",1,0))</f>
        <v>0</v>
      </c>
      <c r="BZ3">
        <f>IF(SUM(Dissimilarity!BZ6)&gt;0,1,IF(Dissimilarity!BZ6="X",1,0))</f>
        <v>0</v>
      </c>
      <c r="CA3">
        <f>IF(SUM(Dissimilarity!CA6)&gt;0,1,IF(Dissimilarity!CA6="X",1,0))</f>
        <v>0</v>
      </c>
      <c r="CB3">
        <f>IF(SUM(Dissimilarity!CB6)&gt;0,1,IF(Dissimilarity!CB6="X",1,0))</f>
        <v>0</v>
      </c>
      <c r="CC3">
        <f>IF(SUM(Dissimilarity!CC6)&gt;0,1,IF(Dissimilarity!CC6="X",1,0))</f>
        <v>0</v>
      </c>
      <c r="CD3">
        <f>IF(SUM(Dissimilarity!CD6)&gt;0,1,IF(Dissimilarity!CD6="X",1,0))</f>
        <v>0</v>
      </c>
      <c r="CE3">
        <f>IF(SUM(Dissimilarity!CE6)&gt;0,1,IF(Dissimilarity!CE6="X",1,0))</f>
        <v>0</v>
      </c>
      <c r="CF3">
        <f>IF(SUM(Dissimilarity!CF6)&gt;0,1,IF(Dissimilarity!CF6="X",1,0))</f>
        <v>0</v>
      </c>
      <c r="CG3">
        <f>IF(SUM(Dissimilarity!CG6)&gt;0,1,IF(Dissimilarity!CG6="X",1,0))</f>
        <v>0</v>
      </c>
      <c r="CH3">
        <f>IF(SUM(Dissimilarity!CH6)&gt;0,1,IF(Dissimilarity!CH6="X",1,0))</f>
        <v>0</v>
      </c>
      <c r="CI3">
        <f>IF(SUM(Dissimilarity!CI6)&gt;0,1,IF(Dissimilarity!CI6="X",1,0))</f>
        <v>0</v>
      </c>
      <c r="CJ3">
        <f>IF(SUM(Dissimilarity!CJ6)&gt;0,1,IF(Dissimilarity!CJ6="X",1,0))</f>
        <v>0</v>
      </c>
      <c r="CK3">
        <f>IF(SUM(Dissimilarity!CK6)&gt;0,1,IF(Dissimilarity!CK6="X",1,0))</f>
        <v>0</v>
      </c>
      <c r="CL3">
        <f>IF(SUM(Dissimilarity!CL6)&gt;0,1,IF(Dissimilarity!CL6="X",1,0))</f>
        <v>0</v>
      </c>
      <c r="CM3">
        <f>IF(SUM(Dissimilarity!CM6)&gt;0,1,IF(Dissimilarity!CM6="X",1,0))</f>
        <v>0</v>
      </c>
      <c r="CN3">
        <f>IF(SUM(Dissimilarity!CN6)&gt;0,1,IF(Dissimilarity!CN6="X",1,0))</f>
        <v>0</v>
      </c>
      <c r="CO3">
        <f>IF(SUM(Dissimilarity!CO6)&gt;0,1,IF(Dissimilarity!CO6="X",1,0))</f>
        <v>0</v>
      </c>
      <c r="CP3">
        <f>IF(SUM(Dissimilarity!CP6)&gt;0,1,IF(Dissimilarity!CP6="X",1,0))</f>
        <v>0</v>
      </c>
      <c r="CQ3">
        <f>IF(SUM(Dissimilarity!CQ6)&gt;0,1,IF(Dissimilarity!CQ6="X",1,0))</f>
        <v>0</v>
      </c>
      <c r="CR3">
        <f>IF(SUM(Dissimilarity!CR6)&gt;0,1,IF(Dissimilarity!CR6="X",1,0))</f>
        <v>0</v>
      </c>
      <c r="CS3">
        <f>IF(SUM(Dissimilarity!CS6)&gt;0,1,IF(Dissimilarity!CS6="X",1,0))</f>
        <v>0</v>
      </c>
      <c r="CT3">
        <f>IF(SUM(Dissimilarity!CT6)&gt;0,1,IF(Dissimilarity!CT6="X",1,0))</f>
        <v>0</v>
      </c>
      <c r="CU3">
        <f>IF(SUM(Dissimilarity!CU6)&gt;0,1,IF(Dissimilarity!CU6="X",1,0))</f>
        <v>0</v>
      </c>
      <c r="CV3">
        <f>IF(SUM(Dissimilarity!CV6)&gt;0,1,IF(Dissimilarity!CV6="X",1,0))</f>
        <v>0</v>
      </c>
      <c r="CW3">
        <f>IF(SUM(Dissimilarity!CW6)&gt;0,1,IF(Dissimilarity!CW6="X",1,0))</f>
        <v>0</v>
      </c>
      <c r="CX3">
        <f>IF(SUM(Dissimilarity!CX6)&gt;0,1,IF(Dissimilarity!CX6="X",1,0))</f>
        <v>0</v>
      </c>
      <c r="CY3">
        <f>IF(SUM(Dissimilarity!CY6)&gt;0,1,IF(Dissimilarity!CY6="X",1,0))</f>
        <v>0</v>
      </c>
      <c r="CZ3">
        <f>IF(SUM(Dissimilarity!CZ6)&gt;0,1,IF(Dissimilarity!CZ6="X",1,0))</f>
        <v>0</v>
      </c>
      <c r="DA3">
        <f>IF(SUM(Dissimilarity!DA6)&gt;0,1,IF(Dissimilarity!DA6="X",1,0))</f>
        <v>0</v>
      </c>
      <c r="DB3">
        <f>IF(SUM(Dissimilarity!DB6)&gt;0,1,IF(Dissimilarity!DB6="X",1,0))</f>
        <v>0</v>
      </c>
      <c r="DC3">
        <f>IF(SUM(Dissimilarity!DC6)&gt;0,1,IF(Dissimilarity!DC6="X",1,0))</f>
        <v>0</v>
      </c>
      <c r="DD3">
        <f>IF(SUM(Dissimilarity!DD6)&gt;0,1,IF(Dissimilarity!DD6="X",1,0))</f>
        <v>0</v>
      </c>
      <c r="DE3">
        <f>IF(SUM(Dissimilarity!DE6)&gt;0,1,IF(Dissimilarity!DE6="X",1,0))</f>
        <v>0</v>
      </c>
      <c r="DF3">
        <f>IF(SUM(Dissimilarity!DF6)&gt;0,1,IF(Dissimilarity!DF6="X",1,0))</f>
        <v>0</v>
      </c>
      <c r="DG3">
        <f>IF(SUM(Dissimilarity!DG6)&gt;0,1,IF(Dissimilarity!DG6="X",1,0))</f>
        <v>0</v>
      </c>
      <c r="DH3">
        <f>IF(SUM(Dissimilarity!DH6)&gt;0,1,IF(Dissimilarity!DH6="X",1,0))</f>
        <v>0</v>
      </c>
      <c r="DI3">
        <f>IF(SUM(Dissimilarity!DI6)&gt;0,1,IF(Dissimilarity!DI6="X",1,0))</f>
        <v>0</v>
      </c>
      <c r="DJ3">
        <f>IF(SUM(Dissimilarity!DJ6)&gt;0,1,IF(Dissimilarity!DJ6="X",1,0))</f>
        <v>0</v>
      </c>
      <c r="DK3">
        <f>IF(SUM(Dissimilarity!DK6)&gt;0,1,IF(Dissimilarity!DK6="X",1,0))</f>
        <v>0</v>
      </c>
      <c r="DL3">
        <f>IF(SUM(Dissimilarity!DL6)&gt;0,1,IF(Dissimilarity!DL6="X",1,0))</f>
        <v>0</v>
      </c>
      <c r="DM3">
        <f>IF(SUM(Dissimilarity!DM6)&gt;0,1,IF(Dissimilarity!DM6="X",1,0))</f>
        <v>0</v>
      </c>
      <c r="DN3">
        <f>IF(SUM(Dissimilarity!DN6)&gt;0,1,IF(Dissimilarity!DN6="X",1,0))</f>
        <v>0</v>
      </c>
      <c r="DO3">
        <f>IF(SUM(Dissimilarity!DO6)&gt;0,1,IF(Dissimilarity!DO6="X",1,0))</f>
        <v>0</v>
      </c>
      <c r="DP3">
        <f>IF(SUM(Dissimilarity!DP6)&gt;0,1,IF(Dissimilarity!DP6="X",1,0))</f>
        <v>0</v>
      </c>
      <c r="DQ3">
        <f>IF(SUM(Dissimilarity!DQ6)&gt;0,1,IF(Dissimilarity!DQ6="X",1,0))</f>
        <v>0</v>
      </c>
      <c r="DR3">
        <f>IF(SUM(Dissimilarity!DR6)&gt;0,1,IF(Dissimilarity!DR6="X",1,0))</f>
        <v>0</v>
      </c>
      <c r="DS3">
        <f>IF(SUM(Dissimilarity!DS6)&gt;0,1,IF(Dissimilarity!DS6="X",1,0))</f>
        <v>0</v>
      </c>
      <c r="DT3">
        <f>IF(SUM(Dissimilarity!DT6)&gt;0,1,IF(Dissimilarity!DT6="X",1,0))</f>
        <v>0</v>
      </c>
      <c r="DU3">
        <f>IF(SUM(Dissimilarity!DU6)&gt;0,1,IF(Dissimilarity!DU6="X",1,0))</f>
        <v>0</v>
      </c>
      <c r="DV3">
        <f>IF(SUM(Dissimilarity!DV6)&gt;0,1,IF(Dissimilarity!DV6="X",1,0))</f>
        <v>0</v>
      </c>
      <c r="DW3">
        <f>IF(SUM(Dissimilarity!DW6)&gt;0,1,IF(Dissimilarity!DW6="X",1,0))</f>
        <v>0</v>
      </c>
      <c r="DX3">
        <f>IF(SUM(Dissimilarity!DX6)&gt;0,1,IF(Dissimilarity!DX6="X",1,0))</f>
        <v>0</v>
      </c>
      <c r="DY3">
        <f>IF(SUM(Dissimilarity!DY6)&gt;0,1,IF(Dissimilarity!DY6="X",1,0))</f>
        <v>0</v>
      </c>
      <c r="DZ3">
        <f>IF(SUM(Dissimilarity!DZ6)&gt;0,1,IF(Dissimilarity!DZ6="X",1,0))</f>
        <v>0</v>
      </c>
      <c r="EA3">
        <f>IF(SUM(Dissimilarity!EA6)&gt;0,1,IF(Dissimilarity!EA6="X",1,0))</f>
        <v>0</v>
      </c>
      <c r="EB3">
        <f>IF(SUM(Dissimilarity!EB6)&gt;0,1,IF(Dissimilarity!EB6="X",1,0))</f>
        <v>0</v>
      </c>
      <c r="EC3">
        <f>IF(SUM(Dissimilarity!EC6)&gt;0,1,IF(Dissimilarity!EC6="X",1,0))</f>
        <v>0</v>
      </c>
      <c r="ED3">
        <f>IF(SUM(Dissimilarity!ED6)&gt;0,1,IF(Dissimilarity!ED6="X",1,0))</f>
        <v>0</v>
      </c>
      <c r="EE3">
        <f>IF(SUM(Dissimilarity!EE6)&gt;0,1,IF(Dissimilarity!EE6="X",1,0))</f>
        <v>0</v>
      </c>
      <c r="EF3">
        <f>IF(SUM(Dissimilarity!EF6)&gt;0,1,IF(Dissimilarity!EF6="X",1,0))</f>
        <v>0</v>
      </c>
      <c r="EG3">
        <f>IF(SUM(Dissimilarity!EG6)&gt;0,1,IF(Dissimilarity!EG6="X",1,0))</f>
        <v>0</v>
      </c>
      <c r="EH3">
        <f>IF(SUM(Dissimilarity!EH6)&gt;0,1,IF(Dissimilarity!EH6="X",1,0))</f>
        <v>0</v>
      </c>
      <c r="EI3">
        <f>IF(SUM(Dissimilarity!EI6)&gt;0,1,IF(Dissimilarity!EI6="X",1,0))</f>
        <v>0</v>
      </c>
      <c r="EJ3">
        <f>IF(SUM(Dissimilarity!EJ6)&gt;0,1,IF(Dissimilarity!EJ6="X",1,0))</f>
        <v>0</v>
      </c>
      <c r="EK3">
        <f>IF(SUM(Dissimilarity!EK6)&gt;0,1,IF(Dissimilarity!EK6="X",1,0))</f>
        <v>0</v>
      </c>
      <c r="EL3">
        <f>IF(SUM(Dissimilarity!EL6)&gt;0,1,IF(Dissimilarity!EL6="X",1,0))</f>
        <v>0</v>
      </c>
      <c r="EM3">
        <f>IF(SUM(Dissimilarity!EM6)&gt;0,1,IF(Dissimilarity!EM6="X",1,0))</f>
        <v>0</v>
      </c>
      <c r="EN3">
        <f>IF(SUM(Dissimilarity!EN6)&gt;0,1,IF(Dissimilarity!EN6="X",1,0))</f>
        <v>0</v>
      </c>
      <c r="EO3">
        <f>IF(SUM(Dissimilarity!EO6)&gt;0,1,IF(Dissimilarity!EO6="X",1,0))</f>
        <v>0</v>
      </c>
      <c r="EP3">
        <f>IF(SUM(Dissimilarity!EP6)&gt;0,1,IF(Dissimilarity!EP6="X",1,0))</f>
        <v>0</v>
      </c>
      <c r="EQ3">
        <f>IF(SUM(Dissimilarity!EQ6)&gt;0,1,IF(Dissimilarity!EQ6="X",1,0))</f>
        <v>0</v>
      </c>
      <c r="ER3">
        <f>IF(SUM(Dissimilarity!ER6)&gt;0,1,IF(Dissimilarity!ER6="X",1,0))</f>
        <v>0</v>
      </c>
      <c r="ES3">
        <f>IF(SUM(Dissimilarity!ES6)&gt;0,1,IF(Dissimilarity!ES6="X",1,0))</f>
        <v>0</v>
      </c>
      <c r="ET3">
        <f>IF(SUM(Dissimilarity!ET6)&gt;0,1,IF(Dissimilarity!ET6="X",1,0))</f>
        <v>0</v>
      </c>
      <c r="EU3">
        <f>IF(SUM(Dissimilarity!EU6)&gt;0,1,IF(Dissimilarity!EU6="X",1,0))</f>
        <v>0</v>
      </c>
      <c r="EV3">
        <f>IF(SUM(Dissimilarity!EV6)&gt;0,1,IF(Dissimilarity!EV6="X",1,0))</f>
        <v>0</v>
      </c>
      <c r="EW3">
        <f>IF(SUM(Dissimilarity!EW6)&gt;0,1,IF(Dissimilarity!EW6="X",1,0))</f>
        <v>0</v>
      </c>
      <c r="EX3">
        <f>IF(SUM(Dissimilarity!EX6)&gt;0,1,IF(Dissimilarity!EX6="X",1,0))</f>
        <v>0</v>
      </c>
      <c r="EY3">
        <f>IF(SUM(Dissimilarity!EY6)&gt;0,1,IF(Dissimilarity!EY6="X",1,0))</f>
        <v>0</v>
      </c>
      <c r="EZ3">
        <f>IF(SUM(Dissimilarity!EZ6)&gt;0,1,IF(Dissimilarity!EZ6="X",1,0))</f>
        <v>0</v>
      </c>
      <c r="FA3">
        <f>IF(SUM(Dissimilarity!FA6)&gt;0,1,IF(Dissimilarity!FA6="X",1,0))</f>
        <v>0</v>
      </c>
      <c r="FB3">
        <f>IF(SUM(Dissimilarity!FB6)&gt;0,1,IF(Dissimilarity!FB6="X",1,0))</f>
        <v>0</v>
      </c>
      <c r="FC3">
        <f>IF(SUM(Dissimilarity!FC6)&gt;0,1,IF(Dissimilarity!FC6="X",1,0))</f>
        <v>0</v>
      </c>
      <c r="FD3">
        <f>IF(SUM(Dissimilarity!FD6)&gt;0,1,IF(Dissimilarity!FD6="X",1,0))</f>
        <v>0</v>
      </c>
      <c r="FE3">
        <f>IF(SUM(Dissimilarity!FE6)&gt;0,1,IF(Dissimilarity!FE6="X",1,0))</f>
        <v>0</v>
      </c>
      <c r="FF3">
        <f>IF(SUM(Dissimilarity!FF6)&gt;0,1,IF(Dissimilarity!FF6="X",1,0))</f>
        <v>0</v>
      </c>
      <c r="FG3">
        <f>IF(SUM(Dissimilarity!FG6)&gt;0,1,IF(Dissimilarity!FG6="X",1,0))</f>
        <v>0</v>
      </c>
      <c r="FH3">
        <f>IF(SUM(Dissimilarity!FH6)&gt;0,1,IF(Dissimilarity!FH6="X",1,0))</f>
        <v>0</v>
      </c>
      <c r="FI3">
        <f>IF(SUM(Dissimilarity!FI6)&gt;0,1,IF(Dissimilarity!FI6="X",1,0))</f>
        <v>0</v>
      </c>
      <c r="FJ3">
        <f>IF(SUM(Dissimilarity!FJ6)&gt;0,1,IF(Dissimilarity!FJ6="X",1,0))</f>
        <v>1</v>
      </c>
      <c r="FK3">
        <f>IF(SUM(Dissimilarity!FK6)&gt;0,1,IF(Dissimilarity!FK6="X",1,0))</f>
        <v>0</v>
      </c>
      <c r="FL3">
        <f>IF(SUM(Dissimilarity!FL6)&gt;0,1,IF(Dissimilarity!FL6="X",1,0))</f>
        <v>0</v>
      </c>
      <c r="FM3">
        <f>IF(SUM(Dissimilarity!FM6)&gt;0,1,IF(Dissimilarity!FM6="X",1,0))</f>
        <v>0</v>
      </c>
      <c r="FN3">
        <f>IF(SUM(Dissimilarity!FN6)&gt;0,1,IF(Dissimilarity!FN6="X",1,0))</f>
        <v>0</v>
      </c>
      <c r="FO3">
        <f>IF(SUM(Dissimilarity!FO6)&gt;0,1,IF(Dissimilarity!FO6="X",1,0))</f>
        <v>0</v>
      </c>
      <c r="FP3">
        <f>IF(SUM(Dissimilarity!FP6)&gt;0,1,IF(Dissimilarity!FP6="X",1,0))</f>
        <v>0</v>
      </c>
      <c r="FQ3">
        <f>IF(SUM(Dissimilarity!FQ6)&gt;0,1,IF(Dissimilarity!FQ6="X",1,0))</f>
        <v>0</v>
      </c>
      <c r="FR3">
        <f>IF(SUM(Dissimilarity!FR6)&gt;0,1,IF(Dissimilarity!FR6="X",1,0))</f>
        <v>0</v>
      </c>
      <c r="FS3">
        <f>IF(SUM(Dissimilarity!FS6)&gt;0,1,IF(Dissimilarity!FS6="X",1,0))</f>
        <v>0</v>
      </c>
      <c r="FT3">
        <f>IF(SUM(Dissimilarity!FT6)&gt;0,1,IF(Dissimilarity!FT6="X",1,0))</f>
        <v>0</v>
      </c>
      <c r="FU3">
        <f>IF(SUM(Dissimilarity!FU6)&gt;0,1,IF(Dissimilarity!FU6="X",1,0))</f>
        <v>0</v>
      </c>
      <c r="FV3">
        <f>IF(SUM(Dissimilarity!FV6)&gt;0,1,IF(Dissimilarity!FV6="X",1,0))</f>
        <v>0</v>
      </c>
      <c r="FW3">
        <f>IF(SUM(Dissimilarity!FW6)&gt;0,1,IF(Dissimilarity!FW6="X",1,0))</f>
        <v>1</v>
      </c>
      <c r="FX3">
        <f>IF(SUM(Dissimilarity!FX6)&gt;0,1,IF(Dissimilarity!FX6="X",1,0))</f>
        <v>0</v>
      </c>
      <c r="FY3">
        <f>IF(SUM(Dissimilarity!FY6)&gt;0,1,IF(Dissimilarity!FY6="X",1,0))</f>
        <v>0</v>
      </c>
      <c r="FZ3">
        <f>IF(SUM(Dissimilarity!FZ6)&gt;0,1,IF(Dissimilarity!FZ6="X",1,0))</f>
        <v>0</v>
      </c>
      <c r="GA3">
        <f>IF(SUM(Dissimilarity!GA6)&gt;0,1,IF(Dissimilarity!GA6="X",1,0))</f>
        <v>0</v>
      </c>
      <c r="GB3">
        <f>IF(SUM(Dissimilarity!GB6)&gt;0,1,IF(Dissimilarity!GB6="X",1,0))</f>
        <v>0</v>
      </c>
      <c r="GC3">
        <f>IF(SUM(Dissimilarity!GC6)&gt;0,1,IF(Dissimilarity!GC6="X",1,0))</f>
        <v>1</v>
      </c>
      <c r="GD3">
        <f>IF(SUM(Dissimilarity!GD6)&gt;0,1,IF(Dissimilarity!GD6="X",1,0))</f>
        <v>0</v>
      </c>
      <c r="GE3">
        <f>IF(SUM(Dissimilarity!GE6)&gt;0,1,IF(Dissimilarity!GE6="X",1,0))</f>
        <v>0</v>
      </c>
      <c r="GF3">
        <f>IF(SUM(Dissimilarity!GF6)&gt;0,1,IF(Dissimilarity!GF6="X",1,0))</f>
        <v>0</v>
      </c>
      <c r="GG3">
        <f>IF(SUM(Dissimilarity!GG6)&gt;0,1,IF(Dissimilarity!GG6="X",1,0))</f>
        <v>0</v>
      </c>
      <c r="GH3">
        <f>IF(SUM(Dissimilarity!GH6)&gt;0,1,IF(Dissimilarity!GH6="X",1,0))</f>
        <v>0</v>
      </c>
      <c r="GI3">
        <f>IF(SUM(Dissimilarity!GI6)&gt;0,1,IF(Dissimilarity!GI6="X",1,0))</f>
        <v>0</v>
      </c>
      <c r="GJ3">
        <f>IF(SUM(Dissimilarity!GJ6)&gt;0,1,IF(Dissimilarity!GJ6="X",1,0))</f>
        <v>0</v>
      </c>
      <c r="GK3">
        <f>IF(SUM(Dissimilarity!GK6)&gt;0,1,IF(Dissimilarity!GK6="X",1,0))</f>
        <v>0</v>
      </c>
      <c r="GL3">
        <f>IF(SUM(Dissimilarity!GL6)&gt;0,1,IF(Dissimilarity!GL6="X",1,0))</f>
        <v>0</v>
      </c>
      <c r="GM3">
        <f>IF(SUM(Dissimilarity!GM6)&gt;0,1,IF(Dissimilarity!GM6="X",1,0))</f>
        <v>0</v>
      </c>
      <c r="GN3">
        <f>IF(SUM(Dissimilarity!GN6)&gt;0,1,IF(Dissimilarity!GN6="X",1,0))</f>
        <v>0</v>
      </c>
      <c r="GO3">
        <f>IF(SUM(Dissimilarity!GO6)&gt;0,1,IF(Dissimilarity!GO6="X",1,0))</f>
        <v>0</v>
      </c>
      <c r="GP3">
        <f>IF(SUM(Dissimilarity!GP6)&gt;0,1,IF(Dissimilarity!GP6="X",1,0))</f>
        <v>0</v>
      </c>
      <c r="GQ3">
        <f>IF(SUM(Dissimilarity!GQ6)&gt;0,1,IF(Dissimilarity!GQ6="X",1,0))</f>
        <v>0</v>
      </c>
      <c r="GR3">
        <f>IF(SUM(Dissimilarity!GR6)&gt;0,1,IF(Dissimilarity!GR6="X",1,0))</f>
        <v>0</v>
      </c>
      <c r="GS3">
        <f>IF(SUM(Dissimilarity!GS6)&gt;0,1,IF(Dissimilarity!GS6="X",1,0))</f>
        <v>0</v>
      </c>
      <c r="GT3">
        <f>IF(SUM(Dissimilarity!GT6)&gt;0,1,IF(Dissimilarity!GT6="X",1,0))</f>
        <v>0</v>
      </c>
      <c r="GU3">
        <f>IF(SUM(Dissimilarity!GU6)&gt;0,1,IF(Dissimilarity!GU6="X",1,0))</f>
        <v>0</v>
      </c>
      <c r="GV3">
        <f>IF(SUM(Dissimilarity!GV6)&gt;0,1,IF(Dissimilarity!GV6="X",1,0))</f>
        <v>0</v>
      </c>
      <c r="GW3">
        <f>IF(SUM(Dissimilarity!GW6)&gt;0,1,IF(Dissimilarity!GW6="X",1,0))</f>
        <v>0</v>
      </c>
      <c r="GX3">
        <f>IF(SUM(Dissimilarity!GX6)&gt;0,1,IF(Dissimilarity!GX6="X",1,0))</f>
        <v>0</v>
      </c>
      <c r="GY3">
        <f>IF(SUM(Dissimilarity!GY6)&gt;0,1,IF(Dissimilarity!GY6="X",1,0))</f>
        <v>0</v>
      </c>
      <c r="GZ3">
        <f>IF(SUM(Dissimilarity!GZ6)&gt;0,1,IF(Dissimilarity!GZ6="X",1,0))</f>
        <v>0</v>
      </c>
      <c r="HA3">
        <f>IF(SUM(Dissimilarity!HA6)&gt;0,1,IF(Dissimilarity!HA6="X",1,0))</f>
        <v>0</v>
      </c>
      <c r="HB3">
        <f>IF(SUM(Dissimilarity!HB6)&gt;0,1,IF(Dissimilarity!HB6="X",1,0))</f>
        <v>0</v>
      </c>
      <c r="HC3">
        <f>IF(SUM(Dissimilarity!HC6)&gt;0,1,IF(Dissimilarity!HC6="X",1,0))</f>
        <v>1</v>
      </c>
      <c r="HD3">
        <f>IF(SUM(Dissimilarity!HD6)&gt;0,1,IF(Dissimilarity!HD6="X",1,0))</f>
        <v>1</v>
      </c>
      <c r="HE3">
        <f>IF(SUM(Dissimilarity!HE6)&gt;0,1,IF(Dissimilarity!HE6="X",1,0))</f>
        <v>0</v>
      </c>
      <c r="HF3">
        <f>IF(SUM(Dissimilarity!HF6)&gt;0,1,IF(Dissimilarity!HF6="X",1,0))</f>
        <v>0</v>
      </c>
      <c r="HG3">
        <f>IF(SUM(Dissimilarity!HG6)&gt;0,1,IF(Dissimilarity!HG6="X",1,0))</f>
        <v>0</v>
      </c>
      <c r="HH3">
        <f>IF(SUM(Dissimilarity!HH6)&gt;0,1,IF(Dissimilarity!HH6="X",1,0))</f>
        <v>0</v>
      </c>
      <c r="HI3">
        <f>IF(SUM(Dissimilarity!HI6)&gt;0,1,IF(Dissimilarity!HI6="X",1,0))</f>
        <v>0</v>
      </c>
      <c r="HJ3">
        <f>IF(SUM(Dissimilarity!HJ6)&gt;0,1,IF(Dissimilarity!HJ6="X",1,0))</f>
        <v>1</v>
      </c>
      <c r="HK3">
        <f>IF(SUM(Dissimilarity!HK6)&gt;0,1,IF(Dissimilarity!HK6="X",1,0))</f>
        <v>0</v>
      </c>
      <c r="HL3">
        <f>IF(SUM(Dissimilarity!HL6)&gt;0,1,IF(Dissimilarity!HL6="X",1,0))</f>
        <v>0</v>
      </c>
      <c r="HM3">
        <f>IF(SUM(Dissimilarity!HM6)&gt;0,1,IF(Dissimilarity!HM6="X",1,0))</f>
        <v>0</v>
      </c>
      <c r="HN3">
        <f>IF(SUM(Dissimilarity!HN6)&gt;0,1,IF(Dissimilarity!HN6="X",1,0))</f>
        <v>0</v>
      </c>
      <c r="HO3">
        <f>IF(SUM(Dissimilarity!HO6)&gt;0,1,IF(Dissimilarity!HO6="X",1,0))</f>
        <v>0</v>
      </c>
      <c r="HP3">
        <f>IF(SUM(Dissimilarity!HP6)&gt;0,1,IF(Dissimilarity!HP6="X",1,0))</f>
        <v>0</v>
      </c>
      <c r="HQ3">
        <f>IF(SUM(Dissimilarity!HQ6)&gt;0,1,IF(Dissimilarity!HQ6="X",1,0))</f>
        <v>0</v>
      </c>
      <c r="HR3">
        <f>IF(SUM(Dissimilarity!HR6)&gt;0,1,IF(Dissimilarity!HR6="X",1,0))</f>
        <v>0</v>
      </c>
      <c r="HS3">
        <f>IF(SUM(Dissimilarity!HS6)&gt;0,1,IF(Dissimilarity!HS6="X",1,0))</f>
        <v>0</v>
      </c>
      <c r="HT3">
        <f>IF(SUM(Dissimilarity!HT6)&gt;0,1,IF(Dissimilarity!HT6="X",1,0))</f>
        <v>0</v>
      </c>
      <c r="HU3">
        <f>IF(SUM(Dissimilarity!HU6)&gt;0,1,IF(Dissimilarity!HU6="X",1,0))</f>
        <v>0</v>
      </c>
      <c r="HV3">
        <f>IF(SUM(Dissimilarity!HV6)&gt;0,1,IF(Dissimilarity!HV6="X",1,0))</f>
        <v>0</v>
      </c>
      <c r="HW3">
        <f>IF(SUM(Dissimilarity!HW6)&gt;0,1,IF(Dissimilarity!HW6="X",1,0))</f>
        <v>0</v>
      </c>
      <c r="HX3">
        <f>IF(SUM(Dissimilarity!HX6)&gt;0,1,IF(Dissimilarity!HX6="X",1,0))</f>
        <v>0</v>
      </c>
      <c r="HY3">
        <f>IF(SUM(Dissimilarity!HY6)&gt;0,1,IF(Dissimilarity!HY6="X",1,0))</f>
        <v>0</v>
      </c>
      <c r="HZ3">
        <f>IF(SUM(Dissimilarity!HZ6)&gt;0,1,IF(Dissimilarity!HZ6="X",1,0))</f>
        <v>0</v>
      </c>
      <c r="IA3">
        <f>IF(SUM(Dissimilarity!IA6)&gt;0,1,IF(Dissimilarity!IA6="X",1,0))</f>
        <v>0</v>
      </c>
      <c r="IB3">
        <f>IF(SUM(Dissimilarity!IB6)&gt;0,1,IF(Dissimilarity!IB6="X",1,0))</f>
        <v>0</v>
      </c>
      <c r="IC3">
        <f>IF(SUM(Dissimilarity!IC6)&gt;0,1,IF(Dissimilarity!IC6="X",1,0))</f>
        <v>0</v>
      </c>
      <c r="ID3">
        <f>IF(SUM(Dissimilarity!ID6)&gt;0,1,IF(Dissimilarity!ID6="X",1,0))</f>
        <v>0</v>
      </c>
      <c r="IE3">
        <f>IF(SUM(Dissimilarity!IE6)&gt;0,1,IF(Dissimilarity!IE6="X",1,0))</f>
        <v>0</v>
      </c>
      <c r="IF3">
        <f>IF(SUM(Dissimilarity!IF6)&gt;0,1,IF(Dissimilarity!IF6="X",1,0))</f>
        <v>0</v>
      </c>
      <c r="IG3">
        <f>IF(SUM(Dissimilarity!IG6)&gt;0,1,IF(Dissimilarity!IG6="X",1,0))</f>
        <v>0</v>
      </c>
      <c r="IH3">
        <f>IF(SUM(Dissimilarity!IH6)&gt;0,1,IF(Dissimilarity!IH6="X",1,0))</f>
        <v>0</v>
      </c>
      <c r="II3">
        <f>IF(SUM(Dissimilarity!II6)&gt;0,1,IF(Dissimilarity!II6="X",1,0))</f>
        <v>0</v>
      </c>
      <c r="IJ3">
        <f>IF(SUM(Dissimilarity!IJ6)&gt;0,1,IF(Dissimilarity!IJ6="X",1,0))</f>
        <v>0</v>
      </c>
      <c r="IK3">
        <f>IF(SUM(Dissimilarity!IK6)&gt;0,1,IF(Dissimilarity!IK6="X",1,0))</f>
        <v>1</v>
      </c>
      <c r="IL3">
        <f>IF(SUM(Dissimilarity!IL6)&gt;0,1,IF(Dissimilarity!IL6="X",1,0))</f>
        <v>0</v>
      </c>
      <c r="IM3">
        <f>IF(SUM(Dissimilarity!IM6)&gt;0,1,IF(Dissimilarity!IM6="X",1,0))</f>
        <v>0</v>
      </c>
      <c r="IN3">
        <f>IF(SUM(Dissimilarity!IN6)&gt;0,1,IF(Dissimilarity!IN6="X",1,0))</f>
        <v>0</v>
      </c>
      <c r="IO3">
        <f>IF(SUM(Dissimilarity!IO6)&gt;0,1,IF(Dissimilarity!IO6="X",1,0))</f>
        <v>0</v>
      </c>
      <c r="IP3">
        <f>IF(SUM(Dissimilarity!IP6)&gt;0,1,IF(Dissimilarity!IP6="X",1,0))</f>
        <v>1</v>
      </c>
      <c r="IQ3">
        <f>IF(SUM(Dissimilarity!IQ6)&gt;0,1,IF(Dissimilarity!IQ6="X",1,0))</f>
        <v>0</v>
      </c>
      <c r="IR3">
        <f>IF(SUM(Dissimilarity!IR6)&gt;0,1,IF(Dissimilarity!IR6="X",1,0))</f>
        <v>0</v>
      </c>
      <c r="IS3">
        <f>IF(SUM(Dissimilarity!IS6)&gt;0,1,IF(Dissimilarity!IS6="X",1,0))</f>
        <v>0</v>
      </c>
      <c r="IT3">
        <f>IF(SUM(Dissimilarity!IT6)&gt;0,1,IF(Dissimilarity!IT6="X",1,0))</f>
        <v>0</v>
      </c>
      <c r="IU3">
        <f>IF(SUM(Dissimilarity!IU6)&gt;0,1,IF(Dissimilarity!IU6="X",1,0))</f>
        <v>0</v>
      </c>
      <c r="IV3">
        <f>IF(SUM(Dissimilarity!IV6)&gt;0,1,IF(Dissimilarity!IV6="X",1,0))</f>
        <v>0</v>
      </c>
      <c r="IW3">
        <f>IF(SUM(Dissimilarity!IW6)&gt;0,1,IF(Dissimilarity!IW6="X",1,0))</f>
        <v>0</v>
      </c>
      <c r="IX3">
        <f>IF(SUM(Dissimilarity!IX6)&gt;0,1,IF(Dissimilarity!IX6="X",1,0))</f>
        <v>0</v>
      </c>
      <c r="IY3">
        <f>IF(SUM(Dissimilarity!IY6)&gt;0,1,IF(Dissimilarity!IY6="X",1,0))</f>
        <v>0</v>
      </c>
      <c r="IZ3">
        <f>IF(SUM(Dissimilarity!IZ6)&gt;0,1,IF(Dissimilarity!IZ6="X",1,0))</f>
        <v>0</v>
      </c>
      <c r="JA3">
        <f>IF(SUM(Dissimilarity!JA6)&gt;0,1,IF(Dissimilarity!JA6="X",1,0))</f>
        <v>0</v>
      </c>
      <c r="JB3">
        <f>IF(SUM(Dissimilarity!JB6)&gt;0,1,IF(Dissimilarity!JB6="X",1,0))</f>
        <v>0</v>
      </c>
      <c r="JC3">
        <f>IF(SUM(Dissimilarity!JC6)&gt;0,1,IF(Dissimilarity!JC6="X",1,0))</f>
        <v>0</v>
      </c>
      <c r="JD3">
        <f>IF(SUM(Dissimilarity!JD6)&gt;0,1,IF(Dissimilarity!JD6="X",1,0))</f>
        <v>0</v>
      </c>
      <c r="JE3">
        <f>IF(SUM(Dissimilarity!JE6)&gt;0,1,IF(Dissimilarity!JE6="X",1,0))</f>
        <v>0</v>
      </c>
      <c r="JF3">
        <f>IF(SUM(Dissimilarity!JF6)&gt;0,1,IF(Dissimilarity!JF6="X",1,0))</f>
        <v>0</v>
      </c>
      <c r="JG3">
        <f>IF(SUM(Dissimilarity!JG6)&gt;0,1,IF(Dissimilarity!JG6="X",1,0))</f>
        <v>0</v>
      </c>
      <c r="JH3">
        <f>IF(SUM(Dissimilarity!JH6)&gt;0,1,IF(Dissimilarity!JH6="X",1,0))</f>
        <v>0</v>
      </c>
      <c r="JI3">
        <f>IF(SUM(Dissimilarity!JI6)&gt;0,1,IF(Dissimilarity!JI6="X",1,0))</f>
        <v>0</v>
      </c>
      <c r="JJ3">
        <f>IF(SUM(Dissimilarity!JJ6)&gt;0,1,IF(Dissimilarity!JJ6="X",1,0))</f>
        <v>0</v>
      </c>
      <c r="JK3">
        <f>IF(SUM(Dissimilarity!JK6)&gt;0,1,IF(Dissimilarity!JK6="X",1,0))</f>
        <v>0</v>
      </c>
      <c r="JL3">
        <f>IF(SUM(Dissimilarity!JL6)&gt;0,1,IF(Dissimilarity!JL6="X",1,0))</f>
        <v>0</v>
      </c>
      <c r="JM3">
        <f>IF(SUM(Dissimilarity!JM6)&gt;0,1,IF(Dissimilarity!JM6="X",1,0))</f>
        <v>0</v>
      </c>
      <c r="JN3">
        <f>IF(SUM(Dissimilarity!JN6)&gt;0,1,IF(Dissimilarity!JN6="X",1,0))</f>
        <v>0</v>
      </c>
      <c r="JO3">
        <f>IF(SUM(Dissimilarity!JO6)&gt;0,1,IF(Dissimilarity!JO6="X",1,0))</f>
        <v>0</v>
      </c>
      <c r="JP3">
        <f>IF(SUM(Dissimilarity!JP6)&gt;0,1,IF(Dissimilarity!JP6="X",1,0))</f>
        <v>1</v>
      </c>
      <c r="JQ3">
        <f>IF(SUM(Dissimilarity!JQ6)&gt;0,1,IF(Dissimilarity!JQ6="X",1,0))</f>
        <v>1</v>
      </c>
      <c r="JR3">
        <f>IF(SUM(Dissimilarity!JR6)&gt;0,1,IF(Dissimilarity!JR6="X",1,0))</f>
        <v>1</v>
      </c>
      <c r="JS3">
        <f>IF(SUM(Dissimilarity!JS6)&gt;0,1,IF(Dissimilarity!JS6="X",1,0))</f>
        <v>0</v>
      </c>
      <c r="JT3">
        <f>IF(SUM(Dissimilarity!JT6)&gt;0,1,IF(Dissimilarity!JT6="X",1,0))</f>
        <v>0</v>
      </c>
      <c r="JU3">
        <f>IF(SUM(Dissimilarity!JU6)&gt;0,1,IF(Dissimilarity!JU6="X",1,0))</f>
        <v>0</v>
      </c>
      <c r="JV3">
        <f>IF(SUM(Dissimilarity!JV6)&gt;0,1,IF(Dissimilarity!JV6="X",1,0))</f>
        <v>0</v>
      </c>
      <c r="JW3">
        <f>IF(SUM(Dissimilarity!JW6)&gt;0,1,IF(Dissimilarity!JW6="X",1,0))</f>
        <v>0</v>
      </c>
      <c r="JX3">
        <f>IF(SUM(Dissimilarity!JX6)&gt;0,1,IF(Dissimilarity!JX6="X",1,0))</f>
        <v>0</v>
      </c>
      <c r="JY3">
        <f>IF(SUM(Dissimilarity!JY6)&gt;0,1,IF(Dissimilarity!JY6="X",1,0))</f>
        <v>0</v>
      </c>
      <c r="JZ3">
        <f>IF(SUM(Dissimilarity!JZ6)&gt;0,1,IF(Dissimilarity!JZ6="X",1,0))</f>
        <v>0</v>
      </c>
      <c r="KA3">
        <f>IF(SUM(Dissimilarity!KA6)&gt;0,1,IF(Dissimilarity!KA6="X",1,0))</f>
        <v>1</v>
      </c>
      <c r="KB3">
        <f>IF(SUM(Dissimilarity!KB6)&gt;0,1,IF(Dissimilarity!KB6="X",1,0))</f>
        <v>1</v>
      </c>
      <c r="KC3">
        <f>IF(SUM(Dissimilarity!KC6)&gt;0,1,IF(Dissimilarity!KC6="X",1,0))</f>
        <v>0</v>
      </c>
      <c r="KD3">
        <f>IF(SUM(Dissimilarity!KD6)&gt;0,1,IF(Dissimilarity!KD6="X",1,0))</f>
        <v>0</v>
      </c>
      <c r="KE3">
        <f>IF(SUM(Dissimilarity!KE6)&gt;0,1,IF(Dissimilarity!KE6="X",1,0))</f>
        <v>0</v>
      </c>
      <c r="KF3">
        <f>IF(SUM(Dissimilarity!KF6)&gt;0,1,IF(Dissimilarity!KF6="X",1,0))</f>
        <v>0</v>
      </c>
      <c r="KG3">
        <f>IF(SUM(Dissimilarity!KG6)&gt;0,1,IF(Dissimilarity!KG6="X",1,0))</f>
        <v>0</v>
      </c>
      <c r="KH3">
        <f>IF(SUM(Dissimilarity!KH6)&gt;0,1,IF(Dissimilarity!KH6="X",1,0))</f>
        <v>0</v>
      </c>
      <c r="KI3">
        <f>IF(SUM(Dissimilarity!KI6)&gt;0,1,IF(Dissimilarity!KI6="X",1,0))</f>
        <v>1</v>
      </c>
      <c r="KJ3">
        <f>IF(SUM(Dissimilarity!KJ6)&gt;0,1,IF(Dissimilarity!KJ6="X",1,0))</f>
        <v>0</v>
      </c>
      <c r="KK3">
        <f>IF(SUM(Dissimilarity!KK6)&gt;0,1,IF(Dissimilarity!KK6="X",1,0))</f>
        <v>0</v>
      </c>
      <c r="KL3">
        <f>IF(SUM(Dissimilarity!KL6)&gt;0,1,IF(Dissimilarity!KL6="X",1,0))</f>
        <v>1</v>
      </c>
      <c r="KM3">
        <f>IF(SUM(Dissimilarity!KM6)&gt;0,1,IF(Dissimilarity!KM6="X",1,0))</f>
        <v>0</v>
      </c>
      <c r="KN3">
        <f>IF(SUM(Dissimilarity!KN6)&gt;0,1,IF(Dissimilarity!KN6="X",1,0))</f>
        <v>0</v>
      </c>
      <c r="KO3">
        <f>IF(SUM(Dissimilarity!KO6)&gt;0,1,IF(Dissimilarity!KO6="X",1,0))</f>
        <v>0</v>
      </c>
      <c r="KP3">
        <f>IF(SUM(Dissimilarity!KP6)&gt;0,1,IF(Dissimilarity!KP6="X",1,0))</f>
        <v>0</v>
      </c>
      <c r="KQ3">
        <f>IF(SUM(Dissimilarity!KQ6)&gt;0,1,IF(Dissimilarity!KQ6="X",1,0))</f>
        <v>0</v>
      </c>
      <c r="KR3">
        <f>IF(SUM(Dissimilarity!KR6)&gt;0,1,IF(Dissimilarity!KR6="X",1,0))</f>
        <v>0</v>
      </c>
      <c r="KS3">
        <f>IF(SUM(Dissimilarity!KS6)&gt;0,1,IF(Dissimilarity!KS6="X",1,0))</f>
        <v>0</v>
      </c>
      <c r="KT3">
        <f>IF(SUM(Dissimilarity!KT6)&gt;0,1,IF(Dissimilarity!KT6="X",1,0))</f>
        <v>0</v>
      </c>
      <c r="KU3">
        <f>IF(SUM(Dissimilarity!KU6)&gt;0,1,IF(Dissimilarity!KU6="X",1,0))</f>
        <v>0</v>
      </c>
      <c r="KV3">
        <f>IF(SUM(Dissimilarity!KV6)&gt;0,1,IF(Dissimilarity!KV6="X",1,0))</f>
        <v>0</v>
      </c>
      <c r="KW3">
        <f>IF(SUM(Dissimilarity!KW6)&gt;0,1,IF(Dissimilarity!KW6="X",1,0))</f>
        <v>0</v>
      </c>
      <c r="KX3">
        <f>IF(SUM(Dissimilarity!KX6)&gt;0,1,IF(Dissimilarity!KX6="X",1,0))</f>
        <v>0</v>
      </c>
      <c r="KY3">
        <f>IF(SUM(Dissimilarity!KY6)&gt;0,1,IF(Dissimilarity!KY6="X",1,0))</f>
        <v>0</v>
      </c>
      <c r="KZ3">
        <f>IF(SUM(Dissimilarity!KZ6)&gt;0,1,IF(Dissimilarity!KZ6="X",1,0))</f>
        <v>0</v>
      </c>
      <c r="LA3">
        <f>IF(SUM(Dissimilarity!LA6)&gt;0,1,IF(Dissimilarity!LA6="X",1,0))</f>
        <v>0</v>
      </c>
      <c r="LB3">
        <f>IF(SUM(Dissimilarity!LB6)&gt;0,1,IF(Dissimilarity!LB6="X",1,0))</f>
        <v>0</v>
      </c>
      <c r="LC3">
        <f>IF(SUM(Dissimilarity!LC6)&gt;0,1,IF(Dissimilarity!LC6="X",1,0))</f>
        <v>0</v>
      </c>
      <c r="LD3">
        <f>IF(SUM(Dissimilarity!LD6)&gt;0,1,IF(Dissimilarity!LD6="X",1,0))</f>
        <v>0</v>
      </c>
      <c r="LE3">
        <f>IF(SUM(Dissimilarity!LE6)&gt;0,1,IF(Dissimilarity!LE6="X",1,0))</f>
        <v>1</v>
      </c>
      <c r="LF3">
        <f>IF(SUM(Dissimilarity!LF6)&gt;0,1,IF(Dissimilarity!LF6="X",1,0))</f>
        <v>0</v>
      </c>
      <c r="LG3">
        <f>IF(SUM(Dissimilarity!LG6)&gt;0,1,IF(Dissimilarity!LG6="X",1,0))</f>
        <v>0</v>
      </c>
      <c r="LH3">
        <f>IF(SUM(Dissimilarity!LH6)&gt;0,1,IF(Dissimilarity!LH6="X",1,0))</f>
        <v>0</v>
      </c>
      <c r="LI3">
        <f>IF(SUM(Dissimilarity!LI6)&gt;0,1,IF(Dissimilarity!LI6="X",1,0))</f>
        <v>0</v>
      </c>
      <c r="LJ3">
        <f>IF(SUM(Dissimilarity!LJ6)&gt;0,1,IF(Dissimilarity!LJ6="X",1,0))</f>
        <v>0</v>
      </c>
      <c r="LK3">
        <f>IF(SUM(Dissimilarity!LK6)&gt;0,1,IF(Dissimilarity!LK6="X",1,0))</f>
        <v>0</v>
      </c>
      <c r="LL3">
        <f>IF(SUM(Dissimilarity!LL6)&gt;0,1,IF(Dissimilarity!LL6="X",1,0))</f>
        <v>0</v>
      </c>
      <c r="LM3">
        <f>IF(SUM(Dissimilarity!LM6)&gt;0,1,IF(Dissimilarity!LM6="X",1,0))</f>
        <v>0</v>
      </c>
      <c r="LN3">
        <f>IF(SUM(Dissimilarity!LN6)&gt;0,1,IF(Dissimilarity!LN6="X",1,0))</f>
        <v>1</v>
      </c>
      <c r="LO3">
        <f>IF(SUM(Dissimilarity!LO6)&gt;0,1,IF(Dissimilarity!LO6="X",1,0))</f>
        <v>0</v>
      </c>
      <c r="LP3">
        <f>IF(SUM(Dissimilarity!LP6)&gt;0,1,IF(Dissimilarity!LP6="X",1,0))</f>
        <v>1</v>
      </c>
      <c r="LQ3">
        <f>IF(SUM(Dissimilarity!LQ6)&gt;0,1,IF(Dissimilarity!LQ6="X",1,0))</f>
        <v>0</v>
      </c>
      <c r="LR3">
        <f>IF(SUM(Dissimilarity!LR6)&gt;0,1,IF(Dissimilarity!LR6="X",1,0))</f>
        <v>0</v>
      </c>
      <c r="LS3">
        <f>IF(SUM(Dissimilarity!LS6)&gt;0,1,IF(Dissimilarity!LS6="X",1,0))</f>
        <v>0</v>
      </c>
      <c r="LT3">
        <f>IF(SUM(Dissimilarity!LT6)&gt;0,1,IF(Dissimilarity!LT6="X",1,0))</f>
        <v>0</v>
      </c>
      <c r="LU3">
        <f>IF(SUM(Dissimilarity!LU6)&gt;0,1,IF(Dissimilarity!LU6="X",1,0))</f>
        <v>0</v>
      </c>
      <c r="LV3">
        <f>IF(SUM(Dissimilarity!LV6)&gt;0,1,IF(Dissimilarity!LV6="X",1,0))</f>
        <v>0</v>
      </c>
      <c r="LW3">
        <f>IF(SUM(Dissimilarity!LW6)&gt;0,1,IF(Dissimilarity!LW6="X",1,0))</f>
        <v>0</v>
      </c>
      <c r="LX3">
        <f>IF(SUM(Dissimilarity!LX6)&gt;0,1,IF(Dissimilarity!LX6="X",1,0))</f>
        <v>0</v>
      </c>
      <c r="LY3">
        <f>IF(SUM(Dissimilarity!LY6)&gt;0,1,IF(Dissimilarity!LY6="X",1,0))</f>
        <v>0</v>
      </c>
      <c r="LZ3">
        <f>IF(SUM(Dissimilarity!LZ6)&gt;0,1,IF(Dissimilarity!LZ6="X",1,0))</f>
        <v>0</v>
      </c>
      <c r="MA3">
        <f>IF(SUM(Dissimilarity!MA6)&gt;0,1,IF(Dissimilarity!MA6="X",1,0))</f>
        <v>0</v>
      </c>
      <c r="MB3">
        <f>IF(SUM(Dissimilarity!MB6)&gt;0,1,IF(Dissimilarity!MB6="X",1,0))</f>
        <v>0</v>
      </c>
      <c r="MC3">
        <f>IF(SUM(Dissimilarity!MC6)&gt;0,1,IF(Dissimilarity!MC6="X",1,0))</f>
        <v>0</v>
      </c>
      <c r="MD3">
        <f>IF(SUM(Dissimilarity!MD6)&gt;0,1,IF(Dissimilarity!MD6="X",1,0))</f>
        <v>0</v>
      </c>
      <c r="ME3">
        <f>IF(SUM(Dissimilarity!ME6)&gt;0,1,IF(Dissimilarity!ME6="X",1,0))</f>
        <v>0</v>
      </c>
      <c r="MF3">
        <f>IF(SUM(Dissimilarity!MF6)&gt;0,1,IF(Dissimilarity!MF6="X",1,0))</f>
        <v>0</v>
      </c>
      <c r="MG3">
        <f>IF(SUM(Dissimilarity!MG6)&gt;0,1,IF(Dissimilarity!MG6="X",1,0))</f>
        <v>0</v>
      </c>
      <c r="MH3">
        <f>IF(SUM(Dissimilarity!MH6)&gt;0,1,IF(Dissimilarity!MH6="X",1,0))</f>
        <v>0</v>
      </c>
      <c r="MI3">
        <f>IF(SUM(Dissimilarity!MI6)&gt;0,1,IF(Dissimilarity!MI6="X",1,0))</f>
        <v>0</v>
      </c>
      <c r="MJ3">
        <f>IF(SUM(Dissimilarity!MJ6)&gt;0,1,IF(Dissimilarity!MJ6="X",1,0))</f>
        <v>0</v>
      </c>
      <c r="MK3">
        <f>IF(SUM(Dissimilarity!MK6)&gt;0,1,IF(Dissimilarity!MK6="X",1,0))</f>
        <v>0</v>
      </c>
      <c r="ML3">
        <f>IF(SUM(Dissimilarity!ML6)&gt;0,1,IF(Dissimilarity!ML6="X",1,0))</f>
        <v>0</v>
      </c>
      <c r="MM3">
        <f>IF(SUM(Dissimilarity!MM6)&gt;0,1,IF(Dissimilarity!MM6="X",1,0))</f>
        <v>0</v>
      </c>
      <c r="MN3">
        <f>IF(SUM(Dissimilarity!MN6)&gt;0,1,IF(Dissimilarity!MN6="X",1,0))</f>
        <v>0</v>
      </c>
      <c r="MO3">
        <f>IF(SUM(Dissimilarity!MO6)&gt;0,1,IF(Dissimilarity!MO6="X",1,0))</f>
        <v>0</v>
      </c>
      <c r="MP3">
        <f>IF(SUM(Dissimilarity!MP6)&gt;0,1,IF(Dissimilarity!MP6="X",1,0))</f>
        <v>0</v>
      </c>
      <c r="MQ3">
        <f>IF(SUM(Dissimilarity!MQ6)&gt;0,1,IF(Dissimilarity!MQ6="X",1,0))</f>
        <v>0</v>
      </c>
      <c r="MR3">
        <f>IF(SUM(Dissimilarity!MR6)&gt;0,1,IF(Dissimilarity!MR6="X",1,0))</f>
        <v>0</v>
      </c>
      <c r="MS3">
        <f>IF(SUM(Dissimilarity!MS6)&gt;0,1,IF(Dissimilarity!MS6="X",1,0))</f>
        <v>0</v>
      </c>
      <c r="MT3">
        <f>IF(SUM(Dissimilarity!MT6)&gt;0,1,IF(Dissimilarity!MT6="X",1,0))</f>
        <v>0</v>
      </c>
      <c r="MU3">
        <f>IF(SUM(Dissimilarity!MU6)&gt;0,1,IF(Dissimilarity!MU6="X",1,0))</f>
        <v>0</v>
      </c>
      <c r="MV3">
        <f>IF(SUM(Dissimilarity!MV6)&gt;0,1,IF(Dissimilarity!MV6="X",1,0))</f>
        <v>0</v>
      </c>
      <c r="MW3">
        <f>IF(SUM(Dissimilarity!MW6)&gt;0,1,IF(Dissimilarity!MW6="X",1,0))</f>
        <v>0</v>
      </c>
      <c r="MX3">
        <f>IF(SUM(Dissimilarity!MX6)&gt;0,1,IF(Dissimilarity!MX6="X",1,0))</f>
        <v>0</v>
      </c>
      <c r="MY3">
        <f>IF(SUM(Dissimilarity!MY6)&gt;0,1,IF(Dissimilarity!MY6="X",1,0))</f>
        <v>0</v>
      </c>
      <c r="MZ3">
        <f>IF(SUM(Dissimilarity!MZ6)&gt;0,1,IF(Dissimilarity!MZ6="X",1,0))</f>
        <v>0</v>
      </c>
      <c r="NA3">
        <f>IF(SUM(Dissimilarity!NA6)&gt;0,1,IF(Dissimilarity!NA6="X",1,0))</f>
        <v>0</v>
      </c>
      <c r="NB3">
        <f>IF(SUM(Dissimilarity!NB6)&gt;0,1,IF(Dissimilarity!NB6="X",1,0))</f>
        <v>0</v>
      </c>
      <c r="NC3">
        <f>IF(SUM(Dissimilarity!NC6)&gt;0,1,IF(Dissimilarity!NC6="X",1,0))</f>
        <v>0</v>
      </c>
      <c r="ND3">
        <f>IF(SUM(Dissimilarity!ND6)&gt;0,1,IF(Dissimilarity!ND6="X",1,0))</f>
        <v>0</v>
      </c>
      <c r="NE3">
        <f>IF(SUM(Dissimilarity!NE6)&gt;0,1,IF(Dissimilarity!NE6="X",1,0))</f>
        <v>0</v>
      </c>
      <c r="NF3">
        <f>IF(SUM(Dissimilarity!NF6)&gt;0,1,IF(Dissimilarity!NF6="X",1,0))</f>
        <v>0</v>
      </c>
      <c r="NG3">
        <f>IF(SUM(Dissimilarity!NG6)&gt;0,1,IF(Dissimilarity!NG6="X",1,0))</f>
        <v>0</v>
      </c>
      <c r="NH3">
        <f>IF(SUM(Dissimilarity!NH6)&gt;0,1,IF(Dissimilarity!NH6="X",1,0))</f>
        <v>0</v>
      </c>
      <c r="NI3">
        <f>IF(SUM(Dissimilarity!NI6)&gt;0,1,IF(Dissimilarity!NI6="X",1,0))</f>
        <v>0</v>
      </c>
      <c r="NJ3">
        <f>IF(SUM(Dissimilarity!NJ6)&gt;0,1,IF(Dissimilarity!NJ6="X",1,0))</f>
        <v>0</v>
      </c>
      <c r="NK3">
        <f>IF(SUM(Dissimilarity!NK6)&gt;0,1,IF(Dissimilarity!NK6="X",1,0))</f>
        <v>0</v>
      </c>
      <c r="NL3">
        <f>IF(SUM(Dissimilarity!NL6)&gt;0,1,IF(Dissimilarity!NL6="X",1,0))</f>
        <v>0</v>
      </c>
      <c r="NM3">
        <f>IF(SUM(Dissimilarity!NM6)&gt;0,1,IF(Dissimilarity!NM6="X",1,0))</f>
        <v>0</v>
      </c>
      <c r="NN3">
        <f>IF(SUM(Dissimilarity!NN6)&gt;0,1,IF(Dissimilarity!NN6="X",1,0))</f>
        <v>0</v>
      </c>
      <c r="NO3">
        <f>IF(SUM(Dissimilarity!NO6)&gt;0,1,IF(Dissimilarity!NO6="X",1,0))</f>
        <v>1</v>
      </c>
      <c r="NP3">
        <f>IF(SUM(Dissimilarity!NP6)&gt;0,1,IF(Dissimilarity!NP6="X",1,0))</f>
        <v>0</v>
      </c>
      <c r="NQ3">
        <f>IF(SUM(Dissimilarity!NQ6)&gt;0,1,IF(Dissimilarity!NQ6="X",1,0))</f>
        <v>0</v>
      </c>
      <c r="NR3">
        <f>IF(SUM(Dissimilarity!NR6)&gt;0,1,IF(Dissimilarity!NR6="X",1,0))</f>
        <v>0</v>
      </c>
      <c r="NS3">
        <f>IF(SUM(Dissimilarity!NS6)&gt;0,1,IF(Dissimilarity!NS6="X",1,0))</f>
        <v>0</v>
      </c>
      <c r="NT3">
        <f>IF(SUM(Dissimilarity!NT6)&gt;0,1,IF(Dissimilarity!NT6="X",1,0))</f>
        <v>0</v>
      </c>
      <c r="NU3">
        <f>IF(SUM(Dissimilarity!NU6)&gt;0,1,IF(Dissimilarity!NU6="X",1,0))</f>
        <v>0</v>
      </c>
      <c r="NV3">
        <f>IF(SUM(Dissimilarity!NV6)&gt;0,1,IF(Dissimilarity!NV6="X",1,0))</f>
        <v>0</v>
      </c>
      <c r="NW3">
        <f>IF(SUM(Dissimilarity!NW6)&gt;0,1,IF(Dissimilarity!NW6="X",1,0))</f>
        <v>0</v>
      </c>
      <c r="NX3">
        <f>IF(SUM(Dissimilarity!NX6)&gt;0,1,IF(Dissimilarity!NX6="X",1,0))</f>
        <v>0</v>
      </c>
      <c r="NY3">
        <f>IF(SUM(Dissimilarity!NY6)&gt;0,1,IF(Dissimilarity!NY6="X",1,0))</f>
        <v>0</v>
      </c>
      <c r="NZ3">
        <f>IF(SUM(Dissimilarity!NZ6)&gt;0,1,IF(Dissimilarity!NZ6="X",1,0))</f>
        <v>0</v>
      </c>
      <c r="OA3">
        <f>IF(SUM(Dissimilarity!OA6)&gt;0,1,IF(Dissimilarity!OA6="X",1,0))</f>
        <v>0</v>
      </c>
      <c r="OB3">
        <f>IF(SUM(Dissimilarity!OB6)&gt;0,1,IF(Dissimilarity!OB6="X",1,0))</f>
        <v>0</v>
      </c>
      <c r="OC3">
        <f>IF(SUM(Dissimilarity!OC6)&gt;0,1,IF(Dissimilarity!OC6="X",1,0))</f>
        <v>0</v>
      </c>
      <c r="OD3">
        <f>IF(SUM(Dissimilarity!OD6)&gt;0,1,IF(Dissimilarity!OD6="X",1,0))</f>
        <v>0</v>
      </c>
      <c r="OE3">
        <f>IF(SUM(Dissimilarity!OE6)&gt;0,1,IF(Dissimilarity!OE6="X",1,0))</f>
        <v>0</v>
      </c>
      <c r="OF3">
        <f>IF(SUM(Dissimilarity!OF6)&gt;0,1,IF(Dissimilarity!OF6="X",1,0))</f>
        <v>0</v>
      </c>
      <c r="OG3">
        <f>IF(SUM(Dissimilarity!OG6)&gt;0,1,IF(Dissimilarity!OG6="X",1,0))</f>
        <v>0</v>
      </c>
      <c r="OH3">
        <f>IF(SUM(Dissimilarity!OH6)&gt;0,1,IF(Dissimilarity!OH6="X",1,0))</f>
        <v>0</v>
      </c>
      <c r="OI3">
        <f>IF(SUM(Dissimilarity!OI6)&gt;0,1,IF(Dissimilarity!OI6="X",1,0))</f>
        <v>0</v>
      </c>
      <c r="OJ3">
        <f>IF(SUM(Dissimilarity!OJ6)&gt;0,1,IF(Dissimilarity!OJ6="X",1,0))</f>
        <v>0</v>
      </c>
      <c r="OK3">
        <f>IF(SUM(Dissimilarity!OK6)&gt;0,1,IF(Dissimilarity!OK6="X",1,0))</f>
        <v>0</v>
      </c>
      <c r="OL3">
        <f>IF(SUM(Dissimilarity!OL6)&gt;0,1,IF(Dissimilarity!OL6="X",1,0))</f>
        <v>0</v>
      </c>
      <c r="OM3">
        <f>IF(SUM(Dissimilarity!OM6)&gt;0,1,IF(Dissimilarity!OM6="X",1,0))</f>
        <v>0</v>
      </c>
      <c r="ON3">
        <f>IF(SUM(Dissimilarity!ON6)&gt;0,1,IF(Dissimilarity!ON6="X",1,0))</f>
        <v>0</v>
      </c>
      <c r="OO3">
        <f>IF(SUM(Dissimilarity!OO6)&gt;0,1,IF(Dissimilarity!OO6="X",1,0))</f>
        <v>0</v>
      </c>
      <c r="OP3">
        <f>IF(SUM(Dissimilarity!OP6)&gt;0,1,IF(Dissimilarity!OP6="X",1,0))</f>
        <v>0</v>
      </c>
      <c r="OQ3">
        <f>IF(SUM(Dissimilarity!OQ6)&gt;0,1,IF(Dissimilarity!OQ6="X",1,0))</f>
        <v>0</v>
      </c>
      <c r="OR3">
        <f>IF(SUM(Dissimilarity!OR6)&gt;0,1,IF(Dissimilarity!OR6="X",1,0))</f>
        <v>0</v>
      </c>
      <c r="OS3">
        <f>IF(SUM(Dissimilarity!OS6)&gt;0,1,IF(Dissimilarity!OS6="X",1,0))</f>
        <v>0</v>
      </c>
      <c r="OT3">
        <f>IF(SUM(Dissimilarity!OT6)&gt;0,1,IF(Dissimilarity!OT6="X",1,0))</f>
        <v>0</v>
      </c>
      <c r="OU3">
        <f>IF(SUM(Dissimilarity!OU6)&gt;0,1,IF(Dissimilarity!OU6="X",1,0))</f>
        <v>0</v>
      </c>
      <c r="OV3">
        <f>IF(SUM(Dissimilarity!OV6)&gt;0,1,IF(Dissimilarity!OV6="X",1,0))</f>
        <v>0</v>
      </c>
      <c r="OW3">
        <f>IF(SUM(Dissimilarity!OW6)&gt;0,1,IF(Dissimilarity!OW6="X",1,0))</f>
        <v>0</v>
      </c>
      <c r="OX3">
        <f>IF(SUM(Dissimilarity!OX6)&gt;0,1,IF(Dissimilarity!OX6="X",1,0))</f>
        <v>0</v>
      </c>
      <c r="OY3">
        <f>IF(SUM(Dissimilarity!OY6)&gt;0,1,IF(Dissimilarity!OY6="X",1,0))</f>
        <v>0</v>
      </c>
      <c r="OZ3">
        <f>IF(SUM(Dissimilarity!OZ6)&gt;0,1,IF(Dissimilarity!OZ6="X",1,0))</f>
        <v>1</v>
      </c>
      <c r="PA3">
        <f>IF(SUM(Dissimilarity!PA6)&gt;0,1,IF(Dissimilarity!PA6="X",1,0))</f>
        <v>0</v>
      </c>
      <c r="PB3">
        <f>IF(SUM(Dissimilarity!PB6)&gt;0,1,IF(Dissimilarity!PB6="X",1,0))</f>
        <v>0</v>
      </c>
      <c r="PC3">
        <f>IF(SUM(Dissimilarity!PC6)&gt;0,1,IF(Dissimilarity!PC6="X",1,0))</f>
        <v>0</v>
      </c>
      <c r="PD3">
        <f>IF(SUM(Dissimilarity!PD6)&gt;0,1,IF(Dissimilarity!PD6="X",1,0))</f>
        <v>0</v>
      </c>
      <c r="PE3">
        <f>IF(SUM(Dissimilarity!PE6)&gt;0,1,IF(Dissimilarity!PE6="X",1,0))</f>
        <v>0</v>
      </c>
      <c r="PF3">
        <f>IF(SUM(Dissimilarity!PF6)&gt;0,1,IF(Dissimilarity!PF6="X",1,0))</f>
        <v>0</v>
      </c>
      <c r="PG3">
        <f>IF(SUM(Dissimilarity!PG6)&gt;0,1,IF(Dissimilarity!PG6="X",1,0))</f>
        <v>0</v>
      </c>
      <c r="PH3">
        <f>IF(SUM(Dissimilarity!PH6)&gt;0,1,IF(Dissimilarity!PH6="X",1,0))</f>
        <v>0</v>
      </c>
      <c r="PI3">
        <f>IF(SUM(Dissimilarity!PI6)&gt;0,1,IF(Dissimilarity!PI6="X",1,0))</f>
        <v>0</v>
      </c>
      <c r="PJ3">
        <f>IF(SUM(Dissimilarity!PJ6)&gt;0,1,IF(Dissimilarity!PJ6="X",1,0))</f>
        <v>0</v>
      </c>
      <c r="PK3">
        <f>IF(SUM(Dissimilarity!PK6)&gt;0,1,IF(Dissimilarity!PK6="X",1,0))</f>
        <v>0</v>
      </c>
      <c r="PL3">
        <f>IF(SUM(Dissimilarity!PL6)&gt;0,1,IF(Dissimilarity!PL6="X",1,0))</f>
        <v>0</v>
      </c>
      <c r="PM3">
        <f>IF(SUM(Dissimilarity!PM6)&gt;0,1,IF(Dissimilarity!PM6="X",1,0))</f>
        <v>0</v>
      </c>
      <c r="PN3">
        <f>IF(SUM(Dissimilarity!PN6)&gt;0,1,IF(Dissimilarity!PN6="X",1,0))</f>
        <v>0</v>
      </c>
      <c r="PO3">
        <f>IF(SUM(Dissimilarity!PO6)&gt;0,1,IF(Dissimilarity!PO6="X",1,0))</f>
        <v>0</v>
      </c>
      <c r="PP3">
        <f>IF(SUM(Dissimilarity!PP6)&gt;0,1,IF(Dissimilarity!PP6="X",1,0))</f>
        <v>0</v>
      </c>
      <c r="PQ3">
        <f>IF(SUM(Dissimilarity!PQ6)&gt;0,1,IF(Dissimilarity!PQ6="X",1,0))</f>
        <v>0</v>
      </c>
      <c r="PR3">
        <f>IF(SUM(Dissimilarity!PR6)&gt;0,1,IF(Dissimilarity!PR6="X",1,0))</f>
        <v>0</v>
      </c>
      <c r="PS3">
        <f>IF(SUM(Dissimilarity!PS6)&gt;0,1,IF(Dissimilarity!PS6="X",1,0))</f>
        <v>0</v>
      </c>
      <c r="PT3">
        <f>IF(SUM(Dissimilarity!PT6)&gt;0,1,IF(Dissimilarity!PT6="X",1,0))</f>
        <v>0</v>
      </c>
      <c r="PU3">
        <f>IF(SUM(Dissimilarity!PU6)&gt;0,1,IF(Dissimilarity!PU6="X",1,0))</f>
        <v>0</v>
      </c>
      <c r="PV3">
        <f>IF(SUM(Dissimilarity!PV6)&gt;0,1,IF(Dissimilarity!PV6="X",1,0))</f>
        <v>0</v>
      </c>
      <c r="PW3">
        <f>IF(SUM(Dissimilarity!PW6)&gt;0,1,IF(Dissimilarity!PW6="X",1,0))</f>
        <v>0</v>
      </c>
      <c r="PX3">
        <f>IF(SUM(Dissimilarity!PX6)&gt;0,1,IF(Dissimilarity!PX6="X",1,0))</f>
        <v>0</v>
      </c>
      <c r="PY3">
        <f>IF(SUM(Dissimilarity!PY6)&gt;0,1,IF(Dissimilarity!PY6="X",1,0))</f>
        <v>0</v>
      </c>
      <c r="PZ3">
        <f>IF(SUM(Dissimilarity!PZ6)&gt;0,1,IF(Dissimilarity!PZ6="X",1,0))</f>
        <v>0</v>
      </c>
      <c r="QA3">
        <f>IF(SUM(Dissimilarity!QA6)&gt;0,1,IF(Dissimilarity!QA6="X",1,0))</f>
        <v>0</v>
      </c>
      <c r="QB3">
        <f>IF(SUM(Dissimilarity!QB6)&gt;0,1,IF(Dissimilarity!QB6="X",1,0))</f>
        <v>1</v>
      </c>
      <c r="QC3">
        <f>IF(SUM(Dissimilarity!QC6)&gt;0,1,IF(Dissimilarity!QC6="X",1,0))</f>
        <v>0</v>
      </c>
      <c r="QD3">
        <f>IF(SUM(Dissimilarity!QD6)&gt;0,1,IF(Dissimilarity!QD6="X",1,0))</f>
        <v>0</v>
      </c>
      <c r="QE3">
        <f>IF(SUM(Dissimilarity!QE6)&gt;0,1,IF(Dissimilarity!QE6="X",1,0))</f>
        <v>0</v>
      </c>
      <c r="QF3">
        <f>IF(SUM(Dissimilarity!QF6)&gt;0,1,IF(Dissimilarity!QF6="X",1,0))</f>
        <v>0</v>
      </c>
      <c r="QG3">
        <f>IF(SUM(Dissimilarity!QG6)&gt;0,1,IF(Dissimilarity!QG6="X",1,0))</f>
        <v>0</v>
      </c>
      <c r="QH3">
        <f>IF(SUM(Dissimilarity!QH6)&gt;0,1,IF(Dissimilarity!QH6="X",1,0))</f>
        <v>0</v>
      </c>
      <c r="QI3">
        <f>IF(SUM(Dissimilarity!QI6)&gt;0,1,IF(Dissimilarity!QI6="X",1,0))</f>
        <v>0</v>
      </c>
      <c r="QJ3">
        <f>IF(SUM(Dissimilarity!QJ6)&gt;0,1,IF(Dissimilarity!QJ6="X",1,0))</f>
        <v>0</v>
      </c>
      <c r="QK3">
        <f>IF(SUM(Dissimilarity!QK6)&gt;0,1,IF(Dissimilarity!QK6="X",1,0))</f>
        <v>0</v>
      </c>
      <c r="QL3">
        <f>IF(SUM(Dissimilarity!QL6)&gt;0,1,IF(Dissimilarity!QL6="X",1,0))</f>
        <v>0</v>
      </c>
      <c r="QM3">
        <f>IF(SUM(Dissimilarity!QM6)&gt;0,1,IF(Dissimilarity!QM6="X",1,0))</f>
        <v>0</v>
      </c>
      <c r="QN3">
        <f>IF(SUM(Dissimilarity!QN6)&gt;0,1,IF(Dissimilarity!QN6="X",1,0))</f>
        <v>0</v>
      </c>
      <c r="QO3">
        <f>IF(SUM(Dissimilarity!QO6)&gt;0,1,IF(Dissimilarity!QO6="X",1,0))</f>
        <v>0</v>
      </c>
      <c r="QP3">
        <f>IF(SUM(Dissimilarity!QP6)&gt;0,1,IF(Dissimilarity!QP6="X",1,0))</f>
        <v>0</v>
      </c>
      <c r="QQ3">
        <f>IF(SUM(Dissimilarity!QQ6)&gt;0,1,IF(Dissimilarity!QQ6="X",1,0))</f>
        <v>0</v>
      </c>
      <c r="QR3">
        <f>IF(SUM(Dissimilarity!QR6)&gt;0,1,IF(Dissimilarity!QR6="X",1,0))</f>
        <v>1</v>
      </c>
      <c r="QS3">
        <f>IF(SUM(Dissimilarity!QS6)&gt;0,1,IF(Dissimilarity!QS6="X",1,0))</f>
        <v>0</v>
      </c>
      <c r="QT3">
        <f>IF(SUM(Dissimilarity!QT6)&gt;0,1,IF(Dissimilarity!QT6="X",1,0))</f>
        <v>1</v>
      </c>
      <c r="QU3">
        <f>IF(SUM(Dissimilarity!QU6)&gt;0,1,IF(Dissimilarity!QU6="X",1,0))</f>
        <v>0</v>
      </c>
      <c r="QV3">
        <f>IF(SUM(Dissimilarity!QV6)&gt;0,1,IF(Dissimilarity!QV6="X",1,0))</f>
        <v>0</v>
      </c>
      <c r="QW3">
        <f>IF(SUM(Dissimilarity!QW6)&gt;0,1,IF(Dissimilarity!QW6="X",1,0))</f>
        <v>0</v>
      </c>
      <c r="QX3">
        <f>IF(SUM(Dissimilarity!QX6)&gt;0,1,IF(Dissimilarity!QX6="X",1,0))</f>
        <v>0</v>
      </c>
      <c r="QY3">
        <f>IF(SUM(Dissimilarity!QY6)&gt;0,1,IF(Dissimilarity!QY6="X",1,0))</f>
        <v>0</v>
      </c>
      <c r="QZ3">
        <f>IF(SUM(Dissimilarity!QZ6)&gt;0,1,IF(Dissimilarity!QZ6="X",1,0))</f>
        <v>0</v>
      </c>
      <c r="RA3">
        <f>IF(SUM(Dissimilarity!RA6)&gt;0,1,IF(Dissimilarity!RA6="X",1,0))</f>
        <v>0</v>
      </c>
      <c r="RB3">
        <f>IF(SUM(Dissimilarity!RB6)&gt;0,1,IF(Dissimilarity!RB6="X",1,0))</f>
        <v>0</v>
      </c>
      <c r="RC3">
        <f>IF(SUM(Dissimilarity!RC6)&gt;0,1,IF(Dissimilarity!RC6="X",1,0))</f>
        <v>0</v>
      </c>
      <c r="RD3">
        <f>IF(SUM(Dissimilarity!RD6)&gt;0,1,IF(Dissimilarity!RD6="X",1,0))</f>
        <v>0</v>
      </c>
      <c r="RE3">
        <f>IF(SUM(Dissimilarity!RE6)&gt;0,1,IF(Dissimilarity!RE6="X",1,0))</f>
        <v>0</v>
      </c>
      <c r="RF3">
        <f>IF(SUM(Dissimilarity!RF6)&gt;0,1,IF(Dissimilarity!RF6="X",1,0))</f>
        <v>0</v>
      </c>
      <c r="RG3">
        <f>IF(SUM(Dissimilarity!RG6)&gt;0,1,IF(Dissimilarity!RG6="X",1,0))</f>
        <v>0</v>
      </c>
      <c r="RH3">
        <f>IF(SUM(Dissimilarity!RH6)&gt;0,1,IF(Dissimilarity!RH6="X",1,0))</f>
        <v>0</v>
      </c>
      <c r="RI3">
        <f>IF(SUM(Dissimilarity!RI6)&gt;0,1,IF(Dissimilarity!RI6="X",1,0))</f>
        <v>1</v>
      </c>
      <c r="RJ3">
        <f>IF(SUM(Dissimilarity!RJ6)&gt;0,1,IF(Dissimilarity!RJ6="X",1,0))</f>
        <v>0</v>
      </c>
      <c r="RK3">
        <f>IF(SUM(Dissimilarity!RK6)&gt;0,1,IF(Dissimilarity!RK6="X",1,0))</f>
        <v>0</v>
      </c>
      <c r="RL3">
        <f>IF(SUM(Dissimilarity!RL6)&gt;0,1,IF(Dissimilarity!RL6="X",1,0))</f>
        <v>0</v>
      </c>
      <c r="RM3">
        <f>IF(SUM(Dissimilarity!RM6)&gt;0,1,IF(Dissimilarity!RM6="X",1,0))</f>
        <v>0</v>
      </c>
      <c r="RN3">
        <f>IF(SUM(Dissimilarity!RN6)&gt;0,1,IF(Dissimilarity!RN6="X",1,0))</f>
        <v>0</v>
      </c>
      <c r="RO3">
        <f>IF(SUM(Dissimilarity!RO6)&gt;0,1,IF(Dissimilarity!RO6="X",1,0))</f>
        <v>0</v>
      </c>
      <c r="RP3">
        <f>IF(SUM(Dissimilarity!RP6)&gt;0,1,IF(Dissimilarity!RP6="X",1,0))</f>
        <v>0</v>
      </c>
      <c r="RQ3">
        <f>IF(SUM(Dissimilarity!RQ6)&gt;0,1,IF(Dissimilarity!RQ6="X",1,0))</f>
        <v>0</v>
      </c>
      <c r="RR3">
        <f>IF(SUM(Dissimilarity!RR6)&gt;0,1,IF(Dissimilarity!RR6="X",1,0))</f>
        <v>0</v>
      </c>
      <c r="RS3">
        <f>IF(SUM(Dissimilarity!RS6)&gt;0,1,IF(Dissimilarity!RS6="X",1,0))</f>
        <v>0</v>
      </c>
      <c r="RT3">
        <f>IF(SUM(Dissimilarity!RT6)&gt;0,1,IF(Dissimilarity!RT6="X",1,0))</f>
        <v>1</v>
      </c>
      <c r="RU3">
        <f>IF(SUM(Dissimilarity!RU6)&gt;0,1,IF(Dissimilarity!RU6="X",1,0))</f>
        <v>1</v>
      </c>
      <c r="RV3">
        <f>IF(SUM(Dissimilarity!RV6)&gt;0,1,IF(Dissimilarity!RV6="X",1,0))</f>
        <v>0</v>
      </c>
      <c r="RW3">
        <f>IF(SUM(Dissimilarity!RW6)&gt;0,1,IF(Dissimilarity!RW6="X",1,0))</f>
        <v>0</v>
      </c>
      <c r="RX3">
        <f>IF(SUM(Dissimilarity!RX6)&gt;0,1,IF(Dissimilarity!RX6="X",1,0))</f>
        <v>0</v>
      </c>
      <c r="RY3">
        <f>IF(SUM(Dissimilarity!RY6)&gt;0,1,IF(Dissimilarity!RY6="X",1,0))</f>
        <v>0</v>
      </c>
      <c r="RZ3">
        <f>IF(SUM(Dissimilarity!RZ6)&gt;0,1,IF(Dissimilarity!RZ6="X",1,0))</f>
        <v>1</v>
      </c>
      <c r="SA3">
        <f>IF(SUM(Dissimilarity!SA6)&gt;0,1,IF(Dissimilarity!SA6="X",1,0))</f>
        <v>0</v>
      </c>
      <c r="SB3">
        <f>IF(SUM(Dissimilarity!SB6)&gt;0,1,IF(Dissimilarity!SB6="X",1,0))</f>
        <v>0</v>
      </c>
      <c r="SC3">
        <f>IF(SUM(Dissimilarity!SC6)&gt;0,1,IF(Dissimilarity!SC6="X",1,0))</f>
        <v>0</v>
      </c>
      <c r="SD3">
        <f>IF(SUM(Dissimilarity!SD6)&gt;0,1,IF(Dissimilarity!SD6="X",1,0))</f>
        <v>0</v>
      </c>
      <c r="SE3">
        <f>IF(SUM(Dissimilarity!SE6)&gt;0,1,IF(Dissimilarity!SE6="X",1,0))</f>
        <v>0</v>
      </c>
      <c r="SF3">
        <f>IF(SUM(Dissimilarity!SF6)&gt;0,1,IF(Dissimilarity!SF6="X",1,0))</f>
        <v>0</v>
      </c>
      <c r="SG3">
        <f>IF(SUM(Dissimilarity!SG6)&gt;0,1,IF(Dissimilarity!SG6="X",1,0))</f>
        <v>0</v>
      </c>
      <c r="SH3">
        <f>IF(SUM(Dissimilarity!SH6)&gt;0,1,IF(Dissimilarity!SH6="X",1,0))</f>
        <v>0</v>
      </c>
      <c r="SI3">
        <f>IF(SUM(Dissimilarity!SI6)&gt;0,1,IF(Dissimilarity!SI6="X",1,0))</f>
        <v>0</v>
      </c>
      <c r="SJ3">
        <f>IF(SUM(Dissimilarity!SJ6)&gt;0,1,IF(Dissimilarity!SJ6="X",1,0))</f>
        <v>0</v>
      </c>
      <c r="SK3">
        <f>IF(SUM(Dissimilarity!SK6)&gt;0,1,IF(Dissimilarity!SK6="X",1,0))</f>
        <v>0</v>
      </c>
      <c r="SL3">
        <f>IF(SUM(Dissimilarity!SL6)&gt;0,1,IF(Dissimilarity!SL6="X",1,0))</f>
        <v>0</v>
      </c>
      <c r="SM3">
        <f>IF(SUM(Dissimilarity!SM6)&gt;0,1,IF(Dissimilarity!SM6="X",1,0))</f>
        <v>0</v>
      </c>
      <c r="SN3">
        <f>IF(SUM(Dissimilarity!SN6)&gt;0,1,IF(Dissimilarity!SN6="X",1,0))</f>
        <v>0</v>
      </c>
      <c r="SO3">
        <f>IF(SUM(Dissimilarity!SO6)&gt;0,1,IF(Dissimilarity!SO6="X",1,0))</f>
        <v>0</v>
      </c>
      <c r="SP3">
        <f>IF(SUM(Dissimilarity!SP6)&gt;0,1,IF(Dissimilarity!SP6="X",1,0))</f>
        <v>0</v>
      </c>
      <c r="SQ3">
        <f>IF(SUM(Dissimilarity!SQ6)&gt;0,1,IF(Dissimilarity!SQ6="X",1,0))</f>
        <v>0</v>
      </c>
      <c r="SR3">
        <f>IF(SUM(Dissimilarity!SR6)&gt;0,1,IF(Dissimilarity!SR6="X",1,0))</f>
        <v>0</v>
      </c>
      <c r="SS3">
        <f>IF(SUM(Dissimilarity!SS6)&gt;0,1,IF(Dissimilarity!SS6="X",1,0))</f>
        <v>0</v>
      </c>
      <c r="ST3">
        <f>IF(SUM(Dissimilarity!ST6)&gt;0,1,IF(Dissimilarity!ST6="X",1,0))</f>
        <v>0</v>
      </c>
      <c r="SU3">
        <f>IF(SUM(Dissimilarity!SU6)&gt;0,1,IF(Dissimilarity!SU6="X",1,0))</f>
        <v>0</v>
      </c>
      <c r="SV3">
        <f>IF(SUM(Dissimilarity!SV6)&gt;0,1,IF(Dissimilarity!SV6="X",1,0))</f>
        <v>0</v>
      </c>
      <c r="SW3">
        <f>IF(SUM(Dissimilarity!SW6)&gt;0,1,IF(Dissimilarity!SW6="X",1,0))</f>
        <v>0</v>
      </c>
      <c r="SX3">
        <f>IF(SUM(Dissimilarity!SX6)&gt;0,1,IF(Dissimilarity!SX6="X",1,0))</f>
        <v>0</v>
      </c>
      <c r="SY3">
        <f>IF(SUM(Dissimilarity!SY6)&gt;0,1,IF(Dissimilarity!SY6="X",1,0))</f>
        <v>0</v>
      </c>
      <c r="SZ3">
        <f>IF(SUM(Dissimilarity!SZ6)&gt;0,1,IF(Dissimilarity!SZ6="X",1,0))</f>
        <v>0</v>
      </c>
      <c r="TA3">
        <f>IF(SUM(Dissimilarity!TA6)&gt;0,1,IF(Dissimilarity!TA6="X",1,0))</f>
        <v>0</v>
      </c>
      <c r="TB3">
        <f>IF(SUM(Dissimilarity!TB6)&gt;0,1,IF(Dissimilarity!TB6="X",1,0))</f>
        <v>0</v>
      </c>
      <c r="TC3">
        <f>IF(SUM(Dissimilarity!TC6)&gt;0,1,IF(Dissimilarity!TC6="X",1,0))</f>
        <v>0</v>
      </c>
      <c r="TD3">
        <f>IF(SUM(Dissimilarity!TD6)&gt;0,1,IF(Dissimilarity!TD6="X",1,0))</f>
        <v>0</v>
      </c>
      <c r="TE3">
        <f>IF(SUM(Dissimilarity!TE6)&gt;0,1,IF(Dissimilarity!TE6="X",1,0))</f>
        <v>0</v>
      </c>
      <c r="TF3">
        <f>IF(SUM(Dissimilarity!TF6)&gt;0,1,IF(Dissimilarity!TF6="X",1,0))</f>
        <v>0</v>
      </c>
      <c r="TG3">
        <f>IF(SUM(Dissimilarity!TG6)&gt;0,1,IF(Dissimilarity!TG6="X",1,0))</f>
        <v>0</v>
      </c>
      <c r="TH3">
        <f>IF(SUM(Dissimilarity!TH6)&gt;0,1,IF(Dissimilarity!TH6="X",1,0))</f>
        <v>0</v>
      </c>
      <c r="TI3">
        <f>IF(SUM(Dissimilarity!TI6)&gt;0,1,IF(Dissimilarity!TI6="X",1,0))</f>
        <v>0</v>
      </c>
      <c r="TJ3">
        <f>IF(SUM(Dissimilarity!TJ6)&gt;0,1,IF(Dissimilarity!TJ6="X",1,0))</f>
        <v>0</v>
      </c>
      <c r="TK3">
        <f>IF(SUM(Dissimilarity!TK6)&gt;0,1,IF(Dissimilarity!TK6="X",1,0))</f>
        <v>0</v>
      </c>
      <c r="TL3">
        <f>IF(SUM(Dissimilarity!TL6)&gt;0,1,IF(Dissimilarity!TL6="X",1,0))</f>
        <v>0</v>
      </c>
      <c r="TM3">
        <f>IF(SUM(Dissimilarity!TM6)&gt;0,1,IF(Dissimilarity!TM6="X",1,0))</f>
        <v>0</v>
      </c>
      <c r="TN3">
        <f>IF(SUM(Dissimilarity!TN6)&gt;0,1,IF(Dissimilarity!TN6="X",1,0))</f>
        <v>0</v>
      </c>
      <c r="TO3">
        <f>IF(SUM(Dissimilarity!TO6)&gt;0,1,IF(Dissimilarity!TO6="X",1,0))</f>
        <v>0</v>
      </c>
      <c r="TP3">
        <f>IF(SUM(Dissimilarity!TP6)&gt;0,1,IF(Dissimilarity!TP6="X",1,0))</f>
        <v>0</v>
      </c>
      <c r="TQ3">
        <f>IF(SUM(Dissimilarity!TQ6)&gt;0,1,IF(Dissimilarity!TQ6="X",1,0))</f>
        <v>0</v>
      </c>
      <c r="TR3">
        <f>IF(SUM(Dissimilarity!TR6)&gt;0,1,IF(Dissimilarity!TR6="X",1,0))</f>
        <v>0</v>
      </c>
      <c r="TS3">
        <f>IF(SUM(Dissimilarity!TS6)&gt;0,1,IF(Dissimilarity!TS6="X",1,0))</f>
        <v>0</v>
      </c>
      <c r="TT3">
        <f>IF(SUM(Dissimilarity!TT6)&gt;0,1,IF(Dissimilarity!TT6="X",1,0))</f>
        <v>0</v>
      </c>
      <c r="TU3">
        <f>IF(SUM(Dissimilarity!TU6)&gt;0,1,IF(Dissimilarity!TU6="X",1,0))</f>
        <v>0</v>
      </c>
      <c r="TV3">
        <f>IF(SUM(Dissimilarity!TV6)&gt;0,1,IF(Dissimilarity!TV6="X",1,0))</f>
        <v>0</v>
      </c>
      <c r="TW3">
        <f>IF(SUM(Dissimilarity!TW6)&gt;0,1,IF(Dissimilarity!TW6="X",1,0))</f>
        <v>0</v>
      </c>
      <c r="TX3">
        <f>IF(SUM(Dissimilarity!TX6)&gt;0,1,IF(Dissimilarity!TX6="X",1,0))</f>
        <v>1</v>
      </c>
      <c r="TY3">
        <f>IF(SUM(Dissimilarity!TY6)&gt;0,1,IF(Dissimilarity!TY6="X",1,0))</f>
        <v>0</v>
      </c>
      <c r="TZ3">
        <f>IF(SUM(Dissimilarity!TZ6)&gt;0,1,IF(Dissimilarity!TZ6="X",1,0))</f>
        <v>0</v>
      </c>
      <c r="UA3">
        <f>IF(SUM(Dissimilarity!UA6)&gt;0,1,IF(Dissimilarity!UA6="X",1,0))</f>
        <v>0</v>
      </c>
      <c r="UB3">
        <f>IF(SUM(Dissimilarity!UB6)&gt;0,1,IF(Dissimilarity!UB6="X",1,0))</f>
        <v>1</v>
      </c>
      <c r="UC3">
        <f>IF(SUM(Dissimilarity!UC6)&gt;0,1,IF(Dissimilarity!UC6="X",1,0))</f>
        <v>0</v>
      </c>
      <c r="UD3">
        <f>IF(SUM(Dissimilarity!UD6)&gt;0,1,IF(Dissimilarity!UD6="X",1,0))</f>
        <v>0</v>
      </c>
      <c r="UE3">
        <f>IF(SUM(Dissimilarity!UE6)&gt;0,1,IF(Dissimilarity!UE6="X",1,0))</f>
        <v>0</v>
      </c>
      <c r="UF3">
        <f>IF(SUM(Dissimilarity!UF6)&gt;0,1,IF(Dissimilarity!UF6="X",1,0))</f>
        <v>0</v>
      </c>
      <c r="UG3">
        <f>IF(SUM(Dissimilarity!UG6)&gt;0,1,IF(Dissimilarity!UG6="X",1,0))</f>
        <v>0</v>
      </c>
      <c r="UH3">
        <f>IF(SUM(Dissimilarity!UH6)&gt;0,1,IF(Dissimilarity!UH6="X",1,0))</f>
        <v>0</v>
      </c>
      <c r="UI3">
        <f>IF(SUM(Dissimilarity!UI6)&gt;0,1,IF(Dissimilarity!UI6="X",1,0))</f>
        <v>0</v>
      </c>
      <c r="UJ3">
        <f>IF(SUM(Dissimilarity!UJ6)&gt;0,1,IF(Dissimilarity!UJ6="X",1,0))</f>
        <v>0</v>
      </c>
      <c r="UK3">
        <f>IF(SUM(Dissimilarity!UK6)&gt;0,1,IF(Dissimilarity!UK6="X",1,0))</f>
        <v>0</v>
      </c>
      <c r="UL3">
        <f>IF(SUM(Dissimilarity!UL6)&gt;0,1,IF(Dissimilarity!UL6="X",1,0))</f>
        <v>0</v>
      </c>
      <c r="UM3">
        <f>IF(SUM(Dissimilarity!UM6)&gt;0,1,IF(Dissimilarity!UM6="X",1,0))</f>
        <v>0</v>
      </c>
      <c r="UN3">
        <f>IF(SUM(Dissimilarity!UN6)&gt;0,1,IF(Dissimilarity!UN6="X",1,0))</f>
        <v>0</v>
      </c>
      <c r="UO3">
        <f>IF(SUM(Dissimilarity!UO6)&gt;0,1,IF(Dissimilarity!UO6="X",1,0))</f>
        <v>0</v>
      </c>
      <c r="UP3">
        <f>IF(SUM(Dissimilarity!UP6)&gt;0,1,IF(Dissimilarity!UP6="X",1,0))</f>
        <v>0</v>
      </c>
      <c r="UQ3">
        <f>IF(SUM(Dissimilarity!UQ6)&gt;0,1,IF(Dissimilarity!UQ6="X",1,0))</f>
        <v>0</v>
      </c>
      <c r="UR3">
        <f>IF(SUM(Dissimilarity!UR6)&gt;0,1,IF(Dissimilarity!UR6="X",1,0))</f>
        <v>0</v>
      </c>
      <c r="US3">
        <f>IF(SUM(Dissimilarity!US6)&gt;0,1,IF(Dissimilarity!US6="X",1,0))</f>
        <v>0</v>
      </c>
      <c r="UT3">
        <f>IF(SUM(Dissimilarity!UT6)&gt;0,1,IF(Dissimilarity!UT6="X",1,0))</f>
        <v>0</v>
      </c>
      <c r="UU3">
        <f>IF(SUM(Dissimilarity!UU6)&gt;0,1,IF(Dissimilarity!UU6="X",1,0))</f>
        <v>0</v>
      </c>
      <c r="UV3">
        <f>IF(SUM(Dissimilarity!UV6)&gt;0,1,IF(Dissimilarity!UV6="X",1,0))</f>
        <v>0</v>
      </c>
      <c r="UW3">
        <f>IF(SUM(Dissimilarity!UW6)&gt;0,1,IF(Dissimilarity!UW6="X",1,0))</f>
        <v>0</v>
      </c>
      <c r="UX3">
        <f>IF(SUM(Dissimilarity!UX6)&gt;0,1,IF(Dissimilarity!UX6="X",1,0))</f>
        <v>0</v>
      </c>
      <c r="UY3">
        <f>IF(SUM(Dissimilarity!UY6)&gt;0,1,IF(Dissimilarity!UY6="X",1,0))</f>
        <v>0</v>
      </c>
      <c r="UZ3">
        <f>IF(SUM(Dissimilarity!UZ6)&gt;0,1,IF(Dissimilarity!UZ6="X",1,0))</f>
        <v>0</v>
      </c>
      <c r="VA3">
        <f>IF(SUM(Dissimilarity!VA6)&gt;0,1,IF(Dissimilarity!VA6="X",1,0))</f>
        <v>0</v>
      </c>
      <c r="VB3">
        <f>IF(SUM(Dissimilarity!VB6)&gt;0,1,IF(Dissimilarity!VB6="X",1,0))</f>
        <v>0</v>
      </c>
      <c r="VC3">
        <f>IF(SUM(Dissimilarity!VC6)&gt;0,1,IF(Dissimilarity!VC6="X",1,0))</f>
        <v>0</v>
      </c>
      <c r="VD3">
        <f>IF(SUM(Dissimilarity!VD6)&gt;0,1,IF(Dissimilarity!VD6="X",1,0))</f>
        <v>0</v>
      </c>
      <c r="VE3">
        <f>IF(SUM(Dissimilarity!VE6)&gt;0,1,IF(Dissimilarity!VE6="X",1,0))</f>
        <v>0</v>
      </c>
      <c r="VF3">
        <f>IF(SUM(Dissimilarity!VF6)&gt;0,1,IF(Dissimilarity!VF6="X",1,0))</f>
        <v>0</v>
      </c>
      <c r="VG3">
        <f>IF(SUM(Dissimilarity!VG6)&gt;0,1,IF(Dissimilarity!VG6="X",1,0))</f>
        <v>0</v>
      </c>
      <c r="VH3">
        <f>IF(SUM(Dissimilarity!VH6)&gt;0,1,IF(Dissimilarity!VH6="X",1,0))</f>
        <v>0</v>
      </c>
      <c r="VI3">
        <f>IF(SUM(Dissimilarity!VI6)&gt;0,1,IF(Dissimilarity!VI6="X",1,0))</f>
        <v>0</v>
      </c>
      <c r="VJ3">
        <f>IF(SUM(Dissimilarity!VJ6)&gt;0,1,IF(Dissimilarity!VJ6="X",1,0))</f>
        <v>0</v>
      </c>
      <c r="VK3">
        <f>IF(SUM(Dissimilarity!VK6)&gt;0,1,IF(Dissimilarity!VK6="X",1,0))</f>
        <v>0</v>
      </c>
      <c r="VL3">
        <f>IF(SUM(Dissimilarity!VL6)&gt;0,1,IF(Dissimilarity!VL6="X",1,0))</f>
        <v>0</v>
      </c>
      <c r="VM3">
        <f>IF(SUM(Dissimilarity!VM6)&gt;0,1,IF(Dissimilarity!VM6="X",1,0))</f>
        <v>0</v>
      </c>
      <c r="VN3">
        <f>IF(SUM(Dissimilarity!VN6)&gt;0,1,IF(Dissimilarity!VN6="X",1,0))</f>
        <v>0</v>
      </c>
      <c r="VO3">
        <f>IF(SUM(Dissimilarity!VO6)&gt;0,1,IF(Dissimilarity!VO6="X",1,0))</f>
        <v>0</v>
      </c>
      <c r="VP3">
        <f>IF(SUM(Dissimilarity!VP6)&gt;0,1,IF(Dissimilarity!VP6="X",1,0))</f>
        <v>0</v>
      </c>
      <c r="VQ3">
        <f>IF(SUM(Dissimilarity!VQ6)&gt;0,1,IF(Dissimilarity!VQ6="X",1,0))</f>
        <v>0</v>
      </c>
      <c r="VR3">
        <f>IF(SUM(Dissimilarity!VR6)&gt;0,1,IF(Dissimilarity!VR6="X",1,0))</f>
        <v>0</v>
      </c>
      <c r="VS3">
        <f>IF(SUM(Dissimilarity!VS6)&gt;0,1,IF(Dissimilarity!VS6="X",1,0))</f>
        <v>0</v>
      </c>
      <c r="VT3">
        <f>IF(SUM(Dissimilarity!VT6)&gt;0,1,IF(Dissimilarity!VT6="X",1,0))</f>
        <v>0</v>
      </c>
      <c r="VU3">
        <f>IF(SUM(Dissimilarity!VU6)&gt;0,1,IF(Dissimilarity!VU6="X",1,0))</f>
        <v>0</v>
      </c>
      <c r="VV3">
        <f>IF(SUM(Dissimilarity!VV6)&gt;0,1,IF(Dissimilarity!VV6="X",1,0))</f>
        <v>0</v>
      </c>
      <c r="VW3">
        <f>IF(SUM(Dissimilarity!VW6)&gt;0,1,IF(Dissimilarity!VW6="X",1,0))</f>
        <v>0</v>
      </c>
      <c r="VX3">
        <f>IF(SUM(Dissimilarity!VX6)&gt;0,1,IF(Dissimilarity!VX6="X",1,0))</f>
        <v>0</v>
      </c>
      <c r="VY3">
        <f>IF(SUM(Dissimilarity!VY6)&gt;0,1,IF(Dissimilarity!VY6="X",1,0))</f>
        <v>0</v>
      </c>
      <c r="VZ3">
        <f>IF(SUM(Dissimilarity!VZ6)&gt;0,1,IF(Dissimilarity!VZ6="X",1,0))</f>
        <v>0</v>
      </c>
      <c r="WA3">
        <f>IF(SUM(Dissimilarity!WA6)&gt;0,1,IF(Dissimilarity!WA6="X",1,0))</f>
        <v>0</v>
      </c>
      <c r="WB3">
        <f>IF(SUM(Dissimilarity!WB6)&gt;0,1,IF(Dissimilarity!WB6="X",1,0))</f>
        <v>0</v>
      </c>
      <c r="WC3">
        <f>IF(SUM(Dissimilarity!WC6)&gt;0,1,IF(Dissimilarity!WC6="X",1,0))</f>
        <v>0</v>
      </c>
      <c r="WD3">
        <f>IF(SUM(Dissimilarity!WD6)&gt;0,1,IF(Dissimilarity!WD6="X",1,0))</f>
        <v>0</v>
      </c>
      <c r="WE3">
        <f>IF(SUM(Dissimilarity!WE6)&gt;0,1,IF(Dissimilarity!WE6="X",1,0))</f>
        <v>0</v>
      </c>
      <c r="WF3">
        <f>IF(SUM(Dissimilarity!WF6)&gt;0,1,IF(Dissimilarity!WF6="X",1,0))</f>
        <v>0</v>
      </c>
      <c r="WG3">
        <f>IF(SUM(Dissimilarity!WG6)&gt;0,1,IF(Dissimilarity!WG6="X",1,0))</f>
        <v>0</v>
      </c>
      <c r="WH3">
        <f>IF(SUM(Dissimilarity!WH6)&gt;0,1,IF(Dissimilarity!WH6="X",1,0))</f>
        <v>0</v>
      </c>
      <c r="WI3">
        <f>IF(SUM(Dissimilarity!WI6)&gt;0,1,IF(Dissimilarity!WI6="X",1,0))</f>
        <v>0</v>
      </c>
      <c r="WJ3">
        <f>IF(SUM(Dissimilarity!WJ6)&gt;0,1,IF(Dissimilarity!WJ6="X",1,0))</f>
        <v>0</v>
      </c>
      <c r="WK3">
        <f>IF(SUM(Dissimilarity!WK6)&gt;0,1,IF(Dissimilarity!WK6="X",1,0))</f>
        <v>0</v>
      </c>
      <c r="WL3">
        <f>IF(SUM(Dissimilarity!WL6)&gt;0,1,IF(Dissimilarity!WL6="X",1,0))</f>
        <v>0</v>
      </c>
      <c r="WM3">
        <f>IF(SUM(Dissimilarity!WM6)&gt;0,1,IF(Dissimilarity!WM6="X",1,0))</f>
        <v>0</v>
      </c>
      <c r="WN3">
        <f>IF(SUM(Dissimilarity!WN6)&gt;0,1,IF(Dissimilarity!WN6="X",1,0))</f>
        <v>0</v>
      </c>
      <c r="WO3">
        <f>IF(SUM(Dissimilarity!WO6)&gt;0,1,IF(Dissimilarity!WO6="X",1,0))</f>
        <v>0</v>
      </c>
      <c r="WP3">
        <f>IF(SUM(Dissimilarity!WP6)&gt;0,1,IF(Dissimilarity!WP6="X",1,0))</f>
        <v>0</v>
      </c>
      <c r="WQ3">
        <f>IF(SUM(Dissimilarity!WQ6)&gt;0,1,IF(Dissimilarity!WQ6="X",1,0))</f>
        <v>0</v>
      </c>
      <c r="WR3">
        <f>IF(SUM(Dissimilarity!WR6)&gt;0,1,IF(Dissimilarity!WR6="X",1,0))</f>
        <v>0</v>
      </c>
      <c r="WS3">
        <f>IF(SUM(Dissimilarity!WS6)&gt;0,1,IF(Dissimilarity!WS6="X",1,0))</f>
        <v>0</v>
      </c>
      <c r="WT3">
        <f>IF(SUM(Dissimilarity!WT6)&gt;0,1,IF(Dissimilarity!WT6="X",1,0))</f>
        <v>0</v>
      </c>
      <c r="WU3">
        <f>IF(SUM(Dissimilarity!WU6)&gt;0,1,IF(Dissimilarity!WU6="X",1,0))</f>
        <v>0</v>
      </c>
      <c r="WV3">
        <f>IF(SUM(Dissimilarity!WV6)&gt;0,1,IF(Dissimilarity!WV6="X",1,0))</f>
        <v>0</v>
      </c>
      <c r="WW3">
        <f>IF(SUM(Dissimilarity!WW6)&gt;0,1,IF(Dissimilarity!WW6="X",1,0))</f>
        <v>0</v>
      </c>
      <c r="WX3">
        <f>IF(SUM(Dissimilarity!WX6)&gt;0,1,IF(Dissimilarity!WX6="X",1,0))</f>
        <v>0</v>
      </c>
      <c r="WY3">
        <f>IF(SUM(Dissimilarity!WY6)&gt;0,1,IF(Dissimilarity!WY6="X",1,0))</f>
        <v>0</v>
      </c>
      <c r="WZ3">
        <f>IF(SUM(Dissimilarity!WZ6)&gt;0,1,IF(Dissimilarity!WZ6="X",1,0))</f>
        <v>0</v>
      </c>
      <c r="XA3">
        <f>IF(SUM(Dissimilarity!XA6)&gt;0,1,IF(Dissimilarity!XA6="X",1,0))</f>
        <v>0</v>
      </c>
      <c r="XB3">
        <f>IF(SUM(Dissimilarity!XB6)&gt;0,1,IF(Dissimilarity!XB6="X",1,0))</f>
        <v>0</v>
      </c>
      <c r="XC3">
        <f>IF(SUM(Dissimilarity!XC6)&gt;0,1,IF(Dissimilarity!XC6="X",1,0))</f>
        <v>0</v>
      </c>
      <c r="XD3">
        <f>IF(SUM(Dissimilarity!XD6)&gt;0,1,IF(Dissimilarity!XD6="X",1,0))</f>
        <v>1</v>
      </c>
      <c r="XE3">
        <f>IF(SUM(Dissimilarity!XE6)&gt;0,1,IF(Dissimilarity!XE6="X",1,0))</f>
        <v>0</v>
      </c>
      <c r="XF3">
        <f>IF(SUM(Dissimilarity!XF6)&gt;0,1,IF(Dissimilarity!XF6="X",1,0))</f>
        <v>0</v>
      </c>
      <c r="XG3">
        <f>IF(SUM(Dissimilarity!XG6)&gt;0,1,IF(Dissimilarity!XG6="X",1,0))</f>
        <v>0</v>
      </c>
      <c r="XH3">
        <f>IF(SUM(Dissimilarity!XH6)&gt;0,1,IF(Dissimilarity!XH6="X",1,0))</f>
        <v>0</v>
      </c>
      <c r="XI3">
        <f>IF(SUM(Dissimilarity!XI6)&gt;0,1,IF(Dissimilarity!XI6="X",1,0))</f>
        <v>0</v>
      </c>
      <c r="XJ3">
        <f>IF(SUM(Dissimilarity!XJ6)&gt;0,1,IF(Dissimilarity!XJ6="X",1,0))</f>
        <v>0</v>
      </c>
      <c r="XK3">
        <f>IF(SUM(Dissimilarity!XK6)&gt;0,1,IF(Dissimilarity!XK6="X",1,0))</f>
        <v>0</v>
      </c>
      <c r="XL3">
        <f>IF(SUM(Dissimilarity!XL6)&gt;0,1,IF(Dissimilarity!XL6="X",1,0))</f>
        <v>0</v>
      </c>
      <c r="XM3">
        <f>IF(SUM(Dissimilarity!XM6)&gt;0,1,IF(Dissimilarity!XM6="X",1,0))</f>
        <v>0</v>
      </c>
      <c r="XN3">
        <f>IF(SUM(Dissimilarity!XN6)&gt;0,1,IF(Dissimilarity!XN6="X",1,0))</f>
        <v>0</v>
      </c>
      <c r="XO3">
        <f>IF(SUM(Dissimilarity!XO6)&gt;0,1,IF(Dissimilarity!XO6="X",1,0))</f>
        <v>0</v>
      </c>
      <c r="XP3">
        <f>IF(SUM(Dissimilarity!XP6)&gt;0,1,IF(Dissimilarity!XP6="X",1,0))</f>
        <v>0</v>
      </c>
      <c r="XQ3">
        <f>IF(SUM(Dissimilarity!XQ6)&gt;0,1,IF(Dissimilarity!XQ6="X",1,0))</f>
        <v>0</v>
      </c>
      <c r="XR3">
        <f>IF(SUM(Dissimilarity!XR6)&gt;0,1,IF(Dissimilarity!XR6="X",1,0))</f>
        <v>0</v>
      </c>
      <c r="XS3">
        <f>IF(SUM(Dissimilarity!XS6)&gt;0,1,IF(Dissimilarity!XS6="X",1,0))</f>
        <v>1</v>
      </c>
      <c r="XT3">
        <f>IF(SUM(Dissimilarity!XT6)&gt;0,1,IF(Dissimilarity!XT6="X",1,0))</f>
        <v>1</v>
      </c>
      <c r="XU3">
        <f>IF(SUM(Dissimilarity!XU6)&gt;0,1,IF(Dissimilarity!XU6="X",1,0))</f>
        <v>0</v>
      </c>
      <c r="XV3">
        <f>IF(SUM(Dissimilarity!XV6)&gt;0,1,IF(Dissimilarity!XV6="X",1,0))</f>
        <v>0</v>
      </c>
      <c r="XW3">
        <f>IF(SUM(Dissimilarity!XW6)&gt;0,1,IF(Dissimilarity!XW6="X",1,0))</f>
        <v>1</v>
      </c>
      <c r="XX3">
        <f>IF(SUM(Dissimilarity!XX6)&gt;0,1,IF(Dissimilarity!XX6="X",1,0))</f>
        <v>0</v>
      </c>
      <c r="XY3">
        <f>IF(SUM(Dissimilarity!XY6)&gt;0,1,IF(Dissimilarity!XY6="X",1,0))</f>
        <v>0</v>
      </c>
      <c r="XZ3">
        <f>IF(SUM(Dissimilarity!XZ6)&gt;0,1,IF(Dissimilarity!XZ6="X",1,0))</f>
        <v>0</v>
      </c>
      <c r="YA3">
        <f>IF(SUM(Dissimilarity!YA6)&gt;0,1,IF(Dissimilarity!YA6="X",1,0))</f>
        <v>0</v>
      </c>
      <c r="YB3">
        <f>IF(SUM(Dissimilarity!YB6)&gt;0,1,IF(Dissimilarity!YB6="X",1,0))</f>
        <v>0</v>
      </c>
      <c r="YC3">
        <f>IF(SUM(Dissimilarity!YC6)&gt;0,1,IF(Dissimilarity!YC6="X",1,0))</f>
        <v>0</v>
      </c>
      <c r="YD3">
        <f>IF(SUM(Dissimilarity!YD6)&gt;0,1,IF(Dissimilarity!YD6="X",1,0))</f>
        <v>0</v>
      </c>
      <c r="YE3">
        <f>IF(SUM(Dissimilarity!YE6)&gt;0,1,IF(Dissimilarity!YE6="X",1,0))</f>
        <v>0</v>
      </c>
      <c r="YF3">
        <f>IF(SUM(Dissimilarity!YF6)&gt;0,1,IF(Dissimilarity!YF6="X",1,0))</f>
        <v>0</v>
      </c>
      <c r="YG3">
        <f>IF(SUM(Dissimilarity!YG6)&gt;0,1,IF(Dissimilarity!YG6="X",1,0))</f>
        <v>0</v>
      </c>
      <c r="YH3">
        <f>IF(SUM(Dissimilarity!YH6)&gt;0,1,IF(Dissimilarity!YH6="X",1,0))</f>
        <v>0</v>
      </c>
      <c r="YI3">
        <f>IF(SUM(Dissimilarity!YI6)&gt;0,1,IF(Dissimilarity!YI6="X",1,0))</f>
        <v>0</v>
      </c>
      <c r="YJ3">
        <f>IF(SUM(Dissimilarity!YJ6)&gt;0,1,IF(Dissimilarity!YJ6="X",1,0))</f>
        <v>0</v>
      </c>
      <c r="YK3">
        <f>IF(SUM(Dissimilarity!YK6)&gt;0,1,IF(Dissimilarity!YK6="X",1,0))</f>
        <v>0</v>
      </c>
      <c r="YL3">
        <f>IF(SUM(Dissimilarity!YL6)&gt;0,1,IF(Dissimilarity!YL6="X",1,0))</f>
        <v>0</v>
      </c>
      <c r="YM3">
        <f>IF(SUM(Dissimilarity!YM6)&gt;0,1,IF(Dissimilarity!YM6="X",1,0))</f>
        <v>0</v>
      </c>
      <c r="YN3">
        <f>IF(SUM(Dissimilarity!YN6)&gt;0,1,IF(Dissimilarity!YN6="X",1,0))</f>
        <v>0</v>
      </c>
      <c r="YO3">
        <f>IF(SUM(Dissimilarity!YO6)&gt;0,1,IF(Dissimilarity!YO6="X",1,0))</f>
        <v>0</v>
      </c>
      <c r="YP3">
        <f>IF(SUM(Dissimilarity!YP6)&gt;0,1,IF(Dissimilarity!YP6="X",1,0))</f>
        <v>0</v>
      </c>
      <c r="YQ3">
        <f>IF(SUM(Dissimilarity!YQ6)&gt;0,1,IF(Dissimilarity!YQ6="X",1,0))</f>
        <v>0</v>
      </c>
      <c r="YR3">
        <f>IF(SUM(Dissimilarity!YR6)&gt;0,1,IF(Dissimilarity!YR6="X",1,0))</f>
        <v>0</v>
      </c>
      <c r="YS3">
        <f>IF(SUM(Dissimilarity!YS6)&gt;0,1,IF(Dissimilarity!YS6="X",1,0))</f>
        <v>0</v>
      </c>
      <c r="YT3">
        <f>IF(SUM(Dissimilarity!YT6)&gt;0,1,IF(Dissimilarity!YT6="X",1,0))</f>
        <v>0</v>
      </c>
      <c r="YU3">
        <f>IF(SUM(Dissimilarity!YU6)&gt;0,1,IF(Dissimilarity!YU6="X",1,0))</f>
        <v>0</v>
      </c>
      <c r="YV3">
        <f>IF(SUM(Dissimilarity!YV6)&gt;0,1,IF(Dissimilarity!YV6="X",1,0))</f>
        <v>0</v>
      </c>
      <c r="YW3">
        <f>IF(SUM(Dissimilarity!YW6)&gt;0,1,IF(Dissimilarity!YW6="X",1,0))</f>
        <v>0</v>
      </c>
      <c r="YX3">
        <f>IF(SUM(Dissimilarity!YX6)&gt;0,1,IF(Dissimilarity!YX6="X",1,0))</f>
        <v>0</v>
      </c>
      <c r="YY3">
        <f>IF(SUM(Dissimilarity!YY6)&gt;0,1,IF(Dissimilarity!YY6="X",1,0))</f>
        <v>0</v>
      </c>
      <c r="YZ3">
        <f>IF(SUM(Dissimilarity!YZ6)&gt;0,1,IF(Dissimilarity!YZ6="X",1,0))</f>
        <v>0</v>
      </c>
      <c r="ZA3">
        <f>IF(SUM(Dissimilarity!ZA6)&gt;0,1,IF(Dissimilarity!ZA6="X",1,0))</f>
        <v>0</v>
      </c>
      <c r="ZB3">
        <f>IF(SUM(Dissimilarity!ZB6)&gt;0,1,IF(Dissimilarity!ZB6="X",1,0))</f>
        <v>0</v>
      </c>
      <c r="ZC3">
        <f>IF(SUM(Dissimilarity!ZC6)&gt;0,1,IF(Dissimilarity!ZC6="X",1,0))</f>
        <v>0</v>
      </c>
      <c r="ZD3">
        <f>IF(SUM(Dissimilarity!ZD6)&gt;0,1,IF(Dissimilarity!ZD6="X",1,0))</f>
        <v>0</v>
      </c>
      <c r="ZE3">
        <f>IF(SUM(Dissimilarity!ZE6)&gt;0,1,IF(Dissimilarity!ZE6="X",1,0))</f>
        <v>0</v>
      </c>
      <c r="ZF3">
        <f>IF(SUM(Dissimilarity!ZF6)&gt;0,1,IF(Dissimilarity!ZF6="X",1,0))</f>
        <v>0</v>
      </c>
      <c r="ZG3">
        <f>IF(SUM(Dissimilarity!ZG6)&gt;0,1,IF(Dissimilarity!ZG6="X",1,0))</f>
        <v>0</v>
      </c>
      <c r="ZH3">
        <f>IF(SUM(Dissimilarity!ZH6)&gt;0,1,IF(Dissimilarity!ZH6="X",1,0))</f>
        <v>0</v>
      </c>
      <c r="ZI3">
        <f>IF(SUM(Dissimilarity!ZI6)&gt;0,1,IF(Dissimilarity!ZI6="X",1,0))</f>
        <v>0</v>
      </c>
      <c r="ZJ3">
        <f>IF(SUM(Dissimilarity!ZJ6)&gt;0,1,IF(Dissimilarity!ZJ6="X",1,0))</f>
        <v>0</v>
      </c>
      <c r="ZK3">
        <f>IF(SUM(Dissimilarity!ZK6)&gt;0,1,IF(Dissimilarity!ZK6="X",1,0))</f>
        <v>0</v>
      </c>
      <c r="ZL3">
        <f>IF(SUM(Dissimilarity!ZL6)&gt;0,1,IF(Dissimilarity!ZL6="X",1,0))</f>
        <v>0</v>
      </c>
      <c r="ZM3">
        <f>IF(SUM(Dissimilarity!ZM6)&gt;0,1,IF(Dissimilarity!ZM6="X",1,0))</f>
        <v>0</v>
      </c>
      <c r="ZN3">
        <f>IF(SUM(Dissimilarity!ZN6)&gt;0,1,IF(Dissimilarity!ZN6="X",1,0))</f>
        <v>0</v>
      </c>
      <c r="ZO3">
        <f>IF(SUM(Dissimilarity!ZO6)&gt;0,1,IF(Dissimilarity!ZO6="X",1,0))</f>
        <v>0</v>
      </c>
      <c r="ZP3">
        <f>IF(SUM(Dissimilarity!ZP6)&gt;0,1,IF(Dissimilarity!ZP6="X",1,0))</f>
        <v>0</v>
      </c>
      <c r="ZQ3">
        <f>IF(SUM(Dissimilarity!ZQ6)&gt;0,1,IF(Dissimilarity!ZQ6="X",1,0))</f>
        <v>0</v>
      </c>
      <c r="ZR3">
        <f>IF(SUM(Dissimilarity!ZR6)&gt;0,1,IF(Dissimilarity!ZR6="X",1,0))</f>
        <v>0</v>
      </c>
      <c r="ZS3">
        <f>IF(SUM(Dissimilarity!ZS6)&gt;0,1,IF(Dissimilarity!ZS6="X",1,0))</f>
        <v>0</v>
      </c>
      <c r="ZT3">
        <f>IF(SUM(Dissimilarity!ZT6)&gt;0,1,IF(Dissimilarity!ZT6="X",1,0))</f>
        <v>0</v>
      </c>
      <c r="ZU3">
        <f>IF(SUM(Dissimilarity!ZU6)&gt;0,1,IF(Dissimilarity!ZU6="X",1,0))</f>
        <v>0</v>
      </c>
      <c r="ZV3">
        <f>IF(SUM(Dissimilarity!ZV6)&gt;0,1,IF(Dissimilarity!ZV6="X",1,0))</f>
        <v>0</v>
      </c>
      <c r="ZW3">
        <f>IF(SUM(Dissimilarity!ZW6)&gt;0,1,IF(Dissimilarity!ZW6="X",1,0))</f>
        <v>0</v>
      </c>
      <c r="ZX3">
        <f>IF(SUM(Dissimilarity!ZX6)&gt;0,1,IF(Dissimilarity!ZX6="X",1,0))</f>
        <v>0</v>
      </c>
      <c r="ZY3">
        <f>IF(SUM(Dissimilarity!ZY6)&gt;0,1,IF(Dissimilarity!ZY6="X",1,0))</f>
        <v>0</v>
      </c>
      <c r="ZZ3">
        <f>IF(SUM(Dissimilarity!ZZ6)&gt;0,1,IF(Dissimilarity!ZZ6="X",1,0))</f>
        <v>0</v>
      </c>
      <c r="AAA3">
        <f>IF(SUM(Dissimilarity!AAA6)&gt;0,1,IF(Dissimilarity!AAA6="X",1,0))</f>
        <v>0</v>
      </c>
      <c r="AAB3">
        <f>IF(SUM(Dissimilarity!AAB6)&gt;0,1,IF(Dissimilarity!AAB6="X",1,0))</f>
        <v>0</v>
      </c>
      <c r="AAC3">
        <f>IF(SUM(Dissimilarity!AAC6)&gt;0,1,IF(Dissimilarity!AAC6="X",1,0))</f>
        <v>0</v>
      </c>
      <c r="AAD3">
        <f>IF(SUM(Dissimilarity!AAD6)&gt;0,1,IF(Dissimilarity!AAD6="X",1,0))</f>
        <v>0</v>
      </c>
      <c r="AAE3">
        <f>IF(SUM(Dissimilarity!AAE6)&gt;0,1,IF(Dissimilarity!AAE6="X",1,0))</f>
        <v>0</v>
      </c>
      <c r="AAF3">
        <f>IF(SUM(Dissimilarity!AAF6)&gt;0,1,IF(Dissimilarity!AAF6="X",1,0))</f>
        <v>0</v>
      </c>
      <c r="AAG3">
        <f>IF(SUM(Dissimilarity!AAG6)&gt;0,1,IF(Dissimilarity!AAG6="X",1,0))</f>
        <v>0</v>
      </c>
      <c r="AAH3">
        <f>IF(SUM(Dissimilarity!AAH6)&gt;0,1,IF(Dissimilarity!AAH6="X",1,0))</f>
        <v>0</v>
      </c>
      <c r="AAI3">
        <f>IF(SUM(Dissimilarity!AAI6)&gt;0,1,IF(Dissimilarity!AAI6="X",1,0))</f>
        <v>0</v>
      </c>
      <c r="AAJ3">
        <f>IF(SUM(Dissimilarity!AAJ6)&gt;0,1,IF(Dissimilarity!AAJ6="X",1,0))</f>
        <v>0</v>
      </c>
      <c r="AAK3">
        <f>IF(SUM(Dissimilarity!AAK6)&gt;0,1,IF(Dissimilarity!AAK6="X",1,0))</f>
        <v>0</v>
      </c>
      <c r="AAL3">
        <f>IF(SUM(Dissimilarity!AAL6)&gt;0,1,IF(Dissimilarity!AAL6="X",1,0))</f>
        <v>0</v>
      </c>
      <c r="AAM3">
        <f>IF(SUM(Dissimilarity!AAM6)&gt;0,1,IF(Dissimilarity!AAM6="X",1,0))</f>
        <v>0</v>
      </c>
      <c r="AAN3">
        <f>IF(SUM(Dissimilarity!AAN6)&gt;0,1,IF(Dissimilarity!AAN6="X",1,0))</f>
        <v>0</v>
      </c>
      <c r="AAO3">
        <f>IF(SUM(Dissimilarity!AAO6)&gt;0,1,IF(Dissimilarity!AAO6="X",1,0))</f>
        <v>0</v>
      </c>
      <c r="AAP3">
        <f>IF(SUM(Dissimilarity!AAP6)&gt;0,1,IF(Dissimilarity!AAP6="X",1,0))</f>
        <v>0</v>
      </c>
      <c r="AAQ3">
        <f>IF(SUM(Dissimilarity!AAQ6)&gt;0,1,IF(Dissimilarity!AAQ6="X",1,0))</f>
        <v>0</v>
      </c>
      <c r="AAR3">
        <f>IF(SUM(Dissimilarity!AAR6)&gt;0,1,IF(Dissimilarity!AAR6="X",1,0))</f>
        <v>0</v>
      </c>
      <c r="AAS3">
        <f>IF(SUM(Dissimilarity!AAS6)&gt;0,1,IF(Dissimilarity!AAS6="X",1,0))</f>
        <v>0</v>
      </c>
      <c r="AAT3">
        <f>IF(SUM(Dissimilarity!AAT6)&gt;0,1,IF(Dissimilarity!AAT6="X",1,0))</f>
        <v>0</v>
      </c>
      <c r="AAU3">
        <f>IF(SUM(Dissimilarity!AAU6)&gt;0,1,IF(Dissimilarity!AAU6="X",1,0))</f>
        <v>0</v>
      </c>
      <c r="AAV3">
        <f>IF(SUM(Dissimilarity!AAV6)&gt;0,1,IF(Dissimilarity!AAV6="X",1,0))</f>
        <v>0</v>
      </c>
      <c r="AAW3">
        <f>IF(SUM(Dissimilarity!AAW6)&gt;0,1,IF(Dissimilarity!AAW6="X",1,0))</f>
        <v>0</v>
      </c>
      <c r="AAX3">
        <f>IF(SUM(Dissimilarity!AAX6)&gt;0,1,IF(Dissimilarity!AAX6="X",1,0))</f>
        <v>0</v>
      </c>
      <c r="AAY3">
        <f>IF(SUM(Dissimilarity!AAY6)&gt;0,1,IF(Dissimilarity!AAY6="X",1,0))</f>
        <v>0</v>
      </c>
      <c r="AAZ3">
        <f>IF(SUM(Dissimilarity!AAZ6)&gt;0,1,IF(Dissimilarity!AAZ6="X",1,0))</f>
        <v>0</v>
      </c>
      <c r="ABA3">
        <f>IF(SUM(Dissimilarity!ABA6)&gt;0,1,IF(Dissimilarity!ABA6="X",1,0))</f>
        <v>0</v>
      </c>
      <c r="ABB3">
        <f>IF(SUM(Dissimilarity!ABB6)&gt;0,1,IF(Dissimilarity!ABB6="X",1,0))</f>
        <v>0</v>
      </c>
      <c r="ABC3">
        <f>IF(SUM(Dissimilarity!ABC6)&gt;0,1,IF(Dissimilarity!ABC6="X",1,0))</f>
        <v>0</v>
      </c>
      <c r="ABD3">
        <f>IF(SUM(Dissimilarity!ABD6)&gt;0,1,IF(Dissimilarity!ABD6="X",1,0))</f>
        <v>0</v>
      </c>
      <c r="ABE3">
        <f>IF(SUM(Dissimilarity!ABE6)&gt;0,1,IF(Dissimilarity!ABE6="X",1,0))</f>
        <v>0</v>
      </c>
      <c r="ABF3">
        <f>IF(SUM(Dissimilarity!ABF6)&gt;0,1,IF(Dissimilarity!ABF6="X",1,0))</f>
        <v>0</v>
      </c>
      <c r="ABG3">
        <f>IF(SUM(Dissimilarity!ABG6)&gt;0,1,IF(Dissimilarity!ABG6="X",1,0))</f>
        <v>0</v>
      </c>
      <c r="ABH3">
        <f>IF(SUM(Dissimilarity!ABH6)&gt;0,1,IF(Dissimilarity!ABH6="X",1,0))</f>
        <v>0</v>
      </c>
      <c r="ABI3">
        <f>IF(SUM(Dissimilarity!ABI6)&gt;0,1,IF(Dissimilarity!ABI6="X",1,0))</f>
        <v>0</v>
      </c>
      <c r="ABJ3">
        <f>IF(SUM(Dissimilarity!ABJ6)&gt;0,1,IF(Dissimilarity!ABJ6="X",1,0))</f>
        <v>0</v>
      </c>
      <c r="ABK3">
        <f>IF(SUM(Dissimilarity!ABK6)&gt;0,1,IF(Dissimilarity!ABK6="X",1,0))</f>
        <v>0</v>
      </c>
      <c r="ABL3">
        <f>IF(SUM(Dissimilarity!ABL6)&gt;0,1,IF(Dissimilarity!ABL6="X",1,0))</f>
        <v>0</v>
      </c>
      <c r="ABM3">
        <f>IF(SUM(Dissimilarity!ABM6)&gt;0,1,IF(Dissimilarity!ABM6="X",1,0))</f>
        <v>0</v>
      </c>
      <c r="ABN3">
        <f>IF(SUM(Dissimilarity!ABN6)&gt;0,1,IF(Dissimilarity!ABN6="X",1,0))</f>
        <v>0</v>
      </c>
      <c r="ABO3">
        <f>IF(SUM(Dissimilarity!ABO6)&gt;0,1,IF(Dissimilarity!ABO6="X",1,0))</f>
        <v>0</v>
      </c>
      <c r="ABP3">
        <f>IF(SUM(Dissimilarity!ABP6)&gt;0,1,IF(Dissimilarity!ABP6="X",1,0))</f>
        <v>0</v>
      </c>
      <c r="ABQ3">
        <f>IF(SUM(Dissimilarity!ABQ6)&gt;0,1,IF(Dissimilarity!ABQ6="X",1,0))</f>
        <v>0</v>
      </c>
      <c r="ABR3">
        <f>IF(SUM(Dissimilarity!ABR6)&gt;0,1,IF(Dissimilarity!ABR6="X",1,0))</f>
        <v>0</v>
      </c>
      <c r="ABS3">
        <f>IF(SUM(Dissimilarity!ABS6)&gt;0,1,IF(Dissimilarity!ABS6="X",1,0))</f>
        <v>0</v>
      </c>
      <c r="ABT3">
        <f>IF(SUM(Dissimilarity!ABT6)&gt;0,1,IF(Dissimilarity!ABT6="X",1,0))</f>
        <v>0</v>
      </c>
      <c r="ABU3">
        <f>IF(SUM(Dissimilarity!ABU6)&gt;0,1,IF(Dissimilarity!ABU6="X",1,0))</f>
        <v>0</v>
      </c>
      <c r="ABV3">
        <f>IF(SUM(Dissimilarity!ABV6)&gt;0,1,IF(Dissimilarity!ABV6="X",1,0))</f>
        <v>0</v>
      </c>
      <c r="ABW3">
        <f>IF(SUM(Dissimilarity!ABW6)&gt;0,1,IF(Dissimilarity!ABW6="X",1,0))</f>
        <v>0</v>
      </c>
      <c r="ABX3">
        <f>IF(SUM(Dissimilarity!ABX6)&gt;0,1,IF(Dissimilarity!ABX6="X",1,0))</f>
        <v>0</v>
      </c>
      <c r="ABY3">
        <f>IF(SUM(Dissimilarity!ABY6)&gt;0,1,IF(Dissimilarity!ABY6="X",1,0))</f>
        <v>0</v>
      </c>
      <c r="ABZ3">
        <f>IF(SUM(Dissimilarity!ABZ6)&gt;0,1,IF(Dissimilarity!ABZ6="X",1,0))</f>
        <v>1</v>
      </c>
      <c r="ACA3">
        <f>IF(SUM(Dissimilarity!ACA6)&gt;0,1,IF(Dissimilarity!ACA6="X",1,0))</f>
        <v>0</v>
      </c>
      <c r="ACB3">
        <f>IF(SUM(Dissimilarity!ACB6)&gt;0,1,IF(Dissimilarity!ACB6="X",1,0))</f>
        <v>0</v>
      </c>
      <c r="ACC3">
        <f>IF(SUM(Dissimilarity!ACC6)&gt;0,1,IF(Dissimilarity!ACC6="X",1,0))</f>
        <v>0</v>
      </c>
      <c r="ACD3">
        <f>IF(SUM(Dissimilarity!ACD6)&gt;0,1,IF(Dissimilarity!ACD6="X",1,0))</f>
        <v>0</v>
      </c>
      <c r="ACE3">
        <f>IF(SUM(Dissimilarity!ACE6)&gt;0,1,IF(Dissimilarity!ACE6="X",1,0))</f>
        <v>0</v>
      </c>
      <c r="ACF3">
        <f>IF(SUM(Dissimilarity!ACF6)&gt;0,1,IF(Dissimilarity!ACF6="X",1,0))</f>
        <v>0</v>
      </c>
      <c r="ACG3">
        <f>IF(SUM(Dissimilarity!ACG6)&gt;0,1,IF(Dissimilarity!ACG6="X",1,0))</f>
        <v>0</v>
      </c>
      <c r="ACH3">
        <f>IF(SUM(Dissimilarity!ACH6)&gt;0,1,IF(Dissimilarity!ACH6="X",1,0))</f>
        <v>0</v>
      </c>
      <c r="ACI3">
        <f>IF(SUM(Dissimilarity!ACI6)&gt;0,1,IF(Dissimilarity!ACI6="X",1,0))</f>
        <v>0</v>
      </c>
      <c r="ACJ3">
        <f>IF(SUM(Dissimilarity!ACJ6)&gt;0,1,IF(Dissimilarity!ACJ6="X",1,0))</f>
        <v>0</v>
      </c>
      <c r="ACK3">
        <f>IF(SUM(Dissimilarity!ACK6)&gt;0,1,IF(Dissimilarity!ACK6="X",1,0))</f>
        <v>1</v>
      </c>
      <c r="ACL3">
        <f>IF(SUM(Dissimilarity!ACL6)&gt;0,1,IF(Dissimilarity!ACL6="X",1,0))</f>
        <v>0</v>
      </c>
      <c r="ACM3">
        <f>IF(SUM(Dissimilarity!ACM6)&gt;0,1,IF(Dissimilarity!ACM6="X",1,0))</f>
        <v>0</v>
      </c>
      <c r="ACN3">
        <f>IF(SUM(Dissimilarity!ACN6)&gt;0,1,IF(Dissimilarity!ACN6="X",1,0))</f>
        <v>0</v>
      </c>
      <c r="ACO3">
        <f>IF(SUM(Dissimilarity!ACO6)&gt;0,1,IF(Dissimilarity!ACO6="X",1,0))</f>
        <v>0</v>
      </c>
      <c r="ACP3">
        <f>IF(SUM(Dissimilarity!ACP6)&gt;0,1,IF(Dissimilarity!ACP6="X",1,0))</f>
        <v>0</v>
      </c>
      <c r="ACQ3">
        <f>IF(SUM(Dissimilarity!ACQ6)&gt;0,1,IF(Dissimilarity!ACQ6="X",1,0))</f>
        <v>0</v>
      </c>
      <c r="ACR3">
        <f>IF(SUM(Dissimilarity!ACR6)&gt;0,1,IF(Dissimilarity!ACR6="X",1,0))</f>
        <v>1</v>
      </c>
      <c r="ACS3">
        <f>IF(SUM(Dissimilarity!ACS6)&gt;0,1,IF(Dissimilarity!ACS6="X",1,0))</f>
        <v>0</v>
      </c>
      <c r="ACT3">
        <f>IF(SUM(Dissimilarity!ACT6)&gt;0,1,IF(Dissimilarity!ACT6="X",1,0))</f>
        <v>1</v>
      </c>
      <c r="ACU3">
        <f>IF(SUM(Dissimilarity!ACU6)&gt;0,1,IF(Dissimilarity!ACU6="X",1,0))</f>
        <v>0</v>
      </c>
      <c r="ACV3">
        <f>IF(SUM(Dissimilarity!ACV6)&gt;0,1,IF(Dissimilarity!ACV6="X",1,0))</f>
        <v>0</v>
      </c>
      <c r="ACW3">
        <f>IF(SUM(Dissimilarity!ACW6)&gt;0,1,IF(Dissimilarity!ACW6="X",1,0))</f>
        <v>0</v>
      </c>
      <c r="ACX3">
        <f>IF(SUM(Dissimilarity!ACX6)&gt;0,1,IF(Dissimilarity!ACX6="X",1,0))</f>
        <v>0</v>
      </c>
      <c r="ACY3">
        <f>IF(SUM(Dissimilarity!ACY6)&gt;0,1,IF(Dissimilarity!ACY6="X",1,0))</f>
        <v>0</v>
      </c>
      <c r="ACZ3">
        <f>IF(SUM(Dissimilarity!ACZ6)&gt;0,1,IF(Dissimilarity!ACZ6="X",1,0))</f>
        <v>0</v>
      </c>
      <c r="ADA3">
        <f>IF(SUM(Dissimilarity!ADA6)&gt;0,1,IF(Dissimilarity!ADA6="X",1,0))</f>
        <v>0</v>
      </c>
      <c r="ADB3">
        <f>IF(SUM(Dissimilarity!ADB6)&gt;0,1,IF(Dissimilarity!ADB6="X",1,0))</f>
        <v>0</v>
      </c>
      <c r="ADC3">
        <f>IF(SUM(Dissimilarity!ADC6)&gt;0,1,IF(Dissimilarity!ADC6="X",1,0))</f>
        <v>0</v>
      </c>
      <c r="ADD3">
        <f>IF(SUM(Dissimilarity!ADD6)&gt;0,1,IF(Dissimilarity!ADD6="X",1,0))</f>
        <v>0</v>
      </c>
      <c r="ADE3">
        <f>IF(SUM(Dissimilarity!ADE6)&gt;0,1,IF(Dissimilarity!ADE6="X",1,0))</f>
        <v>0</v>
      </c>
      <c r="ADF3">
        <f>IF(SUM(Dissimilarity!ADF6)&gt;0,1,IF(Dissimilarity!ADF6="X",1,0))</f>
        <v>0</v>
      </c>
      <c r="ADG3">
        <f>IF(SUM(Dissimilarity!ADG6)&gt;0,1,IF(Dissimilarity!ADG6="X",1,0))</f>
        <v>0</v>
      </c>
      <c r="ADH3">
        <f>IF(SUM(Dissimilarity!ADH6)&gt;0,1,IF(Dissimilarity!ADH6="X",1,0))</f>
        <v>0</v>
      </c>
      <c r="ADI3">
        <f>IF(SUM(Dissimilarity!ADI6)&gt;0,1,IF(Dissimilarity!ADI6="X",1,0))</f>
        <v>0</v>
      </c>
      <c r="ADJ3">
        <f>IF(SUM(Dissimilarity!ADJ6)&gt;0,1,IF(Dissimilarity!ADJ6="X",1,0))</f>
        <v>0</v>
      </c>
      <c r="ADK3">
        <f>IF(SUM(Dissimilarity!ADK6)&gt;0,1,IF(Dissimilarity!ADK6="X",1,0))</f>
        <v>0</v>
      </c>
      <c r="ADL3">
        <f>IF(SUM(Dissimilarity!ADL6)&gt;0,1,IF(Dissimilarity!ADL6="X",1,0))</f>
        <v>0</v>
      </c>
      <c r="ADM3">
        <f>IF(SUM(Dissimilarity!ADM6)&gt;0,1,IF(Dissimilarity!ADM6="X",1,0))</f>
        <v>0</v>
      </c>
      <c r="ADN3">
        <f>IF(SUM(Dissimilarity!ADN6)&gt;0,1,IF(Dissimilarity!ADN6="X",1,0))</f>
        <v>0</v>
      </c>
      <c r="ADO3">
        <f>IF(SUM(Dissimilarity!ADO6)&gt;0,1,IF(Dissimilarity!ADO6="X",1,0))</f>
        <v>0</v>
      </c>
      <c r="ADP3">
        <f>IF(SUM(Dissimilarity!ADP6)&gt;0,1,IF(Dissimilarity!ADP6="X",1,0))</f>
        <v>0</v>
      </c>
      <c r="ADQ3">
        <f>IF(SUM(Dissimilarity!ADQ6)&gt;0,1,IF(Dissimilarity!ADQ6="X",1,0))</f>
        <v>0</v>
      </c>
      <c r="ADR3">
        <f>IF(SUM(Dissimilarity!ADR6)&gt;0,1,IF(Dissimilarity!ADR6="X",1,0))</f>
        <v>0</v>
      </c>
      <c r="ADS3">
        <f>IF(SUM(Dissimilarity!ADS6)&gt;0,1,IF(Dissimilarity!ADS6="X",1,0))</f>
        <v>0</v>
      </c>
      <c r="ADT3">
        <f>IF(SUM(Dissimilarity!ADT6)&gt;0,1,IF(Dissimilarity!ADT6="X",1,0))</f>
        <v>0</v>
      </c>
      <c r="ADU3">
        <f>IF(SUM(Dissimilarity!ADU6)&gt;0,1,IF(Dissimilarity!ADU6="X",1,0))</f>
        <v>0</v>
      </c>
      <c r="ADV3">
        <f>IF(SUM(Dissimilarity!ADV6)&gt;0,1,IF(Dissimilarity!ADV6="X",1,0))</f>
        <v>0</v>
      </c>
      <c r="ADW3">
        <f>IF(SUM(Dissimilarity!ADW6)&gt;0,1,IF(Dissimilarity!ADW6="X",1,0))</f>
        <v>0</v>
      </c>
      <c r="ADX3">
        <f>IF(SUM(Dissimilarity!ADX6)&gt;0,1,IF(Dissimilarity!ADX6="X",1,0))</f>
        <v>0</v>
      </c>
      <c r="ADY3">
        <f>IF(SUM(Dissimilarity!ADY6)&gt;0,1,IF(Dissimilarity!ADY6="X",1,0))</f>
        <v>0</v>
      </c>
      <c r="ADZ3">
        <f>IF(SUM(Dissimilarity!ADZ6)&gt;0,1,IF(Dissimilarity!ADZ6="X",1,0))</f>
        <v>0</v>
      </c>
      <c r="AEA3">
        <f>IF(SUM(Dissimilarity!AEA6)&gt;0,1,IF(Dissimilarity!AEA6="X",1,0))</f>
        <v>0</v>
      </c>
      <c r="AEB3">
        <f>IF(SUM(Dissimilarity!AEB6)&gt;0,1,IF(Dissimilarity!AEB6="X",1,0))</f>
        <v>0</v>
      </c>
      <c r="AEC3">
        <f>IF(SUM(Dissimilarity!AEC6)&gt;0,1,IF(Dissimilarity!AEC6="X",1,0))</f>
        <v>0</v>
      </c>
      <c r="AED3">
        <f>IF(SUM(Dissimilarity!AED6)&gt;0,1,IF(Dissimilarity!AED6="X",1,0))</f>
        <v>0</v>
      </c>
      <c r="AEE3">
        <f>IF(SUM(Dissimilarity!AEE6)&gt;0,1,IF(Dissimilarity!AEE6="X",1,0))</f>
        <v>0</v>
      </c>
      <c r="AEF3">
        <f>IF(SUM(Dissimilarity!AEF6)&gt;0,1,IF(Dissimilarity!AEF6="X",1,0))</f>
        <v>0</v>
      </c>
      <c r="AEG3">
        <f>IF(SUM(Dissimilarity!AEG6)&gt;0,1,IF(Dissimilarity!AEG6="X",1,0))</f>
        <v>0</v>
      </c>
      <c r="AEH3">
        <f>IF(SUM(Dissimilarity!AEH6)&gt;0,1,IF(Dissimilarity!AEH6="X",1,0))</f>
        <v>0</v>
      </c>
      <c r="AEI3">
        <f>IF(SUM(Dissimilarity!AEI6)&gt;0,1,IF(Dissimilarity!AEI6="X",1,0))</f>
        <v>0</v>
      </c>
      <c r="AEJ3">
        <f>IF(SUM(Dissimilarity!AEJ6)&gt;0,1,IF(Dissimilarity!AEJ6="X",1,0))</f>
        <v>0</v>
      </c>
      <c r="AEK3">
        <f>IF(SUM(Dissimilarity!AEK6)&gt;0,1,IF(Dissimilarity!AEK6="X",1,0))</f>
        <v>0</v>
      </c>
      <c r="AEL3">
        <f>IF(SUM(Dissimilarity!AEL6)&gt;0,1,IF(Dissimilarity!AEL6="X",1,0))</f>
        <v>0</v>
      </c>
      <c r="AEM3">
        <f>IF(SUM(Dissimilarity!AEM6)&gt;0,1,IF(Dissimilarity!AEM6="X",1,0))</f>
        <v>0</v>
      </c>
      <c r="AEN3">
        <f>IF(SUM(Dissimilarity!AEN6)&gt;0,1,IF(Dissimilarity!AEN6="X",1,0))</f>
        <v>0</v>
      </c>
      <c r="AEO3">
        <f>IF(SUM(Dissimilarity!AEO6)&gt;0,1,IF(Dissimilarity!AEO6="X",1,0))</f>
        <v>0</v>
      </c>
      <c r="AEP3">
        <f>IF(SUM(Dissimilarity!AEP6)&gt;0,1,IF(Dissimilarity!AEP6="X",1,0))</f>
        <v>0</v>
      </c>
      <c r="AEQ3">
        <f>IF(SUM(Dissimilarity!AEQ6)&gt;0,1,IF(Dissimilarity!AEQ6="X",1,0))</f>
        <v>0</v>
      </c>
      <c r="AER3">
        <f>IF(SUM(Dissimilarity!AER6)&gt;0,1,IF(Dissimilarity!AER6="X",1,0))</f>
        <v>0</v>
      </c>
      <c r="AES3">
        <f>IF(SUM(Dissimilarity!AES6)&gt;0,1,IF(Dissimilarity!AES6="X",1,0))</f>
        <v>0</v>
      </c>
      <c r="AET3">
        <f>IF(SUM(Dissimilarity!AET6)&gt;0,1,IF(Dissimilarity!AET6="X",1,0))</f>
        <v>0</v>
      </c>
      <c r="AEU3">
        <f>IF(SUM(Dissimilarity!AEU6)&gt;0,1,IF(Dissimilarity!AEU6="X",1,0))</f>
        <v>0</v>
      </c>
      <c r="AEV3">
        <f>IF(SUM(Dissimilarity!AEV6)&gt;0,1,IF(Dissimilarity!AEV6="X",1,0))</f>
        <v>0</v>
      </c>
      <c r="AEW3">
        <f>IF(SUM(Dissimilarity!AEW6)&gt;0,1,IF(Dissimilarity!AEW6="X",1,0))</f>
        <v>0</v>
      </c>
      <c r="AEX3">
        <f>IF(SUM(Dissimilarity!AEX6)&gt;0,1,IF(Dissimilarity!AEX6="X",1,0))</f>
        <v>0</v>
      </c>
      <c r="AEY3">
        <f>IF(SUM(Dissimilarity!AEY6)&gt;0,1,IF(Dissimilarity!AEY6="X",1,0))</f>
        <v>0</v>
      </c>
      <c r="AEZ3">
        <f>IF(SUM(Dissimilarity!AEZ6)&gt;0,1,IF(Dissimilarity!AEZ6="X",1,0))</f>
        <v>0</v>
      </c>
      <c r="AFA3">
        <f>IF(SUM(Dissimilarity!AFA6)&gt;0,1,IF(Dissimilarity!AFA6="X",1,0))</f>
        <v>0</v>
      </c>
      <c r="AFB3">
        <f>IF(SUM(Dissimilarity!AFB6)&gt;0,1,IF(Dissimilarity!AFB6="X",1,0))</f>
        <v>0</v>
      </c>
      <c r="AFC3">
        <f>IF(SUM(Dissimilarity!AFC6)&gt;0,1,IF(Dissimilarity!AFC6="X",1,0))</f>
        <v>0</v>
      </c>
      <c r="AFD3">
        <f>IF(SUM(Dissimilarity!AFD6)&gt;0,1,IF(Dissimilarity!AFD6="X",1,0))</f>
        <v>0</v>
      </c>
      <c r="AFE3">
        <f>IF(SUM(Dissimilarity!AFE6)&gt;0,1,IF(Dissimilarity!AFE6="X",1,0))</f>
        <v>0</v>
      </c>
      <c r="AFF3">
        <f>IF(SUM(Dissimilarity!AFF6)&gt;0,1,IF(Dissimilarity!AFF6="X",1,0))</f>
        <v>0</v>
      </c>
      <c r="AFG3">
        <f>IF(SUM(Dissimilarity!AFG6)&gt;0,1,IF(Dissimilarity!AFG6="X",1,0))</f>
        <v>1</v>
      </c>
      <c r="AFH3">
        <f>IF(SUM(Dissimilarity!AFH6)&gt;0,1,IF(Dissimilarity!AFH6="X",1,0))</f>
        <v>0</v>
      </c>
      <c r="AFI3">
        <f>IF(SUM(Dissimilarity!AFI6)&gt;0,1,IF(Dissimilarity!AFI6="X",1,0))</f>
        <v>0</v>
      </c>
      <c r="AFJ3">
        <f>IF(SUM(Dissimilarity!AFJ6)&gt;0,1,IF(Dissimilarity!AFJ6="X",1,0))</f>
        <v>0</v>
      </c>
      <c r="AFK3">
        <f>IF(SUM(Dissimilarity!AFK6)&gt;0,1,IF(Dissimilarity!AFK6="X",1,0))</f>
        <v>0</v>
      </c>
      <c r="AFL3">
        <f>IF(SUM(Dissimilarity!AFL6)&gt;0,1,IF(Dissimilarity!AFL6="X",1,0))</f>
        <v>0</v>
      </c>
      <c r="AFM3">
        <f>IF(SUM(Dissimilarity!AFM6)&gt;0,1,IF(Dissimilarity!AFM6="X",1,0))</f>
        <v>0</v>
      </c>
      <c r="AFN3">
        <f>IF(SUM(Dissimilarity!AFN6)&gt;0,1,IF(Dissimilarity!AFN6="X",1,0))</f>
        <v>0</v>
      </c>
      <c r="AFO3">
        <f>IF(SUM(Dissimilarity!AFO6)&gt;0,1,IF(Dissimilarity!AFO6="X",1,0))</f>
        <v>0</v>
      </c>
      <c r="AFP3">
        <f>IF(SUM(Dissimilarity!AFP6)&gt;0,1,IF(Dissimilarity!AFP6="X",1,0))</f>
        <v>0</v>
      </c>
      <c r="AFQ3">
        <f>IF(SUM(Dissimilarity!AFQ6)&gt;0,1,IF(Dissimilarity!AFQ6="X",1,0))</f>
        <v>0</v>
      </c>
      <c r="AFR3">
        <f>IF(SUM(Dissimilarity!AFR6)&gt;0,1,IF(Dissimilarity!AFR6="X",1,0))</f>
        <v>0</v>
      </c>
      <c r="AFS3">
        <f>IF(SUM(Dissimilarity!AFS6)&gt;0,1,IF(Dissimilarity!AFS6="X",1,0))</f>
        <v>0</v>
      </c>
      <c r="AFT3">
        <f>IF(SUM(Dissimilarity!AFT6)&gt;0,1,IF(Dissimilarity!AFT6="X",1,0))</f>
        <v>0</v>
      </c>
      <c r="AFU3">
        <f>IF(SUM(Dissimilarity!AFU6)&gt;0,1,IF(Dissimilarity!AFU6="X",1,0))</f>
        <v>0</v>
      </c>
      <c r="AFV3">
        <f>IF(SUM(Dissimilarity!AFV6)&gt;0,1,IF(Dissimilarity!AFV6="X",1,0))</f>
        <v>0</v>
      </c>
      <c r="AFW3">
        <f>IF(SUM(Dissimilarity!AFW6)&gt;0,1,IF(Dissimilarity!AFW6="X",1,0))</f>
        <v>0</v>
      </c>
      <c r="AFX3">
        <f>IF(SUM(Dissimilarity!AFX6)&gt;0,1,IF(Dissimilarity!AFX6="X",1,0))</f>
        <v>0</v>
      </c>
      <c r="AFY3">
        <f>IF(SUM(Dissimilarity!AFY6)&gt;0,1,IF(Dissimilarity!AFY6="X",1,0))</f>
        <v>0</v>
      </c>
      <c r="AFZ3">
        <f>IF(SUM(Dissimilarity!AFZ6)&gt;0,1,IF(Dissimilarity!AFZ6="X",1,0))</f>
        <v>0</v>
      </c>
      <c r="AGA3">
        <f>IF(SUM(Dissimilarity!AGA6)&gt;0,1,IF(Dissimilarity!AGA6="X",1,0))</f>
        <v>1</v>
      </c>
      <c r="AGB3">
        <f>IF(SUM(Dissimilarity!AGB6)&gt;0,1,IF(Dissimilarity!AGB6="X",1,0))</f>
        <v>0</v>
      </c>
      <c r="AGC3">
        <f>IF(SUM(Dissimilarity!AGC6)&gt;0,1,IF(Dissimilarity!AGC6="X",1,0))</f>
        <v>0</v>
      </c>
      <c r="AGD3">
        <f>IF(SUM(Dissimilarity!AGD6)&gt;0,1,IF(Dissimilarity!AGD6="X",1,0))</f>
        <v>0</v>
      </c>
      <c r="AGE3">
        <f>IF(SUM(Dissimilarity!AGE6)&gt;0,1,IF(Dissimilarity!AGE6="X",1,0))</f>
        <v>0</v>
      </c>
      <c r="AGF3">
        <f>IF(SUM(Dissimilarity!AGF6)&gt;0,1,IF(Dissimilarity!AGF6="X",1,0))</f>
        <v>0</v>
      </c>
      <c r="AGG3">
        <f>IF(SUM(Dissimilarity!AGG6)&gt;0,1,IF(Dissimilarity!AGG6="X",1,0))</f>
        <v>0</v>
      </c>
      <c r="AGH3">
        <f>IF(SUM(Dissimilarity!AGH6)&gt;0,1,IF(Dissimilarity!AGH6="X",1,0))</f>
        <v>0</v>
      </c>
      <c r="AGI3">
        <f>IF(SUM(Dissimilarity!AGI6)&gt;0,1,IF(Dissimilarity!AGI6="X",1,0))</f>
        <v>0</v>
      </c>
      <c r="AGJ3">
        <f>IF(SUM(Dissimilarity!AGJ6)&gt;0,1,IF(Dissimilarity!AGJ6="X",1,0))</f>
        <v>0</v>
      </c>
      <c r="AGK3">
        <f>IF(SUM(Dissimilarity!AGK6)&gt;0,1,IF(Dissimilarity!AGK6="X",1,0))</f>
        <v>0</v>
      </c>
      <c r="AGL3">
        <f>IF(SUM(Dissimilarity!AGL6)&gt;0,1,IF(Dissimilarity!AGL6="X",1,0))</f>
        <v>0</v>
      </c>
      <c r="AGM3">
        <f>IF(SUM(Dissimilarity!AGM6)&gt;0,1,IF(Dissimilarity!AGM6="X",1,0))</f>
        <v>0</v>
      </c>
      <c r="AGN3">
        <f>IF(SUM(Dissimilarity!AGN6)&gt;0,1,IF(Dissimilarity!AGN6="X",1,0))</f>
        <v>0</v>
      </c>
      <c r="AGO3">
        <f>IF(SUM(Dissimilarity!AGO6)&gt;0,1,IF(Dissimilarity!AGO6="X",1,0))</f>
        <v>0</v>
      </c>
      <c r="AGP3">
        <f>IF(SUM(Dissimilarity!AGP6)&gt;0,1,IF(Dissimilarity!AGP6="X",1,0))</f>
        <v>0</v>
      </c>
      <c r="AGQ3">
        <f>IF(SUM(Dissimilarity!AGQ6)&gt;0,1,IF(Dissimilarity!AGQ6="X",1,0))</f>
        <v>0</v>
      </c>
      <c r="AGR3">
        <f>IF(SUM(Dissimilarity!AGR6)&gt;0,1,IF(Dissimilarity!AGR6="X",1,0))</f>
        <v>0</v>
      </c>
      <c r="AGS3">
        <f>IF(SUM(Dissimilarity!AGS6)&gt;0,1,IF(Dissimilarity!AGS6="X",1,0))</f>
        <v>1</v>
      </c>
      <c r="AGT3">
        <f>IF(SUM(Dissimilarity!AGT6)&gt;0,1,IF(Dissimilarity!AGT6="X",1,0))</f>
        <v>0</v>
      </c>
      <c r="AGU3">
        <f>IF(SUM(Dissimilarity!AGU6)&gt;0,1,IF(Dissimilarity!AGU6="X",1,0))</f>
        <v>0</v>
      </c>
      <c r="AGV3">
        <f>IF(SUM(Dissimilarity!AGV6)&gt;0,1,IF(Dissimilarity!AGV6="X",1,0))</f>
        <v>0</v>
      </c>
      <c r="AGW3">
        <f>IF(SUM(Dissimilarity!AGW6)&gt;0,1,IF(Dissimilarity!AGW6="X",1,0))</f>
        <v>0</v>
      </c>
      <c r="AGX3">
        <f>IF(SUM(Dissimilarity!AGX6)&gt;0,1,IF(Dissimilarity!AGX6="X",1,0))</f>
        <v>0</v>
      </c>
      <c r="AGY3">
        <f>IF(SUM(Dissimilarity!AGY6)&gt;0,1,IF(Dissimilarity!AGY6="X",1,0))</f>
        <v>1</v>
      </c>
      <c r="AGZ3">
        <f>IF(SUM(Dissimilarity!AGZ6)&gt;0,1,IF(Dissimilarity!AGZ6="X",1,0))</f>
        <v>0</v>
      </c>
      <c r="AHA3">
        <f>IF(SUM(Dissimilarity!AHA6)&gt;0,1,IF(Dissimilarity!AHA6="X",1,0))</f>
        <v>0</v>
      </c>
      <c r="AHB3">
        <f>IF(SUM(Dissimilarity!AHB6)&gt;0,1,IF(Dissimilarity!AHB6="X",1,0))</f>
        <v>0</v>
      </c>
      <c r="AHC3">
        <f>IF(SUM(Dissimilarity!AHC6)&gt;0,1,IF(Dissimilarity!AHC6="X",1,0))</f>
        <v>0</v>
      </c>
      <c r="AHD3">
        <f>IF(SUM(Dissimilarity!AHD6)&gt;0,1,IF(Dissimilarity!AHD6="X",1,0))</f>
        <v>1</v>
      </c>
      <c r="AHE3">
        <f>IF(SUM(Dissimilarity!AHE6)&gt;0,1,IF(Dissimilarity!AHE6="X",1,0))</f>
        <v>0</v>
      </c>
      <c r="AHF3">
        <f>IF(SUM(Dissimilarity!AHF6)&gt;0,1,IF(Dissimilarity!AHF6="X",1,0))</f>
        <v>0</v>
      </c>
      <c r="AHG3">
        <f>IF(SUM(Dissimilarity!AHG6)&gt;0,1,IF(Dissimilarity!AHG6="X",1,0))</f>
        <v>0</v>
      </c>
      <c r="AHH3">
        <f>IF(SUM(Dissimilarity!AHH6)&gt;0,1,IF(Dissimilarity!AHH6="X",1,0))</f>
        <v>0</v>
      </c>
      <c r="AHI3">
        <f>IF(SUM(Dissimilarity!AHI6)&gt;0,1,IF(Dissimilarity!AHI6="X",1,0))</f>
        <v>0</v>
      </c>
      <c r="AHJ3">
        <f>IF(SUM(Dissimilarity!AHJ6)&gt;0,1,IF(Dissimilarity!AHJ6="X",1,0))</f>
        <v>0</v>
      </c>
      <c r="AHK3">
        <f>IF(SUM(Dissimilarity!AHK6)&gt;0,1,IF(Dissimilarity!AHK6="X",1,0))</f>
        <v>1</v>
      </c>
      <c r="AHL3">
        <f>IF(SUM(Dissimilarity!AHL6)&gt;0,1,IF(Dissimilarity!AHL6="X",1,0))</f>
        <v>0</v>
      </c>
      <c r="AHM3">
        <f>IF(SUM(Dissimilarity!AHM6)&gt;0,1,IF(Dissimilarity!AHM6="X",1,0))</f>
        <v>0</v>
      </c>
      <c r="AHN3">
        <f>IF(SUM(Dissimilarity!AHN6)&gt;0,1,IF(Dissimilarity!AHN6="X",1,0))</f>
        <v>0</v>
      </c>
      <c r="AHO3">
        <f>IF(SUM(Dissimilarity!AHO6)&gt;0,1,IF(Dissimilarity!AHO6="X",1,0))</f>
        <v>0</v>
      </c>
      <c r="AHP3">
        <f>IF(SUM(Dissimilarity!AHP6)&gt;0,1,IF(Dissimilarity!AHP6="X",1,0))</f>
        <v>0</v>
      </c>
      <c r="AHQ3">
        <f>IF(SUM(Dissimilarity!AHQ6)&gt;0,1,IF(Dissimilarity!AHQ6="X",1,0))</f>
        <v>0</v>
      </c>
      <c r="AHR3">
        <f>IF(SUM(Dissimilarity!AHR6)&gt;0,1,IF(Dissimilarity!AHR6="X",1,0))</f>
        <v>0</v>
      </c>
      <c r="AHS3">
        <f>IF(SUM(Dissimilarity!AHS6)&gt;0,1,IF(Dissimilarity!AHS6="X",1,0))</f>
        <v>0</v>
      </c>
      <c r="AHT3">
        <f>IF(SUM(Dissimilarity!AHT6)&gt;0,1,IF(Dissimilarity!AHT6="X",1,0))</f>
        <v>0</v>
      </c>
      <c r="AHU3">
        <f>IF(SUM(Dissimilarity!AHU6)&gt;0,1,IF(Dissimilarity!AHU6="X",1,0))</f>
        <v>0</v>
      </c>
      <c r="AHV3">
        <f>IF(SUM(Dissimilarity!AHV6)&gt;0,1,IF(Dissimilarity!AHV6="X",1,0))</f>
        <v>0</v>
      </c>
      <c r="AHW3">
        <f>IF(SUM(Dissimilarity!AHW6)&gt;0,1,IF(Dissimilarity!AHW6="X",1,0))</f>
        <v>0</v>
      </c>
      <c r="AHX3">
        <f>IF(SUM(Dissimilarity!AHX6)&gt;0,1,IF(Dissimilarity!AHX6="X",1,0))</f>
        <v>0</v>
      </c>
      <c r="AHY3">
        <f>IF(SUM(Dissimilarity!AHY6)&gt;0,1,IF(Dissimilarity!AHY6="X",1,0))</f>
        <v>0</v>
      </c>
      <c r="AHZ3">
        <f>IF(SUM(Dissimilarity!AHZ6)&gt;0,1,IF(Dissimilarity!AHZ6="X",1,0))</f>
        <v>0</v>
      </c>
      <c r="AIA3">
        <f>IF(SUM(Dissimilarity!AIA6)&gt;0,1,IF(Dissimilarity!AIA6="X",1,0))</f>
        <v>0</v>
      </c>
      <c r="AIB3">
        <f>IF(SUM(Dissimilarity!AIB6)&gt;0,1,IF(Dissimilarity!AIB6="X",1,0))</f>
        <v>0</v>
      </c>
      <c r="AIC3">
        <f>IF(SUM(Dissimilarity!AIC6)&gt;0,1,IF(Dissimilarity!AIC6="X",1,0))</f>
        <v>0</v>
      </c>
      <c r="AID3">
        <f>IF(SUM(Dissimilarity!AID6)&gt;0,1,IF(Dissimilarity!AID6="X",1,0))</f>
        <v>0</v>
      </c>
      <c r="AIE3">
        <f>IF(SUM(Dissimilarity!AIE6)&gt;0,1,IF(Dissimilarity!AIE6="X",1,0))</f>
        <v>0</v>
      </c>
      <c r="AIF3">
        <f>IF(SUM(Dissimilarity!AIF6)&gt;0,1,IF(Dissimilarity!AIF6="X",1,0))</f>
        <v>0</v>
      </c>
      <c r="AIG3">
        <f>IF(SUM(Dissimilarity!AIG6)&gt;0,1,IF(Dissimilarity!AIG6="X",1,0))</f>
        <v>0</v>
      </c>
      <c r="AIH3">
        <f>IF(SUM(Dissimilarity!AIH6)&gt;0,1,IF(Dissimilarity!AIH6="X",1,0))</f>
        <v>0</v>
      </c>
      <c r="AII3">
        <f>IF(SUM(Dissimilarity!AII6)&gt;0,1,IF(Dissimilarity!AII6="X",1,0))</f>
        <v>0</v>
      </c>
      <c r="AIJ3">
        <f>IF(SUM(Dissimilarity!AIJ6)&gt;0,1,IF(Dissimilarity!AIJ6="X",1,0))</f>
        <v>0</v>
      </c>
      <c r="AIK3">
        <f>IF(SUM(Dissimilarity!AIK6)&gt;0,1,IF(Dissimilarity!AIK6="X",1,0))</f>
        <v>0</v>
      </c>
      <c r="AIL3">
        <f>IF(SUM(Dissimilarity!AIL6)&gt;0,1,IF(Dissimilarity!AIL6="X",1,0))</f>
        <v>0</v>
      </c>
      <c r="AIM3">
        <f>IF(SUM(Dissimilarity!AIM6)&gt;0,1,IF(Dissimilarity!AIM6="X",1,0))</f>
        <v>0</v>
      </c>
      <c r="AIN3">
        <f>IF(SUM(Dissimilarity!AIN6)&gt;0,1,IF(Dissimilarity!AIN6="X",1,0))</f>
        <v>0</v>
      </c>
      <c r="AIO3">
        <f>IF(SUM(Dissimilarity!AIO6)&gt;0,1,IF(Dissimilarity!AIO6="X",1,0))</f>
        <v>0</v>
      </c>
      <c r="AIP3">
        <f>IF(SUM(Dissimilarity!AIP6)&gt;0,1,IF(Dissimilarity!AIP6="X",1,0))</f>
        <v>0</v>
      </c>
      <c r="AIQ3">
        <f>IF(SUM(Dissimilarity!AIQ6)&gt;0,1,IF(Dissimilarity!AIQ6="X",1,0))</f>
        <v>0</v>
      </c>
      <c r="AIR3">
        <f>IF(SUM(Dissimilarity!AIR6)&gt;0,1,IF(Dissimilarity!AIR6="X",1,0))</f>
        <v>0</v>
      </c>
      <c r="AIS3">
        <f>IF(SUM(Dissimilarity!AIS6)&gt;0,1,IF(Dissimilarity!AIS6="X",1,0))</f>
        <v>0</v>
      </c>
      <c r="AIT3">
        <f>IF(SUM(Dissimilarity!AIT6)&gt;0,1,IF(Dissimilarity!AIT6="X",1,0))</f>
        <v>1</v>
      </c>
      <c r="AIU3">
        <f>IF(SUM(Dissimilarity!AIU6)&gt;0,1,IF(Dissimilarity!AIU6="X",1,0))</f>
        <v>0</v>
      </c>
      <c r="AIV3">
        <f>IF(SUM(Dissimilarity!AIV6)&gt;0,1,IF(Dissimilarity!AIV6="X",1,0))</f>
        <v>0</v>
      </c>
      <c r="AIW3">
        <f>IF(SUM(Dissimilarity!AIW6)&gt;0,1,IF(Dissimilarity!AIW6="X",1,0))</f>
        <v>0</v>
      </c>
      <c r="AIX3">
        <f>IF(SUM(Dissimilarity!AIX6)&gt;0,1,IF(Dissimilarity!AIX6="X",1,0))</f>
        <v>0</v>
      </c>
      <c r="AIY3">
        <f>IF(SUM(Dissimilarity!AIY6)&gt;0,1,IF(Dissimilarity!AIY6="X",1,0))</f>
        <v>0</v>
      </c>
      <c r="AIZ3">
        <f>IF(SUM(Dissimilarity!AIZ6)&gt;0,1,IF(Dissimilarity!AIZ6="X",1,0))</f>
        <v>0</v>
      </c>
      <c r="AJA3">
        <f>IF(SUM(Dissimilarity!AJA6)&gt;0,1,IF(Dissimilarity!AJA6="X",1,0))</f>
        <v>0</v>
      </c>
      <c r="AJB3">
        <f>IF(SUM(Dissimilarity!AJB6)&gt;0,1,IF(Dissimilarity!AJB6="X",1,0))</f>
        <v>0</v>
      </c>
      <c r="AJC3">
        <f>IF(SUM(Dissimilarity!AJC6)&gt;0,1,IF(Dissimilarity!AJC6="X",1,0))</f>
        <v>0</v>
      </c>
      <c r="AJD3">
        <f>IF(SUM(Dissimilarity!AJD6)&gt;0,1,IF(Dissimilarity!AJD6="X",1,0))</f>
        <v>1</v>
      </c>
      <c r="AJE3">
        <f>IF(SUM(Dissimilarity!AJE6)&gt;0,1,IF(Dissimilarity!AJE6="X",1,0))</f>
        <v>0</v>
      </c>
      <c r="AJF3">
        <f>IF(SUM(Dissimilarity!AJF6)&gt;0,1,IF(Dissimilarity!AJF6="X",1,0))</f>
        <v>0</v>
      </c>
      <c r="AJG3">
        <f>IF(SUM(Dissimilarity!AJG6)&gt;0,1,IF(Dissimilarity!AJG6="X",1,0))</f>
        <v>0</v>
      </c>
      <c r="AJH3">
        <f>IF(SUM(Dissimilarity!AJH6)&gt;0,1,IF(Dissimilarity!AJH6="X",1,0))</f>
        <v>0</v>
      </c>
      <c r="AJI3">
        <f>IF(SUM(Dissimilarity!AJI6)&gt;0,1,IF(Dissimilarity!AJI6="X",1,0))</f>
        <v>0</v>
      </c>
      <c r="AJJ3">
        <f>IF(SUM(Dissimilarity!AJJ6)&gt;0,1,IF(Dissimilarity!AJJ6="X",1,0))</f>
        <v>0</v>
      </c>
      <c r="AJK3">
        <f>IF(SUM(Dissimilarity!AJK6)&gt;0,1,IF(Dissimilarity!AJK6="X",1,0))</f>
        <v>0</v>
      </c>
      <c r="AJL3">
        <f>IF(SUM(Dissimilarity!AJL6)&gt;0,1,IF(Dissimilarity!AJL6="X",1,0))</f>
        <v>1</v>
      </c>
      <c r="AJM3">
        <f>IF(SUM(Dissimilarity!AJM6)&gt;0,1,IF(Dissimilarity!AJM6="X",1,0))</f>
        <v>0</v>
      </c>
      <c r="AJN3">
        <f>IF(SUM(Dissimilarity!AJN6)&gt;0,1,IF(Dissimilarity!AJN6="X",1,0))</f>
        <v>0</v>
      </c>
      <c r="AJO3">
        <f>IF(SUM(Dissimilarity!AJO6)&gt;0,1,IF(Dissimilarity!AJO6="X",1,0))</f>
        <v>0</v>
      </c>
      <c r="AJP3">
        <f>IF(SUM(Dissimilarity!AJP6)&gt;0,1,IF(Dissimilarity!AJP6="X",1,0))</f>
        <v>0</v>
      </c>
      <c r="AJQ3">
        <f>IF(SUM(Dissimilarity!AJQ6)&gt;0,1,IF(Dissimilarity!AJQ6="X",1,0))</f>
        <v>0</v>
      </c>
      <c r="AJR3">
        <f>IF(SUM(Dissimilarity!AJR6)&gt;0,1,IF(Dissimilarity!AJR6="X",1,0))</f>
        <v>0</v>
      </c>
      <c r="AJS3">
        <f>IF(SUM(Dissimilarity!AJS6)&gt;0,1,IF(Dissimilarity!AJS6="X",1,0))</f>
        <v>0</v>
      </c>
      <c r="AJT3">
        <f>IF(SUM(Dissimilarity!AJT6)&gt;0,1,IF(Dissimilarity!AJT6="X",1,0))</f>
        <v>0</v>
      </c>
      <c r="AJU3">
        <f>IF(SUM(Dissimilarity!AJU6)&gt;0,1,IF(Dissimilarity!AJU6="X",1,0))</f>
        <v>0</v>
      </c>
      <c r="AJV3">
        <f>IF(SUM(Dissimilarity!AJV6)&gt;0,1,IF(Dissimilarity!AJV6="X",1,0))</f>
        <v>0</v>
      </c>
      <c r="AJW3">
        <f>IF(SUM(Dissimilarity!AJW6)&gt;0,1,IF(Dissimilarity!AJW6="X",1,0))</f>
        <v>0</v>
      </c>
      <c r="AJX3">
        <f>IF(SUM(Dissimilarity!AJX6)&gt;0,1,IF(Dissimilarity!AJX6="X",1,0))</f>
        <v>0</v>
      </c>
      <c r="AJY3">
        <f>IF(SUM(Dissimilarity!AJY6)&gt;0,1,IF(Dissimilarity!AJY6="X",1,0))</f>
        <v>0</v>
      </c>
      <c r="AJZ3">
        <f>IF(SUM(Dissimilarity!AJZ6)&gt;0,1,IF(Dissimilarity!AJZ6="X",1,0))</f>
        <v>0</v>
      </c>
      <c r="AKA3">
        <f>IF(SUM(Dissimilarity!AKA6)&gt;0,1,IF(Dissimilarity!AKA6="X",1,0))</f>
        <v>0</v>
      </c>
      <c r="AKB3">
        <f>IF(SUM(Dissimilarity!AKB6)&gt;0,1,IF(Dissimilarity!AKB6="X",1,0))</f>
        <v>0</v>
      </c>
      <c r="AKC3">
        <f>IF(SUM(Dissimilarity!AKC6)&gt;0,1,IF(Dissimilarity!AKC6="X",1,0))</f>
        <v>0</v>
      </c>
      <c r="AKD3">
        <f>IF(SUM(Dissimilarity!AKD6)&gt;0,1,IF(Dissimilarity!AKD6="X",1,0))</f>
        <v>0</v>
      </c>
      <c r="AKE3">
        <f>IF(SUM(Dissimilarity!AKE6)&gt;0,1,IF(Dissimilarity!AKE6="X",1,0))</f>
        <v>0</v>
      </c>
      <c r="AKF3">
        <f>IF(SUM(Dissimilarity!AKF6)&gt;0,1,IF(Dissimilarity!AKF6="X",1,0))</f>
        <v>0</v>
      </c>
      <c r="AKG3">
        <f>IF(SUM(Dissimilarity!AKG6)&gt;0,1,IF(Dissimilarity!AKG6="X",1,0))</f>
        <v>0</v>
      </c>
      <c r="AKH3">
        <f>IF(SUM(Dissimilarity!AKH6)&gt;0,1,IF(Dissimilarity!AKH6="X",1,0))</f>
        <v>0</v>
      </c>
      <c r="AKI3">
        <f>IF(SUM(Dissimilarity!AKI6)&gt;0,1,IF(Dissimilarity!AKI6="X",1,0))</f>
        <v>0</v>
      </c>
      <c r="AKJ3">
        <f>IF(SUM(Dissimilarity!AKJ6)&gt;0,1,IF(Dissimilarity!AKJ6="X",1,0))</f>
        <v>0</v>
      </c>
      <c r="AKK3">
        <f>IF(SUM(Dissimilarity!AKK6)&gt;0,1,IF(Dissimilarity!AKK6="X",1,0))</f>
        <v>0</v>
      </c>
      <c r="AKL3">
        <f>IF(SUM(Dissimilarity!AKL6)&gt;0,1,IF(Dissimilarity!AKL6="X",1,0))</f>
        <v>0</v>
      </c>
      <c r="AKM3">
        <f>IF(SUM(Dissimilarity!AKM6)&gt;0,1,IF(Dissimilarity!AKM6="X",1,0))</f>
        <v>0</v>
      </c>
      <c r="AKN3">
        <f>IF(SUM(Dissimilarity!AKN6)&gt;0,1,IF(Dissimilarity!AKN6="X",1,0))</f>
        <v>0</v>
      </c>
      <c r="AKO3">
        <f>IF(SUM(Dissimilarity!AKO6)&gt;0,1,IF(Dissimilarity!AKO6="X",1,0))</f>
        <v>0</v>
      </c>
      <c r="AKP3">
        <f>IF(SUM(Dissimilarity!AKP6)&gt;0,1,IF(Dissimilarity!AKP6="X",1,0))</f>
        <v>0</v>
      </c>
      <c r="AKQ3">
        <f>IF(SUM(Dissimilarity!AKQ6)&gt;0,1,IF(Dissimilarity!AKQ6="X",1,0))</f>
        <v>0</v>
      </c>
      <c r="AKR3">
        <f>IF(SUM(Dissimilarity!AKR6)&gt;0,1,IF(Dissimilarity!AKR6="X",1,0))</f>
        <v>0</v>
      </c>
      <c r="AKS3">
        <f>IF(SUM(Dissimilarity!AKS6)&gt;0,1,IF(Dissimilarity!AKS6="X",1,0))</f>
        <v>0</v>
      </c>
      <c r="AKT3">
        <f>IF(SUM(Dissimilarity!AKT6)&gt;0,1,IF(Dissimilarity!AKT6="X",1,0))</f>
        <v>0</v>
      </c>
    </row>
    <row r="4" spans="1:982" x14ac:dyDescent="0.3">
      <c r="A4" t="str">
        <f>Dissimilarity!A7</f>
        <v>Ikaria</v>
      </c>
      <c r="B4">
        <f>IF(SUM(Dissimilarity!B7)&gt;0,1,IF(Dissimilarity!B7="X",1,0))</f>
        <v>0</v>
      </c>
      <c r="C4">
        <f>IF(SUM(Dissimilarity!C7)&gt;0,1,IF(Dissimilarity!C7="X",1,0))</f>
        <v>0</v>
      </c>
      <c r="D4">
        <f>IF(SUM(Dissimilarity!D7)&gt;0,1,IF(Dissimilarity!D7="X",1,0))</f>
        <v>0</v>
      </c>
      <c r="E4">
        <f>IF(SUM(Dissimilarity!E7)&gt;0,1,IF(Dissimilarity!E7="X",1,0))</f>
        <v>0</v>
      </c>
      <c r="F4">
        <f>IF(SUM(Dissimilarity!F7)&gt;0,1,IF(Dissimilarity!F7="X",1,0))</f>
        <v>0</v>
      </c>
      <c r="G4">
        <f>IF(SUM(Dissimilarity!G7)&gt;0,1,IF(Dissimilarity!G7="X",1,0))</f>
        <v>0</v>
      </c>
      <c r="H4">
        <f>IF(SUM(Dissimilarity!H7)&gt;0,1,IF(Dissimilarity!H7="X",1,0))</f>
        <v>0</v>
      </c>
      <c r="I4">
        <f>IF(SUM(Dissimilarity!I7)&gt;0,1,IF(Dissimilarity!I7="X",1,0))</f>
        <v>0</v>
      </c>
      <c r="J4">
        <f>IF(SUM(Dissimilarity!J7)&gt;0,1,IF(Dissimilarity!J7="X",1,0))</f>
        <v>0</v>
      </c>
      <c r="K4">
        <f>IF(SUM(Dissimilarity!K7)&gt;0,1,IF(Dissimilarity!K7="X",1,0))</f>
        <v>0</v>
      </c>
      <c r="L4">
        <f>IF(SUM(Dissimilarity!L7)&gt;0,1,IF(Dissimilarity!L7="X",1,0))</f>
        <v>0</v>
      </c>
      <c r="M4">
        <f>IF(SUM(Dissimilarity!M7)&gt;0,1,IF(Dissimilarity!M7="X",1,0))</f>
        <v>0</v>
      </c>
      <c r="N4">
        <f>IF(SUM(Dissimilarity!N7)&gt;0,1,IF(Dissimilarity!N7="X",1,0))</f>
        <v>0</v>
      </c>
      <c r="O4">
        <f>IF(SUM(Dissimilarity!O7)&gt;0,1,IF(Dissimilarity!O7="X",1,0))</f>
        <v>0</v>
      </c>
      <c r="P4">
        <f>IF(SUM(Dissimilarity!P7)&gt;0,1,IF(Dissimilarity!P7="X",1,0))</f>
        <v>0</v>
      </c>
      <c r="Q4">
        <f>IF(SUM(Dissimilarity!Q7)&gt;0,1,IF(Dissimilarity!Q7="X",1,0))</f>
        <v>0</v>
      </c>
      <c r="R4">
        <f>IF(SUM(Dissimilarity!R7)&gt;0,1,IF(Dissimilarity!R7="X",1,0))</f>
        <v>0</v>
      </c>
      <c r="S4">
        <f>IF(SUM(Dissimilarity!S7)&gt;0,1,IF(Dissimilarity!S7="X",1,0))</f>
        <v>0</v>
      </c>
      <c r="T4">
        <f>IF(SUM(Dissimilarity!T7)&gt;0,1,IF(Dissimilarity!T7="X",1,0))</f>
        <v>0</v>
      </c>
      <c r="U4">
        <f>IF(SUM(Dissimilarity!U7)&gt;0,1,IF(Dissimilarity!U7="X",1,0))</f>
        <v>0</v>
      </c>
      <c r="V4">
        <f>IF(SUM(Dissimilarity!V7)&gt;0,1,IF(Dissimilarity!V7="X",1,0))</f>
        <v>0</v>
      </c>
      <c r="W4">
        <f>IF(SUM(Dissimilarity!W7)&gt;0,1,IF(Dissimilarity!W7="X",1,0))</f>
        <v>0</v>
      </c>
      <c r="X4">
        <f>IF(SUM(Dissimilarity!X7)&gt;0,1,IF(Dissimilarity!X7="X",1,0))</f>
        <v>0</v>
      </c>
      <c r="Y4">
        <f>IF(SUM(Dissimilarity!Y7)&gt;0,1,IF(Dissimilarity!Y7="X",1,0))</f>
        <v>0</v>
      </c>
      <c r="Z4">
        <f>IF(SUM(Dissimilarity!Z7)&gt;0,1,IF(Dissimilarity!Z7="X",1,0))</f>
        <v>0</v>
      </c>
      <c r="AA4">
        <f>IF(SUM(Dissimilarity!AA7)&gt;0,1,IF(Dissimilarity!AA7="X",1,0))</f>
        <v>0</v>
      </c>
      <c r="AB4">
        <f>IF(SUM(Dissimilarity!AB7)&gt;0,1,IF(Dissimilarity!AB7="X",1,0))</f>
        <v>0</v>
      </c>
      <c r="AC4">
        <f>IF(SUM(Dissimilarity!AC7)&gt;0,1,IF(Dissimilarity!AC7="X",1,0))</f>
        <v>0</v>
      </c>
      <c r="AD4">
        <f>IF(SUM(Dissimilarity!AD7)&gt;0,1,IF(Dissimilarity!AD7="X",1,0))</f>
        <v>1</v>
      </c>
      <c r="AE4">
        <f>IF(SUM(Dissimilarity!AE7)&gt;0,1,IF(Dissimilarity!AE7="X",1,0))</f>
        <v>0</v>
      </c>
      <c r="AF4">
        <f>IF(SUM(Dissimilarity!AF7)&gt;0,1,IF(Dissimilarity!AF7="X",1,0))</f>
        <v>0</v>
      </c>
      <c r="AG4">
        <f>IF(SUM(Dissimilarity!AG7)&gt;0,1,IF(Dissimilarity!AG7="X",1,0))</f>
        <v>0</v>
      </c>
      <c r="AH4">
        <f>IF(SUM(Dissimilarity!AH7)&gt;0,1,IF(Dissimilarity!AH7="X",1,0))</f>
        <v>1</v>
      </c>
      <c r="AI4">
        <f>IF(SUM(Dissimilarity!AI7)&gt;0,1,IF(Dissimilarity!AI7="X",1,0))</f>
        <v>0</v>
      </c>
      <c r="AJ4">
        <f>IF(SUM(Dissimilarity!AJ7)&gt;0,1,IF(Dissimilarity!AJ7="X",1,0))</f>
        <v>0</v>
      </c>
      <c r="AK4">
        <f>IF(SUM(Dissimilarity!AK7)&gt;0,1,IF(Dissimilarity!AK7="X",1,0))</f>
        <v>0</v>
      </c>
      <c r="AL4">
        <f>IF(SUM(Dissimilarity!AL7)&gt;0,1,IF(Dissimilarity!AL7="X",1,0))</f>
        <v>0</v>
      </c>
      <c r="AM4">
        <f>IF(SUM(Dissimilarity!AM7)&gt;0,1,IF(Dissimilarity!AM7="X",1,0))</f>
        <v>0</v>
      </c>
      <c r="AN4">
        <f>IF(SUM(Dissimilarity!AN7)&gt;0,1,IF(Dissimilarity!AN7="X",1,0))</f>
        <v>0</v>
      </c>
      <c r="AO4">
        <f>IF(SUM(Dissimilarity!AO7)&gt;0,1,IF(Dissimilarity!AO7="X",1,0))</f>
        <v>0</v>
      </c>
      <c r="AP4">
        <f>IF(SUM(Dissimilarity!AP7)&gt;0,1,IF(Dissimilarity!AP7="X",1,0))</f>
        <v>0</v>
      </c>
      <c r="AQ4">
        <f>IF(SUM(Dissimilarity!AQ7)&gt;0,1,IF(Dissimilarity!AQ7="X",1,0))</f>
        <v>0</v>
      </c>
      <c r="AR4">
        <f>IF(SUM(Dissimilarity!AR7)&gt;0,1,IF(Dissimilarity!AR7="X",1,0))</f>
        <v>0</v>
      </c>
      <c r="AS4">
        <f>IF(SUM(Dissimilarity!AS7)&gt;0,1,IF(Dissimilarity!AS7="X",1,0))</f>
        <v>0</v>
      </c>
      <c r="AT4">
        <f>IF(SUM(Dissimilarity!AT7)&gt;0,1,IF(Dissimilarity!AT7="X",1,0))</f>
        <v>0</v>
      </c>
      <c r="AU4">
        <f>IF(SUM(Dissimilarity!AU7)&gt;0,1,IF(Dissimilarity!AU7="X",1,0))</f>
        <v>0</v>
      </c>
      <c r="AV4">
        <f>IF(SUM(Dissimilarity!AV7)&gt;0,1,IF(Dissimilarity!AV7="X",1,0))</f>
        <v>1</v>
      </c>
      <c r="AW4">
        <f>IF(SUM(Dissimilarity!AW7)&gt;0,1,IF(Dissimilarity!AW7="X",1,0))</f>
        <v>0</v>
      </c>
      <c r="AX4">
        <f>IF(SUM(Dissimilarity!AX7)&gt;0,1,IF(Dissimilarity!AX7="X",1,0))</f>
        <v>0</v>
      </c>
      <c r="AY4">
        <f>IF(SUM(Dissimilarity!AY7)&gt;0,1,IF(Dissimilarity!AY7="X",1,0))</f>
        <v>0</v>
      </c>
      <c r="AZ4">
        <f>IF(SUM(Dissimilarity!AZ7)&gt;0,1,IF(Dissimilarity!AZ7="X",1,0))</f>
        <v>1</v>
      </c>
      <c r="BA4">
        <f>IF(SUM(Dissimilarity!BA7)&gt;0,1,IF(Dissimilarity!BA7="X",1,0))</f>
        <v>0</v>
      </c>
      <c r="BB4">
        <f>IF(SUM(Dissimilarity!BB7)&gt;0,1,IF(Dissimilarity!BB7="X",1,0))</f>
        <v>0</v>
      </c>
      <c r="BC4">
        <f>IF(SUM(Dissimilarity!BC7)&gt;0,1,IF(Dissimilarity!BC7="X",1,0))</f>
        <v>0</v>
      </c>
      <c r="BD4">
        <f>IF(SUM(Dissimilarity!BD7)&gt;0,1,IF(Dissimilarity!BD7="X",1,0))</f>
        <v>1</v>
      </c>
      <c r="BE4">
        <f>IF(SUM(Dissimilarity!BE7)&gt;0,1,IF(Dissimilarity!BE7="X",1,0))</f>
        <v>0</v>
      </c>
      <c r="BF4">
        <f>IF(SUM(Dissimilarity!BF7)&gt;0,1,IF(Dissimilarity!BF7="X",1,0))</f>
        <v>0</v>
      </c>
      <c r="BG4">
        <f>IF(SUM(Dissimilarity!BG7)&gt;0,1,IF(Dissimilarity!BG7="X",1,0))</f>
        <v>0</v>
      </c>
      <c r="BH4">
        <f>IF(SUM(Dissimilarity!BH7)&gt;0,1,IF(Dissimilarity!BH7="X",1,0))</f>
        <v>0</v>
      </c>
      <c r="BI4">
        <f>IF(SUM(Dissimilarity!BI7)&gt;0,1,IF(Dissimilarity!BI7="X",1,0))</f>
        <v>0</v>
      </c>
      <c r="BJ4">
        <f>IF(SUM(Dissimilarity!BJ7)&gt;0,1,IF(Dissimilarity!BJ7="X",1,0))</f>
        <v>1</v>
      </c>
      <c r="BK4">
        <f>IF(SUM(Dissimilarity!BK7)&gt;0,1,IF(Dissimilarity!BK7="X",1,0))</f>
        <v>0</v>
      </c>
      <c r="BL4">
        <f>IF(SUM(Dissimilarity!BL7)&gt;0,1,IF(Dissimilarity!BL7="X",1,0))</f>
        <v>1</v>
      </c>
      <c r="BM4">
        <f>IF(SUM(Dissimilarity!BM7)&gt;0,1,IF(Dissimilarity!BM7="X",1,0))</f>
        <v>0</v>
      </c>
      <c r="BN4">
        <f>IF(SUM(Dissimilarity!BN7)&gt;0,1,IF(Dissimilarity!BN7="X",1,0))</f>
        <v>0</v>
      </c>
      <c r="BO4">
        <f>IF(SUM(Dissimilarity!BO7)&gt;0,1,IF(Dissimilarity!BO7="X",1,0))</f>
        <v>0</v>
      </c>
      <c r="BP4">
        <f>IF(SUM(Dissimilarity!BP7)&gt;0,1,IF(Dissimilarity!BP7="X",1,0))</f>
        <v>0</v>
      </c>
      <c r="BQ4">
        <f>IF(SUM(Dissimilarity!BQ7)&gt;0,1,IF(Dissimilarity!BQ7="X",1,0))</f>
        <v>0</v>
      </c>
      <c r="BR4">
        <f>IF(SUM(Dissimilarity!BR7)&gt;0,1,IF(Dissimilarity!BR7="X",1,0))</f>
        <v>0</v>
      </c>
      <c r="BS4">
        <f>IF(SUM(Dissimilarity!BS7)&gt;0,1,IF(Dissimilarity!BS7="X",1,0))</f>
        <v>0</v>
      </c>
      <c r="BT4">
        <f>IF(SUM(Dissimilarity!BT7)&gt;0,1,IF(Dissimilarity!BT7="X",1,0))</f>
        <v>0</v>
      </c>
      <c r="BU4">
        <f>IF(SUM(Dissimilarity!BU7)&gt;0,1,IF(Dissimilarity!BU7="X",1,0))</f>
        <v>0</v>
      </c>
      <c r="BV4">
        <f>IF(SUM(Dissimilarity!BV7)&gt;0,1,IF(Dissimilarity!BV7="X",1,0))</f>
        <v>0</v>
      </c>
      <c r="BW4">
        <f>IF(SUM(Dissimilarity!BW7)&gt;0,1,IF(Dissimilarity!BW7="X",1,0))</f>
        <v>1</v>
      </c>
      <c r="BX4">
        <f>IF(SUM(Dissimilarity!BX7)&gt;0,1,IF(Dissimilarity!BX7="X",1,0))</f>
        <v>0</v>
      </c>
      <c r="BY4">
        <f>IF(SUM(Dissimilarity!BY7)&gt;0,1,IF(Dissimilarity!BY7="X",1,0))</f>
        <v>0</v>
      </c>
      <c r="BZ4">
        <f>IF(SUM(Dissimilarity!BZ7)&gt;0,1,IF(Dissimilarity!BZ7="X",1,0))</f>
        <v>0</v>
      </c>
      <c r="CA4">
        <f>IF(SUM(Dissimilarity!CA7)&gt;0,1,IF(Dissimilarity!CA7="X",1,0))</f>
        <v>0</v>
      </c>
      <c r="CB4">
        <f>IF(SUM(Dissimilarity!CB7)&gt;0,1,IF(Dissimilarity!CB7="X",1,0))</f>
        <v>0</v>
      </c>
      <c r="CC4">
        <f>IF(SUM(Dissimilarity!CC7)&gt;0,1,IF(Dissimilarity!CC7="X",1,0))</f>
        <v>0</v>
      </c>
      <c r="CD4">
        <f>IF(SUM(Dissimilarity!CD7)&gt;0,1,IF(Dissimilarity!CD7="X",1,0))</f>
        <v>0</v>
      </c>
      <c r="CE4">
        <f>IF(SUM(Dissimilarity!CE7)&gt;0,1,IF(Dissimilarity!CE7="X",1,0))</f>
        <v>0</v>
      </c>
      <c r="CF4">
        <f>IF(SUM(Dissimilarity!CF7)&gt;0,1,IF(Dissimilarity!CF7="X",1,0))</f>
        <v>0</v>
      </c>
      <c r="CG4">
        <f>IF(SUM(Dissimilarity!CG7)&gt;0,1,IF(Dissimilarity!CG7="X",1,0))</f>
        <v>0</v>
      </c>
      <c r="CH4">
        <f>IF(SUM(Dissimilarity!CH7)&gt;0,1,IF(Dissimilarity!CH7="X",1,0))</f>
        <v>0</v>
      </c>
      <c r="CI4">
        <f>IF(SUM(Dissimilarity!CI7)&gt;0,1,IF(Dissimilarity!CI7="X",1,0))</f>
        <v>0</v>
      </c>
      <c r="CJ4">
        <f>IF(SUM(Dissimilarity!CJ7)&gt;0,1,IF(Dissimilarity!CJ7="X",1,0))</f>
        <v>0</v>
      </c>
      <c r="CK4">
        <f>IF(SUM(Dissimilarity!CK7)&gt;0,1,IF(Dissimilarity!CK7="X",1,0))</f>
        <v>0</v>
      </c>
      <c r="CL4">
        <f>IF(SUM(Dissimilarity!CL7)&gt;0,1,IF(Dissimilarity!CL7="X",1,0))</f>
        <v>0</v>
      </c>
      <c r="CM4">
        <f>IF(SUM(Dissimilarity!CM7)&gt;0,1,IF(Dissimilarity!CM7="X",1,0))</f>
        <v>0</v>
      </c>
      <c r="CN4">
        <f>IF(SUM(Dissimilarity!CN7)&gt;0,1,IF(Dissimilarity!CN7="X",1,0))</f>
        <v>0</v>
      </c>
      <c r="CO4">
        <f>IF(SUM(Dissimilarity!CO7)&gt;0,1,IF(Dissimilarity!CO7="X",1,0))</f>
        <v>1</v>
      </c>
      <c r="CP4">
        <f>IF(SUM(Dissimilarity!CP7)&gt;0,1,IF(Dissimilarity!CP7="X",1,0))</f>
        <v>0</v>
      </c>
      <c r="CQ4">
        <f>IF(SUM(Dissimilarity!CQ7)&gt;0,1,IF(Dissimilarity!CQ7="X",1,0))</f>
        <v>0</v>
      </c>
      <c r="CR4">
        <f>IF(SUM(Dissimilarity!CR7)&gt;0,1,IF(Dissimilarity!CR7="X",1,0))</f>
        <v>0</v>
      </c>
      <c r="CS4">
        <f>IF(SUM(Dissimilarity!CS7)&gt;0,1,IF(Dissimilarity!CS7="X",1,0))</f>
        <v>0</v>
      </c>
      <c r="CT4">
        <f>IF(SUM(Dissimilarity!CT7)&gt;0,1,IF(Dissimilarity!CT7="X",1,0))</f>
        <v>0</v>
      </c>
      <c r="CU4">
        <f>IF(SUM(Dissimilarity!CU7)&gt;0,1,IF(Dissimilarity!CU7="X",1,0))</f>
        <v>0</v>
      </c>
      <c r="CV4">
        <f>IF(SUM(Dissimilarity!CV7)&gt;0,1,IF(Dissimilarity!CV7="X",1,0))</f>
        <v>0</v>
      </c>
      <c r="CW4">
        <f>IF(SUM(Dissimilarity!CW7)&gt;0,1,IF(Dissimilarity!CW7="X",1,0))</f>
        <v>0</v>
      </c>
      <c r="CX4">
        <f>IF(SUM(Dissimilarity!CX7)&gt;0,1,IF(Dissimilarity!CX7="X",1,0))</f>
        <v>0</v>
      </c>
      <c r="CY4">
        <f>IF(SUM(Dissimilarity!CY7)&gt;0,1,IF(Dissimilarity!CY7="X",1,0))</f>
        <v>0</v>
      </c>
      <c r="CZ4">
        <f>IF(SUM(Dissimilarity!CZ7)&gt;0,1,IF(Dissimilarity!CZ7="X",1,0))</f>
        <v>0</v>
      </c>
      <c r="DA4">
        <f>IF(SUM(Dissimilarity!DA7)&gt;0,1,IF(Dissimilarity!DA7="X",1,0))</f>
        <v>0</v>
      </c>
      <c r="DB4">
        <f>IF(SUM(Dissimilarity!DB7)&gt;0,1,IF(Dissimilarity!DB7="X",1,0))</f>
        <v>0</v>
      </c>
      <c r="DC4">
        <f>IF(SUM(Dissimilarity!DC7)&gt;0,1,IF(Dissimilarity!DC7="X",1,0))</f>
        <v>1</v>
      </c>
      <c r="DD4">
        <f>IF(SUM(Dissimilarity!DD7)&gt;0,1,IF(Dissimilarity!DD7="X",1,0))</f>
        <v>0</v>
      </c>
      <c r="DE4">
        <f>IF(SUM(Dissimilarity!DE7)&gt;0,1,IF(Dissimilarity!DE7="X",1,0))</f>
        <v>0</v>
      </c>
      <c r="DF4">
        <f>IF(SUM(Dissimilarity!DF7)&gt;0,1,IF(Dissimilarity!DF7="X",1,0))</f>
        <v>0</v>
      </c>
      <c r="DG4">
        <f>IF(SUM(Dissimilarity!DG7)&gt;0,1,IF(Dissimilarity!DG7="X",1,0))</f>
        <v>0</v>
      </c>
      <c r="DH4">
        <f>IF(SUM(Dissimilarity!DH7)&gt;0,1,IF(Dissimilarity!DH7="X",1,0))</f>
        <v>0</v>
      </c>
      <c r="DI4">
        <f>IF(SUM(Dissimilarity!DI7)&gt;0,1,IF(Dissimilarity!DI7="X",1,0))</f>
        <v>0</v>
      </c>
      <c r="DJ4">
        <f>IF(SUM(Dissimilarity!DJ7)&gt;0,1,IF(Dissimilarity!DJ7="X",1,0))</f>
        <v>0</v>
      </c>
      <c r="DK4">
        <f>IF(SUM(Dissimilarity!DK7)&gt;0,1,IF(Dissimilarity!DK7="X",1,0))</f>
        <v>0</v>
      </c>
      <c r="DL4">
        <f>IF(SUM(Dissimilarity!DL7)&gt;0,1,IF(Dissimilarity!DL7="X",1,0))</f>
        <v>0</v>
      </c>
      <c r="DM4">
        <f>IF(SUM(Dissimilarity!DM7)&gt;0,1,IF(Dissimilarity!DM7="X",1,0))</f>
        <v>0</v>
      </c>
      <c r="DN4">
        <f>IF(SUM(Dissimilarity!DN7)&gt;0,1,IF(Dissimilarity!DN7="X",1,0))</f>
        <v>0</v>
      </c>
      <c r="DO4">
        <f>IF(SUM(Dissimilarity!DO7)&gt;0,1,IF(Dissimilarity!DO7="X",1,0))</f>
        <v>0</v>
      </c>
      <c r="DP4">
        <f>IF(SUM(Dissimilarity!DP7)&gt;0,1,IF(Dissimilarity!DP7="X",1,0))</f>
        <v>0</v>
      </c>
      <c r="DQ4">
        <f>IF(SUM(Dissimilarity!DQ7)&gt;0,1,IF(Dissimilarity!DQ7="X",1,0))</f>
        <v>0</v>
      </c>
      <c r="DR4">
        <f>IF(SUM(Dissimilarity!DR7)&gt;0,1,IF(Dissimilarity!DR7="X",1,0))</f>
        <v>0</v>
      </c>
      <c r="DS4">
        <f>IF(SUM(Dissimilarity!DS7)&gt;0,1,IF(Dissimilarity!DS7="X",1,0))</f>
        <v>0</v>
      </c>
      <c r="DT4">
        <f>IF(SUM(Dissimilarity!DT7)&gt;0,1,IF(Dissimilarity!DT7="X",1,0))</f>
        <v>0</v>
      </c>
      <c r="DU4">
        <f>IF(SUM(Dissimilarity!DU7)&gt;0,1,IF(Dissimilarity!DU7="X",1,0))</f>
        <v>0</v>
      </c>
      <c r="DV4">
        <f>IF(SUM(Dissimilarity!DV7)&gt;0,1,IF(Dissimilarity!DV7="X",1,0))</f>
        <v>0</v>
      </c>
      <c r="DW4">
        <f>IF(SUM(Dissimilarity!DW7)&gt;0,1,IF(Dissimilarity!DW7="X",1,0))</f>
        <v>0</v>
      </c>
      <c r="DX4">
        <f>IF(SUM(Dissimilarity!DX7)&gt;0,1,IF(Dissimilarity!DX7="X",1,0))</f>
        <v>0</v>
      </c>
      <c r="DY4">
        <f>IF(SUM(Dissimilarity!DY7)&gt;0,1,IF(Dissimilarity!DY7="X",1,0))</f>
        <v>0</v>
      </c>
      <c r="DZ4">
        <f>IF(SUM(Dissimilarity!DZ7)&gt;0,1,IF(Dissimilarity!DZ7="X",1,0))</f>
        <v>0</v>
      </c>
      <c r="EA4">
        <f>IF(SUM(Dissimilarity!EA7)&gt;0,1,IF(Dissimilarity!EA7="X",1,0))</f>
        <v>0</v>
      </c>
      <c r="EB4">
        <f>IF(SUM(Dissimilarity!EB7)&gt;0,1,IF(Dissimilarity!EB7="X",1,0))</f>
        <v>0</v>
      </c>
      <c r="EC4">
        <f>IF(SUM(Dissimilarity!EC7)&gt;0,1,IF(Dissimilarity!EC7="X",1,0))</f>
        <v>0</v>
      </c>
      <c r="ED4">
        <f>IF(SUM(Dissimilarity!ED7)&gt;0,1,IF(Dissimilarity!ED7="X",1,0))</f>
        <v>0</v>
      </c>
      <c r="EE4">
        <f>IF(SUM(Dissimilarity!EE7)&gt;0,1,IF(Dissimilarity!EE7="X",1,0))</f>
        <v>0</v>
      </c>
      <c r="EF4">
        <f>IF(SUM(Dissimilarity!EF7)&gt;0,1,IF(Dissimilarity!EF7="X",1,0))</f>
        <v>1</v>
      </c>
      <c r="EG4">
        <f>IF(SUM(Dissimilarity!EG7)&gt;0,1,IF(Dissimilarity!EG7="X",1,0))</f>
        <v>0</v>
      </c>
      <c r="EH4">
        <f>IF(SUM(Dissimilarity!EH7)&gt;0,1,IF(Dissimilarity!EH7="X",1,0))</f>
        <v>0</v>
      </c>
      <c r="EI4">
        <f>IF(SUM(Dissimilarity!EI7)&gt;0,1,IF(Dissimilarity!EI7="X",1,0))</f>
        <v>0</v>
      </c>
      <c r="EJ4">
        <f>IF(SUM(Dissimilarity!EJ7)&gt;0,1,IF(Dissimilarity!EJ7="X",1,0))</f>
        <v>0</v>
      </c>
      <c r="EK4">
        <f>IF(SUM(Dissimilarity!EK7)&gt;0,1,IF(Dissimilarity!EK7="X",1,0))</f>
        <v>0</v>
      </c>
      <c r="EL4">
        <f>IF(SUM(Dissimilarity!EL7)&gt;0,1,IF(Dissimilarity!EL7="X",1,0))</f>
        <v>0</v>
      </c>
      <c r="EM4">
        <f>IF(SUM(Dissimilarity!EM7)&gt;0,1,IF(Dissimilarity!EM7="X",1,0))</f>
        <v>0</v>
      </c>
      <c r="EN4">
        <f>IF(SUM(Dissimilarity!EN7)&gt;0,1,IF(Dissimilarity!EN7="X",1,0))</f>
        <v>0</v>
      </c>
      <c r="EO4">
        <f>IF(SUM(Dissimilarity!EO7)&gt;0,1,IF(Dissimilarity!EO7="X",1,0))</f>
        <v>0</v>
      </c>
      <c r="EP4">
        <f>IF(SUM(Dissimilarity!EP7)&gt;0,1,IF(Dissimilarity!EP7="X",1,0))</f>
        <v>0</v>
      </c>
      <c r="EQ4">
        <f>IF(SUM(Dissimilarity!EQ7)&gt;0,1,IF(Dissimilarity!EQ7="X",1,0))</f>
        <v>0</v>
      </c>
      <c r="ER4">
        <f>IF(SUM(Dissimilarity!ER7)&gt;0,1,IF(Dissimilarity!ER7="X",1,0))</f>
        <v>0</v>
      </c>
      <c r="ES4">
        <f>IF(SUM(Dissimilarity!ES7)&gt;0,1,IF(Dissimilarity!ES7="X",1,0))</f>
        <v>0</v>
      </c>
      <c r="ET4">
        <f>IF(SUM(Dissimilarity!ET7)&gt;0,1,IF(Dissimilarity!ET7="X",1,0))</f>
        <v>0</v>
      </c>
      <c r="EU4">
        <f>IF(SUM(Dissimilarity!EU7)&gt;0,1,IF(Dissimilarity!EU7="X",1,0))</f>
        <v>0</v>
      </c>
      <c r="EV4">
        <f>IF(SUM(Dissimilarity!EV7)&gt;0,1,IF(Dissimilarity!EV7="X",1,0))</f>
        <v>0</v>
      </c>
      <c r="EW4">
        <f>IF(SUM(Dissimilarity!EW7)&gt;0,1,IF(Dissimilarity!EW7="X",1,0))</f>
        <v>0</v>
      </c>
      <c r="EX4">
        <f>IF(SUM(Dissimilarity!EX7)&gt;0,1,IF(Dissimilarity!EX7="X",1,0))</f>
        <v>0</v>
      </c>
      <c r="EY4">
        <f>IF(SUM(Dissimilarity!EY7)&gt;0,1,IF(Dissimilarity!EY7="X",1,0))</f>
        <v>0</v>
      </c>
      <c r="EZ4">
        <f>IF(SUM(Dissimilarity!EZ7)&gt;0,1,IF(Dissimilarity!EZ7="X",1,0))</f>
        <v>0</v>
      </c>
      <c r="FA4">
        <f>IF(SUM(Dissimilarity!FA7)&gt;0,1,IF(Dissimilarity!FA7="X",1,0))</f>
        <v>0</v>
      </c>
      <c r="FB4">
        <f>IF(SUM(Dissimilarity!FB7)&gt;0,1,IF(Dissimilarity!FB7="X",1,0))</f>
        <v>0</v>
      </c>
      <c r="FC4">
        <f>IF(SUM(Dissimilarity!FC7)&gt;0,1,IF(Dissimilarity!FC7="X",1,0))</f>
        <v>0</v>
      </c>
      <c r="FD4">
        <f>IF(SUM(Dissimilarity!FD7)&gt;0,1,IF(Dissimilarity!FD7="X",1,0))</f>
        <v>0</v>
      </c>
      <c r="FE4">
        <f>IF(SUM(Dissimilarity!FE7)&gt;0,1,IF(Dissimilarity!FE7="X",1,0))</f>
        <v>0</v>
      </c>
      <c r="FF4">
        <f>IF(SUM(Dissimilarity!FF7)&gt;0,1,IF(Dissimilarity!FF7="X",1,0))</f>
        <v>0</v>
      </c>
      <c r="FG4">
        <f>IF(SUM(Dissimilarity!FG7)&gt;0,1,IF(Dissimilarity!FG7="X",1,0))</f>
        <v>0</v>
      </c>
      <c r="FH4">
        <f>IF(SUM(Dissimilarity!FH7)&gt;0,1,IF(Dissimilarity!FH7="X",1,0))</f>
        <v>0</v>
      </c>
      <c r="FI4">
        <f>IF(SUM(Dissimilarity!FI7)&gt;0,1,IF(Dissimilarity!FI7="X",1,0))</f>
        <v>0</v>
      </c>
      <c r="FJ4">
        <f>IF(SUM(Dissimilarity!FJ7)&gt;0,1,IF(Dissimilarity!FJ7="X",1,0))</f>
        <v>0</v>
      </c>
      <c r="FK4">
        <f>IF(SUM(Dissimilarity!FK7)&gt;0,1,IF(Dissimilarity!FK7="X",1,0))</f>
        <v>0</v>
      </c>
      <c r="FL4">
        <f>IF(SUM(Dissimilarity!FL7)&gt;0,1,IF(Dissimilarity!FL7="X",1,0))</f>
        <v>0</v>
      </c>
      <c r="FM4">
        <f>IF(SUM(Dissimilarity!FM7)&gt;0,1,IF(Dissimilarity!FM7="X",1,0))</f>
        <v>0</v>
      </c>
      <c r="FN4">
        <f>IF(SUM(Dissimilarity!FN7)&gt;0,1,IF(Dissimilarity!FN7="X",1,0))</f>
        <v>0</v>
      </c>
      <c r="FO4">
        <f>IF(SUM(Dissimilarity!FO7)&gt;0,1,IF(Dissimilarity!FO7="X",1,0))</f>
        <v>0</v>
      </c>
      <c r="FP4">
        <f>IF(SUM(Dissimilarity!FP7)&gt;0,1,IF(Dissimilarity!FP7="X",1,0))</f>
        <v>0</v>
      </c>
      <c r="FQ4">
        <f>IF(SUM(Dissimilarity!FQ7)&gt;0,1,IF(Dissimilarity!FQ7="X",1,0))</f>
        <v>0</v>
      </c>
      <c r="FR4">
        <f>IF(SUM(Dissimilarity!FR7)&gt;0,1,IF(Dissimilarity!FR7="X",1,0))</f>
        <v>0</v>
      </c>
      <c r="FS4">
        <f>IF(SUM(Dissimilarity!FS7)&gt;0,1,IF(Dissimilarity!FS7="X",1,0))</f>
        <v>0</v>
      </c>
      <c r="FT4">
        <f>IF(SUM(Dissimilarity!FT7)&gt;0,1,IF(Dissimilarity!FT7="X",1,0))</f>
        <v>0</v>
      </c>
      <c r="FU4">
        <f>IF(SUM(Dissimilarity!FU7)&gt;0,1,IF(Dissimilarity!FU7="X",1,0))</f>
        <v>0</v>
      </c>
      <c r="FV4">
        <f>IF(SUM(Dissimilarity!FV7)&gt;0,1,IF(Dissimilarity!FV7="X",1,0))</f>
        <v>0</v>
      </c>
      <c r="FW4">
        <f>IF(SUM(Dissimilarity!FW7)&gt;0,1,IF(Dissimilarity!FW7="X",1,0))</f>
        <v>0</v>
      </c>
      <c r="FX4">
        <f>IF(SUM(Dissimilarity!FX7)&gt;0,1,IF(Dissimilarity!FX7="X",1,0))</f>
        <v>1</v>
      </c>
      <c r="FY4">
        <f>IF(SUM(Dissimilarity!FY7)&gt;0,1,IF(Dissimilarity!FY7="X",1,0))</f>
        <v>0</v>
      </c>
      <c r="FZ4">
        <f>IF(SUM(Dissimilarity!FZ7)&gt;0,1,IF(Dissimilarity!FZ7="X",1,0))</f>
        <v>0</v>
      </c>
      <c r="GA4">
        <f>IF(SUM(Dissimilarity!GA7)&gt;0,1,IF(Dissimilarity!GA7="X",1,0))</f>
        <v>0</v>
      </c>
      <c r="GB4">
        <f>IF(SUM(Dissimilarity!GB7)&gt;0,1,IF(Dissimilarity!GB7="X",1,0))</f>
        <v>0</v>
      </c>
      <c r="GC4">
        <f>IF(SUM(Dissimilarity!GC7)&gt;0,1,IF(Dissimilarity!GC7="X",1,0))</f>
        <v>0</v>
      </c>
      <c r="GD4">
        <f>IF(SUM(Dissimilarity!GD7)&gt;0,1,IF(Dissimilarity!GD7="X",1,0))</f>
        <v>0</v>
      </c>
      <c r="GE4">
        <f>IF(SUM(Dissimilarity!GE7)&gt;0,1,IF(Dissimilarity!GE7="X",1,0))</f>
        <v>0</v>
      </c>
      <c r="GF4">
        <f>IF(SUM(Dissimilarity!GF7)&gt;0,1,IF(Dissimilarity!GF7="X",1,0))</f>
        <v>1</v>
      </c>
      <c r="GG4">
        <f>IF(SUM(Dissimilarity!GG7)&gt;0,1,IF(Dissimilarity!GG7="X",1,0))</f>
        <v>0</v>
      </c>
      <c r="GH4">
        <f>IF(SUM(Dissimilarity!GH7)&gt;0,1,IF(Dissimilarity!GH7="X",1,0))</f>
        <v>1</v>
      </c>
      <c r="GI4">
        <f>IF(SUM(Dissimilarity!GI7)&gt;0,1,IF(Dissimilarity!GI7="X",1,0))</f>
        <v>0</v>
      </c>
      <c r="GJ4">
        <f>IF(SUM(Dissimilarity!GJ7)&gt;0,1,IF(Dissimilarity!GJ7="X",1,0))</f>
        <v>0</v>
      </c>
      <c r="GK4">
        <f>IF(SUM(Dissimilarity!GK7)&gt;0,1,IF(Dissimilarity!GK7="X",1,0))</f>
        <v>0</v>
      </c>
      <c r="GL4">
        <f>IF(SUM(Dissimilarity!GL7)&gt;0,1,IF(Dissimilarity!GL7="X",1,0))</f>
        <v>0</v>
      </c>
      <c r="GM4">
        <f>IF(SUM(Dissimilarity!GM7)&gt;0,1,IF(Dissimilarity!GM7="X",1,0))</f>
        <v>0</v>
      </c>
      <c r="GN4">
        <f>IF(SUM(Dissimilarity!GN7)&gt;0,1,IF(Dissimilarity!GN7="X",1,0))</f>
        <v>0</v>
      </c>
      <c r="GO4">
        <f>IF(SUM(Dissimilarity!GO7)&gt;0,1,IF(Dissimilarity!GO7="X",1,0))</f>
        <v>0</v>
      </c>
      <c r="GP4">
        <f>IF(SUM(Dissimilarity!GP7)&gt;0,1,IF(Dissimilarity!GP7="X",1,0))</f>
        <v>0</v>
      </c>
      <c r="GQ4">
        <f>IF(SUM(Dissimilarity!GQ7)&gt;0,1,IF(Dissimilarity!GQ7="X",1,0))</f>
        <v>0</v>
      </c>
      <c r="GR4">
        <f>IF(SUM(Dissimilarity!GR7)&gt;0,1,IF(Dissimilarity!GR7="X",1,0))</f>
        <v>0</v>
      </c>
      <c r="GS4">
        <f>IF(SUM(Dissimilarity!GS7)&gt;0,1,IF(Dissimilarity!GS7="X",1,0))</f>
        <v>0</v>
      </c>
      <c r="GT4">
        <f>IF(SUM(Dissimilarity!GT7)&gt;0,1,IF(Dissimilarity!GT7="X",1,0))</f>
        <v>0</v>
      </c>
      <c r="GU4">
        <f>IF(SUM(Dissimilarity!GU7)&gt;0,1,IF(Dissimilarity!GU7="X",1,0))</f>
        <v>0</v>
      </c>
      <c r="GV4">
        <f>IF(SUM(Dissimilarity!GV7)&gt;0,1,IF(Dissimilarity!GV7="X",1,0))</f>
        <v>0</v>
      </c>
      <c r="GW4">
        <f>IF(SUM(Dissimilarity!GW7)&gt;0,1,IF(Dissimilarity!GW7="X",1,0))</f>
        <v>0</v>
      </c>
      <c r="GX4">
        <f>IF(SUM(Dissimilarity!GX7)&gt;0,1,IF(Dissimilarity!GX7="X",1,0))</f>
        <v>0</v>
      </c>
      <c r="GY4">
        <f>IF(SUM(Dissimilarity!GY7)&gt;0,1,IF(Dissimilarity!GY7="X",1,0))</f>
        <v>0</v>
      </c>
      <c r="GZ4">
        <f>IF(SUM(Dissimilarity!GZ7)&gt;0,1,IF(Dissimilarity!GZ7="X",1,0))</f>
        <v>0</v>
      </c>
      <c r="HA4">
        <f>IF(SUM(Dissimilarity!HA7)&gt;0,1,IF(Dissimilarity!HA7="X",1,0))</f>
        <v>1</v>
      </c>
      <c r="HB4">
        <f>IF(SUM(Dissimilarity!HB7)&gt;0,1,IF(Dissimilarity!HB7="X",1,0))</f>
        <v>0</v>
      </c>
      <c r="HC4">
        <f>IF(SUM(Dissimilarity!HC7)&gt;0,1,IF(Dissimilarity!HC7="X",1,0))</f>
        <v>0</v>
      </c>
      <c r="HD4">
        <f>IF(SUM(Dissimilarity!HD7)&gt;0,1,IF(Dissimilarity!HD7="X",1,0))</f>
        <v>0</v>
      </c>
      <c r="HE4">
        <f>IF(SUM(Dissimilarity!HE7)&gt;0,1,IF(Dissimilarity!HE7="X",1,0))</f>
        <v>0</v>
      </c>
      <c r="HF4">
        <f>IF(SUM(Dissimilarity!HF7)&gt;0,1,IF(Dissimilarity!HF7="X",1,0))</f>
        <v>0</v>
      </c>
      <c r="HG4">
        <f>IF(SUM(Dissimilarity!HG7)&gt;0,1,IF(Dissimilarity!HG7="X",1,0))</f>
        <v>0</v>
      </c>
      <c r="HH4">
        <f>IF(SUM(Dissimilarity!HH7)&gt;0,1,IF(Dissimilarity!HH7="X",1,0))</f>
        <v>0</v>
      </c>
      <c r="HI4">
        <f>IF(SUM(Dissimilarity!HI7)&gt;0,1,IF(Dissimilarity!HI7="X",1,0))</f>
        <v>0</v>
      </c>
      <c r="HJ4">
        <f>IF(SUM(Dissimilarity!HJ7)&gt;0,1,IF(Dissimilarity!HJ7="X",1,0))</f>
        <v>1</v>
      </c>
      <c r="HK4">
        <f>IF(SUM(Dissimilarity!HK7)&gt;0,1,IF(Dissimilarity!HK7="X",1,0))</f>
        <v>0</v>
      </c>
      <c r="HL4">
        <f>IF(SUM(Dissimilarity!HL7)&gt;0,1,IF(Dissimilarity!HL7="X",1,0))</f>
        <v>0</v>
      </c>
      <c r="HM4">
        <f>IF(SUM(Dissimilarity!HM7)&gt;0,1,IF(Dissimilarity!HM7="X",1,0))</f>
        <v>0</v>
      </c>
      <c r="HN4">
        <f>IF(SUM(Dissimilarity!HN7)&gt;0,1,IF(Dissimilarity!HN7="X",1,0))</f>
        <v>0</v>
      </c>
      <c r="HO4">
        <f>IF(SUM(Dissimilarity!HO7)&gt;0,1,IF(Dissimilarity!HO7="X",1,0))</f>
        <v>0</v>
      </c>
      <c r="HP4">
        <f>IF(SUM(Dissimilarity!HP7)&gt;0,1,IF(Dissimilarity!HP7="X",1,0))</f>
        <v>0</v>
      </c>
      <c r="HQ4">
        <f>IF(SUM(Dissimilarity!HQ7)&gt;0,1,IF(Dissimilarity!HQ7="X",1,0))</f>
        <v>0</v>
      </c>
      <c r="HR4">
        <f>IF(SUM(Dissimilarity!HR7)&gt;0,1,IF(Dissimilarity!HR7="X",1,0))</f>
        <v>0</v>
      </c>
      <c r="HS4">
        <f>IF(SUM(Dissimilarity!HS7)&gt;0,1,IF(Dissimilarity!HS7="X",1,0))</f>
        <v>0</v>
      </c>
      <c r="HT4">
        <f>IF(SUM(Dissimilarity!HT7)&gt;0,1,IF(Dissimilarity!HT7="X",1,0))</f>
        <v>0</v>
      </c>
      <c r="HU4">
        <f>IF(SUM(Dissimilarity!HU7)&gt;0,1,IF(Dissimilarity!HU7="X",1,0))</f>
        <v>0</v>
      </c>
      <c r="HV4">
        <f>IF(SUM(Dissimilarity!HV7)&gt;0,1,IF(Dissimilarity!HV7="X",1,0))</f>
        <v>0</v>
      </c>
      <c r="HW4">
        <f>IF(SUM(Dissimilarity!HW7)&gt;0,1,IF(Dissimilarity!HW7="X",1,0))</f>
        <v>0</v>
      </c>
      <c r="HX4">
        <f>IF(SUM(Dissimilarity!HX7)&gt;0,1,IF(Dissimilarity!HX7="X",1,0))</f>
        <v>0</v>
      </c>
      <c r="HY4">
        <f>IF(SUM(Dissimilarity!HY7)&gt;0,1,IF(Dissimilarity!HY7="X",1,0))</f>
        <v>0</v>
      </c>
      <c r="HZ4">
        <f>IF(SUM(Dissimilarity!HZ7)&gt;0,1,IF(Dissimilarity!HZ7="X",1,0))</f>
        <v>0</v>
      </c>
      <c r="IA4">
        <f>IF(SUM(Dissimilarity!IA7)&gt;0,1,IF(Dissimilarity!IA7="X",1,0))</f>
        <v>0</v>
      </c>
      <c r="IB4">
        <f>IF(SUM(Dissimilarity!IB7)&gt;0,1,IF(Dissimilarity!IB7="X",1,0))</f>
        <v>0</v>
      </c>
      <c r="IC4">
        <f>IF(SUM(Dissimilarity!IC7)&gt;0,1,IF(Dissimilarity!IC7="X",1,0))</f>
        <v>0</v>
      </c>
      <c r="ID4">
        <f>IF(SUM(Dissimilarity!ID7)&gt;0,1,IF(Dissimilarity!ID7="X",1,0))</f>
        <v>0</v>
      </c>
      <c r="IE4">
        <f>IF(SUM(Dissimilarity!IE7)&gt;0,1,IF(Dissimilarity!IE7="X",1,0))</f>
        <v>0</v>
      </c>
      <c r="IF4">
        <f>IF(SUM(Dissimilarity!IF7)&gt;0,1,IF(Dissimilarity!IF7="X",1,0))</f>
        <v>0</v>
      </c>
      <c r="IG4">
        <f>IF(SUM(Dissimilarity!IG7)&gt;0,1,IF(Dissimilarity!IG7="X",1,0))</f>
        <v>0</v>
      </c>
      <c r="IH4">
        <f>IF(SUM(Dissimilarity!IH7)&gt;0,1,IF(Dissimilarity!IH7="X",1,0))</f>
        <v>0</v>
      </c>
      <c r="II4">
        <f>IF(SUM(Dissimilarity!II7)&gt;0,1,IF(Dissimilarity!II7="X",1,0))</f>
        <v>1</v>
      </c>
      <c r="IJ4">
        <f>IF(SUM(Dissimilarity!IJ7)&gt;0,1,IF(Dissimilarity!IJ7="X",1,0))</f>
        <v>0</v>
      </c>
      <c r="IK4">
        <f>IF(SUM(Dissimilarity!IK7)&gt;0,1,IF(Dissimilarity!IK7="X",1,0))</f>
        <v>1</v>
      </c>
      <c r="IL4">
        <f>IF(SUM(Dissimilarity!IL7)&gt;0,1,IF(Dissimilarity!IL7="X",1,0))</f>
        <v>0</v>
      </c>
      <c r="IM4">
        <f>IF(SUM(Dissimilarity!IM7)&gt;0,1,IF(Dissimilarity!IM7="X",1,0))</f>
        <v>0</v>
      </c>
      <c r="IN4">
        <f>IF(SUM(Dissimilarity!IN7)&gt;0,1,IF(Dissimilarity!IN7="X",1,0))</f>
        <v>0</v>
      </c>
      <c r="IO4">
        <f>IF(SUM(Dissimilarity!IO7)&gt;0,1,IF(Dissimilarity!IO7="X",1,0))</f>
        <v>0</v>
      </c>
      <c r="IP4">
        <f>IF(SUM(Dissimilarity!IP7)&gt;0,1,IF(Dissimilarity!IP7="X",1,0))</f>
        <v>0</v>
      </c>
      <c r="IQ4">
        <f>IF(SUM(Dissimilarity!IQ7)&gt;0,1,IF(Dissimilarity!IQ7="X",1,0))</f>
        <v>0</v>
      </c>
      <c r="IR4">
        <f>IF(SUM(Dissimilarity!IR7)&gt;0,1,IF(Dissimilarity!IR7="X",1,0))</f>
        <v>0</v>
      </c>
      <c r="IS4">
        <f>IF(SUM(Dissimilarity!IS7)&gt;0,1,IF(Dissimilarity!IS7="X",1,0))</f>
        <v>0</v>
      </c>
      <c r="IT4">
        <f>IF(SUM(Dissimilarity!IT7)&gt;0,1,IF(Dissimilarity!IT7="X",1,0))</f>
        <v>0</v>
      </c>
      <c r="IU4">
        <f>IF(SUM(Dissimilarity!IU7)&gt;0,1,IF(Dissimilarity!IU7="X",1,0))</f>
        <v>0</v>
      </c>
      <c r="IV4">
        <f>IF(SUM(Dissimilarity!IV7)&gt;0,1,IF(Dissimilarity!IV7="X",1,0))</f>
        <v>0</v>
      </c>
      <c r="IW4">
        <f>IF(SUM(Dissimilarity!IW7)&gt;0,1,IF(Dissimilarity!IW7="X",1,0))</f>
        <v>0</v>
      </c>
      <c r="IX4">
        <f>IF(SUM(Dissimilarity!IX7)&gt;0,1,IF(Dissimilarity!IX7="X",1,0))</f>
        <v>0</v>
      </c>
      <c r="IY4">
        <f>IF(SUM(Dissimilarity!IY7)&gt;0,1,IF(Dissimilarity!IY7="X",1,0))</f>
        <v>0</v>
      </c>
      <c r="IZ4">
        <f>IF(SUM(Dissimilarity!IZ7)&gt;0,1,IF(Dissimilarity!IZ7="X",1,0))</f>
        <v>0</v>
      </c>
      <c r="JA4">
        <f>IF(SUM(Dissimilarity!JA7)&gt;0,1,IF(Dissimilarity!JA7="X",1,0))</f>
        <v>0</v>
      </c>
      <c r="JB4">
        <f>IF(SUM(Dissimilarity!JB7)&gt;0,1,IF(Dissimilarity!JB7="X",1,0))</f>
        <v>0</v>
      </c>
      <c r="JC4">
        <f>IF(SUM(Dissimilarity!JC7)&gt;0,1,IF(Dissimilarity!JC7="X",1,0))</f>
        <v>0</v>
      </c>
      <c r="JD4">
        <f>IF(SUM(Dissimilarity!JD7)&gt;0,1,IF(Dissimilarity!JD7="X",1,0))</f>
        <v>0</v>
      </c>
      <c r="JE4">
        <f>IF(SUM(Dissimilarity!JE7)&gt;0,1,IF(Dissimilarity!JE7="X",1,0))</f>
        <v>0</v>
      </c>
      <c r="JF4">
        <f>IF(SUM(Dissimilarity!JF7)&gt;0,1,IF(Dissimilarity!JF7="X",1,0))</f>
        <v>0</v>
      </c>
      <c r="JG4">
        <f>IF(SUM(Dissimilarity!JG7)&gt;0,1,IF(Dissimilarity!JG7="X",1,0))</f>
        <v>0</v>
      </c>
      <c r="JH4">
        <f>IF(SUM(Dissimilarity!JH7)&gt;0,1,IF(Dissimilarity!JH7="X",1,0))</f>
        <v>0</v>
      </c>
      <c r="JI4">
        <f>IF(SUM(Dissimilarity!JI7)&gt;0,1,IF(Dissimilarity!JI7="X",1,0))</f>
        <v>0</v>
      </c>
      <c r="JJ4">
        <f>IF(SUM(Dissimilarity!JJ7)&gt;0,1,IF(Dissimilarity!JJ7="X",1,0))</f>
        <v>0</v>
      </c>
      <c r="JK4">
        <f>IF(SUM(Dissimilarity!JK7)&gt;0,1,IF(Dissimilarity!JK7="X",1,0))</f>
        <v>1</v>
      </c>
      <c r="JL4">
        <f>IF(SUM(Dissimilarity!JL7)&gt;0,1,IF(Dissimilarity!JL7="X",1,0))</f>
        <v>0</v>
      </c>
      <c r="JM4">
        <f>IF(SUM(Dissimilarity!JM7)&gt;0,1,IF(Dissimilarity!JM7="X",1,0))</f>
        <v>0</v>
      </c>
      <c r="JN4">
        <f>IF(SUM(Dissimilarity!JN7)&gt;0,1,IF(Dissimilarity!JN7="X",1,0))</f>
        <v>0</v>
      </c>
      <c r="JO4">
        <f>IF(SUM(Dissimilarity!JO7)&gt;0,1,IF(Dissimilarity!JO7="X",1,0))</f>
        <v>1</v>
      </c>
      <c r="JP4">
        <f>IF(SUM(Dissimilarity!JP7)&gt;0,1,IF(Dissimilarity!JP7="X",1,0))</f>
        <v>0</v>
      </c>
      <c r="JQ4">
        <f>IF(SUM(Dissimilarity!JQ7)&gt;0,1,IF(Dissimilarity!JQ7="X",1,0))</f>
        <v>0</v>
      </c>
      <c r="JR4">
        <f>IF(SUM(Dissimilarity!JR7)&gt;0,1,IF(Dissimilarity!JR7="X",1,0))</f>
        <v>0</v>
      </c>
      <c r="JS4">
        <f>IF(SUM(Dissimilarity!JS7)&gt;0,1,IF(Dissimilarity!JS7="X",1,0))</f>
        <v>0</v>
      </c>
      <c r="JT4">
        <f>IF(SUM(Dissimilarity!JT7)&gt;0,1,IF(Dissimilarity!JT7="X",1,0))</f>
        <v>0</v>
      </c>
      <c r="JU4">
        <f>IF(SUM(Dissimilarity!JU7)&gt;0,1,IF(Dissimilarity!JU7="X",1,0))</f>
        <v>0</v>
      </c>
      <c r="JV4">
        <f>IF(SUM(Dissimilarity!JV7)&gt;0,1,IF(Dissimilarity!JV7="X",1,0))</f>
        <v>0</v>
      </c>
      <c r="JW4">
        <f>IF(SUM(Dissimilarity!JW7)&gt;0,1,IF(Dissimilarity!JW7="X",1,0))</f>
        <v>0</v>
      </c>
      <c r="JX4">
        <f>IF(SUM(Dissimilarity!JX7)&gt;0,1,IF(Dissimilarity!JX7="X",1,0))</f>
        <v>0</v>
      </c>
      <c r="JY4">
        <f>IF(SUM(Dissimilarity!JY7)&gt;0,1,IF(Dissimilarity!JY7="X",1,0))</f>
        <v>0</v>
      </c>
      <c r="JZ4">
        <f>IF(SUM(Dissimilarity!JZ7)&gt;0,1,IF(Dissimilarity!JZ7="X",1,0))</f>
        <v>0</v>
      </c>
      <c r="KA4">
        <f>IF(SUM(Dissimilarity!KA7)&gt;0,1,IF(Dissimilarity!KA7="X",1,0))</f>
        <v>0</v>
      </c>
      <c r="KB4">
        <f>IF(SUM(Dissimilarity!KB7)&gt;0,1,IF(Dissimilarity!KB7="X",1,0))</f>
        <v>0</v>
      </c>
      <c r="KC4">
        <f>IF(SUM(Dissimilarity!KC7)&gt;0,1,IF(Dissimilarity!KC7="X",1,0))</f>
        <v>0</v>
      </c>
      <c r="KD4">
        <f>IF(SUM(Dissimilarity!KD7)&gt;0,1,IF(Dissimilarity!KD7="X",1,0))</f>
        <v>0</v>
      </c>
      <c r="KE4">
        <f>IF(SUM(Dissimilarity!KE7)&gt;0,1,IF(Dissimilarity!KE7="X",1,0))</f>
        <v>0</v>
      </c>
      <c r="KF4">
        <f>IF(SUM(Dissimilarity!KF7)&gt;0,1,IF(Dissimilarity!KF7="X",1,0))</f>
        <v>0</v>
      </c>
      <c r="KG4">
        <f>IF(SUM(Dissimilarity!KG7)&gt;0,1,IF(Dissimilarity!KG7="X",1,0))</f>
        <v>0</v>
      </c>
      <c r="KH4">
        <f>IF(SUM(Dissimilarity!KH7)&gt;0,1,IF(Dissimilarity!KH7="X",1,0))</f>
        <v>0</v>
      </c>
      <c r="KI4">
        <f>IF(SUM(Dissimilarity!KI7)&gt;0,1,IF(Dissimilarity!KI7="X",1,0))</f>
        <v>0</v>
      </c>
      <c r="KJ4">
        <f>IF(SUM(Dissimilarity!KJ7)&gt;0,1,IF(Dissimilarity!KJ7="X",1,0))</f>
        <v>0</v>
      </c>
      <c r="KK4">
        <f>IF(SUM(Dissimilarity!KK7)&gt;0,1,IF(Dissimilarity!KK7="X",1,0))</f>
        <v>0</v>
      </c>
      <c r="KL4">
        <f>IF(SUM(Dissimilarity!KL7)&gt;0,1,IF(Dissimilarity!KL7="X",1,0))</f>
        <v>0</v>
      </c>
      <c r="KM4">
        <f>IF(SUM(Dissimilarity!KM7)&gt;0,1,IF(Dissimilarity!KM7="X",1,0))</f>
        <v>0</v>
      </c>
      <c r="KN4">
        <f>IF(SUM(Dissimilarity!KN7)&gt;0,1,IF(Dissimilarity!KN7="X",1,0))</f>
        <v>0</v>
      </c>
      <c r="KO4">
        <f>IF(SUM(Dissimilarity!KO7)&gt;0,1,IF(Dissimilarity!KO7="X",1,0))</f>
        <v>0</v>
      </c>
      <c r="KP4">
        <f>IF(SUM(Dissimilarity!KP7)&gt;0,1,IF(Dissimilarity!KP7="X",1,0))</f>
        <v>0</v>
      </c>
      <c r="KQ4">
        <f>IF(SUM(Dissimilarity!KQ7)&gt;0,1,IF(Dissimilarity!KQ7="X",1,0))</f>
        <v>0</v>
      </c>
      <c r="KR4">
        <f>IF(SUM(Dissimilarity!KR7)&gt;0,1,IF(Dissimilarity!KR7="X",1,0))</f>
        <v>0</v>
      </c>
      <c r="KS4">
        <f>IF(SUM(Dissimilarity!KS7)&gt;0,1,IF(Dissimilarity!KS7="X",1,0))</f>
        <v>0</v>
      </c>
      <c r="KT4">
        <f>IF(SUM(Dissimilarity!KT7)&gt;0,1,IF(Dissimilarity!KT7="X",1,0))</f>
        <v>0</v>
      </c>
      <c r="KU4">
        <f>IF(SUM(Dissimilarity!KU7)&gt;0,1,IF(Dissimilarity!KU7="X",1,0))</f>
        <v>0</v>
      </c>
      <c r="KV4">
        <f>IF(SUM(Dissimilarity!KV7)&gt;0,1,IF(Dissimilarity!KV7="X",1,0))</f>
        <v>0</v>
      </c>
      <c r="KW4">
        <f>IF(SUM(Dissimilarity!KW7)&gt;0,1,IF(Dissimilarity!KW7="X",1,0))</f>
        <v>1</v>
      </c>
      <c r="KX4">
        <f>IF(SUM(Dissimilarity!KX7)&gt;0,1,IF(Dissimilarity!KX7="X",1,0))</f>
        <v>0</v>
      </c>
      <c r="KY4">
        <f>IF(SUM(Dissimilarity!KY7)&gt;0,1,IF(Dissimilarity!KY7="X",1,0))</f>
        <v>0</v>
      </c>
      <c r="KZ4">
        <f>IF(SUM(Dissimilarity!KZ7)&gt;0,1,IF(Dissimilarity!KZ7="X",1,0))</f>
        <v>0</v>
      </c>
      <c r="LA4">
        <f>IF(SUM(Dissimilarity!LA7)&gt;0,1,IF(Dissimilarity!LA7="X",1,0))</f>
        <v>0</v>
      </c>
      <c r="LB4">
        <f>IF(SUM(Dissimilarity!LB7)&gt;0,1,IF(Dissimilarity!LB7="X",1,0))</f>
        <v>0</v>
      </c>
      <c r="LC4">
        <f>IF(SUM(Dissimilarity!LC7)&gt;0,1,IF(Dissimilarity!LC7="X",1,0))</f>
        <v>0</v>
      </c>
      <c r="LD4">
        <f>IF(SUM(Dissimilarity!LD7)&gt;0,1,IF(Dissimilarity!LD7="X",1,0))</f>
        <v>0</v>
      </c>
      <c r="LE4">
        <f>IF(SUM(Dissimilarity!LE7)&gt;0,1,IF(Dissimilarity!LE7="X",1,0))</f>
        <v>0</v>
      </c>
      <c r="LF4">
        <f>IF(SUM(Dissimilarity!LF7)&gt;0,1,IF(Dissimilarity!LF7="X",1,0))</f>
        <v>0</v>
      </c>
      <c r="LG4">
        <f>IF(SUM(Dissimilarity!LG7)&gt;0,1,IF(Dissimilarity!LG7="X",1,0))</f>
        <v>0</v>
      </c>
      <c r="LH4">
        <f>IF(SUM(Dissimilarity!LH7)&gt;0,1,IF(Dissimilarity!LH7="X",1,0))</f>
        <v>0</v>
      </c>
      <c r="LI4">
        <f>IF(SUM(Dissimilarity!LI7)&gt;0,1,IF(Dissimilarity!LI7="X",1,0))</f>
        <v>0</v>
      </c>
      <c r="LJ4">
        <f>IF(SUM(Dissimilarity!LJ7)&gt;0,1,IF(Dissimilarity!LJ7="X",1,0))</f>
        <v>0</v>
      </c>
      <c r="LK4">
        <f>IF(SUM(Dissimilarity!LK7)&gt;0,1,IF(Dissimilarity!LK7="X",1,0))</f>
        <v>0</v>
      </c>
      <c r="LL4">
        <f>IF(SUM(Dissimilarity!LL7)&gt;0,1,IF(Dissimilarity!LL7="X",1,0))</f>
        <v>0</v>
      </c>
      <c r="LM4">
        <f>IF(SUM(Dissimilarity!LM7)&gt;0,1,IF(Dissimilarity!LM7="X",1,0))</f>
        <v>0</v>
      </c>
      <c r="LN4">
        <f>IF(SUM(Dissimilarity!LN7)&gt;0,1,IF(Dissimilarity!LN7="X",1,0))</f>
        <v>0</v>
      </c>
      <c r="LO4">
        <f>IF(SUM(Dissimilarity!LO7)&gt;0,1,IF(Dissimilarity!LO7="X",1,0))</f>
        <v>0</v>
      </c>
      <c r="LP4">
        <f>IF(SUM(Dissimilarity!LP7)&gt;0,1,IF(Dissimilarity!LP7="X",1,0))</f>
        <v>1</v>
      </c>
      <c r="LQ4">
        <f>IF(SUM(Dissimilarity!LQ7)&gt;0,1,IF(Dissimilarity!LQ7="X",1,0))</f>
        <v>0</v>
      </c>
      <c r="LR4">
        <f>IF(SUM(Dissimilarity!LR7)&gt;0,1,IF(Dissimilarity!LR7="X",1,0))</f>
        <v>0</v>
      </c>
      <c r="LS4">
        <f>IF(SUM(Dissimilarity!LS7)&gt;0,1,IF(Dissimilarity!LS7="X",1,0))</f>
        <v>0</v>
      </c>
      <c r="LT4">
        <f>IF(SUM(Dissimilarity!LT7)&gt;0,1,IF(Dissimilarity!LT7="X",1,0))</f>
        <v>0</v>
      </c>
      <c r="LU4">
        <f>IF(SUM(Dissimilarity!LU7)&gt;0,1,IF(Dissimilarity!LU7="X",1,0))</f>
        <v>0</v>
      </c>
      <c r="LV4">
        <f>IF(SUM(Dissimilarity!LV7)&gt;0,1,IF(Dissimilarity!LV7="X",1,0))</f>
        <v>0</v>
      </c>
      <c r="LW4">
        <f>IF(SUM(Dissimilarity!LW7)&gt;0,1,IF(Dissimilarity!LW7="X",1,0))</f>
        <v>0</v>
      </c>
      <c r="LX4">
        <f>IF(SUM(Dissimilarity!LX7)&gt;0,1,IF(Dissimilarity!LX7="X",1,0))</f>
        <v>0</v>
      </c>
      <c r="LY4">
        <f>IF(SUM(Dissimilarity!LY7)&gt;0,1,IF(Dissimilarity!LY7="X",1,0))</f>
        <v>0</v>
      </c>
      <c r="LZ4">
        <f>IF(SUM(Dissimilarity!LZ7)&gt;0,1,IF(Dissimilarity!LZ7="X",1,0))</f>
        <v>0</v>
      </c>
      <c r="MA4">
        <f>IF(SUM(Dissimilarity!MA7)&gt;0,1,IF(Dissimilarity!MA7="X",1,0))</f>
        <v>0</v>
      </c>
      <c r="MB4">
        <f>IF(SUM(Dissimilarity!MB7)&gt;0,1,IF(Dissimilarity!MB7="X",1,0))</f>
        <v>0</v>
      </c>
      <c r="MC4">
        <f>IF(SUM(Dissimilarity!MC7)&gt;0,1,IF(Dissimilarity!MC7="X",1,0))</f>
        <v>0</v>
      </c>
      <c r="MD4">
        <f>IF(SUM(Dissimilarity!MD7)&gt;0,1,IF(Dissimilarity!MD7="X",1,0))</f>
        <v>0</v>
      </c>
      <c r="ME4">
        <f>IF(SUM(Dissimilarity!ME7)&gt;0,1,IF(Dissimilarity!ME7="X",1,0))</f>
        <v>0</v>
      </c>
      <c r="MF4">
        <f>IF(SUM(Dissimilarity!MF7)&gt;0,1,IF(Dissimilarity!MF7="X",1,0))</f>
        <v>0</v>
      </c>
      <c r="MG4">
        <f>IF(SUM(Dissimilarity!MG7)&gt;0,1,IF(Dissimilarity!MG7="X",1,0))</f>
        <v>0</v>
      </c>
      <c r="MH4">
        <f>IF(SUM(Dissimilarity!MH7)&gt;0,1,IF(Dissimilarity!MH7="X",1,0))</f>
        <v>0</v>
      </c>
      <c r="MI4">
        <f>IF(SUM(Dissimilarity!MI7)&gt;0,1,IF(Dissimilarity!MI7="X",1,0))</f>
        <v>0</v>
      </c>
      <c r="MJ4">
        <f>IF(SUM(Dissimilarity!MJ7)&gt;0,1,IF(Dissimilarity!MJ7="X",1,0))</f>
        <v>0</v>
      </c>
      <c r="MK4">
        <f>IF(SUM(Dissimilarity!MK7)&gt;0,1,IF(Dissimilarity!MK7="X",1,0))</f>
        <v>0</v>
      </c>
      <c r="ML4">
        <f>IF(SUM(Dissimilarity!ML7)&gt;0,1,IF(Dissimilarity!ML7="X",1,0))</f>
        <v>0</v>
      </c>
      <c r="MM4">
        <f>IF(SUM(Dissimilarity!MM7)&gt;0,1,IF(Dissimilarity!MM7="X",1,0))</f>
        <v>0</v>
      </c>
      <c r="MN4">
        <f>IF(SUM(Dissimilarity!MN7)&gt;0,1,IF(Dissimilarity!MN7="X",1,0))</f>
        <v>0</v>
      </c>
      <c r="MO4">
        <f>IF(SUM(Dissimilarity!MO7)&gt;0,1,IF(Dissimilarity!MO7="X",1,0))</f>
        <v>0</v>
      </c>
      <c r="MP4">
        <f>IF(SUM(Dissimilarity!MP7)&gt;0,1,IF(Dissimilarity!MP7="X",1,0))</f>
        <v>0</v>
      </c>
      <c r="MQ4">
        <f>IF(SUM(Dissimilarity!MQ7)&gt;0,1,IF(Dissimilarity!MQ7="X",1,0))</f>
        <v>0</v>
      </c>
      <c r="MR4">
        <f>IF(SUM(Dissimilarity!MR7)&gt;0,1,IF(Dissimilarity!MR7="X",1,0))</f>
        <v>0</v>
      </c>
      <c r="MS4">
        <f>IF(SUM(Dissimilarity!MS7)&gt;0,1,IF(Dissimilarity!MS7="X",1,0))</f>
        <v>0</v>
      </c>
      <c r="MT4">
        <f>IF(SUM(Dissimilarity!MT7)&gt;0,1,IF(Dissimilarity!MT7="X",1,0))</f>
        <v>0</v>
      </c>
      <c r="MU4">
        <f>IF(SUM(Dissimilarity!MU7)&gt;0,1,IF(Dissimilarity!MU7="X",1,0))</f>
        <v>1</v>
      </c>
      <c r="MV4">
        <f>IF(SUM(Dissimilarity!MV7)&gt;0,1,IF(Dissimilarity!MV7="X",1,0))</f>
        <v>0</v>
      </c>
      <c r="MW4">
        <f>IF(SUM(Dissimilarity!MW7)&gt;0,1,IF(Dissimilarity!MW7="X",1,0))</f>
        <v>0</v>
      </c>
      <c r="MX4">
        <f>IF(SUM(Dissimilarity!MX7)&gt;0,1,IF(Dissimilarity!MX7="X",1,0))</f>
        <v>0</v>
      </c>
      <c r="MY4">
        <f>IF(SUM(Dissimilarity!MY7)&gt;0,1,IF(Dissimilarity!MY7="X",1,0))</f>
        <v>0</v>
      </c>
      <c r="MZ4">
        <f>IF(SUM(Dissimilarity!MZ7)&gt;0,1,IF(Dissimilarity!MZ7="X",1,0))</f>
        <v>1</v>
      </c>
      <c r="NA4">
        <f>IF(SUM(Dissimilarity!NA7)&gt;0,1,IF(Dissimilarity!NA7="X",1,0))</f>
        <v>0</v>
      </c>
      <c r="NB4">
        <f>IF(SUM(Dissimilarity!NB7)&gt;0,1,IF(Dissimilarity!NB7="X",1,0))</f>
        <v>0</v>
      </c>
      <c r="NC4">
        <f>IF(SUM(Dissimilarity!NC7)&gt;0,1,IF(Dissimilarity!NC7="X",1,0))</f>
        <v>0</v>
      </c>
      <c r="ND4">
        <f>IF(SUM(Dissimilarity!ND7)&gt;0,1,IF(Dissimilarity!ND7="X",1,0))</f>
        <v>0</v>
      </c>
      <c r="NE4">
        <f>IF(SUM(Dissimilarity!NE7)&gt;0,1,IF(Dissimilarity!NE7="X",1,0))</f>
        <v>0</v>
      </c>
      <c r="NF4">
        <f>IF(SUM(Dissimilarity!NF7)&gt;0,1,IF(Dissimilarity!NF7="X",1,0))</f>
        <v>0</v>
      </c>
      <c r="NG4">
        <f>IF(SUM(Dissimilarity!NG7)&gt;0,1,IF(Dissimilarity!NG7="X",1,0))</f>
        <v>0</v>
      </c>
      <c r="NH4">
        <f>IF(SUM(Dissimilarity!NH7)&gt;0,1,IF(Dissimilarity!NH7="X",1,0))</f>
        <v>0</v>
      </c>
      <c r="NI4">
        <f>IF(SUM(Dissimilarity!NI7)&gt;0,1,IF(Dissimilarity!NI7="X",1,0))</f>
        <v>0</v>
      </c>
      <c r="NJ4">
        <f>IF(SUM(Dissimilarity!NJ7)&gt;0,1,IF(Dissimilarity!NJ7="X",1,0))</f>
        <v>0</v>
      </c>
      <c r="NK4">
        <f>IF(SUM(Dissimilarity!NK7)&gt;0,1,IF(Dissimilarity!NK7="X",1,0))</f>
        <v>0</v>
      </c>
      <c r="NL4">
        <f>IF(SUM(Dissimilarity!NL7)&gt;0,1,IF(Dissimilarity!NL7="X",1,0))</f>
        <v>1</v>
      </c>
      <c r="NM4">
        <f>IF(SUM(Dissimilarity!NM7)&gt;0,1,IF(Dissimilarity!NM7="X",1,0))</f>
        <v>0</v>
      </c>
      <c r="NN4">
        <f>IF(SUM(Dissimilarity!NN7)&gt;0,1,IF(Dissimilarity!NN7="X",1,0))</f>
        <v>0</v>
      </c>
      <c r="NO4">
        <f>IF(SUM(Dissimilarity!NO7)&gt;0,1,IF(Dissimilarity!NO7="X",1,0))</f>
        <v>0</v>
      </c>
      <c r="NP4">
        <f>IF(SUM(Dissimilarity!NP7)&gt;0,1,IF(Dissimilarity!NP7="X",1,0))</f>
        <v>0</v>
      </c>
      <c r="NQ4">
        <f>IF(SUM(Dissimilarity!NQ7)&gt;0,1,IF(Dissimilarity!NQ7="X",1,0))</f>
        <v>1</v>
      </c>
      <c r="NR4">
        <f>IF(SUM(Dissimilarity!NR7)&gt;0,1,IF(Dissimilarity!NR7="X",1,0))</f>
        <v>0</v>
      </c>
      <c r="NS4">
        <f>IF(SUM(Dissimilarity!NS7)&gt;0,1,IF(Dissimilarity!NS7="X",1,0))</f>
        <v>0</v>
      </c>
      <c r="NT4">
        <f>IF(SUM(Dissimilarity!NT7)&gt;0,1,IF(Dissimilarity!NT7="X",1,0))</f>
        <v>0</v>
      </c>
      <c r="NU4">
        <f>IF(SUM(Dissimilarity!NU7)&gt;0,1,IF(Dissimilarity!NU7="X",1,0))</f>
        <v>0</v>
      </c>
      <c r="NV4">
        <f>IF(SUM(Dissimilarity!NV7)&gt;0,1,IF(Dissimilarity!NV7="X",1,0))</f>
        <v>0</v>
      </c>
      <c r="NW4">
        <f>IF(SUM(Dissimilarity!NW7)&gt;0,1,IF(Dissimilarity!NW7="X",1,0))</f>
        <v>0</v>
      </c>
      <c r="NX4">
        <f>IF(SUM(Dissimilarity!NX7)&gt;0,1,IF(Dissimilarity!NX7="X",1,0))</f>
        <v>0</v>
      </c>
      <c r="NY4">
        <f>IF(SUM(Dissimilarity!NY7)&gt;0,1,IF(Dissimilarity!NY7="X",1,0))</f>
        <v>0</v>
      </c>
      <c r="NZ4">
        <f>IF(SUM(Dissimilarity!NZ7)&gt;0,1,IF(Dissimilarity!NZ7="X",1,0))</f>
        <v>0</v>
      </c>
      <c r="OA4">
        <f>IF(SUM(Dissimilarity!OA7)&gt;0,1,IF(Dissimilarity!OA7="X",1,0))</f>
        <v>0</v>
      </c>
      <c r="OB4">
        <f>IF(SUM(Dissimilarity!OB7)&gt;0,1,IF(Dissimilarity!OB7="X",1,0))</f>
        <v>0</v>
      </c>
      <c r="OC4">
        <f>IF(SUM(Dissimilarity!OC7)&gt;0,1,IF(Dissimilarity!OC7="X",1,0))</f>
        <v>0</v>
      </c>
      <c r="OD4">
        <f>IF(SUM(Dissimilarity!OD7)&gt;0,1,IF(Dissimilarity!OD7="X",1,0))</f>
        <v>0</v>
      </c>
      <c r="OE4">
        <f>IF(SUM(Dissimilarity!OE7)&gt;0,1,IF(Dissimilarity!OE7="X",1,0))</f>
        <v>0</v>
      </c>
      <c r="OF4">
        <f>IF(SUM(Dissimilarity!OF7)&gt;0,1,IF(Dissimilarity!OF7="X",1,0))</f>
        <v>0</v>
      </c>
      <c r="OG4">
        <f>IF(SUM(Dissimilarity!OG7)&gt;0,1,IF(Dissimilarity!OG7="X",1,0))</f>
        <v>0</v>
      </c>
      <c r="OH4">
        <f>IF(SUM(Dissimilarity!OH7)&gt;0,1,IF(Dissimilarity!OH7="X",1,0))</f>
        <v>0</v>
      </c>
      <c r="OI4">
        <f>IF(SUM(Dissimilarity!OI7)&gt;0,1,IF(Dissimilarity!OI7="X",1,0))</f>
        <v>0</v>
      </c>
      <c r="OJ4">
        <f>IF(SUM(Dissimilarity!OJ7)&gt;0,1,IF(Dissimilarity!OJ7="X",1,0))</f>
        <v>0</v>
      </c>
      <c r="OK4">
        <f>IF(SUM(Dissimilarity!OK7)&gt;0,1,IF(Dissimilarity!OK7="X",1,0))</f>
        <v>0</v>
      </c>
      <c r="OL4">
        <f>IF(SUM(Dissimilarity!OL7)&gt;0,1,IF(Dissimilarity!OL7="X",1,0))</f>
        <v>0</v>
      </c>
      <c r="OM4">
        <f>IF(SUM(Dissimilarity!OM7)&gt;0,1,IF(Dissimilarity!OM7="X",1,0))</f>
        <v>0</v>
      </c>
      <c r="ON4">
        <f>IF(SUM(Dissimilarity!ON7)&gt;0,1,IF(Dissimilarity!ON7="X",1,0))</f>
        <v>0</v>
      </c>
      <c r="OO4">
        <f>IF(SUM(Dissimilarity!OO7)&gt;0,1,IF(Dissimilarity!OO7="X",1,0))</f>
        <v>0</v>
      </c>
      <c r="OP4">
        <f>IF(SUM(Dissimilarity!OP7)&gt;0,1,IF(Dissimilarity!OP7="X",1,0))</f>
        <v>0</v>
      </c>
      <c r="OQ4">
        <f>IF(SUM(Dissimilarity!OQ7)&gt;0,1,IF(Dissimilarity!OQ7="X",1,0))</f>
        <v>0</v>
      </c>
      <c r="OR4">
        <f>IF(SUM(Dissimilarity!OR7)&gt;0,1,IF(Dissimilarity!OR7="X",1,0))</f>
        <v>0</v>
      </c>
      <c r="OS4">
        <f>IF(SUM(Dissimilarity!OS7)&gt;0,1,IF(Dissimilarity!OS7="X",1,0))</f>
        <v>0</v>
      </c>
      <c r="OT4">
        <f>IF(SUM(Dissimilarity!OT7)&gt;0,1,IF(Dissimilarity!OT7="X",1,0))</f>
        <v>0</v>
      </c>
      <c r="OU4">
        <f>IF(SUM(Dissimilarity!OU7)&gt;0,1,IF(Dissimilarity!OU7="X",1,0))</f>
        <v>0</v>
      </c>
      <c r="OV4">
        <f>IF(SUM(Dissimilarity!OV7)&gt;0,1,IF(Dissimilarity!OV7="X",1,0))</f>
        <v>0</v>
      </c>
      <c r="OW4">
        <f>IF(SUM(Dissimilarity!OW7)&gt;0,1,IF(Dissimilarity!OW7="X",1,0))</f>
        <v>0</v>
      </c>
      <c r="OX4">
        <f>IF(SUM(Dissimilarity!OX7)&gt;0,1,IF(Dissimilarity!OX7="X",1,0))</f>
        <v>0</v>
      </c>
      <c r="OY4">
        <f>IF(SUM(Dissimilarity!OY7)&gt;0,1,IF(Dissimilarity!OY7="X",1,0))</f>
        <v>1</v>
      </c>
      <c r="OZ4">
        <f>IF(SUM(Dissimilarity!OZ7)&gt;0,1,IF(Dissimilarity!OZ7="X",1,0))</f>
        <v>0</v>
      </c>
      <c r="PA4">
        <f>IF(SUM(Dissimilarity!PA7)&gt;0,1,IF(Dissimilarity!PA7="X",1,0))</f>
        <v>0</v>
      </c>
      <c r="PB4">
        <f>IF(SUM(Dissimilarity!PB7)&gt;0,1,IF(Dissimilarity!PB7="X",1,0))</f>
        <v>0</v>
      </c>
      <c r="PC4">
        <f>IF(SUM(Dissimilarity!PC7)&gt;0,1,IF(Dissimilarity!PC7="X",1,0))</f>
        <v>0</v>
      </c>
      <c r="PD4">
        <f>IF(SUM(Dissimilarity!PD7)&gt;0,1,IF(Dissimilarity!PD7="X",1,0))</f>
        <v>0</v>
      </c>
      <c r="PE4">
        <f>IF(SUM(Dissimilarity!PE7)&gt;0,1,IF(Dissimilarity!PE7="X",1,0))</f>
        <v>0</v>
      </c>
      <c r="PF4">
        <f>IF(SUM(Dissimilarity!PF7)&gt;0,1,IF(Dissimilarity!PF7="X",1,0))</f>
        <v>0</v>
      </c>
      <c r="PG4">
        <f>IF(SUM(Dissimilarity!PG7)&gt;0,1,IF(Dissimilarity!PG7="X",1,0))</f>
        <v>0</v>
      </c>
      <c r="PH4">
        <f>IF(SUM(Dissimilarity!PH7)&gt;0,1,IF(Dissimilarity!PH7="X",1,0))</f>
        <v>0</v>
      </c>
      <c r="PI4">
        <f>IF(SUM(Dissimilarity!PI7)&gt;0,1,IF(Dissimilarity!PI7="X",1,0))</f>
        <v>0</v>
      </c>
      <c r="PJ4">
        <f>IF(SUM(Dissimilarity!PJ7)&gt;0,1,IF(Dissimilarity!PJ7="X",1,0))</f>
        <v>0</v>
      </c>
      <c r="PK4">
        <f>IF(SUM(Dissimilarity!PK7)&gt;0,1,IF(Dissimilarity!PK7="X",1,0))</f>
        <v>0</v>
      </c>
      <c r="PL4">
        <f>IF(SUM(Dissimilarity!PL7)&gt;0,1,IF(Dissimilarity!PL7="X",1,0))</f>
        <v>1</v>
      </c>
      <c r="PM4">
        <f>IF(SUM(Dissimilarity!PM7)&gt;0,1,IF(Dissimilarity!PM7="X",1,0))</f>
        <v>0</v>
      </c>
      <c r="PN4">
        <f>IF(SUM(Dissimilarity!PN7)&gt;0,1,IF(Dissimilarity!PN7="X",1,0))</f>
        <v>0</v>
      </c>
      <c r="PO4">
        <f>IF(SUM(Dissimilarity!PO7)&gt;0,1,IF(Dissimilarity!PO7="X",1,0))</f>
        <v>0</v>
      </c>
      <c r="PP4">
        <f>IF(SUM(Dissimilarity!PP7)&gt;0,1,IF(Dissimilarity!PP7="X",1,0))</f>
        <v>0</v>
      </c>
      <c r="PQ4">
        <f>IF(SUM(Dissimilarity!PQ7)&gt;0,1,IF(Dissimilarity!PQ7="X",1,0))</f>
        <v>0</v>
      </c>
      <c r="PR4">
        <f>IF(SUM(Dissimilarity!PR7)&gt;0,1,IF(Dissimilarity!PR7="X",1,0))</f>
        <v>0</v>
      </c>
      <c r="PS4">
        <f>IF(SUM(Dissimilarity!PS7)&gt;0,1,IF(Dissimilarity!PS7="X",1,0))</f>
        <v>0</v>
      </c>
      <c r="PT4">
        <f>IF(SUM(Dissimilarity!PT7)&gt;0,1,IF(Dissimilarity!PT7="X",1,0))</f>
        <v>0</v>
      </c>
      <c r="PU4">
        <f>IF(SUM(Dissimilarity!PU7)&gt;0,1,IF(Dissimilarity!PU7="X",1,0))</f>
        <v>0</v>
      </c>
      <c r="PV4">
        <f>IF(SUM(Dissimilarity!PV7)&gt;0,1,IF(Dissimilarity!PV7="X",1,0))</f>
        <v>0</v>
      </c>
      <c r="PW4">
        <f>IF(SUM(Dissimilarity!PW7)&gt;0,1,IF(Dissimilarity!PW7="X",1,0))</f>
        <v>0</v>
      </c>
      <c r="PX4">
        <f>IF(SUM(Dissimilarity!PX7)&gt;0,1,IF(Dissimilarity!PX7="X",1,0))</f>
        <v>0</v>
      </c>
      <c r="PY4">
        <f>IF(SUM(Dissimilarity!PY7)&gt;0,1,IF(Dissimilarity!PY7="X",1,0))</f>
        <v>0</v>
      </c>
      <c r="PZ4">
        <f>IF(SUM(Dissimilarity!PZ7)&gt;0,1,IF(Dissimilarity!PZ7="X",1,0))</f>
        <v>0</v>
      </c>
      <c r="QA4">
        <f>IF(SUM(Dissimilarity!QA7)&gt;0,1,IF(Dissimilarity!QA7="X",1,0))</f>
        <v>0</v>
      </c>
      <c r="QB4">
        <f>IF(SUM(Dissimilarity!QB7)&gt;0,1,IF(Dissimilarity!QB7="X",1,0))</f>
        <v>0</v>
      </c>
      <c r="QC4">
        <f>IF(SUM(Dissimilarity!QC7)&gt;0,1,IF(Dissimilarity!QC7="X",1,0))</f>
        <v>0</v>
      </c>
      <c r="QD4">
        <f>IF(SUM(Dissimilarity!QD7)&gt;0,1,IF(Dissimilarity!QD7="X",1,0))</f>
        <v>0</v>
      </c>
      <c r="QE4">
        <f>IF(SUM(Dissimilarity!QE7)&gt;0,1,IF(Dissimilarity!QE7="X",1,0))</f>
        <v>0</v>
      </c>
      <c r="QF4">
        <f>IF(SUM(Dissimilarity!QF7)&gt;0,1,IF(Dissimilarity!QF7="X",1,0))</f>
        <v>0</v>
      </c>
      <c r="QG4">
        <f>IF(SUM(Dissimilarity!QG7)&gt;0,1,IF(Dissimilarity!QG7="X",1,0))</f>
        <v>0</v>
      </c>
      <c r="QH4">
        <f>IF(SUM(Dissimilarity!QH7)&gt;0,1,IF(Dissimilarity!QH7="X",1,0))</f>
        <v>0</v>
      </c>
      <c r="QI4">
        <f>IF(SUM(Dissimilarity!QI7)&gt;0,1,IF(Dissimilarity!QI7="X",1,0))</f>
        <v>0</v>
      </c>
      <c r="QJ4">
        <f>IF(SUM(Dissimilarity!QJ7)&gt;0,1,IF(Dissimilarity!QJ7="X",1,0))</f>
        <v>0</v>
      </c>
      <c r="QK4">
        <f>IF(SUM(Dissimilarity!QK7)&gt;0,1,IF(Dissimilarity!QK7="X",1,0))</f>
        <v>0</v>
      </c>
      <c r="QL4">
        <f>IF(SUM(Dissimilarity!QL7)&gt;0,1,IF(Dissimilarity!QL7="X",1,0))</f>
        <v>0</v>
      </c>
      <c r="QM4">
        <f>IF(SUM(Dissimilarity!QM7)&gt;0,1,IF(Dissimilarity!QM7="X",1,0))</f>
        <v>0</v>
      </c>
      <c r="QN4">
        <f>IF(SUM(Dissimilarity!QN7)&gt;0,1,IF(Dissimilarity!QN7="X",1,0))</f>
        <v>0</v>
      </c>
      <c r="QO4">
        <f>IF(SUM(Dissimilarity!QO7)&gt;0,1,IF(Dissimilarity!QO7="X",1,0))</f>
        <v>0</v>
      </c>
      <c r="QP4">
        <f>IF(SUM(Dissimilarity!QP7)&gt;0,1,IF(Dissimilarity!QP7="X",1,0))</f>
        <v>0</v>
      </c>
      <c r="QQ4">
        <f>IF(SUM(Dissimilarity!QQ7)&gt;0,1,IF(Dissimilarity!QQ7="X",1,0))</f>
        <v>0</v>
      </c>
      <c r="QR4">
        <f>IF(SUM(Dissimilarity!QR7)&gt;0,1,IF(Dissimilarity!QR7="X",1,0))</f>
        <v>0</v>
      </c>
      <c r="QS4">
        <f>IF(SUM(Dissimilarity!QS7)&gt;0,1,IF(Dissimilarity!QS7="X",1,0))</f>
        <v>0</v>
      </c>
      <c r="QT4">
        <f>IF(SUM(Dissimilarity!QT7)&gt;0,1,IF(Dissimilarity!QT7="X",1,0))</f>
        <v>0</v>
      </c>
      <c r="QU4">
        <f>IF(SUM(Dissimilarity!QU7)&gt;0,1,IF(Dissimilarity!QU7="X",1,0))</f>
        <v>0</v>
      </c>
      <c r="QV4">
        <f>IF(SUM(Dissimilarity!QV7)&gt;0,1,IF(Dissimilarity!QV7="X",1,0))</f>
        <v>1</v>
      </c>
      <c r="QW4">
        <f>IF(SUM(Dissimilarity!QW7)&gt;0,1,IF(Dissimilarity!QW7="X",1,0))</f>
        <v>0</v>
      </c>
      <c r="QX4">
        <f>IF(SUM(Dissimilarity!QX7)&gt;0,1,IF(Dissimilarity!QX7="X",1,0))</f>
        <v>0</v>
      </c>
      <c r="QY4">
        <f>IF(SUM(Dissimilarity!QY7)&gt;0,1,IF(Dissimilarity!QY7="X",1,0))</f>
        <v>0</v>
      </c>
      <c r="QZ4">
        <f>IF(SUM(Dissimilarity!QZ7)&gt;0,1,IF(Dissimilarity!QZ7="X",1,0))</f>
        <v>0</v>
      </c>
      <c r="RA4">
        <f>IF(SUM(Dissimilarity!RA7)&gt;0,1,IF(Dissimilarity!RA7="X",1,0))</f>
        <v>0</v>
      </c>
      <c r="RB4">
        <f>IF(SUM(Dissimilarity!RB7)&gt;0,1,IF(Dissimilarity!RB7="X",1,0))</f>
        <v>0</v>
      </c>
      <c r="RC4">
        <f>IF(SUM(Dissimilarity!RC7)&gt;0,1,IF(Dissimilarity!RC7="X",1,0))</f>
        <v>0</v>
      </c>
      <c r="RD4">
        <f>IF(SUM(Dissimilarity!RD7)&gt;0,1,IF(Dissimilarity!RD7="X",1,0))</f>
        <v>0</v>
      </c>
      <c r="RE4">
        <f>IF(SUM(Dissimilarity!RE7)&gt;0,1,IF(Dissimilarity!RE7="X",1,0))</f>
        <v>1</v>
      </c>
      <c r="RF4">
        <f>IF(SUM(Dissimilarity!RF7)&gt;0,1,IF(Dissimilarity!RF7="X",1,0))</f>
        <v>1</v>
      </c>
      <c r="RG4">
        <f>IF(SUM(Dissimilarity!RG7)&gt;0,1,IF(Dissimilarity!RG7="X",1,0))</f>
        <v>0</v>
      </c>
      <c r="RH4">
        <f>IF(SUM(Dissimilarity!RH7)&gt;0,1,IF(Dissimilarity!RH7="X",1,0))</f>
        <v>0</v>
      </c>
      <c r="RI4">
        <f>IF(SUM(Dissimilarity!RI7)&gt;0,1,IF(Dissimilarity!RI7="X",1,0))</f>
        <v>0</v>
      </c>
      <c r="RJ4">
        <f>IF(SUM(Dissimilarity!RJ7)&gt;0,1,IF(Dissimilarity!RJ7="X",1,0))</f>
        <v>0</v>
      </c>
      <c r="RK4">
        <f>IF(SUM(Dissimilarity!RK7)&gt;0,1,IF(Dissimilarity!RK7="X",1,0))</f>
        <v>0</v>
      </c>
      <c r="RL4">
        <f>IF(SUM(Dissimilarity!RL7)&gt;0,1,IF(Dissimilarity!RL7="X",1,0))</f>
        <v>1</v>
      </c>
      <c r="RM4">
        <f>IF(SUM(Dissimilarity!RM7)&gt;0,1,IF(Dissimilarity!RM7="X",1,0))</f>
        <v>1</v>
      </c>
      <c r="RN4">
        <f>IF(SUM(Dissimilarity!RN7)&gt;0,1,IF(Dissimilarity!RN7="X",1,0))</f>
        <v>0</v>
      </c>
      <c r="RO4">
        <f>IF(SUM(Dissimilarity!RO7)&gt;0,1,IF(Dissimilarity!RO7="X",1,0))</f>
        <v>0</v>
      </c>
      <c r="RP4">
        <f>IF(SUM(Dissimilarity!RP7)&gt;0,1,IF(Dissimilarity!RP7="X",1,0))</f>
        <v>0</v>
      </c>
      <c r="RQ4">
        <f>IF(SUM(Dissimilarity!RQ7)&gt;0,1,IF(Dissimilarity!RQ7="X",1,0))</f>
        <v>0</v>
      </c>
      <c r="RR4">
        <f>IF(SUM(Dissimilarity!RR7)&gt;0,1,IF(Dissimilarity!RR7="X",1,0))</f>
        <v>0</v>
      </c>
      <c r="RS4">
        <f>IF(SUM(Dissimilarity!RS7)&gt;0,1,IF(Dissimilarity!RS7="X",1,0))</f>
        <v>0</v>
      </c>
      <c r="RT4">
        <f>IF(SUM(Dissimilarity!RT7)&gt;0,1,IF(Dissimilarity!RT7="X",1,0))</f>
        <v>0</v>
      </c>
      <c r="RU4">
        <f>IF(SUM(Dissimilarity!RU7)&gt;0,1,IF(Dissimilarity!RU7="X",1,0))</f>
        <v>0</v>
      </c>
      <c r="RV4">
        <f>IF(SUM(Dissimilarity!RV7)&gt;0,1,IF(Dissimilarity!RV7="X",1,0))</f>
        <v>0</v>
      </c>
      <c r="RW4">
        <f>IF(SUM(Dissimilarity!RW7)&gt;0,1,IF(Dissimilarity!RW7="X",1,0))</f>
        <v>0</v>
      </c>
      <c r="RX4">
        <f>IF(SUM(Dissimilarity!RX7)&gt;0,1,IF(Dissimilarity!RX7="X",1,0))</f>
        <v>0</v>
      </c>
      <c r="RY4">
        <f>IF(SUM(Dissimilarity!RY7)&gt;0,1,IF(Dissimilarity!RY7="X",1,0))</f>
        <v>0</v>
      </c>
      <c r="RZ4">
        <f>IF(SUM(Dissimilarity!RZ7)&gt;0,1,IF(Dissimilarity!RZ7="X",1,0))</f>
        <v>0</v>
      </c>
      <c r="SA4">
        <f>IF(SUM(Dissimilarity!SA7)&gt;0,1,IF(Dissimilarity!SA7="X",1,0))</f>
        <v>0</v>
      </c>
      <c r="SB4">
        <f>IF(SUM(Dissimilarity!SB7)&gt;0,1,IF(Dissimilarity!SB7="X",1,0))</f>
        <v>1</v>
      </c>
      <c r="SC4">
        <f>IF(SUM(Dissimilarity!SC7)&gt;0,1,IF(Dissimilarity!SC7="X",1,0))</f>
        <v>0</v>
      </c>
      <c r="SD4">
        <f>IF(SUM(Dissimilarity!SD7)&gt;0,1,IF(Dissimilarity!SD7="X",1,0))</f>
        <v>0</v>
      </c>
      <c r="SE4">
        <f>IF(SUM(Dissimilarity!SE7)&gt;0,1,IF(Dissimilarity!SE7="X",1,0))</f>
        <v>0</v>
      </c>
      <c r="SF4">
        <f>IF(SUM(Dissimilarity!SF7)&gt;0,1,IF(Dissimilarity!SF7="X",1,0))</f>
        <v>0</v>
      </c>
      <c r="SG4">
        <f>IF(SUM(Dissimilarity!SG7)&gt;0,1,IF(Dissimilarity!SG7="X",1,0))</f>
        <v>0</v>
      </c>
      <c r="SH4">
        <f>IF(SUM(Dissimilarity!SH7)&gt;0,1,IF(Dissimilarity!SH7="X",1,0))</f>
        <v>0</v>
      </c>
      <c r="SI4">
        <f>IF(SUM(Dissimilarity!SI7)&gt;0,1,IF(Dissimilarity!SI7="X",1,0))</f>
        <v>0</v>
      </c>
      <c r="SJ4">
        <f>IF(SUM(Dissimilarity!SJ7)&gt;0,1,IF(Dissimilarity!SJ7="X",1,0))</f>
        <v>0</v>
      </c>
      <c r="SK4">
        <f>IF(SUM(Dissimilarity!SK7)&gt;0,1,IF(Dissimilarity!SK7="X",1,0))</f>
        <v>0</v>
      </c>
      <c r="SL4">
        <f>IF(SUM(Dissimilarity!SL7)&gt;0,1,IF(Dissimilarity!SL7="X",1,0))</f>
        <v>0</v>
      </c>
      <c r="SM4">
        <f>IF(SUM(Dissimilarity!SM7)&gt;0,1,IF(Dissimilarity!SM7="X",1,0))</f>
        <v>0</v>
      </c>
      <c r="SN4">
        <f>IF(SUM(Dissimilarity!SN7)&gt;0,1,IF(Dissimilarity!SN7="X",1,0))</f>
        <v>0</v>
      </c>
      <c r="SO4">
        <f>IF(SUM(Dissimilarity!SO7)&gt;0,1,IF(Dissimilarity!SO7="X",1,0))</f>
        <v>1</v>
      </c>
      <c r="SP4">
        <f>IF(SUM(Dissimilarity!SP7)&gt;0,1,IF(Dissimilarity!SP7="X",1,0))</f>
        <v>0</v>
      </c>
      <c r="SQ4">
        <f>IF(SUM(Dissimilarity!SQ7)&gt;0,1,IF(Dissimilarity!SQ7="X",1,0))</f>
        <v>0</v>
      </c>
      <c r="SR4">
        <f>IF(SUM(Dissimilarity!SR7)&gt;0,1,IF(Dissimilarity!SR7="X",1,0))</f>
        <v>0</v>
      </c>
      <c r="SS4">
        <f>IF(SUM(Dissimilarity!SS7)&gt;0,1,IF(Dissimilarity!SS7="X",1,0))</f>
        <v>0</v>
      </c>
      <c r="ST4">
        <f>IF(SUM(Dissimilarity!ST7)&gt;0,1,IF(Dissimilarity!ST7="X",1,0))</f>
        <v>0</v>
      </c>
      <c r="SU4">
        <f>IF(SUM(Dissimilarity!SU7)&gt;0,1,IF(Dissimilarity!SU7="X",1,0))</f>
        <v>0</v>
      </c>
      <c r="SV4">
        <f>IF(SUM(Dissimilarity!SV7)&gt;0,1,IF(Dissimilarity!SV7="X",1,0))</f>
        <v>0</v>
      </c>
      <c r="SW4">
        <f>IF(SUM(Dissimilarity!SW7)&gt;0,1,IF(Dissimilarity!SW7="X",1,0))</f>
        <v>0</v>
      </c>
      <c r="SX4">
        <f>IF(SUM(Dissimilarity!SX7)&gt;0,1,IF(Dissimilarity!SX7="X",1,0))</f>
        <v>0</v>
      </c>
      <c r="SY4">
        <f>IF(SUM(Dissimilarity!SY7)&gt;0,1,IF(Dissimilarity!SY7="X",1,0))</f>
        <v>0</v>
      </c>
      <c r="SZ4">
        <f>IF(SUM(Dissimilarity!SZ7)&gt;0,1,IF(Dissimilarity!SZ7="X",1,0))</f>
        <v>0</v>
      </c>
      <c r="TA4">
        <f>IF(SUM(Dissimilarity!TA7)&gt;0,1,IF(Dissimilarity!TA7="X",1,0))</f>
        <v>0</v>
      </c>
      <c r="TB4">
        <f>IF(SUM(Dissimilarity!TB7)&gt;0,1,IF(Dissimilarity!TB7="X",1,0))</f>
        <v>0</v>
      </c>
      <c r="TC4">
        <f>IF(SUM(Dissimilarity!TC7)&gt;0,1,IF(Dissimilarity!TC7="X",1,0))</f>
        <v>0</v>
      </c>
      <c r="TD4">
        <f>IF(SUM(Dissimilarity!TD7)&gt;0,1,IF(Dissimilarity!TD7="X",1,0))</f>
        <v>0</v>
      </c>
      <c r="TE4">
        <f>IF(SUM(Dissimilarity!TE7)&gt;0,1,IF(Dissimilarity!TE7="X",1,0))</f>
        <v>0</v>
      </c>
      <c r="TF4">
        <f>IF(SUM(Dissimilarity!TF7)&gt;0,1,IF(Dissimilarity!TF7="X",1,0))</f>
        <v>0</v>
      </c>
      <c r="TG4">
        <f>IF(SUM(Dissimilarity!TG7)&gt;0,1,IF(Dissimilarity!TG7="X",1,0))</f>
        <v>0</v>
      </c>
      <c r="TH4">
        <f>IF(SUM(Dissimilarity!TH7)&gt;0,1,IF(Dissimilarity!TH7="X",1,0))</f>
        <v>0</v>
      </c>
      <c r="TI4">
        <f>IF(SUM(Dissimilarity!TI7)&gt;0,1,IF(Dissimilarity!TI7="X",1,0))</f>
        <v>0</v>
      </c>
      <c r="TJ4">
        <f>IF(SUM(Dissimilarity!TJ7)&gt;0,1,IF(Dissimilarity!TJ7="X",1,0))</f>
        <v>0</v>
      </c>
      <c r="TK4">
        <f>IF(SUM(Dissimilarity!TK7)&gt;0,1,IF(Dissimilarity!TK7="X",1,0))</f>
        <v>0</v>
      </c>
      <c r="TL4">
        <f>IF(SUM(Dissimilarity!TL7)&gt;0,1,IF(Dissimilarity!TL7="X",1,0))</f>
        <v>0</v>
      </c>
      <c r="TM4">
        <f>IF(SUM(Dissimilarity!TM7)&gt;0,1,IF(Dissimilarity!TM7="X",1,0))</f>
        <v>0</v>
      </c>
      <c r="TN4">
        <f>IF(SUM(Dissimilarity!TN7)&gt;0,1,IF(Dissimilarity!TN7="X",1,0))</f>
        <v>0</v>
      </c>
      <c r="TO4">
        <f>IF(SUM(Dissimilarity!TO7)&gt;0,1,IF(Dissimilarity!TO7="X",1,0))</f>
        <v>0</v>
      </c>
      <c r="TP4">
        <f>IF(SUM(Dissimilarity!TP7)&gt;0,1,IF(Dissimilarity!TP7="X",1,0))</f>
        <v>0</v>
      </c>
      <c r="TQ4">
        <f>IF(SUM(Dissimilarity!TQ7)&gt;0,1,IF(Dissimilarity!TQ7="X",1,0))</f>
        <v>0</v>
      </c>
      <c r="TR4">
        <f>IF(SUM(Dissimilarity!TR7)&gt;0,1,IF(Dissimilarity!TR7="X",1,0))</f>
        <v>0</v>
      </c>
      <c r="TS4">
        <f>IF(SUM(Dissimilarity!TS7)&gt;0,1,IF(Dissimilarity!TS7="X",1,0))</f>
        <v>0</v>
      </c>
      <c r="TT4">
        <f>IF(SUM(Dissimilarity!TT7)&gt;0,1,IF(Dissimilarity!TT7="X",1,0))</f>
        <v>0</v>
      </c>
      <c r="TU4">
        <f>IF(SUM(Dissimilarity!TU7)&gt;0,1,IF(Dissimilarity!TU7="X",1,0))</f>
        <v>0</v>
      </c>
      <c r="TV4">
        <f>IF(SUM(Dissimilarity!TV7)&gt;0,1,IF(Dissimilarity!TV7="X",1,0))</f>
        <v>1</v>
      </c>
      <c r="TW4">
        <f>IF(SUM(Dissimilarity!TW7)&gt;0,1,IF(Dissimilarity!TW7="X",1,0))</f>
        <v>1</v>
      </c>
      <c r="TX4">
        <f>IF(SUM(Dissimilarity!TX7)&gt;0,1,IF(Dissimilarity!TX7="X",1,0))</f>
        <v>1</v>
      </c>
      <c r="TY4">
        <f>IF(SUM(Dissimilarity!TY7)&gt;0,1,IF(Dissimilarity!TY7="X",1,0))</f>
        <v>0</v>
      </c>
      <c r="TZ4">
        <f>IF(SUM(Dissimilarity!TZ7)&gt;0,1,IF(Dissimilarity!TZ7="X",1,0))</f>
        <v>0</v>
      </c>
      <c r="UA4">
        <f>IF(SUM(Dissimilarity!UA7)&gt;0,1,IF(Dissimilarity!UA7="X",1,0))</f>
        <v>0</v>
      </c>
      <c r="UB4">
        <f>IF(SUM(Dissimilarity!UB7)&gt;0,1,IF(Dissimilarity!UB7="X",1,0))</f>
        <v>1</v>
      </c>
      <c r="UC4">
        <f>IF(SUM(Dissimilarity!UC7)&gt;0,1,IF(Dissimilarity!UC7="X",1,0))</f>
        <v>0</v>
      </c>
      <c r="UD4">
        <f>IF(SUM(Dissimilarity!UD7)&gt;0,1,IF(Dissimilarity!UD7="X",1,0))</f>
        <v>0</v>
      </c>
      <c r="UE4">
        <f>IF(SUM(Dissimilarity!UE7)&gt;0,1,IF(Dissimilarity!UE7="X",1,0))</f>
        <v>0</v>
      </c>
      <c r="UF4">
        <f>IF(SUM(Dissimilarity!UF7)&gt;0,1,IF(Dissimilarity!UF7="X",1,0))</f>
        <v>0</v>
      </c>
      <c r="UG4">
        <f>IF(SUM(Dissimilarity!UG7)&gt;0,1,IF(Dissimilarity!UG7="X",1,0))</f>
        <v>0</v>
      </c>
      <c r="UH4">
        <f>IF(SUM(Dissimilarity!UH7)&gt;0,1,IF(Dissimilarity!UH7="X",1,0))</f>
        <v>0</v>
      </c>
      <c r="UI4">
        <f>IF(SUM(Dissimilarity!UI7)&gt;0,1,IF(Dissimilarity!UI7="X",1,0))</f>
        <v>0</v>
      </c>
      <c r="UJ4">
        <f>IF(SUM(Dissimilarity!UJ7)&gt;0,1,IF(Dissimilarity!UJ7="X",1,0))</f>
        <v>0</v>
      </c>
      <c r="UK4">
        <f>IF(SUM(Dissimilarity!UK7)&gt;0,1,IF(Dissimilarity!UK7="X",1,0))</f>
        <v>0</v>
      </c>
      <c r="UL4">
        <f>IF(SUM(Dissimilarity!UL7)&gt;0,1,IF(Dissimilarity!UL7="X",1,0))</f>
        <v>0</v>
      </c>
      <c r="UM4">
        <f>IF(SUM(Dissimilarity!UM7)&gt;0,1,IF(Dissimilarity!UM7="X",1,0))</f>
        <v>0</v>
      </c>
      <c r="UN4">
        <f>IF(SUM(Dissimilarity!UN7)&gt;0,1,IF(Dissimilarity!UN7="X",1,0))</f>
        <v>0</v>
      </c>
      <c r="UO4">
        <f>IF(SUM(Dissimilarity!UO7)&gt;0,1,IF(Dissimilarity!UO7="X",1,0))</f>
        <v>0</v>
      </c>
      <c r="UP4">
        <f>IF(SUM(Dissimilarity!UP7)&gt;0,1,IF(Dissimilarity!UP7="X",1,0))</f>
        <v>0</v>
      </c>
      <c r="UQ4">
        <f>IF(SUM(Dissimilarity!UQ7)&gt;0,1,IF(Dissimilarity!UQ7="X",1,0))</f>
        <v>0</v>
      </c>
      <c r="UR4">
        <f>IF(SUM(Dissimilarity!UR7)&gt;0,1,IF(Dissimilarity!UR7="X",1,0))</f>
        <v>0</v>
      </c>
      <c r="US4">
        <f>IF(SUM(Dissimilarity!US7)&gt;0,1,IF(Dissimilarity!US7="X",1,0))</f>
        <v>0</v>
      </c>
      <c r="UT4">
        <f>IF(SUM(Dissimilarity!UT7)&gt;0,1,IF(Dissimilarity!UT7="X",1,0))</f>
        <v>0</v>
      </c>
      <c r="UU4">
        <f>IF(SUM(Dissimilarity!UU7)&gt;0,1,IF(Dissimilarity!UU7="X",1,0))</f>
        <v>1</v>
      </c>
      <c r="UV4">
        <f>IF(SUM(Dissimilarity!UV7)&gt;0,1,IF(Dissimilarity!UV7="X",1,0))</f>
        <v>0</v>
      </c>
      <c r="UW4">
        <f>IF(SUM(Dissimilarity!UW7)&gt;0,1,IF(Dissimilarity!UW7="X",1,0))</f>
        <v>0</v>
      </c>
      <c r="UX4">
        <f>IF(SUM(Dissimilarity!UX7)&gt;0,1,IF(Dissimilarity!UX7="X",1,0))</f>
        <v>0</v>
      </c>
      <c r="UY4">
        <f>IF(SUM(Dissimilarity!UY7)&gt;0,1,IF(Dissimilarity!UY7="X",1,0))</f>
        <v>0</v>
      </c>
      <c r="UZ4">
        <f>IF(SUM(Dissimilarity!UZ7)&gt;0,1,IF(Dissimilarity!UZ7="X",1,0))</f>
        <v>0</v>
      </c>
      <c r="VA4">
        <f>IF(SUM(Dissimilarity!VA7)&gt;0,1,IF(Dissimilarity!VA7="X",1,0))</f>
        <v>0</v>
      </c>
      <c r="VB4">
        <f>IF(SUM(Dissimilarity!VB7)&gt;0,1,IF(Dissimilarity!VB7="X",1,0))</f>
        <v>0</v>
      </c>
      <c r="VC4">
        <f>IF(SUM(Dissimilarity!VC7)&gt;0,1,IF(Dissimilarity!VC7="X",1,0))</f>
        <v>0</v>
      </c>
      <c r="VD4">
        <f>IF(SUM(Dissimilarity!VD7)&gt;0,1,IF(Dissimilarity!VD7="X",1,0))</f>
        <v>0</v>
      </c>
      <c r="VE4">
        <f>IF(SUM(Dissimilarity!VE7)&gt;0,1,IF(Dissimilarity!VE7="X",1,0))</f>
        <v>0</v>
      </c>
      <c r="VF4">
        <f>IF(SUM(Dissimilarity!VF7)&gt;0,1,IF(Dissimilarity!VF7="X",1,0))</f>
        <v>0</v>
      </c>
      <c r="VG4">
        <f>IF(SUM(Dissimilarity!VG7)&gt;0,1,IF(Dissimilarity!VG7="X",1,0))</f>
        <v>0</v>
      </c>
      <c r="VH4">
        <f>IF(SUM(Dissimilarity!VH7)&gt;0,1,IF(Dissimilarity!VH7="X",1,0))</f>
        <v>0</v>
      </c>
      <c r="VI4">
        <f>IF(SUM(Dissimilarity!VI7)&gt;0,1,IF(Dissimilarity!VI7="X",1,0))</f>
        <v>0</v>
      </c>
      <c r="VJ4">
        <f>IF(SUM(Dissimilarity!VJ7)&gt;0,1,IF(Dissimilarity!VJ7="X",1,0))</f>
        <v>0</v>
      </c>
      <c r="VK4">
        <f>IF(SUM(Dissimilarity!VK7)&gt;0,1,IF(Dissimilarity!VK7="X",1,0))</f>
        <v>0</v>
      </c>
      <c r="VL4">
        <f>IF(SUM(Dissimilarity!VL7)&gt;0,1,IF(Dissimilarity!VL7="X",1,0))</f>
        <v>0</v>
      </c>
      <c r="VM4">
        <f>IF(SUM(Dissimilarity!VM7)&gt;0,1,IF(Dissimilarity!VM7="X",1,0))</f>
        <v>0</v>
      </c>
      <c r="VN4">
        <f>IF(SUM(Dissimilarity!VN7)&gt;0,1,IF(Dissimilarity!VN7="X",1,0))</f>
        <v>0</v>
      </c>
      <c r="VO4">
        <f>IF(SUM(Dissimilarity!VO7)&gt;0,1,IF(Dissimilarity!VO7="X",1,0))</f>
        <v>0</v>
      </c>
      <c r="VP4">
        <f>IF(SUM(Dissimilarity!VP7)&gt;0,1,IF(Dissimilarity!VP7="X",1,0))</f>
        <v>0</v>
      </c>
      <c r="VQ4">
        <f>IF(SUM(Dissimilarity!VQ7)&gt;0,1,IF(Dissimilarity!VQ7="X",1,0))</f>
        <v>0</v>
      </c>
      <c r="VR4">
        <f>IF(SUM(Dissimilarity!VR7)&gt;0,1,IF(Dissimilarity!VR7="X",1,0))</f>
        <v>0</v>
      </c>
      <c r="VS4">
        <f>IF(SUM(Dissimilarity!VS7)&gt;0,1,IF(Dissimilarity!VS7="X",1,0))</f>
        <v>0</v>
      </c>
      <c r="VT4">
        <f>IF(SUM(Dissimilarity!VT7)&gt;0,1,IF(Dissimilarity!VT7="X",1,0))</f>
        <v>0</v>
      </c>
      <c r="VU4">
        <f>IF(SUM(Dissimilarity!VU7)&gt;0,1,IF(Dissimilarity!VU7="X",1,0))</f>
        <v>0</v>
      </c>
      <c r="VV4">
        <f>IF(SUM(Dissimilarity!VV7)&gt;0,1,IF(Dissimilarity!VV7="X",1,0))</f>
        <v>0</v>
      </c>
      <c r="VW4">
        <f>IF(SUM(Dissimilarity!VW7)&gt;0,1,IF(Dissimilarity!VW7="X",1,0))</f>
        <v>0</v>
      </c>
      <c r="VX4">
        <f>IF(SUM(Dissimilarity!VX7)&gt;0,1,IF(Dissimilarity!VX7="X",1,0))</f>
        <v>0</v>
      </c>
      <c r="VY4">
        <f>IF(SUM(Dissimilarity!VY7)&gt;0,1,IF(Dissimilarity!VY7="X",1,0))</f>
        <v>0</v>
      </c>
      <c r="VZ4">
        <f>IF(SUM(Dissimilarity!VZ7)&gt;0,1,IF(Dissimilarity!VZ7="X",1,0))</f>
        <v>0</v>
      </c>
      <c r="WA4">
        <f>IF(SUM(Dissimilarity!WA7)&gt;0,1,IF(Dissimilarity!WA7="X",1,0))</f>
        <v>0</v>
      </c>
      <c r="WB4">
        <f>IF(SUM(Dissimilarity!WB7)&gt;0,1,IF(Dissimilarity!WB7="X",1,0))</f>
        <v>0</v>
      </c>
      <c r="WC4">
        <f>IF(SUM(Dissimilarity!WC7)&gt;0,1,IF(Dissimilarity!WC7="X",1,0))</f>
        <v>0</v>
      </c>
      <c r="WD4">
        <f>IF(SUM(Dissimilarity!WD7)&gt;0,1,IF(Dissimilarity!WD7="X",1,0))</f>
        <v>0</v>
      </c>
      <c r="WE4">
        <f>IF(SUM(Dissimilarity!WE7)&gt;0,1,IF(Dissimilarity!WE7="X",1,0))</f>
        <v>1</v>
      </c>
      <c r="WF4">
        <f>IF(SUM(Dissimilarity!WF7)&gt;0,1,IF(Dissimilarity!WF7="X",1,0))</f>
        <v>0</v>
      </c>
      <c r="WG4">
        <f>IF(SUM(Dissimilarity!WG7)&gt;0,1,IF(Dissimilarity!WG7="X",1,0))</f>
        <v>0</v>
      </c>
      <c r="WH4">
        <f>IF(SUM(Dissimilarity!WH7)&gt;0,1,IF(Dissimilarity!WH7="X",1,0))</f>
        <v>0</v>
      </c>
      <c r="WI4">
        <f>IF(SUM(Dissimilarity!WI7)&gt;0,1,IF(Dissimilarity!WI7="X",1,0))</f>
        <v>0</v>
      </c>
      <c r="WJ4">
        <f>IF(SUM(Dissimilarity!WJ7)&gt;0,1,IF(Dissimilarity!WJ7="X",1,0))</f>
        <v>1</v>
      </c>
      <c r="WK4">
        <f>IF(SUM(Dissimilarity!WK7)&gt;0,1,IF(Dissimilarity!WK7="X",1,0))</f>
        <v>0</v>
      </c>
      <c r="WL4">
        <f>IF(SUM(Dissimilarity!WL7)&gt;0,1,IF(Dissimilarity!WL7="X",1,0))</f>
        <v>0</v>
      </c>
      <c r="WM4">
        <f>IF(SUM(Dissimilarity!WM7)&gt;0,1,IF(Dissimilarity!WM7="X",1,0))</f>
        <v>0</v>
      </c>
      <c r="WN4">
        <f>IF(SUM(Dissimilarity!WN7)&gt;0,1,IF(Dissimilarity!WN7="X",1,0))</f>
        <v>0</v>
      </c>
      <c r="WO4">
        <f>IF(SUM(Dissimilarity!WO7)&gt;0,1,IF(Dissimilarity!WO7="X",1,0))</f>
        <v>1</v>
      </c>
      <c r="WP4">
        <f>IF(SUM(Dissimilarity!WP7)&gt;0,1,IF(Dissimilarity!WP7="X",1,0))</f>
        <v>0</v>
      </c>
      <c r="WQ4">
        <f>IF(SUM(Dissimilarity!WQ7)&gt;0,1,IF(Dissimilarity!WQ7="X",1,0))</f>
        <v>0</v>
      </c>
      <c r="WR4">
        <f>IF(SUM(Dissimilarity!WR7)&gt;0,1,IF(Dissimilarity!WR7="X",1,0))</f>
        <v>0</v>
      </c>
      <c r="WS4">
        <f>IF(SUM(Dissimilarity!WS7)&gt;0,1,IF(Dissimilarity!WS7="X",1,0))</f>
        <v>0</v>
      </c>
      <c r="WT4">
        <f>IF(SUM(Dissimilarity!WT7)&gt;0,1,IF(Dissimilarity!WT7="X",1,0))</f>
        <v>0</v>
      </c>
      <c r="WU4">
        <f>IF(SUM(Dissimilarity!WU7)&gt;0,1,IF(Dissimilarity!WU7="X",1,0))</f>
        <v>1</v>
      </c>
      <c r="WV4">
        <f>IF(SUM(Dissimilarity!WV7)&gt;0,1,IF(Dissimilarity!WV7="X",1,0))</f>
        <v>0</v>
      </c>
      <c r="WW4">
        <f>IF(SUM(Dissimilarity!WW7)&gt;0,1,IF(Dissimilarity!WW7="X",1,0))</f>
        <v>1</v>
      </c>
      <c r="WX4">
        <f>IF(SUM(Dissimilarity!WX7)&gt;0,1,IF(Dissimilarity!WX7="X",1,0))</f>
        <v>0</v>
      </c>
      <c r="WY4">
        <f>IF(SUM(Dissimilarity!WY7)&gt;0,1,IF(Dissimilarity!WY7="X",1,0))</f>
        <v>0</v>
      </c>
      <c r="WZ4">
        <f>IF(SUM(Dissimilarity!WZ7)&gt;0,1,IF(Dissimilarity!WZ7="X",1,0))</f>
        <v>0</v>
      </c>
      <c r="XA4">
        <f>IF(SUM(Dissimilarity!XA7)&gt;0,1,IF(Dissimilarity!XA7="X",1,0))</f>
        <v>0</v>
      </c>
      <c r="XB4">
        <f>IF(SUM(Dissimilarity!XB7)&gt;0,1,IF(Dissimilarity!XB7="X",1,0))</f>
        <v>0</v>
      </c>
      <c r="XC4">
        <f>IF(SUM(Dissimilarity!XC7)&gt;0,1,IF(Dissimilarity!XC7="X",1,0))</f>
        <v>0</v>
      </c>
      <c r="XD4">
        <f>IF(SUM(Dissimilarity!XD7)&gt;0,1,IF(Dissimilarity!XD7="X",1,0))</f>
        <v>0</v>
      </c>
      <c r="XE4">
        <f>IF(SUM(Dissimilarity!XE7)&gt;0,1,IF(Dissimilarity!XE7="X",1,0))</f>
        <v>0</v>
      </c>
      <c r="XF4">
        <f>IF(SUM(Dissimilarity!XF7)&gt;0,1,IF(Dissimilarity!XF7="X",1,0))</f>
        <v>0</v>
      </c>
      <c r="XG4">
        <f>IF(SUM(Dissimilarity!XG7)&gt;0,1,IF(Dissimilarity!XG7="X",1,0))</f>
        <v>0</v>
      </c>
      <c r="XH4">
        <f>IF(SUM(Dissimilarity!XH7)&gt;0,1,IF(Dissimilarity!XH7="X",1,0))</f>
        <v>0</v>
      </c>
      <c r="XI4">
        <f>IF(SUM(Dissimilarity!XI7)&gt;0,1,IF(Dissimilarity!XI7="X",1,0))</f>
        <v>0</v>
      </c>
      <c r="XJ4">
        <f>IF(SUM(Dissimilarity!XJ7)&gt;0,1,IF(Dissimilarity!XJ7="X",1,0))</f>
        <v>0</v>
      </c>
      <c r="XK4">
        <f>IF(SUM(Dissimilarity!XK7)&gt;0,1,IF(Dissimilarity!XK7="X",1,0))</f>
        <v>0</v>
      </c>
      <c r="XL4">
        <f>IF(SUM(Dissimilarity!XL7)&gt;0,1,IF(Dissimilarity!XL7="X",1,0))</f>
        <v>0</v>
      </c>
      <c r="XM4">
        <f>IF(SUM(Dissimilarity!XM7)&gt;0,1,IF(Dissimilarity!XM7="X",1,0))</f>
        <v>0</v>
      </c>
      <c r="XN4">
        <f>IF(SUM(Dissimilarity!XN7)&gt;0,1,IF(Dissimilarity!XN7="X",1,0))</f>
        <v>0</v>
      </c>
      <c r="XO4">
        <f>IF(SUM(Dissimilarity!XO7)&gt;0,1,IF(Dissimilarity!XO7="X",1,0))</f>
        <v>0</v>
      </c>
      <c r="XP4">
        <f>IF(SUM(Dissimilarity!XP7)&gt;0,1,IF(Dissimilarity!XP7="X",1,0))</f>
        <v>0</v>
      </c>
      <c r="XQ4">
        <f>IF(SUM(Dissimilarity!XQ7)&gt;0,1,IF(Dissimilarity!XQ7="X",1,0))</f>
        <v>0</v>
      </c>
      <c r="XR4">
        <f>IF(SUM(Dissimilarity!XR7)&gt;0,1,IF(Dissimilarity!XR7="X",1,0))</f>
        <v>0</v>
      </c>
      <c r="XS4">
        <f>IF(SUM(Dissimilarity!XS7)&gt;0,1,IF(Dissimilarity!XS7="X",1,0))</f>
        <v>0</v>
      </c>
      <c r="XT4">
        <f>IF(SUM(Dissimilarity!XT7)&gt;0,1,IF(Dissimilarity!XT7="X",1,0))</f>
        <v>1</v>
      </c>
      <c r="XU4">
        <f>IF(SUM(Dissimilarity!XU7)&gt;0,1,IF(Dissimilarity!XU7="X",1,0))</f>
        <v>0</v>
      </c>
      <c r="XV4">
        <f>IF(SUM(Dissimilarity!XV7)&gt;0,1,IF(Dissimilarity!XV7="X",1,0))</f>
        <v>0</v>
      </c>
      <c r="XW4">
        <f>IF(SUM(Dissimilarity!XW7)&gt;0,1,IF(Dissimilarity!XW7="X",1,0))</f>
        <v>1</v>
      </c>
      <c r="XX4">
        <f>IF(SUM(Dissimilarity!XX7)&gt;0,1,IF(Dissimilarity!XX7="X",1,0))</f>
        <v>0</v>
      </c>
      <c r="XY4">
        <f>IF(SUM(Dissimilarity!XY7)&gt;0,1,IF(Dissimilarity!XY7="X",1,0))</f>
        <v>0</v>
      </c>
      <c r="XZ4">
        <f>IF(SUM(Dissimilarity!XZ7)&gt;0,1,IF(Dissimilarity!XZ7="X",1,0))</f>
        <v>0</v>
      </c>
      <c r="YA4">
        <f>IF(SUM(Dissimilarity!YA7)&gt;0,1,IF(Dissimilarity!YA7="X",1,0))</f>
        <v>0</v>
      </c>
      <c r="YB4">
        <f>IF(SUM(Dissimilarity!YB7)&gt;0,1,IF(Dissimilarity!YB7="X",1,0))</f>
        <v>0</v>
      </c>
      <c r="YC4">
        <f>IF(SUM(Dissimilarity!YC7)&gt;0,1,IF(Dissimilarity!YC7="X",1,0))</f>
        <v>0</v>
      </c>
      <c r="YD4">
        <f>IF(SUM(Dissimilarity!YD7)&gt;0,1,IF(Dissimilarity!YD7="X",1,0))</f>
        <v>0</v>
      </c>
      <c r="YE4">
        <f>IF(SUM(Dissimilarity!YE7)&gt;0,1,IF(Dissimilarity!YE7="X",1,0))</f>
        <v>0</v>
      </c>
      <c r="YF4">
        <f>IF(SUM(Dissimilarity!YF7)&gt;0,1,IF(Dissimilarity!YF7="X",1,0))</f>
        <v>0</v>
      </c>
      <c r="YG4">
        <f>IF(SUM(Dissimilarity!YG7)&gt;0,1,IF(Dissimilarity!YG7="X",1,0))</f>
        <v>0</v>
      </c>
      <c r="YH4">
        <f>IF(SUM(Dissimilarity!YH7)&gt;0,1,IF(Dissimilarity!YH7="X",1,0))</f>
        <v>1</v>
      </c>
      <c r="YI4">
        <f>IF(SUM(Dissimilarity!YI7)&gt;0,1,IF(Dissimilarity!YI7="X",1,0))</f>
        <v>0</v>
      </c>
      <c r="YJ4">
        <f>IF(SUM(Dissimilarity!YJ7)&gt;0,1,IF(Dissimilarity!YJ7="X",1,0))</f>
        <v>0</v>
      </c>
      <c r="YK4">
        <f>IF(SUM(Dissimilarity!YK7)&gt;0,1,IF(Dissimilarity!YK7="X",1,0))</f>
        <v>0</v>
      </c>
      <c r="YL4">
        <f>IF(SUM(Dissimilarity!YL7)&gt;0,1,IF(Dissimilarity!YL7="X",1,0))</f>
        <v>0</v>
      </c>
      <c r="YM4">
        <f>IF(SUM(Dissimilarity!YM7)&gt;0,1,IF(Dissimilarity!YM7="X",1,0))</f>
        <v>0</v>
      </c>
      <c r="YN4">
        <f>IF(SUM(Dissimilarity!YN7)&gt;0,1,IF(Dissimilarity!YN7="X",1,0))</f>
        <v>0</v>
      </c>
      <c r="YO4">
        <f>IF(SUM(Dissimilarity!YO7)&gt;0,1,IF(Dissimilarity!YO7="X",1,0))</f>
        <v>0</v>
      </c>
      <c r="YP4">
        <f>IF(SUM(Dissimilarity!YP7)&gt;0,1,IF(Dissimilarity!YP7="X",1,0))</f>
        <v>0</v>
      </c>
      <c r="YQ4">
        <f>IF(SUM(Dissimilarity!YQ7)&gt;0,1,IF(Dissimilarity!YQ7="X",1,0))</f>
        <v>0</v>
      </c>
      <c r="YR4">
        <f>IF(SUM(Dissimilarity!YR7)&gt;0,1,IF(Dissimilarity!YR7="X",1,0))</f>
        <v>0</v>
      </c>
      <c r="YS4">
        <f>IF(SUM(Dissimilarity!YS7)&gt;0,1,IF(Dissimilarity!YS7="X",1,0))</f>
        <v>0</v>
      </c>
      <c r="YT4">
        <f>IF(SUM(Dissimilarity!YT7)&gt;0,1,IF(Dissimilarity!YT7="X",1,0))</f>
        <v>0</v>
      </c>
      <c r="YU4">
        <f>IF(SUM(Dissimilarity!YU7)&gt;0,1,IF(Dissimilarity!YU7="X",1,0))</f>
        <v>0</v>
      </c>
      <c r="YV4">
        <f>IF(SUM(Dissimilarity!YV7)&gt;0,1,IF(Dissimilarity!YV7="X",1,0))</f>
        <v>0</v>
      </c>
      <c r="YW4">
        <f>IF(SUM(Dissimilarity!YW7)&gt;0,1,IF(Dissimilarity!YW7="X",1,0))</f>
        <v>0</v>
      </c>
      <c r="YX4">
        <f>IF(SUM(Dissimilarity!YX7)&gt;0,1,IF(Dissimilarity!YX7="X",1,0))</f>
        <v>0</v>
      </c>
      <c r="YY4">
        <f>IF(SUM(Dissimilarity!YY7)&gt;0,1,IF(Dissimilarity!YY7="X",1,0))</f>
        <v>0</v>
      </c>
      <c r="YZ4">
        <f>IF(SUM(Dissimilarity!YZ7)&gt;0,1,IF(Dissimilarity!YZ7="X",1,0))</f>
        <v>0</v>
      </c>
      <c r="ZA4">
        <f>IF(SUM(Dissimilarity!ZA7)&gt;0,1,IF(Dissimilarity!ZA7="X",1,0))</f>
        <v>0</v>
      </c>
      <c r="ZB4">
        <f>IF(SUM(Dissimilarity!ZB7)&gt;0,1,IF(Dissimilarity!ZB7="X",1,0))</f>
        <v>0</v>
      </c>
      <c r="ZC4">
        <f>IF(SUM(Dissimilarity!ZC7)&gt;0,1,IF(Dissimilarity!ZC7="X",1,0))</f>
        <v>0</v>
      </c>
      <c r="ZD4">
        <f>IF(SUM(Dissimilarity!ZD7)&gt;0,1,IF(Dissimilarity!ZD7="X",1,0))</f>
        <v>0</v>
      </c>
      <c r="ZE4">
        <f>IF(SUM(Dissimilarity!ZE7)&gt;0,1,IF(Dissimilarity!ZE7="X",1,0))</f>
        <v>0</v>
      </c>
      <c r="ZF4">
        <f>IF(SUM(Dissimilarity!ZF7)&gt;0,1,IF(Dissimilarity!ZF7="X",1,0))</f>
        <v>0</v>
      </c>
      <c r="ZG4">
        <f>IF(SUM(Dissimilarity!ZG7)&gt;0,1,IF(Dissimilarity!ZG7="X",1,0))</f>
        <v>0</v>
      </c>
      <c r="ZH4">
        <f>IF(SUM(Dissimilarity!ZH7)&gt;0,1,IF(Dissimilarity!ZH7="X",1,0))</f>
        <v>0</v>
      </c>
      <c r="ZI4">
        <f>IF(SUM(Dissimilarity!ZI7)&gt;0,1,IF(Dissimilarity!ZI7="X",1,0))</f>
        <v>0</v>
      </c>
      <c r="ZJ4">
        <f>IF(SUM(Dissimilarity!ZJ7)&gt;0,1,IF(Dissimilarity!ZJ7="X",1,0))</f>
        <v>0</v>
      </c>
      <c r="ZK4">
        <f>IF(SUM(Dissimilarity!ZK7)&gt;0,1,IF(Dissimilarity!ZK7="X",1,0))</f>
        <v>0</v>
      </c>
      <c r="ZL4">
        <f>IF(SUM(Dissimilarity!ZL7)&gt;0,1,IF(Dissimilarity!ZL7="X",1,0))</f>
        <v>0</v>
      </c>
      <c r="ZM4">
        <f>IF(SUM(Dissimilarity!ZM7)&gt;0,1,IF(Dissimilarity!ZM7="X",1,0))</f>
        <v>0</v>
      </c>
      <c r="ZN4">
        <f>IF(SUM(Dissimilarity!ZN7)&gt;0,1,IF(Dissimilarity!ZN7="X",1,0))</f>
        <v>0</v>
      </c>
      <c r="ZO4">
        <f>IF(SUM(Dissimilarity!ZO7)&gt;0,1,IF(Dissimilarity!ZO7="X",1,0))</f>
        <v>0</v>
      </c>
      <c r="ZP4">
        <f>IF(SUM(Dissimilarity!ZP7)&gt;0,1,IF(Dissimilarity!ZP7="X",1,0))</f>
        <v>0</v>
      </c>
      <c r="ZQ4">
        <f>IF(SUM(Dissimilarity!ZQ7)&gt;0,1,IF(Dissimilarity!ZQ7="X",1,0))</f>
        <v>0</v>
      </c>
      <c r="ZR4">
        <f>IF(SUM(Dissimilarity!ZR7)&gt;0,1,IF(Dissimilarity!ZR7="X",1,0))</f>
        <v>0</v>
      </c>
      <c r="ZS4">
        <f>IF(SUM(Dissimilarity!ZS7)&gt;0,1,IF(Dissimilarity!ZS7="X",1,0))</f>
        <v>0</v>
      </c>
      <c r="ZT4">
        <f>IF(SUM(Dissimilarity!ZT7)&gt;0,1,IF(Dissimilarity!ZT7="X",1,0))</f>
        <v>0</v>
      </c>
      <c r="ZU4">
        <f>IF(SUM(Dissimilarity!ZU7)&gt;0,1,IF(Dissimilarity!ZU7="X",1,0))</f>
        <v>0</v>
      </c>
      <c r="ZV4">
        <f>IF(SUM(Dissimilarity!ZV7)&gt;0,1,IF(Dissimilarity!ZV7="X",1,0))</f>
        <v>0</v>
      </c>
      <c r="ZW4">
        <f>IF(SUM(Dissimilarity!ZW7)&gt;0,1,IF(Dissimilarity!ZW7="X",1,0))</f>
        <v>0</v>
      </c>
      <c r="ZX4">
        <f>IF(SUM(Dissimilarity!ZX7)&gt;0,1,IF(Dissimilarity!ZX7="X",1,0))</f>
        <v>1</v>
      </c>
      <c r="ZY4">
        <f>IF(SUM(Dissimilarity!ZY7)&gt;0,1,IF(Dissimilarity!ZY7="X",1,0))</f>
        <v>0</v>
      </c>
      <c r="ZZ4">
        <f>IF(SUM(Dissimilarity!ZZ7)&gt;0,1,IF(Dissimilarity!ZZ7="X",1,0))</f>
        <v>0</v>
      </c>
      <c r="AAA4">
        <f>IF(SUM(Dissimilarity!AAA7)&gt;0,1,IF(Dissimilarity!AAA7="X",1,0))</f>
        <v>0</v>
      </c>
      <c r="AAB4">
        <f>IF(SUM(Dissimilarity!AAB7)&gt;0,1,IF(Dissimilarity!AAB7="X",1,0))</f>
        <v>0</v>
      </c>
      <c r="AAC4">
        <f>IF(SUM(Dissimilarity!AAC7)&gt;0,1,IF(Dissimilarity!AAC7="X",1,0))</f>
        <v>0</v>
      </c>
      <c r="AAD4">
        <f>IF(SUM(Dissimilarity!AAD7)&gt;0,1,IF(Dissimilarity!AAD7="X",1,0))</f>
        <v>0</v>
      </c>
      <c r="AAE4">
        <f>IF(SUM(Dissimilarity!AAE7)&gt;0,1,IF(Dissimilarity!AAE7="X",1,0))</f>
        <v>0</v>
      </c>
      <c r="AAF4">
        <f>IF(SUM(Dissimilarity!AAF7)&gt;0,1,IF(Dissimilarity!AAF7="X",1,0))</f>
        <v>0</v>
      </c>
      <c r="AAG4">
        <f>IF(SUM(Dissimilarity!AAG7)&gt;0,1,IF(Dissimilarity!AAG7="X",1,0))</f>
        <v>0</v>
      </c>
      <c r="AAH4">
        <f>IF(SUM(Dissimilarity!AAH7)&gt;0,1,IF(Dissimilarity!AAH7="X",1,0))</f>
        <v>0</v>
      </c>
      <c r="AAI4">
        <f>IF(SUM(Dissimilarity!AAI7)&gt;0,1,IF(Dissimilarity!AAI7="X",1,0))</f>
        <v>0</v>
      </c>
      <c r="AAJ4">
        <f>IF(SUM(Dissimilarity!AAJ7)&gt;0,1,IF(Dissimilarity!AAJ7="X",1,0))</f>
        <v>0</v>
      </c>
      <c r="AAK4">
        <f>IF(SUM(Dissimilarity!AAK7)&gt;0,1,IF(Dissimilarity!AAK7="X",1,0))</f>
        <v>0</v>
      </c>
      <c r="AAL4">
        <f>IF(SUM(Dissimilarity!AAL7)&gt;0,1,IF(Dissimilarity!AAL7="X",1,0))</f>
        <v>0</v>
      </c>
      <c r="AAM4">
        <f>IF(SUM(Dissimilarity!AAM7)&gt;0,1,IF(Dissimilarity!AAM7="X",1,0))</f>
        <v>0</v>
      </c>
      <c r="AAN4">
        <f>IF(SUM(Dissimilarity!AAN7)&gt;0,1,IF(Dissimilarity!AAN7="X",1,0))</f>
        <v>0</v>
      </c>
      <c r="AAO4">
        <f>IF(SUM(Dissimilarity!AAO7)&gt;0,1,IF(Dissimilarity!AAO7="X",1,0))</f>
        <v>0</v>
      </c>
      <c r="AAP4">
        <f>IF(SUM(Dissimilarity!AAP7)&gt;0,1,IF(Dissimilarity!AAP7="X",1,0))</f>
        <v>0</v>
      </c>
      <c r="AAQ4">
        <f>IF(SUM(Dissimilarity!AAQ7)&gt;0,1,IF(Dissimilarity!AAQ7="X",1,0))</f>
        <v>0</v>
      </c>
      <c r="AAR4">
        <f>IF(SUM(Dissimilarity!AAR7)&gt;0,1,IF(Dissimilarity!AAR7="X",1,0))</f>
        <v>0</v>
      </c>
      <c r="AAS4">
        <f>IF(SUM(Dissimilarity!AAS7)&gt;0,1,IF(Dissimilarity!AAS7="X",1,0))</f>
        <v>0</v>
      </c>
      <c r="AAT4">
        <f>IF(SUM(Dissimilarity!AAT7)&gt;0,1,IF(Dissimilarity!AAT7="X",1,0))</f>
        <v>0</v>
      </c>
      <c r="AAU4">
        <f>IF(SUM(Dissimilarity!AAU7)&gt;0,1,IF(Dissimilarity!AAU7="X",1,0))</f>
        <v>0</v>
      </c>
      <c r="AAV4">
        <f>IF(SUM(Dissimilarity!AAV7)&gt;0,1,IF(Dissimilarity!AAV7="X",1,0))</f>
        <v>0</v>
      </c>
      <c r="AAW4">
        <f>IF(SUM(Dissimilarity!AAW7)&gt;0,1,IF(Dissimilarity!AAW7="X",1,0))</f>
        <v>0</v>
      </c>
      <c r="AAX4">
        <f>IF(SUM(Dissimilarity!AAX7)&gt;0,1,IF(Dissimilarity!AAX7="X",1,0))</f>
        <v>0</v>
      </c>
      <c r="AAY4">
        <f>IF(SUM(Dissimilarity!AAY7)&gt;0,1,IF(Dissimilarity!AAY7="X",1,0))</f>
        <v>0</v>
      </c>
      <c r="AAZ4">
        <f>IF(SUM(Dissimilarity!AAZ7)&gt;0,1,IF(Dissimilarity!AAZ7="X",1,0))</f>
        <v>0</v>
      </c>
      <c r="ABA4">
        <f>IF(SUM(Dissimilarity!ABA7)&gt;0,1,IF(Dissimilarity!ABA7="X",1,0))</f>
        <v>0</v>
      </c>
      <c r="ABB4">
        <f>IF(SUM(Dissimilarity!ABB7)&gt;0,1,IF(Dissimilarity!ABB7="X",1,0))</f>
        <v>0</v>
      </c>
      <c r="ABC4">
        <f>IF(SUM(Dissimilarity!ABC7)&gt;0,1,IF(Dissimilarity!ABC7="X",1,0))</f>
        <v>0</v>
      </c>
      <c r="ABD4">
        <f>IF(SUM(Dissimilarity!ABD7)&gt;0,1,IF(Dissimilarity!ABD7="X",1,0))</f>
        <v>0</v>
      </c>
      <c r="ABE4">
        <f>IF(SUM(Dissimilarity!ABE7)&gt;0,1,IF(Dissimilarity!ABE7="X",1,0))</f>
        <v>0</v>
      </c>
      <c r="ABF4">
        <f>IF(SUM(Dissimilarity!ABF7)&gt;0,1,IF(Dissimilarity!ABF7="X",1,0))</f>
        <v>0</v>
      </c>
      <c r="ABG4">
        <f>IF(SUM(Dissimilarity!ABG7)&gt;0,1,IF(Dissimilarity!ABG7="X",1,0))</f>
        <v>0</v>
      </c>
      <c r="ABH4">
        <f>IF(SUM(Dissimilarity!ABH7)&gt;0,1,IF(Dissimilarity!ABH7="X",1,0))</f>
        <v>0</v>
      </c>
      <c r="ABI4">
        <f>IF(SUM(Dissimilarity!ABI7)&gt;0,1,IF(Dissimilarity!ABI7="X",1,0))</f>
        <v>0</v>
      </c>
      <c r="ABJ4">
        <f>IF(SUM(Dissimilarity!ABJ7)&gt;0,1,IF(Dissimilarity!ABJ7="X",1,0))</f>
        <v>0</v>
      </c>
      <c r="ABK4">
        <f>IF(SUM(Dissimilarity!ABK7)&gt;0,1,IF(Dissimilarity!ABK7="X",1,0))</f>
        <v>0</v>
      </c>
      <c r="ABL4">
        <f>IF(SUM(Dissimilarity!ABL7)&gt;0,1,IF(Dissimilarity!ABL7="X",1,0))</f>
        <v>0</v>
      </c>
      <c r="ABM4">
        <f>IF(SUM(Dissimilarity!ABM7)&gt;0,1,IF(Dissimilarity!ABM7="X",1,0))</f>
        <v>0</v>
      </c>
      <c r="ABN4">
        <f>IF(SUM(Dissimilarity!ABN7)&gt;0,1,IF(Dissimilarity!ABN7="X",1,0))</f>
        <v>0</v>
      </c>
      <c r="ABO4">
        <f>IF(SUM(Dissimilarity!ABO7)&gt;0,1,IF(Dissimilarity!ABO7="X",1,0))</f>
        <v>0</v>
      </c>
      <c r="ABP4">
        <f>IF(SUM(Dissimilarity!ABP7)&gt;0,1,IF(Dissimilarity!ABP7="X",1,0))</f>
        <v>0</v>
      </c>
      <c r="ABQ4">
        <f>IF(SUM(Dissimilarity!ABQ7)&gt;0,1,IF(Dissimilarity!ABQ7="X",1,0))</f>
        <v>0</v>
      </c>
      <c r="ABR4">
        <f>IF(SUM(Dissimilarity!ABR7)&gt;0,1,IF(Dissimilarity!ABR7="X",1,0))</f>
        <v>0</v>
      </c>
      <c r="ABS4">
        <f>IF(SUM(Dissimilarity!ABS7)&gt;0,1,IF(Dissimilarity!ABS7="X",1,0))</f>
        <v>0</v>
      </c>
      <c r="ABT4">
        <f>IF(SUM(Dissimilarity!ABT7)&gt;0,1,IF(Dissimilarity!ABT7="X",1,0))</f>
        <v>0</v>
      </c>
      <c r="ABU4">
        <f>IF(SUM(Dissimilarity!ABU7)&gt;0,1,IF(Dissimilarity!ABU7="X",1,0))</f>
        <v>0</v>
      </c>
      <c r="ABV4">
        <f>IF(SUM(Dissimilarity!ABV7)&gt;0,1,IF(Dissimilarity!ABV7="X",1,0))</f>
        <v>0</v>
      </c>
      <c r="ABW4">
        <f>IF(SUM(Dissimilarity!ABW7)&gt;0,1,IF(Dissimilarity!ABW7="X",1,0))</f>
        <v>0</v>
      </c>
      <c r="ABX4">
        <f>IF(SUM(Dissimilarity!ABX7)&gt;0,1,IF(Dissimilarity!ABX7="X",1,0))</f>
        <v>0</v>
      </c>
      <c r="ABY4">
        <f>IF(SUM(Dissimilarity!ABY7)&gt;0,1,IF(Dissimilarity!ABY7="X",1,0))</f>
        <v>0</v>
      </c>
      <c r="ABZ4">
        <f>IF(SUM(Dissimilarity!ABZ7)&gt;0,1,IF(Dissimilarity!ABZ7="X",1,0))</f>
        <v>0</v>
      </c>
      <c r="ACA4">
        <f>IF(SUM(Dissimilarity!ACA7)&gt;0,1,IF(Dissimilarity!ACA7="X",1,0))</f>
        <v>0</v>
      </c>
      <c r="ACB4">
        <f>IF(SUM(Dissimilarity!ACB7)&gt;0,1,IF(Dissimilarity!ACB7="X",1,0))</f>
        <v>0</v>
      </c>
      <c r="ACC4">
        <f>IF(SUM(Dissimilarity!ACC7)&gt;0,1,IF(Dissimilarity!ACC7="X",1,0))</f>
        <v>0</v>
      </c>
      <c r="ACD4">
        <f>IF(SUM(Dissimilarity!ACD7)&gt;0,1,IF(Dissimilarity!ACD7="X",1,0))</f>
        <v>0</v>
      </c>
      <c r="ACE4">
        <f>IF(SUM(Dissimilarity!ACE7)&gt;0,1,IF(Dissimilarity!ACE7="X",1,0))</f>
        <v>0</v>
      </c>
      <c r="ACF4">
        <f>IF(SUM(Dissimilarity!ACF7)&gt;0,1,IF(Dissimilarity!ACF7="X",1,0))</f>
        <v>0</v>
      </c>
      <c r="ACG4">
        <f>IF(SUM(Dissimilarity!ACG7)&gt;0,1,IF(Dissimilarity!ACG7="X",1,0))</f>
        <v>0</v>
      </c>
      <c r="ACH4">
        <f>IF(SUM(Dissimilarity!ACH7)&gt;0,1,IF(Dissimilarity!ACH7="X",1,0))</f>
        <v>0</v>
      </c>
      <c r="ACI4">
        <f>IF(SUM(Dissimilarity!ACI7)&gt;0,1,IF(Dissimilarity!ACI7="X",1,0))</f>
        <v>0</v>
      </c>
      <c r="ACJ4">
        <f>IF(SUM(Dissimilarity!ACJ7)&gt;0,1,IF(Dissimilarity!ACJ7="X",1,0))</f>
        <v>0</v>
      </c>
      <c r="ACK4">
        <f>IF(SUM(Dissimilarity!ACK7)&gt;0,1,IF(Dissimilarity!ACK7="X",1,0))</f>
        <v>0</v>
      </c>
      <c r="ACL4">
        <f>IF(SUM(Dissimilarity!ACL7)&gt;0,1,IF(Dissimilarity!ACL7="X",1,0))</f>
        <v>0</v>
      </c>
      <c r="ACM4">
        <f>IF(SUM(Dissimilarity!ACM7)&gt;0,1,IF(Dissimilarity!ACM7="X",1,0))</f>
        <v>0</v>
      </c>
      <c r="ACN4">
        <f>IF(SUM(Dissimilarity!ACN7)&gt;0,1,IF(Dissimilarity!ACN7="X",1,0))</f>
        <v>1</v>
      </c>
      <c r="ACO4">
        <f>IF(SUM(Dissimilarity!ACO7)&gt;0,1,IF(Dissimilarity!ACO7="X",1,0))</f>
        <v>0</v>
      </c>
      <c r="ACP4">
        <f>IF(SUM(Dissimilarity!ACP7)&gt;0,1,IF(Dissimilarity!ACP7="X",1,0))</f>
        <v>0</v>
      </c>
      <c r="ACQ4">
        <f>IF(SUM(Dissimilarity!ACQ7)&gt;0,1,IF(Dissimilarity!ACQ7="X",1,0))</f>
        <v>0</v>
      </c>
      <c r="ACR4">
        <f>IF(SUM(Dissimilarity!ACR7)&gt;0,1,IF(Dissimilarity!ACR7="X",1,0))</f>
        <v>1</v>
      </c>
      <c r="ACS4">
        <f>IF(SUM(Dissimilarity!ACS7)&gt;0,1,IF(Dissimilarity!ACS7="X",1,0))</f>
        <v>0</v>
      </c>
      <c r="ACT4">
        <f>IF(SUM(Dissimilarity!ACT7)&gt;0,1,IF(Dissimilarity!ACT7="X",1,0))</f>
        <v>0</v>
      </c>
      <c r="ACU4">
        <f>IF(SUM(Dissimilarity!ACU7)&gt;0,1,IF(Dissimilarity!ACU7="X",1,0))</f>
        <v>0</v>
      </c>
      <c r="ACV4">
        <f>IF(SUM(Dissimilarity!ACV7)&gt;0,1,IF(Dissimilarity!ACV7="X",1,0))</f>
        <v>0</v>
      </c>
      <c r="ACW4">
        <f>IF(SUM(Dissimilarity!ACW7)&gt;0,1,IF(Dissimilarity!ACW7="X",1,0))</f>
        <v>1</v>
      </c>
      <c r="ACX4">
        <f>IF(SUM(Dissimilarity!ACX7)&gt;0,1,IF(Dissimilarity!ACX7="X",1,0))</f>
        <v>0</v>
      </c>
      <c r="ACY4">
        <f>IF(SUM(Dissimilarity!ACY7)&gt;0,1,IF(Dissimilarity!ACY7="X",1,0))</f>
        <v>0</v>
      </c>
      <c r="ACZ4">
        <f>IF(SUM(Dissimilarity!ACZ7)&gt;0,1,IF(Dissimilarity!ACZ7="X",1,0))</f>
        <v>0</v>
      </c>
      <c r="ADA4">
        <f>IF(SUM(Dissimilarity!ADA7)&gt;0,1,IF(Dissimilarity!ADA7="X",1,0))</f>
        <v>0</v>
      </c>
      <c r="ADB4">
        <f>IF(SUM(Dissimilarity!ADB7)&gt;0,1,IF(Dissimilarity!ADB7="X",1,0))</f>
        <v>0</v>
      </c>
      <c r="ADC4">
        <f>IF(SUM(Dissimilarity!ADC7)&gt;0,1,IF(Dissimilarity!ADC7="X",1,0))</f>
        <v>0</v>
      </c>
      <c r="ADD4">
        <f>IF(SUM(Dissimilarity!ADD7)&gt;0,1,IF(Dissimilarity!ADD7="X",1,0))</f>
        <v>0</v>
      </c>
      <c r="ADE4">
        <f>IF(SUM(Dissimilarity!ADE7)&gt;0,1,IF(Dissimilarity!ADE7="X",1,0))</f>
        <v>0</v>
      </c>
      <c r="ADF4">
        <f>IF(SUM(Dissimilarity!ADF7)&gt;0,1,IF(Dissimilarity!ADF7="X",1,0))</f>
        <v>0</v>
      </c>
      <c r="ADG4">
        <f>IF(SUM(Dissimilarity!ADG7)&gt;0,1,IF(Dissimilarity!ADG7="X",1,0))</f>
        <v>0</v>
      </c>
      <c r="ADH4">
        <f>IF(SUM(Dissimilarity!ADH7)&gt;0,1,IF(Dissimilarity!ADH7="X",1,0))</f>
        <v>0</v>
      </c>
      <c r="ADI4">
        <f>IF(SUM(Dissimilarity!ADI7)&gt;0,1,IF(Dissimilarity!ADI7="X",1,0))</f>
        <v>0</v>
      </c>
      <c r="ADJ4">
        <f>IF(SUM(Dissimilarity!ADJ7)&gt;0,1,IF(Dissimilarity!ADJ7="X",1,0))</f>
        <v>0</v>
      </c>
      <c r="ADK4">
        <f>IF(SUM(Dissimilarity!ADK7)&gt;0,1,IF(Dissimilarity!ADK7="X",1,0))</f>
        <v>0</v>
      </c>
      <c r="ADL4">
        <f>IF(SUM(Dissimilarity!ADL7)&gt;0,1,IF(Dissimilarity!ADL7="X",1,0))</f>
        <v>0</v>
      </c>
      <c r="ADM4">
        <f>IF(SUM(Dissimilarity!ADM7)&gt;0,1,IF(Dissimilarity!ADM7="X",1,0))</f>
        <v>0</v>
      </c>
      <c r="ADN4">
        <f>IF(SUM(Dissimilarity!ADN7)&gt;0,1,IF(Dissimilarity!ADN7="X",1,0))</f>
        <v>0</v>
      </c>
      <c r="ADO4">
        <f>IF(SUM(Dissimilarity!ADO7)&gt;0,1,IF(Dissimilarity!ADO7="X",1,0))</f>
        <v>0</v>
      </c>
      <c r="ADP4">
        <f>IF(SUM(Dissimilarity!ADP7)&gt;0,1,IF(Dissimilarity!ADP7="X",1,0))</f>
        <v>0</v>
      </c>
      <c r="ADQ4">
        <f>IF(SUM(Dissimilarity!ADQ7)&gt;0,1,IF(Dissimilarity!ADQ7="X",1,0))</f>
        <v>0</v>
      </c>
      <c r="ADR4">
        <f>IF(SUM(Dissimilarity!ADR7)&gt;0,1,IF(Dissimilarity!ADR7="X",1,0))</f>
        <v>0</v>
      </c>
      <c r="ADS4">
        <f>IF(SUM(Dissimilarity!ADS7)&gt;0,1,IF(Dissimilarity!ADS7="X",1,0))</f>
        <v>0</v>
      </c>
      <c r="ADT4">
        <f>IF(SUM(Dissimilarity!ADT7)&gt;0,1,IF(Dissimilarity!ADT7="X",1,0))</f>
        <v>0</v>
      </c>
      <c r="ADU4">
        <f>IF(SUM(Dissimilarity!ADU7)&gt;0,1,IF(Dissimilarity!ADU7="X",1,0))</f>
        <v>0</v>
      </c>
      <c r="ADV4">
        <f>IF(SUM(Dissimilarity!ADV7)&gt;0,1,IF(Dissimilarity!ADV7="X",1,0))</f>
        <v>0</v>
      </c>
      <c r="ADW4">
        <f>IF(SUM(Dissimilarity!ADW7)&gt;0,1,IF(Dissimilarity!ADW7="X",1,0))</f>
        <v>0</v>
      </c>
      <c r="ADX4">
        <f>IF(SUM(Dissimilarity!ADX7)&gt;0,1,IF(Dissimilarity!ADX7="X",1,0))</f>
        <v>0</v>
      </c>
      <c r="ADY4">
        <f>IF(SUM(Dissimilarity!ADY7)&gt;0,1,IF(Dissimilarity!ADY7="X",1,0))</f>
        <v>0</v>
      </c>
      <c r="ADZ4">
        <f>IF(SUM(Dissimilarity!ADZ7)&gt;0,1,IF(Dissimilarity!ADZ7="X",1,0))</f>
        <v>0</v>
      </c>
      <c r="AEA4">
        <f>IF(SUM(Dissimilarity!AEA7)&gt;0,1,IF(Dissimilarity!AEA7="X",1,0))</f>
        <v>0</v>
      </c>
      <c r="AEB4">
        <f>IF(SUM(Dissimilarity!AEB7)&gt;0,1,IF(Dissimilarity!AEB7="X",1,0))</f>
        <v>0</v>
      </c>
      <c r="AEC4">
        <f>IF(SUM(Dissimilarity!AEC7)&gt;0,1,IF(Dissimilarity!AEC7="X",1,0))</f>
        <v>0</v>
      </c>
      <c r="AED4">
        <f>IF(SUM(Dissimilarity!AED7)&gt;0,1,IF(Dissimilarity!AED7="X",1,0))</f>
        <v>0</v>
      </c>
      <c r="AEE4">
        <f>IF(SUM(Dissimilarity!AEE7)&gt;0,1,IF(Dissimilarity!AEE7="X",1,0))</f>
        <v>0</v>
      </c>
      <c r="AEF4">
        <f>IF(SUM(Dissimilarity!AEF7)&gt;0,1,IF(Dissimilarity!AEF7="X",1,0))</f>
        <v>0</v>
      </c>
      <c r="AEG4">
        <f>IF(SUM(Dissimilarity!AEG7)&gt;0,1,IF(Dissimilarity!AEG7="X",1,0))</f>
        <v>0</v>
      </c>
      <c r="AEH4">
        <f>IF(SUM(Dissimilarity!AEH7)&gt;0,1,IF(Dissimilarity!AEH7="X",1,0))</f>
        <v>0</v>
      </c>
      <c r="AEI4">
        <f>IF(SUM(Dissimilarity!AEI7)&gt;0,1,IF(Dissimilarity!AEI7="X",1,0))</f>
        <v>0</v>
      </c>
      <c r="AEJ4">
        <f>IF(SUM(Dissimilarity!AEJ7)&gt;0,1,IF(Dissimilarity!AEJ7="X",1,0))</f>
        <v>0</v>
      </c>
      <c r="AEK4">
        <f>IF(SUM(Dissimilarity!AEK7)&gt;0,1,IF(Dissimilarity!AEK7="X",1,0))</f>
        <v>0</v>
      </c>
      <c r="AEL4">
        <f>IF(SUM(Dissimilarity!AEL7)&gt;0,1,IF(Dissimilarity!AEL7="X",1,0))</f>
        <v>0</v>
      </c>
      <c r="AEM4">
        <f>IF(SUM(Dissimilarity!AEM7)&gt;0,1,IF(Dissimilarity!AEM7="X",1,0))</f>
        <v>0</v>
      </c>
      <c r="AEN4">
        <f>IF(SUM(Dissimilarity!AEN7)&gt;0,1,IF(Dissimilarity!AEN7="X",1,0))</f>
        <v>0</v>
      </c>
      <c r="AEO4">
        <f>IF(SUM(Dissimilarity!AEO7)&gt;0,1,IF(Dissimilarity!AEO7="X",1,0))</f>
        <v>0</v>
      </c>
      <c r="AEP4">
        <f>IF(SUM(Dissimilarity!AEP7)&gt;0,1,IF(Dissimilarity!AEP7="X",1,0))</f>
        <v>0</v>
      </c>
      <c r="AEQ4">
        <f>IF(SUM(Dissimilarity!AEQ7)&gt;0,1,IF(Dissimilarity!AEQ7="X",1,0))</f>
        <v>0</v>
      </c>
      <c r="AER4">
        <f>IF(SUM(Dissimilarity!AER7)&gt;0,1,IF(Dissimilarity!AER7="X",1,0))</f>
        <v>0</v>
      </c>
      <c r="AES4">
        <f>IF(SUM(Dissimilarity!AES7)&gt;0,1,IF(Dissimilarity!AES7="X",1,0))</f>
        <v>0</v>
      </c>
      <c r="AET4">
        <f>IF(SUM(Dissimilarity!AET7)&gt;0,1,IF(Dissimilarity!AET7="X",1,0))</f>
        <v>0</v>
      </c>
      <c r="AEU4">
        <f>IF(SUM(Dissimilarity!AEU7)&gt;0,1,IF(Dissimilarity!AEU7="X",1,0))</f>
        <v>0</v>
      </c>
      <c r="AEV4">
        <f>IF(SUM(Dissimilarity!AEV7)&gt;0,1,IF(Dissimilarity!AEV7="X",1,0))</f>
        <v>0</v>
      </c>
      <c r="AEW4">
        <f>IF(SUM(Dissimilarity!AEW7)&gt;0,1,IF(Dissimilarity!AEW7="X",1,0))</f>
        <v>0</v>
      </c>
      <c r="AEX4">
        <f>IF(SUM(Dissimilarity!AEX7)&gt;0,1,IF(Dissimilarity!AEX7="X",1,0))</f>
        <v>0</v>
      </c>
      <c r="AEY4">
        <f>IF(SUM(Dissimilarity!AEY7)&gt;0,1,IF(Dissimilarity!AEY7="X",1,0))</f>
        <v>0</v>
      </c>
      <c r="AEZ4">
        <f>IF(SUM(Dissimilarity!AEZ7)&gt;0,1,IF(Dissimilarity!AEZ7="X",1,0))</f>
        <v>0</v>
      </c>
      <c r="AFA4">
        <f>IF(SUM(Dissimilarity!AFA7)&gt;0,1,IF(Dissimilarity!AFA7="X",1,0))</f>
        <v>0</v>
      </c>
      <c r="AFB4">
        <f>IF(SUM(Dissimilarity!AFB7)&gt;0,1,IF(Dissimilarity!AFB7="X",1,0))</f>
        <v>0</v>
      </c>
      <c r="AFC4">
        <f>IF(SUM(Dissimilarity!AFC7)&gt;0,1,IF(Dissimilarity!AFC7="X",1,0))</f>
        <v>0</v>
      </c>
      <c r="AFD4">
        <f>IF(SUM(Dissimilarity!AFD7)&gt;0,1,IF(Dissimilarity!AFD7="X",1,0))</f>
        <v>0</v>
      </c>
      <c r="AFE4">
        <f>IF(SUM(Dissimilarity!AFE7)&gt;0,1,IF(Dissimilarity!AFE7="X",1,0))</f>
        <v>0</v>
      </c>
      <c r="AFF4">
        <f>IF(SUM(Dissimilarity!AFF7)&gt;0,1,IF(Dissimilarity!AFF7="X",1,0))</f>
        <v>0</v>
      </c>
      <c r="AFG4">
        <f>IF(SUM(Dissimilarity!AFG7)&gt;0,1,IF(Dissimilarity!AFG7="X",1,0))</f>
        <v>0</v>
      </c>
      <c r="AFH4">
        <f>IF(SUM(Dissimilarity!AFH7)&gt;0,1,IF(Dissimilarity!AFH7="X",1,0))</f>
        <v>0</v>
      </c>
      <c r="AFI4">
        <f>IF(SUM(Dissimilarity!AFI7)&gt;0,1,IF(Dissimilarity!AFI7="X",1,0))</f>
        <v>1</v>
      </c>
      <c r="AFJ4">
        <f>IF(SUM(Dissimilarity!AFJ7)&gt;0,1,IF(Dissimilarity!AFJ7="X",1,0))</f>
        <v>0</v>
      </c>
      <c r="AFK4">
        <f>IF(SUM(Dissimilarity!AFK7)&gt;0,1,IF(Dissimilarity!AFK7="X",1,0))</f>
        <v>0</v>
      </c>
      <c r="AFL4">
        <f>IF(SUM(Dissimilarity!AFL7)&gt;0,1,IF(Dissimilarity!AFL7="X",1,0))</f>
        <v>0</v>
      </c>
      <c r="AFM4">
        <f>IF(SUM(Dissimilarity!AFM7)&gt;0,1,IF(Dissimilarity!AFM7="X",1,0))</f>
        <v>0</v>
      </c>
      <c r="AFN4">
        <f>IF(SUM(Dissimilarity!AFN7)&gt;0,1,IF(Dissimilarity!AFN7="X",1,0))</f>
        <v>0</v>
      </c>
      <c r="AFO4">
        <f>IF(SUM(Dissimilarity!AFO7)&gt;0,1,IF(Dissimilarity!AFO7="X",1,0))</f>
        <v>0</v>
      </c>
      <c r="AFP4">
        <f>IF(SUM(Dissimilarity!AFP7)&gt;0,1,IF(Dissimilarity!AFP7="X",1,0))</f>
        <v>0</v>
      </c>
      <c r="AFQ4">
        <f>IF(SUM(Dissimilarity!AFQ7)&gt;0,1,IF(Dissimilarity!AFQ7="X",1,0))</f>
        <v>0</v>
      </c>
      <c r="AFR4">
        <f>IF(SUM(Dissimilarity!AFR7)&gt;0,1,IF(Dissimilarity!AFR7="X",1,0))</f>
        <v>1</v>
      </c>
      <c r="AFS4">
        <f>IF(SUM(Dissimilarity!AFS7)&gt;0,1,IF(Dissimilarity!AFS7="X",1,0))</f>
        <v>0</v>
      </c>
      <c r="AFT4">
        <f>IF(SUM(Dissimilarity!AFT7)&gt;0,1,IF(Dissimilarity!AFT7="X",1,0))</f>
        <v>0</v>
      </c>
      <c r="AFU4">
        <f>IF(SUM(Dissimilarity!AFU7)&gt;0,1,IF(Dissimilarity!AFU7="X",1,0))</f>
        <v>0</v>
      </c>
      <c r="AFV4">
        <f>IF(SUM(Dissimilarity!AFV7)&gt;0,1,IF(Dissimilarity!AFV7="X",1,0))</f>
        <v>0</v>
      </c>
      <c r="AFW4">
        <f>IF(SUM(Dissimilarity!AFW7)&gt;0,1,IF(Dissimilarity!AFW7="X",1,0))</f>
        <v>1</v>
      </c>
      <c r="AFX4">
        <f>IF(SUM(Dissimilarity!AFX7)&gt;0,1,IF(Dissimilarity!AFX7="X",1,0))</f>
        <v>1</v>
      </c>
      <c r="AFY4">
        <f>IF(SUM(Dissimilarity!AFY7)&gt;0,1,IF(Dissimilarity!AFY7="X",1,0))</f>
        <v>0</v>
      </c>
      <c r="AFZ4">
        <f>IF(SUM(Dissimilarity!AFZ7)&gt;0,1,IF(Dissimilarity!AFZ7="X",1,0))</f>
        <v>0</v>
      </c>
      <c r="AGA4">
        <f>IF(SUM(Dissimilarity!AGA7)&gt;0,1,IF(Dissimilarity!AGA7="X",1,0))</f>
        <v>0</v>
      </c>
      <c r="AGB4">
        <f>IF(SUM(Dissimilarity!AGB7)&gt;0,1,IF(Dissimilarity!AGB7="X",1,0))</f>
        <v>0</v>
      </c>
      <c r="AGC4">
        <f>IF(SUM(Dissimilarity!AGC7)&gt;0,1,IF(Dissimilarity!AGC7="X",1,0))</f>
        <v>0</v>
      </c>
      <c r="AGD4">
        <f>IF(SUM(Dissimilarity!AGD7)&gt;0,1,IF(Dissimilarity!AGD7="X",1,0))</f>
        <v>0</v>
      </c>
      <c r="AGE4">
        <f>IF(SUM(Dissimilarity!AGE7)&gt;0,1,IF(Dissimilarity!AGE7="X",1,0))</f>
        <v>0</v>
      </c>
      <c r="AGF4">
        <f>IF(SUM(Dissimilarity!AGF7)&gt;0,1,IF(Dissimilarity!AGF7="X",1,0))</f>
        <v>0</v>
      </c>
      <c r="AGG4">
        <f>IF(SUM(Dissimilarity!AGG7)&gt;0,1,IF(Dissimilarity!AGG7="X",1,0))</f>
        <v>0</v>
      </c>
      <c r="AGH4">
        <f>IF(SUM(Dissimilarity!AGH7)&gt;0,1,IF(Dissimilarity!AGH7="X",1,0))</f>
        <v>0</v>
      </c>
      <c r="AGI4">
        <f>IF(SUM(Dissimilarity!AGI7)&gt;0,1,IF(Dissimilarity!AGI7="X",1,0))</f>
        <v>0</v>
      </c>
      <c r="AGJ4">
        <f>IF(SUM(Dissimilarity!AGJ7)&gt;0,1,IF(Dissimilarity!AGJ7="X",1,0))</f>
        <v>0</v>
      </c>
      <c r="AGK4">
        <f>IF(SUM(Dissimilarity!AGK7)&gt;0,1,IF(Dissimilarity!AGK7="X",1,0))</f>
        <v>0</v>
      </c>
      <c r="AGL4">
        <f>IF(SUM(Dissimilarity!AGL7)&gt;0,1,IF(Dissimilarity!AGL7="X",1,0))</f>
        <v>0</v>
      </c>
      <c r="AGM4">
        <f>IF(SUM(Dissimilarity!AGM7)&gt;0,1,IF(Dissimilarity!AGM7="X",1,0))</f>
        <v>0</v>
      </c>
      <c r="AGN4">
        <f>IF(SUM(Dissimilarity!AGN7)&gt;0,1,IF(Dissimilarity!AGN7="X",1,0))</f>
        <v>0</v>
      </c>
      <c r="AGO4">
        <f>IF(SUM(Dissimilarity!AGO7)&gt;0,1,IF(Dissimilarity!AGO7="X",1,0))</f>
        <v>0</v>
      </c>
      <c r="AGP4">
        <f>IF(SUM(Dissimilarity!AGP7)&gt;0,1,IF(Dissimilarity!AGP7="X",1,0))</f>
        <v>0</v>
      </c>
      <c r="AGQ4">
        <f>IF(SUM(Dissimilarity!AGQ7)&gt;0,1,IF(Dissimilarity!AGQ7="X",1,0))</f>
        <v>0</v>
      </c>
      <c r="AGR4">
        <f>IF(SUM(Dissimilarity!AGR7)&gt;0,1,IF(Dissimilarity!AGR7="X",1,0))</f>
        <v>0</v>
      </c>
      <c r="AGS4">
        <f>IF(SUM(Dissimilarity!AGS7)&gt;0,1,IF(Dissimilarity!AGS7="X",1,0))</f>
        <v>1</v>
      </c>
      <c r="AGT4">
        <f>IF(SUM(Dissimilarity!AGT7)&gt;0,1,IF(Dissimilarity!AGT7="X",1,0))</f>
        <v>0</v>
      </c>
      <c r="AGU4">
        <f>IF(SUM(Dissimilarity!AGU7)&gt;0,1,IF(Dissimilarity!AGU7="X",1,0))</f>
        <v>0</v>
      </c>
      <c r="AGV4">
        <f>IF(SUM(Dissimilarity!AGV7)&gt;0,1,IF(Dissimilarity!AGV7="X",1,0))</f>
        <v>0</v>
      </c>
      <c r="AGW4">
        <f>IF(SUM(Dissimilarity!AGW7)&gt;0,1,IF(Dissimilarity!AGW7="X",1,0))</f>
        <v>0</v>
      </c>
      <c r="AGX4">
        <f>IF(SUM(Dissimilarity!AGX7)&gt;0,1,IF(Dissimilarity!AGX7="X",1,0))</f>
        <v>0</v>
      </c>
      <c r="AGY4">
        <f>IF(SUM(Dissimilarity!AGY7)&gt;0,1,IF(Dissimilarity!AGY7="X",1,0))</f>
        <v>0</v>
      </c>
      <c r="AGZ4">
        <f>IF(SUM(Dissimilarity!AGZ7)&gt;0,1,IF(Dissimilarity!AGZ7="X",1,0))</f>
        <v>0</v>
      </c>
      <c r="AHA4">
        <f>IF(SUM(Dissimilarity!AHA7)&gt;0,1,IF(Dissimilarity!AHA7="X",1,0))</f>
        <v>0</v>
      </c>
      <c r="AHB4">
        <f>IF(SUM(Dissimilarity!AHB7)&gt;0,1,IF(Dissimilarity!AHB7="X",1,0))</f>
        <v>0</v>
      </c>
      <c r="AHC4">
        <f>IF(SUM(Dissimilarity!AHC7)&gt;0,1,IF(Dissimilarity!AHC7="X",1,0))</f>
        <v>0</v>
      </c>
      <c r="AHD4">
        <f>IF(SUM(Dissimilarity!AHD7)&gt;0,1,IF(Dissimilarity!AHD7="X",1,0))</f>
        <v>1</v>
      </c>
      <c r="AHE4">
        <f>IF(SUM(Dissimilarity!AHE7)&gt;0,1,IF(Dissimilarity!AHE7="X",1,0))</f>
        <v>0</v>
      </c>
      <c r="AHF4">
        <f>IF(SUM(Dissimilarity!AHF7)&gt;0,1,IF(Dissimilarity!AHF7="X",1,0))</f>
        <v>0</v>
      </c>
      <c r="AHG4">
        <f>IF(SUM(Dissimilarity!AHG7)&gt;0,1,IF(Dissimilarity!AHG7="X",1,0))</f>
        <v>0</v>
      </c>
      <c r="AHH4">
        <f>IF(SUM(Dissimilarity!AHH7)&gt;0,1,IF(Dissimilarity!AHH7="X",1,0))</f>
        <v>0</v>
      </c>
      <c r="AHI4">
        <f>IF(SUM(Dissimilarity!AHI7)&gt;0,1,IF(Dissimilarity!AHI7="X",1,0))</f>
        <v>0</v>
      </c>
      <c r="AHJ4">
        <f>IF(SUM(Dissimilarity!AHJ7)&gt;0,1,IF(Dissimilarity!AHJ7="X",1,0))</f>
        <v>0</v>
      </c>
      <c r="AHK4">
        <f>IF(SUM(Dissimilarity!AHK7)&gt;0,1,IF(Dissimilarity!AHK7="X",1,0))</f>
        <v>0</v>
      </c>
      <c r="AHL4">
        <f>IF(SUM(Dissimilarity!AHL7)&gt;0,1,IF(Dissimilarity!AHL7="X",1,0))</f>
        <v>0</v>
      </c>
      <c r="AHM4">
        <f>IF(SUM(Dissimilarity!AHM7)&gt;0,1,IF(Dissimilarity!AHM7="X",1,0))</f>
        <v>0</v>
      </c>
      <c r="AHN4">
        <f>IF(SUM(Dissimilarity!AHN7)&gt;0,1,IF(Dissimilarity!AHN7="X",1,0))</f>
        <v>0</v>
      </c>
      <c r="AHO4">
        <f>IF(SUM(Dissimilarity!AHO7)&gt;0,1,IF(Dissimilarity!AHO7="X",1,0))</f>
        <v>0</v>
      </c>
      <c r="AHP4">
        <f>IF(SUM(Dissimilarity!AHP7)&gt;0,1,IF(Dissimilarity!AHP7="X",1,0))</f>
        <v>0</v>
      </c>
      <c r="AHQ4">
        <f>IF(SUM(Dissimilarity!AHQ7)&gt;0,1,IF(Dissimilarity!AHQ7="X",1,0))</f>
        <v>0</v>
      </c>
      <c r="AHR4">
        <f>IF(SUM(Dissimilarity!AHR7)&gt;0,1,IF(Dissimilarity!AHR7="X",1,0))</f>
        <v>0</v>
      </c>
      <c r="AHS4">
        <f>IF(SUM(Dissimilarity!AHS7)&gt;0,1,IF(Dissimilarity!AHS7="X",1,0))</f>
        <v>1</v>
      </c>
      <c r="AHT4">
        <f>IF(SUM(Dissimilarity!AHT7)&gt;0,1,IF(Dissimilarity!AHT7="X",1,0))</f>
        <v>0</v>
      </c>
      <c r="AHU4">
        <f>IF(SUM(Dissimilarity!AHU7)&gt;0,1,IF(Dissimilarity!AHU7="X",1,0))</f>
        <v>0</v>
      </c>
      <c r="AHV4">
        <f>IF(SUM(Dissimilarity!AHV7)&gt;0,1,IF(Dissimilarity!AHV7="X",1,0))</f>
        <v>0</v>
      </c>
      <c r="AHW4">
        <f>IF(SUM(Dissimilarity!AHW7)&gt;0,1,IF(Dissimilarity!AHW7="X",1,0))</f>
        <v>0</v>
      </c>
      <c r="AHX4">
        <f>IF(SUM(Dissimilarity!AHX7)&gt;0,1,IF(Dissimilarity!AHX7="X",1,0))</f>
        <v>0</v>
      </c>
      <c r="AHY4">
        <f>IF(SUM(Dissimilarity!AHY7)&gt;0,1,IF(Dissimilarity!AHY7="X",1,0))</f>
        <v>0</v>
      </c>
      <c r="AHZ4">
        <f>IF(SUM(Dissimilarity!AHZ7)&gt;0,1,IF(Dissimilarity!AHZ7="X",1,0))</f>
        <v>0</v>
      </c>
      <c r="AIA4">
        <f>IF(SUM(Dissimilarity!AIA7)&gt;0,1,IF(Dissimilarity!AIA7="X",1,0))</f>
        <v>0</v>
      </c>
      <c r="AIB4">
        <f>IF(SUM(Dissimilarity!AIB7)&gt;0,1,IF(Dissimilarity!AIB7="X",1,0))</f>
        <v>0</v>
      </c>
      <c r="AIC4">
        <f>IF(SUM(Dissimilarity!AIC7)&gt;0,1,IF(Dissimilarity!AIC7="X",1,0))</f>
        <v>0</v>
      </c>
      <c r="AID4">
        <f>IF(SUM(Dissimilarity!AID7)&gt;0,1,IF(Dissimilarity!AID7="X",1,0))</f>
        <v>0</v>
      </c>
      <c r="AIE4">
        <f>IF(SUM(Dissimilarity!AIE7)&gt;0,1,IF(Dissimilarity!AIE7="X",1,0))</f>
        <v>0</v>
      </c>
      <c r="AIF4">
        <f>IF(SUM(Dissimilarity!AIF7)&gt;0,1,IF(Dissimilarity!AIF7="X",1,0))</f>
        <v>0</v>
      </c>
      <c r="AIG4">
        <f>IF(SUM(Dissimilarity!AIG7)&gt;0,1,IF(Dissimilarity!AIG7="X",1,0))</f>
        <v>0</v>
      </c>
      <c r="AIH4">
        <f>IF(SUM(Dissimilarity!AIH7)&gt;0,1,IF(Dissimilarity!AIH7="X",1,0))</f>
        <v>0</v>
      </c>
      <c r="AII4">
        <f>IF(SUM(Dissimilarity!AII7)&gt;0,1,IF(Dissimilarity!AII7="X",1,0))</f>
        <v>0</v>
      </c>
      <c r="AIJ4">
        <f>IF(SUM(Dissimilarity!AIJ7)&gt;0,1,IF(Dissimilarity!AIJ7="X",1,0))</f>
        <v>0</v>
      </c>
      <c r="AIK4">
        <f>IF(SUM(Dissimilarity!AIK7)&gt;0,1,IF(Dissimilarity!AIK7="X",1,0))</f>
        <v>0</v>
      </c>
      <c r="AIL4">
        <f>IF(SUM(Dissimilarity!AIL7)&gt;0,1,IF(Dissimilarity!AIL7="X",1,0))</f>
        <v>0</v>
      </c>
      <c r="AIM4">
        <f>IF(SUM(Dissimilarity!AIM7)&gt;0,1,IF(Dissimilarity!AIM7="X",1,0))</f>
        <v>0</v>
      </c>
      <c r="AIN4">
        <f>IF(SUM(Dissimilarity!AIN7)&gt;0,1,IF(Dissimilarity!AIN7="X",1,0))</f>
        <v>0</v>
      </c>
      <c r="AIO4">
        <f>IF(SUM(Dissimilarity!AIO7)&gt;0,1,IF(Dissimilarity!AIO7="X",1,0))</f>
        <v>0</v>
      </c>
      <c r="AIP4">
        <f>IF(SUM(Dissimilarity!AIP7)&gt;0,1,IF(Dissimilarity!AIP7="X",1,0))</f>
        <v>0</v>
      </c>
      <c r="AIQ4">
        <f>IF(SUM(Dissimilarity!AIQ7)&gt;0,1,IF(Dissimilarity!AIQ7="X",1,0))</f>
        <v>1</v>
      </c>
      <c r="AIR4">
        <f>IF(SUM(Dissimilarity!AIR7)&gt;0,1,IF(Dissimilarity!AIR7="X",1,0))</f>
        <v>0</v>
      </c>
      <c r="AIS4">
        <f>IF(SUM(Dissimilarity!AIS7)&gt;0,1,IF(Dissimilarity!AIS7="X",1,0))</f>
        <v>0</v>
      </c>
      <c r="AIT4">
        <f>IF(SUM(Dissimilarity!AIT7)&gt;0,1,IF(Dissimilarity!AIT7="X",1,0))</f>
        <v>0</v>
      </c>
      <c r="AIU4">
        <f>IF(SUM(Dissimilarity!AIU7)&gt;0,1,IF(Dissimilarity!AIU7="X",1,0))</f>
        <v>0</v>
      </c>
      <c r="AIV4">
        <f>IF(SUM(Dissimilarity!AIV7)&gt;0,1,IF(Dissimilarity!AIV7="X",1,0))</f>
        <v>0</v>
      </c>
      <c r="AIW4">
        <f>IF(SUM(Dissimilarity!AIW7)&gt;0,1,IF(Dissimilarity!AIW7="X",1,0))</f>
        <v>0</v>
      </c>
      <c r="AIX4">
        <f>IF(SUM(Dissimilarity!AIX7)&gt;0,1,IF(Dissimilarity!AIX7="X",1,0))</f>
        <v>0</v>
      </c>
      <c r="AIY4">
        <f>IF(SUM(Dissimilarity!AIY7)&gt;0,1,IF(Dissimilarity!AIY7="X",1,0))</f>
        <v>0</v>
      </c>
      <c r="AIZ4">
        <f>IF(SUM(Dissimilarity!AIZ7)&gt;0,1,IF(Dissimilarity!AIZ7="X",1,0))</f>
        <v>0</v>
      </c>
      <c r="AJA4">
        <f>IF(SUM(Dissimilarity!AJA7)&gt;0,1,IF(Dissimilarity!AJA7="X",1,0))</f>
        <v>0</v>
      </c>
      <c r="AJB4">
        <f>IF(SUM(Dissimilarity!AJB7)&gt;0,1,IF(Dissimilarity!AJB7="X",1,0))</f>
        <v>0</v>
      </c>
      <c r="AJC4">
        <f>IF(SUM(Dissimilarity!AJC7)&gt;0,1,IF(Dissimilarity!AJC7="X",1,0))</f>
        <v>1</v>
      </c>
      <c r="AJD4">
        <f>IF(SUM(Dissimilarity!AJD7)&gt;0,1,IF(Dissimilarity!AJD7="X",1,0))</f>
        <v>1</v>
      </c>
      <c r="AJE4">
        <f>IF(SUM(Dissimilarity!AJE7)&gt;0,1,IF(Dissimilarity!AJE7="X",1,0))</f>
        <v>0</v>
      </c>
      <c r="AJF4">
        <f>IF(SUM(Dissimilarity!AJF7)&gt;0,1,IF(Dissimilarity!AJF7="X",1,0))</f>
        <v>0</v>
      </c>
      <c r="AJG4">
        <f>IF(SUM(Dissimilarity!AJG7)&gt;0,1,IF(Dissimilarity!AJG7="X",1,0))</f>
        <v>0</v>
      </c>
      <c r="AJH4">
        <f>IF(SUM(Dissimilarity!AJH7)&gt;0,1,IF(Dissimilarity!AJH7="X",1,0))</f>
        <v>0</v>
      </c>
      <c r="AJI4">
        <f>IF(SUM(Dissimilarity!AJI7)&gt;0,1,IF(Dissimilarity!AJI7="X",1,0))</f>
        <v>0</v>
      </c>
      <c r="AJJ4">
        <f>IF(SUM(Dissimilarity!AJJ7)&gt;0,1,IF(Dissimilarity!AJJ7="X",1,0))</f>
        <v>0</v>
      </c>
      <c r="AJK4">
        <f>IF(SUM(Dissimilarity!AJK7)&gt;0,1,IF(Dissimilarity!AJK7="X",1,0))</f>
        <v>0</v>
      </c>
      <c r="AJL4">
        <f>IF(SUM(Dissimilarity!AJL7)&gt;0,1,IF(Dissimilarity!AJL7="X",1,0))</f>
        <v>0</v>
      </c>
      <c r="AJM4">
        <f>IF(SUM(Dissimilarity!AJM7)&gt;0,1,IF(Dissimilarity!AJM7="X",1,0))</f>
        <v>0</v>
      </c>
      <c r="AJN4">
        <f>IF(SUM(Dissimilarity!AJN7)&gt;0,1,IF(Dissimilarity!AJN7="X",1,0))</f>
        <v>1</v>
      </c>
      <c r="AJO4">
        <f>IF(SUM(Dissimilarity!AJO7)&gt;0,1,IF(Dissimilarity!AJO7="X",1,0))</f>
        <v>0</v>
      </c>
      <c r="AJP4">
        <f>IF(SUM(Dissimilarity!AJP7)&gt;0,1,IF(Dissimilarity!AJP7="X",1,0))</f>
        <v>0</v>
      </c>
      <c r="AJQ4">
        <f>IF(SUM(Dissimilarity!AJQ7)&gt;0,1,IF(Dissimilarity!AJQ7="X",1,0))</f>
        <v>0</v>
      </c>
      <c r="AJR4">
        <f>IF(SUM(Dissimilarity!AJR7)&gt;0,1,IF(Dissimilarity!AJR7="X",1,0))</f>
        <v>0</v>
      </c>
      <c r="AJS4">
        <f>IF(SUM(Dissimilarity!AJS7)&gt;0,1,IF(Dissimilarity!AJS7="X",1,0))</f>
        <v>0</v>
      </c>
      <c r="AJT4">
        <f>IF(SUM(Dissimilarity!AJT7)&gt;0,1,IF(Dissimilarity!AJT7="X",1,0))</f>
        <v>1</v>
      </c>
      <c r="AJU4">
        <f>IF(SUM(Dissimilarity!AJU7)&gt;0,1,IF(Dissimilarity!AJU7="X",1,0))</f>
        <v>0</v>
      </c>
      <c r="AJV4">
        <f>IF(SUM(Dissimilarity!AJV7)&gt;0,1,IF(Dissimilarity!AJV7="X",1,0))</f>
        <v>0</v>
      </c>
      <c r="AJW4">
        <f>IF(SUM(Dissimilarity!AJW7)&gt;0,1,IF(Dissimilarity!AJW7="X",1,0))</f>
        <v>0</v>
      </c>
      <c r="AJX4">
        <f>IF(SUM(Dissimilarity!AJX7)&gt;0,1,IF(Dissimilarity!AJX7="X",1,0))</f>
        <v>0</v>
      </c>
      <c r="AJY4">
        <f>IF(SUM(Dissimilarity!AJY7)&gt;0,1,IF(Dissimilarity!AJY7="X",1,0))</f>
        <v>0</v>
      </c>
      <c r="AJZ4">
        <f>IF(SUM(Dissimilarity!AJZ7)&gt;0,1,IF(Dissimilarity!AJZ7="X",1,0))</f>
        <v>0</v>
      </c>
      <c r="AKA4">
        <f>IF(SUM(Dissimilarity!AKA7)&gt;0,1,IF(Dissimilarity!AKA7="X",1,0))</f>
        <v>0</v>
      </c>
      <c r="AKB4">
        <f>IF(SUM(Dissimilarity!AKB7)&gt;0,1,IF(Dissimilarity!AKB7="X",1,0))</f>
        <v>0</v>
      </c>
      <c r="AKC4">
        <f>IF(SUM(Dissimilarity!AKC7)&gt;0,1,IF(Dissimilarity!AKC7="X",1,0))</f>
        <v>0</v>
      </c>
      <c r="AKD4">
        <f>IF(SUM(Dissimilarity!AKD7)&gt;0,1,IF(Dissimilarity!AKD7="X",1,0))</f>
        <v>0</v>
      </c>
      <c r="AKE4">
        <f>IF(SUM(Dissimilarity!AKE7)&gt;0,1,IF(Dissimilarity!AKE7="X",1,0))</f>
        <v>0</v>
      </c>
      <c r="AKF4">
        <f>IF(SUM(Dissimilarity!AKF7)&gt;0,1,IF(Dissimilarity!AKF7="X",1,0))</f>
        <v>0</v>
      </c>
      <c r="AKG4">
        <f>IF(SUM(Dissimilarity!AKG7)&gt;0,1,IF(Dissimilarity!AKG7="X",1,0))</f>
        <v>1</v>
      </c>
      <c r="AKH4">
        <f>IF(SUM(Dissimilarity!AKH7)&gt;0,1,IF(Dissimilarity!AKH7="X",1,0))</f>
        <v>0</v>
      </c>
      <c r="AKI4">
        <f>IF(SUM(Dissimilarity!AKI7)&gt;0,1,IF(Dissimilarity!AKI7="X",1,0))</f>
        <v>0</v>
      </c>
      <c r="AKJ4">
        <f>IF(SUM(Dissimilarity!AKJ7)&gt;0,1,IF(Dissimilarity!AKJ7="X",1,0))</f>
        <v>0</v>
      </c>
      <c r="AKK4">
        <f>IF(SUM(Dissimilarity!AKK7)&gt;0,1,IF(Dissimilarity!AKK7="X",1,0))</f>
        <v>0</v>
      </c>
      <c r="AKL4">
        <f>IF(SUM(Dissimilarity!AKL7)&gt;0,1,IF(Dissimilarity!AKL7="X",1,0))</f>
        <v>0</v>
      </c>
      <c r="AKM4">
        <f>IF(SUM(Dissimilarity!AKM7)&gt;0,1,IF(Dissimilarity!AKM7="X",1,0))</f>
        <v>0</v>
      </c>
      <c r="AKN4">
        <f>IF(SUM(Dissimilarity!AKN7)&gt;0,1,IF(Dissimilarity!AKN7="X",1,0))</f>
        <v>0</v>
      </c>
      <c r="AKO4">
        <f>IF(SUM(Dissimilarity!AKO7)&gt;0,1,IF(Dissimilarity!AKO7="X",1,0))</f>
        <v>0</v>
      </c>
      <c r="AKP4">
        <f>IF(SUM(Dissimilarity!AKP7)&gt;0,1,IF(Dissimilarity!AKP7="X",1,0))</f>
        <v>0</v>
      </c>
      <c r="AKQ4">
        <f>IF(SUM(Dissimilarity!AKQ7)&gt;0,1,IF(Dissimilarity!AKQ7="X",1,0))</f>
        <v>0</v>
      </c>
      <c r="AKR4">
        <f>IF(SUM(Dissimilarity!AKR7)&gt;0,1,IF(Dissimilarity!AKR7="X",1,0))</f>
        <v>0</v>
      </c>
      <c r="AKS4">
        <f>IF(SUM(Dissimilarity!AKS7)&gt;0,1,IF(Dissimilarity!AKS7="X",1,0))</f>
        <v>0</v>
      </c>
      <c r="AKT4">
        <f>IF(SUM(Dissimilarity!AKT7)&gt;0,1,IF(Dissimilarity!AKT7="X",1,0))</f>
        <v>0</v>
      </c>
    </row>
    <row r="5" spans="1:982" x14ac:dyDescent="0.3">
      <c r="A5" t="str">
        <f>Dissimilarity!A8</f>
        <v>Samos</v>
      </c>
      <c r="B5">
        <f>IF(SUM(Dissimilarity!B8)&gt;0,1,IF(Dissimilarity!B8="X",1,0))</f>
        <v>0</v>
      </c>
      <c r="C5">
        <f>IF(SUM(Dissimilarity!C8)&gt;0,1,IF(Dissimilarity!C8="X",1,0))</f>
        <v>0</v>
      </c>
      <c r="D5">
        <f>IF(SUM(Dissimilarity!D8)&gt;0,1,IF(Dissimilarity!D8="X",1,0))</f>
        <v>0</v>
      </c>
      <c r="E5">
        <f>IF(SUM(Dissimilarity!E8)&gt;0,1,IF(Dissimilarity!E8="X",1,0))</f>
        <v>0</v>
      </c>
      <c r="F5">
        <f>IF(SUM(Dissimilarity!F8)&gt;0,1,IF(Dissimilarity!F8="X",1,0))</f>
        <v>0</v>
      </c>
      <c r="G5">
        <f>IF(SUM(Dissimilarity!G8)&gt;0,1,IF(Dissimilarity!G8="X",1,0))</f>
        <v>0</v>
      </c>
      <c r="H5">
        <f>IF(SUM(Dissimilarity!H8)&gt;0,1,IF(Dissimilarity!H8="X",1,0))</f>
        <v>0</v>
      </c>
      <c r="I5">
        <f>IF(SUM(Dissimilarity!I8)&gt;0,1,IF(Dissimilarity!I8="X",1,0))</f>
        <v>0</v>
      </c>
      <c r="J5">
        <f>IF(SUM(Dissimilarity!J8)&gt;0,1,IF(Dissimilarity!J8="X",1,0))</f>
        <v>0</v>
      </c>
      <c r="K5">
        <f>IF(SUM(Dissimilarity!K8)&gt;0,1,IF(Dissimilarity!K8="X",1,0))</f>
        <v>0</v>
      </c>
      <c r="L5">
        <f>IF(SUM(Dissimilarity!L8)&gt;0,1,IF(Dissimilarity!L8="X",1,0))</f>
        <v>1</v>
      </c>
      <c r="M5">
        <f>IF(SUM(Dissimilarity!M8)&gt;0,1,IF(Dissimilarity!M8="X",1,0))</f>
        <v>0</v>
      </c>
      <c r="N5">
        <f>IF(SUM(Dissimilarity!N8)&gt;0,1,IF(Dissimilarity!N8="X",1,0))</f>
        <v>0</v>
      </c>
      <c r="O5">
        <f>IF(SUM(Dissimilarity!O8)&gt;0,1,IF(Dissimilarity!O8="X",1,0))</f>
        <v>0</v>
      </c>
      <c r="P5">
        <f>IF(SUM(Dissimilarity!P8)&gt;0,1,IF(Dissimilarity!P8="X",1,0))</f>
        <v>0</v>
      </c>
      <c r="Q5">
        <f>IF(SUM(Dissimilarity!Q8)&gt;0,1,IF(Dissimilarity!Q8="X",1,0))</f>
        <v>0</v>
      </c>
      <c r="R5">
        <f>IF(SUM(Dissimilarity!R8)&gt;0,1,IF(Dissimilarity!R8="X",1,0))</f>
        <v>0</v>
      </c>
      <c r="S5">
        <f>IF(SUM(Dissimilarity!S8)&gt;0,1,IF(Dissimilarity!S8="X",1,0))</f>
        <v>0</v>
      </c>
      <c r="T5">
        <f>IF(SUM(Dissimilarity!T8)&gt;0,1,IF(Dissimilarity!T8="X",1,0))</f>
        <v>0</v>
      </c>
      <c r="U5">
        <f>IF(SUM(Dissimilarity!U8)&gt;0,1,IF(Dissimilarity!U8="X",1,0))</f>
        <v>0</v>
      </c>
      <c r="V5">
        <f>IF(SUM(Dissimilarity!V8)&gt;0,1,IF(Dissimilarity!V8="X",1,0))</f>
        <v>0</v>
      </c>
      <c r="W5">
        <f>IF(SUM(Dissimilarity!W8)&gt;0,1,IF(Dissimilarity!W8="X",1,0))</f>
        <v>0</v>
      </c>
      <c r="X5">
        <f>IF(SUM(Dissimilarity!X8)&gt;0,1,IF(Dissimilarity!X8="X",1,0))</f>
        <v>0</v>
      </c>
      <c r="Y5">
        <f>IF(SUM(Dissimilarity!Y8)&gt;0,1,IF(Dissimilarity!Y8="X",1,0))</f>
        <v>0</v>
      </c>
      <c r="Z5">
        <f>IF(SUM(Dissimilarity!Z8)&gt;0,1,IF(Dissimilarity!Z8="X",1,0))</f>
        <v>0</v>
      </c>
      <c r="AA5">
        <f>IF(SUM(Dissimilarity!AA8)&gt;0,1,IF(Dissimilarity!AA8="X",1,0))</f>
        <v>0</v>
      </c>
      <c r="AB5">
        <f>IF(SUM(Dissimilarity!AB8)&gt;0,1,IF(Dissimilarity!AB8="X",1,0))</f>
        <v>0</v>
      </c>
      <c r="AC5">
        <f>IF(SUM(Dissimilarity!AC8)&gt;0,1,IF(Dissimilarity!AC8="X",1,0))</f>
        <v>0</v>
      </c>
      <c r="AD5">
        <f>IF(SUM(Dissimilarity!AD8)&gt;0,1,IF(Dissimilarity!AD8="X",1,0))</f>
        <v>1</v>
      </c>
      <c r="AE5">
        <f>IF(SUM(Dissimilarity!AE8)&gt;0,1,IF(Dissimilarity!AE8="X",1,0))</f>
        <v>0</v>
      </c>
      <c r="AF5">
        <f>IF(SUM(Dissimilarity!AF8)&gt;0,1,IF(Dissimilarity!AF8="X",1,0))</f>
        <v>0</v>
      </c>
      <c r="AG5">
        <f>IF(SUM(Dissimilarity!AG8)&gt;0,1,IF(Dissimilarity!AG8="X",1,0))</f>
        <v>0</v>
      </c>
      <c r="AH5">
        <f>IF(SUM(Dissimilarity!AH8)&gt;0,1,IF(Dissimilarity!AH8="X",1,0))</f>
        <v>0</v>
      </c>
      <c r="AI5">
        <f>IF(SUM(Dissimilarity!AI8)&gt;0,1,IF(Dissimilarity!AI8="X",1,0))</f>
        <v>0</v>
      </c>
      <c r="AJ5">
        <f>IF(SUM(Dissimilarity!AJ8)&gt;0,1,IF(Dissimilarity!AJ8="X",1,0))</f>
        <v>0</v>
      </c>
      <c r="AK5">
        <f>IF(SUM(Dissimilarity!AK8)&gt;0,1,IF(Dissimilarity!AK8="X",1,0))</f>
        <v>0</v>
      </c>
      <c r="AL5">
        <f>IF(SUM(Dissimilarity!AL8)&gt;0,1,IF(Dissimilarity!AL8="X",1,0))</f>
        <v>1</v>
      </c>
      <c r="AM5">
        <f>IF(SUM(Dissimilarity!AM8)&gt;0,1,IF(Dissimilarity!AM8="X",1,0))</f>
        <v>0</v>
      </c>
      <c r="AN5">
        <f>IF(SUM(Dissimilarity!AN8)&gt;0,1,IF(Dissimilarity!AN8="X",1,0))</f>
        <v>0</v>
      </c>
      <c r="AO5">
        <f>IF(SUM(Dissimilarity!AO8)&gt;0,1,IF(Dissimilarity!AO8="X",1,0))</f>
        <v>0</v>
      </c>
      <c r="AP5">
        <f>IF(SUM(Dissimilarity!AP8)&gt;0,1,IF(Dissimilarity!AP8="X",1,0))</f>
        <v>1</v>
      </c>
      <c r="AQ5">
        <f>IF(SUM(Dissimilarity!AQ8)&gt;0,1,IF(Dissimilarity!AQ8="X",1,0))</f>
        <v>0</v>
      </c>
      <c r="AR5">
        <f>IF(SUM(Dissimilarity!AR8)&gt;0,1,IF(Dissimilarity!AR8="X",1,0))</f>
        <v>0</v>
      </c>
      <c r="AS5">
        <f>IF(SUM(Dissimilarity!AS8)&gt;0,1,IF(Dissimilarity!AS8="X",1,0))</f>
        <v>0</v>
      </c>
      <c r="AT5">
        <f>IF(SUM(Dissimilarity!AT8)&gt;0,1,IF(Dissimilarity!AT8="X",1,0))</f>
        <v>0</v>
      </c>
      <c r="AU5">
        <f>IF(SUM(Dissimilarity!AU8)&gt;0,1,IF(Dissimilarity!AU8="X",1,0))</f>
        <v>0</v>
      </c>
      <c r="AV5">
        <f>IF(SUM(Dissimilarity!AV8)&gt;0,1,IF(Dissimilarity!AV8="X",1,0))</f>
        <v>1</v>
      </c>
      <c r="AW5">
        <f>IF(SUM(Dissimilarity!AW8)&gt;0,1,IF(Dissimilarity!AW8="X",1,0))</f>
        <v>0</v>
      </c>
      <c r="AX5">
        <f>IF(SUM(Dissimilarity!AX8)&gt;0,1,IF(Dissimilarity!AX8="X",1,0))</f>
        <v>0</v>
      </c>
      <c r="AY5">
        <f>IF(SUM(Dissimilarity!AY8)&gt;0,1,IF(Dissimilarity!AY8="X",1,0))</f>
        <v>0</v>
      </c>
      <c r="AZ5">
        <f>IF(SUM(Dissimilarity!AZ8)&gt;0,1,IF(Dissimilarity!AZ8="X",1,0))</f>
        <v>0</v>
      </c>
      <c r="BA5">
        <f>IF(SUM(Dissimilarity!BA8)&gt;0,1,IF(Dissimilarity!BA8="X",1,0))</f>
        <v>0</v>
      </c>
      <c r="BB5">
        <f>IF(SUM(Dissimilarity!BB8)&gt;0,1,IF(Dissimilarity!BB8="X",1,0))</f>
        <v>0</v>
      </c>
      <c r="BC5">
        <f>IF(SUM(Dissimilarity!BC8)&gt;0,1,IF(Dissimilarity!BC8="X",1,0))</f>
        <v>0</v>
      </c>
      <c r="BD5">
        <f>IF(SUM(Dissimilarity!BD8)&gt;0,1,IF(Dissimilarity!BD8="X",1,0))</f>
        <v>1</v>
      </c>
      <c r="BE5">
        <f>IF(SUM(Dissimilarity!BE8)&gt;0,1,IF(Dissimilarity!BE8="X",1,0))</f>
        <v>0</v>
      </c>
      <c r="BF5">
        <f>IF(SUM(Dissimilarity!BF8)&gt;0,1,IF(Dissimilarity!BF8="X",1,0))</f>
        <v>1</v>
      </c>
      <c r="BG5">
        <f>IF(SUM(Dissimilarity!BG8)&gt;0,1,IF(Dissimilarity!BG8="X",1,0))</f>
        <v>0</v>
      </c>
      <c r="BH5">
        <f>IF(SUM(Dissimilarity!BH8)&gt;0,1,IF(Dissimilarity!BH8="X",1,0))</f>
        <v>0</v>
      </c>
      <c r="BI5">
        <f>IF(SUM(Dissimilarity!BI8)&gt;0,1,IF(Dissimilarity!BI8="X",1,0))</f>
        <v>0</v>
      </c>
      <c r="BJ5">
        <f>IF(SUM(Dissimilarity!BJ8)&gt;0,1,IF(Dissimilarity!BJ8="X",1,0))</f>
        <v>1</v>
      </c>
      <c r="BK5">
        <f>IF(SUM(Dissimilarity!BK8)&gt;0,1,IF(Dissimilarity!BK8="X",1,0))</f>
        <v>0</v>
      </c>
      <c r="BL5">
        <f>IF(SUM(Dissimilarity!BL8)&gt;0,1,IF(Dissimilarity!BL8="X",1,0))</f>
        <v>0</v>
      </c>
      <c r="BM5">
        <f>IF(SUM(Dissimilarity!BM8)&gt;0,1,IF(Dissimilarity!BM8="X",1,0))</f>
        <v>0</v>
      </c>
      <c r="BN5">
        <f>IF(SUM(Dissimilarity!BN8)&gt;0,1,IF(Dissimilarity!BN8="X",1,0))</f>
        <v>0</v>
      </c>
      <c r="BO5">
        <f>IF(SUM(Dissimilarity!BO8)&gt;0,1,IF(Dissimilarity!BO8="X",1,0))</f>
        <v>0</v>
      </c>
      <c r="BP5">
        <f>IF(SUM(Dissimilarity!BP8)&gt;0,1,IF(Dissimilarity!BP8="X",1,0))</f>
        <v>0</v>
      </c>
      <c r="BQ5">
        <f>IF(SUM(Dissimilarity!BQ8)&gt;0,1,IF(Dissimilarity!BQ8="X",1,0))</f>
        <v>0</v>
      </c>
      <c r="BR5">
        <f>IF(SUM(Dissimilarity!BR8)&gt;0,1,IF(Dissimilarity!BR8="X",1,0))</f>
        <v>0</v>
      </c>
      <c r="BS5">
        <f>IF(SUM(Dissimilarity!BS8)&gt;0,1,IF(Dissimilarity!BS8="X",1,0))</f>
        <v>0</v>
      </c>
      <c r="BT5">
        <f>IF(SUM(Dissimilarity!BT8)&gt;0,1,IF(Dissimilarity!BT8="X",1,0))</f>
        <v>0</v>
      </c>
      <c r="BU5">
        <f>IF(SUM(Dissimilarity!BU8)&gt;0,1,IF(Dissimilarity!BU8="X",1,0))</f>
        <v>1</v>
      </c>
      <c r="BV5">
        <f>IF(SUM(Dissimilarity!BV8)&gt;0,1,IF(Dissimilarity!BV8="X",1,0))</f>
        <v>0</v>
      </c>
      <c r="BW5">
        <f>IF(SUM(Dissimilarity!BW8)&gt;0,1,IF(Dissimilarity!BW8="X",1,0))</f>
        <v>0</v>
      </c>
      <c r="BX5">
        <f>IF(SUM(Dissimilarity!BX8)&gt;0,1,IF(Dissimilarity!BX8="X",1,0))</f>
        <v>0</v>
      </c>
      <c r="BY5">
        <f>IF(SUM(Dissimilarity!BY8)&gt;0,1,IF(Dissimilarity!BY8="X",1,0))</f>
        <v>0</v>
      </c>
      <c r="BZ5">
        <f>IF(SUM(Dissimilarity!BZ8)&gt;0,1,IF(Dissimilarity!BZ8="X",1,0))</f>
        <v>0</v>
      </c>
      <c r="CA5">
        <f>IF(SUM(Dissimilarity!CA8)&gt;0,1,IF(Dissimilarity!CA8="X",1,0))</f>
        <v>0</v>
      </c>
      <c r="CB5">
        <f>IF(SUM(Dissimilarity!CB8)&gt;0,1,IF(Dissimilarity!CB8="X",1,0))</f>
        <v>0</v>
      </c>
      <c r="CC5">
        <f>IF(SUM(Dissimilarity!CC8)&gt;0,1,IF(Dissimilarity!CC8="X",1,0))</f>
        <v>1</v>
      </c>
      <c r="CD5">
        <f>IF(SUM(Dissimilarity!CD8)&gt;0,1,IF(Dissimilarity!CD8="X",1,0))</f>
        <v>0</v>
      </c>
      <c r="CE5">
        <f>IF(SUM(Dissimilarity!CE8)&gt;0,1,IF(Dissimilarity!CE8="X",1,0))</f>
        <v>0</v>
      </c>
      <c r="CF5">
        <f>IF(SUM(Dissimilarity!CF8)&gt;0,1,IF(Dissimilarity!CF8="X",1,0))</f>
        <v>1</v>
      </c>
      <c r="CG5">
        <f>IF(SUM(Dissimilarity!CG8)&gt;0,1,IF(Dissimilarity!CG8="X",1,0))</f>
        <v>0</v>
      </c>
      <c r="CH5">
        <f>IF(SUM(Dissimilarity!CH8)&gt;0,1,IF(Dissimilarity!CH8="X",1,0))</f>
        <v>0</v>
      </c>
      <c r="CI5">
        <f>IF(SUM(Dissimilarity!CI8)&gt;0,1,IF(Dissimilarity!CI8="X",1,0))</f>
        <v>0</v>
      </c>
      <c r="CJ5">
        <f>IF(SUM(Dissimilarity!CJ8)&gt;0,1,IF(Dissimilarity!CJ8="X",1,0))</f>
        <v>0</v>
      </c>
      <c r="CK5">
        <f>IF(SUM(Dissimilarity!CK8)&gt;0,1,IF(Dissimilarity!CK8="X",1,0))</f>
        <v>1</v>
      </c>
      <c r="CL5">
        <f>IF(SUM(Dissimilarity!CL8)&gt;0,1,IF(Dissimilarity!CL8="X",1,0))</f>
        <v>0</v>
      </c>
      <c r="CM5">
        <f>IF(SUM(Dissimilarity!CM8)&gt;0,1,IF(Dissimilarity!CM8="X",1,0))</f>
        <v>0</v>
      </c>
      <c r="CN5">
        <f>IF(SUM(Dissimilarity!CN8)&gt;0,1,IF(Dissimilarity!CN8="X",1,0))</f>
        <v>0</v>
      </c>
      <c r="CO5">
        <f>IF(SUM(Dissimilarity!CO8)&gt;0,1,IF(Dissimilarity!CO8="X",1,0))</f>
        <v>0</v>
      </c>
      <c r="CP5">
        <f>IF(SUM(Dissimilarity!CP8)&gt;0,1,IF(Dissimilarity!CP8="X",1,0))</f>
        <v>0</v>
      </c>
      <c r="CQ5">
        <f>IF(SUM(Dissimilarity!CQ8)&gt;0,1,IF(Dissimilarity!CQ8="X",1,0))</f>
        <v>1</v>
      </c>
      <c r="CR5">
        <f>IF(SUM(Dissimilarity!CR8)&gt;0,1,IF(Dissimilarity!CR8="X",1,0))</f>
        <v>0</v>
      </c>
      <c r="CS5">
        <f>IF(SUM(Dissimilarity!CS8)&gt;0,1,IF(Dissimilarity!CS8="X",1,0))</f>
        <v>0</v>
      </c>
      <c r="CT5">
        <f>IF(SUM(Dissimilarity!CT8)&gt;0,1,IF(Dissimilarity!CT8="X",1,0))</f>
        <v>1</v>
      </c>
      <c r="CU5">
        <f>IF(SUM(Dissimilarity!CU8)&gt;0,1,IF(Dissimilarity!CU8="X",1,0))</f>
        <v>0</v>
      </c>
      <c r="CV5">
        <f>IF(SUM(Dissimilarity!CV8)&gt;0,1,IF(Dissimilarity!CV8="X",1,0))</f>
        <v>0</v>
      </c>
      <c r="CW5">
        <f>IF(SUM(Dissimilarity!CW8)&gt;0,1,IF(Dissimilarity!CW8="X",1,0))</f>
        <v>0</v>
      </c>
      <c r="CX5">
        <f>IF(SUM(Dissimilarity!CX8)&gt;0,1,IF(Dissimilarity!CX8="X",1,0))</f>
        <v>0</v>
      </c>
      <c r="CY5">
        <f>IF(SUM(Dissimilarity!CY8)&gt;0,1,IF(Dissimilarity!CY8="X",1,0))</f>
        <v>0</v>
      </c>
      <c r="CZ5">
        <f>IF(SUM(Dissimilarity!CZ8)&gt;0,1,IF(Dissimilarity!CZ8="X",1,0))</f>
        <v>1</v>
      </c>
      <c r="DA5">
        <f>IF(SUM(Dissimilarity!DA8)&gt;0,1,IF(Dissimilarity!DA8="X",1,0))</f>
        <v>0</v>
      </c>
      <c r="DB5">
        <f>IF(SUM(Dissimilarity!DB8)&gt;0,1,IF(Dissimilarity!DB8="X",1,0))</f>
        <v>1</v>
      </c>
      <c r="DC5">
        <f>IF(SUM(Dissimilarity!DC8)&gt;0,1,IF(Dissimilarity!DC8="X",1,0))</f>
        <v>0</v>
      </c>
      <c r="DD5">
        <f>IF(SUM(Dissimilarity!DD8)&gt;0,1,IF(Dissimilarity!DD8="X",1,0))</f>
        <v>0</v>
      </c>
      <c r="DE5">
        <f>IF(SUM(Dissimilarity!DE8)&gt;0,1,IF(Dissimilarity!DE8="X",1,0))</f>
        <v>0</v>
      </c>
      <c r="DF5">
        <f>IF(SUM(Dissimilarity!DF8)&gt;0,1,IF(Dissimilarity!DF8="X",1,0))</f>
        <v>1</v>
      </c>
      <c r="DG5">
        <f>IF(SUM(Dissimilarity!DG8)&gt;0,1,IF(Dissimilarity!DG8="X",1,0))</f>
        <v>0</v>
      </c>
      <c r="DH5">
        <f>IF(SUM(Dissimilarity!DH8)&gt;0,1,IF(Dissimilarity!DH8="X",1,0))</f>
        <v>0</v>
      </c>
      <c r="DI5">
        <f>IF(SUM(Dissimilarity!DI8)&gt;0,1,IF(Dissimilarity!DI8="X",1,0))</f>
        <v>1</v>
      </c>
      <c r="DJ5">
        <f>IF(SUM(Dissimilarity!DJ8)&gt;0,1,IF(Dissimilarity!DJ8="X",1,0))</f>
        <v>1</v>
      </c>
      <c r="DK5">
        <f>IF(SUM(Dissimilarity!DK8)&gt;0,1,IF(Dissimilarity!DK8="X",1,0))</f>
        <v>0</v>
      </c>
      <c r="DL5">
        <f>IF(SUM(Dissimilarity!DL8)&gt;0,1,IF(Dissimilarity!DL8="X",1,0))</f>
        <v>0</v>
      </c>
      <c r="DM5">
        <f>IF(SUM(Dissimilarity!DM8)&gt;0,1,IF(Dissimilarity!DM8="X",1,0))</f>
        <v>0</v>
      </c>
      <c r="DN5">
        <f>IF(SUM(Dissimilarity!DN8)&gt;0,1,IF(Dissimilarity!DN8="X",1,0))</f>
        <v>0</v>
      </c>
      <c r="DO5">
        <f>IF(SUM(Dissimilarity!DO8)&gt;0,1,IF(Dissimilarity!DO8="X",1,0))</f>
        <v>1</v>
      </c>
      <c r="DP5">
        <f>IF(SUM(Dissimilarity!DP8)&gt;0,1,IF(Dissimilarity!DP8="X",1,0))</f>
        <v>0</v>
      </c>
      <c r="DQ5">
        <f>IF(SUM(Dissimilarity!DQ8)&gt;0,1,IF(Dissimilarity!DQ8="X",1,0))</f>
        <v>1</v>
      </c>
      <c r="DR5">
        <f>IF(SUM(Dissimilarity!DR8)&gt;0,1,IF(Dissimilarity!DR8="X",1,0))</f>
        <v>0</v>
      </c>
      <c r="DS5">
        <f>IF(SUM(Dissimilarity!DS8)&gt;0,1,IF(Dissimilarity!DS8="X",1,0))</f>
        <v>0</v>
      </c>
      <c r="DT5">
        <f>IF(SUM(Dissimilarity!DT8)&gt;0,1,IF(Dissimilarity!DT8="X",1,0))</f>
        <v>0</v>
      </c>
      <c r="DU5">
        <f>IF(SUM(Dissimilarity!DU8)&gt;0,1,IF(Dissimilarity!DU8="X",1,0))</f>
        <v>0</v>
      </c>
      <c r="DV5">
        <f>IF(SUM(Dissimilarity!DV8)&gt;0,1,IF(Dissimilarity!DV8="X",1,0))</f>
        <v>1</v>
      </c>
      <c r="DW5">
        <f>IF(SUM(Dissimilarity!DW8)&gt;0,1,IF(Dissimilarity!DW8="X",1,0))</f>
        <v>0</v>
      </c>
      <c r="DX5">
        <f>IF(SUM(Dissimilarity!DX8)&gt;0,1,IF(Dissimilarity!DX8="X",1,0))</f>
        <v>0</v>
      </c>
      <c r="DY5">
        <f>IF(SUM(Dissimilarity!DY8)&gt;0,1,IF(Dissimilarity!DY8="X",1,0))</f>
        <v>1</v>
      </c>
      <c r="DZ5">
        <f>IF(SUM(Dissimilarity!DZ8)&gt;0,1,IF(Dissimilarity!DZ8="X",1,0))</f>
        <v>0</v>
      </c>
      <c r="EA5">
        <f>IF(SUM(Dissimilarity!EA8)&gt;0,1,IF(Dissimilarity!EA8="X",1,0))</f>
        <v>0</v>
      </c>
      <c r="EB5">
        <f>IF(SUM(Dissimilarity!EB8)&gt;0,1,IF(Dissimilarity!EB8="X",1,0))</f>
        <v>0</v>
      </c>
      <c r="EC5">
        <f>IF(SUM(Dissimilarity!EC8)&gt;0,1,IF(Dissimilarity!EC8="X",1,0))</f>
        <v>0</v>
      </c>
      <c r="ED5">
        <f>IF(SUM(Dissimilarity!ED8)&gt;0,1,IF(Dissimilarity!ED8="X",1,0))</f>
        <v>0</v>
      </c>
      <c r="EE5">
        <f>IF(SUM(Dissimilarity!EE8)&gt;0,1,IF(Dissimilarity!EE8="X",1,0))</f>
        <v>0</v>
      </c>
      <c r="EF5">
        <f>IF(SUM(Dissimilarity!EF8)&gt;0,1,IF(Dissimilarity!EF8="X",1,0))</f>
        <v>0</v>
      </c>
      <c r="EG5">
        <f>IF(SUM(Dissimilarity!EG8)&gt;0,1,IF(Dissimilarity!EG8="X",1,0))</f>
        <v>0</v>
      </c>
      <c r="EH5">
        <f>IF(SUM(Dissimilarity!EH8)&gt;0,1,IF(Dissimilarity!EH8="X",1,0))</f>
        <v>0</v>
      </c>
      <c r="EI5">
        <f>IF(SUM(Dissimilarity!EI8)&gt;0,1,IF(Dissimilarity!EI8="X",1,0))</f>
        <v>0</v>
      </c>
      <c r="EJ5">
        <f>IF(SUM(Dissimilarity!EJ8)&gt;0,1,IF(Dissimilarity!EJ8="X",1,0))</f>
        <v>0</v>
      </c>
      <c r="EK5">
        <f>IF(SUM(Dissimilarity!EK8)&gt;0,1,IF(Dissimilarity!EK8="X",1,0))</f>
        <v>0</v>
      </c>
      <c r="EL5">
        <f>IF(SUM(Dissimilarity!EL8)&gt;0,1,IF(Dissimilarity!EL8="X",1,0))</f>
        <v>0</v>
      </c>
      <c r="EM5">
        <f>IF(SUM(Dissimilarity!EM8)&gt;0,1,IF(Dissimilarity!EM8="X",1,0))</f>
        <v>0</v>
      </c>
      <c r="EN5">
        <f>IF(SUM(Dissimilarity!EN8)&gt;0,1,IF(Dissimilarity!EN8="X",1,0))</f>
        <v>0</v>
      </c>
      <c r="EO5">
        <f>IF(SUM(Dissimilarity!EO8)&gt;0,1,IF(Dissimilarity!EO8="X",1,0))</f>
        <v>0</v>
      </c>
      <c r="EP5">
        <f>IF(SUM(Dissimilarity!EP8)&gt;0,1,IF(Dissimilarity!EP8="X",1,0))</f>
        <v>0</v>
      </c>
      <c r="EQ5">
        <f>IF(SUM(Dissimilarity!EQ8)&gt;0,1,IF(Dissimilarity!EQ8="X",1,0))</f>
        <v>0</v>
      </c>
      <c r="ER5">
        <f>IF(SUM(Dissimilarity!ER8)&gt;0,1,IF(Dissimilarity!ER8="X",1,0))</f>
        <v>0</v>
      </c>
      <c r="ES5">
        <f>IF(SUM(Dissimilarity!ES8)&gt;0,1,IF(Dissimilarity!ES8="X",1,0))</f>
        <v>0</v>
      </c>
      <c r="ET5">
        <f>IF(SUM(Dissimilarity!ET8)&gt;0,1,IF(Dissimilarity!ET8="X",1,0))</f>
        <v>0</v>
      </c>
      <c r="EU5">
        <f>IF(SUM(Dissimilarity!EU8)&gt;0,1,IF(Dissimilarity!EU8="X",1,0))</f>
        <v>1</v>
      </c>
      <c r="EV5">
        <f>IF(SUM(Dissimilarity!EV8)&gt;0,1,IF(Dissimilarity!EV8="X",1,0))</f>
        <v>0</v>
      </c>
      <c r="EW5">
        <f>IF(SUM(Dissimilarity!EW8)&gt;0,1,IF(Dissimilarity!EW8="X",1,0))</f>
        <v>0</v>
      </c>
      <c r="EX5">
        <f>IF(SUM(Dissimilarity!EX8)&gt;0,1,IF(Dissimilarity!EX8="X",1,0))</f>
        <v>0</v>
      </c>
      <c r="EY5">
        <f>IF(SUM(Dissimilarity!EY8)&gt;0,1,IF(Dissimilarity!EY8="X",1,0))</f>
        <v>0</v>
      </c>
      <c r="EZ5">
        <f>IF(SUM(Dissimilarity!EZ8)&gt;0,1,IF(Dissimilarity!EZ8="X",1,0))</f>
        <v>1</v>
      </c>
      <c r="FA5">
        <f>IF(SUM(Dissimilarity!FA8)&gt;0,1,IF(Dissimilarity!FA8="X",1,0))</f>
        <v>0</v>
      </c>
      <c r="FB5">
        <f>IF(SUM(Dissimilarity!FB8)&gt;0,1,IF(Dissimilarity!FB8="X",1,0))</f>
        <v>0</v>
      </c>
      <c r="FC5">
        <f>IF(SUM(Dissimilarity!FC8)&gt;0,1,IF(Dissimilarity!FC8="X",1,0))</f>
        <v>0</v>
      </c>
      <c r="FD5">
        <f>IF(SUM(Dissimilarity!FD8)&gt;0,1,IF(Dissimilarity!FD8="X",1,0))</f>
        <v>0</v>
      </c>
      <c r="FE5">
        <f>IF(SUM(Dissimilarity!FE8)&gt;0,1,IF(Dissimilarity!FE8="X",1,0))</f>
        <v>0</v>
      </c>
      <c r="FF5">
        <f>IF(SUM(Dissimilarity!FF8)&gt;0,1,IF(Dissimilarity!FF8="X",1,0))</f>
        <v>0</v>
      </c>
      <c r="FG5">
        <f>IF(SUM(Dissimilarity!FG8)&gt;0,1,IF(Dissimilarity!FG8="X",1,0))</f>
        <v>1</v>
      </c>
      <c r="FH5">
        <f>IF(SUM(Dissimilarity!FH8)&gt;0,1,IF(Dissimilarity!FH8="X",1,0))</f>
        <v>0</v>
      </c>
      <c r="FI5">
        <f>IF(SUM(Dissimilarity!FI8)&gt;0,1,IF(Dissimilarity!FI8="X",1,0))</f>
        <v>0</v>
      </c>
      <c r="FJ5">
        <f>IF(SUM(Dissimilarity!FJ8)&gt;0,1,IF(Dissimilarity!FJ8="X",1,0))</f>
        <v>0</v>
      </c>
      <c r="FK5">
        <f>IF(SUM(Dissimilarity!FK8)&gt;0,1,IF(Dissimilarity!FK8="X",1,0))</f>
        <v>0</v>
      </c>
      <c r="FL5">
        <f>IF(SUM(Dissimilarity!FL8)&gt;0,1,IF(Dissimilarity!FL8="X",1,0))</f>
        <v>0</v>
      </c>
      <c r="FM5">
        <f>IF(SUM(Dissimilarity!FM8)&gt;0,1,IF(Dissimilarity!FM8="X",1,0))</f>
        <v>0</v>
      </c>
      <c r="FN5">
        <f>IF(SUM(Dissimilarity!FN8)&gt;0,1,IF(Dissimilarity!FN8="X",1,0))</f>
        <v>0</v>
      </c>
      <c r="FO5">
        <f>IF(SUM(Dissimilarity!FO8)&gt;0,1,IF(Dissimilarity!FO8="X",1,0))</f>
        <v>0</v>
      </c>
      <c r="FP5">
        <f>IF(SUM(Dissimilarity!FP8)&gt;0,1,IF(Dissimilarity!FP8="X",1,0))</f>
        <v>0</v>
      </c>
      <c r="FQ5">
        <f>IF(SUM(Dissimilarity!FQ8)&gt;0,1,IF(Dissimilarity!FQ8="X",1,0))</f>
        <v>0</v>
      </c>
      <c r="FR5">
        <f>IF(SUM(Dissimilarity!FR8)&gt;0,1,IF(Dissimilarity!FR8="X",1,0))</f>
        <v>1</v>
      </c>
      <c r="FS5">
        <f>IF(SUM(Dissimilarity!FS8)&gt;0,1,IF(Dissimilarity!FS8="X",1,0))</f>
        <v>0</v>
      </c>
      <c r="FT5">
        <f>IF(SUM(Dissimilarity!FT8)&gt;0,1,IF(Dissimilarity!FT8="X",1,0))</f>
        <v>0</v>
      </c>
      <c r="FU5">
        <f>IF(SUM(Dissimilarity!FU8)&gt;0,1,IF(Dissimilarity!FU8="X",1,0))</f>
        <v>0</v>
      </c>
      <c r="FV5">
        <f>IF(SUM(Dissimilarity!FV8)&gt;0,1,IF(Dissimilarity!FV8="X",1,0))</f>
        <v>0</v>
      </c>
      <c r="FW5">
        <f>IF(SUM(Dissimilarity!FW8)&gt;0,1,IF(Dissimilarity!FW8="X",1,0))</f>
        <v>1</v>
      </c>
      <c r="FX5">
        <f>IF(SUM(Dissimilarity!FX8)&gt;0,1,IF(Dissimilarity!FX8="X",1,0))</f>
        <v>1</v>
      </c>
      <c r="FY5">
        <f>IF(SUM(Dissimilarity!FY8)&gt;0,1,IF(Dissimilarity!FY8="X",1,0))</f>
        <v>0</v>
      </c>
      <c r="FZ5">
        <f>IF(SUM(Dissimilarity!FZ8)&gt;0,1,IF(Dissimilarity!FZ8="X",1,0))</f>
        <v>0</v>
      </c>
      <c r="GA5">
        <f>IF(SUM(Dissimilarity!GA8)&gt;0,1,IF(Dissimilarity!GA8="X",1,0))</f>
        <v>1</v>
      </c>
      <c r="GB5">
        <f>IF(SUM(Dissimilarity!GB8)&gt;0,1,IF(Dissimilarity!GB8="X",1,0))</f>
        <v>1</v>
      </c>
      <c r="GC5">
        <f>IF(SUM(Dissimilarity!GC8)&gt;0,1,IF(Dissimilarity!GC8="X",1,0))</f>
        <v>0</v>
      </c>
      <c r="GD5">
        <f>IF(SUM(Dissimilarity!GD8)&gt;0,1,IF(Dissimilarity!GD8="X",1,0))</f>
        <v>0</v>
      </c>
      <c r="GE5">
        <f>IF(SUM(Dissimilarity!GE8)&gt;0,1,IF(Dissimilarity!GE8="X",1,0))</f>
        <v>0</v>
      </c>
      <c r="GF5">
        <f>IF(SUM(Dissimilarity!GF8)&gt;0,1,IF(Dissimilarity!GF8="X",1,0))</f>
        <v>1</v>
      </c>
      <c r="GG5">
        <f>IF(SUM(Dissimilarity!GG8)&gt;0,1,IF(Dissimilarity!GG8="X",1,0))</f>
        <v>0</v>
      </c>
      <c r="GH5">
        <f>IF(SUM(Dissimilarity!GH8)&gt;0,1,IF(Dissimilarity!GH8="X",1,0))</f>
        <v>1</v>
      </c>
      <c r="GI5">
        <f>IF(SUM(Dissimilarity!GI8)&gt;0,1,IF(Dissimilarity!GI8="X",1,0))</f>
        <v>0</v>
      </c>
      <c r="GJ5">
        <f>IF(SUM(Dissimilarity!GJ8)&gt;0,1,IF(Dissimilarity!GJ8="X",1,0))</f>
        <v>0</v>
      </c>
      <c r="GK5">
        <f>IF(SUM(Dissimilarity!GK8)&gt;0,1,IF(Dissimilarity!GK8="X",1,0))</f>
        <v>0</v>
      </c>
      <c r="GL5">
        <f>IF(SUM(Dissimilarity!GL8)&gt;0,1,IF(Dissimilarity!GL8="X",1,0))</f>
        <v>1</v>
      </c>
      <c r="GM5">
        <f>IF(SUM(Dissimilarity!GM8)&gt;0,1,IF(Dissimilarity!GM8="X",1,0))</f>
        <v>1</v>
      </c>
      <c r="GN5">
        <f>IF(SUM(Dissimilarity!GN8)&gt;0,1,IF(Dissimilarity!GN8="X",1,0))</f>
        <v>1</v>
      </c>
      <c r="GO5">
        <f>IF(SUM(Dissimilarity!GO8)&gt;0,1,IF(Dissimilarity!GO8="X",1,0))</f>
        <v>0</v>
      </c>
      <c r="GP5">
        <f>IF(SUM(Dissimilarity!GP8)&gt;0,1,IF(Dissimilarity!GP8="X",1,0))</f>
        <v>0</v>
      </c>
      <c r="GQ5">
        <f>IF(SUM(Dissimilarity!GQ8)&gt;0,1,IF(Dissimilarity!GQ8="X",1,0))</f>
        <v>0</v>
      </c>
      <c r="GR5">
        <f>IF(SUM(Dissimilarity!GR8)&gt;0,1,IF(Dissimilarity!GR8="X",1,0))</f>
        <v>0</v>
      </c>
      <c r="GS5">
        <f>IF(SUM(Dissimilarity!GS8)&gt;0,1,IF(Dissimilarity!GS8="X",1,0))</f>
        <v>0</v>
      </c>
      <c r="GT5">
        <f>IF(SUM(Dissimilarity!GT8)&gt;0,1,IF(Dissimilarity!GT8="X",1,0))</f>
        <v>0</v>
      </c>
      <c r="GU5">
        <f>IF(SUM(Dissimilarity!GU8)&gt;0,1,IF(Dissimilarity!GU8="X",1,0))</f>
        <v>1</v>
      </c>
      <c r="GV5">
        <f>IF(SUM(Dissimilarity!GV8)&gt;0,1,IF(Dissimilarity!GV8="X",1,0))</f>
        <v>0</v>
      </c>
      <c r="GW5">
        <f>IF(SUM(Dissimilarity!GW8)&gt;0,1,IF(Dissimilarity!GW8="X",1,0))</f>
        <v>0</v>
      </c>
      <c r="GX5">
        <f>IF(SUM(Dissimilarity!GX8)&gt;0,1,IF(Dissimilarity!GX8="X",1,0))</f>
        <v>1</v>
      </c>
      <c r="GY5">
        <f>IF(SUM(Dissimilarity!GY8)&gt;0,1,IF(Dissimilarity!GY8="X",1,0))</f>
        <v>0</v>
      </c>
      <c r="GZ5">
        <f>IF(SUM(Dissimilarity!GZ8)&gt;0,1,IF(Dissimilarity!GZ8="X",1,0))</f>
        <v>0</v>
      </c>
      <c r="HA5">
        <f>IF(SUM(Dissimilarity!HA8)&gt;0,1,IF(Dissimilarity!HA8="X",1,0))</f>
        <v>1</v>
      </c>
      <c r="HB5">
        <f>IF(SUM(Dissimilarity!HB8)&gt;0,1,IF(Dissimilarity!HB8="X",1,0))</f>
        <v>0</v>
      </c>
      <c r="HC5">
        <f>IF(SUM(Dissimilarity!HC8)&gt;0,1,IF(Dissimilarity!HC8="X",1,0))</f>
        <v>0</v>
      </c>
      <c r="HD5">
        <f>IF(SUM(Dissimilarity!HD8)&gt;0,1,IF(Dissimilarity!HD8="X",1,0))</f>
        <v>0</v>
      </c>
      <c r="HE5">
        <f>IF(SUM(Dissimilarity!HE8)&gt;0,1,IF(Dissimilarity!HE8="X",1,0))</f>
        <v>0</v>
      </c>
      <c r="HF5">
        <f>IF(SUM(Dissimilarity!HF8)&gt;0,1,IF(Dissimilarity!HF8="X",1,0))</f>
        <v>0</v>
      </c>
      <c r="HG5">
        <f>IF(SUM(Dissimilarity!HG8)&gt;0,1,IF(Dissimilarity!HG8="X",1,0))</f>
        <v>0</v>
      </c>
      <c r="HH5">
        <f>IF(SUM(Dissimilarity!HH8)&gt;0,1,IF(Dissimilarity!HH8="X",1,0))</f>
        <v>0</v>
      </c>
      <c r="HI5">
        <f>IF(SUM(Dissimilarity!HI8)&gt;0,1,IF(Dissimilarity!HI8="X",1,0))</f>
        <v>0</v>
      </c>
      <c r="HJ5">
        <f>IF(SUM(Dissimilarity!HJ8)&gt;0,1,IF(Dissimilarity!HJ8="X",1,0))</f>
        <v>1</v>
      </c>
      <c r="HK5">
        <f>IF(SUM(Dissimilarity!HK8)&gt;0,1,IF(Dissimilarity!HK8="X",1,0))</f>
        <v>0</v>
      </c>
      <c r="HL5">
        <f>IF(SUM(Dissimilarity!HL8)&gt;0,1,IF(Dissimilarity!HL8="X",1,0))</f>
        <v>1</v>
      </c>
      <c r="HM5">
        <f>IF(SUM(Dissimilarity!HM8)&gt;0,1,IF(Dissimilarity!HM8="X",1,0))</f>
        <v>0</v>
      </c>
      <c r="HN5">
        <f>IF(SUM(Dissimilarity!HN8)&gt;0,1,IF(Dissimilarity!HN8="X",1,0))</f>
        <v>0</v>
      </c>
      <c r="HO5">
        <f>IF(SUM(Dissimilarity!HO8)&gt;0,1,IF(Dissimilarity!HO8="X",1,0))</f>
        <v>0</v>
      </c>
      <c r="HP5">
        <f>IF(SUM(Dissimilarity!HP8)&gt;0,1,IF(Dissimilarity!HP8="X",1,0))</f>
        <v>0</v>
      </c>
      <c r="HQ5">
        <f>IF(SUM(Dissimilarity!HQ8)&gt;0,1,IF(Dissimilarity!HQ8="X",1,0))</f>
        <v>0</v>
      </c>
      <c r="HR5">
        <f>IF(SUM(Dissimilarity!HR8)&gt;0,1,IF(Dissimilarity!HR8="X",1,0))</f>
        <v>0</v>
      </c>
      <c r="HS5">
        <f>IF(SUM(Dissimilarity!HS8)&gt;0,1,IF(Dissimilarity!HS8="X",1,0))</f>
        <v>0</v>
      </c>
      <c r="HT5">
        <f>IF(SUM(Dissimilarity!HT8)&gt;0,1,IF(Dissimilarity!HT8="X",1,0))</f>
        <v>0</v>
      </c>
      <c r="HU5">
        <f>IF(SUM(Dissimilarity!HU8)&gt;0,1,IF(Dissimilarity!HU8="X",1,0))</f>
        <v>0</v>
      </c>
      <c r="HV5">
        <f>IF(SUM(Dissimilarity!HV8)&gt;0,1,IF(Dissimilarity!HV8="X",1,0))</f>
        <v>0</v>
      </c>
      <c r="HW5">
        <f>IF(SUM(Dissimilarity!HW8)&gt;0,1,IF(Dissimilarity!HW8="X",1,0))</f>
        <v>1</v>
      </c>
      <c r="HX5">
        <f>IF(SUM(Dissimilarity!HX8)&gt;0,1,IF(Dissimilarity!HX8="X",1,0))</f>
        <v>0</v>
      </c>
      <c r="HY5">
        <f>IF(SUM(Dissimilarity!HY8)&gt;0,1,IF(Dissimilarity!HY8="X",1,0))</f>
        <v>0</v>
      </c>
      <c r="HZ5">
        <f>IF(SUM(Dissimilarity!HZ8)&gt;0,1,IF(Dissimilarity!HZ8="X",1,0))</f>
        <v>0</v>
      </c>
      <c r="IA5">
        <f>IF(SUM(Dissimilarity!IA8)&gt;0,1,IF(Dissimilarity!IA8="X",1,0))</f>
        <v>0</v>
      </c>
      <c r="IB5">
        <f>IF(SUM(Dissimilarity!IB8)&gt;0,1,IF(Dissimilarity!IB8="X",1,0))</f>
        <v>0</v>
      </c>
      <c r="IC5">
        <f>IF(SUM(Dissimilarity!IC8)&gt;0,1,IF(Dissimilarity!IC8="X",1,0))</f>
        <v>0</v>
      </c>
      <c r="ID5">
        <f>IF(SUM(Dissimilarity!ID8)&gt;0,1,IF(Dissimilarity!ID8="X",1,0))</f>
        <v>1</v>
      </c>
      <c r="IE5">
        <f>IF(SUM(Dissimilarity!IE8)&gt;0,1,IF(Dissimilarity!IE8="X",1,0))</f>
        <v>0</v>
      </c>
      <c r="IF5">
        <f>IF(SUM(Dissimilarity!IF8)&gt;0,1,IF(Dissimilarity!IF8="X",1,0))</f>
        <v>0</v>
      </c>
      <c r="IG5">
        <f>IF(SUM(Dissimilarity!IG8)&gt;0,1,IF(Dissimilarity!IG8="X",1,0))</f>
        <v>0</v>
      </c>
      <c r="IH5">
        <f>IF(SUM(Dissimilarity!IH8)&gt;0,1,IF(Dissimilarity!IH8="X",1,0))</f>
        <v>0</v>
      </c>
      <c r="II5">
        <f>IF(SUM(Dissimilarity!II8)&gt;0,1,IF(Dissimilarity!II8="X",1,0))</f>
        <v>0</v>
      </c>
      <c r="IJ5">
        <f>IF(SUM(Dissimilarity!IJ8)&gt;0,1,IF(Dissimilarity!IJ8="X",1,0))</f>
        <v>0</v>
      </c>
      <c r="IK5">
        <f>IF(SUM(Dissimilarity!IK8)&gt;0,1,IF(Dissimilarity!IK8="X",1,0))</f>
        <v>1</v>
      </c>
      <c r="IL5">
        <f>IF(SUM(Dissimilarity!IL8)&gt;0,1,IF(Dissimilarity!IL8="X",1,0))</f>
        <v>1</v>
      </c>
      <c r="IM5">
        <f>IF(SUM(Dissimilarity!IM8)&gt;0,1,IF(Dissimilarity!IM8="X",1,0))</f>
        <v>0</v>
      </c>
      <c r="IN5">
        <f>IF(SUM(Dissimilarity!IN8)&gt;0,1,IF(Dissimilarity!IN8="X",1,0))</f>
        <v>0</v>
      </c>
      <c r="IO5">
        <f>IF(SUM(Dissimilarity!IO8)&gt;0,1,IF(Dissimilarity!IO8="X",1,0))</f>
        <v>0</v>
      </c>
      <c r="IP5">
        <f>IF(SUM(Dissimilarity!IP8)&gt;0,1,IF(Dissimilarity!IP8="X",1,0))</f>
        <v>0</v>
      </c>
      <c r="IQ5">
        <f>IF(SUM(Dissimilarity!IQ8)&gt;0,1,IF(Dissimilarity!IQ8="X",1,0))</f>
        <v>0</v>
      </c>
      <c r="IR5">
        <f>IF(SUM(Dissimilarity!IR8)&gt;0,1,IF(Dissimilarity!IR8="X",1,0))</f>
        <v>0</v>
      </c>
      <c r="IS5">
        <f>IF(SUM(Dissimilarity!IS8)&gt;0,1,IF(Dissimilarity!IS8="X",1,0))</f>
        <v>0</v>
      </c>
      <c r="IT5">
        <f>IF(SUM(Dissimilarity!IT8)&gt;0,1,IF(Dissimilarity!IT8="X",1,0))</f>
        <v>0</v>
      </c>
      <c r="IU5">
        <f>IF(SUM(Dissimilarity!IU8)&gt;0,1,IF(Dissimilarity!IU8="X",1,0))</f>
        <v>0</v>
      </c>
      <c r="IV5">
        <f>IF(SUM(Dissimilarity!IV8)&gt;0,1,IF(Dissimilarity!IV8="X",1,0))</f>
        <v>0</v>
      </c>
      <c r="IW5">
        <f>IF(SUM(Dissimilarity!IW8)&gt;0,1,IF(Dissimilarity!IW8="X",1,0))</f>
        <v>0</v>
      </c>
      <c r="IX5">
        <f>IF(SUM(Dissimilarity!IX8)&gt;0,1,IF(Dissimilarity!IX8="X",1,0))</f>
        <v>0</v>
      </c>
      <c r="IY5">
        <f>IF(SUM(Dissimilarity!IY8)&gt;0,1,IF(Dissimilarity!IY8="X",1,0))</f>
        <v>0</v>
      </c>
      <c r="IZ5">
        <f>IF(SUM(Dissimilarity!IZ8)&gt;0,1,IF(Dissimilarity!IZ8="X",1,0))</f>
        <v>1</v>
      </c>
      <c r="JA5">
        <f>IF(SUM(Dissimilarity!JA8)&gt;0,1,IF(Dissimilarity!JA8="X",1,0))</f>
        <v>0</v>
      </c>
      <c r="JB5">
        <f>IF(SUM(Dissimilarity!JB8)&gt;0,1,IF(Dissimilarity!JB8="X",1,0))</f>
        <v>0</v>
      </c>
      <c r="JC5">
        <f>IF(SUM(Dissimilarity!JC8)&gt;0,1,IF(Dissimilarity!JC8="X",1,0))</f>
        <v>0</v>
      </c>
      <c r="JD5">
        <f>IF(SUM(Dissimilarity!JD8)&gt;0,1,IF(Dissimilarity!JD8="X",1,0))</f>
        <v>0</v>
      </c>
      <c r="JE5">
        <f>IF(SUM(Dissimilarity!JE8)&gt;0,1,IF(Dissimilarity!JE8="X",1,0))</f>
        <v>0</v>
      </c>
      <c r="JF5">
        <f>IF(SUM(Dissimilarity!JF8)&gt;0,1,IF(Dissimilarity!JF8="X",1,0))</f>
        <v>0</v>
      </c>
      <c r="JG5">
        <f>IF(SUM(Dissimilarity!JG8)&gt;0,1,IF(Dissimilarity!JG8="X",1,0))</f>
        <v>0</v>
      </c>
      <c r="JH5">
        <f>IF(SUM(Dissimilarity!JH8)&gt;0,1,IF(Dissimilarity!JH8="X",1,0))</f>
        <v>0</v>
      </c>
      <c r="JI5">
        <f>IF(SUM(Dissimilarity!JI8)&gt;0,1,IF(Dissimilarity!JI8="X",1,0))</f>
        <v>0</v>
      </c>
      <c r="JJ5">
        <f>IF(SUM(Dissimilarity!JJ8)&gt;0,1,IF(Dissimilarity!JJ8="X",1,0))</f>
        <v>0</v>
      </c>
      <c r="JK5">
        <f>IF(SUM(Dissimilarity!JK8)&gt;0,1,IF(Dissimilarity!JK8="X",1,0))</f>
        <v>0</v>
      </c>
      <c r="JL5">
        <f>IF(SUM(Dissimilarity!JL8)&gt;0,1,IF(Dissimilarity!JL8="X",1,0))</f>
        <v>0</v>
      </c>
      <c r="JM5">
        <f>IF(SUM(Dissimilarity!JM8)&gt;0,1,IF(Dissimilarity!JM8="X",1,0))</f>
        <v>0</v>
      </c>
      <c r="JN5">
        <f>IF(SUM(Dissimilarity!JN8)&gt;0,1,IF(Dissimilarity!JN8="X",1,0))</f>
        <v>0</v>
      </c>
      <c r="JO5">
        <f>IF(SUM(Dissimilarity!JO8)&gt;0,1,IF(Dissimilarity!JO8="X",1,0))</f>
        <v>1</v>
      </c>
      <c r="JP5">
        <f>IF(SUM(Dissimilarity!JP8)&gt;0,1,IF(Dissimilarity!JP8="X",1,0))</f>
        <v>0</v>
      </c>
      <c r="JQ5">
        <f>IF(SUM(Dissimilarity!JQ8)&gt;0,1,IF(Dissimilarity!JQ8="X",1,0))</f>
        <v>0</v>
      </c>
      <c r="JR5">
        <f>IF(SUM(Dissimilarity!JR8)&gt;0,1,IF(Dissimilarity!JR8="X",1,0))</f>
        <v>0</v>
      </c>
      <c r="JS5">
        <f>IF(SUM(Dissimilarity!JS8)&gt;0,1,IF(Dissimilarity!JS8="X",1,0))</f>
        <v>0</v>
      </c>
      <c r="JT5">
        <f>IF(SUM(Dissimilarity!JT8)&gt;0,1,IF(Dissimilarity!JT8="X",1,0))</f>
        <v>0</v>
      </c>
      <c r="JU5">
        <f>IF(SUM(Dissimilarity!JU8)&gt;0,1,IF(Dissimilarity!JU8="X",1,0))</f>
        <v>0</v>
      </c>
      <c r="JV5">
        <f>IF(SUM(Dissimilarity!JV8)&gt;0,1,IF(Dissimilarity!JV8="X",1,0))</f>
        <v>0</v>
      </c>
      <c r="JW5">
        <f>IF(SUM(Dissimilarity!JW8)&gt;0,1,IF(Dissimilarity!JW8="X",1,0))</f>
        <v>0</v>
      </c>
      <c r="JX5">
        <f>IF(SUM(Dissimilarity!JX8)&gt;0,1,IF(Dissimilarity!JX8="X",1,0))</f>
        <v>0</v>
      </c>
      <c r="JY5">
        <f>IF(SUM(Dissimilarity!JY8)&gt;0,1,IF(Dissimilarity!JY8="X",1,0))</f>
        <v>0</v>
      </c>
      <c r="JZ5">
        <f>IF(SUM(Dissimilarity!JZ8)&gt;0,1,IF(Dissimilarity!JZ8="X",1,0))</f>
        <v>0</v>
      </c>
      <c r="KA5">
        <f>IF(SUM(Dissimilarity!KA8)&gt;0,1,IF(Dissimilarity!KA8="X",1,0))</f>
        <v>0</v>
      </c>
      <c r="KB5">
        <f>IF(SUM(Dissimilarity!KB8)&gt;0,1,IF(Dissimilarity!KB8="X",1,0))</f>
        <v>0</v>
      </c>
      <c r="KC5">
        <f>IF(SUM(Dissimilarity!KC8)&gt;0,1,IF(Dissimilarity!KC8="X",1,0))</f>
        <v>0</v>
      </c>
      <c r="KD5">
        <f>IF(SUM(Dissimilarity!KD8)&gt;0,1,IF(Dissimilarity!KD8="X",1,0))</f>
        <v>0</v>
      </c>
      <c r="KE5">
        <f>IF(SUM(Dissimilarity!KE8)&gt;0,1,IF(Dissimilarity!KE8="X",1,0))</f>
        <v>0</v>
      </c>
      <c r="KF5">
        <f>IF(SUM(Dissimilarity!KF8)&gt;0,1,IF(Dissimilarity!KF8="X",1,0))</f>
        <v>0</v>
      </c>
      <c r="KG5">
        <f>IF(SUM(Dissimilarity!KG8)&gt;0,1,IF(Dissimilarity!KG8="X",1,0))</f>
        <v>0</v>
      </c>
      <c r="KH5">
        <f>IF(SUM(Dissimilarity!KH8)&gt;0,1,IF(Dissimilarity!KH8="X",1,0))</f>
        <v>0</v>
      </c>
      <c r="KI5">
        <f>IF(SUM(Dissimilarity!KI8)&gt;0,1,IF(Dissimilarity!KI8="X",1,0))</f>
        <v>0</v>
      </c>
      <c r="KJ5">
        <f>IF(SUM(Dissimilarity!KJ8)&gt;0,1,IF(Dissimilarity!KJ8="X",1,0))</f>
        <v>0</v>
      </c>
      <c r="KK5">
        <f>IF(SUM(Dissimilarity!KK8)&gt;0,1,IF(Dissimilarity!KK8="X",1,0))</f>
        <v>0</v>
      </c>
      <c r="KL5">
        <f>IF(SUM(Dissimilarity!KL8)&gt;0,1,IF(Dissimilarity!KL8="X",1,0))</f>
        <v>0</v>
      </c>
      <c r="KM5">
        <f>IF(SUM(Dissimilarity!KM8)&gt;0,1,IF(Dissimilarity!KM8="X",1,0))</f>
        <v>0</v>
      </c>
      <c r="KN5">
        <f>IF(SUM(Dissimilarity!KN8)&gt;0,1,IF(Dissimilarity!KN8="X",1,0))</f>
        <v>0</v>
      </c>
      <c r="KO5">
        <f>IF(SUM(Dissimilarity!KO8)&gt;0,1,IF(Dissimilarity!KO8="X",1,0))</f>
        <v>0</v>
      </c>
      <c r="KP5">
        <f>IF(SUM(Dissimilarity!KP8)&gt;0,1,IF(Dissimilarity!KP8="X",1,0))</f>
        <v>0</v>
      </c>
      <c r="KQ5">
        <f>IF(SUM(Dissimilarity!KQ8)&gt;0,1,IF(Dissimilarity!KQ8="X",1,0))</f>
        <v>0</v>
      </c>
      <c r="KR5">
        <f>IF(SUM(Dissimilarity!KR8)&gt;0,1,IF(Dissimilarity!KR8="X",1,0))</f>
        <v>0</v>
      </c>
      <c r="KS5">
        <f>IF(SUM(Dissimilarity!KS8)&gt;0,1,IF(Dissimilarity!KS8="X",1,0))</f>
        <v>0</v>
      </c>
      <c r="KT5">
        <f>IF(SUM(Dissimilarity!KT8)&gt;0,1,IF(Dissimilarity!KT8="X",1,0))</f>
        <v>0</v>
      </c>
      <c r="KU5">
        <f>IF(SUM(Dissimilarity!KU8)&gt;0,1,IF(Dissimilarity!KU8="X",1,0))</f>
        <v>0</v>
      </c>
      <c r="KV5">
        <f>IF(SUM(Dissimilarity!KV8)&gt;0,1,IF(Dissimilarity!KV8="X",1,0))</f>
        <v>0</v>
      </c>
      <c r="KW5">
        <f>IF(SUM(Dissimilarity!KW8)&gt;0,1,IF(Dissimilarity!KW8="X",1,0))</f>
        <v>0</v>
      </c>
      <c r="KX5">
        <f>IF(SUM(Dissimilarity!KX8)&gt;0,1,IF(Dissimilarity!KX8="X",1,0))</f>
        <v>0</v>
      </c>
      <c r="KY5">
        <f>IF(SUM(Dissimilarity!KY8)&gt;0,1,IF(Dissimilarity!KY8="X",1,0))</f>
        <v>0</v>
      </c>
      <c r="KZ5">
        <f>IF(SUM(Dissimilarity!KZ8)&gt;0,1,IF(Dissimilarity!KZ8="X",1,0))</f>
        <v>0</v>
      </c>
      <c r="LA5">
        <f>IF(SUM(Dissimilarity!LA8)&gt;0,1,IF(Dissimilarity!LA8="X",1,0))</f>
        <v>0</v>
      </c>
      <c r="LB5">
        <f>IF(SUM(Dissimilarity!LB8)&gt;0,1,IF(Dissimilarity!LB8="X",1,0))</f>
        <v>0</v>
      </c>
      <c r="LC5">
        <f>IF(SUM(Dissimilarity!LC8)&gt;0,1,IF(Dissimilarity!LC8="X",1,0))</f>
        <v>0</v>
      </c>
      <c r="LD5">
        <f>IF(SUM(Dissimilarity!LD8)&gt;0,1,IF(Dissimilarity!LD8="X",1,0))</f>
        <v>0</v>
      </c>
      <c r="LE5">
        <f>IF(SUM(Dissimilarity!LE8)&gt;0,1,IF(Dissimilarity!LE8="X",1,0))</f>
        <v>0</v>
      </c>
      <c r="LF5">
        <f>IF(SUM(Dissimilarity!LF8)&gt;0,1,IF(Dissimilarity!LF8="X",1,0))</f>
        <v>0</v>
      </c>
      <c r="LG5">
        <f>IF(SUM(Dissimilarity!LG8)&gt;0,1,IF(Dissimilarity!LG8="X",1,0))</f>
        <v>0</v>
      </c>
      <c r="LH5">
        <f>IF(SUM(Dissimilarity!LH8)&gt;0,1,IF(Dissimilarity!LH8="X",1,0))</f>
        <v>0</v>
      </c>
      <c r="LI5">
        <f>IF(SUM(Dissimilarity!LI8)&gt;0,1,IF(Dissimilarity!LI8="X",1,0))</f>
        <v>0</v>
      </c>
      <c r="LJ5">
        <f>IF(SUM(Dissimilarity!LJ8)&gt;0,1,IF(Dissimilarity!LJ8="X",1,0))</f>
        <v>0</v>
      </c>
      <c r="LK5">
        <f>IF(SUM(Dissimilarity!LK8)&gt;0,1,IF(Dissimilarity!LK8="X",1,0))</f>
        <v>0</v>
      </c>
      <c r="LL5">
        <f>IF(SUM(Dissimilarity!LL8)&gt;0,1,IF(Dissimilarity!LL8="X",1,0))</f>
        <v>1</v>
      </c>
      <c r="LM5">
        <f>IF(SUM(Dissimilarity!LM8)&gt;0,1,IF(Dissimilarity!LM8="X",1,0))</f>
        <v>0</v>
      </c>
      <c r="LN5">
        <f>IF(SUM(Dissimilarity!LN8)&gt;0,1,IF(Dissimilarity!LN8="X",1,0))</f>
        <v>0</v>
      </c>
      <c r="LO5">
        <f>IF(SUM(Dissimilarity!LO8)&gt;0,1,IF(Dissimilarity!LO8="X",1,0))</f>
        <v>0</v>
      </c>
      <c r="LP5">
        <f>IF(SUM(Dissimilarity!LP8)&gt;0,1,IF(Dissimilarity!LP8="X",1,0))</f>
        <v>1</v>
      </c>
      <c r="LQ5">
        <f>IF(SUM(Dissimilarity!LQ8)&gt;0,1,IF(Dissimilarity!LQ8="X",1,0))</f>
        <v>0</v>
      </c>
      <c r="LR5">
        <f>IF(SUM(Dissimilarity!LR8)&gt;0,1,IF(Dissimilarity!LR8="X",1,0))</f>
        <v>0</v>
      </c>
      <c r="LS5">
        <f>IF(SUM(Dissimilarity!LS8)&gt;0,1,IF(Dissimilarity!LS8="X",1,0))</f>
        <v>0</v>
      </c>
      <c r="LT5">
        <f>IF(SUM(Dissimilarity!LT8)&gt;0,1,IF(Dissimilarity!LT8="X",1,0))</f>
        <v>0</v>
      </c>
      <c r="LU5">
        <f>IF(SUM(Dissimilarity!LU8)&gt;0,1,IF(Dissimilarity!LU8="X",1,0))</f>
        <v>0</v>
      </c>
      <c r="LV5">
        <f>IF(SUM(Dissimilarity!LV8)&gt;0,1,IF(Dissimilarity!LV8="X",1,0))</f>
        <v>0</v>
      </c>
      <c r="LW5">
        <f>IF(SUM(Dissimilarity!LW8)&gt;0,1,IF(Dissimilarity!LW8="X",1,0))</f>
        <v>0</v>
      </c>
      <c r="LX5">
        <f>IF(SUM(Dissimilarity!LX8)&gt;0,1,IF(Dissimilarity!LX8="X",1,0))</f>
        <v>0</v>
      </c>
      <c r="LY5">
        <f>IF(SUM(Dissimilarity!LY8)&gt;0,1,IF(Dissimilarity!LY8="X",1,0))</f>
        <v>0</v>
      </c>
      <c r="LZ5">
        <f>IF(SUM(Dissimilarity!LZ8)&gt;0,1,IF(Dissimilarity!LZ8="X",1,0))</f>
        <v>1</v>
      </c>
      <c r="MA5">
        <f>IF(SUM(Dissimilarity!MA8)&gt;0,1,IF(Dissimilarity!MA8="X",1,0))</f>
        <v>0</v>
      </c>
      <c r="MB5">
        <f>IF(SUM(Dissimilarity!MB8)&gt;0,1,IF(Dissimilarity!MB8="X",1,0))</f>
        <v>0</v>
      </c>
      <c r="MC5">
        <f>IF(SUM(Dissimilarity!MC8)&gt;0,1,IF(Dissimilarity!MC8="X",1,0))</f>
        <v>0</v>
      </c>
      <c r="MD5">
        <f>IF(SUM(Dissimilarity!MD8)&gt;0,1,IF(Dissimilarity!MD8="X",1,0))</f>
        <v>0</v>
      </c>
      <c r="ME5">
        <f>IF(SUM(Dissimilarity!ME8)&gt;0,1,IF(Dissimilarity!ME8="X",1,0))</f>
        <v>1</v>
      </c>
      <c r="MF5">
        <f>IF(SUM(Dissimilarity!MF8)&gt;0,1,IF(Dissimilarity!MF8="X",1,0))</f>
        <v>0</v>
      </c>
      <c r="MG5">
        <f>IF(SUM(Dissimilarity!MG8)&gt;0,1,IF(Dissimilarity!MG8="X",1,0))</f>
        <v>0</v>
      </c>
      <c r="MH5">
        <f>IF(SUM(Dissimilarity!MH8)&gt;0,1,IF(Dissimilarity!MH8="X",1,0))</f>
        <v>0</v>
      </c>
      <c r="MI5">
        <f>IF(SUM(Dissimilarity!MI8)&gt;0,1,IF(Dissimilarity!MI8="X",1,0))</f>
        <v>0</v>
      </c>
      <c r="MJ5">
        <f>IF(SUM(Dissimilarity!MJ8)&gt;0,1,IF(Dissimilarity!MJ8="X",1,0))</f>
        <v>1</v>
      </c>
      <c r="MK5">
        <f>IF(SUM(Dissimilarity!MK8)&gt;0,1,IF(Dissimilarity!MK8="X",1,0))</f>
        <v>0</v>
      </c>
      <c r="ML5">
        <f>IF(SUM(Dissimilarity!ML8)&gt;0,1,IF(Dissimilarity!ML8="X",1,0))</f>
        <v>0</v>
      </c>
      <c r="MM5">
        <f>IF(SUM(Dissimilarity!MM8)&gt;0,1,IF(Dissimilarity!MM8="X",1,0))</f>
        <v>0</v>
      </c>
      <c r="MN5">
        <f>IF(SUM(Dissimilarity!MN8)&gt;0,1,IF(Dissimilarity!MN8="X",1,0))</f>
        <v>0</v>
      </c>
      <c r="MO5">
        <f>IF(SUM(Dissimilarity!MO8)&gt;0,1,IF(Dissimilarity!MO8="X",1,0))</f>
        <v>0</v>
      </c>
      <c r="MP5">
        <f>IF(SUM(Dissimilarity!MP8)&gt;0,1,IF(Dissimilarity!MP8="X",1,0))</f>
        <v>0</v>
      </c>
      <c r="MQ5">
        <f>IF(SUM(Dissimilarity!MQ8)&gt;0,1,IF(Dissimilarity!MQ8="X",1,0))</f>
        <v>1</v>
      </c>
      <c r="MR5">
        <f>IF(SUM(Dissimilarity!MR8)&gt;0,1,IF(Dissimilarity!MR8="X",1,0))</f>
        <v>0</v>
      </c>
      <c r="MS5">
        <f>IF(SUM(Dissimilarity!MS8)&gt;0,1,IF(Dissimilarity!MS8="X",1,0))</f>
        <v>0</v>
      </c>
      <c r="MT5">
        <f>IF(SUM(Dissimilarity!MT8)&gt;0,1,IF(Dissimilarity!MT8="X",1,0))</f>
        <v>0</v>
      </c>
      <c r="MU5">
        <f>IF(SUM(Dissimilarity!MU8)&gt;0,1,IF(Dissimilarity!MU8="X",1,0))</f>
        <v>0</v>
      </c>
      <c r="MV5">
        <f>IF(SUM(Dissimilarity!MV8)&gt;0,1,IF(Dissimilarity!MV8="X",1,0))</f>
        <v>0</v>
      </c>
      <c r="MW5">
        <f>IF(SUM(Dissimilarity!MW8)&gt;0,1,IF(Dissimilarity!MW8="X",1,0))</f>
        <v>0</v>
      </c>
      <c r="MX5">
        <f>IF(SUM(Dissimilarity!MX8)&gt;0,1,IF(Dissimilarity!MX8="X",1,0))</f>
        <v>0</v>
      </c>
      <c r="MY5">
        <f>IF(SUM(Dissimilarity!MY8)&gt;0,1,IF(Dissimilarity!MY8="X",1,0))</f>
        <v>0</v>
      </c>
      <c r="MZ5">
        <f>IF(SUM(Dissimilarity!MZ8)&gt;0,1,IF(Dissimilarity!MZ8="X",1,0))</f>
        <v>0</v>
      </c>
      <c r="NA5">
        <f>IF(SUM(Dissimilarity!NA8)&gt;0,1,IF(Dissimilarity!NA8="X",1,0))</f>
        <v>0</v>
      </c>
      <c r="NB5">
        <f>IF(SUM(Dissimilarity!NB8)&gt;0,1,IF(Dissimilarity!NB8="X",1,0))</f>
        <v>0</v>
      </c>
      <c r="NC5">
        <f>IF(SUM(Dissimilarity!NC8)&gt;0,1,IF(Dissimilarity!NC8="X",1,0))</f>
        <v>0</v>
      </c>
      <c r="ND5">
        <f>IF(SUM(Dissimilarity!ND8)&gt;0,1,IF(Dissimilarity!ND8="X",1,0))</f>
        <v>0</v>
      </c>
      <c r="NE5">
        <f>IF(SUM(Dissimilarity!NE8)&gt;0,1,IF(Dissimilarity!NE8="X",1,0))</f>
        <v>0</v>
      </c>
      <c r="NF5">
        <f>IF(SUM(Dissimilarity!NF8)&gt;0,1,IF(Dissimilarity!NF8="X",1,0))</f>
        <v>0</v>
      </c>
      <c r="NG5">
        <f>IF(SUM(Dissimilarity!NG8)&gt;0,1,IF(Dissimilarity!NG8="X",1,0))</f>
        <v>0</v>
      </c>
      <c r="NH5">
        <f>IF(SUM(Dissimilarity!NH8)&gt;0,1,IF(Dissimilarity!NH8="X",1,0))</f>
        <v>0</v>
      </c>
      <c r="NI5">
        <f>IF(SUM(Dissimilarity!NI8)&gt;0,1,IF(Dissimilarity!NI8="X",1,0))</f>
        <v>0</v>
      </c>
      <c r="NJ5">
        <f>IF(SUM(Dissimilarity!NJ8)&gt;0,1,IF(Dissimilarity!NJ8="X",1,0))</f>
        <v>0</v>
      </c>
      <c r="NK5">
        <f>IF(SUM(Dissimilarity!NK8)&gt;0,1,IF(Dissimilarity!NK8="X",1,0))</f>
        <v>0</v>
      </c>
      <c r="NL5">
        <f>IF(SUM(Dissimilarity!NL8)&gt;0,1,IF(Dissimilarity!NL8="X",1,0))</f>
        <v>1</v>
      </c>
      <c r="NM5">
        <f>IF(SUM(Dissimilarity!NM8)&gt;0,1,IF(Dissimilarity!NM8="X",1,0))</f>
        <v>0</v>
      </c>
      <c r="NN5">
        <f>IF(SUM(Dissimilarity!NN8)&gt;0,1,IF(Dissimilarity!NN8="X",1,0))</f>
        <v>0</v>
      </c>
      <c r="NO5">
        <f>IF(SUM(Dissimilarity!NO8)&gt;0,1,IF(Dissimilarity!NO8="X",1,0))</f>
        <v>1</v>
      </c>
      <c r="NP5">
        <f>IF(SUM(Dissimilarity!NP8)&gt;0,1,IF(Dissimilarity!NP8="X",1,0))</f>
        <v>0</v>
      </c>
      <c r="NQ5">
        <f>IF(SUM(Dissimilarity!NQ8)&gt;0,1,IF(Dissimilarity!NQ8="X",1,0))</f>
        <v>0</v>
      </c>
      <c r="NR5">
        <f>IF(SUM(Dissimilarity!NR8)&gt;0,1,IF(Dissimilarity!NR8="X",1,0))</f>
        <v>1</v>
      </c>
      <c r="NS5">
        <f>IF(SUM(Dissimilarity!NS8)&gt;0,1,IF(Dissimilarity!NS8="X",1,0))</f>
        <v>0</v>
      </c>
      <c r="NT5">
        <f>IF(SUM(Dissimilarity!NT8)&gt;0,1,IF(Dissimilarity!NT8="X",1,0))</f>
        <v>0</v>
      </c>
      <c r="NU5">
        <f>IF(SUM(Dissimilarity!NU8)&gt;0,1,IF(Dissimilarity!NU8="X",1,0))</f>
        <v>0</v>
      </c>
      <c r="NV5">
        <f>IF(SUM(Dissimilarity!NV8)&gt;0,1,IF(Dissimilarity!NV8="X",1,0))</f>
        <v>0</v>
      </c>
      <c r="NW5">
        <f>IF(SUM(Dissimilarity!NW8)&gt;0,1,IF(Dissimilarity!NW8="X",1,0))</f>
        <v>0</v>
      </c>
      <c r="NX5">
        <f>IF(SUM(Dissimilarity!NX8)&gt;0,1,IF(Dissimilarity!NX8="X",1,0))</f>
        <v>0</v>
      </c>
      <c r="NY5">
        <f>IF(SUM(Dissimilarity!NY8)&gt;0,1,IF(Dissimilarity!NY8="X",1,0))</f>
        <v>0</v>
      </c>
      <c r="NZ5">
        <f>IF(SUM(Dissimilarity!NZ8)&gt;0,1,IF(Dissimilarity!NZ8="X",1,0))</f>
        <v>0</v>
      </c>
      <c r="OA5">
        <f>IF(SUM(Dissimilarity!OA8)&gt;0,1,IF(Dissimilarity!OA8="X",1,0))</f>
        <v>0</v>
      </c>
      <c r="OB5">
        <f>IF(SUM(Dissimilarity!OB8)&gt;0,1,IF(Dissimilarity!OB8="X",1,0))</f>
        <v>0</v>
      </c>
      <c r="OC5">
        <f>IF(SUM(Dissimilarity!OC8)&gt;0,1,IF(Dissimilarity!OC8="X",1,0))</f>
        <v>0</v>
      </c>
      <c r="OD5">
        <f>IF(SUM(Dissimilarity!OD8)&gt;0,1,IF(Dissimilarity!OD8="X",1,0))</f>
        <v>0</v>
      </c>
      <c r="OE5">
        <f>IF(SUM(Dissimilarity!OE8)&gt;0,1,IF(Dissimilarity!OE8="X",1,0))</f>
        <v>0</v>
      </c>
      <c r="OF5">
        <f>IF(SUM(Dissimilarity!OF8)&gt;0,1,IF(Dissimilarity!OF8="X",1,0))</f>
        <v>0</v>
      </c>
      <c r="OG5">
        <f>IF(SUM(Dissimilarity!OG8)&gt;0,1,IF(Dissimilarity!OG8="X",1,0))</f>
        <v>0</v>
      </c>
      <c r="OH5">
        <f>IF(SUM(Dissimilarity!OH8)&gt;0,1,IF(Dissimilarity!OH8="X",1,0))</f>
        <v>0</v>
      </c>
      <c r="OI5">
        <f>IF(SUM(Dissimilarity!OI8)&gt;0,1,IF(Dissimilarity!OI8="X",1,0))</f>
        <v>0</v>
      </c>
      <c r="OJ5">
        <f>IF(SUM(Dissimilarity!OJ8)&gt;0,1,IF(Dissimilarity!OJ8="X",1,0))</f>
        <v>0</v>
      </c>
      <c r="OK5">
        <f>IF(SUM(Dissimilarity!OK8)&gt;0,1,IF(Dissimilarity!OK8="X",1,0))</f>
        <v>1</v>
      </c>
      <c r="OL5">
        <f>IF(SUM(Dissimilarity!OL8)&gt;0,1,IF(Dissimilarity!OL8="X",1,0))</f>
        <v>0</v>
      </c>
      <c r="OM5">
        <f>IF(SUM(Dissimilarity!OM8)&gt;0,1,IF(Dissimilarity!OM8="X",1,0))</f>
        <v>0</v>
      </c>
      <c r="ON5">
        <f>IF(SUM(Dissimilarity!ON8)&gt;0,1,IF(Dissimilarity!ON8="X",1,0))</f>
        <v>0</v>
      </c>
      <c r="OO5">
        <f>IF(SUM(Dissimilarity!OO8)&gt;0,1,IF(Dissimilarity!OO8="X",1,0))</f>
        <v>0</v>
      </c>
      <c r="OP5">
        <f>IF(SUM(Dissimilarity!OP8)&gt;0,1,IF(Dissimilarity!OP8="X",1,0))</f>
        <v>0</v>
      </c>
      <c r="OQ5">
        <f>IF(SUM(Dissimilarity!OQ8)&gt;0,1,IF(Dissimilarity!OQ8="X",1,0))</f>
        <v>0</v>
      </c>
      <c r="OR5">
        <f>IF(SUM(Dissimilarity!OR8)&gt;0,1,IF(Dissimilarity!OR8="X",1,0))</f>
        <v>0</v>
      </c>
      <c r="OS5">
        <f>IF(SUM(Dissimilarity!OS8)&gt;0,1,IF(Dissimilarity!OS8="X",1,0))</f>
        <v>0</v>
      </c>
      <c r="OT5">
        <f>IF(SUM(Dissimilarity!OT8)&gt;0,1,IF(Dissimilarity!OT8="X",1,0))</f>
        <v>0</v>
      </c>
      <c r="OU5">
        <f>IF(SUM(Dissimilarity!OU8)&gt;0,1,IF(Dissimilarity!OU8="X",1,0))</f>
        <v>1</v>
      </c>
      <c r="OV5">
        <f>IF(SUM(Dissimilarity!OV8)&gt;0,1,IF(Dissimilarity!OV8="X",1,0))</f>
        <v>0</v>
      </c>
      <c r="OW5">
        <f>IF(SUM(Dissimilarity!OW8)&gt;0,1,IF(Dissimilarity!OW8="X",1,0))</f>
        <v>0</v>
      </c>
      <c r="OX5">
        <f>IF(SUM(Dissimilarity!OX8)&gt;0,1,IF(Dissimilarity!OX8="X",1,0))</f>
        <v>0</v>
      </c>
      <c r="OY5">
        <f>IF(SUM(Dissimilarity!OY8)&gt;0,1,IF(Dissimilarity!OY8="X",1,0))</f>
        <v>1</v>
      </c>
      <c r="OZ5">
        <f>IF(SUM(Dissimilarity!OZ8)&gt;0,1,IF(Dissimilarity!OZ8="X",1,0))</f>
        <v>0</v>
      </c>
      <c r="PA5">
        <f>IF(SUM(Dissimilarity!PA8)&gt;0,1,IF(Dissimilarity!PA8="X",1,0))</f>
        <v>0</v>
      </c>
      <c r="PB5">
        <f>IF(SUM(Dissimilarity!PB8)&gt;0,1,IF(Dissimilarity!PB8="X",1,0))</f>
        <v>1</v>
      </c>
      <c r="PC5">
        <f>IF(SUM(Dissimilarity!PC8)&gt;0,1,IF(Dissimilarity!PC8="X",1,0))</f>
        <v>0</v>
      </c>
      <c r="PD5">
        <f>IF(SUM(Dissimilarity!PD8)&gt;0,1,IF(Dissimilarity!PD8="X",1,0))</f>
        <v>0</v>
      </c>
      <c r="PE5">
        <f>IF(SUM(Dissimilarity!PE8)&gt;0,1,IF(Dissimilarity!PE8="X",1,0))</f>
        <v>0</v>
      </c>
      <c r="PF5">
        <f>IF(SUM(Dissimilarity!PF8)&gt;0,1,IF(Dissimilarity!PF8="X",1,0))</f>
        <v>1</v>
      </c>
      <c r="PG5">
        <f>IF(SUM(Dissimilarity!PG8)&gt;0,1,IF(Dissimilarity!PG8="X",1,0))</f>
        <v>0</v>
      </c>
      <c r="PH5">
        <f>IF(SUM(Dissimilarity!PH8)&gt;0,1,IF(Dissimilarity!PH8="X",1,0))</f>
        <v>0</v>
      </c>
      <c r="PI5">
        <f>IF(SUM(Dissimilarity!PI8)&gt;0,1,IF(Dissimilarity!PI8="X",1,0))</f>
        <v>0</v>
      </c>
      <c r="PJ5">
        <f>IF(SUM(Dissimilarity!PJ8)&gt;0,1,IF(Dissimilarity!PJ8="X",1,0))</f>
        <v>0</v>
      </c>
      <c r="PK5">
        <f>IF(SUM(Dissimilarity!PK8)&gt;0,1,IF(Dissimilarity!PK8="X",1,0))</f>
        <v>0</v>
      </c>
      <c r="PL5">
        <f>IF(SUM(Dissimilarity!PL8)&gt;0,1,IF(Dissimilarity!PL8="X",1,0))</f>
        <v>1</v>
      </c>
      <c r="PM5">
        <f>IF(SUM(Dissimilarity!PM8)&gt;0,1,IF(Dissimilarity!PM8="X",1,0))</f>
        <v>0</v>
      </c>
      <c r="PN5">
        <f>IF(SUM(Dissimilarity!PN8)&gt;0,1,IF(Dissimilarity!PN8="X",1,0))</f>
        <v>0</v>
      </c>
      <c r="PO5">
        <f>IF(SUM(Dissimilarity!PO8)&gt;0,1,IF(Dissimilarity!PO8="X",1,0))</f>
        <v>0</v>
      </c>
      <c r="PP5">
        <f>IF(SUM(Dissimilarity!PP8)&gt;0,1,IF(Dissimilarity!PP8="X",1,0))</f>
        <v>0</v>
      </c>
      <c r="PQ5">
        <f>IF(SUM(Dissimilarity!PQ8)&gt;0,1,IF(Dissimilarity!PQ8="X",1,0))</f>
        <v>0</v>
      </c>
      <c r="PR5">
        <f>IF(SUM(Dissimilarity!PR8)&gt;0,1,IF(Dissimilarity!PR8="X",1,0))</f>
        <v>0</v>
      </c>
      <c r="PS5">
        <f>IF(SUM(Dissimilarity!PS8)&gt;0,1,IF(Dissimilarity!PS8="X",1,0))</f>
        <v>0</v>
      </c>
      <c r="PT5">
        <f>IF(SUM(Dissimilarity!PT8)&gt;0,1,IF(Dissimilarity!PT8="X",1,0))</f>
        <v>0</v>
      </c>
      <c r="PU5">
        <f>IF(SUM(Dissimilarity!PU8)&gt;0,1,IF(Dissimilarity!PU8="X",1,0))</f>
        <v>0</v>
      </c>
      <c r="PV5">
        <f>IF(SUM(Dissimilarity!PV8)&gt;0,1,IF(Dissimilarity!PV8="X",1,0))</f>
        <v>0</v>
      </c>
      <c r="PW5">
        <f>IF(SUM(Dissimilarity!PW8)&gt;0,1,IF(Dissimilarity!PW8="X",1,0))</f>
        <v>0</v>
      </c>
      <c r="PX5">
        <f>IF(SUM(Dissimilarity!PX8)&gt;0,1,IF(Dissimilarity!PX8="X",1,0))</f>
        <v>0</v>
      </c>
      <c r="PY5">
        <f>IF(SUM(Dissimilarity!PY8)&gt;0,1,IF(Dissimilarity!PY8="X",1,0))</f>
        <v>0</v>
      </c>
      <c r="PZ5">
        <f>IF(SUM(Dissimilarity!PZ8)&gt;0,1,IF(Dissimilarity!PZ8="X",1,0))</f>
        <v>0</v>
      </c>
      <c r="QA5">
        <f>IF(SUM(Dissimilarity!QA8)&gt;0,1,IF(Dissimilarity!QA8="X",1,0))</f>
        <v>0</v>
      </c>
      <c r="QB5">
        <f>IF(SUM(Dissimilarity!QB8)&gt;0,1,IF(Dissimilarity!QB8="X",1,0))</f>
        <v>0</v>
      </c>
      <c r="QC5">
        <f>IF(SUM(Dissimilarity!QC8)&gt;0,1,IF(Dissimilarity!QC8="X",1,0))</f>
        <v>1</v>
      </c>
      <c r="QD5">
        <f>IF(SUM(Dissimilarity!QD8)&gt;0,1,IF(Dissimilarity!QD8="X",1,0))</f>
        <v>0</v>
      </c>
      <c r="QE5">
        <f>IF(SUM(Dissimilarity!QE8)&gt;0,1,IF(Dissimilarity!QE8="X",1,0))</f>
        <v>0</v>
      </c>
      <c r="QF5">
        <f>IF(SUM(Dissimilarity!QF8)&gt;0,1,IF(Dissimilarity!QF8="X",1,0))</f>
        <v>0</v>
      </c>
      <c r="QG5">
        <f>IF(SUM(Dissimilarity!QG8)&gt;0,1,IF(Dissimilarity!QG8="X",1,0))</f>
        <v>0</v>
      </c>
      <c r="QH5">
        <f>IF(SUM(Dissimilarity!QH8)&gt;0,1,IF(Dissimilarity!QH8="X",1,0))</f>
        <v>0</v>
      </c>
      <c r="QI5">
        <f>IF(SUM(Dissimilarity!QI8)&gt;0,1,IF(Dissimilarity!QI8="X",1,0))</f>
        <v>0</v>
      </c>
      <c r="QJ5">
        <f>IF(SUM(Dissimilarity!QJ8)&gt;0,1,IF(Dissimilarity!QJ8="X",1,0))</f>
        <v>0</v>
      </c>
      <c r="QK5">
        <f>IF(SUM(Dissimilarity!QK8)&gt;0,1,IF(Dissimilarity!QK8="X",1,0))</f>
        <v>0</v>
      </c>
      <c r="QL5">
        <f>IF(SUM(Dissimilarity!QL8)&gt;0,1,IF(Dissimilarity!QL8="X",1,0))</f>
        <v>0</v>
      </c>
      <c r="QM5">
        <f>IF(SUM(Dissimilarity!QM8)&gt;0,1,IF(Dissimilarity!QM8="X",1,0))</f>
        <v>0</v>
      </c>
      <c r="QN5">
        <f>IF(SUM(Dissimilarity!QN8)&gt;0,1,IF(Dissimilarity!QN8="X",1,0))</f>
        <v>0</v>
      </c>
      <c r="QO5">
        <f>IF(SUM(Dissimilarity!QO8)&gt;0,1,IF(Dissimilarity!QO8="X",1,0))</f>
        <v>0</v>
      </c>
      <c r="QP5">
        <f>IF(SUM(Dissimilarity!QP8)&gt;0,1,IF(Dissimilarity!QP8="X",1,0))</f>
        <v>1</v>
      </c>
      <c r="QQ5">
        <f>IF(SUM(Dissimilarity!QQ8)&gt;0,1,IF(Dissimilarity!QQ8="X",1,0))</f>
        <v>0</v>
      </c>
      <c r="QR5">
        <f>IF(SUM(Dissimilarity!QR8)&gt;0,1,IF(Dissimilarity!QR8="X",1,0))</f>
        <v>0</v>
      </c>
      <c r="QS5">
        <f>IF(SUM(Dissimilarity!QS8)&gt;0,1,IF(Dissimilarity!QS8="X",1,0))</f>
        <v>1</v>
      </c>
      <c r="QT5">
        <f>IF(SUM(Dissimilarity!QT8)&gt;0,1,IF(Dissimilarity!QT8="X",1,0))</f>
        <v>0</v>
      </c>
      <c r="QU5">
        <f>IF(SUM(Dissimilarity!QU8)&gt;0,1,IF(Dissimilarity!QU8="X",1,0))</f>
        <v>0</v>
      </c>
      <c r="QV5">
        <f>IF(SUM(Dissimilarity!QV8)&gt;0,1,IF(Dissimilarity!QV8="X",1,0))</f>
        <v>0</v>
      </c>
      <c r="QW5">
        <f>IF(SUM(Dissimilarity!QW8)&gt;0,1,IF(Dissimilarity!QW8="X",1,0))</f>
        <v>0</v>
      </c>
      <c r="QX5">
        <f>IF(SUM(Dissimilarity!QX8)&gt;0,1,IF(Dissimilarity!QX8="X",1,0))</f>
        <v>0</v>
      </c>
      <c r="QY5">
        <f>IF(SUM(Dissimilarity!QY8)&gt;0,1,IF(Dissimilarity!QY8="X",1,0))</f>
        <v>0</v>
      </c>
      <c r="QZ5">
        <f>IF(SUM(Dissimilarity!QZ8)&gt;0,1,IF(Dissimilarity!QZ8="X",1,0))</f>
        <v>0</v>
      </c>
      <c r="RA5">
        <f>IF(SUM(Dissimilarity!RA8)&gt;0,1,IF(Dissimilarity!RA8="X",1,0))</f>
        <v>0</v>
      </c>
      <c r="RB5">
        <f>IF(SUM(Dissimilarity!RB8)&gt;0,1,IF(Dissimilarity!RB8="X",1,0))</f>
        <v>0</v>
      </c>
      <c r="RC5">
        <f>IF(SUM(Dissimilarity!RC8)&gt;0,1,IF(Dissimilarity!RC8="X",1,0))</f>
        <v>0</v>
      </c>
      <c r="RD5">
        <f>IF(SUM(Dissimilarity!RD8)&gt;0,1,IF(Dissimilarity!RD8="X",1,0))</f>
        <v>1</v>
      </c>
      <c r="RE5">
        <f>IF(SUM(Dissimilarity!RE8)&gt;0,1,IF(Dissimilarity!RE8="X",1,0))</f>
        <v>0</v>
      </c>
      <c r="RF5">
        <f>IF(SUM(Dissimilarity!RF8)&gt;0,1,IF(Dissimilarity!RF8="X",1,0))</f>
        <v>0</v>
      </c>
      <c r="RG5">
        <f>IF(SUM(Dissimilarity!RG8)&gt;0,1,IF(Dissimilarity!RG8="X",1,0))</f>
        <v>0</v>
      </c>
      <c r="RH5">
        <f>IF(SUM(Dissimilarity!RH8)&gt;0,1,IF(Dissimilarity!RH8="X",1,0))</f>
        <v>0</v>
      </c>
      <c r="RI5">
        <f>IF(SUM(Dissimilarity!RI8)&gt;0,1,IF(Dissimilarity!RI8="X",1,0))</f>
        <v>0</v>
      </c>
      <c r="RJ5">
        <f>IF(SUM(Dissimilarity!RJ8)&gt;0,1,IF(Dissimilarity!RJ8="X",1,0))</f>
        <v>1</v>
      </c>
      <c r="RK5">
        <f>IF(SUM(Dissimilarity!RK8)&gt;0,1,IF(Dissimilarity!RK8="X",1,0))</f>
        <v>0</v>
      </c>
      <c r="RL5">
        <f>IF(SUM(Dissimilarity!RL8)&gt;0,1,IF(Dissimilarity!RL8="X",1,0))</f>
        <v>1</v>
      </c>
      <c r="RM5">
        <f>IF(SUM(Dissimilarity!RM8)&gt;0,1,IF(Dissimilarity!RM8="X",1,0))</f>
        <v>1</v>
      </c>
      <c r="RN5">
        <f>IF(SUM(Dissimilarity!RN8)&gt;0,1,IF(Dissimilarity!RN8="X",1,0))</f>
        <v>0</v>
      </c>
      <c r="RO5">
        <f>IF(SUM(Dissimilarity!RO8)&gt;0,1,IF(Dissimilarity!RO8="X",1,0))</f>
        <v>0</v>
      </c>
      <c r="RP5">
        <f>IF(SUM(Dissimilarity!RP8)&gt;0,1,IF(Dissimilarity!RP8="X",1,0))</f>
        <v>0</v>
      </c>
      <c r="RQ5">
        <f>IF(SUM(Dissimilarity!RQ8)&gt;0,1,IF(Dissimilarity!RQ8="X",1,0))</f>
        <v>0</v>
      </c>
      <c r="RR5">
        <f>IF(SUM(Dissimilarity!RR8)&gt;0,1,IF(Dissimilarity!RR8="X",1,0))</f>
        <v>0</v>
      </c>
      <c r="RS5">
        <f>IF(SUM(Dissimilarity!RS8)&gt;0,1,IF(Dissimilarity!RS8="X",1,0))</f>
        <v>0</v>
      </c>
      <c r="RT5">
        <f>IF(SUM(Dissimilarity!RT8)&gt;0,1,IF(Dissimilarity!RT8="X",1,0))</f>
        <v>0</v>
      </c>
      <c r="RU5">
        <f>IF(SUM(Dissimilarity!RU8)&gt;0,1,IF(Dissimilarity!RU8="X",1,0))</f>
        <v>0</v>
      </c>
      <c r="RV5">
        <f>IF(SUM(Dissimilarity!RV8)&gt;0,1,IF(Dissimilarity!RV8="X",1,0))</f>
        <v>0</v>
      </c>
      <c r="RW5">
        <f>IF(SUM(Dissimilarity!RW8)&gt;0,1,IF(Dissimilarity!RW8="X",1,0))</f>
        <v>1</v>
      </c>
      <c r="RX5">
        <f>IF(SUM(Dissimilarity!RX8)&gt;0,1,IF(Dissimilarity!RX8="X",1,0))</f>
        <v>0</v>
      </c>
      <c r="RY5">
        <f>IF(SUM(Dissimilarity!RY8)&gt;0,1,IF(Dissimilarity!RY8="X",1,0))</f>
        <v>0</v>
      </c>
      <c r="RZ5">
        <f>IF(SUM(Dissimilarity!RZ8)&gt;0,1,IF(Dissimilarity!RZ8="X",1,0))</f>
        <v>0</v>
      </c>
      <c r="SA5">
        <f>IF(SUM(Dissimilarity!SA8)&gt;0,1,IF(Dissimilarity!SA8="X",1,0))</f>
        <v>1</v>
      </c>
      <c r="SB5">
        <f>IF(SUM(Dissimilarity!SB8)&gt;0,1,IF(Dissimilarity!SB8="X",1,0))</f>
        <v>1</v>
      </c>
      <c r="SC5">
        <f>IF(SUM(Dissimilarity!SC8)&gt;0,1,IF(Dissimilarity!SC8="X",1,0))</f>
        <v>0</v>
      </c>
      <c r="SD5">
        <f>IF(SUM(Dissimilarity!SD8)&gt;0,1,IF(Dissimilarity!SD8="X",1,0))</f>
        <v>0</v>
      </c>
      <c r="SE5">
        <f>IF(SUM(Dissimilarity!SE8)&gt;0,1,IF(Dissimilarity!SE8="X",1,0))</f>
        <v>0</v>
      </c>
      <c r="SF5">
        <f>IF(SUM(Dissimilarity!SF8)&gt;0,1,IF(Dissimilarity!SF8="X",1,0))</f>
        <v>0</v>
      </c>
      <c r="SG5">
        <f>IF(SUM(Dissimilarity!SG8)&gt;0,1,IF(Dissimilarity!SG8="X",1,0))</f>
        <v>0</v>
      </c>
      <c r="SH5">
        <f>IF(SUM(Dissimilarity!SH8)&gt;0,1,IF(Dissimilarity!SH8="X",1,0))</f>
        <v>0</v>
      </c>
      <c r="SI5">
        <f>IF(SUM(Dissimilarity!SI8)&gt;0,1,IF(Dissimilarity!SI8="X",1,0))</f>
        <v>0</v>
      </c>
      <c r="SJ5">
        <f>IF(SUM(Dissimilarity!SJ8)&gt;0,1,IF(Dissimilarity!SJ8="X",1,0))</f>
        <v>0</v>
      </c>
      <c r="SK5">
        <f>IF(SUM(Dissimilarity!SK8)&gt;0,1,IF(Dissimilarity!SK8="X",1,0))</f>
        <v>0</v>
      </c>
      <c r="SL5">
        <f>IF(SUM(Dissimilarity!SL8)&gt;0,1,IF(Dissimilarity!SL8="X",1,0))</f>
        <v>0</v>
      </c>
      <c r="SM5">
        <f>IF(SUM(Dissimilarity!SM8)&gt;0,1,IF(Dissimilarity!SM8="X",1,0))</f>
        <v>1</v>
      </c>
      <c r="SN5">
        <f>IF(SUM(Dissimilarity!SN8)&gt;0,1,IF(Dissimilarity!SN8="X",1,0))</f>
        <v>0</v>
      </c>
      <c r="SO5">
        <f>IF(SUM(Dissimilarity!SO8)&gt;0,1,IF(Dissimilarity!SO8="X",1,0))</f>
        <v>0</v>
      </c>
      <c r="SP5">
        <f>IF(SUM(Dissimilarity!SP8)&gt;0,1,IF(Dissimilarity!SP8="X",1,0))</f>
        <v>0</v>
      </c>
      <c r="SQ5">
        <f>IF(SUM(Dissimilarity!SQ8)&gt;0,1,IF(Dissimilarity!SQ8="X",1,0))</f>
        <v>0</v>
      </c>
      <c r="SR5">
        <f>IF(SUM(Dissimilarity!SR8)&gt;0,1,IF(Dissimilarity!SR8="X",1,0))</f>
        <v>1</v>
      </c>
      <c r="SS5">
        <f>IF(SUM(Dissimilarity!SS8)&gt;0,1,IF(Dissimilarity!SS8="X",1,0))</f>
        <v>0</v>
      </c>
      <c r="ST5">
        <f>IF(SUM(Dissimilarity!ST8)&gt;0,1,IF(Dissimilarity!ST8="X",1,0))</f>
        <v>0</v>
      </c>
      <c r="SU5">
        <f>IF(SUM(Dissimilarity!SU8)&gt;0,1,IF(Dissimilarity!SU8="X",1,0))</f>
        <v>0</v>
      </c>
      <c r="SV5">
        <f>IF(SUM(Dissimilarity!SV8)&gt;0,1,IF(Dissimilarity!SV8="X",1,0))</f>
        <v>0</v>
      </c>
      <c r="SW5">
        <f>IF(SUM(Dissimilarity!SW8)&gt;0,1,IF(Dissimilarity!SW8="X",1,0))</f>
        <v>0</v>
      </c>
      <c r="SX5">
        <f>IF(SUM(Dissimilarity!SX8)&gt;0,1,IF(Dissimilarity!SX8="X",1,0))</f>
        <v>0</v>
      </c>
      <c r="SY5">
        <f>IF(SUM(Dissimilarity!SY8)&gt;0,1,IF(Dissimilarity!SY8="X",1,0))</f>
        <v>1</v>
      </c>
      <c r="SZ5">
        <f>IF(SUM(Dissimilarity!SZ8)&gt;0,1,IF(Dissimilarity!SZ8="X",1,0))</f>
        <v>0</v>
      </c>
      <c r="TA5">
        <f>IF(SUM(Dissimilarity!TA8)&gt;0,1,IF(Dissimilarity!TA8="X",1,0))</f>
        <v>0</v>
      </c>
      <c r="TB5">
        <f>IF(SUM(Dissimilarity!TB8)&gt;0,1,IF(Dissimilarity!TB8="X",1,0))</f>
        <v>0</v>
      </c>
      <c r="TC5">
        <f>IF(SUM(Dissimilarity!TC8)&gt;0,1,IF(Dissimilarity!TC8="X",1,0))</f>
        <v>0</v>
      </c>
      <c r="TD5">
        <f>IF(SUM(Dissimilarity!TD8)&gt;0,1,IF(Dissimilarity!TD8="X",1,0))</f>
        <v>0</v>
      </c>
      <c r="TE5">
        <f>IF(SUM(Dissimilarity!TE8)&gt;0,1,IF(Dissimilarity!TE8="X",1,0))</f>
        <v>0</v>
      </c>
      <c r="TF5">
        <f>IF(SUM(Dissimilarity!TF8)&gt;0,1,IF(Dissimilarity!TF8="X",1,0))</f>
        <v>0</v>
      </c>
      <c r="TG5">
        <f>IF(SUM(Dissimilarity!TG8)&gt;0,1,IF(Dissimilarity!TG8="X",1,0))</f>
        <v>0</v>
      </c>
      <c r="TH5">
        <f>IF(SUM(Dissimilarity!TH8)&gt;0,1,IF(Dissimilarity!TH8="X",1,0))</f>
        <v>0</v>
      </c>
      <c r="TI5">
        <f>IF(SUM(Dissimilarity!TI8)&gt;0,1,IF(Dissimilarity!TI8="X",1,0))</f>
        <v>0</v>
      </c>
      <c r="TJ5">
        <f>IF(SUM(Dissimilarity!TJ8)&gt;0,1,IF(Dissimilarity!TJ8="X",1,0))</f>
        <v>0</v>
      </c>
      <c r="TK5">
        <f>IF(SUM(Dissimilarity!TK8)&gt;0,1,IF(Dissimilarity!TK8="X",1,0))</f>
        <v>1</v>
      </c>
      <c r="TL5">
        <f>IF(SUM(Dissimilarity!TL8)&gt;0,1,IF(Dissimilarity!TL8="X",1,0))</f>
        <v>0</v>
      </c>
      <c r="TM5">
        <f>IF(SUM(Dissimilarity!TM8)&gt;0,1,IF(Dissimilarity!TM8="X",1,0))</f>
        <v>0</v>
      </c>
      <c r="TN5">
        <f>IF(SUM(Dissimilarity!TN8)&gt;0,1,IF(Dissimilarity!TN8="X",1,0))</f>
        <v>0</v>
      </c>
      <c r="TO5">
        <f>IF(SUM(Dissimilarity!TO8)&gt;0,1,IF(Dissimilarity!TO8="X",1,0))</f>
        <v>0</v>
      </c>
      <c r="TP5">
        <f>IF(SUM(Dissimilarity!TP8)&gt;0,1,IF(Dissimilarity!TP8="X",1,0))</f>
        <v>0</v>
      </c>
      <c r="TQ5">
        <f>IF(SUM(Dissimilarity!TQ8)&gt;0,1,IF(Dissimilarity!TQ8="X",1,0))</f>
        <v>0</v>
      </c>
      <c r="TR5">
        <f>IF(SUM(Dissimilarity!TR8)&gt;0,1,IF(Dissimilarity!TR8="X",1,0))</f>
        <v>0</v>
      </c>
      <c r="TS5">
        <f>IF(SUM(Dissimilarity!TS8)&gt;0,1,IF(Dissimilarity!TS8="X",1,0))</f>
        <v>0</v>
      </c>
      <c r="TT5">
        <f>IF(SUM(Dissimilarity!TT8)&gt;0,1,IF(Dissimilarity!TT8="X",1,0))</f>
        <v>0</v>
      </c>
      <c r="TU5">
        <f>IF(SUM(Dissimilarity!TU8)&gt;0,1,IF(Dissimilarity!TU8="X",1,0))</f>
        <v>0</v>
      </c>
      <c r="TV5">
        <f>IF(SUM(Dissimilarity!TV8)&gt;0,1,IF(Dissimilarity!TV8="X",1,0))</f>
        <v>0</v>
      </c>
      <c r="TW5">
        <f>IF(SUM(Dissimilarity!TW8)&gt;0,1,IF(Dissimilarity!TW8="X",1,0))</f>
        <v>0</v>
      </c>
      <c r="TX5">
        <f>IF(SUM(Dissimilarity!TX8)&gt;0,1,IF(Dissimilarity!TX8="X",1,0))</f>
        <v>1</v>
      </c>
      <c r="TY5">
        <f>IF(SUM(Dissimilarity!TY8)&gt;0,1,IF(Dissimilarity!TY8="X",1,0))</f>
        <v>0</v>
      </c>
      <c r="TZ5">
        <f>IF(SUM(Dissimilarity!TZ8)&gt;0,1,IF(Dissimilarity!TZ8="X",1,0))</f>
        <v>0</v>
      </c>
      <c r="UA5">
        <f>IF(SUM(Dissimilarity!UA8)&gt;0,1,IF(Dissimilarity!UA8="X",1,0))</f>
        <v>0</v>
      </c>
      <c r="UB5">
        <f>IF(SUM(Dissimilarity!UB8)&gt;0,1,IF(Dissimilarity!UB8="X",1,0))</f>
        <v>0</v>
      </c>
      <c r="UC5">
        <f>IF(SUM(Dissimilarity!UC8)&gt;0,1,IF(Dissimilarity!UC8="X",1,0))</f>
        <v>0</v>
      </c>
      <c r="UD5">
        <f>IF(SUM(Dissimilarity!UD8)&gt;0,1,IF(Dissimilarity!UD8="X",1,0))</f>
        <v>0</v>
      </c>
      <c r="UE5">
        <f>IF(SUM(Dissimilarity!UE8)&gt;0,1,IF(Dissimilarity!UE8="X",1,0))</f>
        <v>0</v>
      </c>
      <c r="UF5">
        <f>IF(SUM(Dissimilarity!UF8)&gt;0,1,IF(Dissimilarity!UF8="X",1,0))</f>
        <v>0</v>
      </c>
      <c r="UG5">
        <f>IF(SUM(Dissimilarity!UG8)&gt;0,1,IF(Dissimilarity!UG8="X",1,0))</f>
        <v>0</v>
      </c>
      <c r="UH5">
        <f>IF(SUM(Dissimilarity!UH8)&gt;0,1,IF(Dissimilarity!UH8="X",1,0))</f>
        <v>0</v>
      </c>
      <c r="UI5">
        <f>IF(SUM(Dissimilarity!UI8)&gt;0,1,IF(Dissimilarity!UI8="X",1,0))</f>
        <v>0</v>
      </c>
      <c r="UJ5">
        <f>IF(SUM(Dissimilarity!UJ8)&gt;0,1,IF(Dissimilarity!UJ8="X",1,0))</f>
        <v>0</v>
      </c>
      <c r="UK5">
        <f>IF(SUM(Dissimilarity!UK8)&gt;0,1,IF(Dissimilarity!UK8="X",1,0))</f>
        <v>1</v>
      </c>
      <c r="UL5">
        <f>IF(SUM(Dissimilarity!UL8)&gt;0,1,IF(Dissimilarity!UL8="X",1,0))</f>
        <v>1</v>
      </c>
      <c r="UM5">
        <f>IF(SUM(Dissimilarity!UM8)&gt;0,1,IF(Dissimilarity!UM8="X",1,0))</f>
        <v>0</v>
      </c>
      <c r="UN5">
        <f>IF(SUM(Dissimilarity!UN8)&gt;0,1,IF(Dissimilarity!UN8="X",1,0))</f>
        <v>0</v>
      </c>
      <c r="UO5">
        <f>IF(SUM(Dissimilarity!UO8)&gt;0,1,IF(Dissimilarity!UO8="X",1,0))</f>
        <v>0</v>
      </c>
      <c r="UP5">
        <f>IF(SUM(Dissimilarity!UP8)&gt;0,1,IF(Dissimilarity!UP8="X",1,0))</f>
        <v>1</v>
      </c>
      <c r="UQ5">
        <f>IF(SUM(Dissimilarity!UQ8)&gt;0,1,IF(Dissimilarity!UQ8="X",1,0))</f>
        <v>0</v>
      </c>
      <c r="UR5">
        <f>IF(SUM(Dissimilarity!UR8)&gt;0,1,IF(Dissimilarity!UR8="X",1,0))</f>
        <v>0</v>
      </c>
      <c r="US5">
        <f>IF(SUM(Dissimilarity!US8)&gt;0,1,IF(Dissimilarity!US8="X",1,0))</f>
        <v>0</v>
      </c>
      <c r="UT5">
        <f>IF(SUM(Dissimilarity!UT8)&gt;0,1,IF(Dissimilarity!UT8="X",1,0))</f>
        <v>0</v>
      </c>
      <c r="UU5">
        <f>IF(SUM(Dissimilarity!UU8)&gt;0,1,IF(Dissimilarity!UU8="X",1,0))</f>
        <v>0</v>
      </c>
      <c r="UV5">
        <f>IF(SUM(Dissimilarity!UV8)&gt;0,1,IF(Dissimilarity!UV8="X",1,0))</f>
        <v>0</v>
      </c>
      <c r="UW5">
        <f>IF(SUM(Dissimilarity!UW8)&gt;0,1,IF(Dissimilarity!UW8="X",1,0))</f>
        <v>0</v>
      </c>
      <c r="UX5">
        <f>IF(SUM(Dissimilarity!UX8)&gt;0,1,IF(Dissimilarity!UX8="X",1,0))</f>
        <v>0</v>
      </c>
      <c r="UY5">
        <f>IF(SUM(Dissimilarity!UY8)&gt;0,1,IF(Dissimilarity!UY8="X",1,0))</f>
        <v>0</v>
      </c>
      <c r="UZ5">
        <f>IF(SUM(Dissimilarity!UZ8)&gt;0,1,IF(Dissimilarity!UZ8="X",1,0))</f>
        <v>0</v>
      </c>
      <c r="VA5">
        <f>IF(SUM(Dissimilarity!VA8)&gt;0,1,IF(Dissimilarity!VA8="X",1,0))</f>
        <v>0</v>
      </c>
      <c r="VB5">
        <f>IF(SUM(Dissimilarity!VB8)&gt;0,1,IF(Dissimilarity!VB8="X",1,0))</f>
        <v>0</v>
      </c>
      <c r="VC5">
        <f>IF(SUM(Dissimilarity!VC8)&gt;0,1,IF(Dissimilarity!VC8="X",1,0))</f>
        <v>0</v>
      </c>
      <c r="VD5">
        <f>IF(SUM(Dissimilarity!VD8)&gt;0,1,IF(Dissimilarity!VD8="X",1,0))</f>
        <v>0</v>
      </c>
      <c r="VE5">
        <f>IF(SUM(Dissimilarity!VE8)&gt;0,1,IF(Dissimilarity!VE8="X",1,0))</f>
        <v>0</v>
      </c>
      <c r="VF5">
        <f>IF(SUM(Dissimilarity!VF8)&gt;0,1,IF(Dissimilarity!VF8="X",1,0))</f>
        <v>0</v>
      </c>
      <c r="VG5">
        <f>IF(SUM(Dissimilarity!VG8)&gt;0,1,IF(Dissimilarity!VG8="X",1,0))</f>
        <v>0</v>
      </c>
      <c r="VH5">
        <f>IF(SUM(Dissimilarity!VH8)&gt;0,1,IF(Dissimilarity!VH8="X",1,0))</f>
        <v>0</v>
      </c>
      <c r="VI5">
        <f>IF(SUM(Dissimilarity!VI8)&gt;0,1,IF(Dissimilarity!VI8="X",1,0))</f>
        <v>0</v>
      </c>
      <c r="VJ5">
        <f>IF(SUM(Dissimilarity!VJ8)&gt;0,1,IF(Dissimilarity!VJ8="X",1,0))</f>
        <v>0</v>
      </c>
      <c r="VK5">
        <f>IF(SUM(Dissimilarity!VK8)&gt;0,1,IF(Dissimilarity!VK8="X",1,0))</f>
        <v>0</v>
      </c>
      <c r="VL5">
        <f>IF(SUM(Dissimilarity!VL8)&gt;0,1,IF(Dissimilarity!VL8="X",1,0))</f>
        <v>1</v>
      </c>
      <c r="VM5">
        <f>IF(SUM(Dissimilarity!VM8)&gt;0,1,IF(Dissimilarity!VM8="X",1,0))</f>
        <v>0</v>
      </c>
      <c r="VN5">
        <f>IF(SUM(Dissimilarity!VN8)&gt;0,1,IF(Dissimilarity!VN8="X",1,0))</f>
        <v>0</v>
      </c>
      <c r="VO5">
        <f>IF(SUM(Dissimilarity!VO8)&gt;0,1,IF(Dissimilarity!VO8="X",1,0))</f>
        <v>0</v>
      </c>
      <c r="VP5">
        <f>IF(SUM(Dissimilarity!VP8)&gt;0,1,IF(Dissimilarity!VP8="X",1,0))</f>
        <v>0</v>
      </c>
      <c r="VQ5">
        <f>IF(SUM(Dissimilarity!VQ8)&gt;0,1,IF(Dissimilarity!VQ8="X",1,0))</f>
        <v>0</v>
      </c>
      <c r="VR5">
        <f>IF(SUM(Dissimilarity!VR8)&gt;0,1,IF(Dissimilarity!VR8="X",1,0))</f>
        <v>0</v>
      </c>
      <c r="VS5">
        <f>IF(SUM(Dissimilarity!VS8)&gt;0,1,IF(Dissimilarity!VS8="X",1,0))</f>
        <v>0</v>
      </c>
      <c r="VT5">
        <f>IF(SUM(Dissimilarity!VT8)&gt;0,1,IF(Dissimilarity!VT8="X",1,0))</f>
        <v>1</v>
      </c>
      <c r="VU5">
        <f>IF(SUM(Dissimilarity!VU8)&gt;0,1,IF(Dissimilarity!VU8="X",1,0))</f>
        <v>0</v>
      </c>
      <c r="VV5">
        <f>IF(SUM(Dissimilarity!VV8)&gt;0,1,IF(Dissimilarity!VV8="X",1,0))</f>
        <v>0</v>
      </c>
      <c r="VW5">
        <f>IF(SUM(Dissimilarity!VW8)&gt;0,1,IF(Dissimilarity!VW8="X",1,0))</f>
        <v>0</v>
      </c>
      <c r="VX5">
        <f>IF(SUM(Dissimilarity!VX8)&gt;0,1,IF(Dissimilarity!VX8="X",1,0))</f>
        <v>0</v>
      </c>
      <c r="VY5">
        <f>IF(SUM(Dissimilarity!VY8)&gt;0,1,IF(Dissimilarity!VY8="X",1,0))</f>
        <v>0</v>
      </c>
      <c r="VZ5">
        <f>IF(SUM(Dissimilarity!VZ8)&gt;0,1,IF(Dissimilarity!VZ8="X",1,0))</f>
        <v>0</v>
      </c>
      <c r="WA5">
        <f>IF(SUM(Dissimilarity!WA8)&gt;0,1,IF(Dissimilarity!WA8="X",1,0))</f>
        <v>0</v>
      </c>
      <c r="WB5">
        <f>IF(SUM(Dissimilarity!WB8)&gt;0,1,IF(Dissimilarity!WB8="X",1,0))</f>
        <v>0</v>
      </c>
      <c r="WC5">
        <f>IF(SUM(Dissimilarity!WC8)&gt;0,1,IF(Dissimilarity!WC8="X",1,0))</f>
        <v>1</v>
      </c>
      <c r="WD5">
        <f>IF(SUM(Dissimilarity!WD8)&gt;0,1,IF(Dissimilarity!WD8="X",1,0))</f>
        <v>0</v>
      </c>
      <c r="WE5">
        <f>IF(SUM(Dissimilarity!WE8)&gt;0,1,IF(Dissimilarity!WE8="X",1,0))</f>
        <v>0</v>
      </c>
      <c r="WF5">
        <f>IF(SUM(Dissimilarity!WF8)&gt;0,1,IF(Dissimilarity!WF8="X",1,0))</f>
        <v>0</v>
      </c>
      <c r="WG5">
        <f>IF(SUM(Dissimilarity!WG8)&gt;0,1,IF(Dissimilarity!WG8="X",1,0))</f>
        <v>0</v>
      </c>
      <c r="WH5">
        <f>IF(SUM(Dissimilarity!WH8)&gt;0,1,IF(Dissimilarity!WH8="X",1,0))</f>
        <v>0</v>
      </c>
      <c r="WI5">
        <f>IF(SUM(Dissimilarity!WI8)&gt;0,1,IF(Dissimilarity!WI8="X",1,0))</f>
        <v>0</v>
      </c>
      <c r="WJ5">
        <f>IF(SUM(Dissimilarity!WJ8)&gt;0,1,IF(Dissimilarity!WJ8="X",1,0))</f>
        <v>1</v>
      </c>
      <c r="WK5">
        <f>IF(SUM(Dissimilarity!WK8)&gt;0,1,IF(Dissimilarity!WK8="X",1,0))</f>
        <v>0</v>
      </c>
      <c r="WL5">
        <f>IF(SUM(Dissimilarity!WL8)&gt;0,1,IF(Dissimilarity!WL8="X",1,0))</f>
        <v>0</v>
      </c>
      <c r="WM5">
        <f>IF(SUM(Dissimilarity!WM8)&gt;0,1,IF(Dissimilarity!WM8="X",1,0))</f>
        <v>0</v>
      </c>
      <c r="WN5">
        <f>IF(SUM(Dissimilarity!WN8)&gt;0,1,IF(Dissimilarity!WN8="X",1,0))</f>
        <v>0</v>
      </c>
      <c r="WO5">
        <f>IF(SUM(Dissimilarity!WO8)&gt;0,1,IF(Dissimilarity!WO8="X",1,0))</f>
        <v>0</v>
      </c>
      <c r="WP5">
        <f>IF(SUM(Dissimilarity!WP8)&gt;0,1,IF(Dissimilarity!WP8="X",1,0))</f>
        <v>0</v>
      </c>
      <c r="WQ5">
        <f>IF(SUM(Dissimilarity!WQ8)&gt;0,1,IF(Dissimilarity!WQ8="X",1,0))</f>
        <v>0</v>
      </c>
      <c r="WR5">
        <f>IF(SUM(Dissimilarity!WR8)&gt;0,1,IF(Dissimilarity!WR8="X",1,0))</f>
        <v>0</v>
      </c>
      <c r="WS5">
        <f>IF(SUM(Dissimilarity!WS8)&gt;0,1,IF(Dissimilarity!WS8="X",1,0))</f>
        <v>0</v>
      </c>
      <c r="WT5">
        <f>IF(SUM(Dissimilarity!WT8)&gt;0,1,IF(Dissimilarity!WT8="X",1,0))</f>
        <v>0</v>
      </c>
      <c r="WU5">
        <f>IF(SUM(Dissimilarity!WU8)&gt;0,1,IF(Dissimilarity!WU8="X",1,0))</f>
        <v>1</v>
      </c>
      <c r="WV5">
        <f>IF(SUM(Dissimilarity!WV8)&gt;0,1,IF(Dissimilarity!WV8="X",1,0))</f>
        <v>0</v>
      </c>
      <c r="WW5">
        <f>IF(SUM(Dissimilarity!WW8)&gt;0,1,IF(Dissimilarity!WW8="X",1,0))</f>
        <v>0</v>
      </c>
      <c r="WX5">
        <f>IF(SUM(Dissimilarity!WX8)&gt;0,1,IF(Dissimilarity!WX8="X",1,0))</f>
        <v>0</v>
      </c>
      <c r="WY5">
        <f>IF(SUM(Dissimilarity!WY8)&gt;0,1,IF(Dissimilarity!WY8="X",1,0))</f>
        <v>0</v>
      </c>
      <c r="WZ5">
        <f>IF(SUM(Dissimilarity!WZ8)&gt;0,1,IF(Dissimilarity!WZ8="X",1,0))</f>
        <v>0</v>
      </c>
      <c r="XA5">
        <f>IF(SUM(Dissimilarity!XA8)&gt;0,1,IF(Dissimilarity!XA8="X",1,0))</f>
        <v>0</v>
      </c>
      <c r="XB5">
        <f>IF(SUM(Dissimilarity!XB8)&gt;0,1,IF(Dissimilarity!XB8="X",1,0))</f>
        <v>0</v>
      </c>
      <c r="XC5">
        <f>IF(SUM(Dissimilarity!XC8)&gt;0,1,IF(Dissimilarity!XC8="X",1,0))</f>
        <v>0</v>
      </c>
      <c r="XD5">
        <f>IF(SUM(Dissimilarity!XD8)&gt;0,1,IF(Dissimilarity!XD8="X",1,0))</f>
        <v>0</v>
      </c>
      <c r="XE5">
        <f>IF(SUM(Dissimilarity!XE8)&gt;0,1,IF(Dissimilarity!XE8="X",1,0))</f>
        <v>0</v>
      </c>
      <c r="XF5">
        <f>IF(SUM(Dissimilarity!XF8)&gt;0,1,IF(Dissimilarity!XF8="X",1,0))</f>
        <v>0</v>
      </c>
      <c r="XG5">
        <f>IF(SUM(Dissimilarity!XG8)&gt;0,1,IF(Dissimilarity!XG8="X",1,0))</f>
        <v>0</v>
      </c>
      <c r="XH5">
        <f>IF(SUM(Dissimilarity!XH8)&gt;0,1,IF(Dissimilarity!XH8="X",1,0))</f>
        <v>0</v>
      </c>
      <c r="XI5">
        <f>IF(SUM(Dissimilarity!XI8)&gt;0,1,IF(Dissimilarity!XI8="X",1,0))</f>
        <v>1</v>
      </c>
      <c r="XJ5">
        <f>IF(SUM(Dissimilarity!XJ8)&gt;0,1,IF(Dissimilarity!XJ8="X",1,0))</f>
        <v>0</v>
      </c>
      <c r="XK5">
        <f>IF(SUM(Dissimilarity!XK8)&gt;0,1,IF(Dissimilarity!XK8="X",1,0))</f>
        <v>0</v>
      </c>
      <c r="XL5">
        <f>IF(SUM(Dissimilarity!XL8)&gt;0,1,IF(Dissimilarity!XL8="X",1,0))</f>
        <v>0</v>
      </c>
      <c r="XM5">
        <f>IF(SUM(Dissimilarity!XM8)&gt;0,1,IF(Dissimilarity!XM8="X",1,0))</f>
        <v>1</v>
      </c>
      <c r="XN5">
        <f>IF(SUM(Dissimilarity!XN8)&gt;0,1,IF(Dissimilarity!XN8="X",1,0))</f>
        <v>0</v>
      </c>
      <c r="XO5">
        <f>IF(SUM(Dissimilarity!XO8)&gt;0,1,IF(Dissimilarity!XO8="X",1,0))</f>
        <v>0</v>
      </c>
      <c r="XP5">
        <f>IF(SUM(Dissimilarity!XP8)&gt;0,1,IF(Dissimilarity!XP8="X",1,0))</f>
        <v>0</v>
      </c>
      <c r="XQ5">
        <f>IF(SUM(Dissimilarity!XQ8)&gt;0,1,IF(Dissimilarity!XQ8="X",1,0))</f>
        <v>0</v>
      </c>
      <c r="XR5">
        <f>IF(SUM(Dissimilarity!XR8)&gt;0,1,IF(Dissimilarity!XR8="X",1,0))</f>
        <v>0</v>
      </c>
      <c r="XS5">
        <f>IF(SUM(Dissimilarity!XS8)&gt;0,1,IF(Dissimilarity!XS8="X",1,0))</f>
        <v>0</v>
      </c>
      <c r="XT5">
        <f>IF(SUM(Dissimilarity!XT8)&gt;0,1,IF(Dissimilarity!XT8="X",1,0))</f>
        <v>1</v>
      </c>
      <c r="XU5">
        <f>IF(SUM(Dissimilarity!XU8)&gt;0,1,IF(Dissimilarity!XU8="X",1,0))</f>
        <v>0</v>
      </c>
      <c r="XV5">
        <f>IF(SUM(Dissimilarity!XV8)&gt;0,1,IF(Dissimilarity!XV8="X",1,0))</f>
        <v>0</v>
      </c>
      <c r="XW5">
        <f>IF(SUM(Dissimilarity!XW8)&gt;0,1,IF(Dissimilarity!XW8="X",1,0))</f>
        <v>0</v>
      </c>
      <c r="XX5">
        <f>IF(SUM(Dissimilarity!XX8)&gt;0,1,IF(Dissimilarity!XX8="X",1,0))</f>
        <v>0</v>
      </c>
      <c r="XY5">
        <f>IF(SUM(Dissimilarity!XY8)&gt;0,1,IF(Dissimilarity!XY8="X",1,0))</f>
        <v>0</v>
      </c>
      <c r="XZ5">
        <f>IF(SUM(Dissimilarity!XZ8)&gt;0,1,IF(Dissimilarity!XZ8="X",1,0))</f>
        <v>0</v>
      </c>
      <c r="YA5">
        <f>IF(SUM(Dissimilarity!YA8)&gt;0,1,IF(Dissimilarity!YA8="X",1,0))</f>
        <v>1</v>
      </c>
      <c r="YB5">
        <f>IF(SUM(Dissimilarity!YB8)&gt;0,1,IF(Dissimilarity!YB8="X",1,0))</f>
        <v>0</v>
      </c>
      <c r="YC5">
        <f>IF(SUM(Dissimilarity!YC8)&gt;0,1,IF(Dissimilarity!YC8="X",1,0))</f>
        <v>0</v>
      </c>
      <c r="YD5">
        <f>IF(SUM(Dissimilarity!YD8)&gt;0,1,IF(Dissimilarity!YD8="X",1,0))</f>
        <v>0</v>
      </c>
      <c r="YE5">
        <f>IF(SUM(Dissimilarity!YE8)&gt;0,1,IF(Dissimilarity!YE8="X",1,0))</f>
        <v>0</v>
      </c>
      <c r="YF5">
        <f>IF(SUM(Dissimilarity!YF8)&gt;0,1,IF(Dissimilarity!YF8="X",1,0))</f>
        <v>0</v>
      </c>
      <c r="YG5">
        <f>IF(SUM(Dissimilarity!YG8)&gt;0,1,IF(Dissimilarity!YG8="X",1,0))</f>
        <v>0</v>
      </c>
      <c r="YH5">
        <f>IF(SUM(Dissimilarity!YH8)&gt;0,1,IF(Dissimilarity!YH8="X",1,0))</f>
        <v>1</v>
      </c>
      <c r="YI5">
        <f>IF(SUM(Dissimilarity!YI8)&gt;0,1,IF(Dissimilarity!YI8="X",1,0))</f>
        <v>1</v>
      </c>
      <c r="YJ5">
        <f>IF(SUM(Dissimilarity!YJ8)&gt;0,1,IF(Dissimilarity!YJ8="X",1,0))</f>
        <v>0</v>
      </c>
      <c r="YK5">
        <f>IF(SUM(Dissimilarity!YK8)&gt;0,1,IF(Dissimilarity!YK8="X",1,0))</f>
        <v>0</v>
      </c>
      <c r="YL5">
        <f>IF(SUM(Dissimilarity!YL8)&gt;0,1,IF(Dissimilarity!YL8="X",1,0))</f>
        <v>0</v>
      </c>
      <c r="YM5">
        <f>IF(SUM(Dissimilarity!YM8)&gt;0,1,IF(Dissimilarity!YM8="X",1,0))</f>
        <v>0</v>
      </c>
      <c r="YN5">
        <f>IF(SUM(Dissimilarity!YN8)&gt;0,1,IF(Dissimilarity!YN8="X",1,0))</f>
        <v>0</v>
      </c>
      <c r="YO5">
        <f>IF(SUM(Dissimilarity!YO8)&gt;0,1,IF(Dissimilarity!YO8="X",1,0))</f>
        <v>0</v>
      </c>
      <c r="YP5">
        <f>IF(SUM(Dissimilarity!YP8)&gt;0,1,IF(Dissimilarity!YP8="X",1,0))</f>
        <v>0</v>
      </c>
      <c r="YQ5">
        <f>IF(SUM(Dissimilarity!YQ8)&gt;0,1,IF(Dissimilarity!YQ8="X",1,0))</f>
        <v>0</v>
      </c>
      <c r="YR5">
        <f>IF(SUM(Dissimilarity!YR8)&gt;0,1,IF(Dissimilarity!YR8="X",1,0))</f>
        <v>0</v>
      </c>
      <c r="YS5">
        <f>IF(SUM(Dissimilarity!YS8)&gt;0,1,IF(Dissimilarity!YS8="X",1,0))</f>
        <v>0</v>
      </c>
      <c r="YT5">
        <f>IF(SUM(Dissimilarity!YT8)&gt;0,1,IF(Dissimilarity!YT8="X",1,0))</f>
        <v>0</v>
      </c>
      <c r="YU5">
        <f>IF(SUM(Dissimilarity!YU8)&gt;0,1,IF(Dissimilarity!YU8="X",1,0))</f>
        <v>0</v>
      </c>
      <c r="YV5">
        <f>IF(SUM(Dissimilarity!YV8)&gt;0,1,IF(Dissimilarity!YV8="X",1,0))</f>
        <v>0</v>
      </c>
      <c r="YW5">
        <f>IF(SUM(Dissimilarity!YW8)&gt;0,1,IF(Dissimilarity!YW8="X",1,0))</f>
        <v>0</v>
      </c>
      <c r="YX5">
        <f>IF(SUM(Dissimilarity!YX8)&gt;0,1,IF(Dissimilarity!YX8="X",1,0))</f>
        <v>0</v>
      </c>
      <c r="YY5">
        <f>IF(SUM(Dissimilarity!YY8)&gt;0,1,IF(Dissimilarity!YY8="X",1,0))</f>
        <v>0</v>
      </c>
      <c r="YZ5">
        <f>IF(SUM(Dissimilarity!YZ8)&gt;0,1,IF(Dissimilarity!YZ8="X",1,0))</f>
        <v>0</v>
      </c>
      <c r="ZA5">
        <f>IF(SUM(Dissimilarity!ZA8)&gt;0,1,IF(Dissimilarity!ZA8="X",1,0))</f>
        <v>0</v>
      </c>
      <c r="ZB5">
        <f>IF(SUM(Dissimilarity!ZB8)&gt;0,1,IF(Dissimilarity!ZB8="X",1,0))</f>
        <v>0</v>
      </c>
      <c r="ZC5">
        <f>IF(SUM(Dissimilarity!ZC8)&gt;0,1,IF(Dissimilarity!ZC8="X",1,0))</f>
        <v>0</v>
      </c>
      <c r="ZD5">
        <f>IF(SUM(Dissimilarity!ZD8)&gt;0,1,IF(Dissimilarity!ZD8="X",1,0))</f>
        <v>0</v>
      </c>
      <c r="ZE5">
        <f>IF(SUM(Dissimilarity!ZE8)&gt;0,1,IF(Dissimilarity!ZE8="X",1,0))</f>
        <v>0</v>
      </c>
      <c r="ZF5">
        <f>IF(SUM(Dissimilarity!ZF8)&gt;0,1,IF(Dissimilarity!ZF8="X",1,0))</f>
        <v>0</v>
      </c>
      <c r="ZG5">
        <f>IF(SUM(Dissimilarity!ZG8)&gt;0,1,IF(Dissimilarity!ZG8="X",1,0))</f>
        <v>1</v>
      </c>
      <c r="ZH5">
        <f>IF(SUM(Dissimilarity!ZH8)&gt;0,1,IF(Dissimilarity!ZH8="X",1,0))</f>
        <v>0</v>
      </c>
      <c r="ZI5">
        <f>IF(SUM(Dissimilarity!ZI8)&gt;0,1,IF(Dissimilarity!ZI8="X",1,0))</f>
        <v>0</v>
      </c>
      <c r="ZJ5">
        <f>IF(SUM(Dissimilarity!ZJ8)&gt;0,1,IF(Dissimilarity!ZJ8="X",1,0))</f>
        <v>0</v>
      </c>
      <c r="ZK5">
        <f>IF(SUM(Dissimilarity!ZK8)&gt;0,1,IF(Dissimilarity!ZK8="X",1,0))</f>
        <v>0</v>
      </c>
      <c r="ZL5">
        <f>IF(SUM(Dissimilarity!ZL8)&gt;0,1,IF(Dissimilarity!ZL8="X",1,0))</f>
        <v>0</v>
      </c>
      <c r="ZM5">
        <f>IF(SUM(Dissimilarity!ZM8)&gt;0,1,IF(Dissimilarity!ZM8="X",1,0))</f>
        <v>0</v>
      </c>
      <c r="ZN5">
        <f>IF(SUM(Dissimilarity!ZN8)&gt;0,1,IF(Dissimilarity!ZN8="X",1,0))</f>
        <v>0</v>
      </c>
      <c r="ZO5">
        <f>IF(SUM(Dissimilarity!ZO8)&gt;0,1,IF(Dissimilarity!ZO8="X",1,0))</f>
        <v>0</v>
      </c>
      <c r="ZP5">
        <f>IF(SUM(Dissimilarity!ZP8)&gt;0,1,IF(Dissimilarity!ZP8="X",1,0))</f>
        <v>0</v>
      </c>
      <c r="ZQ5">
        <f>IF(SUM(Dissimilarity!ZQ8)&gt;0,1,IF(Dissimilarity!ZQ8="X",1,0))</f>
        <v>0</v>
      </c>
      <c r="ZR5">
        <f>IF(SUM(Dissimilarity!ZR8)&gt;0,1,IF(Dissimilarity!ZR8="X",1,0))</f>
        <v>0</v>
      </c>
      <c r="ZS5">
        <f>IF(SUM(Dissimilarity!ZS8)&gt;0,1,IF(Dissimilarity!ZS8="X",1,0))</f>
        <v>0</v>
      </c>
      <c r="ZT5">
        <f>IF(SUM(Dissimilarity!ZT8)&gt;0,1,IF(Dissimilarity!ZT8="X",1,0))</f>
        <v>0</v>
      </c>
      <c r="ZU5">
        <f>IF(SUM(Dissimilarity!ZU8)&gt;0,1,IF(Dissimilarity!ZU8="X",1,0))</f>
        <v>0</v>
      </c>
      <c r="ZV5">
        <f>IF(SUM(Dissimilarity!ZV8)&gt;0,1,IF(Dissimilarity!ZV8="X",1,0))</f>
        <v>0</v>
      </c>
      <c r="ZW5">
        <f>IF(SUM(Dissimilarity!ZW8)&gt;0,1,IF(Dissimilarity!ZW8="X",1,0))</f>
        <v>0</v>
      </c>
      <c r="ZX5">
        <f>IF(SUM(Dissimilarity!ZX8)&gt;0,1,IF(Dissimilarity!ZX8="X",1,0))</f>
        <v>1</v>
      </c>
      <c r="ZY5">
        <f>IF(SUM(Dissimilarity!ZY8)&gt;0,1,IF(Dissimilarity!ZY8="X",1,0))</f>
        <v>0</v>
      </c>
      <c r="ZZ5">
        <f>IF(SUM(Dissimilarity!ZZ8)&gt;0,1,IF(Dissimilarity!ZZ8="X",1,0))</f>
        <v>0</v>
      </c>
      <c r="AAA5">
        <f>IF(SUM(Dissimilarity!AAA8)&gt;0,1,IF(Dissimilarity!AAA8="X",1,0))</f>
        <v>0</v>
      </c>
      <c r="AAB5">
        <f>IF(SUM(Dissimilarity!AAB8)&gt;0,1,IF(Dissimilarity!AAB8="X",1,0))</f>
        <v>0</v>
      </c>
      <c r="AAC5">
        <f>IF(SUM(Dissimilarity!AAC8)&gt;0,1,IF(Dissimilarity!AAC8="X",1,0))</f>
        <v>0</v>
      </c>
      <c r="AAD5">
        <f>IF(SUM(Dissimilarity!AAD8)&gt;0,1,IF(Dissimilarity!AAD8="X",1,0))</f>
        <v>0</v>
      </c>
      <c r="AAE5">
        <f>IF(SUM(Dissimilarity!AAE8)&gt;0,1,IF(Dissimilarity!AAE8="X",1,0))</f>
        <v>0</v>
      </c>
      <c r="AAF5">
        <f>IF(SUM(Dissimilarity!AAF8)&gt;0,1,IF(Dissimilarity!AAF8="X",1,0))</f>
        <v>0</v>
      </c>
      <c r="AAG5">
        <f>IF(SUM(Dissimilarity!AAG8)&gt;0,1,IF(Dissimilarity!AAG8="X",1,0))</f>
        <v>0</v>
      </c>
      <c r="AAH5">
        <f>IF(SUM(Dissimilarity!AAH8)&gt;0,1,IF(Dissimilarity!AAH8="X",1,0))</f>
        <v>0</v>
      </c>
      <c r="AAI5">
        <f>IF(SUM(Dissimilarity!AAI8)&gt;0,1,IF(Dissimilarity!AAI8="X",1,0))</f>
        <v>0</v>
      </c>
      <c r="AAJ5">
        <f>IF(SUM(Dissimilarity!AAJ8)&gt;0,1,IF(Dissimilarity!AAJ8="X",1,0))</f>
        <v>0</v>
      </c>
      <c r="AAK5">
        <f>IF(SUM(Dissimilarity!AAK8)&gt;0,1,IF(Dissimilarity!AAK8="X",1,0))</f>
        <v>0</v>
      </c>
      <c r="AAL5">
        <f>IF(SUM(Dissimilarity!AAL8)&gt;0,1,IF(Dissimilarity!AAL8="X",1,0))</f>
        <v>0</v>
      </c>
      <c r="AAM5">
        <f>IF(SUM(Dissimilarity!AAM8)&gt;0,1,IF(Dissimilarity!AAM8="X",1,0))</f>
        <v>0</v>
      </c>
      <c r="AAN5">
        <f>IF(SUM(Dissimilarity!AAN8)&gt;0,1,IF(Dissimilarity!AAN8="X",1,0))</f>
        <v>0</v>
      </c>
      <c r="AAO5">
        <f>IF(SUM(Dissimilarity!AAO8)&gt;0,1,IF(Dissimilarity!AAO8="X",1,0))</f>
        <v>0</v>
      </c>
      <c r="AAP5">
        <f>IF(SUM(Dissimilarity!AAP8)&gt;0,1,IF(Dissimilarity!AAP8="X",1,0))</f>
        <v>0</v>
      </c>
      <c r="AAQ5">
        <f>IF(SUM(Dissimilarity!AAQ8)&gt;0,1,IF(Dissimilarity!AAQ8="X",1,0))</f>
        <v>0</v>
      </c>
      <c r="AAR5">
        <f>IF(SUM(Dissimilarity!AAR8)&gt;0,1,IF(Dissimilarity!AAR8="X",1,0))</f>
        <v>0</v>
      </c>
      <c r="AAS5">
        <f>IF(SUM(Dissimilarity!AAS8)&gt;0,1,IF(Dissimilarity!AAS8="X",1,0))</f>
        <v>0</v>
      </c>
      <c r="AAT5">
        <f>IF(SUM(Dissimilarity!AAT8)&gt;0,1,IF(Dissimilarity!AAT8="X",1,0))</f>
        <v>0</v>
      </c>
      <c r="AAU5">
        <f>IF(SUM(Dissimilarity!AAU8)&gt;0,1,IF(Dissimilarity!AAU8="X",1,0))</f>
        <v>1</v>
      </c>
      <c r="AAV5">
        <f>IF(SUM(Dissimilarity!AAV8)&gt;0,1,IF(Dissimilarity!AAV8="X",1,0))</f>
        <v>0</v>
      </c>
      <c r="AAW5">
        <f>IF(SUM(Dissimilarity!AAW8)&gt;0,1,IF(Dissimilarity!AAW8="X",1,0))</f>
        <v>0</v>
      </c>
      <c r="AAX5">
        <f>IF(SUM(Dissimilarity!AAX8)&gt;0,1,IF(Dissimilarity!AAX8="X",1,0))</f>
        <v>0</v>
      </c>
      <c r="AAY5">
        <f>IF(SUM(Dissimilarity!AAY8)&gt;0,1,IF(Dissimilarity!AAY8="X",1,0))</f>
        <v>0</v>
      </c>
      <c r="AAZ5">
        <f>IF(SUM(Dissimilarity!AAZ8)&gt;0,1,IF(Dissimilarity!AAZ8="X",1,0))</f>
        <v>0</v>
      </c>
      <c r="ABA5">
        <f>IF(SUM(Dissimilarity!ABA8)&gt;0,1,IF(Dissimilarity!ABA8="X",1,0))</f>
        <v>0</v>
      </c>
      <c r="ABB5">
        <f>IF(SUM(Dissimilarity!ABB8)&gt;0,1,IF(Dissimilarity!ABB8="X",1,0))</f>
        <v>1</v>
      </c>
      <c r="ABC5">
        <f>IF(SUM(Dissimilarity!ABC8)&gt;0,1,IF(Dissimilarity!ABC8="X",1,0))</f>
        <v>0</v>
      </c>
      <c r="ABD5">
        <f>IF(SUM(Dissimilarity!ABD8)&gt;0,1,IF(Dissimilarity!ABD8="X",1,0))</f>
        <v>0</v>
      </c>
      <c r="ABE5">
        <f>IF(SUM(Dissimilarity!ABE8)&gt;0,1,IF(Dissimilarity!ABE8="X",1,0))</f>
        <v>0</v>
      </c>
      <c r="ABF5">
        <f>IF(SUM(Dissimilarity!ABF8)&gt;0,1,IF(Dissimilarity!ABF8="X",1,0))</f>
        <v>0</v>
      </c>
      <c r="ABG5">
        <f>IF(SUM(Dissimilarity!ABG8)&gt;0,1,IF(Dissimilarity!ABG8="X",1,0))</f>
        <v>0</v>
      </c>
      <c r="ABH5">
        <f>IF(SUM(Dissimilarity!ABH8)&gt;0,1,IF(Dissimilarity!ABH8="X",1,0))</f>
        <v>0</v>
      </c>
      <c r="ABI5">
        <f>IF(SUM(Dissimilarity!ABI8)&gt;0,1,IF(Dissimilarity!ABI8="X",1,0))</f>
        <v>0</v>
      </c>
      <c r="ABJ5">
        <f>IF(SUM(Dissimilarity!ABJ8)&gt;0,1,IF(Dissimilarity!ABJ8="X",1,0))</f>
        <v>1</v>
      </c>
      <c r="ABK5">
        <f>IF(SUM(Dissimilarity!ABK8)&gt;0,1,IF(Dissimilarity!ABK8="X",1,0))</f>
        <v>0</v>
      </c>
      <c r="ABL5">
        <f>IF(SUM(Dissimilarity!ABL8)&gt;0,1,IF(Dissimilarity!ABL8="X",1,0))</f>
        <v>1</v>
      </c>
      <c r="ABM5">
        <f>IF(SUM(Dissimilarity!ABM8)&gt;0,1,IF(Dissimilarity!ABM8="X",1,0))</f>
        <v>0</v>
      </c>
      <c r="ABN5">
        <f>IF(SUM(Dissimilarity!ABN8)&gt;0,1,IF(Dissimilarity!ABN8="X",1,0))</f>
        <v>0</v>
      </c>
      <c r="ABO5">
        <f>IF(SUM(Dissimilarity!ABO8)&gt;0,1,IF(Dissimilarity!ABO8="X",1,0))</f>
        <v>0</v>
      </c>
      <c r="ABP5">
        <f>IF(SUM(Dissimilarity!ABP8)&gt;0,1,IF(Dissimilarity!ABP8="X",1,0))</f>
        <v>0</v>
      </c>
      <c r="ABQ5">
        <f>IF(SUM(Dissimilarity!ABQ8)&gt;0,1,IF(Dissimilarity!ABQ8="X",1,0))</f>
        <v>1</v>
      </c>
      <c r="ABR5">
        <f>IF(SUM(Dissimilarity!ABR8)&gt;0,1,IF(Dissimilarity!ABR8="X",1,0))</f>
        <v>0</v>
      </c>
      <c r="ABS5">
        <f>IF(SUM(Dissimilarity!ABS8)&gt;0,1,IF(Dissimilarity!ABS8="X",1,0))</f>
        <v>0</v>
      </c>
      <c r="ABT5">
        <f>IF(SUM(Dissimilarity!ABT8)&gt;0,1,IF(Dissimilarity!ABT8="X",1,0))</f>
        <v>0</v>
      </c>
      <c r="ABU5">
        <f>IF(SUM(Dissimilarity!ABU8)&gt;0,1,IF(Dissimilarity!ABU8="X",1,0))</f>
        <v>0</v>
      </c>
      <c r="ABV5">
        <f>IF(SUM(Dissimilarity!ABV8)&gt;0,1,IF(Dissimilarity!ABV8="X",1,0))</f>
        <v>0</v>
      </c>
      <c r="ABW5">
        <f>IF(SUM(Dissimilarity!ABW8)&gt;0,1,IF(Dissimilarity!ABW8="X",1,0))</f>
        <v>0</v>
      </c>
      <c r="ABX5">
        <f>IF(SUM(Dissimilarity!ABX8)&gt;0,1,IF(Dissimilarity!ABX8="X",1,0))</f>
        <v>0</v>
      </c>
      <c r="ABY5">
        <f>IF(SUM(Dissimilarity!ABY8)&gt;0,1,IF(Dissimilarity!ABY8="X",1,0))</f>
        <v>1</v>
      </c>
      <c r="ABZ5">
        <f>IF(SUM(Dissimilarity!ABZ8)&gt;0,1,IF(Dissimilarity!ABZ8="X",1,0))</f>
        <v>0</v>
      </c>
      <c r="ACA5">
        <f>IF(SUM(Dissimilarity!ACA8)&gt;0,1,IF(Dissimilarity!ACA8="X",1,0))</f>
        <v>0</v>
      </c>
      <c r="ACB5">
        <f>IF(SUM(Dissimilarity!ACB8)&gt;0,1,IF(Dissimilarity!ACB8="X",1,0))</f>
        <v>1</v>
      </c>
      <c r="ACC5">
        <f>IF(SUM(Dissimilarity!ACC8)&gt;0,1,IF(Dissimilarity!ACC8="X",1,0))</f>
        <v>0</v>
      </c>
      <c r="ACD5">
        <f>IF(SUM(Dissimilarity!ACD8)&gt;0,1,IF(Dissimilarity!ACD8="X",1,0))</f>
        <v>0</v>
      </c>
      <c r="ACE5">
        <f>IF(SUM(Dissimilarity!ACE8)&gt;0,1,IF(Dissimilarity!ACE8="X",1,0))</f>
        <v>0</v>
      </c>
      <c r="ACF5">
        <f>IF(SUM(Dissimilarity!ACF8)&gt;0,1,IF(Dissimilarity!ACF8="X",1,0))</f>
        <v>0</v>
      </c>
      <c r="ACG5">
        <f>IF(SUM(Dissimilarity!ACG8)&gt;0,1,IF(Dissimilarity!ACG8="X",1,0))</f>
        <v>0</v>
      </c>
      <c r="ACH5">
        <f>IF(SUM(Dissimilarity!ACH8)&gt;0,1,IF(Dissimilarity!ACH8="X",1,0))</f>
        <v>0</v>
      </c>
      <c r="ACI5">
        <f>IF(SUM(Dissimilarity!ACI8)&gt;0,1,IF(Dissimilarity!ACI8="X",1,0))</f>
        <v>1</v>
      </c>
      <c r="ACJ5">
        <f>IF(SUM(Dissimilarity!ACJ8)&gt;0,1,IF(Dissimilarity!ACJ8="X",1,0))</f>
        <v>0</v>
      </c>
      <c r="ACK5">
        <f>IF(SUM(Dissimilarity!ACK8)&gt;0,1,IF(Dissimilarity!ACK8="X",1,0))</f>
        <v>0</v>
      </c>
      <c r="ACL5">
        <f>IF(SUM(Dissimilarity!ACL8)&gt;0,1,IF(Dissimilarity!ACL8="X",1,0))</f>
        <v>0</v>
      </c>
      <c r="ACM5">
        <f>IF(SUM(Dissimilarity!ACM8)&gt;0,1,IF(Dissimilarity!ACM8="X",1,0))</f>
        <v>0</v>
      </c>
      <c r="ACN5">
        <f>IF(SUM(Dissimilarity!ACN8)&gt;0,1,IF(Dissimilarity!ACN8="X",1,0))</f>
        <v>0</v>
      </c>
      <c r="ACO5">
        <f>IF(SUM(Dissimilarity!ACO8)&gt;0,1,IF(Dissimilarity!ACO8="X",1,0))</f>
        <v>0</v>
      </c>
      <c r="ACP5">
        <f>IF(SUM(Dissimilarity!ACP8)&gt;0,1,IF(Dissimilarity!ACP8="X",1,0))</f>
        <v>0</v>
      </c>
      <c r="ACQ5">
        <f>IF(SUM(Dissimilarity!ACQ8)&gt;0,1,IF(Dissimilarity!ACQ8="X",1,0))</f>
        <v>0</v>
      </c>
      <c r="ACR5">
        <f>IF(SUM(Dissimilarity!ACR8)&gt;0,1,IF(Dissimilarity!ACR8="X",1,0))</f>
        <v>1</v>
      </c>
      <c r="ACS5">
        <f>IF(SUM(Dissimilarity!ACS8)&gt;0,1,IF(Dissimilarity!ACS8="X",1,0))</f>
        <v>0</v>
      </c>
      <c r="ACT5">
        <f>IF(SUM(Dissimilarity!ACT8)&gt;0,1,IF(Dissimilarity!ACT8="X",1,0))</f>
        <v>1</v>
      </c>
      <c r="ACU5">
        <f>IF(SUM(Dissimilarity!ACU8)&gt;0,1,IF(Dissimilarity!ACU8="X",1,0))</f>
        <v>0</v>
      </c>
      <c r="ACV5">
        <f>IF(SUM(Dissimilarity!ACV8)&gt;0,1,IF(Dissimilarity!ACV8="X",1,0))</f>
        <v>0</v>
      </c>
      <c r="ACW5">
        <f>IF(SUM(Dissimilarity!ACW8)&gt;0,1,IF(Dissimilarity!ACW8="X",1,0))</f>
        <v>1</v>
      </c>
      <c r="ACX5">
        <f>IF(SUM(Dissimilarity!ACX8)&gt;0,1,IF(Dissimilarity!ACX8="X",1,0))</f>
        <v>0</v>
      </c>
      <c r="ACY5">
        <f>IF(SUM(Dissimilarity!ACY8)&gt;0,1,IF(Dissimilarity!ACY8="X",1,0))</f>
        <v>1</v>
      </c>
      <c r="ACZ5">
        <f>IF(SUM(Dissimilarity!ACZ8)&gt;0,1,IF(Dissimilarity!ACZ8="X",1,0))</f>
        <v>0</v>
      </c>
      <c r="ADA5">
        <f>IF(SUM(Dissimilarity!ADA8)&gt;0,1,IF(Dissimilarity!ADA8="X",1,0))</f>
        <v>1</v>
      </c>
      <c r="ADB5">
        <f>IF(SUM(Dissimilarity!ADB8)&gt;0,1,IF(Dissimilarity!ADB8="X",1,0))</f>
        <v>1</v>
      </c>
      <c r="ADC5">
        <f>IF(SUM(Dissimilarity!ADC8)&gt;0,1,IF(Dissimilarity!ADC8="X",1,0))</f>
        <v>0</v>
      </c>
      <c r="ADD5">
        <f>IF(SUM(Dissimilarity!ADD8)&gt;0,1,IF(Dissimilarity!ADD8="X",1,0))</f>
        <v>0</v>
      </c>
      <c r="ADE5">
        <f>IF(SUM(Dissimilarity!ADE8)&gt;0,1,IF(Dissimilarity!ADE8="X",1,0))</f>
        <v>1</v>
      </c>
      <c r="ADF5">
        <f>IF(SUM(Dissimilarity!ADF8)&gt;0,1,IF(Dissimilarity!ADF8="X",1,0))</f>
        <v>0</v>
      </c>
      <c r="ADG5">
        <f>IF(SUM(Dissimilarity!ADG8)&gt;0,1,IF(Dissimilarity!ADG8="X",1,0))</f>
        <v>0</v>
      </c>
      <c r="ADH5">
        <f>IF(SUM(Dissimilarity!ADH8)&gt;0,1,IF(Dissimilarity!ADH8="X",1,0))</f>
        <v>0</v>
      </c>
      <c r="ADI5">
        <f>IF(SUM(Dissimilarity!ADI8)&gt;0,1,IF(Dissimilarity!ADI8="X",1,0))</f>
        <v>0</v>
      </c>
      <c r="ADJ5">
        <f>IF(SUM(Dissimilarity!ADJ8)&gt;0,1,IF(Dissimilarity!ADJ8="X",1,0))</f>
        <v>0</v>
      </c>
      <c r="ADK5">
        <f>IF(SUM(Dissimilarity!ADK8)&gt;0,1,IF(Dissimilarity!ADK8="X",1,0))</f>
        <v>1</v>
      </c>
      <c r="ADL5">
        <f>IF(SUM(Dissimilarity!ADL8)&gt;0,1,IF(Dissimilarity!ADL8="X",1,0))</f>
        <v>0</v>
      </c>
      <c r="ADM5">
        <f>IF(SUM(Dissimilarity!ADM8)&gt;0,1,IF(Dissimilarity!ADM8="X",1,0))</f>
        <v>0</v>
      </c>
      <c r="ADN5">
        <f>IF(SUM(Dissimilarity!ADN8)&gt;0,1,IF(Dissimilarity!ADN8="X",1,0))</f>
        <v>0</v>
      </c>
      <c r="ADO5">
        <f>IF(SUM(Dissimilarity!ADO8)&gt;0,1,IF(Dissimilarity!ADO8="X",1,0))</f>
        <v>0</v>
      </c>
      <c r="ADP5">
        <f>IF(SUM(Dissimilarity!ADP8)&gt;0,1,IF(Dissimilarity!ADP8="X",1,0))</f>
        <v>0</v>
      </c>
      <c r="ADQ5">
        <f>IF(SUM(Dissimilarity!ADQ8)&gt;0,1,IF(Dissimilarity!ADQ8="X",1,0))</f>
        <v>0</v>
      </c>
      <c r="ADR5">
        <f>IF(SUM(Dissimilarity!ADR8)&gt;0,1,IF(Dissimilarity!ADR8="X",1,0))</f>
        <v>0</v>
      </c>
      <c r="ADS5">
        <f>IF(SUM(Dissimilarity!ADS8)&gt;0,1,IF(Dissimilarity!ADS8="X",1,0))</f>
        <v>0</v>
      </c>
      <c r="ADT5">
        <f>IF(SUM(Dissimilarity!ADT8)&gt;0,1,IF(Dissimilarity!ADT8="X",1,0))</f>
        <v>1</v>
      </c>
      <c r="ADU5">
        <f>IF(SUM(Dissimilarity!ADU8)&gt;0,1,IF(Dissimilarity!ADU8="X",1,0))</f>
        <v>0</v>
      </c>
      <c r="ADV5">
        <f>IF(SUM(Dissimilarity!ADV8)&gt;0,1,IF(Dissimilarity!ADV8="X",1,0))</f>
        <v>0</v>
      </c>
      <c r="ADW5">
        <f>IF(SUM(Dissimilarity!ADW8)&gt;0,1,IF(Dissimilarity!ADW8="X",1,0))</f>
        <v>0</v>
      </c>
      <c r="ADX5">
        <f>IF(SUM(Dissimilarity!ADX8)&gt;0,1,IF(Dissimilarity!ADX8="X",1,0))</f>
        <v>0</v>
      </c>
      <c r="ADY5">
        <f>IF(SUM(Dissimilarity!ADY8)&gt;0,1,IF(Dissimilarity!ADY8="X",1,0))</f>
        <v>0</v>
      </c>
      <c r="ADZ5">
        <f>IF(SUM(Dissimilarity!ADZ8)&gt;0,1,IF(Dissimilarity!ADZ8="X",1,0))</f>
        <v>0</v>
      </c>
      <c r="AEA5">
        <f>IF(SUM(Dissimilarity!AEA8)&gt;0,1,IF(Dissimilarity!AEA8="X",1,0))</f>
        <v>0</v>
      </c>
      <c r="AEB5">
        <f>IF(SUM(Dissimilarity!AEB8)&gt;0,1,IF(Dissimilarity!AEB8="X",1,0))</f>
        <v>1</v>
      </c>
      <c r="AEC5">
        <f>IF(SUM(Dissimilarity!AEC8)&gt;0,1,IF(Dissimilarity!AEC8="X",1,0))</f>
        <v>0</v>
      </c>
      <c r="AED5">
        <f>IF(SUM(Dissimilarity!AED8)&gt;0,1,IF(Dissimilarity!AED8="X",1,0))</f>
        <v>0</v>
      </c>
      <c r="AEE5">
        <f>IF(SUM(Dissimilarity!AEE8)&gt;0,1,IF(Dissimilarity!AEE8="X",1,0))</f>
        <v>0</v>
      </c>
      <c r="AEF5">
        <f>IF(SUM(Dissimilarity!AEF8)&gt;0,1,IF(Dissimilarity!AEF8="X",1,0))</f>
        <v>0</v>
      </c>
      <c r="AEG5">
        <f>IF(SUM(Dissimilarity!AEG8)&gt;0,1,IF(Dissimilarity!AEG8="X",1,0))</f>
        <v>0</v>
      </c>
      <c r="AEH5">
        <f>IF(SUM(Dissimilarity!AEH8)&gt;0,1,IF(Dissimilarity!AEH8="X",1,0))</f>
        <v>0</v>
      </c>
      <c r="AEI5">
        <f>IF(SUM(Dissimilarity!AEI8)&gt;0,1,IF(Dissimilarity!AEI8="X",1,0))</f>
        <v>0</v>
      </c>
      <c r="AEJ5">
        <f>IF(SUM(Dissimilarity!AEJ8)&gt;0,1,IF(Dissimilarity!AEJ8="X",1,0))</f>
        <v>0</v>
      </c>
      <c r="AEK5">
        <f>IF(SUM(Dissimilarity!AEK8)&gt;0,1,IF(Dissimilarity!AEK8="X",1,0))</f>
        <v>1</v>
      </c>
      <c r="AEL5">
        <f>IF(SUM(Dissimilarity!AEL8)&gt;0,1,IF(Dissimilarity!AEL8="X",1,0))</f>
        <v>0</v>
      </c>
      <c r="AEM5">
        <f>IF(SUM(Dissimilarity!AEM8)&gt;0,1,IF(Dissimilarity!AEM8="X",1,0))</f>
        <v>0</v>
      </c>
      <c r="AEN5">
        <f>IF(SUM(Dissimilarity!AEN8)&gt;0,1,IF(Dissimilarity!AEN8="X",1,0))</f>
        <v>0</v>
      </c>
      <c r="AEO5">
        <f>IF(SUM(Dissimilarity!AEO8)&gt;0,1,IF(Dissimilarity!AEO8="X",1,0))</f>
        <v>0</v>
      </c>
      <c r="AEP5">
        <f>IF(SUM(Dissimilarity!AEP8)&gt;0,1,IF(Dissimilarity!AEP8="X",1,0))</f>
        <v>1</v>
      </c>
      <c r="AEQ5">
        <f>IF(SUM(Dissimilarity!AEQ8)&gt;0,1,IF(Dissimilarity!AEQ8="X",1,0))</f>
        <v>0</v>
      </c>
      <c r="AER5">
        <f>IF(SUM(Dissimilarity!AER8)&gt;0,1,IF(Dissimilarity!AER8="X",1,0))</f>
        <v>0</v>
      </c>
      <c r="AES5">
        <f>IF(SUM(Dissimilarity!AES8)&gt;0,1,IF(Dissimilarity!AES8="X",1,0))</f>
        <v>0</v>
      </c>
      <c r="AET5">
        <f>IF(SUM(Dissimilarity!AET8)&gt;0,1,IF(Dissimilarity!AET8="X",1,0))</f>
        <v>0</v>
      </c>
      <c r="AEU5">
        <f>IF(SUM(Dissimilarity!AEU8)&gt;0,1,IF(Dissimilarity!AEU8="X",1,0))</f>
        <v>0</v>
      </c>
      <c r="AEV5">
        <f>IF(SUM(Dissimilarity!AEV8)&gt;0,1,IF(Dissimilarity!AEV8="X",1,0))</f>
        <v>0</v>
      </c>
      <c r="AEW5">
        <f>IF(SUM(Dissimilarity!AEW8)&gt;0,1,IF(Dissimilarity!AEW8="X",1,0))</f>
        <v>0</v>
      </c>
      <c r="AEX5">
        <f>IF(SUM(Dissimilarity!AEX8)&gt;0,1,IF(Dissimilarity!AEX8="X",1,0))</f>
        <v>0</v>
      </c>
      <c r="AEY5">
        <f>IF(SUM(Dissimilarity!AEY8)&gt;0,1,IF(Dissimilarity!AEY8="X",1,0))</f>
        <v>0</v>
      </c>
      <c r="AEZ5">
        <f>IF(SUM(Dissimilarity!AEZ8)&gt;0,1,IF(Dissimilarity!AEZ8="X",1,0))</f>
        <v>1</v>
      </c>
      <c r="AFA5">
        <f>IF(SUM(Dissimilarity!AFA8)&gt;0,1,IF(Dissimilarity!AFA8="X",1,0))</f>
        <v>0</v>
      </c>
      <c r="AFB5">
        <f>IF(SUM(Dissimilarity!AFB8)&gt;0,1,IF(Dissimilarity!AFB8="X",1,0))</f>
        <v>0</v>
      </c>
      <c r="AFC5">
        <f>IF(SUM(Dissimilarity!AFC8)&gt;0,1,IF(Dissimilarity!AFC8="X",1,0))</f>
        <v>0</v>
      </c>
      <c r="AFD5">
        <f>IF(SUM(Dissimilarity!AFD8)&gt;0,1,IF(Dissimilarity!AFD8="X",1,0))</f>
        <v>0</v>
      </c>
      <c r="AFE5">
        <f>IF(SUM(Dissimilarity!AFE8)&gt;0,1,IF(Dissimilarity!AFE8="X",1,0))</f>
        <v>0</v>
      </c>
      <c r="AFF5">
        <f>IF(SUM(Dissimilarity!AFF8)&gt;0,1,IF(Dissimilarity!AFF8="X",1,0))</f>
        <v>0</v>
      </c>
      <c r="AFG5">
        <f>IF(SUM(Dissimilarity!AFG8)&gt;0,1,IF(Dissimilarity!AFG8="X",1,0))</f>
        <v>0</v>
      </c>
      <c r="AFH5">
        <f>IF(SUM(Dissimilarity!AFH8)&gt;0,1,IF(Dissimilarity!AFH8="X",1,0))</f>
        <v>0</v>
      </c>
      <c r="AFI5">
        <f>IF(SUM(Dissimilarity!AFI8)&gt;0,1,IF(Dissimilarity!AFI8="X",1,0))</f>
        <v>1</v>
      </c>
      <c r="AFJ5">
        <f>IF(SUM(Dissimilarity!AFJ8)&gt;0,1,IF(Dissimilarity!AFJ8="X",1,0))</f>
        <v>1</v>
      </c>
      <c r="AFK5">
        <f>IF(SUM(Dissimilarity!AFK8)&gt;0,1,IF(Dissimilarity!AFK8="X",1,0))</f>
        <v>0</v>
      </c>
      <c r="AFL5">
        <f>IF(SUM(Dissimilarity!AFL8)&gt;0,1,IF(Dissimilarity!AFL8="X",1,0))</f>
        <v>0</v>
      </c>
      <c r="AFM5">
        <f>IF(SUM(Dissimilarity!AFM8)&gt;0,1,IF(Dissimilarity!AFM8="X",1,0))</f>
        <v>0</v>
      </c>
      <c r="AFN5">
        <f>IF(SUM(Dissimilarity!AFN8)&gt;0,1,IF(Dissimilarity!AFN8="X",1,0))</f>
        <v>1</v>
      </c>
      <c r="AFO5">
        <f>IF(SUM(Dissimilarity!AFO8)&gt;0,1,IF(Dissimilarity!AFO8="X",1,0))</f>
        <v>0</v>
      </c>
      <c r="AFP5">
        <f>IF(SUM(Dissimilarity!AFP8)&gt;0,1,IF(Dissimilarity!AFP8="X",1,0))</f>
        <v>0</v>
      </c>
      <c r="AFQ5">
        <f>IF(SUM(Dissimilarity!AFQ8)&gt;0,1,IF(Dissimilarity!AFQ8="X",1,0))</f>
        <v>0</v>
      </c>
      <c r="AFR5">
        <f>IF(SUM(Dissimilarity!AFR8)&gt;0,1,IF(Dissimilarity!AFR8="X",1,0))</f>
        <v>0</v>
      </c>
      <c r="AFS5">
        <f>IF(SUM(Dissimilarity!AFS8)&gt;0,1,IF(Dissimilarity!AFS8="X",1,0))</f>
        <v>0</v>
      </c>
      <c r="AFT5">
        <f>IF(SUM(Dissimilarity!AFT8)&gt;0,1,IF(Dissimilarity!AFT8="X",1,0))</f>
        <v>0</v>
      </c>
      <c r="AFU5">
        <f>IF(SUM(Dissimilarity!AFU8)&gt;0,1,IF(Dissimilarity!AFU8="X",1,0))</f>
        <v>0</v>
      </c>
      <c r="AFV5">
        <f>IF(SUM(Dissimilarity!AFV8)&gt;0,1,IF(Dissimilarity!AFV8="X",1,0))</f>
        <v>0</v>
      </c>
      <c r="AFW5">
        <f>IF(SUM(Dissimilarity!AFW8)&gt;0,1,IF(Dissimilarity!AFW8="X",1,0))</f>
        <v>0</v>
      </c>
      <c r="AFX5">
        <f>IF(SUM(Dissimilarity!AFX8)&gt;0,1,IF(Dissimilarity!AFX8="X",1,0))</f>
        <v>0</v>
      </c>
      <c r="AFY5">
        <f>IF(SUM(Dissimilarity!AFY8)&gt;0,1,IF(Dissimilarity!AFY8="X",1,0))</f>
        <v>0</v>
      </c>
      <c r="AFZ5">
        <f>IF(SUM(Dissimilarity!AFZ8)&gt;0,1,IF(Dissimilarity!AFZ8="X",1,0))</f>
        <v>0</v>
      </c>
      <c r="AGA5">
        <f>IF(SUM(Dissimilarity!AGA8)&gt;0,1,IF(Dissimilarity!AGA8="X",1,0))</f>
        <v>0</v>
      </c>
      <c r="AGB5">
        <f>IF(SUM(Dissimilarity!AGB8)&gt;0,1,IF(Dissimilarity!AGB8="X",1,0))</f>
        <v>1</v>
      </c>
      <c r="AGC5">
        <f>IF(SUM(Dissimilarity!AGC8)&gt;0,1,IF(Dissimilarity!AGC8="X",1,0))</f>
        <v>0</v>
      </c>
      <c r="AGD5">
        <f>IF(SUM(Dissimilarity!AGD8)&gt;0,1,IF(Dissimilarity!AGD8="X",1,0))</f>
        <v>0</v>
      </c>
      <c r="AGE5">
        <f>IF(SUM(Dissimilarity!AGE8)&gt;0,1,IF(Dissimilarity!AGE8="X",1,0))</f>
        <v>0</v>
      </c>
      <c r="AGF5">
        <f>IF(SUM(Dissimilarity!AGF8)&gt;0,1,IF(Dissimilarity!AGF8="X",1,0))</f>
        <v>0</v>
      </c>
      <c r="AGG5">
        <f>IF(SUM(Dissimilarity!AGG8)&gt;0,1,IF(Dissimilarity!AGG8="X",1,0))</f>
        <v>0</v>
      </c>
      <c r="AGH5">
        <f>IF(SUM(Dissimilarity!AGH8)&gt;0,1,IF(Dissimilarity!AGH8="X",1,0))</f>
        <v>0</v>
      </c>
      <c r="AGI5">
        <f>IF(SUM(Dissimilarity!AGI8)&gt;0,1,IF(Dissimilarity!AGI8="X",1,0))</f>
        <v>0</v>
      </c>
      <c r="AGJ5">
        <f>IF(SUM(Dissimilarity!AGJ8)&gt;0,1,IF(Dissimilarity!AGJ8="X",1,0))</f>
        <v>0</v>
      </c>
      <c r="AGK5">
        <f>IF(SUM(Dissimilarity!AGK8)&gt;0,1,IF(Dissimilarity!AGK8="X",1,0))</f>
        <v>0</v>
      </c>
      <c r="AGL5">
        <f>IF(SUM(Dissimilarity!AGL8)&gt;0,1,IF(Dissimilarity!AGL8="X",1,0))</f>
        <v>0</v>
      </c>
      <c r="AGM5">
        <f>IF(SUM(Dissimilarity!AGM8)&gt;0,1,IF(Dissimilarity!AGM8="X",1,0))</f>
        <v>0</v>
      </c>
      <c r="AGN5">
        <f>IF(SUM(Dissimilarity!AGN8)&gt;0,1,IF(Dissimilarity!AGN8="X",1,0))</f>
        <v>0</v>
      </c>
      <c r="AGO5">
        <f>IF(SUM(Dissimilarity!AGO8)&gt;0,1,IF(Dissimilarity!AGO8="X",1,0))</f>
        <v>0</v>
      </c>
      <c r="AGP5">
        <f>IF(SUM(Dissimilarity!AGP8)&gt;0,1,IF(Dissimilarity!AGP8="X",1,0))</f>
        <v>0</v>
      </c>
      <c r="AGQ5">
        <f>IF(SUM(Dissimilarity!AGQ8)&gt;0,1,IF(Dissimilarity!AGQ8="X",1,0))</f>
        <v>0</v>
      </c>
      <c r="AGR5">
        <f>IF(SUM(Dissimilarity!AGR8)&gt;0,1,IF(Dissimilarity!AGR8="X",1,0))</f>
        <v>0</v>
      </c>
      <c r="AGS5">
        <f>IF(SUM(Dissimilarity!AGS8)&gt;0,1,IF(Dissimilarity!AGS8="X",1,0))</f>
        <v>1</v>
      </c>
      <c r="AGT5">
        <f>IF(SUM(Dissimilarity!AGT8)&gt;0,1,IF(Dissimilarity!AGT8="X",1,0))</f>
        <v>0</v>
      </c>
      <c r="AGU5">
        <f>IF(SUM(Dissimilarity!AGU8)&gt;0,1,IF(Dissimilarity!AGU8="X",1,0))</f>
        <v>0</v>
      </c>
      <c r="AGV5">
        <f>IF(SUM(Dissimilarity!AGV8)&gt;0,1,IF(Dissimilarity!AGV8="X",1,0))</f>
        <v>0</v>
      </c>
      <c r="AGW5">
        <f>IF(SUM(Dissimilarity!AGW8)&gt;0,1,IF(Dissimilarity!AGW8="X",1,0))</f>
        <v>0</v>
      </c>
      <c r="AGX5">
        <f>IF(SUM(Dissimilarity!AGX8)&gt;0,1,IF(Dissimilarity!AGX8="X",1,0))</f>
        <v>0</v>
      </c>
      <c r="AGY5">
        <f>IF(SUM(Dissimilarity!AGY8)&gt;0,1,IF(Dissimilarity!AGY8="X",1,0))</f>
        <v>0</v>
      </c>
      <c r="AGZ5">
        <f>IF(SUM(Dissimilarity!AGZ8)&gt;0,1,IF(Dissimilarity!AGZ8="X",1,0))</f>
        <v>0</v>
      </c>
      <c r="AHA5">
        <f>IF(SUM(Dissimilarity!AHA8)&gt;0,1,IF(Dissimilarity!AHA8="X",1,0))</f>
        <v>0</v>
      </c>
      <c r="AHB5">
        <f>IF(SUM(Dissimilarity!AHB8)&gt;0,1,IF(Dissimilarity!AHB8="X",1,0))</f>
        <v>1</v>
      </c>
      <c r="AHC5">
        <f>IF(SUM(Dissimilarity!AHC8)&gt;0,1,IF(Dissimilarity!AHC8="X",1,0))</f>
        <v>1</v>
      </c>
      <c r="AHD5">
        <f>IF(SUM(Dissimilarity!AHD8)&gt;0,1,IF(Dissimilarity!AHD8="X",1,0))</f>
        <v>1</v>
      </c>
      <c r="AHE5">
        <f>IF(SUM(Dissimilarity!AHE8)&gt;0,1,IF(Dissimilarity!AHE8="X",1,0))</f>
        <v>0</v>
      </c>
      <c r="AHF5">
        <f>IF(SUM(Dissimilarity!AHF8)&gt;0,1,IF(Dissimilarity!AHF8="X",1,0))</f>
        <v>0</v>
      </c>
      <c r="AHG5">
        <f>IF(SUM(Dissimilarity!AHG8)&gt;0,1,IF(Dissimilarity!AHG8="X",1,0))</f>
        <v>0</v>
      </c>
      <c r="AHH5">
        <f>IF(SUM(Dissimilarity!AHH8)&gt;0,1,IF(Dissimilarity!AHH8="X",1,0))</f>
        <v>1</v>
      </c>
      <c r="AHI5">
        <f>IF(SUM(Dissimilarity!AHI8)&gt;0,1,IF(Dissimilarity!AHI8="X",1,0))</f>
        <v>0</v>
      </c>
      <c r="AHJ5">
        <f>IF(SUM(Dissimilarity!AHJ8)&gt;0,1,IF(Dissimilarity!AHJ8="X",1,0))</f>
        <v>0</v>
      </c>
      <c r="AHK5">
        <f>IF(SUM(Dissimilarity!AHK8)&gt;0,1,IF(Dissimilarity!AHK8="X",1,0))</f>
        <v>0</v>
      </c>
      <c r="AHL5">
        <f>IF(SUM(Dissimilarity!AHL8)&gt;0,1,IF(Dissimilarity!AHL8="X",1,0))</f>
        <v>0</v>
      </c>
      <c r="AHM5">
        <f>IF(SUM(Dissimilarity!AHM8)&gt;0,1,IF(Dissimilarity!AHM8="X",1,0))</f>
        <v>0</v>
      </c>
      <c r="AHN5">
        <f>IF(SUM(Dissimilarity!AHN8)&gt;0,1,IF(Dissimilarity!AHN8="X",1,0))</f>
        <v>0</v>
      </c>
      <c r="AHO5">
        <f>IF(SUM(Dissimilarity!AHO8)&gt;0,1,IF(Dissimilarity!AHO8="X",1,0))</f>
        <v>0</v>
      </c>
      <c r="AHP5">
        <f>IF(SUM(Dissimilarity!AHP8)&gt;0,1,IF(Dissimilarity!AHP8="X",1,0))</f>
        <v>0</v>
      </c>
      <c r="AHQ5">
        <f>IF(SUM(Dissimilarity!AHQ8)&gt;0,1,IF(Dissimilarity!AHQ8="X",1,0))</f>
        <v>0</v>
      </c>
      <c r="AHR5">
        <f>IF(SUM(Dissimilarity!AHR8)&gt;0,1,IF(Dissimilarity!AHR8="X",1,0))</f>
        <v>0</v>
      </c>
      <c r="AHS5">
        <f>IF(SUM(Dissimilarity!AHS8)&gt;0,1,IF(Dissimilarity!AHS8="X",1,0))</f>
        <v>0</v>
      </c>
      <c r="AHT5">
        <f>IF(SUM(Dissimilarity!AHT8)&gt;0,1,IF(Dissimilarity!AHT8="X",1,0))</f>
        <v>0</v>
      </c>
      <c r="AHU5">
        <f>IF(SUM(Dissimilarity!AHU8)&gt;0,1,IF(Dissimilarity!AHU8="X",1,0))</f>
        <v>0</v>
      </c>
      <c r="AHV5">
        <f>IF(SUM(Dissimilarity!AHV8)&gt;0,1,IF(Dissimilarity!AHV8="X",1,0))</f>
        <v>0</v>
      </c>
      <c r="AHW5">
        <f>IF(SUM(Dissimilarity!AHW8)&gt;0,1,IF(Dissimilarity!AHW8="X",1,0))</f>
        <v>0</v>
      </c>
      <c r="AHX5">
        <f>IF(SUM(Dissimilarity!AHX8)&gt;0,1,IF(Dissimilarity!AHX8="X",1,0))</f>
        <v>0</v>
      </c>
      <c r="AHY5">
        <f>IF(SUM(Dissimilarity!AHY8)&gt;0,1,IF(Dissimilarity!AHY8="X",1,0))</f>
        <v>0</v>
      </c>
      <c r="AHZ5">
        <f>IF(SUM(Dissimilarity!AHZ8)&gt;0,1,IF(Dissimilarity!AHZ8="X",1,0))</f>
        <v>0</v>
      </c>
      <c r="AIA5">
        <f>IF(SUM(Dissimilarity!AIA8)&gt;0,1,IF(Dissimilarity!AIA8="X",1,0))</f>
        <v>1</v>
      </c>
      <c r="AIB5">
        <f>IF(SUM(Dissimilarity!AIB8)&gt;0,1,IF(Dissimilarity!AIB8="X",1,0))</f>
        <v>0</v>
      </c>
      <c r="AIC5">
        <f>IF(SUM(Dissimilarity!AIC8)&gt;0,1,IF(Dissimilarity!AIC8="X",1,0))</f>
        <v>0</v>
      </c>
      <c r="AID5">
        <f>IF(SUM(Dissimilarity!AID8)&gt;0,1,IF(Dissimilarity!AID8="X",1,0))</f>
        <v>0</v>
      </c>
      <c r="AIE5">
        <f>IF(SUM(Dissimilarity!AIE8)&gt;0,1,IF(Dissimilarity!AIE8="X",1,0))</f>
        <v>0</v>
      </c>
      <c r="AIF5">
        <f>IF(SUM(Dissimilarity!AIF8)&gt;0,1,IF(Dissimilarity!AIF8="X",1,0))</f>
        <v>0</v>
      </c>
      <c r="AIG5">
        <f>IF(SUM(Dissimilarity!AIG8)&gt;0,1,IF(Dissimilarity!AIG8="X",1,0))</f>
        <v>0</v>
      </c>
      <c r="AIH5">
        <f>IF(SUM(Dissimilarity!AIH8)&gt;0,1,IF(Dissimilarity!AIH8="X",1,0))</f>
        <v>0</v>
      </c>
      <c r="AII5">
        <f>IF(SUM(Dissimilarity!AII8)&gt;0,1,IF(Dissimilarity!AII8="X",1,0))</f>
        <v>0</v>
      </c>
      <c r="AIJ5">
        <f>IF(SUM(Dissimilarity!AIJ8)&gt;0,1,IF(Dissimilarity!AIJ8="X",1,0))</f>
        <v>0</v>
      </c>
      <c r="AIK5">
        <f>IF(SUM(Dissimilarity!AIK8)&gt;0,1,IF(Dissimilarity!AIK8="X",1,0))</f>
        <v>0</v>
      </c>
      <c r="AIL5">
        <f>IF(SUM(Dissimilarity!AIL8)&gt;0,1,IF(Dissimilarity!AIL8="X",1,0))</f>
        <v>0</v>
      </c>
      <c r="AIM5">
        <f>IF(SUM(Dissimilarity!AIM8)&gt;0,1,IF(Dissimilarity!AIM8="X",1,0))</f>
        <v>0</v>
      </c>
      <c r="AIN5">
        <f>IF(SUM(Dissimilarity!AIN8)&gt;0,1,IF(Dissimilarity!AIN8="X",1,0))</f>
        <v>1</v>
      </c>
      <c r="AIO5">
        <f>IF(SUM(Dissimilarity!AIO8)&gt;0,1,IF(Dissimilarity!AIO8="X",1,0))</f>
        <v>0</v>
      </c>
      <c r="AIP5">
        <f>IF(SUM(Dissimilarity!AIP8)&gt;0,1,IF(Dissimilarity!AIP8="X",1,0))</f>
        <v>0</v>
      </c>
      <c r="AIQ5">
        <f>IF(SUM(Dissimilarity!AIQ8)&gt;0,1,IF(Dissimilarity!AIQ8="X",1,0))</f>
        <v>0</v>
      </c>
      <c r="AIR5">
        <f>IF(SUM(Dissimilarity!AIR8)&gt;0,1,IF(Dissimilarity!AIR8="X",1,0))</f>
        <v>0</v>
      </c>
      <c r="AIS5">
        <f>IF(SUM(Dissimilarity!AIS8)&gt;0,1,IF(Dissimilarity!AIS8="X",1,0))</f>
        <v>0</v>
      </c>
      <c r="AIT5">
        <f>IF(SUM(Dissimilarity!AIT8)&gt;0,1,IF(Dissimilarity!AIT8="X",1,0))</f>
        <v>0</v>
      </c>
      <c r="AIU5">
        <f>IF(SUM(Dissimilarity!AIU8)&gt;0,1,IF(Dissimilarity!AIU8="X",1,0))</f>
        <v>0</v>
      </c>
      <c r="AIV5">
        <f>IF(SUM(Dissimilarity!AIV8)&gt;0,1,IF(Dissimilarity!AIV8="X",1,0))</f>
        <v>1</v>
      </c>
      <c r="AIW5">
        <f>IF(SUM(Dissimilarity!AIW8)&gt;0,1,IF(Dissimilarity!AIW8="X",1,0))</f>
        <v>0</v>
      </c>
      <c r="AIX5">
        <f>IF(SUM(Dissimilarity!AIX8)&gt;0,1,IF(Dissimilarity!AIX8="X",1,0))</f>
        <v>0</v>
      </c>
      <c r="AIY5">
        <f>IF(SUM(Dissimilarity!AIY8)&gt;0,1,IF(Dissimilarity!AIY8="X",1,0))</f>
        <v>0</v>
      </c>
      <c r="AIZ5">
        <f>IF(SUM(Dissimilarity!AIZ8)&gt;0,1,IF(Dissimilarity!AIZ8="X",1,0))</f>
        <v>0</v>
      </c>
      <c r="AJA5">
        <f>IF(SUM(Dissimilarity!AJA8)&gt;0,1,IF(Dissimilarity!AJA8="X",1,0))</f>
        <v>0</v>
      </c>
      <c r="AJB5">
        <f>IF(SUM(Dissimilarity!AJB8)&gt;0,1,IF(Dissimilarity!AJB8="X",1,0))</f>
        <v>0</v>
      </c>
      <c r="AJC5">
        <f>IF(SUM(Dissimilarity!AJC8)&gt;0,1,IF(Dissimilarity!AJC8="X",1,0))</f>
        <v>1</v>
      </c>
      <c r="AJD5">
        <f>IF(SUM(Dissimilarity!AJD8)&gt;0,1,IF(Dissimilarity!AJD8="X",1,0))</f>
        <v>1</v>
      </c>
      <c r="AJE5">
        <f>IF(SUM(Dissimilarity!AJE8)&gt;0,1,IF(Dissimilarity!AJE8="X",1,0))</f>
        <v>0</v>
      </c>
      <c r="AJF5">
        <f>IF(SUM(Dissimilarity!AJF8)&gt;0,1,IF(Dissimilarity!AJF8="X",1,0))</f>
        <v>0</v>
      </c>
      <c r="AJG5">
        <f>IF(SUM(Dissimilarity!AJG8)&gt;0,1,IF(Dissimilarity!AJG8="X",1,0))</f>
        <v>0</v>
      </c>
      <c r="AJH5">
        <f>IF(SUM(Dissimilarity!AJH8)&gt;0,1,IF(Dissimilarity!AJH8="X",1,0))</f>
        <v>0</v>
      </c>
      <c r="AJI5">
        <f>IF(SUM(Dissimilarity!AJI8)&gt;0,1,IF(Dissimilarity!AJI8="X",1,0))</f>
        <v>1</v>
      </c>
      <c r="AJJ5">
        <f>IF(SUM(Dissimilarity!AJJ8)&gt;0,1,IF(Dissimilarity!AJJ8="X",1,0))</f>
        <v>0</v>
      </c>
      <c r="AJK5">
        <f>IF(SUM(Dissimilarity!AJK8)&gt;0,1,IF(Dissimilarity!AJK8="X",1,0))</f>
        <v>1</v>
      </c>
      <c r="AJL5">
        <f>IF(SUM(Dissimilarity!AJL8)&gt;0,1,IF(Dissimilarity!AJL8="X",1,0))</f>
        <v>1</v>
      </c>
      <c r="AJM5">
        <f>IF(SUM(Dissimilarity!AJM8)&gt;0,1,IF(Dissimilarity!AJM8="X",1,0))</f>
        <v>0</v>
      </c>
      <c r="AJN5">
        <f>IF(SUM(Dissimilarity!AJN8)&gt;0,1,IF(Dissimilarity!AJN8="X",1,0))</f>
        <v>1</v>
      </c>
      <c r="AJO5">
        <f>IF(SUM(Dissimilarity!AJO8)&gt;0,1,IF(Dissimilarity!AJO8="X",1,0))</f>
        <v>0</v>
      </c>
      <c r="AJP5">
        <f>IF(SUM(Dissimilarity!AJP8)&gt;0,1,IF(Dissimilarity!AJP8="X",1,0))</f>
        <v>0</v>
      </c>
      <c r="AJQ5">
        <f>IF(SUM(Dissimilarity!AJQ8)&gt;0,1,IF(Dissimilarity!AJQ8="X",1,0))</f>
        <v>0</v>
      </c>
      <c r="AJR5">
        <f>IF(SUM(Dissimilarity!AJR8)&gt;0,1,IF(Dissimilarity!AJR8="X",1,0))</f>
        <v>0</v>
      </c>
      <c r="AJS5">
        <f>IF(SUM(Dissimilarity!AJS8)&gt;0,1,IF(Dissimilarity!AJS8="X",1,0))</f>
        <v>0</v>
      </c>
      <c r="AJT5">
        <f>IF(SUM(Dissimilarity!AJT8)&gt;0,1,IF(Dissimilarity!AJT8="X",1,0))</f>
        <v>1</v>
      </c>
      <c r="AJU5">
        <f>IF(SUM(Dissimilarity!AJU8)&gt;0,1,IF(Dissimilarity!AJU8="X",1,0))</f>
        <v>0</v>
      </c>
      <c r="AJV5">
        <f>IF(SUM(Dissimilarity!AJV8)&gt;0,1,IF(Dissimilarity!AJV8="X",1,0))</f>
        <v>0</v>
      </c>
      <c r="AJW5">
        <f>IF(SUM(Dissimilarity!AJW8)&gt;0,1,IF(Dissimilarity!AJW8="X",1,0))</f>
        <v>0</v>
      </c>
      <c r="AJX5">
        <f>IF(SUM(Dissimilarity!AJX8)&gt;0,1,IF(Dissimilarity!AJX8="X",1,0))</f>
        <v>0</v>
      </c>
      <c r="AJY5">
        <f>IF(SUM(Dissimilarity!AJY8)&gt;0,1,IF(Dissimilarity!AJY8="X",1,0))</f>
        <v>0</v>
      </c>
      <c r="AJZ5">
        <f>IF(SUM(Dissimilarity!AJZ8)&gt;0,1,IF(Dissimilarity!AJZ8="X",1,0))</f>
        <v>0</v>
      </c>
      <c r="AKA5">
        <f>IF(SUM(Dissimilarity!AKA8)&gt;0,1,IF(Dissimilarity!AKA8="X",1,0))</f>
        <v>0</v>
      </c>
      <c r="AKB5">
        <f>IF(SUM(Dissimilarity!AKB8)&gt;0,1,IF(Dissimilarity!AKB8="X",1,0))</f>
        <v>0</v>
      </c>
      <c r="AKC5">
        <f>IF(SUM(Dissimilarity!AKC8)&gt;0,1,IF(Dissimilarity!AKC8="X",1,0))</f>
        <v>0</v>
      </c>
      <c r="AKD5">
        <f>IF(SUM(Dissimilarity!AKD8)&gt;0,1,IF(Dissimilarity!AKD8="X",1,0))</f>
        <v>0</v>
      </c>
      <c r="AKE5">
        <f>IF(SUM(Dissimilarity!AKE8)&gt;0,1,IF(Dissimilarity!AKE8="X",1,0))</f>
        <v>0</v>
      </c>
      <c r="AKF5">
        <f>IF(SUM(Dissimilarity!AKF8)&gt;0,1,IF(Dissimilarity!AKF8="X",1,0))</f>
        <v>0</v>
      </c>
      <c r="AKG5">
        <f>IF(SUM(Dissimilarity!AKG8)&gt;0,1,IF(Dissimilarity!AKG8="X",1,0))</f>
        <v>0</v>
      </c>
      <c r="AKH5">
        <f>IF(SUM(Dissimilarity!AKH8)&gt;0,1,IF(Dissimilarity!AKH8="X",1,0))</f>
        <v>0</v>
      </c>
      <c r="AKI5">
        <f>IF(SUM(Dissimilarity!AKI8)&gt;0,1,IF(Dissimilarity!AKI8="X",1,0))</f>
        <v>1</v>
      </c>
      <c r="AKJ5">
        <f>IF(SUM(Dissimilarity!AKJ8)&gt;0,1,IF(Dissimilarity!AKJ8="X",1,0))</f>
        <v>0</v>
      </c>
      <c r="AKK5">
        <f>IF(SUM(Dissimilarity!AKK8)&gt;0,1,IF(Dissimilarity!AKK8="X",1,0))</f>
        <v>0</v>
      </c>
      <c r="AKL5">
        <f>IF(SUM(Dissimilarity!AKL8)&gt;0,1,IF(Dissimilarity!AKL8="X",1,0))</f>
        <v>0</v>
      </c>
      <c r="AKM5">
        <f>IF(SUM(Dissimilarity!AKM8)&gt;0,1,IF(Dissimilarity!AKM8="X",1,0))</f>
        <v>0</v>
      </c>
      <c r="AKN5">
        <f>IF(SUM(Dissimilarity!AKN8)&gt;0,1,IF(Dissimilarity!AKN8="X",1,0))</f>
        <v>0</v>
      </c>
      <c r="AKO5">
        <f>IF(SUM(Dissimilarity!AKO8)&gt;0,1,IF(Dissimilarity!AKO8="X",1,0))</f>
        <v>0</v>
      </c>
      <c r="AKP5">
        <f>IF(SUM(Dissimilarity!AKP8)&gt;0,1,IF(Dissimilarity!AKP8="X",1,0))</f>
        <v>0</v>
      </c>
      <c r="AKQ5">
        <f>IF(SUM(Dissimilarity!AKQ8)&gt;0,1,IF(Dissimilarity!AKQ8="X",1,0))</f>
        <v>0</v>
      </c>
      <c r="AKR5">
        <f>IF(SUM(Dissimilarity!AKR8)&gt;0,1,IF(Dissimilarity!AKR8="X",1,0))</f>
        <v>0</v>
      </c>
      <c r="AKS5">
        <f>IF(SUM(Dissimilarity!AKS8)&gt;0,1,IF(Dissimilarity!AKS8="X",1,0))</f>
        <v>1</v>
      </c>
      <c r="AKT5">
        <f>IF(SUM(Dissimilarity!AKT8)&gt;0,1,IF(Dissimilarity!AKT8="X",1,0))</f>
        <v>1</v>
      </c>
    </row>
    <row r="6" spans="1:982" x14ac:dyDescent="0.3">
      <c r="A6" t="str">
        <f>Dissimilarity!A9</f>
        <v>Lesbos</v>
      </c>
      <c r="B6">
        <f>IF(SUM(Dissimilarity!B9)&gt;0,1,IF(Dissimilarity!B9="X",1,0))</f>
        <v>0</v>
      </c>
      <c r="C6">
        <f>IF(SUM(Dissimilarity!C9)&gt;0,1,IF(Dissimilarity!C9="X",1,0))</f>
        <v>0</v>
      </c>
      <c r="D6">
        <f>IF(SUM(Dissimilarity!D9)&gt;0,1,IF(Dissimilarity!D9="X",1,0))</f>
        <v>0</v>
      </c>
      <c r="E6">
        <f>IF(SUM(Dissimilarity!E9)&gt;0,1,IF(Dissimilarity!E9="X",1,0))</f>
        <v>0</v>
      </c>
      <c r="F6">
        <f>IF(SUM(Dissimilarity!F9)&gt;0,1,IF(Dissimilarity!F9="X",1,0))</f>
        <v>0</v>
      </c>
      <c r="G6">
        <f>IF(SUM(Dissimilarity!G9)&gt;0,1,IF(Dissimilarity!G9="X",1,0))</f>
        <v>0</v>
      </c>
      <c r="H6">
        <f>IF(SUM(Dissimilarity!H9)&gt;0,1,IF(Dissimilarity!H9="X",1,0))</f>
        <v>0</v>
      </c>
      <c r="I6">
        <f>IF(SUM(Dissimilarity!I9)&gt;0,1,IF(Dissimilarity!I9="X",1,0))</f>
        <v>0</v>
      </c>
      <c r="J6">
        <f>IF(SUM(Dissimilarity!J9)&gt;0,1,IF(Dissimilarity!J9="X",1,0))</f>
        <v>0</v>
      </c>
      <c r="K6">
        <f>IF(SUM(Dissimilarity!K9)&gt;0,1,IF(Dissimilarity!K9="X",1,0))</f>
        <v>0</v>
      </c>
      <c r="L6">
        <f>IF(SUM(Dissimilarity!L9)&gt;0,1,IF(Dissimilarity!L9="X",1,0))</f>
        <v>0</v>
      </c>
      <c r="M6">
        <f>IF(SUM(Dissimilarity!M9)&gt;0,1,IF(Dissimilarity!M9="X",1,0))</f>
        <v>0</v>
      </c>
      <c r="N6">
        <f>IF(SUM(Dissimilarity!N9)&gt;0,1,IF(Dissimilarity!N9="X",1,0))</f>
        <v>0</v>
      </c>
      <c r="O6">
        <f>IF(SUM(Dissimilarity!O9)&gt;0,1,IF(Dissimilarity!O9="X",1,0))</f>
        <v>0</v>
      </c>
      <c r="P6">
        <f>IF(SUM(Dissimilarity!P9)&gt;0,1,IF(Dissimilarity!P9="X",1,0))</f>
        <v>0</v>
      </c>
      <c r="Q6">
        <f>IF(SUM(Dissimilarity!Q9)&gt;0,1,IF(Dissimilarity!Q9="X",1,0))</f>
        <v>0</v>
      </c>
      <c r="R6">
        <f>IF(SUM(Dissimilarity!R9)&gt;0,1,IF(Dissimilarity!R9="X",1,0))</f>
        <v>0</v>
      </c>
      <c r="S6">
        <f>IF(SUM(Dissimilarity!S9)&gt;0,1,IF(Dissimilarity!S9="X",1,0))</f>
        <v>0</v>
      </c>
      <c r="T6">
        <f>IF(SUM(Dissimilarity!T9)&gt;0,1,IF(Dissimilarity!T9="X",1,0))</f>
        <v>0</v>
      </c>
      <c r="U6">
        <f>IF(SUM(Dissimilarity!U9)&gt;0,1,IF(Dissimilarity!U9="X",1,0))</f>
        <v>0</v>
      </c>
      <c r="V6">
        <f>IF(SUM(Dissimilarity!V9)&gt;0,1,IF(Dissimilarity!V9="X",1,0))</f>
        <v>0</v>
      </c>
      <c r="W6">
        <f>IF(SUM(Dissimilarity!W9)&gt;0,1,IF(Dissimilarity!W9="X",1,0))</f>
        <v>0</v>
      </c>
      <c r="X6">
        <f>IF(SUM(Dissimilarity!X9)&gt;0,1,IF(Dissimilarity!X9="X",1,0))</f>
        <v>0</v>
      </c>
      <c r="Y6">
        <f>IF(SUM(Dissimilarity!Y9)&gt;0,1,IF(Dissimilarity!Y9="X",1,0))</f>
        <v>0</v>
      </c>
      <c r="Z6">
        <f>IF(SUM(Dissimilarity!Z9)&gt;0,1,IF(Dissimilarity!Z9="X",1,0))</f>
        <v>0</v>
      </c>
      <c r="AA6">
        <f>IF(SUM(Dissimilarity!AA9)&gt;0,1,IF(Dissimilarity!AA9="X",1,0))</f>
        <v>0</v>
      </c>
      <c r="AB6">
        <f>IF(SUM(Dissimilarity!AB9)&gt;0,1,IF(Dissimilarity!AB9="X",1,0))</f>
        <v>0</v>
      </c>
      <c r="AC6">
        <f>IF(SUM(Dissimilarity!AC9)&gt;0,1,IF(Dissimilarity!AC9="X",1,0))</f>
        <v>0</v>
      </c>
      <c r="AD6">
        <f>IF(SUM(Dissimilarity!AD9)&gt;0,1,IF(Dissimilarity!AD9="X",1,0))</f>
        <v>0</v>
      </c>
      <c r="AE6">
        <f>IF(SUM(Dissimilarity!AE9)&gt;0,1,IF(Dissimilarity!AE9="X",1,0))</f>
        <v>0</v>
      </c>
      <c r="AF6">
        <f>IF(SUM(Dissimilarity!AF9)&gt;0,1,IF(Dissimilarity!AF9="X",1,0))</f>
        <v>0</v>
      </c>
      <c r="AG6">
        <f>IF(SUM(Dissimilarity!AG9)&gt;0,1,IF(Dissimilarity!AG9="X",1,0))</f>
        <v>1</v>
      </c>
      <c r="AH6">
        <f>IF(SUM(Dissimilarity!AH9)&gt;0,1,IF(Dissimilarity!AH9="X",1,0))</f>
        <v>1</v>
      </c>
      <c r="AI6">
        <f>IF(SUM(Dissimilarity!AI9)&gt;0,1,IF(Dissimilarity!AI9="X",1,0))</f>
        <v>0</v>
      </c>
      <c r="AJ6">
        <f>IF(SUM(Dissimilarity!AJ9)&gt;0,1,IF(Dissimilarity!AJ9="X",1,0))</f>
        <v>0</v>
      </c>
      <c r="AK6">
        <f>IF(SUM(Dissimilarity!AK9)&gt;0,1,IF(Dissimilarity!AK9="X",1,0))</f>
        <v>0</v>
      </c>
      <c r="AL6">
        <f>IF(SUM(Dissimilarity!AL9)&gt;0,1,IF(Dissimilarity!AL9="X",1,0))</f>
        <v>1</v>
      </c>
      <c r="AM6">
        <f>IF(SUM(Dissimilarity!AM9)&gt;0,1,IF(Dissimilarity!AM9="X",1,0))</f>
        <v>0</v>
      </c>
      <c r="AN6">
        <f>IF(SUM(Dissimilarity!AN9)&gt;0,1,IF(Dissimilarity!AN9="X",1,0))</f>
        <v>0</v>
      </c>
      <c r="AO6">
        <f>IF(SUM(Dissimilarity!AO9)&gt;0,1,IF(Dissimilarity!AO9="X",1,0))</f>
        <v>0</v>
      </c>
      <c r="AP6">
        <f>IF(SUM(Dissimilarity!AP9)&gt;0,1,IF(Dissimilarity!AP9="X",1,0))</f>
        <v>0</v>
      </c>
      <c r="AQ6">
        <f>IF(SUM(Dissimilarity!AQ9)&gt;0,1,IF(Dissimilarity!AQ9="X",1,0))</f>
        <v>0</v>
      </c>
      <c r="AR6">
        <f>IF(SUM(Dissimilarity!AR9)&gt;0,1,IF(Dissimilarity!AR9="X",1,0))</f>
        <v>0</v>
      </c>
      <c r="AS6">
        <f>IF(SUM(Dissimilarity!AS9)&gt;0,1,IF(Dissimilarity!AS9="X",1,0))</f>
        <v>0</v>
      </c>
      <c r="AT6">
        <f>IF(SUM(Dissimilarity!AT9)&gt;0,1,IF(Dissimilarity!AT9="X",1,0))</f>
        <v>0</v>
      </c>
      <c r="AU6">
        <f>IF(SUM(Dissimilarity!AU9)&gt;0,1,IF(Dissimilarity!AU9="X",1,0))</f>
        <v>0</v>
      </c>
      <c r="AV6">
        <f>IF(SUM(Dissimilarity!AV9)&gt;0,1,IF(Dissimilarity!AV9="X",1,0))</f>
        <v>1</v>
      </c>
      <c r="AW6">
        <f>IF(SUM(Dissimilarity!AW9)&gt;0,1,IF(Dissimilarity!AW9="X",1,0))</f>
        <v>0</v>
      </c>
      <c r="AX6">
        <f>IF(SUM(Dissimilarity!AX9)&gt;0,1,IF(Dissimilarity!AX9="X",1,0))</f>
        <v>0</v>
      </c>
      <c r="AY6">
        <f>IF(SUM(Dissimilarity!AY9)&gt;0,1,IF(Dissimilarity!AY9="X",1,0))</f>
        <v>0</v>
      </c>
      <c r="AZ6">
        <f>IF(SUM(Dissimilarity!AZ9)&gt;0,1,IF(Dissimilarity!AZ9="X",1,0))</f>
        <v>0</v>
      </c>
      <c r="BA6">
        <f>IF(SUM(Dissimilarity!BA9)&gt;0,1,IF(Dissimilarity!BA9="X",1,0))</f>
        <v>0</v>
      </c>
      <c r="BB6">
        <f>IF(SUM(Dissimilarity!BB9)&gt;0,1,IF(Dissimilarity!BB9="X",1,0))</f>
        <v>0</v>
      </c>
      <c r="BC6">
        <f>IF(SUM(Dissimilarity!BC9)&gt;0,1,IF(Dissimilarity!BC9="X",1,0))</f>
        <v>0</v>
      </c>
      <c r="BD6">
        <f>IF(SUM(Dissimilarity!BD9)&gt;0,1,IF(Dissimilarity!BD9="X",1,0))</f>
        <v>1</v>
      </c>
      <c r="BE6">
        <f>IF(SUM(Dissimilarity!BE9)&gt;0,1,IF(Dissimilarity!BE9="X",1,0))</f>
        <v>0</v>
      </c>
      <c r="BF6">
        <f>IF(SUM(Dissimilarity!BF9)&gt;0,1,IF(Dissimilarity!BF9="X",1,0))</f>
        <v>1</v>
      </c>
      <c r="BG6">
        <f>IF(SUM(Dissimilarity!BG9)&gt;0,1,IF(Dissimilarity!BG9="X",1,0))</f>
        <v>0</v>
      </c>
      <c r="BH6">
        <f>IF(SUM(Dissimilarity!BH9)&gt;0,1,IF(Dissimilarity!BH9="X",1,0))</f>
        <v>0</v>
      </c>
      <c r="BI6">
        <f>IF(SUM(Dissimilarity!BI9)&gt;0,1,IF(Dissimilarity!BI9="X",1,0))</f>
        <v>0</v>
      </c>
      <c r="BJ6">
        <f>IF(SUM(Dissimilarity!BJ9)&gt;0,1,IF(Dissimilarity!BJ9="X",1,0))</f>
        <v>1</v>
      </c>
      <c r="BK6">
        <f>IF(SUM(Dissimilarity!BK9)&gt;0,1,IF(Dissimilarity!BK9="X",1,0))</f>
        <v>0</v>
      </c>
      <c r="BL6">
        <f>IF(SUM(Dissimilarity!BL9)&gt;0,1,IF(Dissimilarity!BL9="X",1,0))</f>
        <v>0</v>
      </c>
      <c r="BM6">
        <f>IF(SUM(Dissimilarity!BM9)&gt;0,1,IF(Dissimilarity!BM9="X",1,0))</f>
        <v>0</v>
      </c>
      <c r="BN6">
        <f>IF(SUM(Dissimilarity!BN9)&gt;0,1,IF(Dissimilarity!BN9="X",1,0))</f>
        <v>0</v>
      </c>
      <c r="BO6">
        <f>IF(SUM(Dissimilarity!BO9)&gt;0,1,IF(Dissimilarity!BO9="X",1,0))</f>
        <v>0</v>
      </c>
      <c r="BP6">
        <f>IF(SUM(Dissimilarity!BP9)&gt;0,1,IF(Dissimilarity!BP9="X",1,0))</f>
        <v>0</v>
      </c>
      <c r="BQ6">
        <f>IF(SUM(Dissimilarity!BQ9)&gt;0,1,IF(Dissimilarity!BQ9="X",1,0))</f>
        <v>0</v>
      </c>
      <c r="BR6">
        <f>IF(SUM(Dissimilarity!BR9)&gt;0,1,IF(Dissimilarity!BR9="X",1,0))</f>
        <v>0</v>
      </c>
      <c r="BS6">
        <f>IF(SUM(Dissimilarity!BS9)&gt;0,1,IF(Dissimilarity!BS9="X",1,0))</f>
        <v>0</v>
      </c>
      <c r="BT6">
        <f>IF(SUM(Dissimilarity!BT9)&gt;0,1,IF(Dissimilarity!BT9="X",1,0))</f>
        <v>0</v>
      </c>
      <c r="BU6">
        <f>IF(SUM(Dissimilarity!BU9)&gt;0,1,IF(Dissimilarity!BU9="X",1,0))</f>
        <v>0</v>
      </c>
      <c r="BV6">
        <f>IF(SUM(Dissimilarity!BV9)&gt;0,1,IF(Dissimilarity!BV9="X",1,0))</f>
        <v>0</v>
      </c>
      <c r="BW6">
        <f>IF(SUM(Dissimilarity!BW9)&gt;0,1,IF(Dissimilarity!BW9="X",1,0))</f>
        <v>0</v>
      </c>
      <c r="BX6">
        <f>IF(SUM(Dissimilarity!BX9)&gt;0,1,IF(Dissimilarity!BX9="X",1,0))</f>
        <v>1</v>
      </c>
      <c r="BY6">
        <f>IF(SUM(Dissimilarity!BY9)&gt;0,1,IF(Dissimilarity!BY9="X",1,0))</f>
        <v>0</v>
      </c>
      <c r="BZ6">
        <f>IF(SUM(Dissimilarity!BZ9)&gt;0,1,IF(Dissimilarity!BZ9="X",1,0))</f>
        <v>0</v>
      </c>
      <c r="CA6">
        <f>IF(SUM(Dissimilarity!CA9)&gt;0,1,IF(Dissimilarity!CA9="X",1,0))</f>
        <v>0</v>
      </c>
      <c r="CB6">
        <f>IF(SUM(Dissimilarity!CB9)&gt;0,1,IF(Dissimilarity!CB9="X",1,0))</f>
        <v>0</v>
      </c>
      <c r="CC6">
        <f>IF(SUM(Dissimilarity!CC9)&gt;0,1,IF(Dissimilarity!CC9="X",1,0))</f>
        <v>0</v>
      </c>
      <c r="CD6">
        <f>IF(SUM(Dissimilarity!CD9)&gt;0,1,IF(Dissimilarity!CD9="X",1,0))</f>
        <v>0</v>
      </c>
      <c r="CE6">
        <f>IF(SUM(Dissimilarity!CE9)&gt;0,1,IF(Dissimilarity!CE9="X",1,0))</f>
        <v>0</v>
      </c>
      <c r="CF6">
        <f>IF(SUM(Dissimilarity!CF9)&gt;0,1,IF(Dissimilarity!CF9="X",1,0))</f>
        <v>0</v>
      </c>
      <c r="CG6">
        <f>IF(SUM(Dissimilarity!CG9)&gt;0,1,IF(Dissimilarity!CG9="X",1,0))</f>
        <v>0</v>
      </c>
      <c r="CH6">
        <f>IF(SUM(Dissimilarity!CH9)&gt;0,1,IF(Dissimilarity!CH9="X",1,0))</f>
        <v>0</v>
      </c>
      <c r="CI6">
        <f>IF(SUM(Dissimilarity!CI9)&gt;0,1,IF(Dissimilarity!CI9="X",1,0))</f>
        <v>0</v>
      </c>
      <c r="CJ6">
        <f>IF(SUM(Dissimilarity!CJ9)&gt;0,1,IF(Dissimilarity!CJ9="X",1,0))</f>
        <v>1</v>
      </c>
      <c r="CK6">
        <f>IF(SUM(Dissimilarity!CK9)&gt;0,1,IF(Dissimilarity!CK9="X",1,0))</f>
        <v>0</v>
      </c>
      <c r="CL6">
        <f>IF(SUM(Dissimilarity!CL9)&gt;0,1,IF(Dissimilarity!CL9="X",1,0))</f>
        <v>0</v>
      </c>
      <c r="CM6">
        <f>IF(SUM(Dissimilarity!CM9)&gt;0,1,IF(Dissimilarity!CM9="X",1,0))</f>
        <v>0</v>
      </c>
      <c r="CN6">
        <f>IF(SUM(Dissimilarity!CN9)&gt;0,1,IF(Dissimilarity!CN9="X",1,0))</f>
        <v>0</v>
      </c>
      <c r="CO6">
        <f>IF(SUM(Dissimilarity!CO9)&gt;0,1,IF(Dissimilarity!CO9="X",1,0))</f>
        <v>0</v>
      </c>
      <c r="CP6">
        <f>IF(SUM(Dissimilarity!CP9)&gt;0,1,IF(Dissimilarity!CP9="X",1,0))</f>
        <v>0</v>
      </c>
      <c r="CQ6">
        <f>IF(SUM(Dissimilarity!CQ9)&gt;0,1,IF(Dissimilarity!CQ9="X",1,0))</f>
        <v>1</v>
      </c>
      <c r="CR6">
        <f>IF(SUM(Dissimilarity!CR9)&gt;0,1,IF(Dissimilarity!CR9="X",1,0))</f>
        <v>0</v>
      </c>
      <c r="CS6">
        <f>IF(SUM(Dissimilarity!CS9)&gt;0,1,IF(Dissimilarity!CS9="X",1,0))</f>
        <v>0</v>
      </c>
      <c r="CT6">
        <f>IF(SUM(Dissimilarity!CT9)&gt;0,1,IF(Dissimilarity!CT9="X",1,0))</f>
        <v>0</v>
      </c>
      <c r="CU6">
        <f>IF(SUM(Dissimilarity!CU9)&gt;0,1,IF(Dissimilarity!CU9="X",1,0))</f>
        <v>0</v>
      </c>
      <c r="CV6">
        <f>IF(SUM(Dissimilarity!CV9)&gt;0,1,IF(Dissimilarity!CV9="X",1,0))</f>
        <v>0</v>
      </c>
      <c r="CW6">
        <f>IF(SUM(Dissimilarity!CW9)&gt;0,1,IF(Dissimilarity!CW9="X",1,0))</f>
        <v>0</v>
      </c>
      <c r="CX6">
        <f>IF(SUM(Dissimilarity!CX9)&gt;0,1,IF(Dissimilarity!CX9="X",1,0))</f>
        <v>0</v>
      </c>
      <c r="CY6">
        <f>IF(SUM(Dissimilarity!CY9)&gt;0,1,IF(Dissimilarity!CY9="X",1,0))</f>
        <v>0</v>
      </c>
      <c r="CZ6">
        <f>IF(SUM(Dissimilarity!CZ9)&gt;0,1,IF(Dissimilarity!CZ9="X",1,0))</f>
        <v>0</v>
      </c>
      <c r="DA6">
        <f>IF(SUM(Dissimilarity!DA9)&gt;0,1,IF(Dissimilarity!DA9="X",1,0))</f>
        <v>0</v>
      </c>
      <c r="DB6">
        <f>IF(SUM(Dissimilarity!DB9)&gt;0,1,IF(Dissimilarity!DB9="X",1,0))</f>
        <v>1</v>
      </c>
      <c r="DC6">
        <f>IF(SUM(Dissimilarity!DC9)&gt;0,1,IF(Dissimilarity!DC9="X",1,0))</f>
        <v>0</v>
      </c>
      <c r="DD6">
        <f>IF(SUM(Dissimilarity!DD9)&gt;0,1,IF(Dissimilarity!DD9="X",1,0))</f>
        <v>0</v>
      </c>
      <c r="DE6">
        <f>IF(SUM(Dissimilarity!DE9)&gt;0,1,IF(Dissimilarity!DE9="X",1,0))</f>
        <v>0</v>
      </c>
      <c r="DF6">
        <f>IF(SUM(Dissimilarity!DF9)&gt;0,1,IF(Dissimilarity!DF9="X",1,0))</f>
        <v>0</v>
      </c>
      <c r="DG6">
        <f>IF(SUM(Dissimilarity!DG9)&gt;0,1,IF(Dissimilarity!DG9="X",1,0))</f>
        <v>1</v>
      </c>
      <c r="DH6">
        <f>IF(SUM(Dissimilarity!DH9)&gt;0,1,IF(Dissimilarity!DH9="X",1,0))</f>
        <v>0</v>
      </c>
      <c r="DI6">
        <f>IF(SUM(Dissimilarity!DI9)&gt;0,1,IF(Dissimilarity!DI9="X",1,0))</f>
        <v>1</v>
      </c>
      <c r="DJ6">
        <f>IF(SUM(Dissimilarity!DJ9)&gt;0,1,IF(Dissimilarity!DJ9="X",1,0))</f>
        <v>0</v>
      </c>
      <c r="DK6">
        <f>IF(SUM(Dissimilarity!DK9)&gt;0,1,IF(Dissimilarity!DK9="X",1,0))</f>
        <v>1</v>
      </c>
      <c r="DL6">
        <f>IF(SUM(Dissimilarity!DL9)&gt;0,1,IF(Dissimilarity!DL9="X",1,0))</f>
        <v>0</v>
      </c>
      <c r="DM6">
        <f>IF(SUM(Dissimilarity!DM9)&gt;0,1,IF(Dissimilarity!DM9="X",1,0))</f>
        <v>0</v>
      </c>
      <c r="DN6">
        <f>IF(SUM(Dissimilarity!DN9)&gt;0,1,IF(Dissimilarity!DN9="X",1,0))</f>
        <v>0</v>
      </c>
      <c r="DO6">
        <f>IF(SUM(Dissimilarity!DO9)&gt;0,1,IF(Dissimilarity!DO9="X",1,0))</f>
        <v>1</v>
      </c>
      <c r="DP6">
        <f>IF(SUM(Dissimilarity!DP9)&gt;0,1,IF(Dissimilarity!DP9="X",1,0))</f>
        <v>0</v>
      </c>
      <c r="DQ6">
        <f>IF(SUM(Dissimilarity!DQ9)&gt;0,1,IF(Dissimilarity!DQ9="X",1,0))</f>
        <v>0</v>
      </c>
      <c r="DR6">
        <f>IF(SUM(Dissimilarity!DR9)&gt;0,1,IF(Dissimilarity!DR9="X",1,0))</f>
        <v>0</v>
      </c>
      <c r="DS6">
        <f>IF(SUM(Dissimilarity!DS9)&gt;0,1,IF(Dissimilarity!DS9="X",1,0))</f>
        <v>0</v>
      </c>
      <c r="DT6">
        <f>IF(SUM(Dissimilarity!DT9)&gt;0,1,IF(Dissimilarity!DT9="X",1,0))</f>
        <v>0</v>
      </c>
      <c r="DU6">
        <f>IF(SUM(Dissimilarity!DU9)&gt;0,1,IF(Dissimilarity!DU9="X",1,0))</f>
        <v>0</v>
      </c>
      <c r="DV6">
        <f>IF(SUM(Dissimilarity!DV9)&gt;0,1,IF(Dissimilarity!DV9="X",1,0))</f>
        <v>0</v>
      </c>
      <c r="DW6">
        <f>IF(SUM(Dissimilarity!DW9)&gt;0,1,IF(Dissimilarity!DW9="X",1,0))</f>
        <v>0</v>
      </c>
      <c r="DX6">
        <f>IF(SUM(Dissimilarity!DX9)&gt;0,1,IF(Dissimilarity!DX9="X",1,0))</f>
        <v>0</v>
      </c>
      <c r="DY6">
        <f>IF(SUM(Dissimilarity!DY9)&gt;0,1,IF(Dissimilarity!DY9="X",1,0))</f>
        <v>0</v>
      </c>
      <c r="DZ6">
        <f>IF(SUM(Dissimilarity!DZ9)&gt;0,1,IF(Dissimilarity!DZ9="X",1,0))</f>
        <v>1</v>
      </c>
      <c r="EA6">
        <f>IF(SUM(Dissimilarity!EA9)&gt;0,1,IF(Dissimilarity!EA9="X",1,0))</f>
        <v>0</v>
      </c>
      <c r="EB6">
        <f>IF(SUM(Dissimilarity!EB9)&gt;0,1,IF(Dissimilarity!EB9="X",1,0))</f>
        <v>0</v>
      </c>
      <c r="EC6">
        <f>IF(SUM(Dissimilarity!EC9)&gt;0,1,IF(Dissimilarity!EC9="X",1,0))</f>
        <v>0</v>
      </c>
      <c r="ED6">
        <f>IF(SUM(Dissimilarity!ED9)&gt;0,1,IF(Dissimilarity!ED9="X",1,0))</f>
        <v>0</v>
      </c>
      <c r="EE6">
        <f>IF(SUM(Dissimilarity!EE9)&gt;0,1,IF(Dissimilarity!EE9="X",1,0))</f>
        <v>0</v>
      </c>
      <c r="EF6">
        <f>IF(SUM(Dissimilarity!EF9)&gt;0,1,IF(Dissimilarity!EF9="X",1,0))</f>
        <v>0</v>
      </c>
      <c r="EG6">
        <f>IF(SUM(Dissimilarity!EG9)&gt;0,1,IF(Dissimilarity!EG9="X",1,0))</f>
        <v>0</v>
      </c>
      <c r="EH6">
        <f>IF(SUM(Dissimilarity!EH9)&gt;0,1,IF(Dissimilarity!EH9="X",1,0))</f>
        <v>0</v>
      </c>
      <c r="EI6">
        <f>IF(SUM(Dissimilarity!EI9)&gt;0,1,IF(Dissimilarity!EI9="X",1,0))</f>
        <v>1</v>
      </c>
      <c r="EJ6">
        <f>IF(SUM(Dissimilarity!EJ9)&gt;0,1,IF(Dissimilarity!EJ9="X",1,0))</f>
        <v>1</v>
      </c>
      <c r="EK6">
        <f>IF(SUM(Dissimilarity!EK9)&gt;0,1,IF(Dissimilarity!EK9="X",1,0))</f>
        <v>1</v>
      </c>
      <c r="EL6">
        <f>IF(SUM(Dissimilarity!EL9)&gt;0,1,IF(Dissimilarity!EL9="X",1,0))</f>
        <v>0</v>
      </c>
      <c r="EM6">
        <f>IF(SUM(Dissimilarity!EM9)&gt;0,1,IF(Dissimilarity!EM9="X",1,0))</f>
        <v>0</v>
      </c>
      <c r="EN6">
        <f>IF(SUM(Dissimilarity!EN9)&gt;0,1,IF(Dissimilarity!EN9="X",1,0))</f>
        <v>0</v>
      </c>
      <c r="EO6">
        <f>IF(SUM(Dissimilarity!EO9)&gt;0,1,IF(Dissimilarity!EO9="X",1,0))</f>
        <v>0</v>
      </c>
      <c r="EP6">
        <f>IF(SUM(Dissimilarity!EP9)&gt;0,1,IF(Dissimilarity!EP9="X",1,0))</f>
        <v>1</v>
      </c>
      <c r="EQ6">
        <f>IF(SUM(Dissimilarity!EQ9)&gt;0,1,IF(Dissimilarity!EQ9="X",1,0))</f>
        <v>1</v>
      </c>
      <c r="ER6">
        <f>IF(SUM(Dissimilarity!ER9)&gt;0,1,IF(Dissimilarity!ER9="X",1,0))</f>
        <v>0</v>
      </c>
      <c r="ES6">
        <f>IF(SUM(Dissimilarity!ES9)&gt;0,1,IF(Dissimilarity!ES9="X",1,0))</f>
        <v>0</v>
      </c>
      <c r="ET6">
        <f>IF(SUM(Dissimilarity!ET9)&gt;0,1,IF(Dissimilarity!ET9="X",1,0))</f>
        <v>0</v>
      </c>
      <c r="EU6">
        <f>IF(SUM(Dissimilarity!EU9)&gt;0,1,IF(Dissimilarity!EU9="X",1,0))</f>
        <v>1</v>
      </c>
      <c r="EV6">
        <f>IF(SUM(Dissimilarity!EV9)&gt;0,1,IF(Dissimilarity!EV9="X",1,0))</f>
        <v>0</v>
      </c>
      <c r="EW6">
        <f>IF(SUM(Dissimilarity!EW9)&gt;0,1,IF(Dissimilarity!EW9="X",1,0))</f>
        <v>0</v>
      </c>
      <c r="EX6">
        <f>IF(SUM(Dissimilarity!EX9)&gt;0,1,IF(Dissimilarity!EX9="X",1,0))</f>
        <v>0</v>
      </c>
      <c r="EY6">
        <f>IF(SUM(Dissimilarity!EY9)&gt;0,1,IF(Dissimilarity!EY9="X",1,0))</f>
        <v>0</v>
      </c>
      <c r="EZ6">
        <f>IF(SUM(Dissimilarity!EZ9)&gt;0,1,IF(Dissimilarity!EZ9="X",1,0))</f>
        <v>0</v>
      </c>
      <c r="FA6">
        <f>IF(SUM(Dissimilarity!FA9)&gt;0,1,IF(Dissimilarity!FA9="X",1,0))</f>
        <v>0</v>
      </c>
      <c r="FB6">
        <f>IF(SUM(Dissimilarity!FB9)&gt;0,1,IF(Dissimilarity!FB9="X",1,0))</f>
        <v>0</v>
      </c>
      <c r="FC6">
        <f>IF(SUM(Dissimilarity!FC9)&gt;0,1,IF(Dissimilarity!FC9="X",1,0))</f>
        <v>0</v>
      </c>
      <c r="FD6">
        <f>IF(SUM(Dissimilarity!FD9)&gt;0,1,IF(Dissimilarity!FD9="X",1,0))</f>
        <v>0</v>
      </c>
      <c r="FE6">
        <f>IF(SUM(Dissimilarity!FE9)&gt;0,1,IF(Dissimilarity!FE9="X",1,0))</f>
        <v>0</v>
      </c>
      <c r="FF6">
        <f>IF(SUM(Dissimilarity!FF9)&gt;0,1,IF(Dissimilarity!FF9="X",1,0))</f>
        <v>0</v>
      </c>
      <c r="FG6">
        <f>IF(SUM(Dissimilarity!FG9)&gt;0,1,IF(Dissimilarity!FG9="X",1,0))</f>
        <v>0</v>
      </c>
      <c r="FH6">
        <f>IF(SUM(Dissimilarity!FH9)&gt;0,1,IF(Dissimilarity!FH9="X",1,0))</f>
        <v>1</v>
      </c>
      <c r="FI6">
        <f>IF(SUM(Dissimilarity!FI9)&gt;0,1,IF(Dissimilarity!FI9="X",1,0))</f>
        <v>0</v>
      </c>
      <c r="FJ6">
        <f>IF(SUM(Dissimilarity!FJ9)&gt;0,1,IF(Dissimilarity!FJ9="X",1,0))</f>
        <v>1</v>
      </c>
      <c r="FK6">
        <f>IF(SUM(Dissimilarity!FK9)&gt;0,1,IF(Dissimilarity!FK9="X",1,0))</f>
        <v>1</v>
      </c>
      <c r="FL6">
        <f>IF(SUM(Dissimilarity!FL9)&gt;0,1,IF(Dissimilarity!FL9="X",1,0))</f>
        <v>0</v>
      </c>
      <c r="FM6">
        <f>IF(SUM(Dissimilarity!FM9)&gt;0,1,IF(Dissimilarity!FM9="X",1,0))</f>
        <v>0</v>
      </c>
      <c r="FN6">
        <f>IF(SUM(Dissimilarity!FN9)&gt;0,1,IF(Dissimilarity!FN9="X",1,0))</f>
        <v>0</v>
      </c>
      <c r="FO6">
        <f>IF(SUM(Dissimilarity!FO9)&gt;0,1,IF(Dissimilarity!FO9="X",1,0))</f>
        <v>0</v>
      </c>
      <c r="FP6">
        <f>IF(SUM(Dissimilarity!FP9)&gt;0,1,IF(Dissimilarity!FP9="X",1,0))</f>
        <v>0</v>
      </c>
      <c r="FQ6">
        <f>IF(SUM(Dissimilarity!FQ9)&gt;0,1,IF(Dissimilarity!FQ9="X",1,0))</f>
        <v>0</v>
      </c>
      <c r="FR6">
        <f>IF(SUM(Dissimilarity!FR9)&gt;0,1,IF(Dissimilarity!FR9="X",1,0))</f>
        <v>0</v>
      </c>
      <c r="FS6">
        <f>IF(SUM(Dissimilarity!FS9)&gt;0,1,IF(Dissimilarity!FS9="X",1,0))</f>
        <v>0</v>
      </c>
      <c r="FT6">
        <f>IF(SUM(Dissimilarity!FT9)&gt;0,1,IF(Dissimilarity!FT9="X",1,0))</f>
        <v>0</v>
      </c>
      <c r="FU6">
        <f>IF(SUM(Dissimilarity!FU9)&gt;0,1,IF(Dissimilarity!FU9="X",1,0))</f>
        <v>0</v>
      </c>
      <c r="FV6">
        <f>IF(SUM(Dissimilarity!FV9)&gt;0,1,IF(Dissimilarity!FV9="X",1,0))</f>
        <v>0</v>
      </c>
      <c r="FW6">
        <f>IF(SUM(Dissimilarity!FW9)&gt;0,1,IF(Dissimilarity!FW9="X",1,0))</f>
        <v>1</v>
      </c>
      <c r="FX6">
        <f>IF(SUM(Dissimilarity!FX9)&gt;0,1,IF(Dissimilarity!FX9="X",1,0))</f>
        <v>1</v>
      </c>
      <c r="FY6">
        <f>IF(SUM(Dissimilarity!FY9)&gt;0,1,IF(Dissimilarity!FY9="X",1,0))</f>
        <v>0</v>
      </c>
      <c r="FZ6">
        <f>IF(SUM(Dissimilarity!FZ9)&gt;0,1,IF(Dissimilarity!FZ9="X",1,0))</f>
        <v>0</v>
      </c>
      <c r="GA6">
        <f>IF(SUM(Dissimilarity!GA9)&gt;0,1,IF(Dissimilarity!GA9="X",1,0))</f>
        <v>0</v>
      </c>
      <c r="GB6">
        <f>IF(SUM(Dissimilarity!GB9)&gt;0,1,IF(Dissimilarity!GB9="X",1,0))</f>
        <v>0</v>
      </c>
      <c r="GC6">
        <f>IF(SUM(Dissimilarity!GC9)&gt;0,1,IF(Dissimilarity!GC9="X",1,0))</f>
        <v>0</v>
      </c>
      <c r="GD6">
        <f>IF(SUM(Dissimilarity!GD9)&gt;0,1,IF(Dissimilarity!GD9="X",1,0))</f>
        <v>0</v>
      </c>
      <c r="GE6">
        <f>IF(SUM(Dissimilarity!GE9)&gt;0,1,IF(Dissimilarity!GE9="X",1,0))</f>
        <v>0</v>
      </c>
      <c r="GF6">
        <f>IF(SUM(Dissimilarity!GF9)&gt;0,1,IF(Dissimilarity!GF9="X",1,0))</f>
        <v>1</v>
      </c>
      <c r="GG6">
        <f>IF(SUM(Dissimilarity!GG9)&gt;0,1,IF(Dissimilarity!GG9="X",1,0))</f>
        <v>0</v>
      </c>
      <c r="GH6">
        <f>IF(SUM(Dissimilarity!GH9)&gt;0,1,IF(Dissimilarity!GH9="X",1,0))</f>
        <v>1</v>
      </c>
      <c r="GI6">
        <f>IF(SUM(Dissimilarity!GI9)&gt;0,1,IF(Dissimilarity!GI9="X",1,0))</f>
        <v>0</v>
      </c>
      <c r="GJ6">
        <f>IF(SUM(Dissimilarity!GJ9)&gt;0,1,IF(Dissimilarity!GJ9="X",1,0))</f>
        <v>0</v>
      </c>
      <c r="GK6">
        <f>IF(SUM(Dissimilarity!GK9)&gt;0,1,IF(Dissimilarity!GK9="X",1,0))</f>
        <v>0</v>
      </c>
      <c r="GL6">
        <f>IF(SUM(Dissimilarity!GL9)&gt;0,1,IF(Dissimilarity!GL9="X",1,0))</f>
        <v>1</v>
      </c>
      <c r="GM6">
        <f>IF(SUM(Dissimilarity!GM9)&gt;0,1,IF(Dissimilarity!GM9="X",1,0))</f>
        <v>1</v>
      </c>
      <c r="GN6">
        <f>IF(SUM(Dissimilarity!GN9)&gt;0,1,IF(Dissimilarity!GN9="X",1,0))</f>
        <v>1</v>
      </c>
      <c r="GO6">
        <f>IF(SUM(Dissimilarity!GO9)&gt;0,1,IF(Dissimilarity!GO9="X",1,0))</f>
        <v>0</v>
      </c>
      <c r="GP6">
        <f>IF(SUM(Dissimilarity!GP9)&gt;0,1,IF(Dissimilarity!GP9="X",1,0))</f>
        <v>1</v>
      </c>
      <c r="GQ6">
        <f>IF(SUM(Dissimilarity!GQ9)&gt;0,1,IF(Dissimilarity!GQ9="X",1,0))</f>
        <v>0</v>
      </c>
      <c r="GR6">
        <f>IF(SUM(Dissimilarity!GR9)&gt;0,1,IF(Dissimilarity!GR9="X",1,0))</f>
        <v>0</v>
      </c>
      <c r="GS6">
        <f>IF(SUM(Dissimilarity!GS9)&gt;0,1,IF(Dissimilarity!GS9="X",1,0))</f>
        <v>0</v>
      </c>
      <c r="GT6">
        <f>IF(SUM(Dissimilarity!GT9)&gt;0,1,IF(Dissimilarity!GT9="X",1,0))</f>
        <v>0</v>
      </c>
      <c r="GU6">
        <f>IF(SUM(Dissimilarity!GU9)&gt;0,1,IF(Dissimilarity!GU9="X",1,0))</f>
        <v>1</v>
      </c>
      <c r="GV6">
        <f>IF(SUM(Dissimilarity!GV9)&gt;0,1,IF(Dissimilarity!GV9="X",1,0))</f>
        <v>0</v>
      </c>
      <c r="GW6">
        <f>IF(SUM(Dissimilarity!GW9)&gt;0,1,IF(Dissimilarity!GW9="X",1,0))</f>
        <v>0</v>
      </c>
      <c r="GX6">
        <f>IF(SUM(Dissimilarity!GX9)&gt;0,1,IF(Dissimilarity!GX9="X",1,0))</f>
        <v>1</v>
      </c>
      <c r="GY6">
        <f>IF(SUM(Dissimilarity!GY9)&gt;0,1,IF(Dissimilarity!GY9="X",1,0))</f>
        <v>0</v>
      </c>
      <c r="GZ6">
        <f>IF(SUM(Dissimilarity!GZ9)&gt;0,1,IF(Dissimilarity!GZ9="X",1,0))</f>
        <v>0</v>
      </c>
      <c r="HA6">
        <f>IF(SUM(Dissimilarity!HA9)&gt;0,1,IF(Dissimilarity!HA9="X",1,0))</f>
        <v>1</v>
      </c>
      <c r="HB6">
        <f>IF(SUM(Dissimilarity!HB9)&gt;0,1,IF(Dissimilarity!HB9="X",1,0))</f>
        <v>1</v>
      </c>
      <c r="HC6">
        <f>IF(SUM(Dissimilarity!HC9)&gt;0,1,IF(Dissimilarity!HC9="X",1,0))</f>
        <v>0</v>
      </c>
      <c r="HD6">
        <f>IF(SUM(Dissimilarity!HD9)&gt;0,1,IF(Dissimilarity!HD9="X",1,0))</f>
        <v>0</v>
      </c>
      <c r="HE6">
        <f>IF(SUM(Dissimilarity!HE9)&gt;0,1,IF(Dissimilarity!HE9="X",1,0))</f>
        <v>0</v>
      </c>
      <c r="HF6">
        <f>IF(SUM(Dissimilarity!HF9)&gt;0,1,IF(Dissimilarity!HF9="X",1,0))</f>
        <v>0</v>
      </c>
      <c r="HG6">
        <f>IF(SUM(Dissimilarity!HG9)&gt;0,1,IF(Dissimilarity!HG9="X",1,0))</f>
        <v>0</v>
      </c>
      <c r="HH6">
        <f>IF(SUM(Dissimilarity!HH9)&gt;0,1,IF(Dissimilarity!HH9="X",1,0))</f>
        <v>0</v>
      </c>
      <c r="HI6">
        <f>IF(SUM(Dissimilarity!HI9)&gt;0,1,IF(Dissimilarity!HI9="X",1,0))</f>
        <v>0</v>
      </c>
      <c r="HJ6">
        <f>IF(SUM(Dissimilarity!HJ9)&gt;0,1,IF(Dissimilarity!HJ9="X",1,0))</f>
        <v>1</v>
      </c>
      <c r="HK6">
        <f>IF(SUM(Dissimilarity!HK9)&gt;0,1,IF(Dissimilarity!HK9="X",1,0))</f>
        <v>0</v>
      </c>
      <c r="HL6">
        <f>IF(SUM(Dissimilarity!HL9)&gt;0,1,IF(Dissimilarity!HL9="X",1,0))</f>
        <v>1</v>
      </c>
      <c r="HM6">
        <f>IF(SUM(Dissimilarity!HM9)&gt;0,1,IF(Dissimilarity!HM9="X",1,0))</f>
        <v>0</v>
      </c>
      <c r="HN6">
        <f>IF(SUM(Dissimilarity!HN9)&gt;0,1,IF(Dissimilarity!HN9="X",1,0))</f>
        <v>0</v>
      </c>
      <c r="HO6">
        <f>IF(SUM(Dissimilarity!HO9)&gt;0,1,IF(Dissimilarity!HO9="X",1,0))</f>
        <v>0</v>
      </c>
      <c r="HP6">
        <f>IF(SUM(Dissimilarity!HP9)&gt;0,1,IF(Dissimilarity!HP9="X",1,0))</f>
        <v>0</v>
      </c>
      <c r="HQ6">
        <f>IF(SUM(Dissimilarity!HQ9)&gt;0,1,IF(Dissimilarity!HQ9="X",1,0))</f>
        <v>0</v>
      </c>
      <c r="HR6">
        <f>IF(SUM(Dissimilarity!HR9)&gt;0,1,IF(Dissimilarity!HR9="X",1,0))</f>
        <v>0</v>
      </c>
      <c r="HS6">
        <f>IF(SUM(Dissimilarity!HS9)&gt;0,1,IF(Dissimilarity!HS9="X",1,0))</f>
        <v>0</v>
      </c>
      <c r="HT6">
        <f>IF(SUM(Dissimilarity!HT9)&gt;0,1,IF(Dissimilarity!HT9="X",1,0))</f>
        <v>0</v>
      </c>
      <c r="HU6">
        <f>IF(SUM(Dissimilarity!HU9)&gt;0,1,IF(Dissimilarity!HU9="X",1,0))</f>
        <v>0</v>
      </c>
      <c r="HV6">
        <f>IF(SUM(Dissimilarity!HV9)&gt;0,1,IF(Dissimilarity!HV9="X",1,0))</f>
        <v>0</v>
      </c>
      <c r="HW6">
        <f>IF(SUM(Dissimilarity!HW9)&gt;0,1,IF(Dissimilarity!HW9="X",1,0))</f>
        <v>1</v>
      </c>
      <c r="HX6">
        <f>IF(SUM(Dissimilarity!HX9)&gt;0,1,IF(Dissimilarity!HX9="X",1,0))</f>
        <v>0</v>
      </c>
      <c r="HY6">
        <f>IF(SUM(Dissimilarity!HY9)&gt;0,1,IF(Dissimilarity!HY9="X",1,0))</f>
        <v>0</v>
      </c>
      <c r="HZ6">
        <f>IF(SUM(Dissimilarity!HZ9)&gt;0,1,IF(Dissimilarity!HZ9="X",1,0))</f>
        <v>1</v>
      </c>
      <c r="IA6">
        <f>IF(SUM(Dissimilarity!IA9)&gt;0,1,IF(Dissimilarity!IA9="X",1,0))</f>
        <v>1</v>
      </c>
      <c r="IB6">
        <f>IF(SUM(Dissimilarity!IB9)&gt;0,1,IF(Dissimilarity!IB9="X",1,0))</f>
        <v>0</v>
      </c>
      <c r="IC6">
        <f>IF(SUM(Dissimilarity!IC9)&gt;0,1,IF(Dissimilarity!IC9="X",1,0))</f>
        <v>0</v>
      </c>
      <c r="ID6">
        <f>IF(SUM(Dissimilarity!ID9)&gt;0,1,IF(Dissimilarity!ID9="X",1,0))</f>
        <v>1</v>
      </c>
      <c r="IE6">
        <f>IF(SUM(Dissimilarity!IE9)&gt;0,1,IF(Dissimilarity!IE9="X",1,0))</f>
        <v>0</v>
      </c>
      <c r="IF6">
        <f>IF(SUM(Dissimilarity!IF9)&gt;0,1,IF(Dissimilarity!IF9="X",1,0))</f>
        <v>1</v>
      </c>
      <c r="IG6">
        <f>IF(SUM(Dissimilarity!IG9)&gt;0,1,IF(Dissimilarity!IG9="X",1,0))</f>
        <v>0</v>
      </c>
      <c r="IH6">
        <f>IF(SUM(Dissimilarity!IH9)&gt;0,1,IF(Dissimilarity!IH9="X",1,0))</f>
        <v>0</v>
      </c>
      <c r="II6">
        <f>IF(SUM(Dissimilarity!II9)&gt;0,1,IF(Dissimilarity!II9="X",1,0))</f>
        <v>0</v>
      </c>
      <c r="IJ6">
        <f>IF(SUM(Dissimilarity!IJ9)&gt;0,1,IF(Dissimilarity!IJ9="X",1,0))</f>
        <v>1</v>
      </c>
      <c r="IK6">
        <f>IF(SUM(Dissimilarity!IK9)&gt;0,1,IF(Dissimilarity!IK9="X",1,0))</f>
        <v>0</v>
      </c>
      <c r="IL6">
        <f>IF(SUM(Dissimilarity!IL9)&gt;0,1,IF(Dissimilarity!IL9="X",1,0))</f>
        <v>1</v>
      </c>
      <c r="IM6">
        <f>IF(SUM(Dissimilarity!IM9)&gt;0,1,IF(Dissimilarity!IM9="X",1,0))</f>
        <v>0</v>
      </c>
      <c r="IN6">
        <f>IF(SUM(Dissimilarity!IN9)&gt;0,1,IF(Dissimilarity!IN9="X",1,0))</f>
        <v>1</v>
      </c>
      <c r="IO6">
        <f>IF(SUM(Dissimilarity!IO9)&gt;0,1,IF(Dissimilarity!IO9="X",1,0))</f>
        <v>0</v>
      </c>
      <c r="IP6">
        <f>IF(SUM(Dissimilarity!IP9)&gt;0,1,IF(Dissimilarity!IP9="X",1,0))</f>
        <v>1</v>
      </c>
      <c r="IQ6">
        <f>IF(SUM(Dissimilarity!IQ9)&gt;0,1,IF(Dissimilarity!IQ9="X",1,0))</f>
        <v>0</v>
      </c>
      <c r="IR6">
        <f>IF(SUM(Dissimilarity!IR9)&gt;0,1,IF(Dissimilarity!IR9="X",1,0))</f>
        <v>0</v>
      </c>
      <c r="IS6">
        <f>IF(SUM(Dissimilarity!IS9)&gt;0,1,IF(Dissimilarity!IS9="X",1,0))</f>
        <v>1</v>
      </c>
      <c r="IT6">
        <f>IF(SUM(Dissimilarity!IT9)&gt;0,1,IF(Dissimilarity!IT9="X",1,0))</f>
        <v>0</v>
      </c>
      <c r="IU6">
        <f>IF(SUM(Dissimilarity!IU9)&gt;0,1,IF(Dissimilarity!IU9="X",1,0))</f>
        <v>0</v>
      </c>
      <c r="IV6">
        <f>IF(SUM(Dissimilarity!IV9)&gt;0,1,IF(Dissimilarity!IV9="X",1,0))</f>
        <v>0</v>
      </c>
      <c r="IW6">
        <f>IF(SUM(Dissimilarity!IW9)&gt;0,1,IF(Dissimilarity!IW9="X",1,0))</f>
        <v>0</v>
      </c>
      <c r="IX6">
        <f>IF(SUM(Dissimilarity!IX9)&gt;0,1,IF(Dissimilarity!IX9="X",1,0))</f>
        <v>0</v>
      </c>
      <c r="IY6">
        <f>IF(SUM(Dissimilarity!IY9)&gt;0,1,IF(Dissimilarity!IY9="X",1,0))</f>
        <v>0</v>
      </c>
      <c r="IZ6">
        <f>IF(SUM(Dissimilarity!IZ9)&gt;0,1,IF(Dissimilarity!IZ9="X",1,0))</f>
        <v>0</v>
      </c>
      <c r="JA6">
        <f>IF(SUM(Dissimilarity!JA9)&gt;0,1,IF(Dissimilarity!JA9="X",1,0))</f>
        <v>0</v>
      </c>
      <c r="JB6">
        <f>IF(SUM(Dissimilarity!JB9)&gt;0,1,IF(Dissimilarity!JB9="X",1,0))</f>
        <v>0</v>
      </c>
      <c r="JC6">
        <f>IF(SUM(Dissimilarity!JC9)&gt;0,1,IF(Dissimilarity!JC9="X",1,0))</f>
        <v>0</v>
      </c>
      <c r="JD6">
        <f>IF(SUM(Dissimilarity!JD9)&gt;0,1,IF(Dissimilarity!JD9="X",1,0))</f>
        <v>0</v>
      </c>
      <c r="JE6">
        <f>IF(SUM(Dissimilarity!JE9)&gt;0,1,IF(Dissimilarity!JE9="X",1,0))</f>
        <v>0</v>
      </c>
      <c r="JF6">
        <f>IF(SUM(Dissimilarity!JF9)&gt;0,1,IF(Dissimilarity!JF9="X",1,0))</f>
        <v>0</v>
      </c>
      <c r="JG6">
        <f>IF(SUM(Dissimilarity!JG9)&gt;0,1,IF(Dissimilarity!JG9="X",1,0))</f>
        <v>1</v>
      </c>
      <c r="JH6">
        <f>IF(SUM(Dissimilarity!JH9)&gt;0,1,IF(Dissimilarity!JH9="X",1,0))</f>
        <v>0</v>
      </c>
      <c r="JI6">
        <f>IF(SUM(Dissimilarity!JI9)&gt;0,1,IF(Dissimilarity!JI9="X",1,0))</f>
        <v>0</v>
      </c>
      <c r="JJ6">
        <f>IF(SUM(Dissimilarity!JJ9)&gt;0,1,IF(Dissimilarity!JJ9="X",1,0))</f>
        <v>1</v>
      </c>
      <c r="JK6">
        <f>IF(SUM(Dissimilarity!JK9)&gt;0,1,IF(Dissimilarity!JK9="X",1,0))</f>
        <v>0</v>
      </c>
      <c r="JL6">
        <f>IF(SUM(Dissimilarity!JL9)&gt;0,1,IF(Dissimilarity!JL9="X",1,0))</f>
        <v>1</v>
      </c>
      <c r="JM6">
        <f>IF(SUM(Dissimilarity!JM9)&gt;0,1,IF(Dissimilarity!JM9="X",1,0))</f>
        <v>0</v>
      </c>
      <c r="JN6">
        <f>IF(SUM(Dissimilarity!JN9)&gt;0,1,IF(Dissimilarity!JN9="X",1,0))</f>
        <v>0</v>
      </c>
      <c r="JO6">
        <f>IF(SUM(Dissimilarity!JO9)&gt;0,1,IF(Dissimilarity!JO9="X",1,0))</f>
        <v>1</v>
      </c>
      <c r="JP6">
        <f>IF(SUM(Dissimilarity!JP9)&gt;0,1,IF(Dissimilarity!JP9="X",1,0))</f>
        <v>1</v>
      </c>
      <c r="JQ6">
        <f>IF(SUM(Dissimilarity!JQ9)&gt;0,1,IF(Dissimilarity!JQ9="X",1,0))</f>
        <v>0</v>
      </c>
      <c r="JR6">
        <f>IF(SUM(Dissimilarity!JR9)&gt;0,1,IF(Dissimilarity!JR9="X",1,0))</f>
        <v>1</v>
      </c>
      <c r="JS6">
        <f>IF(SUM(Dissimilarity!JS9)&gt;0,1,IF(Dissimilarity!JS9="X",1,0))</f>
        <v>0</v>
      </c>
      <c r="JT6">
        <f>IF(SUM(Dissimilarity!JT9)&gt;0,1,IF(Dissimilarity!JT9="X",1,0))</f>
        <v>0</v>
      </c>
      <c r="JU6">
        <f>IF(SUM(Dissimilarity!JU9)&gt;0,1,IF(Dissimilarity!JU9="X",1,0))</f>
        <v>0</v>
      </c>
      <c r="JV6">
        <f>IF(SUM(Dissimilarity!JV9)&gt;0,1,IF(Dissimilarity!JV9="X",1,0))</f>
        <v>0</v>
      </c>
      <c r="JW6">
        <f>IF(SUM(Dissimilarity!JW9)&gt;0,1,IF(Dissimilarity!JW9="X",1,0))</f>
        <v>0</v>
      </c>
      <c r="JX6">
        <f>IF(SUM(Dissimilarity!JX9)&gt;0,1,IF(Dissimilarity!JX9="X",1,0))</f>
        <v>0</v>
      </c>
      <c r="JY6">
        <f>IF(SUM(Dissimilarity!JY9)&gt;0,1,IF(Dissimilarity!JY9="X",1,0))</f>
        <v>1</v>
      </c>
      <c r="JZ6">
        <f>IF(SUM(Dissimilarity!JZ9)&gt;0,1,IF(Dissimilarity!JZ9="X",1,0))</f>
        <v>0</v>
      </c>
      <c r="KA6">
        <f>IF(SUM(Dissimilarity!KA9)&gt;0,1,IF(Dissimilarity!KA9="X",1,0))</f>
        <v>0</v>
      </c>
      <c r="KB6">
        <f>IF(SUM(Dissimilarity!KB9)&gt;0,1,IF(Dissimilarity!KB9="X",1,0))</f>
        <v>1</v>
      </c>
      <c r="KC6">
        <f>IF(SUM(Dissimilarity!KC9)&gt;0,1,IF(Dissimilarity!KC9="X",1,0))</f>
        <v>0</v>
      </c>
      <c r="KD6">
        <f>IF(SUM(Dissimilarity!KD9)&gt;0,1,IF(Dissimilarity!KD9="X",1,0))</f>
        <v>0</v>
      </c>
      <c r="KE6">
        <f>IF(SUM(Dissimilarity!KE9)&gt;0,1,IF(Dissimilarity!KE9="X",1,0))</f>
        <v>0</v>
      </c>
      <c r="KF6">
        <f>IF(SUM(Dissimilarity!KF9)&gt;0,1,IF(Dissimilarity!KF9="X",1,0))</f>
        <v>0</v>
      </c>
      <c r="KG6">
        <f>IF(SUM(Dissimilarity!KG9)&gt;0,1,IF(Dissimilarity!KG9="X",1,0))</f>
        <v>0</v>
      </c>
      <c r="KH6">
        <f>IF(SUM(Dissimilarity!KH9)&gt;0,1,IF(Dissimilarity!KH9="X",1,0))</f>
        <v>0</v>
      </c>
      <c r="KI6">
        <f>IF(SUM(Dissimilarity!KI9)&gt;0,1,IF(Dissimilarity!KI9="X",1,0))</f>
        <v>0</v>
      </c>
      <c r="KJ6">
        <f>IF(SUM(Dissimilarity!KJ9)&gt;0,1,IF(Dissimilarity!KJ9="X",1,0))</f>
        <v>0</v>
      </c>
      <c r="KK6">
        <f>IF(SUM(Dissimilarity!KK9)&gt;0,1,IF(Dissimilarity!KK9="X",1,0))</f>
        <v>0</v>
      </c>
      <c r="KL6">
        <f>IF(SUM(Dissimilarity!KL9)&gt;0,1,IF(Dissimilarity!KL9="X",1,0))</f>
        <v>0</v>
      </c>
      <c r="KM6">
        <f>IF(SUM(Dissimilarity!KM9)&gt;0,1,IF(Dissimilarity!KM9="X",1,0))</f>
        <v>0</v>
      </c>
      <c r="KN6">
        <f>IF(SUM(Dissimilarity!KN9)&gt;0,1,IF(Dissimilarity!KN9="X",1,0))</f>
        <v>0</v>
      </c>
      <c r="KO6">
        <f>IF(SUM(Dissimilarity!KO9)&gt;0,1,IF(Dissimilarity!KO9="X",1,0))</f>
        <v>0</v>
      </c>
      <c r="KP6">
        <f>IF(SUM(Dissimilarity!KP9)&gt;0,1,IF(Dissimilarity!KP9="X",1,0))</f>
        <v>0</v>
      </c>
      <c r="KQ6">
        <f>IF(SUM(Dissimilarity!KQ9)&gt;0,1,IF(Dissimilarity!KQ9="X",1,0))</f>
        <v>0</v>
      </c>
      <c r="KR6">
        <f>IF(SUM(Dissimilarity!KR9)&gt;0,1,IF(Dissimilarity!KR9="X",1,0))</f>
        <v>0</v>
      </c>
      <c r="KS6">
        <f>IF(SUM(Dissimilarity!KS9)&gt;0,1,IF(Dissimilarity!KS9="X",1,0))</f>
        <v>0</v>
      </c>
      <c r="KT6">
        <f>IF(SUM(Dissimilarity!KT9)&gt;0,1,IF(Dissimilarity!KT9="X",1,0))</f>
        <v>0</v>
      </c>
      <c r="KU6">
        <f>IF(SUM(Dissimilarity!KU9)&gt;0,1,IF(Dissimilarity!KU9="X",1,0))</f>
        <v>0</v>
      </c>
      <c r="KV6">
        <f>IF(SUM(Dissimilarity!KV9)&gt;0,1,IF(Dissimilarity!KV9="X",1,0))</f>
        <v>0</v>
      </c>
      <c r="KW6">
        <f>IF(SUM(Dissimilarity!KW9)&gt;0,1,IF(Dissimilarity!KW9="X",1,0))</f>
        <v>0</v>
      </c>
      <c r="KX6">
        <f>IF(SUM(Dissimilarity!KX9)&gt;0,1,IF(Dissimilarity!KX9="X",1,0))</f>
        <v>0</v>
      </c>
      <c r="KY6">
        <f>IF(SUM(Dissimilarity!KY9)&gt;0,1,IF(Dissimilarity!KY9="X",1,0))</f>
        <v>0</v>
      </c>
      <c r="KZ6">
        <f>IF(SUM(Dissimilarity!KZ9)&gt;0,1,IF(Dissimilarity!KZ9="X",1,0))</f>
        <v>0</v>
      </c>
      <c r="LA6">
        <f>IF(SUM(Dissimilarity!LA9)&gt;0,1,IF(Dissimilarity!LA9="X",1,0))</f>
        <v>0</v>
      </c>
      <c r="LB6">
        <f>IF(SUM(Dissimilarity!LB9)&gt;0,1,IF(Dissimilarity!LB9="X",1,0))</f>
        <v>0</v>
      </c>
      <c r="LC6">
        <f>IF(SUM(Dissimilarity!LC9)&gt;0,1,IF(Dissimilarity!LC9="X",1,0))</f>
        <v>0</v>
      </c>
      <c r="LD6">
        <f>IF(SUM(Dissimilarity!LD9)&gt;0,1,IF(Dissimilarity!LD9="X",1,0))</f>
        <v>0</v>
      </c>
      <c r="LE6">
        <f>IF(SUM(Dissimilarity!LE9)&gt;0,1,IF(Dissimilarity!LE9="X",1,0))</f>
        <v>0</v>
      </c>
      <c r="LF6">
        <f>IF(SUM(Dissimilarity!LF9)&gt;0,1,IF(Dissimilarity!LF9="X",1,0))</f>
        <v>0</v>
      </c>
      <c r="LG6">
        <f>IF(SUM(Dissimilarity!LG9)&gt;0,1,IF(Dissimilarity!LG9="X",1,0))</f>
        <v>0</v>
      </c>
      <c r="LH6">
        <f>IF(SUM(Dissimilarity!LH9)&gt;0,1,IF(Dissimilarity!LH9="X",1,0))</f>
        <v>0</v>
      </c>
      <c r="LI6">
        <f>IF(SUM(Dissimilarity!LI9)&gt;0,1,IF(Dissimilarity!LI9="X",1,0))</f>
        <v>0</v>
      </c>
      <c r="LJ6">
        <f>IF(SUM(Dissimilarity!LJ9)&gt;0,1,IF(Dissimilarity!LJ9="X",1,0))</f>
        <v>0</v>
      </c>
      <c r="LK6">
        <f>IF(SUM(Dissimilarity!LK9)&gt;0,1,IF(Dissimilarity!LK9="X",1,0))</f>
        <v>0</v>
      </c>
      <c r="LL6">
        <f>IF(SUM(Dissimilarity!LL9)&gt;0,1,IF(Dissimilarity!LL9="X",1,0))</f>
        <v>0</v>
      </c>
      <c r="LM6">
        <f>IF(SUM(Dissimilarity!LM9)&gt;0,1,IF(Dissimilarity!LM9="X",1,0))</f>
        <v>0</v>
      </c>
      <c r="LN6">
        <f>IF(SUM(Dissimilarity!LN9)&gt;0,1,IF(Dissimilarity!LN9="X",1,0))</f>
        <v>0</v>
      </c>
      <c r="LO6">
        <f>IF(SUM(Dissimilarity!LO9)&gt;0,1,IF(Dissimilarity!LO9="X",1,0))</f>
        <v>0</v>
      </c>
      <c r="LP6">
        <f>IF(SUM(Dissimilarity!LP9)&gt;0,1,IF(Dissimilarity!LP9="X",1,0))</f>
        <v>0</v>
      </c>
      <c r="LQ6">
        <f>IF(SUM(Dissimilarity!LQ9)&gt;0,1,IF(Dissimilarity!LQ9="X",1,0))</f>
        <v>0</v>
      </c>
      <c r="LR6">
        <f>IF(SUM(Dissimilarity!LR9)&gt;0,1,IF(Dissimilarity!LR9="X",1,0))</f>
        <v>0</v>
      </c>
      <c r="LS6">
        <f>IF(SUM(Dissimilarity!LS9)&gt;0,1,IF(Dissimilarity!LS9="X",1,0))</f>
        <v>0</v>
      </c>
      <c r="LT6">
        <f>IF(SUM(Dissimilarity!LT9)&gt;0,1,IF(Dissimilarity!LT9="X",1,0))</f>
        <v>0</v>
      </c>
      <c r="LU6">
        <f>IF(SUM(Dissimilarity!LU9)&gt;0,1,IF(Dissimilarity!LU9="X",1,0))</f>
        <v>0</v>
      </c>
      <c r="LV6">
        <f>IF(SUM(Dissimilarity!LV9)&gt;0,1,IF(Dissimilarity!LV9="X",1,0))</f>
        <v>0</v>
      </c>
      <c r="LW6">
        <f>IF(SUM(Dissimilarity!LW9)&gt;0,1,IF(Dissimilarity!LW9="X",1,0))</f>
        <v>0</v>
      </c>
      <c r="LX6">
        <f>IF(SUM(Dissimilarity!LX9)&gt;0,1,IF(Dissimilarity!LX9="X",1,0))</f>
        <v>0</v>
      </c>
      <c r="LY6">
        <f>IF(SUM(Dissimilarity!LY9)&gt;0,1,IF(Dissimilarity!LY9="X",1,0))</f>
        <v>0</v>
      </c>
      <c r="LZ6">
        <f>IF(SUM(Dissimilarity!LZ9)&gt;0,1,IF(Dissimilarity!LZ9="X",1,0))</f>
        <v>1</v>
      </c>
      <c r="MA6">
        <f>IF(SUM(Dissimilarity!MA9)&gt;0,1,IF(Dissimilarity!MA9="X",1,0))</f>
        <v>0</v>
      </c>
      <c r="MB6">
        <f>IF(SUM(Dissimilarity!MB9)&gt;0,1,IF(Dissimilarity!MB9="X",1,0))</f>
        <v>0</v>
      </c>
      <c r="MC6">
        <f>IF(SUM(Dissimilarity!MC9)&gt;0,1,IF(Dissimilarity!MC9="X",1,0))</f>
        <v>1</v>
      </c>
      <c r="MD6">
        <f>IF(SUM(Dissimilarity!MD9)&gt;0,1,IF(Dissimilarity!MD9="X",1,0))</f>
        <v>1</v>
      </c>
      <c r="ME6">
        <f>IF(SUM(Dissimilarity!ME9)&gt;0,1,IF(Dissimilarity!ME9="X",1,0))</f>
        <v>0</v>
      </c>
      <c r="MF6">
        <f>IF(SUM(Dissimilarity!MF9)&gt;0,1,IF(Dissimilarity!MF9="X",1,0))</f>
        <v>0</v>
      </c>
      <c r="MG6">
        <f>IF(SUM(Dissimilarity!MG9)&gt;0,1,IF(Dissimilarity!MG9="X",1,0))</f>
        <v>0</v>
      </c>
      <c r="MH6">
        <f>IF(SUM(Dissimilarity!MH9)&gt;0,1,IF(Dissimilarity!MH9="X",1,0))</f>
        <v>0</v>
      </c>
      <c r="MI6">
        <f>IF(SUM(Dissimilarity!MI9)&gt;0,1,IF(Dissimilarity!MI9="X",1,0))</f>
        <v>1</v>
      </c>
      <c r="MJ6">
        <f>IF(SUM(Dissimilarity!MJ9)&gt;0,1,IF(Dissimilarity!MJ9="X",1,0))</f>
        <v>1</v>
      </c>
      <c r="MK6">
        <f>IF(SUM(Dissimilarity!MK9)&gt;0,1,IF(Dissimilarity!MK9="X",1,0))</f>
        <v>1</v>
      </c>
      <c r="ML6">
        <f>IF(SUM(Dissimilarity!ML9)&gt;0,1,IF(Dissimilarity!ML9="X",1,0))</f>
        <v>0</v>
      </c>
      <c r="MM6">
        <f>IF(SUM(Dissimilarity!MM9)&gt;0,1,IF(Dissimilarity!MM9="X",1,0))</f>
        <v>0</v>
      </c>
      <c r="MN6">
        <f>IF(SUM(Dissimilarity!MN9)&gt;0,1,IF(Dissimilarity!MN9="X",1,0))</f>
        <v>0</v>
      </c>
      <c r="MO6">
        <f>IF(SUM(Dissimilarity!MO9)&gt;0,1,IF(Dissimilarity!MO9="X",1,0))</f>
        <v>0</v>
      </c>
      <c r="MP6">
        <f>IF(SUM(Dissimilarity!MP9)&gt;0,1,IF(Dissimilarity!MP9="X",1,0))</f>
        <v>0</v>
      </c>
      <c r="MQ6">
        <f>IF(SUM(Dissimilarity!MQ9)&gt;0,1,IF(Dissimilarity!MQ9="X",1,0))</f>
        <v>0</v>
      </c>
      <c r="MR6">
        <f>IF(SUM(Dissimilarity!MR9)&gt;0,1,IF(Dissimilarity!MR9="X",1,0))</f>
        <v>1</v>
      </c>
      <c r="MS6">
        <f>IF(SUM(Dissimilarity!MS9)&gt;0,1,IF(Dissimilarity!MS9="X",1,0))</f>
        <v>0</v>
      </c>
      <c r="MT6">
        <f>IF(SUM(Dissimilarity!MT9)&gt;0,1,IF(Dissimilarity!MT9="X",1,0))</f>
        <v>0</v>
      </c>
      <c r="MU6">
        <f>IF(SUM(Dissimilarity!MU9)&gt;0,1,IF(Dissimilarity!MU9="X",1,0))</f>
        <v>1</v>
      </c>
      <c r="MV6">
        <f>IF(SUM(Dissimilarity!MV9)&gt;0,1,IF(Dissimilarity!MV9="X",1,0))</f>
        <v>0</v>
      </c>
      <c r="MW6">
        <f>IF(SUM(Dissimilarity!MW9)&gt;0,1,IF(Dissimilarity!MW9="X",1,0))</f>
        <v>0</v>
      </c>
      <c r="MX6">
        <f>IF(SUM(Dissimilarity!MX9)&gt;0,1,IF(Dissimilarity!MX9="X",1,0))</f>
        <v>0</v>
      </c>
      <c r="MY6">
        <f>IF(SUM(Dissimilarity!MY9)&gt;0,1,IF(Dissimilarity!MY9="X",1,0))</f>
        <v>1</v>
      </c>
      <c r="MZ6">
        <f>IF(SUM(Dissimilarity!MZ9)&gt;0,1,IF(Dissimilarity!MZ9="X",1,0))</f>
        <v>0</v>
      </c>
      <c r="NA6">
        <f>IF(SUM(Dissimilarity!NA9)&gt;0,1,IF(Dissimilarity!NA9="X",1,0))</f>
        <v>0</v>
      </c>
      <c r="NB6">
        <f>IF(SUM(Dissimilarity!NB9)&gt;0,1,IF(Dissimilarity!NB9="X",1,0))</f>
        <v>0</v>
      </c>
      <c r="NC6">
        <f>IF(SUM(Dissimilarity!NC9)&gt;0,1,IF(Dissimilarity!NC9="X",1,0))</f>
        <v>0</v>
      </c>
      <c r="ND6">
        <f>IF(SUM(Dissimilarity!ND9)&gt;0,1,IF(Dissimilarity!ND9="X",1,0))</f>
        <v>0</v>
      </c>
      <c r="NE6">
        <f>IF(SUM(Dissimilarity!NE9)&gt;0,1,IF(Dissimilarity!NE9="X",1,0))</f>
        <v>0</v>
      </c>
      <c r="NF6">
        <f>IF(SUM(Dissimilarity!NF9)&gt;0,1,IF(Dissimilarity!NF9="X",1,0))</f>
        <v>0</v>
      </c>
      <c r="NG6">
        <f>IF(SUM(Dissimilarity!NG9)&gt;0,1,IF(Dissimilarity!NG9="X",1,0))</f>
        <v>0</v>
      </c>
      <c r="NH6">
        <f>IF(SUM(Dissimilarity!NH9)&gt;0,1,IF(Dissimilarity!NH9="X",1,0))</f>
        <v>0</v>
      </c>
      <c r="NI6">
        <f>IF(SUM(Dissimilarity!NI9)&gt;0,1,IF(Dissimilarity!NI9="X",1,0))</f>
        <v>0</v>
      </c>
      <c r="NJ6">
        <f>IF(SUM(Dissimilarity!NJ9)&gt;0,1,IF(Dissimilarity!NJ9="X",1,0))</f>
        <v>0</v>
      </c>
      <c r="NK6">
        <f>IF(SUM(Dissimilarity!NK9)&gt;0,1,IF(Dissimilarity!NK9="X",1,0))</f>
        <v>0</v>
      </c>
      <c r="NL6">
        <f>IF(SUM(Dissimilarity!NL9)&gt;0,1,IF(Dissimilarity!NL9="X",1,0))</f>
        <v>1</v>
      </c>
      <c r="NM6">
        <f>IF(SUM(Dissimilarity!NM9)&gt;0,1,IF(Dissimilarity!NM9="X",1,0))</f>
        <v>0</v>
      </c>
      <c r="NN6">
        <f>IF(SUM(Dissimilarity!NN9)&gt;0,1,IF(Dissimilarity!NN9="X",1,0))</f>
        <v>0</v>
      </c>
      <c r="NO6">
        <f>IF(SUM(Dissimilarity!NO9)&gt;0,1,IF(Dissimilarity!NO9="X",1,0))</f>
        <v>1</v>
      </c>
      <c r="NP6">
        <f>IF(SUM(Dissimilarity!NP9)&gt;0,1,IF(Dissimilarity!NP9="X",1,0))</f>
        <v>0</v>
      </c>
      <c r="NQ6">
        <f>IF(SUM(Dissimilarity!NQ9)&gt;0,1,IF(Dissimilarity!NQ9="X",1,0))</f>
        <v>0</v>
      </c>
      <c r="NR6">
        <f>IF(SUM(Dissimilarity!NR9)&gt;0,1,IF(Dissimilarity!NR9="X",1,0))</f>
        <v>0</v>
      </c>
      <c r="NS6">
        <f>IF(SUM(Dissimilarity!NS9)&gt;0,1,IF(Dissimilarity!NS9="X",1,0))</f>
        <v>0</v>
      </c>
      <c r="NT6">
        <f>IF(SUM(Dissimilarity!NT9)&gt;0,1,IF(Dissimilarity!NT9="X",1,0))</f>
        <v>0</v>
      </c>
      <c r="NU6">
        <f>IF(SUM(Dissimilarity!NU9)&gt;0,1,IF(Dissimilarity!NU9="X",1,0))</f>
        <v>0</v>
      </c>
      <c r="NV6">
        <f>IF(SUM(Dissimilarity!NV9)&gt;0,1,IF(Dissimilarity!NV9="X",1,0))</f>
        <v>0</v>
      </c>
      <c r="NW6">
        <f>IF(SUM(Dissimilarity!NW9)&gt;0,1,IF(Dissimilarity!NW9="X",1,0))</f>
        <v>1</v>
      </c>
      <c r="NX6">
        <f>IF(SUM(Dissimilarity!NX9)&gt;0,1,IF(Dissimilarity!NX9="X",1,0))</f>
        <v>0</v>
      </c>
      <c r="NY6">
        <f>IF(SUM(Dissimilarity!NY9)&gt;0,1,IF(Dissimilarity!NY9="X",1,0))</f>
        <v>0</v>
      </c>
      <c r="NZ6">
        <f>IF(SUM(Dissimilarity!NZ9)&gt;0,1,IF(Dissimilarity!NZ9="X",1,0))</f>
        <v>0</v>
      </c>
      <c r="OA6">
        <f>IF(SUM(Dissimilarity!OA9)&gt;0,1,IF(Dissimilarity!OA9="X",1,0))</f>
        <v>1</v>
      </c>
      <c r="OB6">
        <f>IF(SUM(Dissimilarity!OB9)&gt;0,1,IF(Dissimilarity!OB9="X",1,0))</f>
        <v>1</v>
      </c>
      <c r="OC6">
        <f>IF(SUM(Dissimilarity!OC9)&gt;0,1,IF(Dissimilarity!OC9="X",1,0))</f>
        <v>1</v>
      </c>
      <c r="OD6">
        <f>IF(SUM(Dissimilarity!OD9)&gt;0,1,IF(Dissimilarity!OD9="X",1,0))</f>
        <v>0</v>
      </c>
      <c r="OE6">
        <f>IF(SUM(Dissimilarity!OE9)&gt;0,1,IF(Dissimilarity!OE9="X",1,0))</f>
        <v>0</v>
      </c>
      <c r="OF6">
        <f>IF(SUM(Dissimilarity!OF9)&gt;0,1,IF(Dissimilarity!OF9="X",1,0))</f>
        <v>0</v>
      </c>
      <c r="OG6">
        <f>IF(SUM(Dissimilarity!OG9)&gt;0,1,IF(Dissimilarity!OG9="X",1,0))</f>
        <v>0</v>
      </c>
      <c r="OH6">
        <f>IF(SUM(Dissimilarity!OH9)&gt;0,1,IF(Dissimilarity!OH9="X",1,0))</f>
        <v>0</v>
      </c>
      <c r="OI6">
        <f>IF(SUM(Dissimilarity!OI9)&gt;0,1,IF(Dissimilarity!OI9="X",1,0))</f>
        <v>0</v>
      </c>
      <c r="OJ6">
        <f>IF(SUM(Dissimilarity!OJ9)&gt;0,1,IF(Dissimilarity!OJ9="X",1,0))</f>
        <v>0</v>
      </c>
      <c r="OK6">
        <f>IF(SUM(Dissimilarity!OK9)&gt;0,1,IF(Dissimilarity!OK9="X",1,0))</f>
        <v>0</v>
      </c>
      <c r="OL6">
        <f>IF(SUM(Dissimilarity!OL9)&gt;0,1,IF(Dissimilarity!OL9="X",1,0))</f>
        <v>0</v>
      </c>
      <c r="OM6">
        <f>IF(SUM(Dissimilarity!OM9)&gt;0,1,IF(Dissimilarity!OM9="X",1,0))</f>
        <v>0</v>
      </c>
      <c r="ON6">
        <f>IF(SUM(Dissimilarity!ON9)&gt;0,1,IF(Dissimilarity!ON9="X",1,0))</f>
        <v>0</v>
      </c>
      <c r="OO6">
        <f>IF(SUM(Dissimilarity!OO9)&gt;0,1,IF(Dissimilarity!OO9="X",1,0))</f>
        <v>0</v>
      </c>
      <c r="OP6">
        <f>IF(SUM(Dissimilarity!OP9)&gt;0,1,IF(Dissimilarity!OP9="X",1,0))</f>
        <v>0</v>
      </c>
      <c r="OQ6">
        <f>IF(SUM(Dissimilarity!OQ9)&gt;0,1,IF(Dissimilarity!OQ9="X",1,0))</f>
        <v>0</v>
      </c>
      <c r="OR6">
        <f>IF(SUM(Dissimilarity!OR9)&gt;0,1,IF(Dissimilarity!OR9="X",1,0))</f>
        <v>0</v>
      </c>
      <c r="OS6">
        <f>IF(SUM(Dissimilarity!OS9)&gt;0,1,IF(Dissimilarity!OS9="X",1,0))</f>
        <v>0</v>
      </c>
      <c r="OT6">
        <f>IF(SUM(Dissimilarity!OT9)&gt;0,1,IF(Dissimilarity!OT9="X",1,0))</f>
        <v>0</v>
      </c>
      <c r="OU6">
        <f>IF(SUM(Dissimilarity!OU9)&gt;0,1,IF(Dissimilarity!OU9="X",1,0))</f>
        <v>1</v>
      </c>
      <c r="OV6">
        <f>IF(SUM(Dissimilarity!OV9)&gt;0,1,IF(Dissimilarity!OV9="X",1,0))</f>
        <v>0</v>
      </c>
      <c r="OW6">
        <f>IF(SUM(Dissimilarity!OW9)&gt;0,1,IF(Dissimilarity!OW9="X",1,0))</f>
        <v>0</v>
      </c>
      <c r="OX6">
        <f>IF(SUM(Dissimilarity!OX9)&gt;0,1,IF(Dissimilarity!OX9="X",1,0))</f>
        <v>0</v>
      </c>
      <c r="OY6">
        <f>IF(SUM(Dissimilarity!OY9)&gt;0,1,IF(Dissimilarity!OY9="X",1,0))</f>
        <v>1</v>
      </c>
      <c r="OZ6">
        <f>IF(SUM(Dissimilarity!OZ9)&gt;0,1,IF(Dissimilarity!OZ9="X",1,0))</f>
        <v>0</v>
      </c>
      <c r="PA6">
        <f>IF(SUM(Dissimilarity!PA9)&gt;0,1,IF(Dissimilarity!PA9="X",1,0))</f>
        <v>0</v>
      </c>
      <c r="PB6">
        <f>IF(SUM(Dissimilarity!PB9)&gt;0,1,IF(Dissimilarity!PB9="X",1,0))</f>
        <v>0</v>
      </c>
      <c r="PC6">
        <f>IF(SUM(Dissimilarity!PC9)&gt;0,1,IF(Dissimilarity!PC9="X",1,0))</f>
        <v>0</v>
      </c>
      <c r="PD6">
        <f>IF(SUM(Dissimilarity!PD9)&gt;0,1,IF(Dissimilarity!PD9="X",1,0))</f>
        <v>0</v>
      </c>
      <c r="PE6">
        <f>IF(SUM(Dissimilarity!PE9)&gt;0,1,IF(Dissimilarity!PE9="X",1,0))</f>
        <v>0</v>
      </c>
      <c r="PF6">
        <f>IF(SUM(Dissimilarity!PF9)&gt;0,1,IF(Dissimilarity!PF9="X",1,0))</f>
        <v>1</v>
      </c>
      <c r="PG6">
        <f>IF(SUM(Dissimilarity!PG9)&gt;0,1,IF(Dissimilarity!PG9="X",1,0))</f>
        <v>1</v>
      </c>
      <c r="PH6">
        <f>IF(SUM(Dissimilarity!PH9)&gt;0,1,IF(Dissimilarity!PH9="X",1,0))</f>
        <v>0</v>
      </c>
      <c r="PI6">
        <f>IF(SUM(Dissimilarity!PI9)&gt;0,1,IF(Dissimilarity!PI9="X",1,0))</f>
        <v>0</v>
      </c>
      <c r="PJ6">
        <f>IF(SUM(Dissimilarity!PJ9)&gt;0,1,IF(Dissimilarity!PJ9="X",1,0))</f>
        <v>0</v>
      </c>
      <c r="PK6">
        <f>IF(SUM(Dissimilarity!PK9)&gt;0,1,IF(Dissimilarity!PK9="X",1,0))</f>
        <v>0</v>
      </c>
      <c r="PL6">
        <f>IF(SUM(Dissimilarity!PL9)&gt;0,1,IF(Dissimilarity!PL9="X",1,0))</f>
        <v>1</v>
      </c>
      <c r="PM6">
        <f>IF(SUM(Dissimilarity!PM9)&gt;0,1,IF(Dissimilarity!PM9="X",1,0))</f>
        <v>0</v>
      </c>
      <c r="PN6">
        <f>IF(SUM(Dissimilarity!PN9)&gt;0,1,IF(Dissimilarity!PN9="X",1,0))</f>
        <v>0</v>
      </c>
      <c r="PO6">
        <f>IF(SUM(Dissimilarity!PO9)&gt;0,1,IF(Dissimilarity!PO9="X",1,0))</f>
        <v>0</v>
      </c>
      <c r="PP6">
        <f>IF(SUM(Dissimilarity!PP9)&gt;0,1,IF(Dissimilarity!PP9="X",1,0))</f>
        <v>0</v>
      </c>
      <c r="PQ6">
        <f>IF(SUM(Dissimilarity!PQ9)&gt;0,1,IF(Dissimilarity!PQ9="X",1,0))</f>
        <v>0</v>
      </c>
      <c r="PR6">
        <f>IF(SUM(Dissimilarity!PR9)&gt;0,1,IF(Dissimilarity!PR9="X",1,0))</f>
        <v>0</v>
      </c>
      <c r="PS6">
        <f>IF(SUM(Dissimilarity!PS9)&gt;0,1,IF(Dissimilarity!PS9="X",1,0))</f>
        <v>0</v>
      </c>
      <c r="PT6">
        <f>IF(SUM(Dissimilarity!PT9)&gt;0,1,IF(Dissimilarity!PT9="X",1,0))</f>
        <v>0</v>
      </c>
      <c r="PU6">
        <f>IF(SUM(Dissimilarity!PU9)&gt;0,1,IF(Dissimilarity!PU9="X",1,0))</f>
        <v>1</v>
      </c>
      <c r="PV6">
        <f>IF(SUM(Dissimilarity!PV9)&gt;0,1,IF(Dissimilarity!PV9="X",1,0))</f>
        <v>0</v>
      </c>
      <c r="PW6">
        <f>IF(SUM(Dissimilarity!PW9)&gt;0,1,IF(Dissimilarity!PW9="X",1,0))</f>
        <v>1</v>
      </c>
      <c r="PX6">
        <f>IF(SUM(Dissimilarity!PX9)&gt;0,1,IF(Dissimilarity!PX9="X",1,0))</f>
        <v>1</v>
      </c>
      <c r="PY6">
        <f>IF(SUM(Dissimilarity!PY9)&gt;0,1,IF(Dissimilarity!PY9="X",1,0))</f>
        <v>0</v>
      </c>
      <c r="PZ6">
        <f>IF(SUM(Dissimilarity!PZ9)&gt;0,1,IF(Dissimilarity!PZ9="X",1,0))</f>
        <v>0</v>
      </c>
      <c r="QA6">
        <f>IF(SUM(Dissimilarity!QA9)&gt;0,1,IF(Dissimilarity!QA9="X",1,0))</f>
        <v>1</v>
      </c>
      <c r="QB6">
        <f>IF(SUM(Dissimilarity!QB9)&gt;0,1,IF(Dissimilarity!QB9="X",1,0))</f>
        <v>0</v>
      </c>
      <c r="QC6">
        <f>IF(SUM(Dissimilarity!QC9)&gt;0,1,IF(Dissimilarity!QC9="X",1,0))</f>
        <v>0</v>
      </c>
      <c r="QD6">
        <f>IF(SUM(Dissimilarity!QD9)&gt;0,1,IF(Dissimilarity!QD9="X",1,0))</f>
        <v>0</v>
      </c>
      <c r="QE6">
        <f>IF(SUM(Dissimilarity!QE9)&gt;0,1,IF(Dissimilarity!QE9="X",1,0))</f>
        <v>0</v>
      </c>
      <c r="QF6">
        <f>IF(SUM(Dissimilarity!QF9)&gt;0,1,IF(Dissimilarity!QF9="X",1,0))</f>
        <v>0</v>
      </c>
      <c r="QG6">
        <f>IF(SUM(Dissimilarity!QG9)&gt;0,1,IF(Dissimilarity!QG9="X",1,0))</f>
        <v>0</v>
      </c>
      <c r="QH6">
        <f>IF(SUM(Dissimilarity!QH9)&gt;0,1,IF(Dissimilarity!QH9="X",1,0))</f>
        <v>0</v>
      </c>
      <c r="QI6">
        <f>IF(SUM(Dissimilarity!QI9)&gt;0,1,IF(Dissimilarity!QI9="X",1,0))</f>
        <v>0</v>
      </c>
      <c r="QJ6">
        <f>IF(SUM(Dissimilarity!QJ9)&gt;0,1,IF(Dissimilarity!QJ9="X",1,0))</f>
        <v>0</v>
      </c>
      <c r="QK6">
        <f>IF(SUM(Dissimilarity!QK9)&gt;0,1,IF(Dissimilarity!QK9="X",1,0))</f>
        <v>0</v>
      </c>
      <c r="QL6">
        <f>IF(SUM(Dissimilarity!QL9)&gt;0,1,IF(Dissimilarity!QL9="X",1,0))</f>
        <v>0</v>
      </c>
      <c r="QM6">
        <f>IF(SUM(Dissimilarity!QM9)&gt;0,1,IF(Dissimilarity!QM9="X",1,0))</f>
        <v>0</v>
      </c>
      <c r="QN6">
        <f>IF(SUM(Dissimilarity!QN9)&gt;0,1,IF(Dissimilarity!QN9="X",1,0))</f>
        <v>0</v>
      </c>
      <c r="QO6">
        <f>IF(SUM(Dissimilarity!QO9)&gt;0,1,IF(Dissimilarity!QO9="X",1,0))</f>
        <v>0</v>
      </c>
      <c r="QP6">
        <f>IF(SUM(Dissimilarity!QP9)&gt;0,1,IF(Dissimilarity!QP9="X",1,0))</f>
        <v>1</v>
      </c>
      <c r="QQ6">
        <f>IF(SUM(Dissimilarity!QQ9)&gt;0,1,IF(Dissimilarity!QQ9="X",1,0))</f>
        <v>1</v>
      </c>
      <c r="QR6">
        <f>IF(SUM(Dissimilarity!QR9)&gt;0,1,IF(Dissimilarity!QR9="X",1,0))</f>
        <v>0</v>
      </c>
      <c r="QS6">
        <f>IF(SUM(Dissimilarity!QS9)&gt;0,1,IF(Dissimilarity!QS9="X",1,0))</f>
        <v>0</v>
      </c>
      <c r="QT6">
        <f>IF(SUM(Dissimilarity!QT9)&gt;0,1,IF(Dissimilarity!QT9="X",1,0))</f>
        <v>0</v>
      </c>
      <c r="QU6">
        <f>IF(SUM(Dissimilarity!QU9)&gt;0,1,IF(Dissimilarity!QU9="X",1,0))</f>
        <v>0</v>
      </c>
      <c r="QV6">
        <f>IF(SUM(Dissimilarity!QV9)&gt;0,1,IF(Dissimilarity!QV9="X",1,0))</f>
        <v>1</v>
      </c>
      <c r="QW6">
        <f>IF(SUM(Dissimilarity!QW9)&gt;0,1,IF(Dissimilarity!QW9="X",1,0))</f>
        <v>0</v>
      </c>
      <c r="QX6">
        <f>IF(SUM(Dissimilarity!QX9)&gt;0,1,IF(Dissimilarity!QX9="X",1,0))</f>
        <v>0</v>
      </c>
      <c r="QY6">
        <f>IF(SUM(Dissimilarity!QY9)&gt;0,1,IF(Dissimilarity!QY9="X",1,0))</f>
        <v>0</v>
      </c>
      <c r="QZ6">
        <f>IF(SUM(Dissimilarity!QZ9)&gt;0,1,IF(Dissimilarity!QZ9="X",1,0))</f>
        <v>1</v>
      </c>
      <c r="RA6">
        <f>IF(SUM(Dissimilarity!RA9)&gt;0,1,IF(Dissimilarity!RA9="X",1,0))</f>
        <v>0</v>
      </c>
      <c r="RB6">
        <f>IF(SUM(Dissimilarity!RB9)&gt;0,1,IF(Dissimilarity!RB9="X",1,0))</f>
        <v>0</v>
      </c>
      <c r="RC6">
        <f>IF(SUM(Dissimilarity!RC9)&gt;0,1,IF(Dissimilarity!RC9="X",1,0))</f>
        <v>1</v>
      </c>
      <c r="RD6">
        <f>IF(SUM(Dissimilarity!RD9)&gt;0,1,IF(Dissimilarity!RD9="X",1,0))</f>
        <v>0</v>
      </c>
      <c r="RE6">
        <f>IF(SUM(Dissimilarity!RE9)&gt;0,1,IF(Dissimilarity!RE9="X",1,0))</f>
        <v>0</v>
      </c>
      <c r="RF6">
        <f>IF(SUM(Dissimilarity!RF9)&gt;0,1,IF(Dissimilarity!RF9="X",1,0))</f>
        <v>1</v>
      </c>
      <c r="RG6">
        <f>IF(SUM(Dissimilarity!RG9)&gt;0,1,IF(Dissimilarity!RG9="X",1,0))</f>
        <v>0</v>
      </c>
      <c r="RH6">
        <f>IF(SUM(Dissimilarity!RH9)&gt;0,1,IF(Dissimilarity!RH9="X",1,0))</f>
        <v>0</v>
      </c>
      <c r="RI6">
        <f>IF(SUM(Dissimilarity!RI9)&gt;0,1,IF(Dissimilarity!RI9="X",1,0))</f>
        <v>0</v>
      </c>
      <c r="RJ6">
        <f>IF(SUM(Dissimilarity!RJ9)&gt;0,1,IF(Dissimilarity!RJ9="X",1,0))</f>
        <v>0</v>
      </c>
      <c r="RK6">
        <f>IF(SUM(Dissimilarity!RK9)&gt;0,1,IF(Dissimilarity!RK9="X",1,0))</f>
        <v>1</v>
      </c>
      <c r="RL6">
        <f>IF(SUM(Dissimilarity!RL9)&gt;0,1,IF(Dissimilarity!RL9="X",1,0))</f>
        <v>0</v>
      </c>
      <c r="RM6">
        <f>IF(SUM(Dissimilarity!RM9)&gt;0,1,IF(Dissimilarity!RM9="X",1,0))</f>
        <v>1</v>
      </c>
      <c r="RN6">
        <f>IF(SUM(Dissimilarity!RN9)&gt;0,1,IF(Dissimilarity!RN9="X",1,0))</f>
        <v>0</v>
      </c>
      <c r="RO6">
        <f>IF(SUM(Dissimilarity!RO9)&gt;0,1,IF(Dissimilarity!RO9="X",1,0))</f>
        <v>0</v>
      </c>
      <c r="RP6">
        <f>IF(SUM(Dissimilarity!RP9)&gt;0,1,IF(Dissimilarity!RP9="X",1,0))</f>
        <v>0</v>
      </c>
      <c r="RQ6">
        <f>IF(SUM(Dissimilarity!RQ9)&gt;0,1,IF(Dissimilarity!RQ9="X",1,0))</f>
        <v>0</v>
      </c>
      <c r="RR6">
        <f>IF(SUM(Dissimilarity!RR9)&gt;0,1,IF(Dissimilarity!RR9="X",1,0))</f>
        <v>0</v>
      </c>
      <c r="RS6">
        <f>IF(SUM(Dissimilarity!RS9)&gt;0,1,IF(Dissimilarity!RS9="X",1,0))</f>
        <v>0</v>
      </c>
      <c r="RT6">
        <f>IF(SUM(Dissimilarity!RT9)&gt;0,1,IF(Dissimilarity!RT9="X",1,0))</f>
        <v>0</v>
      </c>
      <c r="RU6">
        <f>IF(SUM(Dissimilarity!RU9)&gt;0,1,IF(Dissimilarity!RU9="X",1,0))</f>
        <v>0</v>
      </c>
      <c r="RV6">
        <f>IF(SUM(Dissimilarity!RV9)&gt;0,1,IF(Dissimilarity!RV9="X",1,0))</f>
        <v>0</v>
      </c>
      <c r="RW6">
        <f>IF(SUM(Dissimilarity!RW9)&gt;0,1,IF(Dissimilarity!RW9="X",1,0))</f>
        <v>0</v>
      </c>
      <c r="RX6">
        <f>IF(SUM(Dissimilarity!RX9)&gt;0,1,IF(Dissimilarity!RX9="X",1,0))</f>
        <v>0</v>
      </c>
      <c r="RY6">
        <f>IF(SUM(Dissimilarity!RY9)&gt;0,1,IF(Dissimilarity!RY9="X",1,0))</f>
        <v>0</v>
      </c>
      <c r="RZ6">
        <f>IF(SUM(Dissimilarity!RZ9)&gt;0,1,IF(Dissimilarity!RZ9="X",1,0))</f>
        <v>0</v>
      </c>
      <c r="SA6">
        <f>IF(SUM(Dissimilarity!SA9)&gt;0,1,IF(Dissimilarity!SA9="X",1,0))</f>
        <v>0</v>
      </c>
      <c r="SB6">
        <f>IF(SUM(Dissimilarity!SB9)&gt;0,1,IF(Dissimilarity!SB9="X",1,0))</f>
        <v>0</v>
      </c>
      <c r="SC6">
        <f>IF(SUM(Dissimilarity!SC9)&gt;0,1,IF(Dissimilarity!SC9="X",1,0))</f>
        <v>0</v>
      </c>
      <c r="SD6">
        <f>IF(SUM(Dissimilarity!SD9)&gt;0,1,IF(Dissimilarity!SD9="X",1,0))</f>
        <v>0</v>
      </c>
      <c r="SE6">
        <f>IF(SUM(Dissimilarity!SE9)&gt;0,1,IF(Dissimilarity!SE9="X",1,0))</f>
        <v>0</v>
      </c>
      <c r="SF6">
        <f>IF(SUM(Dissimilarity!SF9)&gt;0,1,IF(Dissimilarity!SF9="X",1,0))</f>
        <v>1</v>
      </c>
      <c r="SG6">
        <f>IF(SUM(Dissimilarity!SG9)&gt;0,1,IF(Dissimilarity!SG9="X",1,0))</f>
        <v>0</v>
      </c>
      <c r="SH6">
        <f>IF(SUM(Dissimilarity!SH9)&gt;0,1,IF(Dissimilarity!SH9="X",1,0))</f>
        <v>0</v>
      </c>
      <c r="SI6">
        <f>IF(SUM(Dissimilarity!SI9)&gt;0,1,IF(Dissimilarity!SI9="X",1,0))</f>
        <v>0</v>
      </c>
      <c r="SJ6">
        <f>IF(SUM(Dissimilarity!SJ9)&gt;0,1,IF(Dissimilarity!SJ9="X",1,0))</f>
        <v>0</v>
      </c>
      <c r="SK6">
        <f>IF(SUM(Dissimilarity!SK9)&gt;0,1,IF(Dissimilarity!SK9="X",1,0))</f>
        <v>0</v>
      </c>
      <c r="SL6">
        <f>IF(SUM(Dissimilarity!SL9)&gt;0,1,IF(Dissimilarity!SL9="X",1,0))</f>
        <v>0</v>
      </c>
      <c r="SM6">
        <f>IF(SUM(Dissimilarity!SM9)&gt;0,1,IF(Dissimilarity!SM9="X",1,0))</f>
        <v>1</v>
      </c>
      <c r="SN6">
        <f>IF(SUM(Dissimilarity!SN9)&gt;0,1,IF(Dissimilarity!SN9="X",1,0))</f>
        <v>0</v>
      </c>
      <c r="SO6">
        <f>IF(SUM(Dissimilarity!SO9)&gt;0,1,IF(Dissimilarity!SO9="X",1,0))</f>
        <v>0</v>
      </c>
      <c r="SP6">
        <f>IF(SUM(Dissimilarity!SP9)&gt;0,1,IF(Dissimilarity!SP9="X",1,0))</f>
        <v>0</v>
      </c>
      <c r="SQ6">
        <f>IF(SUM(Dissimilarity!SQ9)&gt;0,1,IF(Dissimilarity!SQ9="X",1,0))</f>
        <v>0</v>
      </c>
      <c r="SR6">
        <f>IF(SUM(Dissimilarity!SR9)&gt;0,1,IF(Dissimilarity!SR9="X",1,0))</f>
        <v>0</v>
      </c>
      <c r="SS6">
        <f>IF(SUM(Dissimilarity!SS9)&gt;0,1,IF(Dissimilarity!SS9="X",1,0))</f>
        <v>0</v>
      </c>
      <c r="ST6">
        <f>IF(SUM(Dissimilarity!ST9)&gt;0,1,IF(Dissimilarity!ST9="X",1,0))</f>
        <v>0</v>
      </c>
      <c r="SU6">
        <f>IF(SUM(Dissimilarity!SU9)&gt;0,1,IF(Dissimilarity!SU9="X",1,0))</f>
        <v>0</v>
      </c>
      <c r="SV6">
        <f>IF(SUM(Dissimilarity!SV9)&gt;0,1,IF(Dissimilarity!SV9="X",1,0))</f>
        <v>0</v>
      </c>
      <c r="SW6">
        <f>IF(SUM(Dissimilarity!SW9)&gt;0,1,IF(Dissimilarity!SW9="X",1,0))</f>
        <v>1</v>
      </c>
      <c r="SX6">
        <f>IF(SUM(Dissimilarity!SX9)&gt;0,1,IF(Dissimilarity!SX9="X",1,0))</f>
        <v>0</v>
      </c>
      <c r="SY6">
        <f>IF(SUM(Dissimilarity!SY9)&gt;0,1,IF(Dissimilarity!SY9="X",1,0))</f>
        <v>0</v>
      </c>
      <c r="SZ6">
        <f>IF(SUM(Dissimilarity!SZ9)&gt;0,1,IF(Dissimilarity!SZ9="X",1,0))</f>
        <v>0</v>
      </c>
      <c r="TA6">
        <f>IF(SUM(Dissimilarity!TA9)&gt;0,1,IF(Dissimilarity!TA9="X",1,0))</f>
        <v>0</v>
      </c>
      <c r="TB6">
        <f>IF(SUM(Dissimilarity!TB9)&gt;0,1,IF(Dissimilarity!TB9="X",1,0))</f>
        <v>0</v>
      </c>
      <c r="TC6">
        <f>IF(SUM(Dissimilarity!TC9)&gt;0,1,IF(Dissimilarity!TC9="X",1,0))</f>
        <v>0</v>
      </c>
      <c r="TD6">
        <f>IF(SUM(Dissimilarity!TD9)&gt;0,1,IF(Dissimilarity!TD9="X",1,0))</f>
        <v>0</v>
      </c>
      <c r="TE6">
        <f>IF(SUM(Dissimilarity!TE9)&gt;0,1,IF(Dissimilarity!TE9="X",1,0))</f>
        <v>0</v>
      </c>
      <c r="TF6">
        <f>IF(SUM(Dissimilarity!TF9)&gt;0,1,IF(Dissimilarity!TF9="X",1,0))</f>
        <v>0</v>
      </c>
      <c r="TG6">
        <f>IF(SUM(Dissimilarity!TG9)&gt;0,1,IF(Dissimilarity!TG9="X",1,0))</f>
        <v>0</v>
      </c>
      <c r="TH6">
        <f>IF(SUM(Dissimilarity!TH9)&gt;0,1,IF(Dissimilarity!TH9="X",1,0))</f>
        <v>0</v>
      </c>
      <c r="TI6">
        <f>IF(SUM(Dissimilarity!TI9)&gt;0,1,IF(Dissimilarity!TI9="X",1,0))</f>
        <v>0</v>
      </c>
      <c r="TJ6">
        <f>IF(SUM(Dissimilarity!TJ9)&gt;0,1,IF(Dissimilarity!TJ9="X",1,0))</f>
        <v>0</v>
      </c>
      <c r="TK6">
        <f>IF(SUM(Dissimilarity!TK9)&gt;0,1,IF(Dissimilarity!TK9="X",1,0))</f>
        <v>1</v>
      </c>
      <c r="TL6">
        <f>IF(SUM(Dissimilarity!TL9)&gt;0,1,IF(Dissimilarity!TL9="X",1,0))</f>
        <v>0</v>
      </c>
      <c r="TM6">
        <f>IF(SUM(Dissimilarity!TM9)&gt;0,1,IF(Dissimilarity!TM9="X",1,0))</f>
        <v>0</v>
      </c>
      <c r="TN6">
        <f>IF(SUM(Dissimilarity!TN9)&gt;0,1,IF(Dissimilarity!TN9="X",1,0))</f>
        <v>0</v>
      </c>
      <c r="TO6">
        <f>IF(SUM(Dissimilarity!TO9)&gt;0,1,IF(Dissimilarity!TO9="X",1,0))</f>
        <v>0</v>
      </c>
      <c r="TP6">
        <f>IF(SUM(Dissimilarity!TP9)&gt;0,1,IF(Dissimilarity!TP9="X",1,0))</f>
        <v>0</v>
      </c>
      <c r="TQ6">
        <f>IF(SUM(Dissimilarity!TQ9)&gt;0,1,IF(Dissimilarity!TQ9="X",1,0))</f>
        <v>0</v>
      </c>
      <c r="TR6">
        <f>IF(SUM(Dissimilarity!TR9)&gt;0,1,IF(Dissimilarity!TR9="X",1,0))</f>
        <v>0</v>
      </c>
      <c r="TS6">
        <f>IF(SUM(Dissimilarity!TS9)&gt;0,1,IF(Dissimilarity!TS9="X",1,0))</f>
        <v>0</v>
      </c>
      <c r="TT6">
        <f>IF(SUM(Dissimilarity!TT9)&gt;0,1,IF(Dissimilarity!TT9="X",1,0))</f>
        <v>0</v>
      </c>
      <c r="TU6">
        <f>IF(SUM(Dissimilarity!TU9)&gt;0,1,IF(Dissimilarity!TU9="X",1,0))</f>
        <v>0</v>
      </c>
      <c r="TV6">
        <f>IF(SUM(Dissimilarity!TV9)&gt;0,1,IF(Dissimilarity!TV9="X",1,0))</f>
        <v>1</v>
      </c>
      <c r="TW6">
        <f>IF(SUM(Dissimilarity!TW9)&gt;0,1,IF(Dissimilarity!TW9="X",1,0))</f>
        <v>1</v>
      </c>
      <c r="TX6">
        <f>IF(SUM(Dissimilarity!TX9)&gt;0,1,IF(Dissimilarity!TX9="X",1,0))</f>
        <v>1</v>
      </c>
      <c r="TY6">
        <f>IF(SUM(Dissimilarity!TY9)&gt;0,1,IF(Dissimilarity!TY9="X",1,0))</f>
        <v>0</v>
      </c>
      <c r="TZ6">
        <f>IF(SUM(Dissimilarity!TZ9)&gt;0,1,IF(Dissimilarity!TZ9="X",1,0))</f>
        <v>1</v>
      </c>
      <c r="UA6">
        <f>IF(SUM(Dissimilarity!UA9)&gt;0,1,IF(Dissimilarity!UA9="X",1,0))</f>
        <v>0</v>
      </c>
      <c r="UB6">
        <f>IF(SUM(Dissimilarity!UB9)&gt;0,1,IF(Dissimilarity!UB9="X",1,0))</f>
        <v>1</v>
      </c>
      <c r="UC6">
        <f>IF(SUM(Dissimilarity!UC9)&gt;0,1,IF(Dissimilarity!UC9="X",1,0))</f>
        <v>0</v>
      </c>
      <c r="UD6">
        <f>IF(SUM(Dissimilarity!UD9)&gt;0,1,IF(Dissimilarity!UD9="X",1,0))</f>
        <v>1</v>
      </c>
      <c r="UE6">
        <f>IF(SUM(Dissimilarity!UE9)&gt;0,1,IF(Dissimilarity!UE9="X",1,0))</f>
        <v>0</v>
      </c>
      <c r="UF6">
        <f>IF(SUM(Dissimilarity!UF9)&gt;0,1,IF(Dissimilarity!UF9="X",1,0))</f>
        <v>1</v>
      </c>
      <c r="UG6">
        <f>IF(SUM(Dissimilarity!UG9)&gt;0,1,IF(Dissimilarity!UG9="X",1,0))</f>
        <v>0</v>
      </c>
      <c r="UH6">
        <f>IF(SUM(Dissimilarity!UH9)&gt;0,1,IF(Dissimilarity!UH9="X",1,0))</f>
        <v>0</v>
      </c>
      <c r="UI6">
        <f>IF(SUM(Dissimilarity!UI9)&gt;0,1,IF(Dissimilarity!UI9="X",1,0))</f>
        <v>0</v>
      </c>
      <c r="UJ6">
        <f>IF(SUM(Dissimilarity!UJ9)&gt;0,1,IF(Dissimilarity!UJ9="X",1,0))</f>
        <v>0</v>
      </c>
      <c r="UK6">
        <f>IF(SUM(Dissimilarity!UK9)&gt;0,1,IF(Dissimilarity!UK9="X",1,0))</f>
        <v>1</v>
      </c>
      <c r="UL6">
        <f>IF(SUM(Dissimilarity!UL9)&gt;0,1,IF(Dissimilarity!UL9="X",1,0))</f>
        <v>0</v>
      </c>
      <c r="UM6">
        <f>IF(SUM(Dissimilarity!UM9)&gt;0,1,IF(Dissimilarity!UM9="X",1,0))</f>
        <v>0</v>
      </c>
      <c r="UN6">
        <f>IF(SUM(Dissimilarity!UN9)&gt;0,1,IF(Dissimilarity!UN9="X",1,0))</f>
        <v>0</v>
      </c>
      <c r="UO6">
        <f>IF(SUM(Dissimilarity!UO9)&gt;0,1,IF(Dissimilarity!UO9="X",1,0))</f>
        <v>0</v>
      </c>
      <c r="UP6">
        <f>IF(SUM(Dissimilarity!UP9)&gt;0,1,IF(Dissimilarity!UP9="X",1,0))</f>
        <v>1</v>
      </c>
      <c r="UQ6">
        <f>IF(SUM(Dissimilarity!UQ9)&gt;0,1,IF(Dissimilarity!UQ9="X",1,0))</f>
        <v>0</v>
      </c>
      <c r="UR6">
        <f>IF(SUM(Dissimilarity!UR9)&gt;0,1,IF(Dissimilarity!UR9="X",1,0))</f>
        <v>0</v>
      </c>
      <c r="US6">
        <f>IF(SUM(Dissimilarity!US9)&gt;0,1,IF(Dissimilarity!US9="X",1,0))</f>
        <v>0</v>
      </c>
      <c r="UT6">
        <f>IF(SUM(Dissimilarity!UT9)&gt;0,1,IF(Dissimilarity!UT9="X",1,0))</f>
        <v>0</v>
      </c>
      <c r="UU6">
        <f>IF(SUM(Dissimilarity!UU9)&gt;0,1,IF(Dissimilarity!UU9="X",1,0))</f>
        <v>1</v>
      </c>
      <c r="UV6">
        <f>IF(SUM(Dissimilarity!UV9)&gt;0,1,IF(Dissimilarity!UV9="X",1,0))</f>
        <v>0</v>
      </c>
      <c r="UW6">
        <f>IF(SUM(Dissimilarity!UW9)&gt;0,1,IF(Dissimilarity!UW9="X",1,0))</f>
        <v>0</v>
      </c>
      <c r="UX6">
        <f>IF(SUM(Dissimilarity!UX9)&gt;0,1,IF(Dissimilarity!UX9="X",1,0))</f>
        <v>0</v>
      </c>
      <c r="UY6">
        <f>IF(SUM(Dissimilarity!UY9)&gt;0,1,IF(Dissimilarity!UY9="X",1,0))</f>
        <v>1</v>
      </c>
      <c r="UZ6">
        <f>IF(SUM(Dissimilarity!UZ9)&gt;0,1,IF(Dissimilarity!UZ9="X",1,0))</f>
        <v>0</v>
      </c>
      <c r="VA6">
        <f>IF(SUM(Dissimilarity!VA9)&gt;0,1,IF(Dissimilarity!VA9="X",1,0))</f>
        <v>0</v>
      </c>
      <c r="VB6">
        <f>IF(SUM(Dissimilarity!VB9)&gt;0,1,IF(Dissimilarity!VB9="X",1,0))</f>
        <v>0</v>
      </c>
      <c r="VC6">
        <f>IF(SUM(Dissimilarity!VC9)&gt;0,1,IF(Dissimilarity!VC9="X",1,0))</f>
        <v>0</v>
      </c>
      <c r="VD6">
        <f>IF(SUM(Dissimilarity!VD9)&gt;0,1,IF(Dissimilarity!VD9="X",1,0))</f>
        <v>0</v>
      </c>
      <c r="VE6">
        <f>IF(SUM(Dissimilarity!VE9)&gt;0,1,IF(Dissimilarity!VE9="X",1,0))</f>
        <v>0</v>
      </c>
      <c r="VF6">
        <f>IF(SUM(Dissimilarity!VF9)&gt;0,1,IF(Dissimilarity!VF9="X",1,0))</f>
        <v>0</v>
      </c>
      <c r="VG6">
        <f>IF(SUM(Dissimilarity!VG9)&gt;0,1,IF(Dissimilarity!VG9="X",1,0))</f>
        <v>0</v>
      </c>
      <c r="VH6">
        <f>IF(SUM(Dissimilarity!VH9)&gt;0,1,IF(Dissimilarity!VH9="X",1,0))</f>
        <v>0</v>
      </c>
      <c r="VI6">
        <f>IF(SUM(Dissimilarity!VI9)&gt;0,1,IF(Dissimilarity!VI9="X",1,0))</f>
        <v>1</v>
      </c>
      <c r="VJ6">
        <f>IF(SUM(Dissimilarity!VJ9)&gt;0,1,IF(Dissimilarity!VJ9="X",1,0))</f>
        <v>0</v>
      </c>
      <c r="VK6">
        <f>IF(SUM(Dissimilarity!VK9)&gt;0,1,IF(Dissimilarity!VK9="X",1,0))</f>
        <v>0</v>
      </c>
      <c r="VL6">
        <f>IF(SUM(Dissimilarity!VL9)&gt;0,1,IF(Dissimilarity!VL9="X",1,0))</f>
        <v>1</v>
      </c>
      <c r="VM6">
        <f>IF(SUM(Dissimilarity!VM9)&gt;0,1,IF(Dissimilarity!VM9="X",1,0))</f>
        <v>0</v>
      </c>
      <c r="VN6">
        <f>IF(SUM(Dissimilarity!VN9)&gt;0,1,IF(Dissimilarity!VN9="X",1,0))</f>
        <v>0</v>
      </c>
      <c r="VO6">
        <f>IF(SUM(Dissimilarity!VO9)&gt;0,1,IF(Dissimilarity!VO9="X",1,0))</f>
        <v>1</v>
      </c>
      <c r="VP6">
        <f>IF(SUM(Dissimilarity!VP9)&gt;0,1,IF(Dissimilarity!VP9="X",1,0))</f>
        <v>1</v>
      </c>
      <c r="VQ6">
        <f>IF(SUM(Dissimilarity!VQ9)&gt;0,1,IF(Dissimilarity!VQ9="X",1,0))</f>
        <v>1</v>
      </c>
      <c r="VR6">
        <f>IF(SUM(Dissimilarity!VR9)&gt;0,1,IF(Dissimilarity!VR9="X",1,0))</f>
        <v>0</v>
      </c>
      <c r="VS6">
        <f>IF(SUM(Dissimilarity!VS9)&gt;0,1,IF(Dissimilarity!VS9="X",1,0))</f>
        <v>0</v>
      </c>
      <c r="VT6">
        <f>IF(SUM(Dissimilarity!VT9)&gt;0,1,IF(Dissimilarity!VT9="X",1,0))</f>
        <v>0</v>
      </c>
      <c r="VU6">
        <f>IF(SUM(Dissimilarity!VU9)&gt;0,1,IF(Dissimilarity!VU9="X",1,0))</f>
        <v>0</v>
      </c>
      <c r="VV6">
        <f>IF(SUM(Dissimilarity!VV9)&gt;0,1,IF(Dissimilarity!VV9="X",1,0))</f>
        <v>0</v>
      </c>
      <c r="VW6">
        <f>IF(SUM(Dissimilarity!VW9)&gt;0,1,IF(Dissimilarity!VW9="X",1,0))</f>
        <v>0</v>
      </c>
      <c r="VX6">
        <f>IF(SUM(Dissimilarity!VX9)&gt;0,1,IF(Dissimilarity!VX9="X",1,0))</f>
        <v>0</v>
      </c>
      <c r="VY6">
        <f>IF(SUM(Dissimilarity!VY9)&gt;0,1,IF(Dissimilarity!VY9="X",1,0))</f>
        <v>0</v>
      </c>
      <c r="VZ6">
        <f>IF(SUM(Dissimilarity!VZ9)&gt;0,1,IF(Dissimilarity!VZ9="X",1,0))</f>
        <v>0</v>
      </c>
      <c r="WA6">
        <f>IF(SUM(Dissimilarity!WA9)&gt;0,1,IF(Dissimilarity!WA9="X",1,0))</f>
        <v>0</v>
      </c>
      <c r="WB6">
        <f>IF(SUM(Dissimilarity!WB9)&gt;0,1,IF(Dissimilarity!WB9="X",1,0))</f>
        <v>0</v>
      </c>
      <c r="WC6">
        <f>IF(SUM(Dissimilarity!WC9)&gt;0,1,IF(Dissimilarity!WC9="X",1,0))</f>
        <v>0</v>
      </c>
      <c r="WD6">
        <f>IF(SUM(Dissimilarity!WD9)&gt;0,1,IF(Dissimilarity!WD9="X",1,0))</f>
        <v>0</v>
      </c>
      <c r="WE6">
        <f>IF(SUM(Dissimilarity!WE9)&gt;0,1,IF(Dissimilarity!WE9="X",1,0))</f>
        <v>0</v>
      </c>
      <c r="WF6">
        <f>IF(SUM(Dissimilarity!WF9)&gt;0,1,IF(Dissimilarity!WF9="X",1,0))</f>
        <v>0</v>
      </c>
      <c r="WG6">
        <f>IF(SUM(Dissimilarity!WG9)&gt;0,1,IF(Dissimilarity!WG9="X",1,0))</f>
        <v>0</v>
      </c>
      <c r="WH6">
        <f>IF(SUM(Dissimilarity!WH9)&gt;0,1,IF(Dissimilarity!WH9="X",1,0))</f>
        <v>0</v>
      </c>
      <c r="WI6">
        <f>IF(SUM(Dissimilarity!WI9)&gt;0,1,IF(Dissimilarity!WI9="X",1,0))</f>
        <v>0</v>
      </c>
      <c r="WJ6">
        <f>IF(SUM(Dissimilarity!WJ9)&gt;0,1,IF(Dissimilarity!WJ9="X",1,0))</f>
        <v>1</v>
      </c>
      <c r="WK6">
        <f>IF(SUM(Dissimilarity!WK9)&gt;0,1,IF(Dissimilarity!WK9="X",1,0))</f>
        <v>0</v>
      </c>
      <c r="WL6">
        <f>IF(SUM(Dissimilarity!WL9)&gt;0,1,IF(Dissimilarity!WL9="X",1,0))</f>
        <v>0</v>
      </c>
      <c r="WM6">
        <f>IF(SUM(Dissimilarity!WM9)&gt;0,1,IF(Dissimilarity!WM9="X",1,0))</f>
        <v>0</v>
      </c>
      <c r="WN6">
        <f>IF(SUM(Dissimilarity!WN9)&gt;0,1,IF(Dissimilarity!WN9="X",1,0))</f>
        <v>0</v>
      </c>
      <c r="WO6">
        <f>IF(SUM(Dissimilarity!WO9)&gt;0,1,IF(Dissimilarity!WO9="X",1,0))</f>
        <v>0</v>
      </c>
      <c r="WP6">
        <f>IF(SUM(Dissimilarity!WP9)&gt;0,1,IF(Dissimilarity!WP9="X",1,0))</f>
        <v>0</v>
      </c>
      <c r="WQ6">
        <f>IF(SUM(Dissimilarity!WQ9)&gt;0,1,IF(Dissimilarity!WQ9="X",1,0))</f>
        <v>0</v>
      </c>
      <c r="WR6">
        <f>IF(SUM(Dissimilarity!WR9)&gt;0,1,IF(Dissimilarity!WR9="X",1,0))</f>
        <v>0</v>
      </c>
      <c r="WS6">
        <f>IF(SUM(Dissimilarity!WS9)&gt;0,1,IF(Dissimilarity!WS9="X",1,0))</f>
        <v>1</v>
      </c>
      <c r="WT6">
        <f>IF(SUM(Dissimilarity!WT9)&gt;0,1,IF(Dissimilarity!WT9="X",1,0))</f>
        <v>0</v>
      </c>
      <c r="WU6">
        <f>IF(SUM(Dissimilarity!WU9)&gt;0,1,IF(Dissimilarity!WU9="X",1,0))</f>
        <v>0</v>
      </c>
      <c r="WV6">
        <f>IF(SUM(Dissimilarity!WV9)&gt;0,1,IF(Dissimilarity!WV9="X",1,0))</f>
        <v>0</v>
      </c>
      <c r="WW6">
        <f>IF(SUM(Dissimilarity!WW9)&gt;0,1,IF(Dissimilarity!WW9="X",1,0))</f>
        <v>0</v>
      </c>
      <c r="WX6">
        <f>IF(SUM(Dissimilarity!WX9)&gt;0,1,IF(Dissimilarity!WX9="X",1,0))</f>
        <v>0</v>
      </c>
      <c r="WY6">
        <f>IF(SUM(Dissimilarity!WY9)&gt;0,1,IF(Dissimilarity!WY9="X",1,0))</f>
        <v>0</v>
      </c>
      <c r="WZ6">
        <f>IF(SUM(Dissimilarity!WZ9)&gt;0,1,IF(Dissimilarity!WZ9="X",1,0))</f>
        <v>0</v>
      </c>
      <c r="XA6">
        <f>IF(SUM(Dissimilarity!XA9)&gt;0,1,IF(Dissimilarity!XA9="X",1,0))</f>
        <v>0</v>
      </c>
      <c r="XB6">
        <f>IF(SUM(Dissimilarity!XB9)&gt;0,1,IF(Dissimilarity!XB9="X",1,0))</f>
        <v>0</v>
      </c>
      <c r="XC6">
        <f>IF(SUM(Dissimilarity!XC9)&gt;0,1,IF(Dissimilarity!XC9="X",1,0))</f>
        <v>0</v>
      </c>
      <c r="XD6">
        <f>IF(SUM(Dissimilarity!XD9)&gt;0,1,IF(Dissimilarity!XD9="X",1,0))</f>
        <v>0</v>
      </c>
      <c r="XE6">
        <f>IF(SUM(Dissimilarity!XE9)&gt;0,1,IF(Dissimilarity!XE9="X",1,0))</f>
        <v>0</v>
      </c>
      <c r="XF6">
        <f>IF(SUM(Dissimilarity!XF9)&gt;0,1,IF(Dissimilarity!XF9="X",1,0))</f>
        <v>0</v>
      </c>
      <c r="XG6">
        <f>IF(SUM(Dissimilarity!XG9)&gt;0,1,IF(Dissimilarity!XG9="X",1,0))</f>
        <v>0</v>
      </c>
      <c r="XH6">
        <f>IF(SUM(Dissimilarity!XH9)&gt;0,1,IF(Dissimilarity!XH9="X",1,0))</f>
        <v>0</v>
      </c>
      <c r="XI6">
        <f>IF(SUM(Dissimilarity!XI9)&gt;0,1,IF(Dissimilarity!XI9="X",1,0))</f>
        <v>1</v>
      </c>
      <c r="XJ6">
        <f>IF(SUM(Dissimilarity!XJ9)&gt;0,1,IF(Dissimilarity!XJ9="X",1,0))</f>
        <v>0</v>
      </c>
      <c r="XK6">
        <f>IF(SUM(Dissimilarity!XK9)&gt;0,1,IF(Dissimilarity!XK9="X",1,0))</f>
        <v>0</v>
      </c>
      <c r="XL6">
        <f>IF(SUM(Dissimilarity!XL9)&gt;0,1,IF(Dissimilarity!XL9="X",1,0))</f>
        <v>0</v>
      </c>
      <c r="XM6">
        <f>IF(SUM(Dissimilarity!XM9)&gt;0,1,IF(Dissimilarity!XM9="X",1,0))</f>
        <v>1</v>
      </c>
      <c r="XN6">
        <f>IF(SUM(Dissimilarity!XN9)&gt;0,1,IF(Dissimilarity!XN9="X",1,0))</f>
        <v>0</v>
      </c>
      <c r="XO6">
        <f>IF(SUM(Dissimilarity!XO9)&gt;0,1,IF(Dissimilarity!XO9="X",1,0))</f>
        <v>0</v>
      </c>
      <c r="XP6">
        <f>IF(SUM(Dissimilarity!XP9)&gt;0,1,IF(Dissimilarity!XP9="X",1,0))</f>
        <v>0</v>
      </c>
      <c r="XQ6">
        <f>IF(SUM(Dissimilarity!XQ9)&gt;0,1,IF(Dissimilarity!XQ9="X",1,0))</f>
        <v>0</v>
      </c>
      <c r="XR6">
        <f>IF(SUM(Dissimilarity!XR9)&gt;0,1,IF(Dissimilarity!XR9="X",1,0))</f>
        <v>0</v>
      </c>
      <c r="XS6">
        <f>IF(SUM(Dissimilarity!XS9)&gt;0,1,IF(Dissimilarity!XS9="X",1,0))</f>
        <v>0</v>
      </c>
      <c r="XT6">
        <f>IF(SUM(Dissimilarity!XT9)&gt;0,1,IF(Dissimilarity!XT9="X",1,0))</f>
        <v>0</v>
      </c>
      <c r="XU6">
        <f>IF(SUM(Dissimilarity!XU9)&gt;0,1,IF(Dissimilarity!XU9="X",1,0))</f>
        <v>0</v>
      </c>
      <c r="XV6">
        <f>IF(SUM(Dissimilarity!XV9)&gt;0,1,IF(Dissimilarity!XV9="X",1,0))</f>
        <v>1</v>
      </c>
      <c r="XW6">
        <f>IF(SUM(Dissimilarity!XW9)&gt;0,1,IF(Dissimilarity!XW9="X",1,0))</f>
        <v>0</v>
      </c>
      <c r="XX6">
        <f>IF(SUM(Dissimilarity!XX9)&gt;0,1,IF(Dissimilarity!XX9="X",1,0))</f>
        <v>0</v>
      </c>
      <c r="XY6">
        <f>IF(SUM(Dissimilarity!XY9)&gt;0,1,IF(Dissimilarity!XY9="X",1,0))</f>
        <v>0</v>
      </c>
      <c r="XZ6">
        <f>IF(SUM(Dissimilarity!XZ9)&gt;0,1,IF(Dissimilarity!XZ9="X",1,0))</f>
        <v>0</v>
      </c>
      <c r="YA6">
        <f>IF(SUM(Dissimilarity!YA9)&gt;0,1,IF(Dissimilarity!YA9="X",1,0))</f>
        <v>0</v>
      </c>
      <c r="YB6">
        <f>IF(SUM(Dissimilarity!YB9)&gt;0,1,IF(Dissimilarity!YB9="X",1,0))</f>
        <v>0</v>
      </c>
      <c r="YC6">
        <f>IF(SUM(Dissimilarity!YC9)&gt;0,1,IF(Dissimilarity!YC9="X",1,0))</f>
        <v>1</v>
      </c>
      <c r="YD6">
        <f>IF(SUM(Dissimilarity!YD9)&gt;0,1,IF(Dissimilarity!YD9="X",1,0))</f>
        <v>0</v>
      </c>
      <c r="YE6">
        <f>IF(SUM(Dissimilarity!YE9)&gt;0,1,IF(Dissimilarity!YE9="X",1,0))</f>
        <v>0</v>
      </c>
      <c r="YF6">
        <f>IF(SUM(Dissimilarity!YF9)&gt;0,1,IF(Dissimilarity!YF9="X",1,0))</f>
        <v>0</v>
      </c>
      <c r="YG6">
        <f>IF(SUM(Dissimilarity!YG9)&gt;0,1,IF(Dissimilarity!YG9="X",1,0))</f>
        <v>0</v>
      </c>
      <c r="YH6">
        <f>IF(SUM(Dissimilarity!YH9)&gt;0,1,IF(Dissimilarity!YH9="X",1,0))</f>
        <v>1</v>
      </c>
      <c r="YI6">
        <f>IF(SUM(Dissimilarity!YI9)&gt;0,1,IF(Dissimilarity!YI9="X",1,0))</f>
        <v>0</v>
      </c>
      <c r="YJ6">
        <f>IF(SUM(Dissimilarity!YJ9)&gt;0,1,IF(Dissimilarity!YJ9="X",1,0))</f>
        <v>0</v>
      </c>
      <c r="YK6">
        <f>IF(SUM(Dissimilarity!YK9)&gt;0,1,IF(Dissimilarity!YK9="X",1,0))</f>
        <v>0</v>
      </c>
      <c r="YL6">
        <f>IF(SUM(Dissimilarity!YL9)&gt;0,1,IF(Dissimilarity!YL9="X",1,0))</f>
        <v>0</v>
      </c>
      <c r="YM6">
        <f>IF(SUM(Dissimilarity!YM9)&gt;0,1,IF(Dissimilarity!YM9="X",1,0))</f>
        <v>0</v>
      </c>
      <c r="YN6">
        <f>IF(SUM(Dissimilarity!YN9)&gt;0,1,IF(Dissimilarity!YN9="X",1,0))</f>
        <v>0</v>
      </c>
      <c r="YO6">
        <f>IF(SUM(Dissimilarity!YO9)&gt;0,1,IF(Dissimilarity!YO9="X",1,0))</f>
        <v>0</v>
      </c>
      <c r="YP6">
        <f>IF(SUM(Dissimilarity!YP9)&gt;0,1,IF(Dissimilarity!YP9="X",1,0))</f>
        <v>0</v>
      </c>
      <c r="YQ6">
        <f>IF(SUM(Dissimilarity!YQ9)&gt;0,1,IF(Dissimilarity!YQ9="X",1,0))</f>
        <v>0</v>
      </c>
      <c r="YR6">
        <f>IF(SUM(Dissimilarity!YR9)&gt;0,1,IF(Dissimilarity!YR9="X",1,0))</f>
        <v>0</v>
      </c>
      <c r="YS6">
        <f>IF(SUM(Dissimilarity!YS9)&gt;0,1,IF(Dissimilarity!YS9="X",1,0))</f>
        <v>0</v>
      </c>
      <c r="YT6">
        <f>IF(SUM(Dissimilarity!YT9)&gt;0,1,IF(Dissimilarity!YT9="X",1,0))</f>
        <v>0</v>
      </c>
      <c r="YU6">
        <f>IF(SUM(Dissimilarity!YU9)&gt;0,1,IF(Dissimilarity!YU9="X",1,0))</f>
        <v>0</v>
      </c>
      <c r="YV6">
        <f>IF(SUM(Dissimilarity!YV9)&gt;0,1,IF(Dissimilarity!YV9="X",1,0))</f>
        <v>0</v>
      </c>
      <c r="YW6">
        <f>IF(SUM(Dissimilarity!YW9)&gt;0,1,IF(Dissimilarity!YW9="X",1,0))</f>
        <v>0</v>
      </c>
      <c r="YX6">
        <f>IF(SUM(Dissimilarity!YX9)&gt;0,1,IF(Dissimilarity!YX9="X",1,0))</f>
        <v>0</v>
      </c>
      <c r="YY6">
        <f>IF(SUM(Dissimilarity!YY9)&gt;0,1,IF(Dissimilarity!YY9="X",1,0))</f>
        <v>0</v>
      </c>
      <c r="YZ6">
        <f>IF(SUM(Dissimilarity!YZ9)&gt;0,1,IF(Dissimilarity!YZ9="X",1,0))</f>
        <v>0</v>
      </c>
      <c r="ZA6">
        <f>IF(SUM(Dissimilarity!ZA9)&gt;0,1,IF(Dissimilarity!ZA9="X",1,0))</f>
        <v>0</v>
      </c>
      <c r="ZB6">
        <f>IF(SUM(Dissimilarity!ZB9)&gt;0,1,IF(Dissimilarity!ZB9="X",1,0))</f>
        <v>0</v>
      </c>
      <c r="ZC6">
        <f>IF(SUM(Dissimilarity!ZC9)&gt;0,1,IF(Dissimilarity!ZC9="X",1,0))</f>
        <v>0</v>
      </c>
      <c r="ZD6">
        <f>IF(SUM(Dissimilarity!ZD9)&gt;0,1,IF(Dissimilarity!ZD9="X",1,0))</f>
        <v>0</v>
      </c>
      <c r="ZE6">
        <f>IF(SUM(Dissimilarity!ZE9)&gt;0,1,IF(Dissimilarity!ZE9="X",1,0))</f>
        <v>0</v>
      </c>
      <c r="ZF6">
        <f>IF(SUM(Dissimilarity!ZF9)&gt;0,1,IF(Dissimilarity!ZF9="X",1,0))</f>
        <v>0</v>
      </c>
      <c r="ZG6">
        <f>IF(SUM(Dissimilarity!ZG9)&gt;0,1,IF(Dissimilarity!ZG9="X",1,0))</f>
        <v>0</v>
      </c>
      <c r="ZH6">
        <f>IF(SUM(Dissimilarity!ZH9)&gt;0,1,IF(Dissimilarity!ZH9="X",1,0))</f>
        <v>0</v>
      </c>
      <c r="ZI6">
        <f>IF(SUM(Dissimilarity!ZI9)&gt;0,1,IF(Dissimilarity!ZI9="X",1,0))</f>
        <v>0</v>
      </c>
      <c r="ZJ6">
        <f>IF(SUM(Dissimilarity!ZJ9)&gt;0,1,IF(Dissimilarity!ZJ9="X",1,0))</f>
        <v>0</v>
      </c>
      <c r="ZK6">
        <f>IF(SUM(Dissimilarity!ZK9)&gt;0,1,IF(Dissimilarity!ZK9="X",1,0))</f>
        <v>0</v>
      </c>
      <c r="ZL6">
        <f>IF(SUM(Dissimilarity!ZL9)&gt;0,1,IF(Dissimilarity!ZL9="X",1,0))</f>
        <v>0</v>
      </c>
      <c r="ZM6">
        <f>IF(SUM(Dissimilarity!ZM9)&gt;0,1,IF(Dissimilarity!ZM9="X",1,0))</f>
        <v>0</v>
      </c>
      <c r="ZN6">
        <f>IF(SUM(Dissimilarity!ZN9)&gt;0,1,IF(Dissimilarity!ZN9="X",1,0))</f>
        <v>0</v>
      </c>
      <c r="ZO6">
        <f>IF(SUM(Dissimilarity!ZO9)&gt;0,1,IF(Dissimilarity!ZO9="X",1,0))</f>
        <v>0</v>
      </c>
      <c r="ZP6">
        <f>IF(SUM(Dissimilarity!ZP9)&gt;0,1,IF(Dissimilarity!ZP9="X",1,0))</f>
        <v>0</v>
      </c>
      <c r="ZQ6">
        <f>IF(SUM(Dissimilarity!ZQ9)&gt;0,1,IF(Dissimilarity!ZQ9="X",1,0))</f>
        <v>0</v>
      </c>
      <c r="ZR6">
        <f>IF(SUM(Dissimilarity!ZR9)&gt;0,1,IF(Dissimilarity!ZR9="X",1,0))</f>
        <v>0</v>
      </c>
      <c r="ZS6">
        <f>IF(SUM(Dissimilarity!ZS9)&gt;0,1,IF(Dissimilarity!ZS9="X",1,0))</f>
        <v>0</v>
      </c>
      <c r="ZT6">
        <f>IF(SUM(Dissimilarity!ZT9)&gt;0,1,IF(Dissimilarity!ZT9="X",1,0))</f>
        <v>0</v>
      </c>
      <c r="ZU6">
        <f>IF(SUM(Dissimilarity!ZU9)&gt;0,1,IF(Dissimilarity!ZU9="X",1,0))</f>
        <v>1</v>
      </c>
      <c r="ZV6">
        <f>IF(SUM(Dissimilarity!ZV9)&gt;0,1,IF(Dissimilarity!ZV9="X",1,0))</f>
        <v>0</v>
      </c>
      <c r="ZW6">
        <f>IF(SUM(Dissimilarity!ZW9)&gt;0,1,IF(Dissimilarity!ZW9="X",1,0))</f>
        <v>0</v>
      </c>
      <c r="ZX6">
        <f>IF(SUM(Dissimilarity!ZX9)&gt;0,1,IF(Dissimilarity!ZX9="X",1,0))</f>
        <v>0</v>
      </c>
      <c r="ZY6">
        <f>IF(SUM(Dissimilarity!ZY9)&gt;0,1,IF(Dissimilarity!ZY9="X",1,0))</f>
        <v>0</v>
      </c>
      <c r="ZZ6">
        <f>IF(SUM(Dissimilarity!ZZ9)&gt;0,1,IF(Dissimilarity!ZZ9="X",1,0))</f>
        <v>0</v>
      </c>
      <c r="AAA6">
        <f>IF(SUM(Dissimilarity!AAA9)&gt;0,1,IF(Dissimilarity!AAA9="X",1,0))</f>
        <v>0</v>
      </c>
      <c r="AAB6">
        <f>IF(SUM(Dissimilarity!AAB9)&gt;0,1,IF(Dissimilarity!AAB9="X",1,0))</f>
        <v>0</v>
      </c>
      <c r="AAC6">
        <f>IF(SUM(Dissimilarity!AAC9)&gt;0,1,IF(Dissimilarity!AAC9="X",1,0))</f>
        <v>0</v>
      </c>
      <c r="AAD6">
        <f>IF(SUM(Dissimilarity!AAD9)&gt;0,1,IF(Dissimilarity!AAD9="X",1,0))</f>
        <v>0</v>
      </c>
      <c r="AAE6">
        <f>IF(SUM(Dissimilarity!AAE9)&gt;0,1,IF(Dissimilarity!AAE9="X",1,0))</f>
        <v>0</v>
      </c>
      <c r="AAF6">
        <f>IF(SUM(Dissimilarity!AAF9)&gt;0,1,IF(Dissimilarity!AAF9="X",1,0))</f>
        <v>0</v>
      </c>
      <c r="AAG6">
        <f>IF(SUM(Dissimilarity!AAG9)&gt;0,1,IF(Dissimilarity!AAG9="X",1,0))</f>
        <v>0</v>
      </c>
      <c r="AAH6">
        <f>IF(SUM(Dissimilarity!AAH9)&gt;0,1,IF(Dissimilarity!AAH9="X",1,0))</f>
        <v>0</v>
      </c>
      <c r="AAI6">
        <f>IF(SUM(Dissimilarity!AAI9)&gt;0,1,IF(Dissimilarity!AAI9="X",1,0))</f>
        <v>0</v>
      </c>
      <c r="AAJ6">
        <f>IF(SUM(Dissimilarity!AAJ9)&gt;0,1,IF(Dissimilarity!AAJ9="X",1,0))</f>
        <v>0</v>
      </c>
      <c r="AAK6">
        <f>IF(SUM(Dissimilarity!AAK9)&gt;0,1,IF(Dissimilarity!AAK9="X",1,0))</f>
        <v>0</v>
      </c>
      <c r="AAL6">
        <f>IF(SUM(Dissimilarity!AAL9)&gt;0,1,IF(Dissimilarity!AAL9="X",1,0))</f>
        <v>0</v>
      </c>
      <c r="AAM6">
        <f>IF(SUM(Dissimilarity!AAM9)&gt;0,1,IF(Dissimilarity!AAM9="X",1,0))</f>
        <v>0</v>
      </c>
      <c r="AAN6">
        <f>IF(SUM(Dissimilarity!AAN9)&gt;0,1,IF(Dissimilarity!AAN9="X",1,0))</f>
        <v>0</v>
      </c>
      <c r="AAO6">
        <f>IF(SUM(Dissimilarity!AAO9)&gt;0,1,IF(Dissimilarity!AAO9="X",1,0))</f>
        <v>0</v>
      </c>
      <c r="AAP6">
        <f>IF(SUM(Dissimilarity!AAP9)&gt;0,1,IF(Dissimilarity!AAP9="X",1,0))</f>
        <v>1</v>
      </c>
      <c r="AAQ6">
        <f>IF(SUM(Dissimilarity!AAQ9)&gt;0,1,IF(Dissimilarity!AAQ9="X",1,0))</f>
        <v>1</v>
      </c>
      <c r="AAR6">
        <f>IF(SUM(Dissimilarity!AAR9)&gt;0,1,IF(Dissimilarity!AAR9="X",1,0))</f>
        <v>0</v>
      </c>
      <c r="AAS6">
        <f>IF(SUM(Dissimilarity!AAS9)&gt;0,1,IF(Dissimilarity!AAS9="X",1,0))</f>
        <v>0</v>
      </c>
      <c r="AAT6">
        <f>IF(SUM(Dissimilarity!AAT9)&gt;0,1,IF(Dissimilarity!AAT9="X",1,0))</f>
        <v>0</v>
      </c>
      <c r="AAU6">
        <f>IF(SUM(Dissimilarity!AAU9)&gt;0,1,IF(Dissimilarity!AAU9="X",1,0))</f>
        <v>0</v>
      </c>
      <c r="AAV6">
        <f>IF(SUM(Dissimilarity!AAV9)&gt;0,1,IF(Dissimilarity!AAV9="X",1,0))</f>
        <v>0</v>
      </c>
      <c r="AAW6">
        <f>IF(SUM(Dissimilarity!AAW9)&gt;0,1,IF(Dissimilarity!AAW9="X",1,0))</f>
        <v>0</v>
      </c>
      <c r="AAX6">
        <f>IF(SUM(Dissimilarity!AAX9)&gt;0,1,IF(Dissimilarity!AAX9="X",1,0))</f>
        <v>1</v>
      </c>
      <c r="AAY6">
        <f>IF(SUM(Dissimilarity!AAY9)&gt;0,1,IF(Dissimilarity!AAY9="X",1,0))</f>
        <v>0</v>
      </c>
      <c r="AAZ6">
        <f>IF(SUM(Dissimilarity!AAZ9)&gt;0,1,IF(Dissimilarity!AAZ9="X",1,0))</f>
        <v>0</v>
      </c>
      <c r="ABA6">
        <f>IF(SUM(Dissimilarity!ABA9)&gt;0,1,IF(Dissimilarity!ABA9="X",1,0))</f>
        <v>0</v>
      </c>
      <c r="ABB6">
        <f>IF(SUM(Dissimilarity!ABB9)&gt;0,1,IF(Dissimilarity!ABB9="X",1,0))</f>
        <v>0</v>
      </c>
      <c r="ABC6">
        <f>IF(SUM(Dissimilarity!ABC9)&gt;0,1,IF(Dissimilarity!ABC9="X",1,0))</f>
        <v>0</v>
      </c>
      <c r="ABD6">
        <f>IF(SUM(Dissimilarity!ABD9)&gt;0,1,IF(Dissimilarity!ABD9="X",1,0))</f>
        <v>0</v>
      </c>
      <c r="ABE6">
        <f>IF(SUM(Dissimilarity!ABE9)&gt;0,1,IF(Dissimilarity!ABE9="X",1,0))</f>
        <v>0</v>
      </c>
      <c r="ABF6">
        <f>IF(SUM(Dissimilarity!ABF9)&gt;0,1,IF(Dissimilarity!ABF9="X",1,0))</f>
        <v>1</v>
      </c>
      <c r="ABG6">
        <f>IF(SUM(Dissimilarity!ABG9)&gt;0,1,IF(Dissimilarity!ABG9="X",1,0))</f>
        <v>1</v>
      </c>
      <c r="ABH6">
        <f>IF(SUM(Dissimilarity!ABH9)&gt;0,1,IF(Dissimilarity!ABH9="X",1,0))</f>
        <v>0</v>
      </c>
      <c r="ABI6">
        <f>IF(SUM(Dissimilarity!ABI9)&gt;0,1,IF(Dissimilarity!ABI9="X",1,0))</f>
        <v>0</v>
      </c>
      <c r="ABJ6">
        <f>IF(SUM(Dissimilarity!ABJ9)&gt;0,1,IF(Dissimilarity!ABJ9="X",1,0))</f>
        <v>1</v>
      </c>
      <c r="ABK6">
        <f>IF(SUM(Dissimilarity!ABK9)&gt;0,1,IF(Dissimilarity!ABK9="X",1,0))</f>
        <v>0</v>
      </c>
      <c r="ABL6">
        <f>IF(SUM(Dissimilarity!ABL9)&gt;0,1,IF(Dissimilarity!ABL9="X",1,0))</f>
        <v>1</v>
      </c>
      <c r="ABM6">
        <f>IF(SUM(Dissimilarity!ABM9)&gt;0,1,IF(Dissimilarity!ABM9="X",1,0))</f>
        <v>0</v>
      </c>
      <c r="ABN6">
        <f>IF(SUM(Dissimilarity!ABN9)&gt;0,1,IF(Dissimilarity!ABN9="X",1,0))</f>
        <v>0</v>
      </c>
      <c r="ABO6">
        <f>IF(SUM(Dissimilarity!ABO9)&gt;0,1,IF(Dissimilarity!ABO9="X",1,0))</f>
        <v>0</v>
      </c>
      <c r="ABP6">
        <f>IF(SUM(Dissimilarity!ABP9)&gt;0,1,IF(Dissimilarity!ABP9="X",1,0))</f>
        <v>0</v>
      </c>
      <c r="ABQ6">
        <f>IF(SUM(Dissimilarity!ABQ9)&gt;0,1,IF(Dissimilarity!ABQ9="X",1,0))</f>
        <v>0</v>
      </c>
      <c r="ABR6">
        <f>IF(SUM(Dissimilarity!ABR9)&gt;0,1,IF(Dissimilarity!ABR9="X",1,0))</f>
        <v>0</v>
      </c>
      <c r="ABS6">
        <f>IF(SUM(Dissimilarity!ABS9)&gt;0,1,IF(Dissimilarity!ABS9="X",1,0))</f>
        <v>0</v>
      </c>
      <c r="ABT6">
        <f>IF(SUM(Dissimilarity!ABT9)&gt;0,1,IF(Dissimilarity!ABT9="X",1,0))</f>
        <v>0</v>
      </c>
      <c r="ABU6">
        <f>IF(SUM(Dissimilarity!ABU9)&gt;0,1,IF(Dissimilarity!ABU9="X",1,0))</f>
        <v>0</v>
      </c>
      <c r="ABV6">
        <f>IF(SUM(Dissimilarity!ABV9)&gt;0,1,IF(Dissimilarity!ABV9="X",1,0))</f>
        <v>0</v>
      </c>
      <c r="ABW6">
        <f>IF(SUM(Dissimilarity!ABW9)&gt;0,1,IF(Dissimilarity!ABW9="X",1,0))</f>
        <v>0</v>
      </c>
      <c r="ABX6">
        <f>IF(SUM(Dissimilarity!ABX9)&gt;0,1,IF(Dissimilarity!ABX9="X",1,0))</f>
        <v>0</v>
      </c>
      <c r="ABY6">
        <f>IF(SUM(Dissimilarity!ABY9)&gt;0,1,IF(Dissimilarity!ABY9="X",1,0))</f>
        <v>1</v>
      </c>
      <c r="ABZ6">
        <f>IF(SUM(Dissimilarity!ABZ9)&gt;0,1,IF(Dissimilarity!ABZ9="X",1,0))</f>
        <v>1</v>
      </c>
      <c r="ACA6">
        <f>IF(SUM(Dissimilarity!ACA9)&gt;0,1,IF(Dissimilarity!ACA9="X",1,0))</f>
        <v>0</v>
      </c>
      <c r="ACB6">
        <f>IF(SUM(Dissimilarity!ACB9)&gt;0,1,IF(Dissimilarity!ACB9="X",1,0))</f>
        <v>0</v>
      </c>
      <c r="ACC6">
        <f>IF(SUM(Dissimilarity!ACC9)&gt;0,1,IF(Dissimilarity!ACC9="X",1,0))</f>
        <v>0</v>
      </c>
      <c r="ACD6">
        <f>IF(SUM(Dissimilarity!ACD9)&gt;0,1,IF(Dissimilarity!ACD9="X",1,0))</f>
        <v>0</v>
      </c>
      <c r="ACE6">
        <f>IF(SUM(Dissimilarity!ACE9)&gt;0,1,IF(Dissimilarity!ACE9="X",1,0))</f>
        <v>0</v>
      </c>
      <c r="ACF6">
        <f>IF(SUM(Dissimilarity!ACF9)&gt;0,1,IF(Dissimilarity!ACF9="X",1,0))</f>
        <v>0</v>
      </c>
      <c r="ACG6">
        <f>IF(SUM(Dissimilarity!ACG9)&gt;0,1,IF(Dissimilarity!ACG9="X",1,0))</f>
        <v>0</v>
      </c>
      <c r="ACH6">
        <f>IF(SUM(Dissimilarity!ACH9)&gt;0,1,IF(Dissimilarity!ACH9="X",1,0))</f>
        <v>0</v>
      </c>
      <c r="ACI6">
        <f>IF(SUM(Dissimilarity!ACI9)&gt;0,1,IF(Dissimilarity!ACI9="X",1,0))</f>
        <v>1</v>
      </c>
      <c r="ACJ6">
        <f>IF(SUM(Dissimilarity!ACJ9)&gt;0,1,IF(Dissimilarity!ACJ9="X",1,0))</f>
        <v>0</v>
      </c>
      <c r="ACK6">
        <f>IF(SUM(Dissimilarity!ACK9)&gt;0,1,IF(Dissimilarity!ACK9="X",1,0))</f>
        <v>0</v>
      </c>
      <c r="ACL6">
        <f>IF(SUM(Dissimilarity!ACL9)&gt;0,1,IF(Dissimilarity!ACL9="X",1,0))</f>
        <v>0</v>
      </c>
      <c r="ACM6">
        <f>IF(SUM(Dissimilarity!ACM9)&gt;0,1,IF(Dissimilarity!ACM9="X",1,0))</f>
        <v>0</v>
      </c>
      <c r="ACN6">
        <f>IF(SUM(Dissimilarity!ACN9)&gt;0,1,IF(Dissimilarity!ACN9="X",1,0))</f>
        <v>0</v>
      </c>
      <c r="ACO6">
        <f>IF(SUM(Dissimilarity!ACO9)&gt;0,1,IF(Dissimilarity!ACO9="X",1,0))</f>
        <v>0</v>
      </c>
      <c r="ACP6">
        <f>IF(SUM(Dissimilarity!ACP9)&gt;0,1,IF(Dissimilarity!ACP9="X",1,0))</f>
        <v>0</v>
      </c>
      <c r="ACQ6">
        <f>IF(SUM(Dissimilarity!ACQ9)&gt;0,1,IF(Dissimilarity!ACQ9="X",1,0))</f>
        <v>0</v>
      </c>
      <c r="ACR6">
        <f>IF(SUM(Dissimilarity!ACR9)&gt;0,1,IF(Dissimilarity!ACR9="X",1,0))</f>
        <v>1</v>
      </c>
      <c r="ACS6">
        <f>IF(SUM(Dissimilarity!ACS9)&gt;0,1,IF(Dissimilarity!ACS9="X",1,0))</f>
        <v>0</v>
      </c>
      <c r="ACT6">
        <f>IF(SUM(Dissimilarity!ACT9)&gt;0,1,IF(Dissimilarity!ACT9="X",1,0))</f>
        <v>1</v>
      </c>
      <c r="ACU6">
        <f>IF(SUM(Dissimilarity!ACU9)&gt;0,1,IF(Dissimilarity!ACU9="X",1,0))</f>
        <v>0</v>
      </c>
      <c r="ACV6">
        <f>IF(SUM(Dissimilarity!ACV9)&gt;0,1,IF(Dissimilarity!ACV9="X",1,0))</f>
        <v>0</v>
      </c>
      <c r="ACW6">
        <f>IF(SUM(Dissimilarity!ACW9)&gt;0,1,IF(Dissimilarity!ACW9="X",1,0))</f>
        <v>1</v>
      </c>
      <c r="ACX6">
        <f>IF(SUM(Dissimilarity!ACX9)&gt;0,1,IF(Dissimilarity!ACX9="X",1,0))</f>
        <v>0</v>
      </c>
      <c r="ACY6">
        <f>IF(SUM(Dissimilarity!ACY9)&gt;0,1,IF(Dissimilarity!ACY9="X",1,0))</f>
        <v>1</v>
      </c>
      <c r="ACZ6">
        <f>IF(SUM(Dissimilarity!ACZ9)&gt;0,1,IF(Dissimilarity!ACZ9="X",1,0))</f>
        <v>1</v>
      </c>
      <c r="ADA6">
        <f>IF(SUM(Dissimilarity!ADA9)&gt;0,1,IF(Dissimilarity!ADA9="X",1,0))</f>
        <v>1</v>
      </c>
      <c r="ADB6">
        <f>IF(SUM(Dissimilarity!ADB9)&gt;0,1,IF(Dissimilarity!ADB9="X",1,0))</f>
        <v>0</v>
      </c>
      <c r="ADC6">
        <f>IF(SUM(Dissimilarity!ADC9)&gt;0,1,IF(Dissimilarity!ADC9="X",1,0))</f>
        <v>1</v>
      </c>
      <c r="ADD6">
        <f>IF(SUM(Dissimilarity!ADD9)&gt;0,1,IF(Dissimilarity!ADD9="X",1,0))</f>
        <v>1</v>
      </c>
      <c r="ADE6">
        <f>IF(SUM(Dissimilarity!ADE9)&gt;0,1,IF(Dissimilarity!ADE9="X",1,0))</f>
        <v>1</v>
      </c>
      <c r="ADF6">
        <f>IF(SUM(Dissimilarity!ADF9)&gt;0,1,IF(Dissimilarity!ADF9="X",1,0))</f>
        <v>0</v>
      </c>
      <c r="ADG6">
        <f>IF(SUM(Dissimilarity!ADG9)&gt;0,1,IF(Dissimilarity!ADG9="X",1,0))</f>
        <v>0</v>
      </c>
      <c r="ADH6">
        <f>IF(SUM(Dissimilarity!ADH9)&gt;0,1,IF(Dissimilarity!ADH9="X",1,0))</f>
        <v>0</v>
      </c>
      <c r="ADI6">
        <f>IF(SUM(Dissimilarity!ADI9)&gt;0,1,IF(Dissimilarity!ADI9="X",1,0))</f>
        <v>0</v>
      </c>
      <c r="ADJ6">
        <f>IF(SUM(Dissimilarity!ADJ9)&gt;0,1,IF(Dissimilarity!ADJ9="X",1,0))</f>
        <v>0</v>
      </c>
      <c r="ADK6">
        <f>IF(SUM(Dissimilarity!ADK9)&gt;0,1,IF(Dissimilarity!ADK9="X",1,0))</f>
        <v>1</v>
      </c>
      <c r="ADL6">
        <f>IF(SUM(Dissimilarity!ADL9)&gt;0,1,IF(Dissimilarity!ADL9="X",1,0))</f>
        <v>0</v>
      </c>
      <c r="ADM6">
        <f>IF(SUM(Dissimilarity!ADM9)&gt;0,1,IF(Dissimilarity!ADM9="X",1,0))</f>
        <v>0</v>
      </c>
      <c r="ADN6">
        <f>IF(SUM(Dissimilarity!ADN9)&gt;0,1,IF(Dissimilarity!ADN9="X",1,0))</f>
        <v>0</v>
      </c>
      <c r="ADO6">
        <f>IF(SUM(Dissimilarity!ADO9)&gt;0,1,IF(Dissimilarity!ADO9="X",1,0))</f>
        <v>1</v>
      </c>
      <c r="ADP6">
        <f>IF(SUM(Dissimilarity!ADP9)&gt;0,1,IF(Dissimilarity!ADP9="X",1,0))</f>
        <v>1</v>
      </c>
      <c r="ADQ6">
        <f>IF(SUM(Dissimilarity!ADQ9)&gt;0,1,IF(Dissimilarity!ADQ9="X",1,0))</f>
        <v>0</v>
      </c>
      <c r="ADR6">
        <f>IF(SUM(Dissimilarity!ADR9)&gt;0,1,IF(Dissimilarity!ADR9="X",1,0))</f>
        <v>1</v>
      </c>
      <c r="ADS6">
        <f>IF(SUM(Dissimilarity!ADS9)&gt;0,1,IF(Dissimilarity!ADS9="X",1,0))</f>
        <v>0</v>
      </c>
      <c r="ADT6">
        <f>IF(SUM(Dissimilarity!ADT9)&gt;0,1,IF(Dissimilarity!ADT9="X",1,0))</f>
        <v>1</v>
      </c>
      <c r="ADU6">
        <f>IF(SUM(Dissimilarity!ADU9)&gt;0,1,IF(Dissimilarity!ADU9="X",1,0))</f>
        <v>0</v>
      </c>
      <c r="ADV6">
        <f>IF(SUM(Dissimilarity!ADV9)&gt;0,1,IF(Dissimilarity!ADV9="X",1,0))</f>
        <v>1</v>
      </c>
      <c r="ADW6">
        <f>IF(SUM(Dissimilarity!ADW9)&gt;0,1,IF(Dissimilarity!ADW9="X",1,0))</f>
        <v>1</v>
      </c>
      <c r="ADX6">
        <f>IF(SUM(Dissimilarity!ADX9)&gt;0,1,IF(Dissimilarity!ADX9="X",1,0))</f>
        <v>0</v>
      </c>
      <c r="ADY6">
        <f>IF(SUM(Dissimilarity!ADY9)&gt;0,1,IF(Dissimilarity!ADY9="X",1,0))</f>
        <v>1</v>
      </c>
      <c r="ADZ6">
        <f>IF(SUM(Dissimilarity!ADZ9)&gt;0,1,IF(Dissimilarity!ADZ9="X",1,0))</f>
        <v>0</v>
      </c>
      <c r="AEA6">
        <f>IF(SUM(Dissimilarity!AEA9)&gt;0,1,IF(Dissimilarity!AEA9="X",1,0))</f>
        <v>1</v>
      </c>
      <c r="AEB6">
        <f>IF(SUM(Dissimilarity!AEB9)&gt;0,1,IF(Dissimilarity!AEB9="X",1,0))</f>
        <v>0</v>
      </c>
      <c r="AEC6">
        <f>IF(SUM(Dissimilarity!AEC9)&gt;0,1,IF(Dissimilarity!AEC9="X",1,0))</f>
        <v>0</v>
      </c>
      <c r="AED6">
        <f>IF(SUM(Dissimilarity!AED9)&gt;0,1,IF(Dissimilarity!AED9="X",1,0))</f>
        <v>1</v>
      </c>
      <c r="AEE6">
        <f>IF(SUM(Dissimilarity!AEE9)&gt;0,1,IF(Dissimilarity!AEE9="X",1,0))</f>
        <v>0</v>
      </c>
      <c r="AEF6">
        <f>IF(SUM(Dissimilarity!AEF9)&gt;0,1,IF(Dissimilarity!AEF9="X",1,0))</f>
        <v>0</v>
      </c>
      <c r="AEG6">
        <f>IF(SUM(Dissimilarity!AEG9)&gt;0,1,IF(Dissimilarity!AEG9="X",1,0))</f>
        <v>0</v>
      </c>
      <c r="AEH6">
        <f>IF(SUM(Dissimilarity!AEH9)&gt;0,1,IF(Dissimilarity!AEH9="X",1,0))</f>
        <v>0</v>
      </c>
      <c r="AEI6">
        <f>IF(SUM(Dissimilarity!AEI9)&gt;0,1,IF(Dissimilarity!AEI9="X",1,0))</f>
        <v>0</v>
      </c>
      <c r="AEJ6">
        <f>IF(SUM(Dissimilarity!AEJ9)&gt;0,1,IF(Dissimilarity!AEJ9="X",1,0))</f>
        <v>1</v>
      </c>
      <c r="AEK6">
        <f>IF(SUM(Dissimilarity!AEK9)&gt;0,1,IF(Dissimilarity!AEK9="X",1,0))</f>
        <v>0</v>
      </c>
      <c r="AEL6">
        <f>IF(SUM(Dissimilarity!AEL9)&gt;0,1,IF(Dissimilarity!AEL9="X",1,0))</f>
        <v>1</v>
      </c>
      <c r="AEM6">
        <f>IF(SUM(Dissimilarity!AEM9)&gt;0,1,IF(Dissimilarity!AEM9="X",1,0))</f>
        <v>0</v>
      </c>
      <c r="AEN6">
        <f>IF(SUM(Dissimilarity!AEN9)&gt;0,1,IF(Dissimilarity!AEN9="X",1,0))</f>
        <v>0</v>
      </c>
      <c r="AEO6">
        <f>IF(SUM(Dissimilarity!AEO9)&gt;0,1,IF(Dissimilarity!AEO9="X",1,0))</f>
        <v>0</v>
      </c>
      <c r="AEP6">
        <f>IF(SUM(Dissimilarity!AEP9)&gt;0,1,IF(Dissimilarity!AEP9="X",1,0))</f>
        <v>0</v>
      </c>
      <c r="AEQ6">
        <f>IF(SUM(Dissimilarity!AEQ9)&gt;0,1,IF(Dissimilarity!AEQ9="X",1,0))</f>
        <v>0</v>
      </c>
      <c r="AER6">
        <f>IF(SUM(Dissimilarity!AER9)&gt;0,1,IF(Dissimilarity!AER9="X",1,0))</f>
        <v>1</v>
      </c>
      <c r="AES6">
        <f>IF(SUM(Dissimilarity!AES9)&gt;0,1,IF(Dissimilarity!AES9="X",1,0))</f>
        <v>0</v>
      </c>
      <c r="AET6">
        <f>IF(SUM(Dissimilarity!AET9)&gt;0,1,IF(Dissimilarity!AET9="X",1,0))</f>
        <v>0</v>
      </c>
      <c r="AEU6">
        <f>IF(SUM(Dissimilarity!AEU9)&gt;0,1,IF(Dissimilarity!AEU9="X",1,0))</f>
        <v>0</v>
      </c>
      <c r="AEV6">
        <f>IF(SUM(Dissimilarity!AEV9)&gt;0,1,IF(Dissimilarity!AEV9="X",1,0))</f>
        <v>0</v>
      </c>
      <c r="AEW6">
        <f>IF(SUM(Dissimilarity!AEW9)&gt;0,1,IF(Dissimilarity!AEW9="X",1,0))</f>
        <v>0</v>
      </c>
      <c r="AEX6">
        <f>IF(SUM(Dissimilarity!AEX9)&gt;0,1,IF(Dissimilarity!AEX9="X",1,0))</f>
        <v>0</v>
      </c>
      <c r="AEY6">
        <f>IF(SUM(Dissimilarity!AEY9)&gt;0,1,IF(Dissimilarity!AEY9="X",1,0))</f>
        <v>1</v>
      </c>
      <c r="AEZ6">
        <f>IF(SUM(Dissimilarity!AEZ9)&gt;0,1,IF(Dissimilarity!AEZ9="X",1,0))</f>
        <v>1</v>
      </c>
      <c r="AFA6">
        <f>IF(SUM(Dissimilarity!AFA9)&gt;0,1,IF(Dissimilarity!AFA9="X",1,0))</f>
        <v>0</v>
      </c>
      <c r="AFB6">
        <f>IF(SUM(Dissimilarity!AFB9)&gt;0,1,IF(Dissimilarity!AFB9="X",1,0))</f>
        <v>0</v>
      </c>
      <c r="AFC6">
        <f>IF(SUM(Dissimilarity!AFC9)&gt;0,1,IF(Dissimilarity!AFC9="X",1,0))</f>
        <v>0</v>
      </c>
      <c r="AFD6">
        <f>IF(SUM(Dissimilarity!AFD9)&gt;0,1,IF(Dissimilarity!AFD9="X",1,0))</f>
        <v>0</v>
      </c>
      <c r="AFE6">
        <f>IF(SUM(Dissimilarity!AFE9)&gt;0,1,IF(Dissimilarity!AFE9="X",1,0))</f>
        <v>0</v>
      </c>
      <c r="AFF6">
        <f>IF(SUM(Dissimilarity!AFF9)&gt;0,1,IF(Dissimilarity!AFF9="X",1,0))</f>
        <v>1</v>
      </c>
      <c r="AFG6">
        <f>IF(SUM(Dissimilarity!AFG9)&gt;0,1,IF(Dissimilarity!AFG9="X",1,0))</f>
        <v>0</v>
      </c>
      <c r="AFH6">
        <f>IF(SUM(Dissimilarity!AFH9)&gt;0,1,IF(Dissimilarity!AFH9="X",1,0))</f>
        <v>0</v>
      </c>
      <c r="AFI6">
        <f>IF(SUM(Dissimilarity!AFI9)&gt;0,1,IF(Dissimilarity!AFI9="X",1,0))</f>
        <v>1</v>
      </c>
      <c r="AFJ6">
        <f>IF(SUM(Dissimilarity!AFJ9)&gt;0,1,IF(Dissimilarity!AFJ9="X",1,0))</f>
        <v>0</v>
      </c>
      <c r="AFK6">
        <f>IF(SUM(Dissimilarity!AFK9)&gt;0,1,IF(Dissimilarity!AFK9="X",1,0))</f>
        <v>0</v>
      </c>
      <c r="AFL6">
        <f>IF(SUM(Dissimilarity!AFL9)&gt;0,1,IF(Dissimilarity!AFL9="X",1,0))</f>
        <v>0</v>
      </c>
      <c r="AFM6">
        <f>IF(SUM(Dissimilarity!AFM9)&gt;0,1,IF(Dissimilarity!AFM9="X",1,0))</f>
        <v>1</v>
      </c>
      <c r="AFN6">
        <f>IF(SUM(Dissimilarity!AFN9)&gt;0,1,IF(Dissimilarity!AFN9="X",1,0))</f>
        <v>1</v>
      </c>
      <c r="AFO6">
        <f>IF(SUM(Dissimilarity!AFO9)&gt;0,1,IF(Dissimilarity!AFO9="X",1,0))</f>
        <v>0</v>
      </c>
      <c r="AFP6">
        <f>IF(SUM(Dissimilarity!AFP9)&gt;0,1,IF(Dissimilarity!AFP9="X",1,0))</f>
        <v>0</v>
      </c>
      <c r="AFQ6">
        <f>IF(SUM(Dissimilarity!AFQ9)&gt;0,1,IF(Dissimilarity!AFQ9="X",1,0))</f>
        <v>0</v>
      </c>
      <c r="AFR6">
        <f>IF(SUM(Dissimilarity!AFR9)&gt;0,1,IF(Dissimilarity!AFR9="X",1,0))</f>
        <v>0</v>
      </c>
      <c r="AFS6">
        <f>IF(SUM(Dissimilarity!AFS9)&gt;0,1,IF(Dissimilarity!AFS9="X",1,0))</f>
        <v>0</v>
      </c>
      <c r="AFT6">
        <f>IF(SUM(Dissimilarity!AFT9)&gt;0,1,IF(Dissimilarity!AFT9="X",1,0))</f>
        <v>1</v>
      </c>
      <c r="AFU6">
        <f>IF(SUM(Dissimilarity!AFU9)&gt;0,1,IF(Dissimilarity!AFU9="X",1,0))</f>
        <v>0</v>
      </c>
      <c r="AFV6">
        <f>IF(SUM(Dissimilarity!AFV9)&gt;0,1,IF(Dissimilarity!AFV9="X",1,0))</f>
        <v>1</v>
      </c>
      <c r="AFW6">
        <f>IF(SUM(Dissimilarity!AFW9)&gt;0,1,IF(Dissimilarity!AFW9="X",1,0))</f>
        <v>1</v>
      </c>
      <c r="AFX6">
        <f>IF(SUM(Dissimilarity!AFX9)&gt;0,1,IF(Dissimilarity!AFX9="X",1,0))</f>
        <v>0</v>
      </c>
      <c r="AFY6">
        <f>IF(SUM(Dissimilarity!AFY9)&gt;0,1,IF(Dissimilarity!AFY9="X",1,0))</f>
        <v>0</v>
      </c>
      <c r="AFZ6">
        <f>IF(SUM(Dissimilarity!AFZ9)&gt;0,1,IF(Dissimilarity!AFZ9="X",1,0))</f>
        <v>0</v>
      </c>
      <c r="AGA6">
        <f>IF(SUM(Dissimilarity!AGA9)&gt;0,1,IF(Dissimilarity!AGA9="X",1,0))</f>
        <v>1</v>
      </c>
      <c r="AGB6">
        <f>IF(SUM(Dissimilarity!AGB9)&gt;0,1,IF(Dissimilarity!AGB9="X",1,0))</f>
        <v>0</v>
      </c>
      <c r="AGC6">
        <f>IF(SUM(Dissimilarity!AGC9)&gt;0,1,IF(Dissimilarity!AGC9="X",1,0))</f>
        <v>0</v>
      </c>
      <c r="AGD6">
        <f>IF(SUM(Dissimilarity!AGD9)&gt;0,1,IF(Dissimilarity!AGD9="X",1,0))</f>
        <v>0</v>
      </c>
      <c r="AGE6">
        <f>IF(SUM(Dissimilarity!AGE9)&gt;0,1,IF(Dissimilarity!AGE9="X",1,0))</f>
        <v>0</v>
      </c>
      <c r="AGF6">
        <f>IF(SUM(Dissimilarity!AGF9)&gt;0,1,IF(Dissimilarity!AGF9="X",1,0))</f>
        <v>0</v>
      </c>
      <c r="AGG6">
        <f>IF(SUM(Dissimilarity!AGG9)&gt;0,1,IF(Dissimilarity!AGG9="X",1,0))</f>
        <v>0</v>
      </c>
      <c r="AGH6">
        <f>IF(SUM(Dissimilarity!AGH9)&gt;0,1,IF(Dissimilarity!AGH9="X",1,0))</f>
        <v>0</v>
      </c>
      <c r="AGI6">
        <f>IF(SUM(Dissimilarity!AGI9)&gt;0,1,IF(Dissimilarity!AGI9="X",1,0))</f>
        <v>0</v>
      </c>
      <c r="AGJ6">
        <f>IF(SUM(Dissimilarity!AGJ9)&gt;0,1,IF(Dissimilarity!AGJ9="X",1,0))</f>
        <v>0</v>
      </c>
      <c r="AGK6">
        <f>IF(SUM(Dissimilarity!AGK9)&gt;0,1,IF(Dissimilarity!AGK9="X",1,0))</f>
        <v>0</v>
      </c>
      <c r="AGL6">
        <f>IF(SUM(Dissimilarity!AGL9)&gt;0,1,IF(Dissimilarity!AGL9="X",1,0))</f>
        <v>0</v>
      </c>
      <c r="AGM6">
        <f>IF(SUM(Dissimilarity!AGM9)&gt;0,1,IF(Dissimilarity!AGM9="X",1,0))</f>
        <v>0</v>
      </c>
      <c r="AGN6">
        <f>IF(SUM(Dissimilarity!AGN9)&gt;0,1,IF(Dissimilarity!AGN9="X",1,0))</f>
        <v>0</v>
      </c>
      <c r="AGO6">
        <f>IF(SUM(Dissimilarity!AGO9)&gt;0,1,IF(Dissimilarity!AGO9="X",1,0))</f>
        <v>1</v>
      </c>
      <c r="AGP6">
        <f>IF(SUM(Dissimilarity!AGP9)&gt;0,1,IF(Dissimilarity!AGP9="X",1,0))</f>
        <v>0</v>
      </c>
      <c r="AGQ6">
        <f>IF(SUM(Dissimilarity!AGQ9)&gt;0,1,IF(Dissimilarity!AGQ9="X",1,0))</f>
        <v>1</v>
      </c>
      <c r="AGR6">
        <f>IF(SUM(Dissimilarity!AGR9)&gt;0,1,IF(Dissimilarity!AGR9="X",1,0))</f>
        <v>0</v>
      </c>
      <c r="AGS6">
        <f>IF(SUM(Dissimilarity!AGS9)&gt;0,1,IF(Dissimilarity!AGS9="X",1,0))</f>
        <v>1</v>
      </c>
      <c r="AGT6">
        <f>IF(SUM(Dissimilarity!AGT9)&gt;0,1,IF(Dissimilarity!AGT9="X",1,0))</f>
        <v>0</v>
      </c>
      <c r="AGU6">
        <f>IF(SUM(Dissimilarity!AGU9)&gt;0,1,IF(Dissimilarity!AGU9="X",1,0))</f>
        <v>0</v>
      </c>
      <c r="AGV6">
        <f>IF(SUM(Dissimilarity!AGV9)&gt;0,1,IF(Dissimilarity!AGV9="X",1,0))</f>
        <v>0</v>
      </c>
      <c r="AGW6">
        <f>IF(SUM(Dissimilarity!AGW9)&gt;0,1,IF(Dissimilarity!AGW9="X",1,0))</f>
        <v>0</v>
      </c>
      <c r="AGX6">
        <f>IF(SUM(Dissimilarity!AGX9)&gt;0,1,IF(Dissimilarity!AGX9="X",1,0))</f>
        <v>0</v>
      </c>
      <c r="AGY6">
        <f>IF(SUM(Dissimilarity!AGY9)&gt;0,1,IF(Dissimilarity!AGY9="X",1,0))</f>
        <v>0</v>
      </c>
      <c r="AGZ6">
        <f>IF(SUM(Dissimilarity!AGZ9)&gt;0,1,IF(Dissimilarity!AGZ9="X",1,0))</f>
        <v>1</v>
      </c>
      <c r="AHA6">
        <f>IF(SUM(Dissimilarity!AHA9)&gt;0,1,IF(Dissimilarity!AHA9="X",1,0))</f>
        <v>0</v>
      </c>
      <c r="AHB6">
        <f>IF(SUM(Dissimilarity!AHB9)&gt;0,1,IF(Dissimilarity!AHB9="X",1,0))</f>
        <v>0</v>
      </c>
      <c r="AHC6">
        <f>IF(SUM(Dissimilarity!AHC9)&gt;0,1,IF(Dissimilarity!AHC9="X",1,0))</f>
        <v>1</v>
      </c>
      <c r="AHD6">
        <f>IF(SUM(Dissimilarity!AHD9)&gt;0,1,IF(Dissimilarity!AHD9="X",1,0))</f>
        <v>1</v>
      </c>
      <c r="AHE6">
        <f>IF(SUM(Dissimilarity!AHE9)&gt;0,1,IF(Dissimilarity!AHE9="X",1,0))</f>
        <v>0</v>
      </c>
      <c r="AHF6">
        <f>IF(SUM(Dissimilarity!AHF9)&gt;0,1,IF(Dissimilarity!AHF9="X",1,0))</f>
        <v>0</v>
      </c>
      <c r="AHG6">
        <f>IF(SUM(Dissimilarity!AHG9)&gt;0,1,IF(Dissimilarity!AHG9="X",1,0))</f>
        <v>0</v>
      </c>
      <c r="AHH6">
        <f>IF(SUM(Dissimilarity!AHH9)&gt;0,1,IF(Dissimilarity!AHH9="X",1,0))</f>
        <v>0</v>
      </c>
      <c r="AHI6">
        <f>IF(SUM(Dissimilarity!AHI9)&gt;0,1,IF(Dissimilarity!AHI9="X",1,0))</f>
        <v>0</v>
      </c>
      <c r="AHJ6">
        <f>IF(SUM(Dissimilarity!AHJ9)&gt;0,1,IF(Dissimilarity!AHJ9="X",1,0))</f>
        <v>0</v>
      </c>
      <c r="AHK6">
        <f>IF(SUM(Dissimilarity!AHK9)&gt;0,1,IF(Dissimilarity!AHK9="X",1,0))</f>
        <v>0</v>
      </c>
      <c r="AHL6">
        <f>IF(SUM(Dissimilarity!AHL9)&gt;0,1,IF(Dissimilarity!AHL9="X",1,0))</f>
        <v>0</v>
      </c>
      <c r="AHM6">
        <f>IF(SUM(Dissimilarity!AHM9)&gt;0,1,IF(Dissimilarity!AHM9="X",1,0))</f>
        <v>0</v>
      </c>
      <c r="AHN6">
        <f>IF(SUM(Dissimilarity!AHN9)&gt;0,1,IF(Dissimilarity!AHN9="X",1,0))</f>
        <v>0</v>
      </c>
      <c r="AHO6">
        <f>IF(SUM(Dissimilarity!AHO9)&gt;0,1,IF(Dissimilarity!AHO9="X",1,0))</f>
        <v>0</v>
      </c>
      <c r="AHP6">
        <f>IF(SUM(Dissimilarity!AHP9)&gt;0,1,IF(Dissimilarity!AHP9="X",1,0))</f>
        <v>0</v>
      </c>
      <c r="AHQ6">
        <f>IF(SUM(Dissimilarity!AHQ9)&gt;0,1,IF(Dissimilarity!AHQ9="X",1,0))</f>
        <v>0</v>
      </c>
      <c r="AHR6">
        <f>IF(SUM(Dissimilarity!AHR9)&gt;0,1,IF(Dissimilarity!AHR9="X",1,0))</f>
        <v>0</v>
      </c>
      <c r="AHS6">
        <f>IF(SUM(Dissimilarity!AHS9)&gt;0,1,IF(Dissimilarity!AHS9="X",1,0))</f>
        <v>0</v>
      </c>
      <c r="AHT6">
        <f>IF(SUM(Dissimilarity!AHT9)&gt;0,1,IF(Dissimilarity!AHT9="X",1,0))</f>
        <v>0</v>
      </c>
      <c r="AHU6">
        <f>IF(SUM(Dissimilarity!AHU9)&gt;0,1,IF(Dissimilarity!AHU9="X",1,0))</f>
        <v>1</v>
      </c>
      <c r="AHV6">
        <f>IF(SUM(Dissimilarity!AHV9)&gt;0,1,IF(Dissimilarity!AHV9="X",1,0))</f>
        <v>0</v>
      </c>
      <c r="AHW6">
        <f>IF(SUM(Dissimilarity!AHW9)&gt;0,1,IF(Dissimilarity!AHW9="X",1,0))</f>
        <v>1</v>
      </c>
      <c r="AHX6">
        <f>IF(SUM(Dissimilarity!AHX9)&gt;0,1,IF(Dissimilarity!AHX9="X",1,0))</f>
        <v>0</v>
      </c>
      <c r="AHY6">
        <f>IF(SUM(Dissimilarity!AHY9)&gt;0,1,IF(Dissimilarity!AHY9="X",1,0))</f>
        <v>0</v>
      </c>
      <c r="AHZ6">
        <f>IF(SUM(Dissimilarity!AHZ9)&gt;0,1,IF(Dissimilarity!AHZ9="X",1,0))</f>
        <v>0</v>
      </c>
      <c r="AIA6">
        <f>IF(SUM(Dissimilarity!AIA9)&gt;0,1,IF(Dissimilarity!AIA9="X",1,0))</f>
        <v>0</v>
      </c>
      <c r="AIB6">
        <f>IF(SUM(Dissimilarity!AIB9)&gt;0,1,IF(Dissimilarity!AIB9="X",1,0))</f>
        <v>0</v>
      </c>
      <c r="AIC6">
        <f>IF(SUM(Dissimilarity!AIC9)&gt;0,1,IF(Dissimilarity!AIC9="X",1,0))</f>
        <v>1</v>
      </c>
      <c r="AID6">
        <f>IF(SUM(Dissimilarity!AID9)&gt;0,1,IF(Dissimilarity!AID9="X",1,0))</f>
        <v>1</v>
      </c>
      <c r="AIE6">
        <f>IF(SUM(Dissimilarity!AIE9)&gt;0,1,IF(Dissimilarity!AIE9="X",1,0))</f>
        <v>0</v>
      </c>
      <c r="AIF6">
        <f>IF(SUM(Dissimilarity!AIF9)&gt;0,1,IF(Dissimilarity!AIF9="X",1,0))</f>
        <v>0</v>
      </c>
      <c r="AIG6">
        <f>IF(SUM(Dissimilarity!AIG9)&gt;0,1,IF(Dissimilarity!AIG9="X",1,0))</f>
        <v>0</v>
      </c>
      <c r="AIH6">
        <f>IF(SUM(Dissimilarity!AIH9)&gt;0,1,IF(Dissimilarity!AIH9="X",1,0))</f>
        <v>0</v>
      </c>
      <c r="AII6">
        <f>IF(SUM(Dissimilarity!AII9)&gt;0,1,IF(Dissimilarity!AII9="X",1,0))</f>
        <v>0</v>
      </c>
      <c r="AIJ6">
        <f>IF(SUM(Dissimilarity!AIJ9)&gt;0,1,IF(Dissimilarity!AIJ9="X",1,0))</f>
        <v>0</v>
      </c>
      <c r="AIK6">
        <f>IF(SUM(Dissimilarity!AIK9)&gt;0,1,IF(Dissimilarity!AIK9="X",1,0))</f>
        <v>0</v>
      </c>
      <c r="AIL6">
        <f>IF(SUM(Dissimilarity!AIL9)&gt;0,1,IF(Dissimilarity!AIL9="X",1,0))</f>
        <v>1</v>
      </c>
      <c r="AIM6">
        <f>IF(SUM(Dissimilarity!AIM9)&gt;0,1,IF(Dissimilarity!AIM9="X",1,0))</f>
        <v>0</v>
      </c>
      <c r="AIN6">
        <f>IF(SUM(Dissimilarity!AIN9)&gt;0,1,IF(Dissimilarity!AIN9="X",1,0))</f>
        <v>0</v>
      </c>
      <c r="AIO6">
        <f>IF(SUM(Dissimilarity!AIO9)&gt;0,1,IF(Dissimilarity!AIO9="X",1,0))</f>
        <v>0</v>
      </c>
      <c r="AIP6">
        <f>IF(SUM(Dissimilarity!AIP9)&gt;0,1,IF(Dissimilarity!AIP9="X",1,0))</f>
        <v>0</v>
      </c>
      <c r="AIQ6">
        <f>IF(SUM(Dissimilarity!AIQ9)&gt;0,1,IF(Dissimilarity!AIQ9="X",1,0))</f>
        <v>1</v>
      </c>
      <c r="AIR6">
        <f>IF(SUM(Dissimilarity!AIR9)&gt;0,1,IF(Dissimilarity!AIR9="X",1,0))</f>
        <v>0</v>
      </c>
      <c r="AIS6">
        <f>IF(SUM(Dissimilarity!AIS9)&gt;0,1,IF(Dissimilarity!AIS9="X",1,0))</f>
        <v>0</v>
      </c>
      <c r="AIT6">
        <f>IF(SUM(Dissimilarity!AIT9)&gt;0,1,IF(Dissimilarity!AIT9="X",1,0))</f>
        <v>1</v>
      </c>
      <c r="AIU6">
        <f>IF(SUM(Dissimilarity!AIU9)&gt;0,1,IF(Dissimilarity!AIU9="X",1,0))</f>
        <v>0</v>
      </c>
      <c r="AIV6">
        <f>IF(SUM(Dissimilarity!AIV9)&gt;0,1,IF(Dissimilarity!AIV9="X",1,0))</f>
        <v>1</v>
      </c>
      <c r="AIW6">
        <f>IF(SUM(Dissimilarity!AIW9)&gt;0,1,IF(Dissimilarity!AIW9="X",1,0))</f>
        <v>0</v>
      </c>
      <c r="AIX6">
        <f>IF(SUM(Dissimilarity!AIX9)&gt;0,1,IF(Dissimilarity!AIX9="X",1,0))</f>
        <v>1</v>
      </c>
      <c r="AIY6">
        <f>IF(SUM(Dissimilarity!AIY9)&gt;0,1,IF(Dissimilarity!AIY9="X",1,0))</f>
        <v>0</v>
      </c>
      <c r="AIZ6">
        <f>IF(SUM(Dissimilarity!AIZ9)&gt;0,1,IF(Dissimilarity!AIZ9="X",1,0))</f>
        <v>0</v>
      </c>
      <c r="AJA6">
        <f>IF(SUM(Dissimilarity!AJA9)&gt;0,1,IF(Dissimilarity!AJA9="X",1,0))</f>
        <v>0</v>
      </c>
      <c r="AJB6">
        <f>IF(SUM(Dissimilarity!AJB9)&gt;0,1,IF(Dissimilarity!AJB9="X",1,0))</f>
        <v>0</v>
      </c>
      <c r="AJC6">
        <f>IF(SUM(Dissimilarity!AJC9)&gt;0,1,IF(Dissimilarity!AJC9="X",1,0))</f>
        <v>1</v>
      </c>
      <c r="AJD6">
        <f>IF(SUM(Dissimilarity!AJD9)&gt;0,1,IF(Dissimilarity!AJD9="X",1,0))</f>
        <v>0</v>
      </c>
      <c r="AJE6">
        <f>IF(SUM(Dissimilarity!AJE9)&gt;0,1,IF(Dissimilarity!AJE9="X",1,0))</f>
        <v>0</v>
      </c>
      <c r="AJF6">
        <f>IF(SUM(Dissimilarity!AJF9)&gt;0,1,IF(Dissimilarity!AJF9="X",1,0))</f>
        <v>0</v>
      </c>
      <c r="AJG6">
        <f>IF(SUM(Dissimilarity!AJG9)&gt;0,1,IF(Dissimilarity!AJG9="X",1,0))</f>
        <v>0</v>
      </c>
      <c r="AJH6">
        <f>IF(SUM(Dissimilarity!AJH9)&gt;0,1,IF(Dissimilarity!AJH9="X",1,0))</f>
        <v>0</v>
      </c>
      <c r="AJI6">
        <f>IF(SUM(Dissimilarity!AJI9)&gt;0,1,IF(Dissimilarity!AJI9="X",1,0))</f>
        <v>0</v>
      </c>
      <c r="AJJ6">
        <f>IF(SUM(Dissimilarity!AJJ9)&gt;0,1,IF(Dissimilarity!AJJ9="X",1,0))</f>
        <v>0</v>
      </c>
      <c r="AJK6">
        <f>IF(SUM(Dissimilarity!AJK9)&gt;0,1,IF(Dissimilarity!AJK9="X",1,0))</f>
        <v>0</v>
      </c>
      <c r="AJL6">
        <f>IF(SUM(Dissimilarity!AJL9)&gt;0,1,IF(Dissimilarity!AJL9="X",1,0))</f>
        <v>0</v>
      </c>
      <c r="AJM6">
        <f>IF(SUM(Dissimilarity!AJM9)&gt;0,1,IF(Dissimilarity!AJM9="X",1,0))</f>
        <v>0</v>
      </c>
      <c r="AJN6">
        <f>IF(SUM(Dissimilarity!AJN9)&gt;0,1,IF(Dissimilarity!AJN9="X",1,0))</f>
        <v>1</v>
      </c>
      <c r="AJO6">
        <f>IF(SUM(Dissimilarity!AJO9)&gt;0,1,IF(Dissimilarity!AJO9="X",1,0))</f>
        <v>0</v>
      </c>
      <c r="AJP6">
        <f>IF(SUM(Dissimilarity!AJP9)&gt;0,1,IF(Dissimilarity!AJP9="X",1,0))</f>
        <v>0</v>
      </c>
      <c r="AJQ6">
        <f>IF(SUM(Dissimilarity!AJQ9)&gt;0,1,IF(Dissimilarity!AJQ9="X",1,0))</f>
        <v>0</v>
      </c>
      <c r="AJR6">
        <f>IF(SUM(Dissimilarity!AJR9)&gt;0,1,IF(Dissimilarity!AJR9="X",1,0))</f>
        <v>0</v>
      </c>
      <c r="AJS6">
        <f>IF(SUM(Dissimilarity!AJS9)&gt;0,1,IF(Dissimilarity!AJS9="X",1,0))</f>
        <v>0</v>
      </c>
      <c r="AJT6">
        <f>IF(SUM(Dissimilarity!AJT9)&gt;0,1,IF(Dissimilarity!AJT9="X",1,0))</f>
        <v>0</v>
      </c>
      <c r="AJU6">
        <f>IF(SUM(Dissimilarity!AJU9)&gt;0,1,IF(Dissimilarity!AJU9="X",1,0))</f>
        <v>0</v>
      </c>
      <c r="AJV6">
        <f>IF(SUM(Dissimilarity!AJV9)&gt;0,1,IF(Dissimilarity!AJV9="X",1,0))</f>
        <v>0</v>
      </c>
      <c r="AJW6">
        <f>IF(SUM(Dissimilarity!AJW9)&gt;0,1,IF(Dissimilarity!AJW9="X",1,0))</f>
        <v>1</v>
      </c>
      <c r="AJX6">
        <f>IF(SUM(Dissimilarity!AJX9)&gt;0,1,IF(Dissimilarity!AJX9="X",1,0))</f>
        <v>1</v>
      </c>
      <c r="AJY6">
        <f>IF(SUM(Dissimilarity!AJY9)&gt;0,1,IF(Dissimilarity!AJY9="X",1,0))</f>
        <v>0</v>
      </c>
      <c r="AJZ6">
        <f>IF(SUM(Dissimilarity!AJZ9)&gt;0,1,IF(Dissimilarity!AJZ9="X",1,0))</f>
        <v>1</v>
      </c>
      <c r="AKA6">
        <f>IF(SUM(Dissimilarity!AKA9)&gt;0,1,IF(Dissimilarity!AKA9="X",1,0))</f>
        <v>0</v>
      </c>
      <c r="AKB6">
        <f>IF(SUM(Dissimilarity!AKB9)&gt;0,1,IF(Dissimilarity!AKB9="X",1,0))</f>
        <v>0</v>
      </c>
      <c r="AKC6">
        <f>IF(SUM(Dissimilarity!AKC9)&gt;0,1,IF(Dissimilarity!AKC9="X",1,0))</f>
        <v>0</v>
      </c>
      <c r="AKD6">
        <f>IF(SUM(Dissimilarity!AKD9)&gt;0,1,IF(Dissimilarity!AKD9="X",1,0))</f>
        <v>0</v>
      </c>
      <c r="AKE6">
        <f>IF(SUM(Dissimilarity!AKE9)&gt;0,1,IF(Dissimilarity!AKE9="X",1,0))</f>
        <v>0</v>
      </c>
      <c r="AKF6">
        <f>IF(SUM(Dissimilarity!AKF9)&gt;0,1,IF(Dissimilarity!AKF9="X",1,0))</f>
        <v>0</v>
      </c>
      <c r="AKG6">
        <f>IF(SUM(Dissimilarity!AKG9)&gt;0,1,IF(Dissimilarity!AKG9="X",1,0))</f>
        <v>0</v>
      </c>
      <c r="AKH6">
        <f>IF(SUM(Dissimilarity!AKH9)&gt;0,1,IF(Dissimilarity!AKH9="X",1,0))</f>
        <v>0</v>
      </c>
      <c r="AKI6">
        <f>IF(SUM(Dissimilarity!AKI9)&gt;0,1,IF(Dissimilarity!AKI9="X",1,0))</f>
        <v>0</v>
      </c>
      <c r="AKJ6">
        <f>IF(SUM(Dissimilarity!AKJ9)&gt;0,1,IF(Dissimilarity!AKJ9="X",1,0))</f>
        <v>0</v>
      </c>
      <c r="AKK6">
        <f>IF(SUM(Dissimilarity!AKK9)&gt;0,1,IF(Dissimilarity!AKK9="X",1,0))</f>
        <v>0</v>
      </c>
      <c r="AKL6">
        <f>IF(SUM(Dissimilarity!AKL9)&gt;0,1,IF(Dissimilarity!AKL9="X",1,0))</f>
        <v>0</v>
      </c>
      <c r="AKM6">
        <f>IF(SUM(Dissimilarity!AKM9)&gt;0,1,IF(Dissimilarity!AKM9="X",1,0))</f>
        <v>0</v>
      </c>
      <c r="AKN6">
        <f>IF(SUM(Dissimilarity!AKN9)&gt;0,1,IF(Dissimilarity!AKN9="X",1,0))</f>
        <v>0</v>
      </c>
      <c r="AKO6">
        <f>IF(SUM(Dissimilarity!AKO9)&gt;0,1,IF(Dissimilarity!AKO9="X",1,0))</f>
        <v>0</v>
      </c>
      <c r="AKP6">
        <f>IF(SUM(Dissimilarity!AKP9)&gt;0,1,IF(Dissimilarity!AKP9="X",1,0))</f>
        <v>0</v>
      </c>
      <c r="AKQ6">
        <f>IF(SUM(Dissimilarity!AKQ9)&gt;0,1,IF(Dissimilarity!AKQ9="X",1,0))</f>
        <v>0</v>
      </c>
      <c r="AKR6">
        <f>IF(SUM(Dissimilarity!AKR9)&gt;0,1,IF(Dissimilarity!AKR9="X",1,0))</f>
        <v>0</v>
      </c>
      <c r="AKS6">
        <f>IF(SUM(Dissimilarity!AKS9)&gt;0,1,IF(Dissimilarity!AKS9="X",1,0))</f>
        <v>1</v>
      </c>
      <c r="AKT6">
        <f>IF(SUM(Dissimilarity!AKT9)&gt;0,1,IF(Dissimilarity!AKT9="X",1,0))</f>
        <v>1</v>
      </c>
    </row>
    <row r="7" spans="1:982" x14ac:dyDescent="0.3">
      <c r="A7" t="str">
        <f>Dissimilarity!A10</f>
        <v>Crete</v>
      </c>
      <c r="B7">
        <f>IF(SUM(Dissimilarity!B10)&gt;0,1,IF(Dissimilarity!B10="X",1,0))</f>
        <v>0</v>
      </c>
      <c r="C7">
        <f>IF(SUM(Dissimilarity!C10)&gt;0,1,IF(Dissimilarity!C10="X",1,0))</f>
        <v>1</v>
      </c>
      <c r="D7">
        <f>IF(SUM(Dissimilarity!D10)&gt;0,1,IF(Dissimilarity!D10="X",1,0))</f>
        <v>0</v>
      </c>
      <c r="E7">
        <f>IF(SUM(Dissimilarity!E10)&gt;0,1,IF(Dissimilarity!E10="X",1,0))</f>
        <v>0</v>
      </c>
      <c r="F7">
        <f>IF(SUM(Dissimilarity!F10)&gt;0,1,IF(Dissimilarity!F10="X",1,0))</f>
        <v>0</v>
      </c>
      <c r="G7">
        <f>IF(SUM(Dissimilarity!G10)&gt;0,1,IF(Dissimilarity!G10="X",1,0))</f>
        <v>0</v>
      </c>
      <c r="H7">
        <f>IF(SUM(Dissimilarity!H10)&gt;0,1,IF(Dissimilarity!H10="X",1,0))</f>
        <v>0</v>
      </c>
      <c r="I7">
        <f>IF(SUM(Dissimilarity!I10)&gt;0,1,IF(Dissimilarity!I10="X",1,0))</f>
        <v>0</v>
      </c>
      <c r="J7">
        <f>IF(SUM(Dissimilarity!J10)&gt;0,1,IF(Dissimilarity!J10="X",1,0))</f>
        <v>1</v>
      </c>
      <c r="K7">
        <f>IF(SUM(Dissimilarity!K10)&gt;0,1,IF(Dissimilarity!K10="X",1,0))</f>
        <v>1</v>
      </c>
      <c r="L7">
        <f>IF(SUM(Dissimilarity!L10)&gt;0,1,IF(Dissimilarity!L10="X",1,0))</f>
        <v>1</v>
      </c>
      <c r="M7">
        <f>IF(SUM(Dissimilarity!M10)&gt;0,1,IF(Dissimilarity!M10="X",1,0))</f>
        <v>0</v>
      </c>
      <c r="N7">
        <f>IF(SUM(Dissimilarity!N10)&gt;0,1,IF(Dissimilarity!N10="X",1,0))</f>
        <v>0</v>
      </c>
      <c r="O7">
        <f>IF(SUM(Dissimilarity!O10)&gt;0,1,IF(Dissimilarity!O10="X",1,0))</f>
        <v>1</v>
      </c>
      <c r="P7">
        <f>IF(SUM(Dissimilarity!P10)&gt;0,1,IF(Dissimilarity!P10="X",1,0))</f>
        <v>0</v>
      </c>
      <c r="Q7">
        <f>IF(SUM(Dissimilarity!Q10)&gt;0,1,IF(Dissimilarity!Q10="X",1,0))</f>
        <v>0</v>
      </c>
      <c r="R7">
        <f>IF(SUM(Dissimilarity!R10)&gt;0,1,IF(Dissimilarity!R10="X",1,0))</f>
        <v>0</v>
      </c>
      <c r="S7">
        <f>IF(SUM(Dissimilarity!S10)&gt;0,1,IF(Dissimilarity!S10="X",1,0))</f>
        <v>0</v>
      </c>
      <c r="T7">
        <f>IF(SUM(Dissimilarity!T10)&gt;0,1,IF(Dissimilarity!T10="X",1,0))</f>
        <v>0</v>
      </c>
      <c r="U7">
        <f>IF(SUM(Dissimilarity!U10)&gt;0,1,IF(Dissimilarity!U10="X",1,0))</f>
        <v>0</v>
      </c>
      <c r="V7">
        <f>IF(SUM(Dissimilarity!V10)&gt;0,1,IF(Dissimilarity!V10="X",1,0))</f>
        <v>0</v>
      </c>
      <c r="W7">
        <f>IF(SUM(Dissimilarity!W10)&gt;0,1,IF(Dissimilarity!W10="X",1,0))</f>
        <v>1</v>
      </c>
      <c r="X7">
        <f>IF(SUM(Dissimilarity!X10)&gt;0,1,IF(Dissimilarity!X10="X",1,0))</f>
        <v>0</v>
      </c>
      <c r="Y7">
        <f>IF(SUM(Dissimilarity!Y10)&gt;0,1,IF(Dissimilarity!Y10="X",1,0))</f>
        <v>0</v>
      </c>
      <c r="Z7">
        <f>IF(SUM(Dissimilarity!Z10)&gt;0,1,IF(Dissimilarity!Z10="X",1,0))</f>
        <v>1</v>
      </c>
      <c r="AA7">
        <f>IF(SUM(Dissimilarity!AA10)&gt;0,1,IF(Dissimilarity!AA10="X",1,0))</f>
        <v>1</v>
      </c>
      <c r="AB7">
        <f>IF(SUM(Dissimilarity!AB10)&gt;0,1,IF(Dissimilarity!AB10="X",1,0))</f>
        <v>1</v>
      </c>
      <c r="AC7">
        <f>IF(SUM(Dissimilarity!AC10)&gt;0,1,IF(Dissimilarity!AC10="X",1,0))</f>
        <v>0</v>
      </c>
      <c r="AD7">
        <f>IF(SUM(Dissimilarity!AD10)&gt;0,1,IF(Dissimilarity!AD10="X",1,0))</f>
        <v>1</v>
      </c>
      <c r="AE7">
        <f>IF(SUM(Dissimilarity!AE10)&gt;0,1,IF(Dissimilarity!AE10="X",1,0))</f>
        <v>1</v>
      </c>
      <c r="AF7">
        <f>IF(SUM(Dissimilarity!AF10)&gt;0,1,IF(Dissimilarity!AF10="X",1,0))</f>
        <v>0</v>
      </c>
      <c r="AG7">
        <f>IF(SUM(Dissimilarity!AG10)&gt;0,1,IF(Dissimilarity!AG10="X",1,0))</f>
        <v>0</v>
      </c>
      <c r="AH7">
        <f>IF(SUM(Dissimilarity!AH10)&gt;0,1,IF(Dissimilarity!AH10="X",1,0))</f>
        <v>1</v>
      </c>
      <c r="AI7">
        <f>IF(SUM(Dissimilarity!AI10)&gt;0,1,IF(Dissimilarity!AI10="X",1,0))</f>
        <v>0</v>
      </c>
      <c r="AJ7">
        <f>IF(SUM(Dissimilarity!AJ10)&gt;0,1,IF(Dissimilarity!AJ10="X",1,0))</f>
        <v>0</v>
      </c>
      <c r="AK7">
        <f>IF(SUM(Dissimilarity!AK10)&gt;0,1,IF(Dissimilarity!AK10="X",1,0))</f>
        <v>0</v>
      </c>
      <c r="AL7">
        <f>IF(SUM(Dissimilarity!AL10)&gt;0,1,IF(Dissimilarity!AL10="X",1,0))</f>
        <v>1</v>
      </c>
      <c r="AM7">
        <f>IF(SUM(Dissimilarity!AM10)&gt;0,1,IF(Dissimilarity!AM10="X",1,0))</f>
        <v>0</v>
      </c>
      <c r="AN7">
        <f>IF(SUM(Dissimilarity!AN10)&gt;0,1,IF(Dissimilarity!AN10="X",1,0))</f>
        <v>0</v>
      </c>
      <c r="AO7">
        <f>IF(SUM(Dissimilarity!AO10)&gt;0,1,IF(Dissimilarity!AO10="X",1,0))</f>
        <v>0</v>
      </c>
      <c r="AP7">
        <f>IF(SUM(Dissimilarity!AP10)&gt;0,1,IF(Dissimilarity!AP10="X",1,0))</f>
        <v>0</v>
      </c>
      <c r="AQ7">
        <f>IF(SUM(Dissimilarity!AQ10)&gt;0,1,IF(Dissimilarity!AQ10="X",1,0))</f>
        <v>0</v>
      </c>
      <c r="AR7">
        <f>IF(SUM(Dissimilarity!AR10)&gt;0,1,IF(Dissimilarity!AR10="X",1,0))</f>
        <v>0</v>
      </c>
      <c r="AS7">
        <f>IF(SUM(Dissimilarity!AS10)&gt;0,1,IF(Dissimilarity!AS10="X",1,0))</f>
        <v>0</v>
      </c>
      <c r="AT7">
        <f>IF(SUM(Dissimilarity!AT10)&gt;0,1,IF(Dissimilarity!AT10="X",1,0))</f>
        <v>0</v>
      </c>
      <c r="AU7">
        <f>IF(SUM(Dissimilarity!AU10)&gt;0,1,IF(Dissimilarity!AU10="X",1,0))</f>
        <v>0</v>
      </c>
      <c r="AV7">
        <f>IF(SUM(Dissimilarity!AV10)&gt;0,1,IF(Dissimilarity!AV10="X",1,0))</f>
        <v>0</v>
      </c>
      <c r="AW7">
        <f>IF(SUM(Dissimilarity!AW10)&gt;0,1,IF(Dissimilarity!AW10="X",1,0))</f>
        <v>0</v>
      </c>
      <c r="AX7">
        <f>IF(SUM(Dissimilarity!AX10)&gt;0,1,IF(Dissimilarity!AX10="X",1,0))</f>
        <v>1</v>
      </c>
      <c r="AY7">
        <f>IF(SUM(Dissimilarity!AY10)&gt;0,1,IF(Dissimilarity!AY10="X",1,0))</f>
        <v>0</v>
      </c>
      <c r="AZ7">
        <f>IF(SUM(Dissimilarity!AZ10)&gt;0,1,IF(Dissimilarity!AZ10="X",1,0))</f>
        <v>1</v>
      </c>
      <c r="BA7">
        <f>IF(SUM(Dissimilarity!BA10)&gt;0,1,IF(Dissimilarity!BA10="X",1,0))</f>
        <v>0</v>
      </c>
      <c r="BB7">
        <f>IF(SUM(Dissimilarity!BB10)&gt;0,1,IF(Dissimilarity!BB10="X",1,0))</f>
        <v>1</v>
      </c>
      <c r="BC7">
        <f>IF(SUM(Dissimilarity!BC10)&gt;0,1,IF(Dissimilarity!BC10="X",1,0))</f>
        <v>1</v>
      </c>
      <c r="BD7">
        <f>IF(SUM(Dissimilarity!BD10)&gt;0,1,IF(Dissimilarity!BD10="X",1,0))</f>
        <v>0</v>
      </c>
      <c r="BE7">
        <f>IF(SUM(Dissimilarity!BE10)&gt;0,1,IF(Dissimilarity!BE10="X",1,0))</f>
        <v>0</v>
      </c>
      <c r="BF7">
        <f>IF(SUM(Dissimilarity!BF10)&gt;0,1,IF(Dissimilarity!BF10="X",1,0))</f>
        <v>0</v>
      </c>
      <c r="BG7">
        <f>IF(SUM(Dissimilarity!BG10)&gt;0,1,IF(Dissimilarity!BG10="X",1,0))</f>
        <v>0</v>
      </c>
      <c r="BH7">
        <f>IF(SUM(Dissimilarity!BH10)&gt;0,1,IF(Dissimilarity!BH10="X",1,0))</f>
        <v>0</v>
      </c>
      <c r="BI7">
        <f>IF(SUM(Dissimilarity!BI10)&gt;0,1,IF(Dissimilarity!BI10="X",1,0))</f>
        <v>0</v>
      </c>
      <c r="BJ7">
        <f>IF(SUM(Dissimilarity!BJ10)&gt;0,1,IF(Dissimilarity!BJ10="X",1,0))</f>
        <v>1</v>
      </c>
      <c r="BK7">
        <f>IF(SUM(Dissimilarity!BK10)&gt;0,1,IF(Dissimilarity!BK10="X",1,0))</f>
        <v>0</v>
      </c>
      <c r="BL7">
        <f>IF(SUM(Dissimilarity!BL10)&gt;0,1,IF(Dissimilarity!BL10="X",1,0))</f>
        <v>0</v>
      </c>
      <c r="BM7">
        <f>IF(SUM(Dissimilarity!BM10)&gt;0,1,IF(Dissimilarity!BM10="X",1,0))</f>
        <v>1</v>
      </c>
      <c r="BN7">
        <f>IF(SUM(Dissimilarity!BN10)&gt;0,1,IF(Dissimilarity!BN10="X",1,0))</f>
        <v>0</v>
      </c>
      <c r="BO7">
        <f>IF(SUM(Dissimilarity!BO10)&gt;0,1,IF(Dissimilarity!BO10="X",1,0))</f>
        <v>1</v>
      </c>
      <c r="BP7">
        <f>IF(SUM(Dissimilarity!BP10)&gt;0,1,IF(Dissimilarity!BP10="X",1,0))</f>
        <v>0</v>
      </c>
      <c r="BQ7">
        <f>IF(SUM(Dissimilarity!BQ10)&gt;0,1,IF(Dissimilarity!BQ10="X",1,0))</f>
        <v>0</v>
      </c>
      <c r="BR7">
        <f>IF(SUM(Dissimilarity!BR10)&gt;0,1,IF(Dissimilarity!BR10="X",1,0))</f>
        <v>0</v>
      </c>
      <c r="BS7">
        <f>IF(SUM(Dissimilarity!BS10)&gt;0,1,IF(Dissimilarity!BS10="X",1,0))</f>
        <v>0</v>
      </c>
      <c r="BT7">
        <f>IF(SUM(Dissimilarity!BT10)&gt;0,1,IF(Dissimilarity!BT10="X",1,0))</f>
        <v>0</v>
      </c>
      <c r="BU7">
        <f>IF(SUM(Dissimilarity!BU10)&gt;0,1,IF(Dissimilarity!BU10="X",1,0))</f>
        <v>0</v>
      </c>
      <c r="BV7">
        <f>IF(SUM(Dissimilarity!BV10)&gt;0,1,IF(Dissimilarity!BV10="X",1,0))</f>
        <v>0</v>
      </c>
      <c r="BW7">
        <f>IF(SUM(Dissimilarity!BW10)&gt;0,1,IF(Dissimilarity!BW10="X",1,0))</f>
        <v>1</v>
      </c>
      <c r="BX7">
        <f>IF(SUM(Dissimilarity!BX10)&gt;0,1,IF(Dissimilarity!BX10="X",1,0))</f>
        <v>0</v>
      </c>
      <c r="BY7">
        <f>IF(SUM(Dissimilarity!BY10)&gt;0,1,IF(Dissimilarity!BY10="X",1,0))</f>
        <v>0</v>
      </c>
      <c r="BZ7">
        <f>IF(SUM(Dissimilarity!BZ10)&gt;0,1,IF(Dissimilarity!BZ10="X",1,0))</f>
        <v>1</v>
      </c>
      <c r="CA7">
        <f>IF(SUM(Dissimilarity!CA10)&gt;0,1,IF(Dissimilarity!CA10="X",1,0))</f>
        <v>0</v>
      </c>
      <c r="CB7">
        <f>IF(SUM(Dissimilarity!CB10)&gt;0,1,IF(Dissimilarity!CB10="X",1,0))</f>
        <v>1</v>
      </c>
      <c r="CC7">
        <f>IF(SUM(Dissimilarity!CC10)&gt;0,1,IF(Dissimilarity!CC10="X",1,0))</f>
        <v>0</v>
      </c>
      <c r="CD7">
        <f>IF(SUM(Dissimilarity!CD10)&gt;0,1,IF(Dissimilarity!CD10="X",1,0))</f>
        <v>0</v>
      </c>
      <c r="CE7">
        <f>IF(SUM(Dissimilarity!CE10)&gt;0,1,IF(Dissimilarity!CE10="X",1,0))</f>
        <v>0</v>
      </c>
      <c r="CF7">
        <f>IF(SUM(Dissimilarity!CF10)&gt;0,1,IF(Dissimilarity!CF10="X",1,0))</f>
        <v>0</v>
      </c>
      <c r="CG7">
        <f>IF(SUM(Dissimilarity!CG10)&gt;0,1,IF(Dissimilarity!CG10="X",1,0))</f>
        <v>0</v>
      </c>
      <c r="CH7">
        <f>IF(SUM(Dissimilarity!CH10)&gt;0,1,IF(Dissimilarity!CH10="X",1,0))</f>
        <v>0</v>
      </c>
      <c r="CI7">
        <f>IF(SUM(Dissimilarity!CI10)&gt;0,1,IF(Dissimilarity!CI10="X",1,0))</f>
        <v>0</v>
      </c>
      <c r="CJ7">
        <f>IF(SUM(Dissimilarity!CJ10)&gt;0,1,IF(Dissimilarity!CJ10="X",1,0))</f>
        <v>0</v>
      </c>
      <c r="CK7">
        <f>IF(SUM(Dissimilarity!CK10)&gt;0,1,IF(Dissimilarity!CK10="X",1,0))</f>
        <v>0</v>
      </c>
      <c r="CL7">
        <f>IF(SUM(Dissimilarity!CL10)&gt;0,1,IF(Dissimilarity!CL10="X",1,0))</f>
        <v>0</v>
      </c>
      <c r="CM7">
        <f>IF(SUM(Dissimilarity!CM10)&gt;0,1,IF(Dissimilarity!CM10="X",1,0))</f>
        <v>0</v>
      </c>
      <c r="CN7">
        <f>IF(SUM(Dissimilarity!CN10)&gt;0,1,IF(Dissimilarity!CN10="X",1,0))</f>
        <v>0</v>
      </c>
      <c r="CO7">
        <f>IF(SUM(Dissimilarity!CO10)&gt;0,1,IF(Dissimilarity!CO10="X",1,0))</f>
        <v>0</v>
      </c>
      <c r="CP7">
        <f>IF(SUM(Dissimilarity!CP10)&gt;0,1,IF(Dissimilarity!CP10="X",1,0))</f>
        <v>0</v>
      </c>
      <c r="CQ7">
        <f>IF(SUM(Dissimilarity!CQ10)&gt;0,1,IF(Dissimilarity!CQ10="X",1,0))</f>
        <v>0</v>
      </c>
      <c r="CR7">
        <f>IF(SUM(Dissimilarity!CR10)&gt;0,1,IF(Dissimilarity!CR10="X",1,0))</f>
        <v>0</v>
      </c>
      <c r="CS7">
        <f>IF(SUM(Dissimilarity!CS10)&gt;0,1,IF(Dissimilarity!CS10="X",1,0))</f>
        <v>1</v>
      </c>
      <c r="CT7">
        <f>IF(SUM(Dissimilarity!CT10)&gt;0,1,IF(Dissimilarity!CT10="X",1,0))</f>
        <v>0</v>
      </c>
      <c r="CU7">
        <f>IF(SUM(Dissimilarity!CU10)&gt;0,1,IF(Dissimilarity!CU10="X",1,0))</f>
        <v>0</v>
      </c>
      <c r="CV7">
        <f>IF(SUM(Dissimilarity!CV10)&gt;0,1,IF(Dissimilarity!CV10="X",1,0))</f>
        <v>1</v>
      </c>
      <c r="CW7">
        <f>IF(SUM(Dissimilarity!CW10)&gt;0,1,IF(Dissimilarity!CW10="X",1,0))</f>
        <v>0</v>
      </c>
      <c r="CX7">
        <f>IF(SUM(Dissimilarity!CX10)&gt;0,1,IF(Dissimilarity!CX10="X",1,0))</f>
        <v>0</v>
      </c>
      <c r="CY7">
        <f>IF(SUM(Dissimilarity!CY10)&gt;0,1,IF(Dissimilarity!CY10="X",1,0))</f>
        <v>0</v>
      </c>
      <c r="CZ7">
        <f>IF(SUM(Dissimilarity!CZ10)&gt;0,1,IF(Dissimilarity!CZ10="X",1,0))</f>
        <v>0</v>
      </c>
      <c r="DA7">
        <f>IF(SUM(Dissimilarity!DA10)&gt;0,1,IF(Dissimilarity!DA10="X",1,0))</f>
        <v>0</v>
      </c>
      <c r="DB7">
        <f>IF(SUM(Dissimilarity!DB10)&gt;0,1,IF(Dissimilarity!DB10="X",1,0))</f>
        <v>0</v>
      </c>
      <c r="DC7">
        <f>IF(SUM(Dissimilarity!DC10)&gt;0,1,IF(Dissimilarity!DC10="X",1,0))</f>
        <v>0</v>
      </c>
      <c r="DD7">
        <f>IF(SUM(Dissimilarity!DD10)&gt;0,1,IF(Dissimilarity!DD10="X",1,0))</f>
        <v>0</v>
      </c>
      <c r="DE7">
        <f>IF(SUM(Dissimilarity!DE10)&gt;0,1,IF(Dissimilarity!DE10="X",1,0))</f>
        <v>0</v>
      </c>
      <c r="DF7">
        <f>IF(SUM(Dissimilarity!DF10)&gt;0,1,IF(Dissimilarity!DF10="X",1,0))</f>
        <v>0</v>
      </c>
      <c r="DG7">
        <f>IF(SUM(Dissimilarity!DG10)&gt;0,1,IF(Dissimilarity!DG10="X",1,0))</f>
        <v>0</v>
      </c>
      <c r="DH7">
        <f>IF(SUM(Dissimilarity!DH10)&gt;0,1,IF(Dissimilarity!DH10="X",1,0))</f>
        <v>0</v>
      </c>
      <c r="DI7">
        <f>IF(SUM(Dissimilarity!DI10)&gt;0,1,IF(Dissimilarity!DI10="X",1,0))</f>
        <v>0</v>
      </c>
      <c r="DJ7">
        <f>IF(SUM(Dissimilarity!DJ10)&gt;0,1,IF(Dissimilarity!DJ10="X",1,0))</f>
        <v>0</v>
      </c>
      <c r="DK7">
        <f>IF(SUM(Dissimilarity!DK10)&gt;0,1,IF(Dissimilarity!DK10="X",1,0))</f>
        <v>0</v>
      </c>
      <c r="DL7">
        <f>IF(SUM(Dissimilarity!DL10)&gt;0,1,IF(Dissimilarity!DL10="X",1,0))</f>
        <v>0</v>
      </c>
      <c r="DM7">
        <f>IF(SUM(Dissimilarity!DM10)&gt;0,1,IF(Dissimilarity!DM10="X",1,0))</f>
        <v>0</v>
      </c>
      <c r="DN7">
        <f>IF(SUM(Dissimilarity!DN10)&gt;0,1,IF(Dissimilarity!DN10="X",1,0))</f>
        <v>0</v>
      </c>
      <c r="DO7">
        <f>IF(SUM(Dissimilarity!DO10)&gt;0,1,IF(Dissimilarity!DO10="X",1,0))</f>
        <v>1</v>
      </c>
      <c r="DP7">
        <f>IF(SUM(Dissimilarity!DP10)&gt;0,1,IF(Dissimilarity!DP10="X",1,0))</f>
        <v>0</v>
      </c>
      <c r="DQ7">
        <f>IF(SUM(Dissimilarity!DQ10)&gt;0,1,IF(Dissimilarity!DQ10="X",1,0))</f>
        <v>0</v>
      </c>
      <c r="DR7">
        <f>IF(SUM(Dissimilarity!DR10)&gt;0,1,IF(Dissimilarity!DR10="X",1,0))</f>
        <v>0</v>
      </c>
      <c r="DS7">
        <f>IF(SUM(Dissimilarity!DS10)&gt;0,1,IF(Dissimilarity!DS10="X",1,0))</f>
        <v>0</v>
      </c>
      <c r="DT7">
        <f>IF(SUM(Dissimilarity!DT10)&gt;0,1,IF(Dissimilarity!DT10="X",1,0))</f>
        <v>0</v>
      </c>
      <c r="DU7">
        <f>IF(SUM(Dissimilarity!DU10)&gt;0,1,IF(Dissimilarity!DU10="X",1,0))</f>
        <v>0</v>
      </c>
      <c r="DV7">
        <f>IF(SUM(Dissimilarity!DV10)&gt;0,1,IF(Dissimilarity!DV10="X",1,0))</f>
        <v>0</v>
      </c>
      <c r="DW7">
        <f>IF(SUM(Dissimilarity!DW10)&gt;0,1,IF(Dissimilarity!DW10="X",1,0))</f>
        <v>0</v>
      </c>
      <c r="DX7">
        <f>IF(SUM(Dissimilarity!DX10)&gt;0,1,IF(Dissimilarity!DX10="X",1,0))</f>
        <v>0</v>
      </c>
      <c r="DY7">
        <f>IF(SUM(Dissimilarity!DY10)&gt;0,1,IF(Dissimilarity!DY10="X",1,0))</f>
        <v>0</v>
      </c>
      <c r="DZ7">
        <f>IF(SUM(Dissimilarity!DZ10)&gt;0,1,IF(Dissimilarity!DZ10="X",1,0))</f>
        <v>0</v>
      </c>
      <c r="EA7">
        <f>IF(SUM(Dissimilarity!EA10)&gt;0,1,IF(Dissimilarity!EA10="X",1,0))</f>
        <v>0</v>
      </c>
      <c r="EB7">
        <f>IF(SUM(Dissimilarity!EB10)&gt;0,1,IF(Dissimilarity!EB10="X",1,0))</f>
        <v>0</v>
      </c>
      <c r="EC7">
        <f>IF(SUM(Dissimilarity!EC10)&gt;0,1,IF(Dissimilarity!EC10="X",1,0))</f>
        <v>0</v>
      </c>
      <c r="ED7">
        <f>IF(SUM(Dissimilarity!ED10)&gt;0,1,IF(Dissimilarity!ED10="X",1,0))</f>
        <v>1</v>
      </c>
      <c r="EE7">
        <f>IF(SUM(Dissimilarity!EE10)&gt;0,1,IF(Dissimilarity!EE10="X",1,0))</f>
        <v>1</v>
      </c>
      <c r="EF7">
        <f>IF(SUM(Dissimilarity!EF10)&gt;0,1,IF(Dissimilarity!EF10="X",1,0))</f>
        <v>0</v>
      </c>
      <c r="EG7">
        <f>IF(SUM(Dissimilarity!EG10)&gt;0,1,IF(Dissimilarity!EG10="X",1,0))</f>
        <v>0</v>
      </c>
      <c r="EH7">
        <f>IF(SUM(Dissimilarity!EH10)&gt;0,1,IF(Dissimilarity!EH10="X",1,0))</f>
        <v>1</v>
      </c>
      <c r="EI7">
        <f>IF(SUM(Dissimilarity!EI10)&gt;0,1,IF(Dissimilarity!EI10="X",1,0))</f>
        <v>0</v>
      </c>
      <c r="EJ7">
        <f>IF(SUM(Dissimilarity!EJ10)&gt;0,1,IF(Dissimilarity!EJ10="X",1,0))</f>
        <v>0</v>
      </c>
      <c r="EK7">
        <f>IF(SUM(Dissimilarity!EK10)&gt;0,1,IF(Dissimilarity!EK10="X",1,0))</f>
        <v>0</v>
      </c>
      <c r="EL7">
        <f>IF(SUM(Dissimilarity!EL10)&gt;0,1,IF(Dissimilarity!EL10="X",1,0))</f>
        <v>0</v>
      </c>
      <c r="EM7">
        <f>IF(SUM(Dissimilarity!EM10)&gt;0,1,IF(Dissimilarity!EM10="X",1,0))</f>
        <v>1</v>
      </c>
      <c r="EN7">
        <f>IF(SUM(Dissimilarity!EN10)&gt;0,1,IF(Dissimilarity!EN10="X",1,0))</f>
        <v>0</v>
      </c>
      <c r="EO7">
        <f>IF(SUM(Dissimilarity!EO10)&gt;0,1,IF(Dissimilarity!EO10="X",1,0))</f>
        <v>0</v>
      </c>
      <c r="EP7">
        <f>IF(SUM(Dissimilarity!EP10)&gt;0,1,IF(Dissimilarity!EP10="X",1,0))</f>
        <v>0</v>
      </c>
      <c r="EQ7">
        <f>IF(SUM(Dissimilarity!EQ10)&gt;0,1,IF(Dissimilarity!EQ10="X",1,0))</f>
        <v>0</v>
      </c>
      <c r="ER7">
        <f>IF(SUM(Dissimilarity!ER10)&gt;0,1,IF(Dissimilarity!ER10="X",1,0))</f>
        <v>0</v>
      </c>
      <c r="ES7">
        <f>IF(SUM(Dissimilarity!ES10)&gt;0,1,IF(Dissimilarity!ES10="X",1,0))</f>
        <v>0</v>
      </c>
      <c r="ET7">
        <f>IF(SUM(Dissimilarity!ET10)&gt;0,1,IF(Dissimilarity!ET10="X",1,0))</f>
        <v>0</v>
      </c>
      <c r="EU7">
        <f>IF(SUM(Dissimilarity!EU10)&gt;0,1,IF(Dissimilarity!EU10="X",1,0))</f>
        <v>0</v>
      </c>
      <c r="EV7">
        <f>IF(SUM(Dissimilarity!EV10)&gt;0,1,IF(Dissimilarity!EV10="X",1,0))</f>
        <v>0</v>
      </c>
      <c r="EW7">
        <f>IF(SUM(Dissimilarity!EW10)&gt;0,1,IF(Dissimilarity!EW10="X",1,0))</f>
        <v>0</v>
      </c>
      <c r="EX7">
        <f>IF(SUM(Dissimilarity!EX10)&gt;0,1,IF(Dissimilarity!EX10="X",1,0))</f>
        <v>0</v>
      </c>
      <c r="EY7">
        <f>IF(SUM(Dissimilarity!EY10)&gt;0,1,IF(Dissimilarity!EY10="X",1,0))</f>
        <v>0</v>
      </c>
      <c r="EZ7">
        <f>IF(SUM(Dissimilarity!EZ10)&gt;0,1,IF(Dissimilarity!EZ10="X",1,0))</f>
        <v>0</v>
      </c>
      <c r="FA7">
        <f>IF(SUM(Dissimilarity!FA10)&gt;0,1,IF(Dissimilarity!FA10="X",1,0))</f>
        <v>0</v>
      </c>
      <c r="FB7">
        <f>IF(SUM(Dissimilarity!FB10)&gt;0,1,IF(Dissimilarity!FB10="X",1,0))</f>
        <v>0</v>
      </c>
      <c r="FC7">
        <f>IF(SUM(Dissimilarity!FC10)&gt;0,1,IF(Dissimilarity!FC10="X",1,0))</f>
        <v>0</v>
      </c>
      <c r="FD7">
        <f>IF(SUM(Dissimilarity!FD10)&gt;0,1,IF(Dissimilarity!FD10="X",1,0))</f>
        <v>0</v>
      </c>
      <c r="FE7">
        <f>IF(SUM(Dissimilarity!FE10)&gt;0,1,IF(Dissimilarity!FE10="X",1,0))</f>
        <v>0</v>
      </c>
      <c r="FF7">
        <f>IF(SUM(Dissimilarity!FF10)&gt;0,1,IF(Dissimilarity!FF10="X",1,0))</f>
        <v>0</v>
      </c>
      <c r="FG7">
        <f>IF(SUM(Dissimilarity!FG10)&gt;0,1,IF(Dissimilarity!FG10="X",1,0))</f>
        <v>0</v>
      </c>
      <c r="FH7">
        <f>IF(SUM(Dissimilarity!FH10)&gt;0,1,IF(Dissimilarity!FH10="X",1,0))</f>
        <v>0</v>
      </c>
      <c r="FI7">
        <f>IF(SUM(Dissimilarity!FI10)&gt;0,1,IF(Dissimilarity!FI10="X",1,0))</f>
        <v>0</v>
      </c>
      <c r="FJ7">
        <f>IF(SUM(Dissimilarity!FJ10)&gt;0,1,IF(Dissimilarity!FJ10="X",1,0))</f>
        <v>0</v>
      </c>
      <c r="FK7">
        <f>IF(SUM(Dissimilarity!FK10)&gt;0,1,IF(Dissimilarity!FK10="X",1,0))</f>
        <v>0</v>
      </c>
      <c r="FL7">
        <f>IF(SUM(Dissimilarity!FL10)&gt;0,1,IF(Dissimilarity!FL10="X",1,0))</f>
        <v>0</v>
      </c>
      <c r="FM7">
        <f>IF(SUM(Dissimilarity!FM10)&gt;0,1,IF(Dissimilarity!FM10="X",1,0))</f>
        <v>1</v>
      </c>
      <c r="FN7">
        <f>IF(SUM(Dissimilarity!FN10)&gt;0,1,IF(Dissimilarity!FN10="X",1,0))</f>
        <v>0</v>
      </c>
      <c r="FO7">
        <f>IF(SUM(Dissimilarity!FO10)&gt;0,1,IF(Dissimilarity!FO10="X",1,0))</f>
        <v>0</v>
      </c>
      <c r="FP7">
        <f>IF(SUM(Dissimilarity!FP10)&gt;0,1,IF(Dissimilarity!FP10="X",1,0))</f>
        <v>0</v>
      </c>
      <c r="FQ7">
        <f>IF(SUM(Dissimilarity!FQ10)&gt;0,1,IF(Dissimilarity!FQ10="X",1,0))</f>
        <v>0</v>
      </c>
      <c r="FR7">
        <f>IF(SUM(Dissimilarity!FR10)&gt;0,1,IF(Dissimilarity!FR10="X",1,0))</f>
        <v>0</v>
      </c>
      <c r="FS7">
        <f>IF(SUM(Dissimilarity!FS10)&gt;0,1,IF(Dissimilarity!FS10="X",1,0))</f>
        <v>1</v>
      </c>
      <c r="FT7">
        <f>IF(SUM(Dissimilarity!FT10)&gt;0,1,IF(Dissimilarity!FT10="X",1,0))</f>
        <v>0</v>
      </c>
      <c r="FU7">
        <f>IF(SUM(Dissimilarity!FU10)&gt;0,1,IF(Dissimilarity!FU10="X",1,0))</f>
        <v>0</v>
      </c>
      <c r="FV7">
        <f>IF(SUM(Dissimilarity!FV10)&gt;0,1,IF(Dissimilarity!FV10="X",1,0))</f>
        <v>0</v>
      </c>
      <c r="FW7">
        <f>IF(SUM(Dissimilarity!FW10)&gt;0,1,IF(Dissimilarity!FW10="X",1,0))</f>
        <v>1</v>
      </c>
      <c r="FX7">
        <f>IF(SUM(Dissimilarity!FX10)&gt;0,1,IF(Dissimilarity!FX10="X",1,0))</f>
        <v>0</v>
      </c>
      <c r="FY7">
        <f>IF(SUM(Dissimilarity!FY10)&gt;0,1,IF(Dissimilarity!FY10="X",1,0))</f>
        <v>0</v>
      </c>
      <c r="FZ7">
        <f>IF(SUM(Dissimilarity!FZ10)&gt;0,1,IF(Dissimilarity!FZ10="X",1,0))</f>
        <v>0</v>
      </c>
      <c r="GA7">
        <f>IF(SUM(Dissimilarity!GA10)&gt;0,1,IF(Dissimilarity!GA10="X",1,0))</f>
        <v>0</v>
      </c>
      <c r="GB7">
        <f>IF(SUM(Dissimilarity!GB10)&gt;0,1,IF(Dissimilarity!GB10="X",1,0))</f>
        <v>0</v>
      </c>
      <c r="GC7">
        <f>IF(SUM(Dissimilarity!GC10)&gt;0,1,IF(Dissimilarity!GC10="X",1,0))</f>
        <v>0</v>
      </c>
      <c r="GD7">
        <f>IF(SUM(Dissimilarity!GD10)&gt;0,1,IF(Dissimilarity!GD10="X",1,0))</f>
        <v>0</v>
      </c>
      <c r="GE7">
        <f>IF(SUM(Dissimilarity!GE10)&gt;0,1,IF(Dissimilarity!GE10="X",1,0))</f>
        <v>0</v>
      </c>
      <c r="GF7">
        <f>IF(SUM(Dissimilarity!GF10)&gt;0,1,IF(Dissimilarity!GF10="X",1,0))</f>
        <v>1</v>
      </c>
      <c r="GG7">
        <f>IF(SUM(Dissimilarity!GG10)&gt;0,1,IF(Dissimilarity!GG10="X",1,0))</f>
        <v>0</v>
      </c>
      <c r="GH7">
        <f>IF(SUM(Dissimilarity!GH10)&gt;0,1,IF(Dissimilarity!GH10="X",1,0))</f>
        <v>0</v>
      </c>
      <c r="GI7">
        <f>IF(SUM(Dissimilarity!GI10)&gt;0,1,IF(Dissimilarity!GI10="X",1,0))</f>
        <v>0</v>
      </c>
      <c r="GJ7">
        <f>IF(SUM(Dissimilarity!GJ10)&gt;0,1,IF(Dissimilarity!GJ10="X",1,0))</f>
        <v>0</v>
      </c>
      <c r="GK7">
        <f>IF(SUM(Dissimilarity!GK10)&gt;0,1,IF(Dissimilarity!GK10="X",1,0))</f>
        <v>0</v>
      </c>
      <c r="GL7">
        <f>IF(SUM(Dissimilarity!GL10)&gt;0,1,IF(Dissimilarity!GL10="X",1,0))</f>
        <v>0</v>
      </c>
      <c r="GM7">
        <f>IF(SUM(Dissimilarity!GM10)&gt;0,1,IF(Dissimilarity!GM10="X",1,0))</f>
        <v>0</v>
      </c>
      <c r="GN7">
        <f>IF(SUM(Dissimilarity!GN10)&gt;0,1,IF(Dissimilarity!GN10="X",1,0))</f>
        <v>0</v>
      </c>
      <c r="GO7">
        <f>IF(SUM(Dissimilarity!GO10)&gt;0,1,IF(Dissimilarity!GO10="X",1,0))</f>
        <v>1</v>
      </c>
      <c r="GP7">
        <f>IF(SUM(Dissimilarity!GP10)&gt;0,1,IF(Dissimilarity!GP10="X",1,0))</f>
        <v>0</v>
      </c>
      <c r="GQ7">
        <f>IF(SUM(Dissimilarity!GQ10)&gt;0,1,IF(Dissimilarity!GQ10="X",1,0))</f>
        <v>0</v>
      </c>
      <c r="GR7">
        <f>IF(SUM(Dissimilarity!GR10)&gt;0,1,IF(Dissimilarity!GR10="X",1,0))</f>
        <v>0</v>
      </c>
      <c r="GS7">
        <f>IF(SUM(Dissimilarity!GS10)&gt;0,1,IF(Dissimilarity!GS10="X",1,0))</f>
        <v>0</v>
      </c>
      <c r="GT7">
        <f>IF(SUM(Dissimilarity!GT10)&gt;0,1,IF(Dissimilarity!GT10="X",1,0))</f>
        <v>0</v>
      </c>
      <c r="GU7">
        <f>IF(SUM(Dissimilarity!GU10)&gt;0,1,IF(Dissimilarity!GU10="X",1,0))</f>
        <v>1</v>
      </c>
      <c r="GV7">
        <f>IF(SUM(Dissimilarity!GV10)&gt;0,1,IF(Dissimilarity!GV10="X",1,0))</f>
        <v>0</v>
      </c>
      <c r="GW7">
        <f>IF(SUM(Dissimilarity!GW10)&gt;0,1,IF(Dissimilarity!GW10="X",1,0))</f>
        <v>0</v>
      </c>
      <c r="GX7">
        <f>IF(SUM(Dissimilarity!GX10)&gt;0,1,IF(Dissimilarity!GX10="X",1,0))</f>
        <v>1</v>
      </c>
      <c r="GY7">
        <f>IF(SUM(Dissimilarity!GY10)&gt;0,1,IF(Dissimilarity!GY10="X",1,0))</f>
        <v>0</v>
      </c>
      <c r="GZ7">
        <f>IF(SUM(Dissimilarity!GZ10)&gt;0,1,IF(Dissimilarity!GZ10="X",1,0))</f>
        <v>1</v>
      </c>
      <c r="HA7">
        <f>IF(SUM(Dissimilarity!HA10)&gt;0,1,IF(Dissimilarity!HA10="X",1,0))</f>
        <v>1</v>
      </c>
      <c r="HB7">
        <f>IF(SUM(Dissimilarity!HB10)&gt;0,1,IF(Dissimilarity!HB10="X",1,0))</f>
        <v>0</v>
      </c>
      <c r="HC7">
        <f>IF(SUM(Dissimilarity!HC10)&gt;0,1,IF(Dissimilarity!HC10="X",1,0))</f>
        <v>0</v>
      </c>
      <c r="HD7">
        <f>IF(SUM(Dissimilarity!HD10)&gt;0,1,IF(Dissimilarity!HD10="X",1,0))</f>
        <v>0</v>
      </c>
      <c r="HE7">
        <f>IF(SUM(Dissimilarity!HE10)&gt;0,1,IF(Dissimilarity!HE10="X",1,0))</f>
        <v>0</v>
      </c>
      <c r="HF7">
        <f>IF(SUM(Dissimilarity!HF10)&gt;0,1,IF(Dissimilarity!HF10="X",1,0))</f>
        <v>0</v>
      </c>
      <c r="HG7">
        <f>IF(SUM(Dissimilarity!HG10)&gt;0,1,IF(Dissimilarity!HG10="X",1,0))</f>
        <v>0</v>
      </c>
      <c r="HH7">
        <f>IF(SUM(Dissimilarity!HH10)&gt;0,1,IF(Dissimilarity!HH10="X",1,0))</f>
        <v>0</v>
      </c>
      <c r="HI7">
        <f>IF(SUM(Dissimilarity!HI10)&gt;0,1,IF(Dissimilarity!HI10="X",1,0))</f>
        <v>0</v>
      </c>
      <c r="HJ7">
        <f>IF(SUM(Dissimilarity!HJ10)&gt;0,1,IF(Dissimilarity!HJ10="X",1,0))</f>
        <v>1</v>
      </c>
      <c r="HK7">
        <f>IF(SUM(Dissimilarity!HK10)&gt;0,1,IF(Dissimilarity!HK10="X",1,0))</f>
        <v>0</v>
      </c>
      <c r="HL7">
        <f>IF(SUM(Dissimilarity!HL10)&gt;0,1,IF(Dissimilarity!HL10="X",1,0))</f>
        <v>0</v>
      </c>
      <c r="HM7">
        <f>IF(SUM(Dissimilarity!HM10)&gt;0,1,IF(Dissimilarity!HM10="X",1,0))</f>
        <v>0</v>
      </c>
      <c r="HN7">
        <f>IF(SUM(Dissimilarity!HN10)&gt;0,1,IF(Dissimilarity!HN10="X",1,0))</f>
        <v>0</v>
      </c>
      <c r="HO7">
        <f>IF(SUM(Dissimilarity!HO10)&gt;0,1,IF(Dissimilarity!HO10="X",1,0))</f>
        <v>0</v>
      </c>
      <c r="HP7">
        <f>IF(SUM(Dissimilarity!HP10)&gt;0,1,IF(Dissimilarity!HP10="X",1,0))</f>
        <v>0</v>
      </c>
      <c r="HQ7">
        <f>IF(SUM(Dissimilarity!HQ10)&gt;0,1,IF(Dissimilarity!HQ10="X",1,0))</f>
        <v>0</v>
      </c>
      <c r="HR7">
        <f>IF(SUM(Dissimilarity!HR10)&gt;0,1,IF(Dissimilarity!HR10="X",1,0))</f>
        <v>0</v>
      </c>
      <c r="HS7">
        <f>IF(SUM(Dissimilarity!HS10)&gt;0,1,IF(Dissimilarity!HS10="X",1,0))</f>
        <v>1</v>
      </c>
      <c r="HT7">
        <f>IF(SUM(Dissimilarity!HT10)&gt;0,1,IF(Dissimilarity!HT10="X",1,0))</f>
        <v>0</v>
      </c>
      <c r="HU7">
        <f>IF(SUM(Dissimilarity!HU10)&gt;0,1,IF(Dissimilarity!HU10="X",1,0))</f>
        <v>0</v>
      </c>
      <c r="HV7">
        <f>IF(SUM(Dissimilarity!HV10)&gt;0,1,IF(Dissimilarity!HV10="X",1,0))</f>
        <v>0</v>
      </c>
      <c r="HW7">
        <f>IF(SUM(Dissimilarity!HW10)&gt;0,1,IF(Dissimilarity!HW10="X",1,0))</f>
        <v>0</v>
      </c>
      <c r="HX7">
        <f>IF(SUM(Dissimilarity!HX10)&gt;0,1,IF(Dissimilarity!HX10="X",1,0))</f>
        <v>0</v>
      </c>
      <c r="HY7">
        <f>IF(SUM(Dissimilarity!HY10)&gt;0,1,IF(Dissimilarity!HY10="X",1,0))</f>
        <v>0</v>
      </c>
      <c r="HZ7">
        <f>IF(SUM(Dissimilarity!HZ10)&gt;0,1,IF(Dissimilarity!HZ10="X",1,0))</f>
        <v>0</v>
      </c>
      <c r="IA7">
        <f>IF(SUM(Dissimilarity!IA10)&gt;0,1,IF(Dissimilarity!IA10="X",1,0))</f>
        <v>0</v>
      </c>
      <c r="IB7">
        <f>IF(SUM(Dissimilarity!IB10)&gt;0,1,IF(Dissimilarity!IB10="X",1,0))</f>
        <v>0</v>
      </c>
      <c r="IC7">
        <f>IF(SUM(Dissimilarity!IC10)&gt;0,1,IF(Dissimilarity!IC10="X",1,0))</f>
        <v>0</v>
      </c>
      <c r="ID7">
        <f>IF(SUM(Dissimilarity!ID10)&gt;0,1,IF(Dissimilarity!ID10="X",1,0))</f>
        <v>0</v>
      </c>
      <c r="IE7">
        <f>IF(SUM(Dissimilarity!IE10)&gt;0,1,IF(Dissimilarity!IE10="X",1,0))</f>
        <v>0</v>
      </c>
      <c r="IF7">
        <f>IF(SUM(Dissimilarity!IF10)&gt;0,1,IF(Dissimilarity!IF10="X",1,0))</f>
        <v>0</v>
      </c>
      <c r="IG7">
        <f>IF(SUM(Dissimilarity!IG10)&gt;0,1,IF(Dissimilarity!IG10="X",1,0))</f>
        <v>1</v>
      </c>
      <c r="IH7">
        <f>IF(SUM(Dissimilarity!IH10)&gt;0,1,IF(Dissimilarity!IH10="X",1,0))</f>
        <v>0</v>
      </c>
      <c r="II7">
        <f>IF(SUM(Dissimilarity!II10)&gt;0,1,IF(Dissimilarity!II10="X",1,0))</f>
        <v>0</v>
      </c>
      <c r="IJ7">
        <f>IF(SUM(Dissimilarity!IJ10)&gt;0,1,IF(Dissimilarity!IJ10="X",1,0))</f>
        <v>0</v>
      </c>
      <c r="IK7">
        <f>IF(SUM(Dissimilarity!IK10)&gt;0,1,IF(Dissimilarity!IK10="X",1,0))</f>
        <v>0</v>
      </c>
      <c r="IL7">
        <f>IF(SUM(Dissimilarity!IL10)&gt;0,1,IF(Dissimilarity!IL10="X",1,0))</f>
        <v>0</v>
      </c>
      <c r="IM7">
        <f>IF(SUM(Dissimilarity!IM10)&gt;0,1,IF(Dissimilarity!IM10="X",1,0))</f>
        <v>1</v>
      </c>
      <c r="IN7">
        <f>IF(SUM(Dissimilarity!IN10)&gt;0,1,IF(Dissimilarity!IN10="X",1,0))</f>
        <v>0</v>
      </c>
      <c r="IO7">
        <f>IF(SUM(Dissimilarity!IO10)&gt;0,1,IF(Dissimilarity!IO10="X",1,0))</f>
        <v>0</v>
      </c>
      <c r="IP7">
        <f>IF(SUM(Dissimilarity!IP10)&gt;0,1,IF(Dissimilarity!IP10="X",1,0))</f>
        <v>0</v>
      </c>
      <c r="IQ7">
        <f>IF(SUM(Dissimilarity!IQ10)&gt;0,1,IF(Dissimilarity!IQ10="X",1,0))</f>
        <v>0</v>
      </c>
      <c r="IR7">
        <f>IF(SUM(Dissimilarity!IR10)&gt;0,1,IF(Dissimilarity!IR10="X",1,0))</f>
        <v>0</v>
      </c>
      <c r="IS7">
        <f>IF(SUM(Dissimilarity!IS10)&gt;0,1,IF(Dissimilarity!IS10="X",1,0))</f>
        <v>0</v>
      </c>
      <c r="IT7">
        <f>IF(SUM(Dissimilarity!IT10)&gt;0,1,IF(Dissimilarity!IT10="X",1,0))</f>
        <v>0</v>
      </c>
      <c r="IU7">
        <f>IF(SUM(Dissimilarity!IU10)&gt;0,1,IF(Dissimilarity!IU10="X",1,0))</f>
        <v>0</v>
      </c>
      <c r="IV7">
        <f>IF(SUM(Dissimilarity!IV10)&gt;0,1,IF(Dissimilarity!IV10="X",1,0))</f>
        <v>1</v>
      </c>
      <c r="IW7">
        <f>IF(SUM(Dissimilarity!IW10)&gt;0,1,IF(Dissimilarity!IW10="X",1,0))</f>
        <v>0</v>
      </c>
      <c r="IX7">
        <f>IF(SUM(Dissimilarity!IX10)&gt;0,1,IF(Dissimilarity!IX10="X",1,0))</f>
        <v>0</v>
      </c>
      <c r="IY7">
        <f>IF(SUM(Dissimilarity!IY10)&gt;0,1,IF(Dissimilarity!IY10="X",1,0))</f>
        <v>0</v>
      </c>
      <c r="IZ7">
        <f>IF(SUM(Dissimilarity!IZ10)&gt;0,1,IF(Dissimilarity!IZ10="X",1,0))</f>
        <v>0</v>
      </c>
      <c r="JA7">
        <f>IF(SUM(Dissimilarity!JA10)&gt;0,1,IF(Dissimilarity!JA10="X",1,0))</f>
        <v>0</v>
      </c>
      <c r="JB7">
        <f>IF(SUM(Dissimilarity!JB10)&gt;0,1,IF(Dissimilarity!JB10="X",1,0))</f>
        <v>0</v>
      </c>
      <c r="JC7">
        <f>IF(SUM(Dissimilarity!JC10)&gt;0,1,IF(Dissimilarity!JC10="X",1,0))</f>
        <v>0</v>
      </c>
      <c r="JD7">
        <f>IF(SUM(Dissimilarity!JD10)&gt;0,1,IF(Dissimilarity!JD10="X",1,0))</f>
        <v>0</v>
      </c>
      <c r="JE7">
        <f>IF(SUM(Dissimilarity!JE10)&gt;0,1,IF(Dissimilarity!JE10="X",1,0))</f>
        <v>0</v>
      </c>
      <c r="JF7">
        <f>IF(SUM(Dissimilarity!JF10)&gt;0,1,IF(Dissimilarity!JF10="X",1,0))</f>
        <v>0</v>
      </c>
      <c r="JG7">
        <f>IF(SUM(Dissimilarity!JG10)&gt;0,1,IF(Dissimilarity!JG10="X",1,0))</f>
        <v>0</v>
      </c>
      <c r="JH7">
        <f>IF(SUM(Dissimilarity!JH10)&gt;0,1,IF(Dissimilarity!JH10="X",1,0))</f>
        <v>0</v>
      </c>
      <c r="JI7">
        <f>IF(SUM(Dissimilarity!JI10)&gt;0,1,IF(Dissimilarity!JI10="X",1,0))</f>
        <v>0</v>
      </c>
      <c r="JJ7">
        <f>IF(SUM(Dissimilarity!JJ10)&gt;0,1,IF(Dissimilarity!JJ10="X",1,0))</f>
        <v>0</v>
      </c>
      <c r="JK7">
        <f>IF(SUM(Dissimilarity!JK10)&gt;0,1,IF(Dissimilarity!JK10="X",1,0))</f>
        <v>0</v>
      </c>
      <c r="JL7">
        <f>IF(SUM(Dissimilarity!JL10)&gt;0,1,IF(Dissimilarity!JL10="X",1,0))</f>
        <v>0</v>
      </c>
      <c r="JM7">
        <f>IF(SUM(Dissimilarity!JM10)&gt;0,1,IF(Dissimilarity!JM10="X",1,0))</f>
        <v>0</v>
      </c>
      <c r="JN7">
        <f>IF(SUM(Dissimilarity!JN10)&gt;0,1,IF(Dissimilarity!JN10="X",1,0))</f>
        <v>0</v>
      </c>
      <c r="JO7">
        <f>IF(SUM(Dissimilarity!JO10)&gt;0,1,IF(Dissimilarity!JO10="X",1,0))</f>
        <v>1</v>
      </c>
      <c r="JP7">
        <f>IF(SUM(Dissimilarity!JP10)&gt;0,1,IF(Dissimilarity!JP10="X",1,0))</f>
        <v>1</v>
      </c>
      <c r="JQ7">
        <f>IF(SUM(Dissimilarity!JQ10)&gt;0,1,IF(Dissimilarity!JQ10="X",1,0))</f>
        <v>0</v>
      </c>
      <c r="JR7">
        <f>IF(SUM(Dissimilarity!JR10)&gt;0,1,IF(Dissimilarity!JR10="X",1,0))</f>
        <v>0</v>
      </c>
      <c r="JS7">
        <f>IF(SUM(Dissimilarity!JS10)&gt;0,1,IF(Dissimilarity!JS10="X",1,0))</f>
        <v>0</v>
      </c>
      <c r="JT7">
        <f>IF(SUM(Dissimilarity!JT10)&gt;0,1,IF(Dissimilarity!JT10="X",1,0))</f>
        <v>0</v>
      </c>
      <c r="JU7">
        <f>IF(SUM(Dissimilarity!JU10)&gt;0,1,IF(Dissimilarity!JU10="X",1,0))</f>
        <v>1</v>
      </c>
      <c r="JV7">
        <f>IF(SUM(Dissimilarity!JV10)&gt;0,1,IF(Dissimilarity!JV10="X",1,0))</f>
        <v>0</v>
      </c>
      <c r="JW7">
        <f>IF(SUM(Dissimilarity!JW10)&gt;0,1,IF(Dissimilarity!JW10="X",1,0))</f>
        <v>0</v>
      </c>
      <c r="JX7">
        <f>IF(SUM(Dissimilarity!JX10)&gt;0,1,IF(Dissimilarity!JX10="X",1,0))</f>
        <v>0</v>
      </c>
      <c r="JY7">
        <f>IF(SUM(Dissimilarity!JY10)&gt;0,1,IF(Dissimilarity!JY10="X",1,0))</f>
        <v>0</v>
      </c>
      <c r="JZ7">
        <f>IF(SUM(Dissimilarity!JZ10)&gt;0,1,IF(Dissimilarity!JZ10="X",1,0))</f>
        <v>0</v>
      </c>
      <c r="KA7">
        <f>IF(SUM(Dissimilarity!KA10)&gt;0,1,IF(Dissimilarity!KA10="X",1,0))</f>
        <v>0</v>
      </c>
      <c r="KB7">
        <f>IF(SUM(Dissimilarity!KB10)&gt;0,1,IF(Dissimilarity!KB10="X",1,0))</f>
        <v>0</v>
      </c>
      <c r="KC7">
        <f>IF(SUM(Dissimilarity!KC10)&gt;0,1,IF(Dissimilarity!KC10="X",1,0))</f>
        <v>1</v>
      </c>
      <c r="KD7">
        <f>IF(SUM(Dissimilarity!KD10)&gt;0,1,IF(Dissimilarity!KD10="X",1,0))</f>
        <v>0</v>
      </c>
      <c r="KE7">
        <f>IF(SUM(Dissimilarity!KE10)&gt;0,1,IF(Dissimilarity!KE10="X",1,0))</f>
        <v>0</v>
      </c>
      <c r="KF7">
        <f>IF(SUM(Dissimilarity!KF10)&gt;0,1,IF(Dissimilarity!KF10="X",1,0))</f>
        <v>0</v>
      </c>
      <c r="KG7">
        <f>IF(SUM(Dissimilarity!KG10)&gt;0,1,IF(Dissimilarity!KG10="X",1,0))</f>
        <v>0</v>
      </c>
      <c r="KH7">
        <f>IF(SUM(Dissimilarity!KH10)&gt;0,1,IF(Dissimilarity!KH10="X",1,0))</f>
        <v>0</v>
      </c>
      <c r="KI7">
        <f>IF(SUM(Dissimilarity!KI10)&gt;0,1,IF(Dissimilarity!KI10="X",1,0))</f>
        <v>0</v>
      </c>
      <c r="KJ7">
        <f>IF(SUM(Dissimilarity!KJ10)&gt;0,1,IF(Dissimilarity!KJ10="X",1,0))</f>
        <v>0</v>
      </c>
      <c r="KK7">
        <f>IF(SUM(Dissimilarity!KK10)&gt;0,1,IF(Dissimilarity!KK10="X",1,0))</f>
        <v>0</v>
      </c>
      <c r="KL7">
        <f>IF(SUM(Dissimilarity!KL10)&gt;0,1,IF(Dissimilarity!KL10="X",1,0))</f>
        <v>0</v>
      </c>
      <c r="KM7">
        <f>IF(SUM(Dissimilarity!KM10)&gt;0,1,IF(Dissimilarity!KM10="X",1,0))</f>
        <v>0</v>
      </c>
      <c r="KN7">
        <f>IF(SUM(Dissimilarity!KN10)&gt;0,1,IF(Dissimilarity!KN10="X",1,0))</f>
        <v>0</v>
      </c>
      <c r="KO7">
        <f>IF(SUM(Dissimilarity!KO10)&gt;0,1,IF(Dissimilarity!KO10="X",1,0))</f>
        <v>0</v>
      </c>
      <c r="KP7">
        <f>IF(SUM(Dissimilarity!KP10)&gt;0,1,IF(Dissimilarity!KP10="X",1,0))</f>
        <v>0</v>
      </c>
      <c r="KQ7">
        <f>IF(SUM(Dissimilarity!KQ10)&gt;0,1,IF(Dissimilarity!KQ10="X",1,0))</f>
        <v>0</v>
      </c>
      <c r="KR7">
        <f>IF(SUM(Dissimilarity!KR10)&gt;0,1,IF(Dissimilarity!KR10="X",1,0))</f>
        <v>0</v>
      </c>
      <c r="KS7">
        <f>IF(SUM(Dissimilarity!KS10)&gt;0,1,IF(Dissimilarity!KS10="X",1,0))</f>
        <v>0</v>
      </c>
      <c r="KT7">
        <f>IF(SUM(Dissimilarity!KT10)&gt;0,1,IF(Dissimilarity!KT10="X",1,0))</f>
        <v>0</v>
      </c>
      <c r="KU7">
        <f>IF(SUM(Dissimilarity!KU10)&gt;0,1,IF(Dissimilarity!KU10="X",1,0))</f>
        <v>0</v>
      </c>
      <c r="KV7">
        <f>IF(SUM(Dissimilarity!KV10)&gt;0,1,IF(Dissimilarity!KV10="X",1,0))</f>
        <v>0</v>
      </c>
      <c r="KW7">
        <f>IF(SUM(Dissimilarity!KW10)&gt;0,1,IF(Dissimilarity!KW10="X",1,0))</f>
        <v>1</v>
      </c>
      <c r="KX7">
        <f>IF(SUM(Dissimilarity!KX10)&gt;0,1,IF(Dissimilarity!KX10="X",1,0))</f>
        <v>0</v>
      </c>
      <c r="KY7">
        <f>IF(SUM(Dissimilarity!KY10)&gt;0,1,IF(Dissimilarity!KY10="X",1,0))</f>
        <v>0</v>
      </c>
      <c r="KZ7">
        <f>IF(SUM(Dissimilarity!KZ10)&gt;0,1,IF(Dissimilarity!KZ10="X",1,0))</f>
        <v>1</v>
      </c>
      <c r="LA7">
        <f>IF(SUM(Dissimilarity!LA10)&gt;0,1,IF(Dissimilarity!LA10="X",1,0))</f>
        <v>0</v>
      </c>
      <c r="LB7">
        <f>IF(SUM(Dissimilarity!LB10)&gt;0,1,IF(Dissimilarity!LB10="X",1,0))</f>
        <v>1</v>
      </c>
      <c r="LC7">
        <f>IF(SUM(Dissimilarity!LC10)&gt;0,1,IF(Dissimilarity!LC10="X",1,0))</f>
        <v>0</v>
      </c>
      <c r="LD7">
        <f>IF(SUM(Dissimilarity!LD10)&gt;0,1,IF(Dissimilarity!LD10="X",1,0))</f>
        <v>0</v>
      </c>
      <c r="LE7">
        <f>IF(SUM(Dissimilarity!LE10)&gt;0,1,IF(Dissimilarity!LE10="X",1,0))</f>
        <v>0</v>
      </c>
      <c r="LF7">
        <f>IF(SUM(Dissimilarity!LF10)&gt;0,1,IF(Dissimilarity!LF10="X",1,0))</f>
        <v>0</v>
      </c>
      <c r="LG7">
        <f>IF(SUM(Dissimilarity!LG10)&gt;0,1,IF(Dissimilarity!LG10="X",1,0))</f>
        <v>0</v>
      </c>
      <c r="LH7">
        <f>IF(SUM(Dissimilarity!LH10)&gt;0,1,IF(Dissimilarity!LH10="X",1,0))</f>
        <v>0</v>
      </c>
      <c r="LI7">
        <f>IF(SUM(Dissimilarity!LI10)&gt;0,1,IF(Dissimilarity!LI10="X",1,0))</f>
        <v>0</v>
      </c>
      <c r="LJ7">
        <f>IF(SUM(Dissimilarity!LJ10)&gt;0,1,IF(Dissimilarity!LJ10="X",1,0))</f>
        <v>0</v>
      </c>
      <c r="LK7">
        <f>IF(SUM(Dissimilarity!LK10)&gt;0,1,IF(Dissimilarity!LK10="X",1,0))</f>
        <v>0</v>
      </c>
      <c r="LL7">
        <f>IF(SUM(Dissimilarity!LL10)&gt;0,1,IF(Dissimilarity!LL10="X",1,0))</f>
        <v>0</v>
      </c>
      <c r="LM7">
        <f>IF(SUM(Dissimilarity!LM10)&gt;0,1,IF(Dissimilarity!LM10="X",1,0))</f>
        <v>0</v>
      </c>
      <c r="LN7">
        <f>IF(SUM(Dissimilarity!LN10)&gt;0,1,IF(Dissimilarity!LN10="X",1,0))</f>
        <v>0</v>
      </c>
      <c r="LO7">
        <f>IF(SUM(Dissimilarity!LO10)&gt;0,1,IF(Dissimilarity!LO10="X",1,0))</f>
        <v>0</v>
      </c>
      <c r="LP7">
        <f>IF(SUM(Dissimilarity!LP10)&gt;0,1,IF(Dissimilarity!LP10="X",1,0))</f>
        <v>0</v>
      </c>
      <c r="LQ7">
        <f>IF(SUM(Dissimilarity!LQ10)&gt;0,1,IF(Dissimilarity!LQ10="X",1,0))</f>
        <v>0</v>
      </c>
      <c r="LR7">
        <f>IF(SUM(Dissimilarity!LR10)&gt;0,1,IF(Dissimilarity!LR10="X",1,0))</f>
        <v>0</v>
      </c>
      <c r="LS7">
        <f>IF(SUM(Dissimilarity!LS10)&gt;0,1,IF(Dissimilarity!LS10="X",1,0))</f>
        <v>0</v>
      </c>
      <c r="LT7">
        <f>IF(SUM(Dissimilarity!LT10)&gt;0,1,IF(Dissimilarity!LT10="X",1,0))</f>
        <v>1</v>
      </c>
      <c r="LU7">
        <f>IF(SUM(Dissimilarity!LU10)&gt;0,1,IF(Dissimilarity!LU10="X",1,0))</f>
        <v>1</v>
      </c>
      <c r="LV7">
        <f>IF(SUM(Dissimilarity!LV10)&gt;0,1,IF(Dissimilarity!LV10="X",1,0))</f>
        <v>0</v>
      </c>
      <c r="LW7">
        <f>IF(SUM(Dissimilarity!LW10)&gt;0,1,IF(Dissimilarity!LW10="X",1,0))</f>
        <v>0</v>
      </c>
      <c r="LX7">
        <f>IF(SUM(Dissimilarity!LX10)&gt;0,1,IF(Dissimilarity!LX10="X",1,0))</f>
        <v>0</v>
      </c>
      <c r="LY7">
        <f>IF(SUM(Dissimilarity!LY10)&gt;0,1,IF(Dissimilarity!LY10="X",1,0))</f>
        <v>0</v>
      </c>
      <c r="LZ7">
        <f>IF(SUM(Dissimilarity!LZ10)&gt;0,1,IF(Dissimilarity!LZ10="X",1,0))</f>
        <v>0</v>
      </c>
      <c r="MA7">
        <f>IF(SUM(Dissimilarity!MA10)&gt;0,1,IF(Dissimilarity!MA10="X",1,0))</f>
        <v>0</v>
      </c>
      <c r="MB7">
        <f>IF(SUM(Dissimilarity!MB10)&gt;0,1,IF(Dissimilarity!MB10="X",1,0))</f>
        <v>1</v>
      </c>
      <c r="MC7">
        <f>IF(SUM(Dissimilarity!MC10)&gt;0,1,IF(Dissimilarity!MC10="X",1,0))</f>
        <v>0</v>
      </c>
      <c r="MD7">
        <f>IF(SUM(Dissimilarity!MD10)&gt;0,1,IF(Dissimilarity!MD10="X",1,0))</f>
        <v>0</v>
      </c>
      <c r="ME7">
        <f>IF(SUM(Dissimilarity!ME10)&gt;0,1,IF(Dissimilarity!ME10="X",1,0))</f>
        <v>0</v>
      </c>
      <c r="MF7">
        <f>IF(SUM(Dissimilarity!MF10)&gt;0,1,IF(Dissimilarity!MF10="X",1,0))</f>
        <v>0</v>
      </c>
      <c r="MG7">
        <f>IF(SUM(Dissimilarity!MG10)&gt;0,1,IF(Dissimilarity!MG10="X",1,0))</f>
        <v>0</v>
      </c>
      <c r="MH7">
        <f>IF(SUM(Dissimilarity!MH10)&gt;0,1,IF(Dissimilarity!MH10="X",1,0))</f>
        <v>1</v>
      </c>
      <c r="MI7">
        <f>IF(SUM(Dissimilarity!MI10)&gt;0,1,IF(Dissimilarity!MI10="X",1,0))</f>
        <v>0</v>
      </c>
      <c r="MJ7">
        <f>IF(SUM(Dissimilarity!MJ10)&gt;0,1,IF(Dissimilarity!MJ10="X",1,0))</f>
        <v>0</v>
      </c>
      <c r="MK7">
        <f>IF(SUM(Dissimilarity!MK10)&gt;0,1,IF(Dissimilarity!MK10="X",1,0))</f>
        <v>0</v>
      </c>
      <c r="ML7">
        <f>IF(SUM(Dissimilarity!ML10)&gt;0,1,IF(Dissimilarity!ML10="X",1,0))</f>
        <v>0</v>
      </c>
      <c r="MM7">
        <f>IF(SUM(Dissimilarity!MM10)&gt;0,1,IF(Dissimilarity!MM10="X",1,0))</f>
        <v>0</v>
      </c>
      <c r="MN7">
        <f>IF(SUM(Dissimilarity!MN10)&gt;0,1,IF(Dissimilarity!MN10="X",1,0))</f>
        <v>0</v>
      </c>
      <c r="MO7">
        <f>IF(SUM(Dissimilarity!MO10)&gt;0,1,IF(Dissimilarity!MO10="X",1,0))</f>
        <v>0</v>
      </c>
      <c r="MP7">
        <f>IF(SUM(Dissimilarity!MP10)&gt;0,1,IF(Dissimilarity!MP10="X",1,0))</f>
        <v>0</v>
      </c>
      <c r="MQ7">
        <f>IF(SUM(Dissimilarity!MQ10)&gt;0,1,IF(Dissimilarity!MQ10="X",1,0))</f>
        <v>1</v>
      </c>
      <c r="MR7">
        <f>IF(SUM(Dissimilarity!MR10)&gt;0,1,IF(Dissimilarity!MR10="X",1,0))</f>
        <v>0</v>
      </c>
      <c r="MS7">
        <f>IF(SUM(Dissimilarity!MS10)&gt;0,1,IF(Dissimilarity!MS10="X",1,0))</f>
        <v>0</v>
      </c>
      <c r="MT7">
        <f>IF(SUM(Dissimilarity!MT10)&gt;0,1,IF(Dissimilarity!MT10="X",1,0))</f>
        <v>1</v>
      </c>
      <c r="MU7">
        <f>IF(SUM(Dissimilarity!MU10)&gt;0,1,IF(Dissimilarity!MU10="X",1,0))</f>
        <v>0</v>
      </c>
      <c r="MV7">
        <f>IF(SUM(Dissimilarity!MV10)&gt;0,1,IF(Dissimilarity!MV10="X",1,0))</f>
        <v>0</v>
      </c>
      <c r="MW7">
        <f>IF(SUM(Dissimilarity!MW10)&gt;0,1,IF(Dissimilarity!MW10="X",1,0))</f>
        <v>0</v>
      </c>
      <c r="MX7">
        <f>IF(SUM(Dissimilarity!MX10)&gt;0,1,IF(Dissimilarity!MX10="X",1,0))</f>
        <v>0</v>
      </c>
      <c r="MY7">
        <f>IF(SUM(Dissimilarity!MY10)&gt;0,1,IF(Dissimilarity!MY10="X",1,0))</f>
        <v>0</v>
      </c>
      <c r="MZ7">
        <f>IF(SUM(Dissimilarity!MZ10)&gt;0,1,IF(Dissimilarity!MZ10="X",1,0))</f>
        <v>0</v>
      </c>
      <c r="NA7">
        <f>IF(SUM(Dissimilarity!NA10)&gt;0,1,IF(Dissimilarity!NA10="X",1,0))</f>
        <v>1</v>
      </c>
      <c r="NB7">
        <f>IF(SUM(Dissimilarity!NB10)&gt;0,1,IF(Dissimilarity!NB10="X",1,0))</f>
        <v>0</v>
      </c>
      <c r="NC7">
        <f>IF(SUM(Dissimilarity!NC10)&gt;0,1,IF(Dissimilarity!NC10="X",1,0))</f>
        <v>0</v>
      </c>
      <c r="ND7">
        <f>IF(SUM(Dissimilarity!ND10)&gt;0,1,IF(Dissimilarity!ND10="X",1,0))</f>
        <v>0</v>
      </c>
      <c r="NE7">
        <f>IF(SUM(Dissimilarity!NE10)&gt;0,1,IF(Dissimilarity!NE10="X",1,0))</f>
        <v>1</v>
      </c>
      <c r="NF7">
        <f>IF(SUM(Dissimilarity!NF10)&gt;0,1,IF(Dissimilarity!NF10="X",1,0))</f>
        <v>0</v>
      </c>
      <c r="NG7">
        <f>IF(SUM(Dissimilarity!NG10)&gt;0,1,IF(Dissimilarity!NG10="X",1,0))</f>
        <v>1</v>
      </c>
      <c r="NH7">
        <f>IF(SUM(Dissimilarity!NH10)&gt;0,1,IF(Dissimilarity!NH10="X",1,0))</f>
        <v>0</v>
      </c>
      <c r="NI7">
        <f>IF(SUM(Dissimilarity!NI10)&gt;0,1,IF(Dissimilarity!NI10="X",1,0))</f>
        <v>1</v>
      </c>
      <c r="NJ7">
        <f>IF(SUM(Dissimilarity!NJ10)&gt;0,1,IF(Dissimilarity!NJ10="X",1,0))</f>
        <v>1</v>
      </c>
      <c r="NK7">
        <f>IF(SUM(Dissimilarity!NK10)&gt;0,1,IF(Dissimilarity!NK10="X",1,0))</f>
        <v>0</v>
      </c>
      <c r="NL7">
        <f>IF(SUM(Dissimilarity!NL10)&gt;0,1,IF(Dissimilarity!NL10="X",1,0))</f>
        <v>0</v>
      </c>
      <c r="NM7">
        <f>IF(SUM(Dissimilarity!NM10)&gt;0,1,IF(Dissimilarity!NM10="X",1,0))</f>
        <v>1</v>
      </c>
      <c r="NN7">
        <f>IF(SUM(Dissimilarity!NN10)&gt;0,1,IF(Dissimilarity!NN10="X",1,0))</f>
        <v>0</v>
      </c>
      <c r="NO7">
        <f>IF(SUM(Dissimilarity!NO10)&gt;0,1,IF(Dissimilarity!NO10="X",1,0))</f>
        <v>1</v>
      </c>
      <c r="NP7">
        <f>IF(SUM(Dissimilarity!NP10)&gt;0,1,IF(Dissimilarity!NP10="X",1,0))</f>
        <v>1</v>
      </c>
      <c r="NQ7">
        <f>IF(SUM(Dissimilarity!NQ10)&gt;0,1,IF(Dissimilarity!NQ10="X",1,0))</f>
        <v>0</v>
      </c>
      <c r="NR7">
        <f>IF(SUM(Dissimilarity!NR10)&gt;0,1,IF(Dissimilarity!NR10="X",1,0))</f>
        <v>0</v>
      </c>
      <c r="NS7">
        <f>IF(SUM(Dissimilarity!NS10)&gt;0,1,IF(Dissimilarity!NS10="X",1,0))</f>
        <v>0</v>
      </c>
      <c r="NT7">
        <f>IF(SUM(Dissimilarity!NT10)&gt;0,1,IF(Dissimilarity!NT10="X",1,0))</f>
        <v>1</v>
      </c>
      <c r="NU7">
        <f>IF(SUM(Dissimilarity!NU10)&gt;0,1,IF(Dissimilarity!NU10="X",1,0))</f>
        <v>0</v>
      </c>
      <c r="NV7">
        <f>IF(SUM(Dissimilarity!NV10)&gt;0,1,IF(Dissimilarity!NV10="X",1,0))</f>
        <v>0</v>
      </c>
      <c r="NW7">
        <f>IF(SUM(Dissimilarity!NW10)&gt;0,1,IF(Dissimilarity!NW10="X",1,0))</f>
        <v>0</v>
      </c>
      <c r="NX7">
        <f>IF(SUM(Dissimilarity!NX10)&gt;0,1,IF(Dissimilarity!NX10="X",1,0))</f>
        <v>0</v>
      </c>
      <c r="NY7">
        <f>IF(SUM(Dissimilarity!NY10)&gt;0,1,IF(Dissimilarity!NY10="X",1,0))</f>
        <v>0</v>
      </c>
      <c r="NZ7">
        <f>IF(SUM(Dissimilarity!NZ10)&gt;0,1,IF(Dissimilarity!NZ10="X",1,0))</f>
        <v>0</v>
      </c>
      <c r="OA7">
        <f>IF(SUM(Dissimilarity!OA10)&gt;0,1,IF(Dissimilarity!OA10="X",1,0))</f>
        <v>0</v>
      </c>
      <c r="OB7">
        <f>IF(SUM(Dissimilarity!OB10)&gt;0,1,IF(Dissimilarity!OB10="X",1,0))</f>
        <v>0</v>
      </c>
      <c r="OC7">
        <f>IF(SUM(Dissimilarity!OC10)&gt;0,1,IF(Dissimilarity!OC10="X",1,0))</f>
        <v>0</v>
      </c>
      <c r="OD7">
        <f>IF(SUM(Dissimilarity!OD10)&gt;0,1,IF(Dissimilarity!OD10="X",1,0))</f>
        <v>0</v>
      </c>
      <c r="OE7">
        <f>IF(SUM(Dissimilarity!OE10)&gt;0,1,IF(Dissimilarity!OE10="X",1,0))</f>
        <v>0</v>
      </c>
      <c r="OF7">
        <f>IF(SUM(Dissimilarity!OF10)&gt;0,1,IF(Dissimilarity!OF10="X",1,0))</f>
        <v>0</v>
      </c>
      <c r="OG7">
        <f>IF(SUM(Dissimilarity!OG10)&gt;0,1,IF(Dissimilarity!OG10="X",1,0))</f>
        <v>0</v>
      </c>
      <c r="OH7">
        <f>IF(SUM(Dissimilarity!OH10)&gt;0,1,IF(Dissimilarity!OH10="X",1,0))</f>
        <v>0</v>
      </c>
      <c r="OI7">
        <f>IF(SUM(Dissimilarity!OI10)&gt;0,1,IF(Dissimilarity!OI10="X",1,0))</f>
        <v>0</v>
      </c>
      <c r="OJ7">
        <f>IF(SUM(Dissimilarity!OJ10)&gt;0,1,IF(Dissimilarity!OJ10="X",1,0))</f>
        <v>0</v>
      </c>
      <c r="OK7">
        <f>IF(SUM(Dissimilarity!OK10)&gt;0,1,IF(Dissimilarity!OK10="X",1,0))</f>
        <v>0</v>
      </c>
      <c r="OL7">
        <f>IF(SUM(Dissimilarity!OL10)&gt;0,1,IF(Dissimilarity!OL10="X",1,0))</f>
        <v>0</v>
      </c>
      <c r="OM7">
        <f>IF(SUM(Dissimilarity!OM10)&gt;0,1,IF(Dissimilarity!OM10="X",1,0))</f>
        <v>0</v>
      </c>
      <c r="ON7">
        <f>IF(SUM(Dissimilarity!ON10)&gt;0,1,IF(Dissimilarity!ON10="X",1,0))</f>
        <v>0</v>
      </c>
      <c r="OO7">
        <f>IF(SUM(Dissimilarity!OO10)&gt;0,1,IF(Dissimilarity!OO10="X",1,0))</f>
        <v>0</v>
      </c>
      <c r="OP7">
        <f>IF(SUM(Dissimilarity!OP10)&gt;0,1,IF(Dissimilarity!OP10="X",1,0))</f>
        <v>0</v>
      </c>
      <c r="OQ7">
        <f>IF(SUM(Dissimilarity!OQ10)&gt;0,1,IF(Dissimilarity!OQ10="X",1,0))</f>
        <v>0</v>
      </c>
      <c r="OR7">
        <f>IF(SUM(Dissimilarity!OR10)&gt;0,1,IF(Dissimilarity!OR10="X",1,0))</f>
        <v>0</v>
      </c>
      <c r="OS7">
        <f>IF(SUM(Dissimilarity!OS10)&gt;0,1,IF(Dissimilarity!OS10="X",1,0))</f>
        <v>0</v>
      </c>
      <c r="OT7">
        <f>IF(SUM(Dissimilarity!OT10)&gt;0,1,IF(Dissimilarity!OT10="X",1,0))</f>
        <v>0</v>
      </c>
      <c r="OU7">
        <f>IF(SUM(Dissimilarity!OU10)&gt;0,1,IF(Dissimilarity!OU10="X",1,0))</f>
        <v>0</v>
      </c>
      <c r="OV7">
        <f>IF(SUM(Dissimilarity!OV10)&gt;0,1,IF(Dissimilarity!OV10="X",1,0))</f>
        <v>0</v>
      </c>
      <c r="OW7">
        <f>IF(SUM(Dissimilarity!OW10)&gt;0,1,IF(Dissimilarity!OW10="X",1,0))</f>
        <v>0</v>
      </c>
      <c r="OX7">
        <f>IF(SUM(Dissimilarity!OX10)&gt;0,1,IF(Dissimilarity!OX10="X",1,0))</f>
        <v>0</v>
      </c>
      <c r="OY7">
        <f>IF(SUM(Dissimilarity!OY10)&gt;0,1,IF(Dissimilarity!OY10="X",1,0))</f>
        <v>1</v>
      </c>
      <c r="OZ7">
        <f>IF(SUM(Dissimilarity!OZ10)&gt;0,1,IF(Dissimilarity!OZ10="X",1,0))</f>
        <v>0</v>
      </c>
      <c r="PA7">
        <f>IF(SUM(Dissimilarity!PA10)&gt;0,1,IF(Dissimilarity!PA10="X",1,0))</f>
        <v>0</v>
      </c>
      <c r="PB7">
        <f>IF(SUM(Dissimilarity!PB10)&gt;0,1,IF(Dissimilarity!PB10="X",1,0))</f>
        <v>0</v>
      </c>
      <c r="PC7">
        <f>IF(SUM(Dissimilarity!PC10)&gt;0,1,IF(Dissimilarity!PC10="X",1,0))</f>
        <v>0</v>
      </c>
      <c r="PD7">
        <f>IF(SUM(Dissimilarity!PD10)&gt;0,1,IF(Dissimilarity!PD10="X",1,0))</f>
        <v>0</v>
      </c>
      <c r="PE7">
        <f>IF(SUM(Dissimilarity!PE10)&gt;0,1,IF(Dissimilarity!PE10="X",1,0))</f>
        <v>0</v>
      </c>
      <c r="PF7">
        <f>IF(SUM(Dissimilarity!PF10)&gt;0,1,IF(Dissimilarity!PF10="X",1,0))</f>
        <v>0</v>
      </c>
      <c r="PG7">
        <f>IF(SUM(Dissimilarity!PG10)&gt;0,1,IF(Dissimilarity!PG10="X",1,0))</f>
        <v>0</v>
      </c>
      <c r="PH7">
        <f>IF(SUM(Dissimilarity!PH10)&gt;0,1,IF(Dissimilarity!PH10="X",1,0))</f>
        <v>0</v>
      </c>
      <c r="PI7">
        <f>IF(SUM(Dissimilarity!PI10)&gt;0,1,IF(Dissimilarity!PI10="X",1,0))</f>
        <v>0</v>
      </c>
      <c r="PJ7">
        <f>IF(SUM(Dissimilarity!PJ10)&gt;0,1,IF(Dissimilarity!PJ10="X",1,0))</f>
        <v>0</v>
      </c>
      <c r="PK7">
        <f>IF(SUM(Dissimilarity!PK10)&gt;0,1,IF(Dissimilarity!PK10="X",1,0))</f>
        <v>0</v>
      </c>
      <c r="PL7">
        <f>IF(SUM(Dissimilarity!PL10)&gt;0,1,IF(Dissimilarity!PL10="X",1,0))</f>
        <v>0</v>
      </c>
      <c r="PM7">
        <f>IF(SUM(Dissimilarity!PM10)&gt;0,1,IF(Dissimilarity!PM10="X",1,0))</f>
        <v>1</v>
      </c>
      <c r="PN7">
        <f>IF(SUM(Dissimilarity!PN10)&gt;0,1,IF(Dissimilarity!PN10="X",1,0))</f>
        <v>1</v>
      </c>
      <c r="PO7">
        <f>IF(SUM(Dissimilarity!PO10)&gt;0,1,IF(Dissimilarity!PO10="X",1,0))</f>
        <v>0</v>
      </c>
      <c r="PP7">
        <f>IF(SUM(Dissimilarity!PP10)&gt;0,1,IF(Dissimilarity!PP10="X",1,0))</f>
        <v>1</v>
      </c>
      <c r="PQ7">
        <f>IF(SUM(Dissimilarity!PQ10)&gt;0,1,IF(Dissimilarity!PQ10="X",1,0))</f>
        <v>1</v>
      </c>
      <c r="PR7">
        <f>IF(SUM(Dissimilarity!PR10)&gt;0,1,IF(Dissimilarity!PR10="X",1,0))</f>
        <v>1</v>
      </c>
      <c r="PS7">
        <f>IF(SUM(Dissimilarity!PS10)&gt;0,1,IF(Dissimilarity!PS10="X",1,0))</f>
        <v>0</v>
      </c>
      <c r="PT7">
        <f>IF(SUM(Dissimilarity!PT10)&gt;0,1,IF(Dissimilarity!PT10="X",1,0))</f>
        <v>0</v>
      </c>
      <c r="PU7">
        <f>IF(SUM(Dissimilarity!PU10)&gt;0,1,IF(Dissimilarity!PU10="X",1,0))</f>
        <v>0</v>
      </c>
      <c r="PV7">
        <f>IF(SUM(Dissimilarity!PV10)&gt;0,1,IF(Dissimilarity!PV10="X",1,0))</f>
        <v>1</v>
      </c>
      <c r="PW7">
        <f>IF(SUM(Dissimilarity!PW10)&gt;0,1,IF(Dissimilarity!PW10="X",1,0))</f>
        <v>0</v>
      </c>
      <c r="PX7">
        <f>IF(SUM(Dissimilarity!PX10)&gt;0,1,IF(Dissimilarity!PX10="X",1,0))</f>
        <v>0</v>
      </c>
      <c r="PY7">
        <f>IF(SUM(Dissimilarity!PY10)&gt;0,1,IF(Dissimilarity!PY10="X",1,0))</f>
        <v>0</v>
      </c>
      <c r="PZ7">
        <f>IF(SUM(Dissimilarity!PZ10)&gt;0,1,IF(Dissimilarity!PZ10="X",1,0))</f>
        <v>0</v>
      </c>
      <c r="QA7">
        <f>IF(SUM(Dissimilarity!QA10)&gt;0,1,IF(Dissimilarity!QA10="X",1,0))</f>
        <v>0</v>
      </c>
      <c r="QB7">
        <f>IF(SUM(Dissimilarity!QB10)&gt;0,1,IF(Dissimilarity!QB10="X",1,0))</f>
        <v>1</v>
      </c>
      <c r="QC7">
        <f>IF(SUM(Dissimilarity!QC10)&gt;0,1,IF(Dissimilarity!QC10="X",1,0))</f>
        <v>0</v>
      </c>
      <c r="QD7">
        <f>IF(SUM(Dissimilarity!QD10)&gt;0,1,IF(Dissimilarity!QD10="X",1,0))</f>
        <v>0</v>
      </c>
      <c r="QE7">
        <f>IF(SUM(Dissimilarity!QE10)&gt;0,1,IF(Dissimilarity!QE10="X",1,0))</f>
        <v>1</v>
      </c>
      <c r="QF7">
        <f>IF(SUM(Dissimilarity!QF10)&gt;0,1,IF(Dissimilarity!QF10="X",1,0))</f>
        <v>0</v>
      </c>
      <c r="QG7">
        <f>IF(SUM(Dissimilarity!QG10)&gt;0,1,IF(Dissimilarity!QG10="X",1,0))</f>
        <v>0</v>
      </c>
      <c r="QH7">
        <f>IF(SUM(Dissimilarity!QH10)&gt;0,1,IF(Dissimilarity!QH10="X",1,0))</f>
        <v>0</v>
      </c>
      <c r="QI7">
        <f>IF(SUM(Dissimilarity!QI10)&gt;0,1,IF(Dissimilarity!QI10="X",1,0))</f>
        <v>0</v>
      </c>
      <c r="QJ7">
        <f>IF(SUM(Dissimilarity!QJ10)&gt;0,1,IF(Dissimilarity!QJ10="X",1,0))</f>
        <v>0</v>
      </c>
      <c r="QK7">
        <f>IF(SUM(Dissimilarity!QK10)&gt;0,1,IF(Dissimilarity!QK10="X",1,0))</f>
        <v>0</v>
      </c>
      <c r="QL7">
        <f>IF(SUM(Dissimilarity!QL10)&gt;0,1,IF(Dissimilarity!QL10="X",1,0))</f>
        <v>0</v>
      </c>
      <c r="QM7">
        <f>IF(SUM(Dissimilarity!QM10)&gt;0,1,IF(Dissimilarity!QM10="X",1,0))</f>
        <v>0</v>
      </c>
      <c r="QN7">
        <f>IF(SUM(Dissimilarity!QN10)&gt;0,1,IF(Dissimilarity!QN10="X",1,0))</f>
        <v>0</v>
      </c>
      <c r="QO7">
        <f>IF(SUM(Dissimilarity!QO10)&gt;0,1,IF(Dissimilarity!QO10="X",1,0))</f>
        <v>0</v>
      </c>
      <c r="QP7">
        <f>IF(SUM(Dissimilarity!QP10)&gt;0,1,IF(Dissimilarity!QP10="X",1,0))</f>
        <v>0</v>
      </c>
      <c r="QQ7">
        <f>IF(SUM(Dissimilarity!QQ10)&gt;0,1,IF(Dissimilarity!QQ10="X",1,0))</f>
        <v>0</v>
      </c>
      <c r="QR7">
        <f>IF(SUM(Dissimilarity!QR10)&gt;0,1,IF(Dissimilarity!QR10="X",1,0))</f>
        <v>0</v>
      </c>
      <c r="QS7">
        <f>IF(SUM(Dissimilarity!QS10)&gt;0,1,IF(Dissimilarity!QS10="X",1,0))</f>
        <v>0</v>
      </c>
      <c r="QT7">
        <f>IF(SUM(Dissimilarity!QT10)&gt;0,1,IF(Dissimilarity!QT10="X",1,0))</f>
        <v>0</v>
      </c>
      <c r="QU7">
        <f>IF(SUM(Dissimilarity!QU10)&gt;0,1,IF(Dissimilarity!QU10="X",1,0))</f>
        <v>0</v>
      </c>
      <c r="QV7">
        <f>IF(SUM(Dissimilarity!QV10)&gt;0,1,IF(Dissimilarity!QV10="X",1,0))</f>
        <v>0</v>
      </c>
      <c r="QW7">
        <f>IF(SUM(Dissimilarity!QW10)&gt;0,1,IF(Dissimilarity!QW10="X",1,0))</f>
        <v>0</v>
      </c>
      <c r="QX7">
        <f>IF(SUM(Dissimilarity!QX10)&gt;0,1,IF(Dissimilarity!QX10="X",1,0))</f>
        <v>1</v>
      </c>
      <c r="QY7">
        <f>IF(SUM(Dissimilarity!QY10)&gt;0,1,IF(Dissimilarity!QY10="X",1,0))</f>
        <v>0</v>
      </c>
      <c r="QZ7">
        <f>IF(SUM(Dissimilarity!QZ10)&gt;0,1,IF(Dissimilarity!QZ10="X",1,0))</f>
        <v>0</v>
      </c>
      <c r="RA7">
        <f>IF(SUM(Dissimilarity!RA10)&gt;0,1,IF(Dissimilarity!RA10="X",1,0))</f>
        <v>1</v>
      </c>
      <c r="RB7">
        <f>IF(SUM(Dissimilarity!RB10)&gt;0,1,IF(Dissimilarity!RB10="X",1,0))</f>
        <v>0</v>
      </c>
      <c r="RC7">
        <f>IF(SUM(Dissimilarity!RC10)&gt;0,1,IF(Dissimilarity!RC10="X",1,0))</f>
        <v>0</v>
      </c>
      <c r="RD7">
        <f>IF(SUM(Dissimilarity!RD10)&gt;0,1,IF(Dissimilarity!RD10="X",1,0))</f>
        <v>0</v>
      </c>
      <c r="RE7">
        <f>IF(SUM(Dissimilarity!RE10)&gt;0,1,IF(Dissimilarity!RE10="X",1,0))</f>
        <v>1</v>
      </c>
      <c r="RF7">
        <f>IF(SUM(Dissimilarity!RF10)&gt;0,1,IF(Dissimilarity!RF10="X",1,0))</f>
        <v>1</v>
      </c>
      <c r="RG7">
        <f>IF(SUM(Dissimilarity!RG10)&gt;0,1,IF(Dissimilarity!RG10="X",1,0))</f>
        <v>1</v>
      </c>
      <c r="RH7">
        <f>IF(SUM(Dissimilarity!RH10)&gt;0,1,IF(Dissimilarity!RH10="X",1,0))</f>
        <v>0</v>
      </c>
      <c r="RI7">
        <f>IF(SUM(Dissimilarity!RI10)&gt;0,1,IF(Dissimilarity!RI10="X",1,0))</f>
        <v>0</v>
      </c>
      <c r="RJ7">
        <f>IF(SUM(Dissimilarity!RJ10)&gt;0,1,IF(Dissimilarity!RJ10="X",1,0))</f>
        <v>0</v>
      </c>
      <c r="RK7">
        <f>IF(SUM(Dissimilarity!RK10)&gt;0,1,IF(Dissimilarity!RK10="X",1,0))</f>
        <v>1</v>
      </c>
      <c r="RL7">
        <f>IF(SUM(Dissimilarity!RL10)&gt;0,1,IF(Dissimilarity!RL10="X",1,0))</f>
        <v>0</v>
      </c>
      <c r="RM7">
        <f>IF(SUM(Dissimilarity!RM10)&gt;0,1,IF(Dissimilarity!RM10="X",1,0))</f>
        <v>1</v>
      </c>
      <c r="RN7">
        <f>IF(SUM(Dissimilarity!RN10)&gt;0,1,IF(Dissimilarity!RN10="X",1,0))</f>
        <v>0</v>
      </c>
      <c r="RO7">
        <f>IF(SUM(Dissimilarity!RO10)&gt;0,1,IF(Dissimilarity!RO10="X",1,0))</f>
        <v>0</v>
      </c>
      <c r="RP7">
        <f>IF(SUM(Dissimilarity!RP10)&gt;0,1,IF(Dissimilarity!RP10="X",1,0))</f>
        <v>0</v>
      </c>
      <c r="RQ7">
        <f>IF(SUM(Dissimilarity!RQ10)&gt;0,1,IF(Dissimilarity!RQ10="X",1,0))</f>
        <v>0</v>
      </c>
      <c r="RR7">
        <f>IF(SUM(Dissimilarity!RR10)&gt;0,1,IF(Dissimilarity!RR10="X",1,0))</f>
        <v>0</v>
      </c>
      <c r="RS7">
        <f>IF(SUM(Dissimilarity!RS10)&gt;0,1,IF(Dissimilarity!RS10="X",1,0))</f>
        <v>0</v>
      </c>
      <c r="RT7">
        <f>IF(SUM(Dissimilarity!RT10)&gt;0,1,IF(Dissimilarity!RT10="X",1,0))</f>
        <v>0</v>
      </c>
      <c r="RU7">
        <f>IF(SUM(Dissimilarity!RU10)&gt;0,1,IF(Dissimilarity!RU10="X",1,0))</f>
        <v>0</v>
      </c>
      <c r="RV7">
        <f>IF(SUM(Dissimilarity!RV10)&gt;0,1,IF(Dissimilarity!RV10="X",1,0))</f>
        <v>0</v>
      </c>
      <c r="RW7">
        <f>IF(SUM(Dissimilarity!RW10)&gt;0,1,IF(Dissimilarity!RW10="X",1,0))</f>
        <v>0</v>
      </c>
      <c r="RX7">
        <f>IF(SUM(Dissimilarity!RX10)&gt;0,1,IF(Dissimilarity!RX10="X",1,0))</f>
        <v>0</v>
      </c>
      <c r="RY7">
        <f>IF(SUM(Dissimilarity!RY10)&gt;0,1,IF(Dissimilarity!RY10="X",1,0))</f>
        <v>1</v>
      </c>
      <c r="RZ7">
        <f>IF(SUM(Dissimilarity!RZ10)&gt;0,1,IF(Dissimilarity!RZ10="X",1,0))</f>
        <v>0</v>
      </c>
      <c r="SA7">
        <f>IF(SUM(Dissimilarity!SA10)&gt;0,1,IF(Dissimilarity!SA10="X",1,0))</f>
        <v>0</v>
      </c>
      <c r="SB7">
        <f>IF(SUM(Dissimilarity!SB10)&gt;0,1,IF(Dissimilarity!SB10="X",1,0))</f>
        <v>1</v>
      </c>
      <c r="SC7">
        <f>IF(SUM(Dissimilarity!SC10)&gt;0,1,IF(Dissimilarity!SC10="X",1,0))</f>
        <v>0</v>
      </c>
      <c r="SD7">
        <f>IF(SUM(Dissimilarity!SD10)&gt;0,1,IF(Dissimilarity!SD10="X",1,0))</f>
        <v>0</v>
      </c>
      <c r="SE7">
        <f>IF(SUM(Dissimilarity!SE10)&gt;0,1,IF(Dissimilarity!SE10="X",1,0))</f>
        <v>0</v>
      </c>
      <c r="SF7">
        <f>IF(SUM(Dissimilarity!SF10)&gt;0,1,IF(Dissimilarity!SF10="X",1,0))</f>
        <v>0</v>
      </c>
      <c r="SG7">
        <f>IF(SUM(Dissimilarity!SG10)&gt;0,1,IF(Dissimilarity!SG10="X",1,0))</f>
        <v>0</v>
      </c>
      <c r="SH7">
        <f>IF(SUM(Dissimilarity!SH10)&gt;0,1,IF(Dissimilarity!SH10="X",1,0))</f>
        <v>0</v>
      </c>
      <c r="SI7">
        <f>IF(SUM(Dissimilarity!SI10)&gt;0,1,IF(Dissimilarity!SI10="X",1,0))</f>
        <v>0</v>
      </c>
      <c r="SJ7">
        <f>IF(SUM(Dissimilarity!SJ10)&gt;0,1,IF(Dissimilarity!SJ10="X",1,0))</f>
        <v>0</v>
      </c>
      <c r="SK7">
        <f>IF(SUM(Dissimilarity!SK10)&gt;0,1,IF(Dissimilarity!SK10="X",1,0))</f>
        <v>1</v>
      </c>
      <c r="SL7">
        <f>IF(SUM(Dissimilarity!SL10)&gt;0,1,IF(Dissimilarity!SL10="X",1,0))</f>
        <v>1</v>
      </c>
      <c r="SM7">
        <f>IF(SUM(Dissimilarity!SM10)&gt;0,1,IF(Dissimilarity!SM10="X",1,0))</f>
        <v>0</v>
      </c>
      <c r="SN7">
        <f>IF(SUM(Dissimilarity!SN10)&gt;0,1,IF(Dissimilarity!SN10="X",1,0))</f>
        <v>0</v>
      </c>
      <c r="SO7">
        <f>IF(SUM(Dissimilarity!SO10)&gt;0,1,IF(Dissimilarity!SO10="X",1,0))</f>
        <v>0</v>
      </c>
      <c r="SP7">
        <f>IF(SUM(Dissimilarity!SP10)&gt;0,1,IF(Dissimilarity!SP10="X",1,0))</f>
        <v>1</v>
      </c>
      <c r="SQ7">
        <f>IF(SUM(Dissimilarity!SQ10)&gt;0,1,IF(Dissimilarity!SQ10="X",1,0))</f>
        <v>0</v>
      </c>
      <c r="SR7">
        <f>IF(SUM(Dissimilarity!SR10)&gt;0,1,IF(Dissimilarity!SR10="X",1,0))</f>
        <v>0</v>
      </c>
      <c r="SS7">
        <f>IF(SUM(Dissimilarity!SS10)&gt;0,1,IF(Dissimilarity!SS10="X",1,0))</f>
        <v>0</v>
      </c>
      <c r="ST7">
        <f>IF(SUM(Dissimilarity!ST10)&gt;0,1,IF(Dissimilarity!ST10="X",1,0))</f>
        <v>0</v>
      </c>
      <c r="SU7">
        <f>IF(SUM(Dissimilarity!SU10)&gt;0,1,IF(Dissimilarity!SU10="X",1,0))</f>
        <v>0</v>
      </c>
      <c r="SV7">
        <f>IF(SUM(Dissimilarity!SV10)&gt;0,1,IF(Dissimilarity!SV10="X",1,0))</f>
        <v>0</v>
      </c>
      <c r="SW7">
        <f>IF(SUM(Dissimilarity!SW10)&gt;0,1,IF(Dissimilarity!SW10="X",1,0))</f>
        <v>0</v>
      </c>
      <c r="SX7">
        <f>IF(SUM(Dissimilarity!SX10)&gt;0,1,IF(Dissimilarity!SX10="X",1,0))</f>
        <v>0</v>
      </c>
      <c r="SY7">
        <f>IF(SUM(Dissimilarity!SY10)&gt;0,1,IF(Dissimilarity!SY10="X",1,0))</f>
        <v>0</v>
      </c>
      <c r="SZ7">
        <f>IF(SUM(Dissimilarity!SZ10)&gt;0,1,IF(Dissimilarity!SZ10="X",1,0))</f>
        <v>0</v>
      </c>
      <c r="TA7">
        <f>IF(SUM(Dissimilarity!TA10)&gt;0,1,IF(Dissimilarity!TA10="X",1,0))</f>
        <v>0</v>
      </c>
      <c r="TB7">
        <f>IF(SUM(Dissimilarity!TB10)&gt;0,1,IF(Dissimilarity!TB10="X",1,0))</f>
        <v>1</v>
      </c>
      <c r="TC7">
        <f>IF(SUM(Dissimilarity!TC10)&gt;0,1,IF(Dissimilarity!TC10="X",1,0))</f>
        <v>1</v>
      </c>
      <c r="TD7">
        <f>IF(SUM(Dissimilarity!TD10)&gt;0,1,IF(Dissimilarity!TD10="X",1,0))</f>
        <v>0</v>
      </c>
      <c r="TE7">
        <f>IF(SUM(Dissimilarity!TE10)&gt;0,1,IF(Dissimilarity!TE10="X",1,0))</f>
        <v>0</v>
      </c>
      <c r="TF7">
        <f>IF(SUM(Dissimilarity!TF10)&gt;0,1,IF(Dissimilarity!TF10="X",1,0))</f>
        <v>0</v>
      </c>
      <c r="TG7">
        <f>IF(SUM(Dissimilarity!TG10)&gt;0,1,IF(Dissimilarity!TG10="X",1,0))</f>
        <v>1</v>
      </c>
      <c r="TH7">
        <f>IF(SUM(Dissimilarity!TH10)&gt;0,1,IF(Dissimilarity!TH10="X",1,0))</f>
        <v>0</v>
      </c>
      <c r="TI7">
        <f>IF(SUM(Dissimilarity!TI10)&gt;0,1,IF(Dissimilarity!TI10="X",1,0))</f>
        <v>0</v>
      </c>
      <c r="TJ7">
        <f>IF(SUM(Dissimilarity!TJ10)&gt;0,1,IF(Dissimilarity!TJ10="X",1,0))</f>
        <v>0</v>
      </c>
      <c r="TK7">
        <f>IF(SUM(Dissimilarity!TK10)&gt;0,1,IF(Dissimilarity!TK10="X",1,0))</f>
        <v>0</v>
      </c>
      <c r="TL7">
        <f>IF(SUM(Dissimilarity!TL10)&gt;0,1,IF(Dissimilarity!TL10="X",1,0))</f>
        <v>0</v>
      </c>
      <c r="TM7">
        <f>IF(SUM(Dissimilarity!TM10)&gt;0,1,IF(Dissimilarity!TM10="X",1,0))</f>
        <v>0</v>
      </c>
      <c r="TN7">
        <f>IF(SUM(Dissimilarity!TN10)&gt;0,1,IF(Dissimilarity!TN10="X",1,0))</f>
        <v>0</v>
      </c>
      <c r="TO7">
        <f>IF(SUM(Dissimilarity!TO10)&gt;0,1,IF(Dissimilarity!TO10="X",1,0))</f>
        <v>0</v>
      </c>
      <c r="TP7">
        <f>IF(SUM(Dissimilarity!TP10)&gt;0,1,IF(Dissimilarity!TP10="X",1,0))</f>
        <v>0</v>
      </c>
      <c r="TQ7">
        <f>IF(SUM(Dissimilarity!TQ10)&gt;0,1,IF(Dissimilarity!TQ10="X",1,0))</f>
        <v>0</v>
      </c>
      <c r="TR7">
        <f>IF(SUM(Dissimilarity!TR10)&gt;0,1,IF(Dissimilarity!TR10="X",1,0))</f>
        <v>0</v>
      </c>
      <c r="TS7">
        <f>IF(SUM(Dissimilarity!TS10)&gt;0,1,IF(Dissimilarity!TS10="X",1,0))</f>
        <v>0</v>
      </c>
      <c r="TT7">
        <f>IF(SUM(Dissimilarity!TT10)&gt;0,1,IF(Dissimilarity!TT10="X",1,0))</f>
        <v>0</v>
      </c>
      <c r="TU7">
        <f>IF(SUM(Dissimilarity!TU10)&gt;0,1,IF(Dissimilarity!TU10="X",1,0))</f>
        <v>0</v>
      </c>
      <c r="TV7">
        <f>IF(SUM(Dissimilarity!TV10)&gt;0,1,IF(Dissimilarity!TV10="X",1,0))</f>
        <v>0</v>
      </c>
      <c r="TW7">
        <f>IF(SUM(Dissimilarity!TW10)&gt;0,1,IF(Dissimilarity!TW10="X",1,0))</f>
        <v>1</v>
      </c>
      <c r="TX7">
        <f>IF(SUM(Dissimilarity!TX10)&gt;0,1,IF(Dissimilarity!TX10="X",1,0))</f>
        <v>1</v>
      </c>
      <c r="TY7">
        <f>IF(SUM(Dissimilarity!TY10)&gt;0,1,IF(Dissimilarity!TY10="X",1,0))</f>
        <v>0</v>
      </c>
      <c r="TZ7">
        <f>IF(SUM(Dissimilarity!TZ10)&gt;0,1,IF(Dissimilarity!TZ10="X",1,0))</f>
        <v>0</v>
      </c>
      <c r="UA7">
        <f>IF(SUM(Dissimilarity!UA10)&gt;0,1,IF(Dissimilarity!UA10="X",1,0))</f>
        <v>0</v>
      </c>
      <c r="UB7">
        <f>IF(SUM(Dissimilarity!UB10)&gt;0,1,IF(Dissimilarity!UB10="X",1,0))</f>
        <v>1</v>
      </c>
      <c r="UC7">
        <f>IF(SUM(Dissimilarity!UC10)&gt;0,1,IF(Dissimilarity!UC10="X",1,0))</f>
        <v>0</v>
      </c>
      <c r="UD7">
        <f>IF(SUM(Dissimilarity!UD10)&gt;0,1,IF(Dissimilarity!UD10="X",1,0))</f>
        <v>0</v>
      </c>
      <c r="UE7">
        <f>IF(SUM(Dissimilarity!UE10)&gt;0,1,IF(Dissimilarity!UE10="X",1,0))</f>
        <v>0</v>
      </c>
      <c r="UF7">
        <f>IF(SUM(Dissimilarity!UF10)&gt;0,1,IF(Dissimilarity!UF10="X",1,0))</f>
        <v>0</v>
      </c>
      <c r="UG7">
        <f>IF(SUM(Dissimilarity!UG10)&gt;0,1,IF(Dissimilarity!UG10="X",1,0))</f>
        <v>0</v>
      </c>
      <c r="UH7">
        <f>IF(SUM(Dissimilarity!UH10)&gt;0,1,IF(Dissimilarity!UH10="X",1,0))</f>
        <v>0</v>
      </c>
      <c r="UI7">
        <f>IF(SUM(Dissimilarity!UI10)&gt;0,1,IF(Dissimilarity!UI10="X",1,0))</f>
        <v>0</v>
      </c>
      <c r="UJ7">
        <f>IF(SUM(Dissimilarity!UJ10)&gt;0,1,IF(Dissimilarity!UJ10="X",1,0))</f>
        <v>0</v>
      </c>
      <c r="UK7">
        <f>IF(SUM(Dissimilarity!UK10)&gt;0,1,IF(Dissimilarity!UK10="X",1,0))</f>
        <v>0</v>
      </c>
      <c r="UL7">
        <f>IF(SUM(Dissimilarity!UL10)&gt;0,1,IF(Dissimilarity!UL10="X",1,0))</f>
        <v>0</v>
      </c>
      <c r="UM7">
        <f>IF(SUM(Dissimilarity!UM10)&gt;0,1,IF(Dissimilarity!UM10="X",1,0))</f>
        <v>0</v>
      </c>
      <c r="UN7">
        <f>IF(SUM(Dissimilarity!UN10)&gt;0,1,IF(Dissimilarity!UN10="X",1,0))</f>
        <v>0</v>
      </c>
      <c r="UO7">
        <f>IF(SUM(Dissimilarity!UO10)&gt;0,1,IF(Dissimilarity!UO10="X",1,0))</f>
        <v>0</v>
      </c>
      <c r="UP7">
        <f>IF(SUM(Dissimilarity!UP10)&gt;0,1,IF(Dissimilarity!UP10="X",1,0))</f>
        <v>0</v>
      </c>
      <c r="UQ7">
        <f>IF(SUM(Dissimilarity!UQ10)&gt;0,1,IF(Dissimilarity!UQ10="X",1,0))</f>
        <v>0</v>
      </c>
      <c r="UR7">
        <f>IF(SUM(Dissimilarity!UR10)&gt;0,1,IF(Dissimilarity!UR10="X",1,0))</f>
        <v>0</v>
      </c>
      <c r="US7">
        <f>IF(SUM(Dissimilarity!US10)&gt;0,1,IF(Dissimilarity!US10="X",1,0))</f>
        <v>0</v>
      </c>
      <c r="UT7">
        <f>IF(SUM(Dissimilarity!UT10)&gt;0,1,IF(Dissimilarity!UT10="X",1,0))</f>
        <v>0</v>
      </c>
      <c r="UU7">
        <f>IF(SUM(Dissimilarity!UU10)&gt;0,1,IF(Dissimilarity!UU10="X",1,0))</f>
        <v>1</v>
      </c>
      <c r="UV7">
        <f>IF(SUM(Dissimilarity!UV10)&gt;0,1,IF(Dissimilarity!UV10="X",1,0))</f>
        <v>0</v>
      </c>
      <c r="UW7">
        <f>IF(SUM(Dissimilarity!UW10)&gt;0,1,IF(Dissimilarity!UW10="X",1,0))</f>
        <v>0</v>
      </c>
      <c r="UX7">
        <f>IF(SUM(Dissimilarity!UX10)&gt;0,1,IF(Dissimilarity!UX10="X",1,0))</f>
        <v>0</v>
      </c>
      <c r="UY7">
        <f>IF(SUM(Dissimilarity!UY10)&gt;0,1,IF(Dissimilarity!UY10="X",1,0))</f>
        <v>1</v>
      </c>
      <c r="UZ7">
        <f>IF(SUM(Dissimilarity!UZ10)&gt;0,1,IF(Dissimilarity!UZ10="X",1,0))</f>
        <v>0</v>
      </c>
      <c r="VA7">
        <f>IF(SUM(Dissimilarity!VA10)&gt;0,1,IF(Dissimilarity!VA10="X",1,0))</f>
        <v>0</v>
      </c>
      <c r="VB7">
        <f>IF(SUM(Dissimilarity!VB10)&gt;0,1,IF(Dissimilarity!VB10="X",1,0))</f>
        <v>0</v>
      </c>
      <c r="VC7">
        <f>IF(SUM(Dissimilarity!VC10)&gt;0,1,IF(Dissimilarity!VC10="X",1,0))</f>
        <v>0</v>
      </c>
      <c r="VD7">
        <f>IF(SUM(Dissimilarity!VD10)&gt;0,1,IF(Dissimilarity!VD10="X",1,0))</f>
        <v>0</v>
      </c>
      <c r="VE7">
        <f>IF(SUM(Dissimilarity!VE10)&gt;0,1,IF(Dissimilarity!VE10="X",1,0))</f>
        <v>0</v>
      </c>
      <c r="VF7">
        <f>IF(SUM(Dissimilarity!VF10)&gt;0,1,IF(Dissimilarity!VF10="X",1,0))</f>
        <v>0</v>
      </c>
      <c r="VG7">
        <f>IF(SUM(Dissimilarity!VG10)&gt;0,1,IF(Dissimilarity!VG10="X",1,0))</f>
        <v>0</v>
      </c>
      <c r="VH7">
        <f>IF(SUM(Dissimilarity!VH10)&gt;0,1,IF(Dissimilarity!VH10="X",1,0))</f>
        <v>0</v>
      </c>
      <c r="VI7">
        <f>IF(SUM(Dissimilarity!VI10)&gt;0,1,IF(Dissimilarity!VI10="X",1,0))</f>
        <v>0</v>
      </c>
      <c r="VJ7">
        <f>IF(SUM(Dissimilarity!VJ10)&gt;0,1,IF(Dissimilarity!VJ10="X",1,0))</f>
        <v>0</v>
      </c>
      <c r="VK7">
        <f>IF(SUM(Dissimilarity!VK10)&gt;0,1,IF(Dissimilarity!VK10="X",1,0))</f>
        <v>0</v>
      </c>
      <c r="VL7">
        <f>IF(SUM(Dissimilarity!VL10)&gt;0,1,IF(Dissimilarity!VL10="X",1,0))</f>
        <v>1</v>
      </c>
      <c r="VM7">
        <f>IF(SUM(Dissimilarity!VM10)&gt;0,1,IF(Dissimilarity!VM10="X",1,0))</f>
        <v>0</v>
      </c>
      <c r="VN7">
        <f>IF(SUM(Dissimilarity!VN10)&gt;0,1,IF(Dissimilarity!VN10="X",1,0))</f>
        <v>1</v>
      </c>
      <c r="VO7">
        <f>IF(SUM(Dissimilarity!VO10)&gt;0,1,IF(Dissimilarity!VO10="X",1,0))</f>
        <v>0</v>
      </c>
      <c r="VP7">
        <f>IF(SUM(Dissimilarity!VP10)&gt;0,1,IF(Dissimilarity!VP10="X",1,0))</f>
        <v>0</v>
      </c>
      <c r="VQ7">
        <f>IF(SUM(Dissimilarity!VQ10)&gt;0,1,IF(Dissimilarity!VQ10="X",1,0))</f>
        <v>1</v>
      </c>
      <c r="VR7">
        <f>IF(SUM(Dissimilarity!VR10)&gt;0,1,IF(Dissimilarity!VR10="X",1,0))</f>
        <v>0</v>
      </c>
      <c r="VS7">
        <f>IF(SUM(Dissimilarity!VS10)&gt;0,1,IF(Dissimilarity!VS10="X",1,0))</f>
        <v>0</v>
      </c>
      <c r="VT7">
        <f>IF(SUM(Dissimilarity!VT10)&gt;0,1,IF(Dissimilarity!VT10="X",1,0))</f>
        <v>0</v>
      </c>
      <c r="VU7">
        <f>IF(SUM(Dissimilarity!VU10)&gt;0,1,IF(Dissimilarity!VU10="X",1,0))</f>
        <v>0</v>
      </c>
      <c r="VV7">
        <f>IF(SUM(Dissimilarity!VV10)&gt;0,1,IF(Dissimilarity!VV10="X",1,0))</f>
        <v>1</v>
      </c>
      <c r="VW7">
        <f>IF(SUM(Dissimilarity!VW10)&gt;0,1,IF(Dissimilarity!VW10="X",1,0))</f>
        <v>0</v>
      </c>
      <c r="VX7">
        <f>IF(SUM(Dissimilarity!VX10)&gt;0,1,IF(Dissimilarity!VX10="X",1,0))</f>
        <v>0</v>
      </c>
      <c r="VY7">
        <f>IF(SUM(Dissimilarity!VY10)&gt;0,1,IF(Dissimilarity!VY10="X",1,0))</f>
        <v>0</v>
      </c>
      <c r="VZ7">
        <f>IF(SUM(Dissimilarity!VZ10)&gt;0,1,IF(Dissimilarity!VZ10="X",1,0))</f>
        <v>1</v>
      </c>
      <c r="WA7">
        <f>IF(SUM(Dissimilarity!WA10)&gt;0,1,IF(Dissimilarity!WA10="X",1,0))</f>
        <v>1</v>
      </c>
      <c r="WB7">
        <f>IF(SUM(Dissimilarity!WB10)&gt;0,1,IF(Dissimilarity!WB10="X",1,0))</f>
        <v>0</v>
      </c>
      <c r="WC7">
        <f>IF(SUM(Dissimilarity!WC10)&gt;0,1,IF(Dissimilarity!WC10="X",1,0))</f>
        <v>0</v>
      </c>
      <c r="WD7">
        <f>IF(SUM(Dissimilarity!WD10)&gt;0,1,IF(Dissimilarity!WD10="X",1,0))</f>
        <v>0</v>
      </c>
      <c r="WE7">
        <f>IF(SUM(Dissimilarity!WE10)&gt;0,1,IF(Dissimilarity!WE10="X",1,0))</f>
        <v>0</v>
      </c>
      <c r="WF7">
        <f>IF(SUM(Dissimilarity!WF10)&gt;0,1,IF(Dissimilarity!WF10="X",1,0))</f>
        <v>0</v>
      </c>
      <c r="WG7">
        <f>IF(SUM(Dissimilarity!WG10)&gt;0,1,IF(Dissimilarity!WG10="X",1,0))</f>
        <v>0</v>
      </c>
      <c r="WH7">
        <f>IF(SUM(Dissimilarity!WH10)&gt;0,1,IF(Dissimilarity!WH10="X",1,0))</f>
        <v>0</v>
      </c>
      <c r="WI7">
        <f>IF(SUM(Dissimilarity!WI10)&gt;0,1,IF(Dissimilarity!WI10="X",1,0))</f>
        <v>0</v>
      </c>
      <c r="WJ7">
        <f>IF(SUM(Dissimilarity!WJ10)&gt;0,1,IF(Dissimilarity!WJ10="X",1,0))</f>
        <v>1</v>
      </c>
      <c r="WK7">
        <f>IF(SUM(Dissimilarity!WK10)&gt;0,1,IF(Dissimilarity!WK10="X",1,0))</f>
        <v>0</v>
      </c>
      <c r="WL7">
        <f>IF(SUM(Dissimilarity!WL10)&gt;0,1,IF(Dissimilarity!WL10="X",1,0))</f>
        <v>0</v>
      </c>
      <c r="WM7">
        <f>IF(SUM(Dissimilarity!WM10)&gt;0,1,IF(Dissimilarity!WM10="X",1,0))</f>
        <v>1</v>
      </c>
      <c r="WN7">
        <f>IF(SUM(Dissimilarity!WN10)&gt;0,1,IF(Dissimilarity!WN10="X",1,0))</f>
        <v>0</v>
      </c>
      <c r="WO7">
        <f>IF(SUM(Dissimilarity!WO10)&gt;0,1,IF(Dissimilarity!WO10="X",1,0))</f>
        <v>0</v>
      </c>
      <c r="WP7">
        <f>IF(SUM(Dissimilarity!WP10)&gt;0,1,IF(Dissimilarity!WP10="X",1,0))</f>
        <v>0</v>
      </c>
      <c r="WQ7">
        <f>IF(SUM(Dissimilarity!WQ10)&gt;0,1,IF(Dissimilarity!WQ10="X",1,0))</f>
        <v>0</v>
      </c>
      <c r="WR7">
        <f>IF(SUM(Dissimilarity!WR10)&gt;0,1,IF(Dissimilarity!WR10="X",1,0))</f>
        <v>0</v>
      </c>
      <c r="WS7">
        <f>IF(SUM(Dissimilarity!WS10)&gt;0,1,IF(Dissimilarity!WS10="X",1,0))</f>
        <v>0</v>
      </c>
      <c r="WT7">
        <f>IF(SUM(Dissimilarity!WT10)&gt;0,1,IF(Dissimilarity!WT10="X",1,0))</f>
        <v>0</v>
      </c>
      <c r="WU7">
        <f>IF(SUM(Dissimilarity!WU10)&gt;0,1,IF(Dissimilarity!WU10="X",1,0))</f>
        <v>0</v>
      </c>
      <c r="WV7">
        <f>IF(SUM(Dissimilarity!WV10)&gt;0,1,IF(Dissimilarity!WV10="X",1,0))</f>
        <v>0</v>
      </c>
      <c r="WW7">
        <f>IF(SUM(Dissimilarity!WW10)&gt;0,1,IF(Dissimilarity!WW10="X",1,0))</f>
        <v>0</v>
      </c>
      <c r="WX7">
        <f>IF(SUM(Dissimilarity!WX10)&gt;0,1,IF(Dissimilarity!WX10="X",1,0))</f>
        <v>0</v>
      </c>
      <c r="WY7">
        <f>IF(SUM(Dissimilarity!WY10)&gt;0,1,IF(Dissimilarity!WY10="X",1,0))</f>
        <v>0</v>
      </c>
      <c r="WZ7">
        <f>IF(SUM(Dissimilarity!WZ10)&gt;0,1,IF(Dissimilarity!WZ10="X",1,0))</f>
        <v>0</v>
      </c>
      <c r="XA7">
        <f>IF(SUM(Dissimilarity!XA10)&gt;0,1,IF(Dissimilarity!XA10="X",1,0))</f>
        <v>0</v>
      </c>
      <c r="XB7">
        <f>IF(SUM(Dissimilarity!XB10)&gt;0,1,IF(Dissimilarity!XB10="X",1,0))</f>
        <v>0</v>
      </c>
      <c r="XC7">
        <f>IF(SUM(Dissimilarity!XC10)&gt;0,1,IF(Dissimilarity!XC10="X",1,0))</f>
        <v>0</v>
      </c>
      <c r="XD7">
        <f>IF(SUM(Dissimilarity!XD10)&gt;0,1,IF(Dissimilarity!XD10="X",1,0))</f>
        <v>0</v>
      </c>
      <c r="XE7">
        <f>IF(SUM(Dissimilarity!XE10)&gt;0,1,IF(Dissimilarity!XE10="X",1,0))</f>
        <v>0</v>
      </c>
      <c r="XF7">
        <f>IF(SUM(Dissimilarity!XF10)&gt;0,1,IF(Dissimilarity!XF10="X",1,0))</f>
        <v>0</v>
      </c>
      <c r="XG7">
        <f>IF(SUM(Dissimilarity!XG10)&gt;0,1,IF(Dissimilarity!XG10="X",1,0))</f>
        <v>0</v>
      </c>
      <c r="XH7">
        <f>IF(SUM(Dissimilarity!XH10)&gt;0,1,IF(Dissimilarity!XH10="X",1,0))</f>
        <v>0</v>
      </c>
      <c r="XI7">
        <f>IF(SUM(Dissimilarity!XI10)&gt;0,1,IF(Dissimilarity!XI10="X",1,0))</f>
        <v>0</v>
      </c>
      <c r="XJ7">
        <f>IF(SUM(Dissimilarity!XJ10)&gt;0,1,IF(Dissimilarity!XJ10="X",1,0))</f>
        <v>0</v>
      </c>
      <c r="XK7">
        <f>IF(SUM(Dissimilarity!XK10)&gt;0,1,IF(Dissimilarity!XK10="X",1,0))</f>
        <v>0</v>
      </c>
      <c r="XL7">
        <f>IF(SUM(Dissimilarity!XL10)&gt;0,1,IF(Dissimilarity!XL10="X",1,0))</f>
        <v>0</v>
      </c>
      <c r="XM7">
        <f>IF(SUM(Dissimilarity!XM10)&gt;0,1,IF(Dissimilarity!XM10="X",1,0))</f>
        <v>1</v>
      </c>
      <c r="XN7">
        <f>IF(SUM(Dissimilarity!XN10)&gt;0,1,IF(Dissimilarity!XN10="X",1,0))</f>
        <v>0</v>
      </c>
      <c r="XO7">
        <f>IF(SUM(Dissimilarity!XO10)&gt;0,1,IF(Dissimilarity!XO10="X",1,0))</f>
        <v>0</v>
      </c>
      <c r="XP7">
        <f>IF(SUM(Dissimilarity!XP10)&gt;0,1,IF(Dissimilarity!XP10="X",1,0))</f>
        <v>0</v>
      </c>
      <c r="XQ7">
        <f>IF(SUM(Dissimilarity!XQ10)&gt;0,1,IF(Dissimilarity!XQ10="X",1,0))</f>
        <v>0</v>
      </c>
      <c r="XR7">
        <f>IF(SUM(Dissimilarity!XR10)&gt;0,1,IF(Dissimilarity!XR10="X",1,0))</f>
        <v>0</v>
      </c>
      <c r="XS7">
        <f>IF(SUM(Dissimilarity!XS10)&gt;0,1,IF(Dissimilarity!XS10="X",1,0))</f>
        <v>0</v>
      </c>
      <c r="XT7">
        <f>IF(SUM(Dissimilarity!XT10)&gt;0,1,IF(Dissimilarity!XT10="X",1,0))</f>
        <v>0</v>
      </c>
      <c r="XU7">
        <f>IF(SUM(Dissimilarity!XU10)&gt;0,1,IF(Dissimilarity!XU10="X",1,0))</f>
        <v>0</v>
      </c>
      <c r="XV7">
        <f>IF(SUM(Dissimilarity!XV10)&gt;0,1,IF(Dissimilarity!XV10="X",1,0))</f>
        <v>0</v>
      </c>
      <c r="XW7">
        <f>IF(SUM(Dissimilarity!XW10)&gt;0,1,IF(Dissimilarity!XW10="X",1,0))</f>
        <v>1</v>
      </c>
      <c r="XX7">
        <f>IF(SUM(Dissimilarity!XX10)&gt;0,1,IF(Dissimilarity!XX10="X",1,0))</f>
        <v>0</v>
      </c>
      <c r="XY7">
        <f>IF(SUM(Dissimilarity!XY10)&gt;0,1,IF(Dissimilarity!XY10="X",1,0))</f>
        <v>0</v>
      </c>
      <c r="XZ7">
        <f>IF(SUM(Dissimilarity!XZ10)&gt;0,1,IF(Dissimilarity!XZ10="X",1,0))</f>
        <v>0</v>
      </c>
      <c r="YA7">
        <f>IF(SUM(Dissimilarity!YA10)&gt;0,1,IF(Dissimilarity!YA10="X",1,0))</f>
        <v>1</v>
      </c>
      <c r="YB7">
        <f>IF(SUM(Dissimilarity!YB10)&gt;0,1,IF(Dissimilarity!YB10="X",1,0))</f>
        <v>0</v>
      </c>
      <c r="YC7">
        <f>IF(SUM(Dissimilarity!YC10)&gt;0,1,IF(Dissimilarity!YC10="X",1,0))</f>
        <v>0</v>
      </c>
      <c r="YD7">
        <f>IF(SUM(Dissimilarity!YD10)&gt;0,1,IF(Dissimilarity!YD10="X",1,0))</f>
        <v>0</v>
      </c>
      <c r="YE7">
        <f>IF(SUM(Dissimilarity!YE10)&gt;0,1,IF(Dissimilarity!YE10="X",1,0))</f>
        <v>0</v>
      </c>
      <c r="YF7">
        <f>IF(SUM(Dissimilarity!YF10)&gt;0,1,IF(Dissimilarity!YF10="X",1,0))</f>
        <v>0</v>
      </c>
      <c r="YG7">
        <f>IF(SUM(Dissimilarity!YG10)&gt;0,1,IF(Dissimilarity!YG10="X",1,0))</f>
        <v>1</v>
      </c>
      <c r="YH7">
        <f>IF(SUM(Dissimilarity!YH10)&gt;0,1,IF(Dissimilarity!YH10="X",1,0))</f>
        <v>0</v>
      </c>
      <c r="YI7">
        <f>IF(SUM(Dissimilarity!YI10)&gt;0,1,IF(Dissimilarity!YI10="X",1,0))</f>
        <v>0</v>
      </c>
      <c r="YJ7">
        <f>IF(SUM(Dissimilarity!YJ10)&gt;0,1,IF(Dissimilarity!YJ10="X",1,0))</f>
        <v>0</v>
      </c>
      <c r="YK7">
        <f>IF(SUM(Dissimilarity!YK10)&gt;0,1,IF(Dissimilarity!YK10="X",1,0))</f>
        <v>0</v>
      </c>
      <c r="YL7">
        <f>IF(SUM(Dissimilarity!YL10)&gt;0,1,IF(Dissimilarity!YL10="X",1,0))</f>
        <v>0</v>
      </c>
      <c r="YM7">
        <f>IF(SUM(Dissimilarity!YM10)&gt;0,1,IF(Dissimilarity!YM10="X",1,0))</f>
        <v>0</v>
      </c>
      <c r="YN7">
        <f>IF(SUM(Dissimilarity!YN10)&gt;0,1,IF(Dissimilarity!YN10="X",1,0))</f>
        <v>0</v>
      </c>
      <c r="YO7">
        <f>IF(SUM(Dissimilarity!YO10)&gt;0,1,IF(Dissimilarity!YO10="X",1,0))</f>
        <v>0</v>
      </c>
      <c r="YP7">
        <f>IF(SUM(Dissimilarity!YP10)&gt;0,1,IF(Dissimilarity!YP10="X",1,0))</f>
        <v>0</v>
      </c>
      <c r="YQ7">
        <f>IF(SUM(Dissimilarity!YQ10)&gt;0,1,IF(Dissimilarity!YQ10="X",1,0))</f>
        <v>0</v>
      </c>
      <c r="YR7">
        <f>IF(SUM(Dissimilarity!YR10)&gt;0,1,IF(Dissimilarity!YR10="X",1,0))</f>
        <v>0</v>
      </c>
      <c r="YS7">
        <f>IF(SUM(Dissimilarity!YS10)&gt;0,1,IF(Dissimilarity!YS10="X",1,0))</f>
        <v>0</v>
      </c>
      <c r="YT7">
        <f>IF(SUM(Dissimilarity!YT10)&gt;0,1,IF(Dissimilarity!YT10="X",1,0))</f>
        <v>0</v>
      </c>
      <c r="YU7">
        <f>IF(SUM(Dissimilarity!YU10)&gt;0,1,IF(Dissimilarity!YU10="X",1,0))</f>
        <v>0</v>
      </c>
      <c r="YV7">
        <f>IF(SUM(Dissimilarity!YV10)&gt;0,1,IF(Dissimilarity!YV10="X",1,0))</f>
        <v>0</v>
      </c>
      <c r="YW7">
        <f>IF(SUM(Dissimilarity!YW10)&gt;0,1,IF(Dissimilarity!YW10="X",1,0))</f>
        <v>0</v>
      </c>
      <c r="YX7">
        <f>IF(SUM(Dissimilarity!YX10)&gt;0,1,IF(Dissimilarity!YX10="X",1,0))</f>
        <v>0</v>
      </c>
      <c r="YY7">
        <f>IF(SUM(Dissimilarity!YY10)&gt;0,1,IF(Dissimilarity!YY10="X",1,0))</f>
        <v>0</v>
      </c>
      <c r="YZ7">
        <f>IF(SUM(Dissimilarity!YZ10)&gt;0,1,IF(Dissimilarity!YZ10="X",1,0))</f>
        <v>0</v>
      </c>
      <c r="ZA7">
        <f>IF(SUM(Dissimilarity!ZA10)&gt;0,1,IF(Dissimilarity!ZA10="X",1,0))</f>
        <v>0</v>
      </c>
      <c r="ZB7">
        <f>IF(SUM(Dissimilarity!ZB10)&gt;0,1,IF(Dissimilarity!ZB10="X",1,0))</f>
        <v>0</v>
      </c>
      <c r="ZC7">
        <f>IF(SUM(Dissimilarity!ZC10)&gt;0,1,IF(Dissimilarity!ZC10="X",1,0))</f>
        <v>0</v>
      </c>
      <c r="ZD7">
        <f>IF(SUM(Dissimilarity!ZD10)&gt;0,1,IF(Dissimilarity!ZD10="X",1,0))</f>
        <v>0</v>
      </c>
      <c r="ZE7">
        <f>IF(SUM(Dissimilarity!ZE10)&gt;0,1,IF(Dissimilarity!ZE10="X",1,0))</f>
        <v>0</v>
      </c>
      <c r="ZF7">
        <f>IF(SUM(Dissimilarity!ZF10)&gt;0,1,IF(Dissimilarity!ZF10="X",1,0))</f>
        <v>0</v>
      </c>
      <c r="ZG7">
        <f>IF(SUM(Dissimilarity!ZG10)&gt;0,1,IF(Dissimilarity!ZG10="X",1,0))</f>
        <v>0</v>
      </c>
      <c r="ZH7">
        <f>IF(SUM(Dissimilarity!ZH10)&gt;0,1,IF(Dissimilarity!ZH10="X",1,0))</f>
        <v>0</v>
      </c>
      <c r="ZI7">
        <f>IF(SUM(Dissimilarity!ZI10)&gt;0,1,IF(Dissimilarity!ZI10="X",1,0))</f>
        <v>0</v>
      </c>
      <c r="ZJ7">
        <f>IF(SUM(Dissimilarity!ZJ10)&gt;0,1,IF(Dissimilarity!ZJ10="X",1,0))</f>
        <v>0</v>
      </c>
      <c r="ZK7">
        <f>IF(SUM(Dissimilarity!ZK10)&gt;0,1,IF(Dissimilarity!ZK10="X",1,0))</f>
        <v>0</v>
      </c>
      <c r="ZL7">
        <f>IF(SUM(Dissimilarity!ZL10)&gt;0,1,IF(Dissimilarity!ZL10="X",1,0))</f>
        <v>0</v>
      </c>
      <c r="ZM7">
        <f>IF(SUM(Dissimilarity!ZM10)&gt;0,1,IF(Dissimilarity!ZM10="X",1,0))</f>
        <v>0</v>
      </c>
      <c r="ZN7">
        <f>IF(SUM(Dissimilarity!ZN10)&gt;0,1,IF(Dissimilarity!ZN10="X",1,0))</f>
        <v>0</v>
      </c>
      <c r="ZO7">
        <f>IF(SUM(Dissimilarity!ZO10)&gt;0,1,IF(Dissimilarity!ZO10="X",1,0))</f>
        <v>0</v>
      </c>
      <c r="ZP7">
        <f>IF(SUM(Dissimilarity!ZP10)&gt;0,1,IF(Dissimilarity!ZP10="X",1,0))</f>
        <v>0</v>
      </c>
      <c r="ZQ7">
        <f>IF(SUM(Dissimilarity!ZQ10)&gt;0,1,IF(Dissimilarity!ZQ10="X",1,0))</f>
        <v>0</v>
      </c>
      <c r="ZR7">
        <f>IF(SUM(Dissimilarity!ZR10)&gt;0,1,IF(Dissimilarity!ZR10="X",1,0))</f>
        <v>1</v>
      </c>
      <c r="ZS7">
        <f>IF(SUM(Dissimilarity!ZS10)&gt;0,1,IF(Dissimilarity!ZS10="X",1,0))</f>
        <v>0</v>
      </c>
      <c r="ZT7">
        <f>IF(SUM(Dissimilarity!ZT10)&gt;0,1,IF(Dissimilarity!ZT10="X",1,0))</f>
        <v>0</v>
      </c>
      <c r="ZU7">
        <f>IF(SUM(Dissimilarity!ZU10)&gt;0,1,IF(Dissimilarity!ZU10="X",1,0))</f>
        <v>0</v>
      </c>
      <c r="ZV7">
        <f>IF(SUM(Dissimilarity!ZV10)&gt;0,1,IF(Dissimilarity!ZV10="X",1,0))</f>
        <v>0</v>
      </c>
      <c r="ZW7">
        <f>IF(SUM(Dissimilarity!ZW10)&gt;0,1,IF(Dissimilarity!ZW10="X",1,0))</f>
        <v>0</v>
      </c>
      <c r="ZX7">
        <f>IF(SUM(Dissimilarity!ZX10)&gt;0,1,IF(Dissimilarity!ZX10="X",1,0))</f>
        <v>0</v>
      </c>
      <c r="ZY7">
        <f>IF(SUM(Dissimilarity!ZY10)&gt;0,1,IF(Dissimilarity!ZY10="X",1,0))</f>
        <v>1</v>
      </c>
      <c r="ZZ7">
        <f>IF(SUM(Dissimilarity!ZZ10)&gt;0,1,IF(Dissimilarity!ZZ10="X",1,0))</f>
        <v>1</v>
      </c>
      <c r="AAA7">
        <f>IF(SUM(Dissimilarity!AAA10)&gt;0,1,IF(Dissimilarity!AAA10="X",1,0))</f>
        <v>0</v>
      </c>
      <c r="AAB7">
        <f>IF(SUM(Dissimilarity!AAB10)&gt;0,1,IF(Dissimilarity!AAB10="X",1,0))</f>
        <v>1</v>
      </c>
      <c r="AAC7">
        <f>IF(SUM(Dissimilarity!AAC10)&gt;0,1,IF(Dissimilarity!AAC10="X",1,0))</f>
        <v>0</v>
      </c>
      <c r="AAD7">
        <f>IF(SUM(Dissimilarity!AAD10)&gt;0,1,IF(Dissimilarity!AAD10="X",1,0))</f>
        <v>0</v>
      </c>
      <c r="AAE7">
        <f>IF(SUM(Dissimilarity!AAE10)&gt;0,1,IF(Dissimilarity!AAE10="X",1,0))</f>
        <v>0</v>
      </c>
      <c r="AAF7">
        <f>IF(SUM(Dissimilarity!AAF10)&gt;0,1,IF(Dissimilarity!AAF10="X",1,0))</f>
        <v>0</v>
      </c>
      <c r="AAG7">
        <f>IF(SUM(Dissimilarity!AAG10)&gt;0,1,IF(Dissimilarity!AAG10="X",1,0))</f>
        <v>1</v>
      </c>
      <c r="AAH7">
        <f>IF(SUM(Dissimilarity!AAH10)&gt;0,1,IF(Dissimilarity!AAH10="X",1,0))</f>
        <v>0</v>
      </c>
      <c r="AAI7">
        <f>IF(SUM(Dissimilarity!AAI10)&gt;0,1,IF(Dissimilarity!AAI10="X",1,0))</f>
        <v>0</v>
      </c>
      <c r="AAJ7">
        <f>IF(SUM(Dissimilarity!AAJ10)&gt;0,1,IF(Dissimilarity!AAJ10="X",1,0))</f>
        <v>1</v>
      </c>
      <c r="AAK7">
        <f>IF(SUM(Dissimilarity!AAK10)&gt;0,1,IF(Dissimilarity!AAK10="X",1,0))</f>
        <v>0</v>
      </c>
      <c r="AAL7">
        <f>IF(SUM(Dissimilarity!AAL10)&gt;0,1,IF(Dissimilarity!AAL10="X",1,0))</f>
        <v>1</v>
      </c>
      <c r="AAM7">
        <f>IF(SUM(Dissimilarity!AAM10)&gt;0,1,IF(Dissimilarity!AAM10="X",1,0))</f>
        <v>0</v>
      </c>
      <c r="AAN7">
        <f>IF(SUM(Dissimilarity!AAN10)&gt;0,1,IF(Dissimilarity!AAN10="X",1,0))</f>
        <v>1</v>
      </c>
      <c r="AAO7">
        <f>IF(SUM(Dissimilarity!AAO10)&gt;0,1,IF(Dissimilarity!AAO10="X",1,0))</f>
        <v>0</v>
      </c>
      <c r="AAP7">
        <f>IF(SUM(Dissimilarity!AAP10)&gt;0,1,IF(Dissimilarity!AAP10="X",1,0))</f>
        <v>0</v>
      </c>
      <c r="AAQ7">
        <f>IF(SUM(Dissimilarity!AAQ10)&gt;0,1,IF(Dissimilarity!AAQ10="X",1,0))</f>
        <v>0</v>
      </c>
      <c r="AAR7">
        <f>IF(SUM(Dissimilarity!AAR10)&gt;0,1,IF(Dissimilarity!AAR10="X",1,0))</f>
        <v>0</v>
      </c>
      <c r="AAS7">
        <f>IF(SUM(Dissimilarity!AAS10)&gt;0,1,IF(Dissimilarity!AAS10="X",1,0))</f>
        <v>0</v>
      </c>
      <c r="AAT7">
        <f>IF(SUM(Dissimilarity!AAT10)&gt;0,1,IF(Dissimilarity!AAT10="X",1,0))</f>
        <v>0</v>
      </c>
      <c r="AAU7">
        <f>IF(SUM(Dissimilarity!AAU10)&gt;0,1,IF(Dissimilarity!AAU10="X",1,0))</f>
        <v>0</v>
      </c>
      <c r="AAV7">
        <f>IF(SUM(Dissimilarity!AAV10)&gt;0,1,IF(Dissimilarity!AAV10="X",1,0))</f>
        <v>0</v>
      </c>
      <c r="AAW7">
        <f>IF(SUM(Dissimilarity!AAW10)&gt;0,1,IF(Dissimilarity!AAW10="X",1,0))</f>
        <v>0</v>
      </c>
      <c r="AAX7">
        <f>IF(SUM(Dissimilarity!AAX10)&gt;0,1,IF(Dissimilarity!AAX10="X",1,0))</f>
        <v>1</v>
      </c>
      <c r="AAY7">
        <f>IF(SUM(Dissimilarity!AAY10)&gt;0,1,IF(Dissimilarity!AAY10="X",1,0))</f>
        <v>0</v>
      </c>
      <c r="AAZ7">
        <f>IF(SUM(Dissimilarity!AAZ10)&gt;0,1,IF(Dissimilarity!AAZ10="X",1,0))</f>
        <v>0</v>
      </c>
      <c r="ABA7">
        <f>IF(SUM(Dissimilarity!ABA10)&gt;0,1,IF(Dissimilarity!ABA10="X",1,0))</f>
        <v>0</v>
      </c>
      <c r="ABB7">
        <f>IF(SUM(Dissimilarity!ABB10)&gt;0,1,IF(Dissimilarity!ABB10="X",1,0))</f>
        <v>0</v>
      </c>
      <c r="ABC7">
        <f>IF(SUM(Dissimilarity!ABC10)&gt;0,1,IF(Dissimilarity!ABC10="X",1,0))</f>
        <v>0</v>
      </c>
      <c r="ABD7">
        <f>IF(SUM(Dissimilarity!ABD10)&gt;0,1,IF(Dissimilarity!ABD10="X",1,0))</f>
        <v>0</v>
      </c>
      <c r="ABE7">
        <f>IF(SUM(Dissimilarity!ABE10)&gt;0,1,IF(Dissimilarity!ABE10="X",1,0))</f>
        <v>0</v>
      </c>
      <c r="ABF7">
        <f>IF(SUM(Dissimilarity!ABF10)&gt;0,1,IF(Dissimilarity!ABF10="X",1,0))</f>
        <v>1</v>
      </c>
      <c r="ABG7">
        <f>IF(SUM(Dissimilarity!ABG10)&gt;0,1,IF(Dissimilarity!ABG10="X",1,0))</f>
        <v>0</v>
      </c>
      <c r="ABH7">
        <f>IF(SUM(Dissimilarity!ABH10)&gt;0,1,IF(Dissimilarity!ABH10="X",1,0))</f>
        <v>1</v>
      </c>
      <c r="ABI7">
        <f>IF(SUM(Dissimilarity!ABI10)&gt;0,1,IF(Dissimilarity!ABI10="X",1,0))</f>
        <v>0</v>
      </c>
      <c r="ABJ7">
        <f>IF(SUM(Dissimilarity!ABJ10)&gt;0,1,IF(Dissimilarity!ABJ10="X",1,0))</f>
        <v>1</v>
      </c>
      <c r="ABK7">
        <f>IF(SUM(Dissimilarity!ABK10)&gt;0,1,IF(Dissimilarity!ABK10="X",1,0))</f>
        <v>0</v>
      </c>
      <c r="ABL7">
        <f>IF(SUM(Dissimilarity!ABL10)&gt;0,1,IF(Dissimilarity!ABL10="X",1,0))</f>
        <v>1</v>
      </c>
      <c r="ABM7">
        <f>IF(SUM(Dissimilarity!ABM10)&gt;0,1,IF(Dissimilarity!ABM10="X",1,0))</f>
        <v>1</v>
      </c>
      <c r="ABN7">
        <f>IF(SUM(Dissimilarity!ABN10)&gt;0,1,IF(Dissimilarity!ABN10="X",1,0))</f>
        <v>0</v>
      </c>
      <c r="ABO7">
        <f>IF(SUM(Dissimilarity!ABO10)&gt;0,1,IF(Dissimilarity!ABO10="X",1,0))</f>
        <v>0</v>
      </c>
      <c r="ABP7">
        <f>IF(SUM(Dissimilarity!ABP10)&gt;0,1,IF(Dissimilarity!ABP10="X",1,0))</f>
        <v>0</v>
      </c>
      <c r="ABQ7">
        <f>IF(SUM(Dissimilarity!ABQ10)&gt;0,1,IF(Dissimilarity!ABQ10="X",1,0))</f>
        <v>1</v>
      </c>
      <c r="ABR7">
        <f>IF(SUM(Dissimilarity!ABR10)&gt;0,1,IF(Dissimilarity!ABR10="X",1,0))</f>
        <v>0</v>
      </c>
      <c r="ABS7">
        <f>IF(SUM(Dissimilarity!ABS10)&gt;0,1,IF(Dissimilarity!ABS10="X",1,0))</f>
        <v>0</v>
      </c>
      <c r="ABT7">
        <f>IF(SUM(Dissimilarity!ABT10)&gt;0,1,IF(Dissimilarity!ABT10="X",1,0))</f>
        <v>0</v>
      </c>
      <c r="ABU7">
        <f>IF(SUM(Dissimilarity!ABU10)&gt;0,1,IF(Dissimilarity!ABU10="X",1,0))</f>
        <v>0</v>
      </c>
      <c r="ABV7">
        <f>IF(SUM(Dissimilarity!ABV10)&gt;0,1,IF(Dissimilarity!ABV10="X",1,0))</f>
        <v>0</v>
      </c>
      <c r="ABW7">
        <f>IF(SUM(Dissimilarity!ABW10)&gt;0,1,IF(Dissimilarity!ABW10="X",1,0))</f>
        <v>1</v>
      </c>
      <c r="ABX7">
        <f>IF(SUM(Dissimilarity!ABX10)&gt;0,1,IF(Dissimilarity!ABX10="X",1,0))</f>
        <v>0</v>
      </c>
      <c r="ABY7">
        <f>IF(SUM(Dissimilarity!ABY10)&gt;0,1,IF(Dissimilarity!ABY10="X",1,0))</f>
        <v>1</v>
      </c>
      <c r="ABZ7">
        <f>IF(SUM(Dissimilarity!ABZ10)&gt;0,1,IF(Dissimilarity!ABZ10="X",1,0))</f>
        <v>0</v>
      </c>
      <c r="ACA7">
        <f>IF(SUM(Dissimilarity!ACA10)&gt;0,1,IF(Dissimilarity!ACA10="X",1,0))</f>
        <v>0</v>
      </c>
      <c r="ACB7">
        <f>IF(SUM(Dissimilarity!ACB10)&gt;0,1,IF(Dissimilarity!ACB10="X",1,0))</f>
        <v>0</v>
      </c>
      <c r="ACC7">
        <f>IF(SUM(Dissimilarity!ACC10)&gt;0,1,IF(Dissimilarity!ACC10="X",1,0))</f>
        <v>1</v>
      </c>
      <c r="ACD7">
        <f>IF(SUM(Dissimilarity!ACD10)&gt;0,1,IF(Dissimilarity!ACD10="X",1,0))</f>
        <v>0</v>
      </c>
      <c r="ACE7">
        <f>IF(SUM(Dissimilarity!ACE10)&gt;0,1,IF(Dissimilarity!ACE10="X",1,0))</f>
        <v>0</v>
      </c>
      <c r="ACF7">
        <f>IF(SUM(Dissimilarity!ACF10)&gt;0,1,IF(Dissimilarity!ACF10="X",1,0))</f>
        <v>0</v>
      </c>
      <c r="ACG7">
        <f>IF(SUM(Dissimilarity!ACG10)&gt;0,1,IF(Dissimilarity!ACG10="X",1,0))</f>
        <v>1</v>
      </c>
      <c r="ACH7">
        <f>IF(SUM(Dissimilarity!ACH10)&gt;0,1,IF(Dissimilarity!ACH10="X",1,0))</f>
        <v>0</v>
      </c>
      <c r="ACI7">
        <f>IF(SUM(Dissimilarity!ACI10)&gt;0,1,IF(Dissimilarity!ACI10="X",1,0))</f>
        <v>0</v>
      </c>
      <c r="ACJ7">
        <f>IF(SUM(Dissimilarity!ACJ10)&gt;0,1,IF(Dissimilarity!ACJ10="X",1,0))</f>
        <v>0</v>
      </c>
      <c r="ACK7">
        <f>IF(SUM(Dissimilarity!ACK10)&gt;0,1,IF(Dissimilarity!ACK10="X",1,0))</f>
        <v>0</v>
      </c>
      <c r="ACL7">
        <f>IF(SUM(Dissimilarity!ACL10)&gt;0,1,IF(Dissimilarity!ACL10="X",1,0))</f>
        <v>1</v>
      </c>
      <c r="ACM7">
        <f>IF(SUM(Dissimilarity!ACM10)&gt;0,1,IF(Dissimilarity!ACM10="X",1,0))</f>
        <v>0</v>
      </c>
      <c r="ACN7">
        <f>IF(SUM(Dissimilarity!ACN10)&gt;0,1,IF(Dissimilarity!ACN10="X",1,0))</f>
        <v>0</v>
      </c>
      <c r="ACO7">
        <f>IF(SUM(Dissimilarity!ACO10)&gt;0,1,IF(Dissimilarity!ACO10="X",1,0))</f>
        <v>0</v>
      </c>
      <c r="ACP7">
        <f>IF(SUM(Dissimilarity!ACP10)&gt;0,1,IF(Dissimilarity!ACP10="X",1,0))</f>
        <v>1</v>
      </c>
      <c r="ACQ7">
        <f>IF(SUM(Dissimilarity!ACQ10)&gt;0,1,IF(Dissimilarity!ACQ10="X",1,0))</f>
        <v>0</v>
      </c>
      <c r="ACR7">
        <f>IF(SUM(Dissimilarity!ACR10)&gt;0,1,IF(Dissimilarity!ACR10="X",1,0))</f>
        <v>1</v>
      </c>
      <c r="ACS7">
        <f>IF(SUM(Dissimilarity!ACS10)&gt;0,1,IF(Dissimilarity!ACS10="X",1,0))</f>
        <v>0</v>
      </c>
      <c r="ACT7">
        <f>IF(SUM(Dissimilarity!ACT10)&gt;0,1,IF(Dissimilarity!ACT10="X",1,0))</f>
        <v>0</v>
      </c>
      <c r="ACU7">
        <f>IF(SUM(Dissimilarity!ACU10)&gt;0,1,IF(Dissimilarity!ACU10="X",1,0))</f>
        <v>0</v>
      </c>
      <c r="ACV7">
        <f>IF(SUM(Dissimilarity!ACV10)&gt;0,1,IF(Dissimilarity!ACV10="X",1,0))</f>
        <v>0</v>
      </c>
      <c r="ACW7">
        <f>IF(SUM(Dissimilarity!ACW10)&gt;0,1,IF(Dissimilarity!ACW10="X",1,0))</f>
        <v>0</v>
      </c>
      <c r="ACX7">
        <f>IF(SUM(Dissimilarity!ACX10)&gt;0,1,IF(Dissimilarity!ACX10="X",1,0))</f>
        <v>0</v>
      </c>
      <c r="ACY7">
        <f>IF(SUM(Dissimilarity!ACY10)&gt;0,1,IF(Dissimilarity!ACY10="X",1,0))</f>
        <v>0</v>
      </c>
      <c r="ACZ7">
        <f>IF(SUM(Dissimilarity!ACZ10)&gt;0,1,IF(Dissimilarity!ACZ10="X",1,0))</f>
        <v>0</v>
      </c>
      <c r="ADA7">
        <f>IF(SUM(Dissimilarity!ADA10)&gt;0,1,IF(Dissimilarity!ADA10="X",1,0))</f>
        <v>0</v>
      </c>
      <c r="ADB7">
        <f>IF(SUM(Dissimilarity!ADB10)&gt;0,1,IF(Dissimilarity!ADB10="X",1,0))</f>
        <v>0</v>
      </c>
      <c r="ADC7">
        <f>IF(SUM(Dissimilarity!ADC10)&gt;0,1,IF(Dissimilarity!ADC10="X",1,0))</f>
        <v>0</v>
      </c>
      <c r="ADD7">
        <f>IF(SUM(Dissimilarity!ADD10)&gt;0,1,IF(Dissimilarity!ADD10="X",1,0))</f>
        <v>0</v>
      </c>
      <c r="ADE7">
        <f>IF(SUM(Dissimilarity!ADE10)&gt;0,1,IF(Dissimilarity!ADE10="X",1,0))</f>
        <v>0</v>
      </c>
      <c r="ADF7">
        <f>IF(SUM(Dissimilarity!ADF10)&gt;0,1,IF(Dissimilarity!ADF10="X",1,0))</f>
        <v>0</v>
      </c>
      <c r="ADG7">
        <f>IF(SUM(Dissimilarity!ADG10)&gt;0,1,IF(Dissimilarity!ADG10="X",1,0))</f>
        <v>0</v>
      </c>
      <c r="ADH7">
        <f>IF(SUM(Dissimilarity!ADH10)&gt;0,1,IF(Dissimilarity!ADH10="X",1,0))</f>
        <v>0</v>
      </c>
      <c r="ADI7">
        <f>IF(SUM(Dissimilarity!ADI10)&gt;0,1,IF(Dissimilarity!ADI10="X",1,0))</f>
        <v>1</v>
      </c>
      <c r="ADJ7">
        <f>IF(SUM(Dissimilarity!ADJ10)&gt;0,1,IF(Dissimilarity!ADJ10="X",1,0))</f>
        <v>0</v>
      </c>
      <c r="ADK7">
        <f>IF(SUM(Dissimilarity!ADK10)&gt;0,1,IF(Dissimilarity!ADK10="X",1,0))</f>
        <v>0</v>
      </c>
      <c r="ADL7">
        <f>IF(SUM(Dissimilarity!ADL10)&gt;0,1,IF(Dissimilarity!ADL10="X",1,0))</f>
        <v>0</v>
      </c>
      <c r="ADM7">
        <f>IF(SUM(Dissimilarity!ADM10)&gt;0,1,IF(Dissimilarity!ADM10="X",1,0))</f>
        <v>1</v>
      </c>
      <c r="ADN7">
        <f>IF(SUM(Dissimilarity!ADN10)&gt;0,1,IF(Dissimilarity!ADN10="X",1,0))</f>
        <v>1</v>
      </c>
      <c r="ADO7">
        <f>IF(SUM(Dissimilarity!ADO10)&gt;0,1,IF(Dissimilarity!ADO10="X",1,0))</f>
        <v>0</v>
      </c>
      <c r="ADP7">
        <f>IF(SUM(Dissimilarity!ADP10)&gt;0,1,IF(Dissimilarity!ADP10="X",1,0))</f>
        <v>0</v>
      </c>
      <c r="ADQ7">
        <f>IF(SUM(Dissimilarity!ADQ10)&gt;0,1,IF(Dissimilarity!ADQ10="X",1,0))</f>
        <v>0</v>
      </c>
      <c r="ADR7">
        <f>IF(SUM(Dissimilarity!ADR10)&gt;0,1,IF(Dissimilarity!ADR10="X",1,0))</f>
        <v>0</v>
      </c>
      <c r="ADS7">
        <f>IF(SUM(Dissimilarity!ADS10)&gt;0,1,IF(Dissimilarity!ADS10="X",1,0))</f>
        <v>0</v>
      </c>
      <c r="ADT7">
        <f>IF(SUM(Dissimilarity!ADT10)&gt;0,1,IF(Dissimilarity!ADT10="X",1,0))</f>
        <v>0</v>
      </c>
      <c r="ADU7">
        <f>IF(SUM(Dissimilarity!ADU10)&gt;0,1,IF(Dissimilarity!ADU10="X",1,0))</f>
        <v>0</v>
      </c>
      <c r="ADV7">
        <f>IF(SUM(Dissimilarity!ADV10)&gt;0,1,IF(Dissimilarity!ADV10="X",1,0))</f>
        <v>0</v>
      </c>
      <c r="ADW7">
        <f>IF(SUM(Dissimilarity!ADW10)&gt;0,1,IF(Dissimilarity!ADW10="X",1,0))</f>
        <v>0</v>
      </c>
      <c r="ADX7">
        <f>IF(SUM(Dissimilarity!ADX10)&gt;0,1,IF(Dissimilarity!ADX10="X",1,0))</f>
        <v>1</v>
      </c>
      <c r="ADY7">
        <f>IF(SUM(Dissimilarity!ADY10)&gt;0,1,IF(Dissimilarity!ADY10="X",1,0))</f>
        <v>0</v>
      </c>
      <c r="ADZ7">
        <f>IF(SUM(Dissimilarity!ADZ10)&gt;0,1,IF(Dissimilarity!ADZ10="X",1,0))</f>
        <v>0</v>
      </c>
      <c r="AEA7">
        <f>IF(SUM(Dissimilarity!AEA10)&gt;0,1,IF(Dissimilarity!AEA10="X",1,0))</f>
        <v>0</v>
      </c>
      <c r="AEB7">
        <f>IF(SUM(Dissimilarity!AEB10)&gt;0,1,IF(Dissimilarity!AEB10="X",1,0))</f>
        <v>0</v>
      </c>
      <c r="AEC7">
        <f>IF(SUM(Dissimilarity!AEC10)&gt;0,1,IF(Dissimilarity!AEC10="X",1,0))</f>
        <v>0</v>
      </c>
      <c r="AED7">
        <f>IF(SUM(Dissimilarity!AED10)&gt;0,1,IF(Dissimilarity!AED10="X",1,0))</f>
        <v>0</v>
      </c>
      <c r="AEE7">
        <f>IF(SUM(Dissimilarity!AEE10)&gt;0,1,IF(Dissimilarity!AEE10="X",1,0))</f>
        <v>0</v>
      </c>
      <c r="AEF7">
        <f>IF(SUM(Dissimilarity!AEF10)&gt;0,1,IF(Dissimilarity!AEF10="X",1,0))</f>
        <v>1</v>
      </c>
      <c r="AEG7">
        <f>IF(SUM(Dissimilarity!AEG10)&gt;0,1,IF(Dissimilarity!AEG10="X",1,0))</f>
        <v>0</v>
      </c>
      <c r="AEH7">
        <f>IF(SUM(Dissimilarity!AEH10)&gt;0,1,IF(Dissimilarity!AEH10="X",1,0))</f>
        <v>0</v>
      </c>
      <c r="AEI7">
        <f>IF(SUM(Dissimilarity!AEI10)&gt;0,1,IF(Dissimilarity!AEI10="X",1,0))</f>
        <v>0</v>
      </c>
      <c r="AEJ7">
        <f>IF(SUM(Dissimilarity!AEJ10)&gt;0,1,IF(Dissimilarity!AEJ10="X",1,0))</f>
        <v>0</v>
      </c>
      <c r="AEK7">
        <f>IF(SUM(Dissimilarity!AEK10)&gt;0,1,IF(Dissimilarity!AEK10="X",1,0))</f>
        <v>0</v>
      </c>
      <c r="AEL7">
        <f>IF(SUM(Dissimilarity!AEL10)&gt;0,1,IF(Dissimilarity!AEL10="X",1,0))</f>
        <v>0</v>
      </c>
      <c r="AEM7">
        <f>IF(SUM(Dissimilarity!AEM10)&gt;0,1,IF(Dissimilarity!AEM10="X",1,0))</f>
        <v>1</v>
      </c>
      <c r="AEN7">
        <f>IF(SUM(Dissimilarity!AEN10)&gt;0,1,IF(Dissimilarity!AEN10="X",1,0))</f>
        <v>1</v>
      </c>
      <c r="AEO7">
        <f>IF(SUM(Dissimilarity!AEO10)&gt;0,1,IF(Dissimilarity!AEO10="X",1,0))</f>
        <v>0</v>
      </c>
      <c r="AEP7">
        <f>IF(SUM(Dissimilarity!AEP10)&gt;0,1,IF(Dissimilarity!AEP10="X",1,0))</f>
        <v>0</v>
      </c>
      <c r="AEQ7">
        <f>IF(SUM(Dissimilarity!AEQ10)&gt;0,1,IF(Dissimilarity!AEQ10="X",1,0))</f>
        <v>0</v>
      </c>
      <c r="AER7">
        <f>IF(SUM(Dissimilarity!AER10)&gt;0,1,IF(Dissimilarity!AER10="X",1,0))</f>
        <v>0</v>
      </c>
      <c r="AES7">
        <f>IF(SUM(Dissimilarity!AES10)&gt;0,1,IF(Dissimilarity!AES10="X",1,0))</f>
        <v>0</v>
      </c>
      <c r="AET7">
        <f>IF(SUM(Dissimilarity!AET10)&gt;0,1,IF(Dissimilarity!AET10="X",1,0))</f>
        <v>1</v>
      </c>
      <c r="AEU7">
        <f>IF(SUM(Dissimilarity!AEU10)&gt;0,1,IF(Dissimilarity!AEU10="X",1,0))</f>
        <v>0</v>
      </c>
      <c r="AEV7">
        <f>IF(SUM(Dissimilarity!AEV10)&gt;0,1,IF(Dissimilarity!AEV10="X",1,0))</f>
        <v>0</v>
      </c>
      <c r="AEW7">
        <f>IF(SUM(Dissimilarity!AEW10)&gt;0,1,IF(Dissimilarity!AEW10="X",1,0))</f>
        <v>0</v>
      </c>
      <c r="AEX7">
        <f>IF(SUM(Dissimilarity!AEX10)&gt;0,1,IF(Dissimilarity!AEX10="X",1,0))</f>
        <v>0</v>
      </c>
      <c r="AEY7">
        <f>IF(SUM(Dissimilarity!AEY10)&gt;0,1,IF(Dissimilarity!AEY10="X",1,0))</f>
        <v>0</v>
      </c>
      <c r="AEZ7">
        <f>IF(SUM(Dissimilarity!AEZ10)&gt;0,1,IF(Dissimilarity!AEZ10="X",1,0))</f>
        <v>0</v>
      </c>
      <c r="AFA7">
        <f>IF(SUM(Dissimilarity!AFA10)&gt;0,1,IF(Dissimilarity!AFA10="X",1,0))</f>
        <v>0</v>
      </c>
      <c r="AFB7">
        <f>IF(SUM(Dissimilarity!AFB10)&gt;0,1,IF(Dissimilarity!AFB10="X",1,0))</f>
        <v>0</v>
      </c>
      <c r="AFC7">
        <f>IF(SUM(Dissimilarity!AFC10)&gt;0,1,IF(Dissimilarity!AFC10="X",1,0))</f>
        <v>0</v>
      </c>
      <c r="AFD7">
        <f>IF(SUM(Dissimilarity!AFD10)&gt;0,1,IF(Dissimilarity!AFD10="X",1,0))</f>
        <v>0</v>
      </c>
      <c r="AFE7">
        <f>IF(SUM(Dissimilarity!AFE10)&gt;0,1,IF(Dissimilarity!AFE10="X",1,0))</f>
        <v>0</v>
      </c>
      <c r="AFF7">
        <f>IF(SUM(Dissimilarity!AFF10)&gt;0,1,IF(Dissimilarity!AFF10="X",1,0))</f>
        <v>0</v>
      </c>
      <c r="AFG7">
        <f>IF(SUM(Dissimilarity!AFG10)&gt;0,1,IF(Dissimilarity!AFG10="X",1,0))</f>
        <v>0</v>
      </c>
      <c r="AFH7">
        <f>IF(SUM(Dissimilarity!AFH10)&gt;0,1,IF(Dissimilarity!AFH10="X",1,0))</f>
        <v>0</v>
      </c>
      <c r="AFI7">
        <f>IF(SUM(Dissimilarity!AFI10)&gt;0,1,IF(Dissimilarity!AFI10="X",1,0))</f>
        <v>0</v>
      </c>
      <c r="AFJ7">
        <f>IF(SUM(Dissimilarity!AFJ10)&gt;0,1,IF(Dissimilarity!AFJ10="X",1,0))</f>
        <v>0</v>
      </c>
      <c r="AFK7">
        <f>IF(SUM(Dissimilarity!AFK10)&gt;0,1,IF(Dissimilarity!AFK10="X",1,0))</f>
        <v>0</v>
      </c>
      <c r="AFL7">
        <f>IF(SUM(Dissimilarity!AFL10)&gt;0,1,IF(Dissimilarity!AFL10="X",1,0))</f>
        <v>0</v>
      </c>
      <c r="AFM7">
        <f>IF(SUM(Dissimilarity!AFM10)&gt;0,1,IF(Dissimilarity!AFM10="X",1,0))</f>
        <v>0</v>
      </c>
      <c r="AFN7">
        <f>IF(SUM(Dissimilarity!AFN10)&gt;0,1,IF(Dissimilarity!AFN10="X",1,0))</f>
        <v>1</v>
      </c>
      <c r="AFO7">
        <f>IF(SUM(Dissimilarity!AFO10)&gt;0,1,IF(Dissimilarity!AFO10="X",1,0))</f>
        <v>0</v>
      </c>
      <c r="AFP7">
        <f>IF(SUM(Dissimilarity!AFP10)&gt;0,1,IF(Dissimilarity!AFP10="X",1,0))</f>
        <v>0</v>
      </c>
      <c r="AFQ7">
        <f>IF(SUM(Dissimilarity!AFQ10)&gt;0,1,IF(Dissimilarity!AFQ10="X",1,0))</f>
        <v>0</v>
      </c>
      <c r="AFR7">
        <f>IF(SUM(Dissimilarity!AFR10)&gt;0,1,IF(Dissimilarity!AFR10="X",1,0))</f>
        <v>0</v>
      </c>
      <c r="AFS7">
        <f>IF(SUM(Dissimilarity!AFS10)&gt;0,1,IF(Dissimilarity!AFS10="X",1,0))</f>
        <v>0</v>
      </c>
      <c r="AFT7">
        <f>IF(SUM(Dissimilarity!AFT10)&gt;0,1,IF(Dissimilarity!AFT10="X",1,0))</f>
        <v>0</v>
      </c>
      <c r="AFU7">
        <f>IF(SUM(Dissimilarity!AFU10)&gt;0,1,IF(Dissimilarity!AFU10="X",1,0))</f>
        <v>0</v>
      </c>
      <c r="AFV7">
        <f>IF(SUM(Dissimilarity!AFV10)&gt;0,1,IF(Dissimilarity!AFV10="X",1,0))</f>
        <v>0</v>
      </c>
      <c r="AFW7">
        <f>IF(SUM(Dissimilarity!AFW10)&gt;0,1,IF(Dissimilarity!AFW10="X",1,0))</f>
        <v>1</v>
      </c>
      <c r="AFX7">
        <f>IF(SUM(Dissimilarity!AFX10)&gt;0,1,IF(Dissimilarity!AFX10="X",1,0))</f>
        <v>0</v>
      </c>
      <c r="AFY7">
        <f>IF(SUM(Dissimilarity!AFY10)&gt;0,1,IF(Dissimilarity!AFY10="X",1,0))</f>
        <v>0</v>
      </c>
      <c r="AFZ7">
        <f>IF(SUM(Dissimilarity!AFZ10)&gt;0,1,IF(Dissimilarity!AFZ10="X",1,0))</f>
        <v>0</v>
      </c>
      <c r="AGA7">
        <f>IF(SUM(Dissimilarity!AGA10)&gt;0,1,IF(Dissimilarity!AGA10="X",1,0))</f>
        <v>0</v>
      </c>
      <c r="AGB7">
        <f>IF(SUM(Dissimilarity!AGB10)&gt;0,1,IF(Dissimilarity!AGB10="X",1,0))</f>
        <v>0</v>
      </c>
      <c r="AGC7">
        <f>IF(SUM(Dissimilarity!AGC10)&gt;0,1,IF(Dissimilarity!AGC10="X",1,0))</f>
        <v>0</v>
      </c>
      <c r="AGD7">
        <f>IF(SUM(Dissimilarity!AGD10)&gt;0,1,IF(Dissimilarity!AGD10="X",1,0))</f>
        <v>0</v>
      </c>
      <c r="AGE7">
        <f>IF(SUM(Dissimilarity!AGE10)&gt;0,1,IF(Dissimilarity!AGE10="X",1,0))</f>
        <v>0</v>
      </c>
      <c r="AGF7">
        <f>IF(SUM(Dissimilarity!AGF10)&gt;0,1,IF(Dissimilarity!AGF10="X",1,0))</f>
        <v>0</v>
      </c>
      <c r="AGG7">
        <f>IF(SUM(Dissimilarity!AGG10)&gt;0,1,IF(Dissimilarity!AGG10="X",1,0))</f>
        <v>1</v>
      </c>
      <c r="AGH7">
        <f>IF(SUM(Dissimilarity!AGH10)&gt;0,1,IF(Dissimilarity!AGH10="X",1,0))</f>
        <v>0</v>
      </c>
      <c r="AGI7">
        <f>IF(SUM(Dissimilarity!AGI10)&gt;0,1,IF(Dissimilarity!AGI10="X",1,0))</f>
        <v>0</v>
      </c>
      <c r="AGJ7">
        <f>IF(SUM(Dissimilarity!AGJ10)&gt;0,1,IF(Dissimilarity!AGJ10="X",1,0))</f>
        <v>0</v>
      </c>
      <c r="AGK7">
        <f>IF(SUM(Dissimilarity!AGK10)&gt;0,1,IF(Dissimilarity!AGK10="X",1,0))</f>
        <v>0</v>
      </c>
      <c r="AGL7">
        <f>IF(SUM(Dissimilarity!AGL10)&gt;0,1,IF(Dissimilarity!AGL10="X",1,0))</f>
        <v>0</v>
      </c>
      <c r="AGM7">
        <f>IF(SUM(Dissimilarity!AGM10)&gt;0,1,IF(Dissimilarity!AGM10="X",1,0))</f>
        <v>0</v>
      </c>
      <c r="AGN7">
        <f>IF(SUM(Dissimilarity!AGN10)&gt;0,1,IF(Dissimilarity!AGN10="X",1,0))</f>
        <v>0</v>
      </c>
      <c r="AGO7">
        <f>IF(SUM(Dissimilarity!AGO10)&gt;0,1,IF(Dissimilarity!AGO10="X",1,0))</f>
        <v>0</v>
      </c>
      <c r="AGP7">
        <f>IF(SUM(Dissimilarity!AGP10)&gt;0,1,IF(Dissimilarity!AGP10="X",1,0))</f>
        <v>0</v>
      </c>
      <c r="AGQ7">
        <f>IF(SUM(Dissimilarity!AGQ10)&gt;0,1,IF(Dissimilarity!AGQ10="X",1,0))</f>
        <v>0</v>
      </c>
      <c r="AGR7">
        <f>IF(SUM(Dissimilarity!AGR10)&gt;0,1,IF(Dissimilarity!AGR10="X",1,0))</f>
        <v>0</v>
      </c>
      <c r="AGS7">
        <f>IF(SUM(Dissimilarity!AGS10)&gt;0,1,IF(Dissimilarity!AGS10="X",1,0))</f>
        <v>1</v>
      </c>
      <c r="AGT7">
        <f>IF(SUM(Dissimilarity!AGT10)&gt;0,1,IF(Dissimilarity!AGT10="X",1,0))</f>
        <v>0</v>
      </c>
      <c r="AGU7">
        <f>IF(SUM(Dissimilarity!AGU10)&gt;0,1,IF(Dissimilarity!AGU10="X",1,0))</f>
        <v>1</v>
      </c>
      <c r="AGV7">
        <f>IF(SUM(Dissimilarity!AGV10)&gt;0,1,IF(Dissimilarity!AGV10="X",1,0))</f>
        <v>0</v>
      </c>
      <c r="AGW7">
        <f>IF(SUM(Dissimilarity!AGW10)&gt;0,1,IF(Dissimilarity!AGW10="X",1,0))</f>
        <v>0</v>
      </c>
      <c r="AGX7">
        <f>IF(SUM(Dissimilarity!AGX10)&gt;0,1,IF(Dissimilarity!AGX10="X",1,0))</f>
        <v>0</v>
      </c>
      <c r="AGY7">
        <f>IF(SUM(Dissimilarity!AGY10)&gt;0,1,IF(Dissimilarity!AGY10="X",1,0))</f>
        <v>1</v>
      </c>
      <c r="AGZ7">
        <f>IF(SUM(Dissimilarity!AGZ10)&gt;0,1,IF(Dissimilarity!AGZ10="X",1,0))</f>
        <v>1</v>
      </c>
      <c r="AHA7">
        <f>IF(SUM(Dissimilarity!AHA10)&gt;0,1,IF(Dissimilarity!AHA10="X",1,0))</f>
        <v>0</v>
      </c>
      <c r="AHB7">
        <f>IF(SUM(Dissimilarity!AHB10)&gt;0,1,IF(Dissimilarity!AHB10="X",1,0))</f>
        <v>0</v>
      </c>
      <c r="AHC7">
        <f>IF(SUM(Dissimilarity!AHC10)&gt;0,1,IF(Dissimilarity!AHC10="X",1,0))</f>
        <v>1</v>
      </c>
      <c r="AHD7">
        <f>IF(SUM(Dissimilarity!AHD10)&gt;0,1,IF(Dissimilarity!AHD10="X",1,0))</f>
        <v>1</v>
      </c>
      <c r="AHE7">
        <f>IF(SUM(Dissimilarity!AHE10)&gt;0,1,IF(Dissimilarity!AHE10="X",1,0))</f>
        <v>0</v>
      </c>
      <c r="AHF7">
        <f>IF(SUM(Dissimilarity!AHF10)&gt;0,1,IF(Dissimilarity!AHF10="X",1,0))</f>
        <v>0</v>
      </c>
      <c r="AHG7">
        <f>IF(SUM(Dissimilarity!AHG10)&gt;0,1,IF(Dissimilarity!AHG10="X",1,0))</f>
        <v>0</v>
      </c>
      <c r="AHH7">
        <f>IF(SUM(Dissimilarity!AHH10)&gt;0,1,IF(Dissimilarity!AHH10="X",1,0))</f>
        <v>1</v>
      </c>
      <c r="AHI7">
        <f>IF(SUM(Dissimilarity!AHI10)&gt;0,1,IF(Dissimilarity!AHI10="X",1,0))</f>
        <v>0</v>
      </c>
      <c r="AHJ7">
        <f>IF(SUM(Dissimilarity!AHJ10)&gt;0,1,IF(Dissimilarity!AHJ10="X",1,0))</f>
        <v>0</v>
      </c>
      <c r="AHK7">
        <f>IF(SUM(Dissimilarity!AHK10)&gt;0,1,IF(Dissimilarity!AHK10="X",1,0))</f>
        <v>0</v>
      </c>
      <c r="AHL7">
        <f>IF(SUM(Dissimilarity!AHL10)&gt;0,1,IF(Dissimilarity!AHL10="X",1,0))</f>
        <v>0</v>
      </c>
      <c r="AHM7">
        <f>IF(SUM(Dissimilarity!AHM10)&gt;0,1,IF(Dissimilarity!AHM10="X",1,0))</f>
        <v>0</v>
      </c>
      <c r="AHN7">
        <f>IF(SUM(Dissimilarity!AHN10)&gt;0,1,IF(Dissimilarity!AHN10="X",1,0))</f>
        <v>0</v>
      </c>
      <c r="AHO7">
        <f>IF(SUM(Dissimilarity!AHO10)&gt;0,1,IF(Dissimilarity!AHO10="X",1,0))</f>
        <v>0</v>
      </c>
      <c r="AHP7">
        <f>IF(SUM(Dissimilarity!AHP10)&gt;0,1,IF(Dissimilarity!AHP10="X",1,0))</f>
        <v>0</v>
      </c>
      <c r="AHQ7">
        <f>IF(SUM(Dissimilarity!AHQ10)&gt;0,1,IF(Dissimilarity!AHQ10="X",1,0))</f>
        <v>0</v>
      </c>
      <c r="AHR7">
        <f>IF(SUM(Dissimilarity!AHR10)&gt;0,1,IF(Dissimilarity!AHR10="X",1,0))</f>
        <v>1</v>
      </c>
      <c r="AHS7">
        <f>IF(SUM(Dissimilarity!AHS10)&gt;0,1,IF(Dissimilarity!AHS10="X",1,0))</f>
        <v>0</v>
      </c>
      <c r="AHT7">
        <f>IF(SUM(Dissimilarity!AHT10)&gt;0,1,IF(Dissimilarity!AHT10="X",1,0))</f>
        <v>0</v>
      </c>
      <c r="AHU7">
        <f>IF(SUM(Dissimilarity!AHU10)&gt;0,1,IF(Dissimilarity!AHU10="X",1,0))</f>
        <v>0</v>
      </c>
      <c r="AHV7">
        <f>IF(SUM(Dissimilarity!AHV10)&gt;0,1,IF(Dissimilarity!AHV10="X",1,0))</f>
        <v>0</v>
      </c>
      <c r="AHW7">
        <f>IF(SUM(Dissimilarity!AHW10)&gt;0,1,IF(Dissimilarity!AHW10="X",1,0))</f>
        <v>1</v>
      </c>
      <c r="AHX7">
        <f>IF(SUM(Dissimilarity!AHX10)&gt;0,1,IF(Dissimilarity!AHX10="X",1,0))</f>
        <v>0</v>
      </c>
      <c r="AHY7">
        <f>IF(SUM(Dissimilarity!AHY10)&gt;0,1,IF(Dissimilarity!AHY10="X",1,0))</f>
        <v>0</v>
      </c>
      <c r="AHZ7">
        <f>IF(SUM(Dissimilarity!AHZ10)&gt;0,1,IF(Dissimilarity!AHZ10="X",1,0))</f>
        <v>0</v>
      </c>
      <c r="AIA7">
        <f>IF(SUM(Dissimilarity!AIA10)&gt;0,1,IF(Dissimilarity!AIA10="X",1,0))</f>
        <v>1</v>
      </c>
      <c r="AIB7">
        <f>IF(SUM(Dissimilarity!AIB10)&gt;0,1,IF(Dissimilarity!AIB10="X",1,0))</f>
        <v>0</v>
      </c>
      <c r="AIC7">
        <f>IF(SUM(Dissimilarity!AIC10)&gt;0,1,IF(Dissimilarity!AIC10="X",1,0))</f>
        <v>1</v>
      </c>
      <c r="AID7">
        <f>IF(SUM(Dissimilarity!AID10)&gt;0,1,IF(Dissimilarity!AID10="X",1,0))</f>
        <v>0</v>
      </c>
      <c r="AIE7">
        <f>IF(SUM(Dissimilarity!AIE10)&gt;0,1,IF(Dissimilarity!AIE10="X",1,0))</f>
        <v>0</v>
      </c>
      <c r="AIF7">
        <f>IF(SUM(Dissimilarity!AIF10)&gt;0,1,IF(Dissimilarity!AIF10="X",1,0))</f>
        <v>0</v>
      </c>
      <c r="AIG7">
        <f>IF(SUM(Dissimilarity!AIG10)&gt;0,1,IF(Dissimilarity!AIG10="X",1,0))</f>
        <v>0</v>
      </c>
      <c r="AIH7">
        <f>IF(SUM(Dissimilarity!AIH10)&gt;0,1,IF(Dissimilarity!AIH10="X",1,0))</f>
        <v>0</v>
      </c>
      <c r="AII7">
        <f>IF(SUM(Dissimilarity!AII10)&gt;0,1,IF(Dissimilarity!AII10="X",1,0))</f>
        <v>0</v>
      </c>
      <c r="AIJ7">
        <f>IF(SUM(Dissimilarity!AIJ10)&gt;0,1,IF(Dissimilarity!AIJ10="X",1,0))</f>
        <v>0</v>
      </c>
      <c r="AIK7">
        <f>IF(SUM(Dissimilarity!AIK10)&gt;0,1,IF(Dissimilarity!AIK10="X",1,0))</f>
        <v>1</v>
      </c>
      <c r="AIL7">
        <f>IF(SUM(Dissimilarity!AIL10)&gt;0,1,IF(Dissimilarity!AIL10="X",1,0))</f>
        <v>0</v>
      </c>
      <c r="AIM7">
        <f>IF(SUM(Dissimilarity!AIM10)&gt;0,1,IF(Dissimilarity!AIM10="X",1,0))</f>
        <v>0</v>
      </c>
      <c r="AIN7">
        <f>IF(SUM(Dissimilarity!AIN10)&gt;0,1,IF(Dissimilarity!AIN10="X",1,0))</f>
        <v>0</v>
      </c>
      <c r="AIO7">
        <f>IF(SUM(Dissimilarity!AIO10)&gt;0,1,IF(Dissimilarity!AIO10="X",1,0))</f>
        <v>0</v>
      </c>
      <c r="AIP7">
        <f>IF(SUM(Dissimilarity!AIP10)&gt;0,1,IF(Dissimilarity!AIP10="X",1,0))</f>
        <v>0</v>
      </c>
      <c r="AIQ7">
        <f>IF(SUM(Dissimilarity!AIQ10)&gt;0,1,IF(Dissimilarity!AIQ10="X",1,0))</f>
        <v>0</v>
      </c>
      <c r="AIR7">
        <f>IF(SUM(Dissimilarity!AIR10)&gt;0,1,IF(Dissimilarity!AIR10="X",1,0))</f>
        <v>1</v>
      </c>
      <c r="AIS7">
        <f>IF(SUM(Dissimilarity!AIS10)&gt;0,1,IF(Dissimilarity!AIS10="X",1,0))</f>
        <v>0</v>
      </c>
      <c r="AIT7">
        <f>IF(SUM(Dissimilarity!AIT10)&gt;0,1,IF(Dissimilarity!AIT10="X",1,0))</f>
        <v>1</v>
      </c>
      <c r="AIU7">
        <f>IF(SUM(Dissimilarity!AIU10)&gt;0,1,IF(Dissimilarity!AIU10="X",1,0))</f>
        <v>0</v>
      </c>
      <c r="AIV7">
        <f>IF(SUM(Dissimilarity!AIV10)&gt;0,1,IF(Dissimilarity!AIV10="X",1,0))</f>
        <v>0</v>
      </c>
      <c r="AIW7">
        <f>IF(SUM(Dissimilarity!AIW10)&gt;0,1,IF(Dissimilarity!AIW10="X",1,0))</f>
        <v>0</v>
      </c>
      <c r="AIX7">
        <f>IF(SUM(Dissimilarity!AIX10)&gt;0,1,IF(Dissimilarity!AIX10="X",1,0))</f>
        <v>1</v>
      </c>
      <c r="AIY7">
        <f>IF(SUM(Dissimilarity!AIY10)&gt;0,1,IF(Dissimilarity!AIY10="X",1,0))</f>
        <v>0</v>
      </c>
      <c r="AIZ7">
        <f>IF(SUM(Dissimilarity!AIZ10)&gt;0,1,IF(Dissimilarity!AIZ10="X",1,0))</f>
        <v>0</v>
      </c>
      <c r="AJA7">
        <f>IF(SUM(Dissimilarity!AJA10)&gt;0,1,IF(Dissimilarity!AJA10="X",1,0))</f>
        <v>0</v>
      </c>
      <c r="AJB7">
        <f>IF(SUM(Dissimilarity!AJB10)&gt;0,1,IF(Dissimilarity!AJB10="X",1,0))</f>
        <v>0</v>
      </c>
      <c r="AJC7">
        <f>IF(SUM(Dissimilarity!AJC10)&gt;0,1,IF(Dissimilarity!AJC10="X",1,0))</f>
        <v>1</v>
      </c>
      <c r="AJD7">
        <f>IF(SUM(Dissimilarity!AJD10)&gt;0,1,IF(Dissimilarity!AJD10="X",1,0))</f>
        <v>0</v>
      </c>
      <c r="AJE7">
        <f>IF(SUM(Dissimilarity!AJE10)&gt;0,1,IF(Dissimilarity!AJE10="X",1,0))</f>
        <v>0</v>
      </c>
      <c r="AJF7">
        <f>IF(SUM(Dissimilarity!AJF10)&gt;0,1,IF(Dissimilarity!AJF10="X",1,0))</f>
        <v>0</v>
      </c>
      <c r="AJG7">
        <f>IF(SUM(Dissimilarity!AJG10)&gt;0,1,IF(Dissimilarity!AJG10="X",1,0))</f>
        <v>0</v>
      </c>
      <c r="AJH7">
        <f>IF(SUM(Dissimilarity!AJH10)&gt;0,1,IF(Dissimilarity!AJH10="X",1,0))</f>
        <v>1</v>
      </c>
      <c r="AJI7">
        <f>IF(SUM(Dissimilarity!AJI10)&gt;0,1,IF(Dissimilarity!AJI10="X",1,0))</f>
        <v>0</v>
      </c>
      <c r="AJJ7">
        <f>IF(SUM(Dissimilarity!AJJ10)&gt;0,1,IF(Dissimilarity!AJJ10="X",1,0))</f>
        <v>0</v>
      </c>
      <c r="AJK7">
        <f>IF(SUM(Dissimilarity!AJK10)&gt;0,1,IF(Dissimilarity!AJK10="X",1,0))</f>
        <v>0</v>
      </c>
      <c r="AJL7">
        <f>IF(SUM(Dissimilarity!AJL10)&gt;0,1,IF(Dissimilarity!AJL10="X",1,0))</f>
        <v>1</v>
      </c>
      <c r="AJM7">
        <f>IF(SUM(Dissimilarity!AJM10)&gt;0,1,IF(Dissimilarity!AJM10="X",1,0))</f>
        <v>0</v>
      </c>
      <c r="AJN7">
        <f>IF(SUM(Dissimilarity!AJN10)&gt;0,1,IF(Dissimilarity!AJN10="X",1,0))</f>
        <v>0</v>
      </c>
      <c r="AJO7">
        <f>IF(SUM(Dissimilarity!AJO10)&gt;0,1,IF(Dissimilarity!AJO10="X",1,0))</f>
        <v>1</v>
      </c>
      <c r="AJP7">
        <f>IF(SUM(Dissimilarity!AJP10)&gt;0,1,IF(Dissimilarity!AJP10="X",1,0))</f>
        <v>1</v>
      </c>
      <c r="AJQ7">
        <f>IF(SUM(Dissimilarity!AJQ10)&gt;0,1,IF(Dissimilarity!AJQ10="X",1,0))</f>
        <v>0</v>
      </c>
      <c r="AJR7">
        <f>IF(SUM(Dissimilarity!AJR10)&gt;0,1,IF(Dissimilarity!AJR10="X",1,0))</f>
        <v>0</v>
      </c>
      <c r="AJS7">
        <f>IF(SUM(Dissimilarity!AJS10)&gt;0,1,IF(Dissimilarity!AJS10="X",1,0))</f>
        <v>0</v>
      </c>
      <c r="AJT7">
        <f>IF(SUM(Dissimilarity!AJT10)&gt;0,1,IF(Dissimilarity!AJT10="X",1,0))</f>
        <v>1</v>
      </c>
      <c r="AJU7">
        <f>IF(SUM(Dissimilarity!AJU10)&gt;0,1,IF(Dissimilarity!AJU10="X",1,0))</f>
        <v>0</v>
      </c>
      <c r="AJV7">
        <f>IF(SUM(Dissimilarity!AJV10)&gt;0,1,IF(Dissimilarity!AJV10="X",1,0))</f>
        <v>0</v>
      </c>
      <c r="AJW7">
        <f>IF(SUM(Dissimilarity!AJW10)&gt;0,1,IF(Dissimilarity!AJW10="X",1,0))</f>
        <v>0</v>
      </c>
      <c r="AJX7">
        <f>IF(SUM(Dissimilarity!AJX10)&gt;0,1,IF(Dissimilarity!AJX10="X",1,0))</f>
        <v>0</v>
      </c>
      <c r="AJY7">
        <f>IF(SUM(Dissimilarity!AJY10)&gt;0,1,IF(Dissimilarity!AJY10="X",1,0))</f>
        <v>0</v>
      </c>
      <c r="AJZ7">
        <f>IF(SUM(Dissimilarity!AJZ10)&gt;0,1,IF(Dissimilarity!AJZ10="X",1,0))</f>
        <v>0</v>
      </c>
      <c r="AKA7">
        <f>IF(SUM(Dissimilarity!AKA10)&gt;0,1,IF(Dissimilarity!AKA10="X",1,0))</f>
        <v>1</v>
      </c>
      <c r="AKB7">
        <f>IF(SUM(Dissimilarity!AKB10)&gt;0,1,IF(Dissimilarity!AKB10="X",1,0))</f>
        <v>0</v>
      </c>
      <c r="AKC7">
        <f>IF(SUM(Dissimilarity!AKC10)&gt;0,1,IF(Dissimilarity!AKC10="X",1,0))</f>
        <v>0</v>
      </c>
      <c r="AKD7">
        <f>IF(SUM(Dissimilarity!AKD10)&gt;0,1,IF(Dissimilarity!AKD10="X",1,0))</f>
        <v>0</v>
      </c>
      <c r="AKE7">
        <f>IF(SUM(Dissimilarity!AKE10)&gt;0,1,IF(Dissimilarity!AKE10="X",1,0))</f>
        <v>0</v>
      </c>
      <c r="AKF7">
        <f>IF(SUM(Dissimilarity!AKF10)&gt;0,1,IF(Dissimilarity!AKF10="X",1,0))</f>
        <v>0</v>
      </c>
      <c r="AKG7">
        <f>IF(SUM(Dissimilarity!AKG10)&gt;0,1,IF(Dissimilarity!AKG10="X",1,0))</f>
        <v>0</v>
      </c>
      <c r="AKH7">
        <f>IF(SUM(Dissimilarity!AKH10)&gt;0,1,IF(Dissimilarity!AKH10="X",1,0))</f>
        <v>0</v>
      </c>
      <c r="AKI7">
        <f>IF(SUM(Dissimilarity!AKI10)&gt;0,1,IF(Dissimilarity!AKI10="X",1,0))</f>
        <v>0</v>
      </c>
      <c r="AKJ7">
        <f>IF(SUM(Dissimilarity!AKJ10)&gt;0,1,IF(Dissimilarity!AKJ10="X",1,0))</f>
        <v>0</v>
      </c>
      <c r="AKK7">
        <f>IF(SUM(Dissimilarity!AKK10)&gt;0,1,IF(Dissimilarity!AKK10="X",1,0))</f>
        <v>1</v>
      </c>
      <c r="AKL7">
        <f>IF(SUM(Dissimilarity!AKL10)&gt;0,1,IF(Dissimilarity!AKL10="X",1,0))</f>
        <v>0</v>
      </c>
      <c r="AKM7">
        <f>IF(SUM(Dissimilarity!AKM10)&gt;0,1,IF(Dissimilarity!AKM10="X",1,0))</f>
        <v>1</v>
      </c>
      <c r="AKN7">
        <f>IF(SUM(Dissimilarity!AKN10)&gt;0,1,IF(Dissimilarity!AKN10="X",1,0))</f>
        <v>1</v>
      </c>
      <c r="AKO7">
        <f>IF(SUM(Dissimilarity!AKO10)&gt;0,1,IF(Dissimilarity!AKO10="X",1,0))</f>
        <v>0</v>
      </c>
      <c r="AKP7">
        <f>IF(SUM(Dissimilarity!AKP10)&gt;0,1,IF(Dissimilarity!AKP10="X",1,0))</f>
        <v>1</v>
      </c>
      <c r="AKQ7">
        <f>IF(SUM(Dissimilarity!AKQ10)&gt;0,1,IF(Dissimilarity!AKQ10="X",1,0))</f>
        <v>0</v>
      </c>
      <c r="AKR7">
        <f>IF(SUM(Dissimilarity!AKR10)&gt;0,1,IF(Dissimilarity!AKR10="X",1,0))</f>
        <v>1</v>
      </c>
      <c r="AKS7">
        <f>IF(SUM(Dissimilarity!AKS10)&gt;0,1,IF(Dissimilarity!AKS10="X",1,0))</f>
        <v>0</v>
      </c>
      <c r="AKT7">
        <f>IF(SUM(Dissimilarity!AKT10)&gt;0,1,IF(Dissimilarity!AKT10="X",1,0))</f>
        <v>0</v>
      </c>
    </row>
    <row r="8" spans="1:982" x14ac:dyDescent="0.3">
      <c r="A8" t="str">
        <f>Dissimilarity!A11</f>
        <v>Rhodes</v>
      </c>
      <c r="B8">
        <f>IF(SUM(Dissimilarity!B11)&gt;0,1,IF(Dissimilarity!B11="X",1,0))</f>
        <v>0</v>
      </c>
      <c r="C8">
        <f>IF(SUM(Dissimilarity!C11)&gt;0,1,IF(Dissimilarity!C11="X",1,0))</f>
        <v>0</v>
      </c>
      <c r="D8">
        <f>IF(SUM(Dissimilarity!D11)&gt;0,1,IF(Dissimilarity!D11="X",1,0))</f>
        <v>0</v>
      </c>
      <c r="E8">
        <f>IF(SUM(Dissimilarity!E11)&gt;0,1,IF(Dissimilarity!E11="X",1,0))</f>
        <v>0</v>
      </c>
      <c r="F8">
        <f>IF(SUM(Dissimilarity!F11)&gt;0,1,IF(Dissimilarity!F11="X",1,0))</f>
        <v>0</v>
      </c>
      <c r="G8">
        <f>IF(SUM(Dissimilarity!G11)&gt;0,1,IF(Dissimilarity!G11="X",1,0))</f>
        <v>0</v>
      </c>
      <c r="H8">
        <f>IF(SUM(Dissimilarity!H11)&gt;0,1,IF(Dissimilarity!H11="X",1,0))</f>
        <v>0</v>
      </c>
      <c r="I8">
        <f>IF(SUM(Dissimilarity!I11)&gt;0,1,IF(Dissimilarity!I11="X",1,0))</f>
        <v>1</v>
      </c>
      <c r="J8">
        <f>IF(SUM(Dissimilarity!J11)&gt;0,1,IF(Dissimilarity!J11="X",1,0))</f>
        <v>0</v>
      </c>
      <c r="K8">
        <f>IF(SUM(Dissimilarity!K11)&gt;0,1,IF(Dissimilarity!K11="X",1,0))</f>
        <v>0</v>
      </c>
      <c r="L8">
        <f>IF(SUM(Dissimilarity!L11)&gt;0,1,IF(Dissimilarity!L11="X",1,0))</f>
        <v>0</v>
      </c>
      <c r="M8">
        <f>IF(SUM(Dissimilarity!M11)&gt;0,1,IF(Dissimilarity!M11="X",1,0))</f>
        <v>0</v>
      </c>
      <c r="N8">
        <f>IF(SUM(Dissimilarity!N11)&gt;0,1,IF(Dissimilarity!N11="X",1,0))</f>
        <v>0</v>
      </c>
      <c r="O8">
        <f>IF(SUM(Dissimilarity!O11)&gt;0,1,IF(Dissimilarity!O11="X",1,0))</f>
        <v>0</v>
      </c>
      <c r="P8">
        <f>IF(SUM(Dissimilarity!P11)&gt;0,1,IF(Dissimilarity!P11="X",1,0))</f>
        <v>1</v>
      </c>
      <c r="Q8">
        <f>IF(SUM(Dissimilarity!Q11)&gt;0,1,IF(Dissimilarity!Q11="X",1,0))</f>
        <v>0</v>
      </c>
      <c r="R8">
        <f>IF(SUM(Dissimilarity!R11)&gt;0,1,IF(Dissimilarity!R11="X",1,0))</f>
        <v>0</v>
      </c>
      <c r="S8">
        <f>IF(SUM(Dissimilarity!S11)&gt;0,1,IF(Dissimilarity!S11="X",1,0))</f>
        <v>0</v>
      </c>
      <c r="T8">
        <f>IF(SUM(Dissimilarity!T11)&gt;0,1,IF(Dissimilarity!T11="X",1,0))</f>
        <v>0</v>
      </c>
      <c r="U8">
        <f>IF(SUM(Dissimilarity!U11)&gt;0,1,IF(Dissimilarity!U11="X",1,0))</f>
        <v>0</v>
      </c>
      <c r="V8">
        <f>IF(SUM(Dissimilarity!V11)&gt;0,1,IF(Dissimilarity!V11="X",1,0))</f>
        <v>0</v>
      </c>
      <c r="W8">
        <f>IF(SUM(Dissimilarity!W11)&gt;0,1,IF(Dissimilarity!W11="X",1,0))</f>
        <v>0</v>
      </c>
      <c r="X8">
        <f>IF(SUM(Dissimilarity!X11)&gt;0,1,IF(Dissimilarity!X11="X",1,0))</f>
        <v>0</v>
      </c>
      <c r="Y8">
        <f>IF(SUM(Dissimilarity!Y11)&gt;0,1,IF(Dissimilarity!Y11="X",1,0))</f>
        <v>0</v>
      </c>
      <c r="Z8">
        <f>IF(SUM(Dissimilarity!Z11)&gt;0,1,IF(Dissimilarity!Z11="X",1,0))</f>
        <v>0</v>
      </c>
      <c r="AA8">
        <f>IF(SUM(Dissimilarity!AA11)&gt;0,1,IF(Dissimilarity!AA11="X",1,0))</f>
        <v>0</v>
      </c>
      <c r="AB8">
        <f>IF(SUM(Dissimilarity!AB11)&gt;0,1,IF(Dissimilarity!AB11="X",1,0))</f>
        <v>0</v>
      </c>
      <c r="AC8">
        <f>IF(SUM(Dissimilarity!AC11)&gt;0,1,IF(Dissimilarity!AC11="X",1,0))</f>
        <v>0</v>
      </c>
      <c r="AD8">
        <f>IF(SUM(Dissimilarity!AD11)&gt;0,1,IF(Dissimilarity!AD11="X",1,0))</f>
        <v>0</v>
      </c>
      <c r="AE8">
        <f>IF(SUM(Dissimilarity!AE11)&gt;0,1,IF(Dissimilarity!AE11="X",1,0))</f>
        <v>0</v>
      </c>
      <c r="AF8">
        <f>IF(SUM(Dissimilarity!AF11)&gt;0,1,IF(Dissimilarity!AF11="X",1,0))</f>
        <v>0</v>
      </c>
      <c r="AG8">
        <f>IF(SUM(Dissimilarity!AG11)&gt;0,1,IF(Dissimilarity!AG11="X",1,0))</f>
        <v>0</v>
      </c>
      <c r="AH8">
        <f>IF(SUM(Dissimilarity!AH11)&gt;0,1,IF(Dissimilarity!AH11="X",1,0))</f>
        <v>1</v>
      </c>
      <c r="AI8">
        <f>IF(SUM(Dissimilarity!AI11)&gt;0,1,IF(Dissimilarity!AI11="X",1,0))</f>
        <v>0</v>
      </c>
      <c r="AJ8">
        <f>IF(SUM(Dissimilarity!AJ11)&gt;0,1,IF(Dissimilarity!AJ11="X",1,0))</f>
        <v>0</v>
      </c>
      <c r="AK8">
        <f>IF(SUM(Dissimilarity!AK11)&gt;0,1,IF(Dissimilarity!AK11="X",1,0))</f>
        <v>1</v>
      </c>
      <c r="AL8">
        <f>IF(SUM(Dissimilarity!AL11)&gt;0,1,IF(Dissimilarity!AL11="X",1,0))</f>
        <v>1</v>
      </c>
      <c r="AM8">
        <f>IF(SUM(Dissimilarity!AM11)&gt;0,1,IF(Dissimilarity!AM11="X",1,0))</f>
        <v>0</v>
      </c>
      <c r="AN8">
        <f>IF(SUM(Dissimilarity!AN11)&gt;0,1,IF(Dissimilarity!AN11="X",1,0))</f>
        <v>0</v>
      </c>
      <c r="AO8">
        <f>IF(SUM(Dissimilarity!AO11)&gt;0,1,IF(Dissimilarity!AO11="X",1,0))</f>
        <v>0</v>
      </c>
      <c r="AP8">
        <f>IF(SUM(Dissimilarity!AP11)&gt;0,1,IF(Dissimilarity!AP11="X",1,0))</f>
        <v>0</v>
      </c>
      <c r="AQ8">
        <f>IF(SUM(Dissimilarity!AQ11)&gt;0,1,IF(Dissimilarity!AQ11="X",1,0))</f>
        <v>0</v>
      </c>
      <c r="AR8">
        <f>IF(SUM(Dissimilarity!AR11)&gt;0,1,IF(Dissimilarity!AR11="X",1,0))</f>
        <v>0</v>
      </c>
      <c r="AS8">
        <f>IF(SUM(Dissimilarity!AS11)&gt;0,1,IF(Dissimilarity!AS11="X",1,0))</f>
        <v>0</v>
      </c>
      <c r="AT8">
        <f>IF(SUM(Dissimilarity!AT11)&gt;0,1,IF(Dissimilarity!AT11="X",1,0))</f>
        <v>0</v>
      </c>
      <c r="AU8">
        <f>IF(SUM(Dissimilarity!AU11)&gt;0,1,IF(Dissimilarity!AU11="X",1,0))</f>
        <v>0</v>
      </c>
      <c r="AV8">
        <f>IF(SUM(Dissimilarity!AV11)&gt;0,1,IF(Dissimilarity!AV11="X",1,0))</f>
        <v>1</v>
      </c>
      <c r="AW8">
        <f>IF(SUM(Dissimilarity!AW11)&gt;0,1,IF(Dissimilarity!AW11="X",1,0))</f>
        <v>0</v>
      </c>
      <c r="AX8">
        <f>IF(SUM(Dissimilarity!AX11)&gt;0,1,IF(Dissimilarity!AX11="X",1,0))</f>
        <v>0</v>
      </c>
      <c r="AY8">
        <f>IF(SUM(Dissimilarity!AY11)&gt;0,1,IF(Dissimilarity!AY11="X",1,0))</f>
        <v>0</v>
      </c>
      <c r="AZ8">
        <f>IF(SUM(Dissimilarity!AZ11)&gt;0,1,IF(Dissimilarity!AZ11="X",1,0))</f>
        <v>1</v>
      </c>
      <c r="BA8">
        <f>IF(SUM(Dissimilarity!BA11)&gt;0,1,IF(Dissimilarity!BA11="X",1,0))</f>
        <v>0</v>
      </c>
      <c r="BB8">
        <f>IF(SUM(Dissimilarity!BB11)&gt;0,1,IF(Dissimilarity!BB11="X",1,0))</f>
        <v>0</v>
      </c>
      <c r="BC8">
        <f>IF(SUM(Dissimilarity!BC11)&gt;0,1,IF(Dissimilarity!BC11="X",1,0))</f>
        <v>0</v>
      </c>
      <c r="BD8">
        <f>IF(SUM(Dissimilarity!BD11)&gt;0,1,IF(Dissimilarity!BD11="X",1,0))</f>
        <v>1</v>
      </c>
      <c r="BE8">
        <f>IF(SUM(Dissimilarity!BE11)&gt;0,1,IF(Dissimilarity!BE11="X",1,0))</f>
        <v>0</v>
      </c>
      <c r="BF8">
        <f>IF(SUM(Dissimilarity!BF11)&gt;0,1,IF(Dissimilarity!BF11="X",1,0))</f>
        <v>1</v>
      </c>
      <c r="BG8">
        <f>IF(SUM(Dissimilarity!BG11)&gt;0,1,IF(Dissimilarity!BG11="X",1,0))</f>
        <v>0</v>
      </c>
      <c r="BH8">
        <f>IF(SUM(Dissimilarity!BH11)&gt;0,1,IF(Dissimilarity!BH11="X",1,0))</f>
        <v>0</v>
      </c>
      <c r="BI8">
        <f>IF(SUM(Dissimilarity!BI11)&gt;0,1,IF(Dissimilarity!BI11="X",1,0))</f>
        <v>0</v>
      </c>
      <c r="BJ8">
        <f>IF(SUM(Dissimilarity!BJ11)&gt;0,1,IF(Dissimilarity!BJ11="X",1,0))</f>
        <v>1</v>
      </c>
      <c r="BK8">
        <f>IF(SUM(Dissimilarity!BK11)&gt;0,1,IF(Dissimilarity!BK11="X",1,0))</f>
        <v>0</v>
      </c>
      <c r="BL8">
        <f>IF(SUM(Dissimilarity!BL11)&gt;0,1,IF(Dissimilarity!BL11="X",1,0))</f>
        <v>0</v>
      </c>
      <c r="BM8">
        <f>IF(SUM(Dissimilarity!BM11)&gt;0,1,IF(Dissimilarity!BM11="X",1,0))</f>
        <v>0</v>
      </c>
      <c r="BN8">
        <f>IF(SUM(Dissimilarity!BN11)&gt;0,1,IF(Dissimilarity!BN11="X",1,0))</f>
        <v>0</v>
      </c>
      <c r="BO8">
        <f>IF(SUM(Dissimilarity!BO11)&gt;0,1,IF(Dissimilarity!BO11="X",1,0))</f>
        <v>0</v>
      </c>
      <c r="BP8">
        <f>IF(SUM(Dissimilarity!BP11)&gt;0,1,IF(Dissimilarity!BP11="X",1,0))</f>
        <v>0</v>
      </c>
      <c r="BQ8">
        <f>IF(SUM(Dissimilarity!BQ11)&gt;0,1,IF(Dissimilarity!BQ11="X",1,0))</f>
        <v>0</v>
      </c>
      <c r="BR8">
        <f>IF(SUM(Dissimilarity!BR11)&gt;0,1,IF(Dissimilarity!BR11="X",1,0))</f>
        <v>0</v>
      </c>
      <c r="BS8">
        <f>IF(SUM(Dissimilarity!BS11)&gt;0,1,IF(Dissimilarity!BS11="X",1,0))</f>
        <v>0</v>
      </c>
      <c r="BT8">
        <f>IF(SUM(Dissimilarity!BT11)&gt;0,1,IF(Dissimilarity!BT11="X",1,0))</f>
        <v>0</v>
      </c>
      <c r="BU8">
        <f>IF(SUM(Dissimilarity!BU11)&gt;0,1,IF(Dissimilarity!BU11="X",1,0))</f>
        <v>0</v>
      </c>
      <c r="BV8">
        <f>IF(SUM(Dissimilarity!BV11)&gt;0,1,IF(Dissimilarity!BV11="X",1,0))</f>
        <v>0</v>
      </c>
      <c r="BW8">
        <f>IF(SUM(Dissimilarity!BW11)&gt;0,1,IF(Dissimilarity!BW11="X",1,0))</f>
        <v>1</v>
      </c>
      <c r="BX8">
        <f>IF(SUM(Dissimilarity!BX11)&gt;0,1,IF(Dissimilarity!BX11="X",1,0))</f>
        <v>0</v>
      </c>
      <c r="BY8">
        <f>IF(SUM(Dissimilarity!BY11)&gt;0,1,IF(Dissimilarity!BY11="X",1,0))</f>
        <v>0</v>
      </c>
      <c r="BZ8">
        <f>IF(SUM(Dissimilarity!BZ11)&gt;0,1,IF(Dissimilarity!BZ11="X",1,0))</f>
        <v>0</v>
      </c>
      <c r="CA8">
        <f>IF(SUM(Dissimilarity!CA11)&gt;0,1,IF(Dissimilarity!CA11="X",1,0))</f>
        <v>0</v>
      </c>
      <c r="CB8">
        <f>IF(SUM(Dissimilarity!CB11)&gt;0,1,IF(Dissimilarity!CB11="X",1,0))</f>
        <v>0</v>
      </c>
      <c r="CC8">
        <f>IF(SUM(Dissimilarity!CC11)&gt;0,1,IF(Dissimilarity!CC11="X",1,0))</f>
        <v>0</v>
      </c>
      <c r="CD8">
        <f>IF(SUM(Dissimilarity!CD11)&gt;0,1,IF(Dissimilarity!CD11="X",1,0))</f>
        <v>0</v>
      </c>
      <c r="CE8">
        <f>IF(SUM(Dissimilarity!CE11)&gt;0,1,IF(Dissimilarity!CE11="X",1,0))</f>
        <v>0</v>
      </c>
      <c r="CF8">
        <f>IF(SUM(Dissimilarity!CF11)&gt;0,1,IF(Dissimilarity!CF11="X",1,0))</f>
        <v>0</v>
      </c>
      <c r="CG8">
        <f>IF(SUM(Dissimilarity!CG11)&gt;0,1,IF(Dissimilarity!CG11="X",1,0))</f>
        <v>0</v>
      </c>
      <c r="CH8">
        <f>IF(SUM(Dissimilarity!CH11)&gt;0,1,IF(Dissimilarity!CH11="X",1,0))</f>
        <v>0</v>
      </c>
      <c r="CI8">
        <f>IF(SUM(Dissimilarity!CI11)&gt;0,1,IF(Dissimilarity!CI11="X",1,0))</f>
        <v>0</v>
      </c>
      <c r="CJ8">
        <f>IF(SUM(Dissimilarity!CJ11)&gt;0,1,IF(Dissimilarity!CJ11="X",1,0))</f>
        <v>0</v>
      </c>
      <c r="CK8">
        <f>IF(SUM(Dissimilarity!CK11)&gt;0,1,IF(Dissimilarity!CK11="X",1,0))</f>
        <v>0</v>
      </c>
      <c r="CL8">
        <f>IF(SUM(Dissimilarity!CL11)&gt;0,1,IF(Dissimilarity!CL11="X",1,0))</f>
        <v>0</v>
      </c>
      <c r="CM8">
        <f>IF(SUM(Dissimilarity!CM11)&gt;0,1,IF(Dissimilarity!CM11="X",1,0))</f>
        <v>0</v>
      </c>
      <c r="CN8">
        <f>IF(SUM(Dissimilarity!CN11)&gt;0,1,IF(Dissimilarity!CN11="X",1,0))</f>
        <v>0</v>
      </c>
      <c r="CO8">
        <f>IF(SUM(Dissimilarity!CO11)&gt;0,1,IF(Dissimilarity!CO11="X",1,0))</f>
        <v>0</v>
      </c>
      <c r="CP8">
        <f>IF(SUM(Dissimilarity!CP11)&gt;0,1,IF(Dissimilarity!CP11="X",1,0))</f>
        <v>0</v>
      </c>
      <c r="CQ8">
        <f>IF(SUM(Dissimilarity!CQ11)&gt;0,1,IF(Dissimilarity!CQ11="X",1,0))</f>
        <v>0</v>
      </c>
      <c r="CR8">
        <f>IF(SUM(Dissimilarity!CR11)&gt;0,1,IF(Dissimilarity!CR11="X",1,0))</f>
        <v>0</v>
      </c>
      <c r="CS8">
        <f>IF(SUM(Dissimilarity!CS11)&gt;0,1,IF(Dissimilarity!CS11="X",1,0))</f>
        <v>0</v>
      </c>
      <c r="CT8">
        <f>IF(SUM(Dissimilarity!CT11)&gt;0,1,IF(Dissimilarity!CT11="X",1,0))</f>
        <v>0</v>
      </c>
      <c r="CU8">
        <f>IF(SUM(Dissimilarity!CU11)&gt;0,1,IF(Dissimilarity!CU11="X",1,0))</f>
        <v>0</v>
      </c>
      <c r="CV8">
        <f>IF(SUM(Dissimilarity!CV11)&gt;0,1,IF(Dissimilarity!CV11="X",1,0))</f>
        <v>0</v>
      </c>
      <c r="CW8">
        <f>IF(SUM(Dissimilarity!CW11)&gt;0,1,IF(Dissimilarity!CW11="X",1,0))</f>
        <v>0</v>
      </c>
      <c r="CX8">
        <f>IF(SUM(Dissimilarity!CX11)&gt;0,1,IF(Dissimilarity!CX11="X",1,0))</f>
        <v>0</v>
      </c>
      <c r="CY8">
        <f>IF(SUM(Dissimilarity!CY11)&gt;0,1,IF(Dissimilarity!CY11="X",1,0))</f>
        <v>0</v>
      </c>
      <c r="CZ8">
        <f>IF(SUM(Dissimilarity!CZ11)&gt;0,1,IF(Dissimilarity!CZ11="X",1,0))</f>
        <v>0</v>
      </c>
      <c r="DA8">
        <f>IF(SUM(Dissimilarity!DA11)&gt;0,1,IF(Dissimilarity!DA11="X",1,0))</f>
        <v>0</v>
      </c>
      <c r="DB8">
        <f>IF(SUM(Dissimilarity!DB11)&gt;0,1,IF(Dissimilarity!DB11="X",1,0))</f>
        <v>1</v>
      </c>
      <c r="DC8">
        <f>IF(SUM(Dissimilarity!DC11)&gt;0,1,IF(Dissimilarity!DC11="X",1,0))</f>
        <v>0</v>
      </c>
      <c r="DD8">
        <f>IF(SUM(Dissimilarity!DD11)&gt;0,1,IF(Dissimilarity!DD11="X",1,0))</f>
        <v>0</v>
      </c>
      <c r="DE8">
        <f>IF(SUM(Dissimilarity!DE11)&gt;0,1,IF(Dissimilarity!DE11="X",1,0))</f>
        <v>0</v>
      </c>
      <c r="DF8">
        <f>IF(SUM(Dissimilarity!DF11)&gt;0,1,IF(Dissimilarity!DF11="X",1,0))</f>
        <v>0</v>
      </c>
      <c r="DG8">
        <f>IF(SUM(Dissimilarity!DG11)&gt;0,1,IF(Dissimilarity!DG11="X",1,0))</f>
        <v>1</v>
      </c>
      <c r="DH8">
        <f>IF(SUM(Dissimilarity!DH11)&gt;0,1,IF(Dissimilarity!DH11="X",1,0))</f>
        <v>0</v>
      </c>
      <c r="DI8">
        <f>IF(SUM(Dissimilarity!DI11)&gt;0,1,IF(Dissimilarity!DI11="X",1,0))</f>
        <v>0</v>
      </c>
      <c r="DJ8">
        <f>IF(SUM(Dissimilarity!DJ11)&gt;0,1,IF(Dissimilarity!DJ11="X",1,0))</f>
        <v>0</v>
      </c>
      <c r="DK8">
        <f>IF(SUM(Dissimilarity!DK11)&gt;0,1,IF(Dissimilarity!DK11="X",1,0))</f>
        <v>0</v>
      </c>
      <c r="DL8">
        <f>IF(SUM(Dissimilarity!DL11)&gt;0,1,IF(Dissimilarity!DL11="X",1,0))</f>
        <v>1</v>
      </c>
      <c r="DM8">
        <f>IF(SUM(Dissimilarity!DM11)&gt;0,1,IF(Dissimilarity!DM11="X",1,0))</f>
        <v>0</v>
      </c>
      <c r="DN8">
        <f>IF(SUM(Dissimilarity!DN11)&gt;0,1,IF(Dissimilarity!DN11="X",1,0))</f>
        <v>0</v>
      </c>
      <c r="DO8">
        <f>IF(SUM(Dissimilarity!DO11)&gt;0,1,IF(Dissimilarity!DO11="X",1,0))</f>
        <v>1</v>
      </c>
      <c r="DP8">
        <f>IF(SUM(Dissimilarity!DP11)&gt;0,1,IF(Dissimilarity!DP11="X",1,0))</f>
        <v>0</v>
      </c>
      <c r="DQ8">
        <f>IF(SUM(Dissimilarity!DQ11)&gt;0,1,IF(Dissimilarity!DQ11="X",1,0))</f>
        <v>0</v>
      </c>
      <c r="DR8">
        <f>IF(SUM(Dissimilarity!DR11)&gt;0,1,IF(Dissimilarity!DR11="X",1,0))</f>
        <v>0</v>
      </c>
      <c r="DS8">
        <f>IF(SUM(Dissimilarity!DS11)&gt;0,1,IF(Dissimilarity!DS11="X",1,0))</f>
        <v>1</v>
      </c>
      <c r="DT8">
        <f>IF(SUM(Dissimilarity!DT11)&gt;0,1,IF(Dissimilarity!DT11="X",1,0))</f>
        <v>0</v>
      </c>
      <c r="DU8">
        <f>IF(SUM(Dissimilarity!DU11)&gt;0,1,IF(Dissimilarity!DU11="X",1,0))</f>
        <v>0</v>
      </c>
      <c r="DV8">
        <f>IF(SUM(Dissimilarity!DV11)&gt;0,1,IF(Dissimilarity!DV11="X",1,0))</f>
        <v>0</v>
      </c>
      <c r="DW8">
        <f>IF(SUM(Dissimilarity!DW11)&gt;0,1,IF(Dissimilarity!DW11="X",1,0))</f>
        <v>0</v>
      </c>
      <c r="DX8">
        <f>IF(SUM(Dissimilarity!DX11)&gt;0,1,IF(Dissimilarity!DX11="X",1,0))</f>
        <v>0</v>
      </c>
      <c r="DY8">
        <f>IF(SUM(Dissimilarity!DY11)&gt;0,1,IF(Dissimilarity!DY11="X",1,0))</f>
        <v>0</v>
      </c>
      <c r="DZ8">
        <f>IF(SUM(Dissimilarity!DZ11)&gt;0,1,IF(Dissimilarity!DZ11="X",1,0))</f>
        <v>0</v>
      </c>
      <c r="EA8">
        <f>IF(SUM(Dissimilarity!EA11)&gt;0,1,IF(Dissimilarity!EA11="X",1,0))</f>
        <v>0</v>
      </c>
      <c r="EB8">
        <f>IF(SUM(Dissimilarity!EB11)&gt;0,1,IF(Dissimilarity!EB11="X",1,0))</f>
        <v>0</v>
      </c>
      <c r="EC8">
        <f>IF(SUM(Dissimilarity!EC11)&gt;0,1,IF(Dissimilarity!EC11="X",1,0))</f>
        <v>0</v>
      </c>
      <c r="ED8">
        <f>IF(SUM(Dissimilarity!ED11)&gt;0,1,IF(Dissimilarity!ED11="X",1,0))</f>
        <v>0</v>
      </c>
      <c r="EE8">
        <f>IF(SUM(Dissimilarity!EE11)&gt;0,1,IF(Dissimilarity!EE11="X",1,0))</f>
        <v>0</v>
      </c>
      <c r="EF8">
        <f>IF(SUM(Dissimilarity!EF11)&gt;0,1,IF(Dissimilarity!EF11="X",1,0))</f>
        <v>0</v>
      </c>
      <c r="EG8">
        <f>IF(SUM(Dissimilarity!EG11)&gt;0,1,IF(Dissimilarity!EG11="X",1,0))</f>
        <v>0</v>
      </c>
      <c r="EH8">
        <f>IF(SUM(Dissimilarity!EH11)&gt;0,1,IF(Dissimilarity!EH11="X",1,0))</f>
        <v>0</v>
      </c>
      <c r="EI8">
        <f>IF(SUM(Dissimilarity!EI11)&gt;0,1,IF(Dissimilarity!EI11="X",1,0))</f>
        <v>0</v>
      </c>
      <c r="EJ8">
        <f>IF(SUM(Dissimilarity!EJ11)&gt;0,1,IF(Dissimilarity!EJ11="X",1,0))</f>
        <v>0</v>
      </c>
      <c r="EK8">
        <f>IF(SUM(Dissimilarity!EK11)&gt;0,1,IF(Dissimilarity!EK11="X",1,0))</f>
        <v>0</v>
      </c>
      <c r="EL8">
        <f>IF(SUM(Dissimilarity!EL11)&gt;0,1,IF(Dissimilarity!EL11="X",1,0))</f>
        <v>0</v>
      </c>
      <c r="EM8">
        <f>IF(SUM(Dissimilarity!EM11)&gt;0,1,IF(Dissimilarity!EM11="X",1,0))</f>
        <v>0</v>
      </c>
      <c r="EN8">
        <f>IF(SUM(Dissimilarity!EN11)&gt;0,1,IF(Dissimilarity!EN11="X",1,0))</f>
        <v>1</v>
      </c>
      <c r="EO8">
        <f>IF(SUM(Dissimilarity!EO11)&gt;0,1,IF(Dissimilarity!EO11="X",1,0))</f>
        <v>0</v>
      </c>
      <c r="EP8">
        <f>IF(SUM(Dissimilarity!EP11)&gt;0,1,IF(Dissimilarity!EP11="X",1,0))</f>
        <v>0</v>
      </c>
      <c r="EQ8">
        <f>IF(SUM(Dissimilarity!EQ11)&gt;0,1,IF(Dissimilarity!EQ11="X",1,0))</f>
        <v>0</v>
      </c>
      <c r="ER8">
        <f>IF(SUM(Dissimilarity!ER11)&gt;0,1,IF(Dissimilarity!ER11="X",1,0))</f>
        <v>0</v>
      </c>
      <c r="ES8">
        <f>IF(SUM(Dissimilarity!ES11)&gt;0,1,IF(Dissimilarity!ES11="X",1,0))</f>
        <v>0</v>
      </c>
      <c r="ET8">
        <f>IF(SUM(Dissimilarity!ET11)&gt;0,1,IF(Dissimilarity!ET11="X",1,0))</f>
        <v>0</v>
      </c>
      <c r="EU8">
        <f>IF(SUM(Dissimilarity!EU11)&gt;0,1,IF(Dissimilarity!EU11="X",1,0))</f>
        <v>0</v>
      </c>
      <c r="EV8">
        <f>IF(SUM(Dissimilarity!EV11)&gt;0,1,IF(Dissimilarity!EV11="X",1,0))</f>
        <v>0</v>
      </c>
      <c r="EW8">
        <f>IF(SUM(Dissimilarity!EW11)&gt;0,1,IF(Dissimilarity!EW11="X",1,0))</f>
        <v>0</v>
      </c>
      <c r="EX8">
        <f>IF(SUM(Dissimilarity!EX11)&gt;0,1,IF(Dissimilarity!EX11="X",1,0))</f>
        <v>0</v>
      </c>
      <c r="EY8">
        <f>IF(SUM(Dissimilarity!EY11)&gt;0,1,IF(Dissimilarity!EY11="X",1,0))</f>
        <v>0</v>
      </c>
      <c r="EZ8">
        <f>IF(SUM(Dissimilarity!EZ11)&gt;0,1,IF(Dissimilarity!EZ11="X",1,0))</f>
        <v>0</v>
      </c>
      <c r="FA8">
        <f>IF(SUM(Dissimilarity!FA11)&gt;0,1,IF(Dissimilarity!FA11="X",1,0))</f>
        <v>0</v>
      </c>
      <c r="FB8">
        <f>IF(SUM(Dissimilarity!FB11)&gt;0,1,IF(Dissimilarity!FB11="X",1,0))</f>
        <v>0</v>
      </c>
      <c r="FC8">
        <f>IF(SUM(Dissimilarity!FC11)&gt;0,1,IF(Dissimilarity!FC11="X",1,0))</f>
        <v>0</v>
      </c>
      <c r="FD8">
        <f>IF(SUM(Dissimilarity!FD11)&gt;0,1,IF(Dissimilarity!FD11="X",1,0))</f>
        <v>0</v>
      </c>
      <c r="FE8">
        <f>IF(SUM(Dissimilarity!FE11)&gt;0,1,IF(Dissimilarity!FE11="X",1,0))</f>
        <v>0</v>
      </c>
      <c r="FF8">
        <f>IF(SUM(Dissimilarity!FF11)&gt;0,1,IF(Dissimilarity!FF11="X",1,0))</f>
        <v>0</v>
      </c>
      <c r="FG8">
        <f>IF(SUM(Dissimilarity!FG11)&gt;0,1,IF(Dissimilarity!FG11="X",1,0))</f>
        <v>0</v>
      </c>
      <c r="FH8">
        <f>IF(SUM(Dissimilarity!FH11)&gt;0,1,IF(Dissimilarity!FH11="X",1,0))</f>
        <v>0</v>
      </c>
      <c r="FI8">
        <f>IF(SUM(Dissimilarity!FI11)&gt;0,1,IF(Dissimilarity!FI11="X",1,0))</f>
        <v>0</v>
      </c>
      <c r="FJ8">
        <f>IF(SUM(Dissimilarity!FJ11)&gt;0,1,IF(Dissimilarity!FJ11="X",1,0))</f>
        <v>1</v>
      </c>
      <c r="FK8">
        <f>IF(SUM(Dissimilarity!FK11)&gt;0,1,IF(Dissimilarity!FK11="X",1,0))</f>
        <v>0</v>
      </c>
      <c r="FL8">
        <f>IF(SUM(Dissimilarity!FL11)&gt;0,1,IF(Dissimilarity!FL11="X",1,0))</f>
        <v>0</v>
      </c>
      <c r="FM8">
        <f>IF(SUM(Dissimilarity!FM11)&gt;0,1,IF(Dissimilarity!FM11="X",1,0))</f>
        <v>0</v>
      </c>
      <c r="FN8">
        <f>IF(SUM(Dissimilarity!FN11)&gt;0,1,IF(Dissimilarity!FN11="X",1,0))</f>
        <v>0</v>
      </c>
      <c r="FO8">
        <f>IF(SUM(Dissimilarity!FO11)&gt;0,1,IF(Dissimilarity!FO11="X",1,0))</f>
        <v>0</v>
      </c>
      <c r="FP8">
        <f>IF(SUM(Dissimilarity!FP11)&gt;0,1,IF(Dissimilarity!FP11="X",1,0))</f>
        <v>0</v>
      </c>
      <c r="FQ8">
        <f>IF(SUM(Dissimilarity!FQ11)&gt;0,1,IF(Dissimilarity!FQ11="X",1,0))</f>
        <v>0</v>
      </c>
      <c r="FR8">
        <f>IF(SUM(Dissimilarity!FR11)&gt;0,1,IF(Dissimilarity!FR11="X",1,0))</f>
        <v>0</v>
      </c>
      <c r="FS8">
        <f>IF(SUM(Dissimilarity!FS11)&gt;0,1,IF(Dissimilarity!FS11="X",1,0))</f>
        <v>0</v>
      </c>
      <c r="FT8">
        <f>IF(SUM(Dissimilarity!FT11)&gt;0,1,IF(Dissimilarity!FT11="X",1,0))</f>
        <v>0</v>
      </c>
      <c r="FU8">
        <f>IF(SUM(Dissimilarity!FU11)&gt;0,1,IF(Dissimilarity!FU11="X",1,0))</f>
        <v>0</v>
      </c>
      <c r="FV8">
        <f>IF(SUM(Dissimilarity!FV11)&gt;0,1,IF(Dissimilarity!FV11="X",1,0))</f>
        <v>0</v>
      </c>
      <c r="FW8">
        <f>IF(SUM(Dissimilarity!FW11)&gt;0,1,IF(Dissimilarity!FW11="X",1,0))</f>
        <v>1</v>
      </c>
      <c r="FX8">
        <f>IF(SUM(Dissimilarity!FX11)&gt;0,1,IF(Dissimilarity!FX11="X",1,0))</f>
        <v>0</v>
      </c>
      <c r="FY8">
        <f>IF(SUM(Dissimilarity!FY11)&gt;0,1,IF(Dissimilarity!FY11="X",1,0))</f>
        <v>0</v>
      </c>
      <c r="FZ8">
        <f>IF(SUM(Dissimilarity!FZ11)&gt;0,1,IF(Dissimilarity!FZ11="X",1,0))</f>
        <v>0</v>
      </c>
      <c r="GA8">
        <f>IF(SUM(Dissimilarity!GA11)&gt;0,1,IF(Dissimilarity!GA11="X",1,0))</f>
        <v>0</v>
      </c>
      <c r="GB8">
        <f>IF(SUM(Dissimilarity!GB11)&gt;0,1,IF(Dissimilarity!GB11="X",1,0))</f>
        <v>0</v>
      </c>
      <c r="GC8">
        <f>IF(SUM(Dissimilarity!GC11)&gt;0,1,IF(Dissimilarity!GC11="X",1,0))</f>
        <v>0</v>
      </c>
      <c r="GD8">
        <f>IF(SUM(Dissimilarity!GD11)&gt;0,1,IF(Dissimilarity!GD11="X",1,0))</f>
        <v>0</v>
      </c>
      <c r="GE8">
        <f>IF(SUM(Dissimilarity!GE11)&gt;0,1,IF(Dissimilarity!GE11="X",1,0))</f>
        <v>0</v>
      </c>
      <c r="GF8">
        <f>IF(SUM(Dissimilarity!GF11)&gt;0,1,IF(Dissimilarity!GF11="X",1,0))</f>
        <v>1</v>
      </c>
      <c r="GG8">
        <f>IF(SUM(Dissimilarity!GG11)&gt;0,1,IF(Dissimilarity!GG11="X",1,0))</f>
        <v>0</v>
      </c>
      <c r="GH8">
        <f>IF(SUM(Dissimilarity!GH11)&gt;0,1,IF(Dissimilarity!GH11="X",1,0))</f>
        <v>0</v>
      </c>
      <c r="GI8">
        <f>IF(SUM(Dissimilarity!GI11)&gt;0,1,IF(Dissimilarity!GI11="X",1,0))</f>
        <v>1</v>
      </c>
      <c r="GJ8">
        <f>IF(SUM(Dissimilarity!GJ11)&gt;0,1,IF(Dissimilarity!GJ11="X",1,0))</f>
        <v>0</v>
      </c>
      <c r="GK8">
        <f>IF(SUM(Dissimilarity!GK11)&gt;0,1,IF(Dissimilarity!GK11="X",1,0))</f>
        <v>0</v>
      </c>
      <c r="GL8">
        <f>IF(SUM(Dissimilarity!GL11)&gt;0,1,IF(Dissimilarity!GL11="X",1,0))</f>
        <v>1</v>
      </c>
      <c r="GM8">
        <f>IF(SUM(Dissimilarity!GM11)&gt;0,1,IF(Dissimilarity!GM11="X",1,0))</f>
        <v>0</v>
      </c>
      <c r="GN8">
        <f>IF(SUM(Dissimilarity!GN11)&gt;0,1,IF(Dissimilarity!GN11="X",1,0))</f>
        <v>0</v>
      </c>
      <c r="GO8">
        <f>IF(SUM(Dissimilarity!GO11)&gt;0,1,IF(Dissimilarity!GO11="X",1,0))</f>
        <v>0</v>
      </c>
      <c r="GP8">
        <f>IF(SUM(Dissimilarity!GP11)&gt;0,1,IF(Dissimilarity!GP11="X",1,0))</f>
        <v>0</v>
      </c>
      <c r="GQ8">
        <f>IF(SUM(Dissimilarity!GQ11)&gt;0,1,IF(Dissimilarity!GQ11="X",1,0))</f>
        <v>0</v>
      </c>
      <c r="GR8">
        <f>IF(SUM(Dissimilarity!GR11)&gt;0,1,IF(Dissimilarity!GR11="X",1,0))</f>
        <v>0</v>
      </c>
      <c r="GS8">
        <f>IF(SUM(Dissimilarity!GS11)&gt;0,1,IF(Dissimilarity!GS11="X",1,0))</f>
        <v>0</v>
      </c>
      <c r="GT8">
        <f>IF(SUM(Dissimilarity!GT11)&gt;0,1,IF(Dissimilarity!GT11="X",1,0))</f>
        <v>0</v>
      </c>
      <c r="GU8">
        <f>IF(SUM(Dissimilarity!GU11)&gt;0,1,IF(Dissimilarity!GU11="X",1,0))</f>
        <v>1</v>
      </c>
      <c r="GV8">
        <f>IF(SUM(Dissimilarity!GV11)&gt;0,1,IF(Dissimilarity!GV11="X",1,0))</f>
        <v>0</v>
      </c>
      <c r="GW8">
        <f>IF(SUM(Dissimilarity!GW11)&gt;0,1,IF(Dissimilarity!GW11="X",1,0))</f>
        <v>0</v>
      </c>
      <c r="GX8">
        <f>IF(SUM(Dissimilarity!GX11)&gt;0,1,IF(Dissimilarity!GX11="X",1,0))</f>
        <v>1</v>
      </c>
      <c r="GY8">
        <f>IF(SUM(Dissimilarity!GY11)&gt;0,1,IF(Dissimilarity!GY11="X",1,0))</f>
        <v>0</v>
      </c>
      <c r="GZ8">
        <f>IF(SUM(Dissimilarity!GZ11)&gt;0,1,IF(Dissimilarity!GZ11="X",1,0))</f>
        <v>1</v>
      </c>
      <c r="HA8">
        <f>IF(SUM(Dissimilarity!HA11)&gt;0,1,IF(Dissimilarity!HA11="X",1,0))</f>
        <v>1</v>
      </c>
      <c r="HB8">
        <f>IF(SUM(Dissimilarity!HB11)&gt;0,1,IF(Dissimilarity!HB11="X",1,0))</f>
        <v>0</v>
      </c>
      <c r="HC8">
        <f>IF(SUM(Dissimilarity!HC11)&gt;0,1,IF(Dissimilarity!HC11="X",1,0))</f>
        <v>0</v>
      </c>
      <c r="HD8">
        <f>IF(SUM(Dissimilarity!HD11)&gt;0,1,IF(Dissimilarity!HD11="X",1,0))</f>
        <v>0</v>
      </c>
      <c r="HE8">
        <f>IF(SUM(Dissimilarity!HE11)&gt;0,1,IF(Dissimilarity!HE11="X",1,0))</f>
        <v>0</v>
      </c>
      <c r="HF8">
        <f>IF(SUM(Dissimilarity!HF11)&gt;0,1,IF(Dissimilarity!HF11="X",1,0))</f>
        <v>0</v>
      </c>
      <c r="HG8">
        <f>IF(SUM(Dissimilarity!HG11)&gt;0,1,IF(Dissimilarity!HG11="X",1,0))</f>
        <v>0</v>
      </c>
      <c r="HH8">
        <f>IF(SUM(Dissimilarity!HH11)&gt;0,1,IF(Dissimilarity!HH11="X",1,0))</f>
        <v>0</v>
      </c>
      <c r="HI8">
        <f>IF(SUM(Dissimilarity!HI11)&gt;0,1,IF(Dissimilarity!HI11="X",1,0))</f>
        <v>1</v>
      </c>
      <c r="HJ8">
        <f>IF(SUM(Dissimilarity!HJ11)&gt;0,1,IF(Dissimilarity!HJ11="X",1,0))</f>
        <v>1</v>
      </c>
      <c r="HK8">
        <f>IF(SUM(Dissimilarity!HK11)&gt;0,1,IF(Dissimilarity!HK11="X",1,0))</f>
        <v>0</v>
      </c>
      <c r="HL8">
        <f>IF(SUM(Dissimilarity!HL11)&gt;0,1,IF(Dissimilarity!HL11="X",1,0))</f>
        <v>0</v>
      </c>
      <c r="HM8">
        <f>IF(SUM(Dissimilarity!HM11)&gt;0,1,IF(Dissimilarity!HM11="X",1,0))</f>
        <v>0</v>
      </c>
      <c r="HN8">
        <f>IF(SUM(Dissimilarity!HN11)&gt;0,1,IF(Dissimilarity!HN11="X",1,0))</f>
        <v>0</v>
      </c>
      <c r="HO8">
        <f>IF(SUM(Dissimilarity!HO11)&gt;0,1,IF(Dissimilarity!HO11="X",1,0))</f>
        <v>0</v>
      </c>
      <c r="HP8">
        <f>IF(SUM(Dissimilarity!HP11)&gt;0,1,IF(Dissimilarity!HP11="X",1,0))</f>
        <v>0</v>
      </c>
      <c r="HQ8">
        <f>IF(SUM(Dissimilarity!HQ11)&gt;0,1,IF(Dissimilarity!HQ11="X",1,0))</f>
        <v>0</v>
      </c>
      <c r="HR8">
        <f>IF(SUM(Dissimilarity!HR11)&gt;0,1,IF(Dissimilarity!HR11="X",1,0))</f>
        <v>0</v>
      </c>
      <c r="HS8">
        <f>IF(SUM(Dissimilarity!HS11)&gt;0,1,IF(Dissimilarity!HS11="X",1,0))</f>
        <v>1</v>
      </c>
      <c r="HT8">
        <f>IF(SUM(Dissimilarity!HT11)&gt;0,1,IF(Dissimilarity!HT11="X",1,0))</f>
        <v>0</v>
      </c>
      <c r="HU8">
        <f>IF(SUM(Dissimilarity!HU11)&gt;0,1,IF(Dissimilarity!HU11="X",1,0))</f>
        <v>0</v>
      </c>
      <c r="HV8">
        <f>IF(SUM(Dissimilarity!HV11)&gt;0,1,IF(Dissimilarity!HV11="X",1,0))</f>
        <v>0</v>
      </c>
      <c r="HW8">
        <f>IF(SUM(Dissimilarity!HW11)&gt;0,1,IF(Dissimilarity!HW11="X",1,0))</f>
        <v>0</v>
      </c>
      <c r="HX8">
        <f>IF(SUM(Dissimilarity!HX11)&gt;0,1,IF(Dissimilarity!HX11="X",1,0))</f>
        <v>0</v>
      </c>
      <c r="HY8">
        <f>IF(SUM(Dissimilarity!HY11)&gt;0,1,IF(Dissimilarity!HY11="X",1,0))</f>
        <v>0</v>
      </c>
      <c r="HZ8">
        <f>IF(SUM(Dissimilarity!HZ11)&gt;0,1,IF(Dissimilarity!HZ11="X",1,0))</f>
        <v>0</v>
      </c>
      <c r="IA8">
        <f>IF(SUM(Dissimilarity!IA11)&gt;0,1,IF(Dissimilarity!IA11="X",1,0))</f>
        <v>1</v>
      </c>
      <c r="IB8">
        <f>IF(SUM(Dissimilarity!IB11)&gt;0,1,IF(Dissimilarity!IB11="X",1,0))</f>
        <v>0</v>
      </c>
      <c r="IC8">
        <f>IF(SUM(Dissimilarity!IC11)&gt;0,1,IF(Dissimilarity!IC11="X",1,0))</f>
        <v>1</v>
      </c>
      <c r="ID8">
        <f>IF(SUM(Dissimilarity!ID11)&gt;0,1,IF(Dissimilarity!ID11="X",1,0))</f>
        <v>0</v>
      </c>
      <c r="IE8">
        <f>IF(SUM(Dissimilarity!IE11)&gt;0,1,IF(Dissimilarity!IE11="X",1,0))</f>
        <v>1</v>
      </c>
      <c r="IF8">
        <f>IF(SUM(Dissimilarity!IF11)&gt;0,1,IF(Dissimilarity!IF11="X",1,0))</f>
        <v>0</v>
      </c>
      <c r="IG8">
        <f>IF(SUM(Dissimilarity!IG11)&gt;0,1,IF(Dissimilarity!IG11="X",1,0))</f>
        <v>0</v>
      </c>
      <c r="IH8">
        <f>IF(SUM(Dissimilarity!IH11)&gt;0,1,IF(Dissimilarity!IH11="X",1,0))</f>
        <v>0</v>
      </c>
      <c r="II8">
        <f>IF(SUM(Dissimilarity!II11)&gt;0,1,IF(Dissimilarity!II11="X",1,0))</f>
        <v>0</v>
      </c>
      <c r="IJ8">
        <f>IF(SUM(Dissimilarity!IJ11)&gt;0,1,IF(Dissimilarity!IJ11="X",1,0))</f>
        <v>1</v>
      </c>
      <c r="IK8">
        <f>IF(SUM(Dissimilarity!IK11)&gt;0,1,IF(Dissimilarity!IK11="X",1,0))</f>
        <v>0</v>
      </c>
      <c r="IL8">
        <f>IF(SUM(Dissimilarity!IL11)&gt;0,1,IF(Dissimilarity!IL11="X",1,0))</f>
        <v>0</v>
      </c>
      <c r="IM8">
        <f>IF(SUM(Dissimilarity!IM11)&gt;0,1,IF(Dissimilarity!IM11="X",1,0))</f>
        <v>0</v>
      </c>
      <c r="IN8">
        <f>IF(SUM(Dissimilarity!IN11)&gt;0,1,IF(Dissimilarity!IN11="X",1,0))</f>
        <v>0</v>
      </c>
      <c r="IO8">
        <f>IF(SUM(Dissimilarity!IO11)&gt;0,1,IF(Dissimilarity!IO11="X",1,0))</f>
        <v>0</v>
      </c>
      <c r="IP8">
        <f>IF(SUM(Dissimilarity!IP11)&gt;0,1,IF(Dissimilarity!IP11="X",1,0))</f>
        <v>0</v>
      </c>
      <c r="IQ8">
        <f>IF(SUM(Dissimilarity!IQ11)&gt;0,1,IF(Dissimilarity!IQ11="X",1,0))</f>
        <v>0</v>
      </c>
      <c r="IR8">
        <f>IF(SUM(Dissimilarity!IR11)&gt;0,1,IF(Dissimilarity!IR11="X",1,0))</f>
        <v>0</v>
      </c>
      <c r="IS8">
        <f>IF(SUM(Dissimilarity!IS11)&gt;0,1,IF(Dissimilarity!IS11="X",1,0))</f>
        <v>0</v>
      </c>
      <c r="IT8">
        <f>IF(SUM(Dissimilarity!IT11)&gt;0,1,IF(Dissimilarity!IT11="X",1,0))</f>
        <v>0</v>
      </c>
      <c r="IU8">
        <f>IF(SUM(Dissimilarity!IU11)&gt;0,1,IF(Dissimilarity!IU11="X",1,0))</f>
        <v>0</v>
      </c>
      <c r="IV8">
        <f>IF(SUM(Dissimilarity!IV11)&gt;0,1,IF(Dissimilarity!IV11="X",1,0))</f>
        <v>0</v>
      </c>
      <c r="IW8">
        <f>IF(SUM(Dissimilarity!IW11)&gt;0,1,IF(Dissimilarity!IW11="X",1,0))</f>
        <v>0</v>
      </c>
      <c r="IX8">
        <f>IF(SUM(Dissimilarity!IX11)&gt;0,1,IF(Dissimilarity!IX11="X",1,0))</f>
        <v>0</v>
      </c>
      <c r="IY8">
        <f>IF(SUM(Dissimilarity!IY11)&gt;0,1,IF(Dissimilarity!IY11="X",1,0))</f>
        <v>0</v>
      </c>
      <c r="IZ8">
        <f>IF(SUM(Dissimilarity!IZ11)&gt;0,1,IF(Dissimilarity!IZ11="X",1,0))</f>
        <v>0</v>
      </c>
      <c r="JA8">
        <f>IF(SUM(Dissimilarity!JA11)&gt;0,1,IF(Dissimilarity!JA11="X",1,0))</f>
        <v>0</v>
      </c>
      <c r="JB8">
        <f>IF(SUM(Dissimilarity!JB11)&gt;0,1,IF(Dissimilarity!JB11="X",1,0))</f>
        <v>1</v>
      </c>
      <c r="JC8">
        <f>IF(SUM(Dissimilarity!JC11)&gt;0,1,IF(Dissimilarity!JC11="X",1,0))</f>
        <v>0</v>
      </c>
      <c r="JD8">
        <f>IF(SUM(Dissimilarity!JD11)&gt;0,1,IF(Dissimilarity!JD11="X",1,0))</f>
        <v>0</v>
      </c>
      <c r="JE8">
        <f>IF(SUM(Dissimilarity!JE11)&gt;0,1,IF(Dissimilarity!JE11="X",1,0))</f>
        <v>0</v>
      </c>
      <c r="JF8">
        <f>IF(SUM(Dissimilarity!JF11)&gt;0,1,IF(Dissimilarity!JF11="X",1,0))</f>
        <v>0</v>
      </c>
      <c r="JG8">
        <f>IF(SUM(Dissimilarity!JG11)&gt;0,1,IF(Dissimilarity!JG11="X",1,0))</f>
        <v>0</v>
      </c>
      <c r="JH8">
        <f>IF(SUM(Dissimilarity!JH11)&gt;0,1,IF(Dissimilarity!JH11="X",1,0))</f>
        <v>0</v>
      </c>
      <c r="JI8">
        <f>IF(SUM(Dissimilarity!JI11)&gt;0,1,IF(Dissimilarity!JI11="X",1,0))</f>
        <v>0</v>
      </c>
      <c r="JJ8">
        <f>IF(SUM(Dissimilarity!JJ11)&gt;0,1,IF(Dissimilarity!JJ11="X",1,0))</f>
        <v>0</v>
      </c>
      <c r="JK8">
        <f>IF(SUM(Dissimilarity!JK11)&gt;0,1,IF(Dissimilarity!JK11="X",1,0))</f>
        <v>0</v>
      </c>
      <c r="JL8">
        <f>IF(SUM(Dissimilarity!JL11)&gt;0,1,IF(Dissimilarity!JL11="X",1,0))</f>
        <v>0</v>
      </c>
      <c r="JM8">
        <f>IF(SUM(Dissimilarity!JM11)&gt;0,1,IF(Dissimilarity!JM11="X",1,0))</f>
        <v>0</v>
      </c>
      <c r="JN8">
        <f>IF(SUM(Dissimilarity!JN11)&gt;0,1,IF(Dissimilarity!JN11="X",1,0))</f>
        <v>1</v>
      </c>
      <c r="JO8">
        <f>IF(SUM(Dissimilarity!JO11)&gt;0,1,IF(Dissimilarity!JO11="X",1,0))</f>
        <v>1</v>
      </c>
      <c r="JP8">
        <f>IF(SUM(Dissimilarity!JP11)&gt;0,1,IF(Dissimilarity!JP11="X",1,0))</f>
        <v>0</v>
      </c>
      <c r="JQ8">
        <f>IF(SUM(Dissimilarity!JQ11)&gt;0,1,IF(Dissimilarity!JQ11="X",1,0))</f>
        <v>0</v>
      </c>
      <c r="JR8">
        <f>IF(SUM(Dissimilarity!JR11)&gt;0,1,IF(Dissimilarity!JR11="X",1,0))</f>
        <v>0</v>
      </c>
      <c r="JS8">
        <f>IF(SUM(Dissimilarity!JS11)&gt;0,1,IF(Dissimilarity!JS11="X",1,0))</f>
        <v>0</v>
      </c>
      <c r="JT8">
        <f>IF(SUM(Dissimilarity!JT11)&gt;0,1,IF(Dissimilarity!JT11="X",1,0))</f>
        <v>0</v>
      </c>
      <c r="JU8">
        <f>IF(SUM(Dissimilarity!JU11)&gt;0,1,IF(Dissimilarity!JU11="X",1,0))</f>
        <v>0</v>
      </c>
      <c r="JV8">
        <f>IF(SUM(Dissimilarity!JV11)&gt;0,1,IF(Dissimilarity!JV11="X",1,0))</f>
        <v>0</v>
      </c>
      <c r="JW8">
        <f>IF(SUM(Dissimilarity!JW11)&gt;0,1,IF(Dissimilarity!JW11="X",1,0))</f>
        <v>0</v>
      </c>
      <c r="JX8">
        <f>IF(SUM(Dissimilarity!JX11)&gt;0,1,IF(Dissimilarity!JX11="X",1,0))</f>
        <v>0</v>
      </c>
      <c r="JY8">
        <f>IF(SUM(Dissimilarity!JY11)&gt;0,1,IF(Dissimilarity!JY11="X",1,0))</f>
        <v>0</v>
      </c>
      <c r="JZ8">
        <f>IF(SUM(Dissimilarity!JZ11)&gt;0,1,IF(Dissimilarity!JZ11="X",1,0))</f>
        <v>1</v>
      </c>
      <c r="KA8">
        <f>IF(SUM(Dissimilarity!KA11)&gt;0,1,IF(Dissimilarity!KA11="X",1,0))</f>
        <v>1</v>
      </c>
      <c r="KB8">
        <f>IF(SUM(Dissimilarity!KB11)&gt;0,1,IF(Dissimilarity!KB11="X",1,0))</f>
        <v>0</v>
      </c>
      <c r="KC8">
        <f>IF(SUM(Dissimilarity!KC11)&gt;0,1,IF(Dissimilarity!KC11="X",1,0))</f>
        <v>0</v>
      </c>
      <c r="KD8">
        <f>IF(SUM(Dissimilarity!KD11)&gt;0,1,IF(Dissimilarity!KD11="X",1,0))</f>
        <v>0</v>
      </c>
      <c r="KE8">
        <f>IF(SUM(Dissimilarity!KE11)&gt;0,1,IF(Dissimilarity!KE11="X",1,0))</f>
        <v>0</v>
      </c>
      <c r="KF8">
        <f>IF(SUM(Dissimilarity!KF11)&gt;0,1,IF(Dissimilarity!KF11="X",1,0))</f>
        <v>0</v>
      </c>
      <c r="KG8">
        <f>IF(SUM(Dissimilarity!KG11)&gt;0,1,IF(Dissimilarity!KG11="X",1,0))</f>
        <v>0</v>
      </c>
      <c r="KH8">
        <f>IF(SUM(Dissimilarity!KH11)&gt;0,1,IF(Dissimilarity!KH11="X",1,0))</f>
        <v>0</v>
      </c>
      <c r="KI8">
        <f>IF(SUM(Dissimilarity!KI11)&gt;0,1,IF(Dissimilarity!KI11="X",1,0))</f>
        <v>0</v>
      </c>
      <c r="KJ8">
        <f>IF(SUM(Dissimilarity!KJ11)&gt;0,1,IF(Dissimilarity!KJ11="X",1,0))</f>
        <v>0</v>
      </c>
      <c r="KK8">
        <f>IF(SUM(Dissimilarity!KK11)&gt;0,1,IF(Dissimilarity!KK11="X",1,0))</f>
        <v>0</v>
      </c>
      <c r="KL8">
        <f>IF(SUM(Dissimilarity!KL11)&gt;0,1,IF(Dissimilarity!KL11="X",1,0))</f>
        <v>0</v>
      </c>
      <c r="KM8">
        <f>IF(SUM(Dissimilarity!KM11)&gt;0,1,IF(Dissimilarity!KM11="X",1,0))</f>
        <v>0</v>
      </c>
      <c r="KN8">
        <f>IF(SUM(Dissimilarity!KN11)&gt;0,1,IF(Dissimilarity!KN11="X",1,0))</f>
        <v>0</v>
      </c>
      <c r="KO8">
        <f>IF(SUM(Dissimilarity!KO11)&gt;0,1,IF(Dissimilarity!KO11="X",1,0))</f>
        <v>0</v>
      </c>
      <c r="KP8">
        <f>IF(SUM(Dissimilarity!KP11)&gt;0,1,IF(Dissimilarity!KP11="X",1,0))</f>
        <v>0</v>
      </c>
      <c r="KQ8">
        <f>IF(SUM(Dissimilarity!KQ11)&gt;0,1,IF(Dissimilarity!KQ11="X",1,0))</f>
        <v>0</v>
      </c>
      <c r="KR8">
        <f>IF(SUM(Dissimilarity!KR11)&gt;0,1,IF(Dissimilarity!KR11="X",1,0))</f>
        <v>0</v>
      </c>
      <c r="KS8">
        <f>IF(SUM(Dissimilarity!KS11)&gt;0,1,IF(Dissimilarity!KS11="X",1,0))</f>
        <v>0</v>
      </c>
      <c r="KT8">
        <f>IF(SUM(Dissimilarity!KT11)&gt;0,1,IF(Dissimilarity!KT11="X",1,0))</f>
        <v>0</v>
      </c>
      <c r="KU8">
        <f>IF(SUM(Dissimilarity!KU11)&gt;0,1,IF(Dissimilarity!KU11="X",1,0))</f>
        <v>1</v>
      </c>
      <c r="KV8">
        <f>IF(SUM(Dissimilarity!KV11)&gt;0,1,IF(Dissimilarity!KV11="X",1,0))</f>
        <v>0</v>
      </c>
      <c r="KW8">
        <f>IF(SUM(Dissimilarity!KW11)&gt;0,1,IF(Dissimilarity!KW11="X",1,0))</f>
        <v>0</v>
      </c>
      <c r="KX8">
        <f>IF(SUM(Dissimilarity!KX11)&gt;0,1,IF(Dissimilarity!KX11="X",1,0))</f>
        <v>0</v>
      </c>
      <c r="KY8">
        <f>IF(SUM(Dissimilarity!KY11)&gt;0,1,IF(Dissimilarity!KY11="X",1,0))</f>
        <v>1</v>
      </c>
      <c r="KZ8">
        <f>IF(SUM(Dissimilarity!KZ11)&gt;0,1,IF(Dissimilarity!KZ11="X",1,0))</f>
        <v>0</v>
      </c>
      <c r="LA8">
        <f>IF(SUM(Dissimilarity!LA11)&gt;0,1,IF(Dissimilarity!LA11="X",1,0))</f>
        <v>0</v>
      </c>
      <c r="LB8">
        <f>IF(SUM(Dissimilarity!LB11)&gt;0,1,IF(Dissimilarity!LB11="X",1,0))</f>
        <v>0</v>
      </c>
      <c r="LC8">
        <f>IF(SUM(Dissimilarity!LC11)&gt;0,1,IF(Dissimilarity!LC11="X",1,0))</f>
        <v>0</v>
      </c>
      <c r="LD8">
        <f>IF(SUM(Dissimilarity!LD11)&gt;0,1,IF(Dissimilarity!LD11="X",1,0))</f>
        <v>0</v>
      </c>
      <c r="LE8">
        <f>IF(SUM(Dissimilarity!LE11)&gt;0,1,IF(Dissimilarity!LE11="X",1,0))</f>
        <v>0</v>
      </c>
      <c r="LF8">
        <f>IF(SUM(Dissimilarity!LF11)&gt;0,1,IF(Dissimilarity!LF11="X",1,0))</f>
        <v>0</v>
      </c>
      <c r="LG8">
        <f>IF(SUM(Dissimilarity!LG11)&gt;0,1,IF(Dissimilarity!LG11="X",1,0))</f>
        <v>0</v>
      </c>
      <c r="LH8">
        <f>IF(SUM(Dissimilarity!LH11)&gt;0,1,IF(Dissimilarity!LH11="X",1,0))</f>
        <v>0</v>
      </c>
      <c r="LI8">
        <f>IF(SUM(Dissimilarity!LI11)&gt;0,1,IF(Dissimilarity!LI11="X",1,0))</f>
        <v>0</v>
      </c>
      <c r="LJ8">
        <f>IF(SUM(Dissimilarity!LJ11)&gt;0,1,IF(Dissimilarity!LJ11="X",1,0))</f>
        <v>0</v>
      </c>
      <c r="LK8">
        <f>IF(SUM(Dissimilarity!LK11)&gt;0,1,IF(Dissimilarity!LK11="X",1,0))</f>
        <v>0</v>
      </c>
      <c r="LL8">
        <f>IF(SUM(Dissimilarity!LL11)&gt;0,1,IF(Dissimilarity!LL11="X",1,0))</f>
        <v>0</v>
      </c>
      <c r="LM8">
        <f>IF(SUM(Dissimilarity!LM11)&gt;0,1,IF(Dissimilarity!LM11="X",1,0))</f>
        <v>0</v>
      </c>
      <c r="LN8">
        <f>IF(SUM(Dissimilarity!LN11)&gt;0,1,IF(Dissimilarity!LN11="X",1,0))</f>
        <v>0</v>
      </c>
      <c r="LO8">
        <f>IF(SUM(Dissimilarity!LO11)&gt;0,1,IF(Dissimilarity!LO11="X",1,0))</f>
        <v>0</v>
      </c>
      <c r="LP8">
        <f>IF(SUM(Dissimilarity!LP11)&gt;0,1,IF(Dissimilarity!LP11="X",1,0))</f>
        <v>1</v>
      </c>
      <c r="LQ8">
        <f>IF(SUM(Dissimilarity!LQ11)&gt;0,1,IF(Dissimilarity!LQ11="X",1,0))</f>
        <v>0</v>
      </c>
      <c r="LR8">
        <f>IF(SUM(Dissimilarity!LR11)&gt;0,1,IF(Dissimilarity!LR11="X",1,0))</f>
        <v>0</v>
      </c>
      <c r="LS8">
        <f>IF(SUM(Dissimilarity!LS11)&gt;0,1,IF(Dissimilarity!LS11="X",1,0))</f>
        <v>0</v>
      </c>
      <c r="LT8">
        <f>IF(SUM(Dissimilarity!LT11)&gt;0,1,IF(Dissimilarity!LT11="X",1,0))</f>
        <v>0</v>
      </c>
      <c r="LU8">
        <f>IF(SUM(Dissimilarity!LU11)&gt;0,1,IF(Dissimilarity!LU11="X",1,0))</f>
        <v>0</v>
      </c>
      <c r="LV8">
        <f>IF(SUM(Dissimilarity!LV11)&gt;0,1,IF(Dissimilarity!LV11="X",1,0))</f>
        <v>0</v>
      </c>
      <c r="LW8">
        <f>IF(SUM(Dissimilarity!LW11)&gt;0,1,IF(Dissimilarity!LW11="X",1,0))</f>
        <v>0</v>
      </c>
      <c r="LX8">
        <f>IF(SUM(Dissimilarity!LX11)&gt;0,1,IF(Dissimilarity!LX11="X",1,0))</f>
        <v>0</v>
      </c>
      <c r="LY8">
        <f>IF(SUM(Dissimilarity!LY11)&gt;0,1,IF(Dissimilarity!LY11="X",1,0))</f>
        <v>0</v>
      </c>
      <c r="LZ8">
        <f>IF(SUM(Dissimilarity!LZ11)&gt;0,1,IF(Dissimilarity!LZ11="X",1,0))</f>
        <v>0</v>
      </c>
      <c r="MA8">
        <f>IF(SUM(Dissimilarity!MA11)&gt;0,1,IF(Dissimilarity!MA11="X",1,0))</f>
        <v>0</v>
      </c>
      <c r="MB8">
        <f>IF(SUM(Dissimilarity!MB11)&gt;0,1,IF(Dissimilarity!MB11="X",1,0))</f>
        <v>0</v>
      </c>
      <c r="MC8">
        <f>IF(SUM(Dissimilarity!MC11)&gt;0,1,IF(Dissimilarity!MC11="X",1,0))</f>
        <v>0</v>
      </c>
      <c r="MD8">
        <f>IF(SUM(Dissimilarity!MD11)&gt;0,1,IF(Dissimilarity!MD11="X",1,0))</f>
        <v>0</v>
      </c>
      <c r="ME8">
        <f>IF(SUM(Dissimilarity!ME11)&gt;0,1,IF(Dissimilarity!ME11="X",1,0))</f>
        <v>0</v>
      </c>
      <c r="MF8">
        <f>IF(SUM(Dissimilarity!MF11)&gt;0,1,IF(Dissimilarity!MF11="X",1,0))</f>
        <v>0</v>
      </c>
      <c r="MG8">
        <f>IF(SUM(Dissimilarity!MG11)&gt;0,1,IF(Dissimilarity!MG11="X",1,0))</f>
        <v>0</v>
      </c>
      <c r="MH8">
        <f>IF(SUM(Dissimilarity!MH11)&gt;0,1,IF(Dissimilarity!MH11="X",1,0))</f>
        <v>0</v>
      </c>
      <c r="MI8">
        <f>IF(SUM(Dissimilarity!MI11)&gt;0,1,IF(Dissimilarity!MI11="X",1,0))</f>
        <v>0</v>
      </c>
      <c r="MJ8">
        <f>IF(SUM(Dissimilarity!MJ11)&gt;0,1,IF(Dissimilarity!MJ11="X",1,0))</f>
        <v>0</v>
      </c>
      <c r="MK8">
        <f>IF(SUM(Dissimilarity!MK11)&gt;0,1,IF(Dissimilarity!MK11="X",1,0))</f>
        <v>0</v>
      </c>
      <c r="ML8">
        <f>IF(SUM(Dissimilarity!ML11)&gt;0,1,IF(Dissimilarity!ML11="X",1,0))</f>
        <v>0</v>
      </c>
      <c r="MM8">
        <f>IF(SUM(Dissimilarity!MM11)&gt;0,1,IF(Dissimilarity!MM11="X",1,0))</f>
        <v>0</v>
      </c>
      <c r="MN8">
        <f>IF(SUM(Dissimilarity!MN11)&gt;0,1,IF(Dissimilarity!MN11="X",1,0))</f>
        <v>0</v>
      </c>
      <c r="MO8">
        <f>IF(SUM(Dissimilarity!MO11)&gt;0,1,IF(Dissimilarity!MO11="X",1,0))</f>
        <v>0</v>
      </c>
      <c r="MP8">
        <f>IF(SUM(Dissimilarity!MP11)&gt;0,1,IF(Dissimilarity!MP11="X",1,0))</f>
        <v>0</v>
      </c>
      <c r="MQ8">
        <f>IF(SUM(Dissimilarity!MQ11)&gt;0,1,IF(Dissimilarity!MQ11="X",1,0))</f>
        <v>0</v>
      </c>
      <c r="MR8">
        <f>IF(SUM(Dissimilarity!MR11)&gt;0,1,IF(Dissimilarity!MR11="X",1,0))</f>
        <v>0</v>
      </c>
      <c r="MS8">
        <f>IF(SUM(Dissimilarity!MS11)&gt;0,1,IF(Dissimilarity!MS11="X",1,0))</f>
        <v>0</v>
      </c>
      <c r="MT8">
        <f>IF(SUM(Dissimilarity!MT11)&gt;0,1,IF(Dissimilarity!MT11="X",1,0))</f>
        <v>0</v>
      </c>
      <c r="MU8">
        <f>IF(SUM(Dissimilarity!MU11)&gt;0,1,IF(Dissimilarity!MU11="X",1,0))</f>
        <v>0</v>
      </c>
      <c r="MV8">
        <f>IF(SUM(Dissimilarity!MV11)&gt;0,1,IF(Dissimilarity!MV11="X",1,0))</f>
        <v>0</v>
      </c>
      <c r="MW8">
        <f>IF(SUM(Dissimilarity!MW11)&gt;0,1,IF(Dissimilarity!MW11="X",1,0))</f>
        <v>0</v>
      </c>
      <c r="MX8">
        <f>IF(SUM(Dissimilarity!MX11)&gt;0,1,IF(Dissimilarity!MX11="X",1,0))</f>
        <v>0</v>
      </c>
      <c r="MY8">
        <f>IF(SUM(Dissimilarity!MY11)&gt;0,1,IF(Dissimilarity!MY11="X",1,0))</f>
        <v>0</v>
      </c>
      <c r="MZ8">
        <f>IF(SUM(Dissimilarity!MZ11)&gt;0,1,IF(Dissimilarity!MZ11="X",1,0))</f>
        <v>0</v>
      </c>
      <c r="NA8">
        <f>IF(SUM(Dissimilarity!NA11)&gt;0,1,IF(Dissimilarity!NA11="X",1,0))</f>
        <v>0</v>
      </c>
      <c r="NB8">
        <f>IF(SUM(Dissimilarity!NB11)&gt;0,1,IF(Dissimilarity!NB11="X",1,0))</f>
        <v>0</v>
      </c>
      <c r="NC8">
        <f>IF(SUM(Dissimilarity!NC11)&gt;0,1,IF(Dissimilarity!NC11="X",1,0))</f>
        <v>0</v>
      </c>
      <c r="ND8">
        <f>IF(SUM(Dissimilarity!ND11)&gt;0,1,IF(Dissimilarity!ND11="X",1,0))</f>
        <v>0</v>
      </c>
      <c r="NE8">
        <f>IF(SUM(Dissimilarity!NE11)&gt;0,1,IF(Dissimilarity!NE11="X",1,0))</f>
        <v>0</v>
      </c>
      <c r="NF8">
        <f>IF(SUM(Dissimilarity!NF11)&gt;0,1,IF(Dissimilarity!NF11="X",1,0))</f>
        <v>0</v>
      </c>
      <c r="NG8">
        <f>IF(SUM(Dissimilarity!NG11)&gt;0,1,IF(Dissimilarity!NG11="X",1,0))</f>
        <v>0</v>
      </c>
      <c r="NH8">
        <f>IF(SUM(Dissimilarity!NH11)&gt;0,1,IF(Dissimilarity!NH11="X",1,0))</f>
        <v>0</v>
      </c>
      <c r="NI8">
        <f>IF(SUM(Dissimilarity!NI11)&gt;0,1,IF(Dissimilarity!NI11="X",1,0))</f>
        <v>0</v>
      </c>
      <c r="NJ8">
        <f>IF(SUM(Dissimilarity!NJ11)&gt;0,1,IF(Dissimilarity!NJ11="X",1,0))</f>
        <v>0</v>
      </c>
      <c r="NK8">
        <f>IF(SUM(Dissimilarity!NK11)&gt;0,1,IF(Dissimilarity!NK11="X",1,0))</f>
        <v>1</v>
      </c>
      <c r="NL8">
        <f>IF(SUM(Dissimilarity!NL11)&gt;0,1,IF(Dissimilarity!NL11="X",1,0))</f>
        <v>0</v>
      </c>
      <c r="NM8">
        <f>IF(SUM(Dissimilarity!NM11)&gt;0,1,IF(Dissimilarity!NM11="X",1,0))</f>
        <v>0</v>
      </c>
      <c r="NN8">
        <f>IF(SUM(Dissimilarity!NN11)&gt;0,1,IF(Dissimilarity!NN11="X",1,0))</f>
        <v>0</v>
      </c>
      <c r="NO8">
        <f>IF(SUM(Dissimilarity!NO11)&gt;0,1,IF(Dissimilarity!NO11="X",1,0))</f>
        <v>1</v>
      </c>
      <c r="NP8">
        <f>IF(SUM(Dissimilarity!NP11)&gt;0,1,IF(Dissimilarity!NP11="X",1,0))</f>
        <v>0</v>
      </c>
      <c r="NQ8">
        <f>IF(SUM(Dissimilarity!NQ11)&gt;0,1,IF(Dissimilarity!NQ11="X",1,0))</f>
        <v>0</v>
      </c>
      <c r="NR8">
        <f>IF(SUM(Dissimilarity!NR11)&gt;0,1,IF(Dissimilarity!NR11="X",1,0))</f>
        <v>0</v>
      </c>
      <c r="NS8">
        <f>IF(SUM(Dissimilarity!NS11)&gt;0,1,IF(Dissimilarity!NS11="X",1,0))</f>
        <v>1</v>
      </c>
      <c r="NT8">
        <f>IF(SUM(Dissimilarity!NT11)&gt;0,1,IF(Dissimilarity!NT11="X",1,0))</f>
        <v>0</v>
      </c>
      <c r="NU8">
        <f>IF(SUM(Dissimilarity!NU11)&gt;0,1,IF(Dissimilarity!NU11="X",1,0))</f>
        <v>0</v>
      </c>
      <c r="NV8">
        <f>IF(SUM(Dissimilarity!NV11)&gt;0,1,IF(Dissimilarity!NV11="X",1,0))</f>
        <v>0</v>
      </c>
      <c r="NW8">
        <f>IF(SUM(Dissimilarity!NW11)&gt;0,1,IF(Dissimilarity!NW11="X",1,0))</f>
        <v>0</v>
      </c>
      <c r="NX8">
        <f>IF(SUM(Dissimilarity!NX11)&gt;0,1,IF(Dissimilarity!NX11="X",1,0))</f>
        <v>0</v>
      </c>
      <c r="NY8">
        <f>IF(SUM(Dissimilarity!NY11)&gt;0,1,IF(Dissimilarity!NY11="X",1,0))</f>
        <v>0</v>
      </c>
      <c r="NZ8">
        <f>IF(SUM(Dissimilarity!NZ11)&gt;0,1,IF(Dissimilarity!NZ11="X",1,0))</f>
        <v>0</v>
      </c>
      <c r="OA8">
        <f>IF(SUM(Dissimilarity!OA11)&gt;0,1,IF(Dissimilarity!OA11="X",1,0))</f>
        <v>0</v>
      </c>
      <c r="OB8">
        <f>IF(SUM(Dissimilarity!OB11)&gt;0,1,IF(Dissimilarity!OB11="X",1,0))</f>
        <v>0</v>
      </c>
      <c r="OC8">
        <f>IF(SUM(Dissimilarity!OC11)&gt;0,1,IF(Dissimilarity!OC11="X",1,0))</f>
        <v>0</v>
      </c>
      <c r="OD8">
        <f>IF(SUM(Dissimilarity!OD11)&gt;0,1,IF(Dissimilarity!OD11="X",1,0))</f>
        <v>0</v>
      </c>
      <c r="OE8">
        <f>IF(SUM(Dissimilarity!OE11)&gt;0,1,IF(Dissimilarity!OE11="X",1,0))</f>
        <v>0</v>
      </c>
      <c r="OF8">
        <f>IF(SUM(Dissimilarity!OF11)&gt;0,1,IF(Dissimilarity!OF11="X",1,0))</f>
        <v>0</v>
      </c>
      <c r="OG8">
        <f>IF(SUM(Dissimilarity!OG11)&gt;0,1,IF(Dissimilarity!OG11="X",1,0))</f>
        <v>0</v>
      </c>
      <c r="OH8">
        <f>IF(SUM(Dissimilarity!OH11)&gt;0,1,IF(Dissimilarity!OH11="X",1,0))</f>
        <v>0</v>
      </c>
      <c r="OI8">
        <f>IF(SUM(Dissimilarity!OI11)&gt;0,1,IF(Dissimilarity!OI11="X",1,0))</f>
        <v>0</v>
      </c>
      <c r="OJ8">
        <f>IF(SUM(Dissimilarity!OJ11)&gt;0,1,IF(Dissimilarity!OJ11="X",1,0))</f>
        <v>0</v>
      </c>
      <c r="OK8">
        <f>IF(SUM(Dissimilarity!OK11)&gt;0,1,IF(Dissimilarity!OK11="X",1,0))</f>
        <v>0</v>
      </c>
      <c r="OL8">
        <f>IF(SUM(Dissimilarity!OL11)&gt;0,1,IF(Dissimilarity!OL11="X",1,0))</f>
        <v>0</v>
      </c>
      <c r="OM8">
        <f>IF(SUM(Dissimilarity!OM11)&gt;0,1,IF(Dissimilarity!OM11="X",1,0))</f>
        <v>0</v>
      </c>
      <c r="ON8">
        <f>IF(SUM(Dissimilarity!ON11)&gt;0,1,IF(Dissimilarity!ON11="X",1,0))</f>
        <v>0</v>
      </c>
      <c r="OO8">
        <f>IF(SUM(Dissimilarity!OO11)&gt;0,1,IF(Dissimilarity!OO11="X",1,0))</f>
        <v>0</v>
      </c>
      <c r="OP8">
        <f>IF(SUM(Dissimilarity!OP11)&gt;0,1,IF(Dissimilarity!OP11="X",1,0))</f>
        <v>0</v>
      </c>
      <c r="OQ8">
        <f>IF(SUM(Dissimilarity!OQ11)&gt;0,1,IF(Dissimilarity!OQ11="X",1,0))</f>
        <v>0</v>
      </c>
      <c r="OR8">
        <f>IF(SUM(Dissimilarity!OR11)&gt;0,1,IF(Dissimilarity!OR11="X",1,0))</f>
        <v>0</v>
      </c>
      <c r="OS8">
        <f>IF(SUM(Dissimilarity!OS11)&gt;0,1,IF(Dissimilarity!OS11="X",1,0))</f>
        <v>0</v>
      </c>
      <c r="OT8">
        <f>IF(SUM(Dissimilarity!OT11)&gt;0,1,IF(Dissimilarity!OT11="X",1,0))</f>
        <v>0</v>
      </c>
      <c r="OU8">
        <f>IF(SUM(Dissimilarity!OU11)&gt;0,1,IF(Dissimilarity!OU11="X",1,0))</f>
        <v>0</v>
      </c>
      <c r="OV8">
        <f>IF(SUM(Dissimilarity!OV11)&gt;0,1,IF(Dissimilarity!OV11="X",1,0))</f>
        <v>0</v>
      </c>
      <c r="OW8">
        <f>IF(SUM(Dissimilarity!OW11)&gt;0,1,IF(Dissimilarity!OW11="X",1,0))</f>
        <v>0</v>
      </c>
      <c r="OX8">
        <f>IF(SUM(Dissimilarity!OX11)&gt;0,1,IF(Dissimilarity!OX11="X",1,0))</f>
        <v>0</v>
      </c>
      <c r="OY8">
        <f>IF(SUM(Dissimilarity!OY11)&gt;0,1,IF(Dissimilarity!OY11="X",1,0))</f>
        <v>1</v>
      </c>
      <c r="OZ8">
        <f>IF(SUM(Dissimilarity!OZ11)&gt;0,1,IF(Dissimilarity!OZ11="X",1,0))</f>
        <v>0</v>
      </c>
      <c r="PA8">
        <f>IF(SUM(Dissimilarity!PA11)&gt;0,1,IF(Dissimilarity!PA11="X",1,0))</f>
        <v>0</v>
      </c>
      <c r="PB8">
        <f>IF(SUM(Dissimilarity!PB11)&gt;0,1,IF(Dissimilarity!PB11="X",1,0))</f>
        <v>0</v>
      </c>
      <c r="PC8">
        <f>IF(SUM(Dissimilarity!PC11)&gt;0,1,IF(Dissimilarity!PC11="X",1,0))</f>
        <v>0</v>
      </c>
      <c r="PD8">
        <f>IF(SUM(Dissimilarity!PD11)&gt;0,1,IF(Dissimilarity!PD11="X",1,0))</f>
        <v>0</v>
      </c>
      <c r="PE8">
        <f>IF(SUM(Dissimilarity!PE11)&gt;0,1,IF(Dissimilarity!PE11="X",1,0))</f>
        <v>0</v>
      </c>
      <c r="PF8">
        <f>IF(SUM(Dissimilarity!PF11)&gt;0,1,IF(Dissimilarity!PF11="X",1,0))</f>
        <v>0</v>
      </c>
      <c r="PG8">
        <f>IF(SUM(Dissimilarity!PG11)&gt;0,1,IF(Dissimilarity!PG11="X",1,0))</f>
        <v>0</v>
      </c>
      <c r="PH8">
        <f>IF(SUM(Dissimilarity!PH11)&gt;0,1,IF(Dissimilarity!PH11="X",1,0))</f>
        <v>0</v>
      </c>
      <c r="PI8">
        <f>IF(SUM(Dissimilarity!PI11)&gt;0,1,IF(Dissimilarity!PI11="X",1,0))</f>
        <v>0</v>
      </c>
      <c r="PJ8">
        <f>IF(SUM(Dissimilarity!PJ11)&gt;0,1,IF(Dissimilarity!PJ11="X",1,0))</f>
        <v>0</v>
      </c>
      <c r="PK8">
        <f>IF(SUM(Dissimilarity!PK11)&gt;0,1,IF(Dissimilarity!PK11="X",1,0))</f>
        <v>0</v>
      </c>
      <c r="PL8">
        <f>IF(SUM(Dissimilarity!PL11)&gt;0,1,IF(Dissimilarity!PL11="X",1,0))</f>
        <v>0</v>
      </c>
      <c r="PM8">
        <f>IF(SUM(Dissimilarity!PM11)&gt;0,1,IF(Dissimilarity!PM11="X",1,0))</f>
        <v>0</v>
      </c>
      <c r="PN8">
        <f>IF(SUM(Dissimilarity!PN11)&gt;0,1,IF(Dissimilarity!PN11="X",1,0))</f>
        <v>0</v>
      </c>
      <c r="PO8">
        <f>IF(SUM(Dissimilarity!PO11)&gt;0,1,IF(Dissimilarity!PO11="X",1,0))</f>
        <v>1</v>
      </c>
      <c r="PP8">
        <f>IF(SUM(Dissimilarity!PP11)&gt;0,1,IF(Dissimilarity!PP11="X",1,0))</f>
        <v>0</v>
      </c>
      <c r="PQ8">
        <f>IF(SUM(Dissimilarity!PQ11)&gt;0,1,IF(Dissimilarity!PQ11="X",1,0))</f>
        <v>1</v>
      </c>
      <c r="PR8">
        <f>IF(SUM(Dissimilarity!PR11)&gt;0,1,IF(Dissimilarity!PR11="X",1,0))</f>
        <v>0</v>
      </c>
      <c r="PS8">
        <f>IF(SUM(Dissimilarity!PS11)&gt;0,1,IF(Dissimilarity!PS11="X",1,0))</f>
        <v>0</v>
      </c>
      <c r="PT8">
        <f>IF(SUM(Dissimilarity!PT11)&gt;0,1,IF(Dissimilarity!PT11="X",1,0))</f>
        <v>1</v>
      </c>
      <c r="PU8">
        <f>IF(SUM(Dissimilarity!PU11)&gt;0,1,IF(Dissimilarity!PU11="X",1,0))</f>
        <v>0</v>
      </c>
      <c r="PV8">
        <f>IF(SUM(Dissimilarity!PV11)&gt;0,1,IF(Dissimilarity!PV11="X",1,0))</f>
        <v>0</v>
      </c>
      <c r="PW8">
        <f>IF(SUM(Dissimilarity!PW11)&gt;0,1,IF(Dissimilarity!PW11="X",1,0))</f>
        <v>0</v>
      </c>
      <c r="PX8">
        <f>IF(SUM(Dissimilarity!PX11)&gt;0,1,IF(Dissimilarity!PX11="X",1,0))</f>
        <v>0</v>
      </c>
      <c r="PY8">
        <f>IF(SUM(Dissimilarity!PY11)&gt;0,1,IF(Dissimilarity!PY11="X",1,0))</f>
        <v>1</v>
      </c>
      <c r="PZ8">
        <f>IF(SUM(Dissimilarity!PZ11)&gt;0,1,IF(Dissimilarity!PZ11="X",1,0))</f>
        <v>0</v>
      </c>
      <c r="QA8">
        <f>IF(SUM(Dissimilarity!QA11)&gt;0,1,IF(Dissimilarity!QA11="X",1,0))</f>
        <v>0</v>
      </c>
      <c r="QB8">
        <f>IF(SUM(Dissimilarity!QB11)&gt;0,1,IF(Dissimilarity!QB11="X",1,0))</f>
        <v>0</v>
      </c>
      <c r="QC8">
        <f>IF(SUM(Dissimilarity!QC11)&gt;0,1,IF(Dissimilarity!QC11="X",1,0))</f>
        <v>0</v>
      </c>
      <c r="QD8">
        <f>IF(SUM(Dissimilarity!QD11)&gt;0,1,IF(Dissimilarity!QD11="X",1,0))</f>
        <v>0</v>
      </c>
      <c r="QE8">
        <f>IF(SUM(Dissimilarity!QE11)&gt;0,1,IF(Dissimilarity!QE11="X",1,0))</f>
        <v>0</v>
      </c>
      <c r="QF8">
        <f>IF(SUM(Dissimilarity!QF11)&gt;0,1,IF(Dissimilarity!QF11="X",1,0))</f>
        <v>0</v>
      </c>
      <c r="QG8">
        <f>IF(SUM(Dissimilarity!QG11)&gt;0,1,IF(Dissimilarity!QG11="X",1,0))</f>
        <v>0</v>
      </c>
      <c r="QH8">
        <f>IF(SUM(Dissimilarity!QH11)&gt;0,1,IF(Dissimilarity!QH11="X",1,0))</f>
        <v>0</v>
      </c>
      <c r="QI8">
        <f>IF(SUM(Dissimilarity!QI11)&gt;0,1,IF(Dissimilarity!QI11="X",1,0))</f>
        <v>0</v>
      </c>
      <c r="QJ8">
        <f>IF(SUM(Dissimilarity!QJ11)&gt;0,1,IF(Dissimilarity!QJ11="X",1,0))</f>
        <v>0</v>
      </c>
      <c r="QK8">
        <f>IF(SUM(Dissimilarity!QK11)&gt;0,1,IF(Dissimilarity!QK11="X",1,0))</f>
        <v>0</v>
      </c>
      <c r="QL8">
        <f>IF(SUM(Dissimilarity!QL11)&gt;0,1,IF(Dissimilarity!QL11="X",1,0))</f>
        <v>0</v>
      </c>
      <c r="QM8">
        <f>IF(SUM(Dissimilarity!QM11)&gt;0,1,IF(Dissimilarity!QM11="X",1,0))</f>
        <v>0</v>
      </c>
      <c r="QN8">
        <f>IF(SUM(Dissimilarity!QN11)&gt;0,1,IF(Dissimilarity!QN11="X",1,0))</f>
        <v>0</v>
      </c>
      <c r="QO8">
        <f>IF(SUM(Dissimilarity!QO11)&gt;0,1,IF(Dissimilarity!QO11="X",1,0))</f>
        <v>1</v>
      </c>
      <c r="QP8">
        <f>IF(SUM(Dissimilarity!QP11)&gt;0,1,IF(Dissimilarity!QP11="X",1,0))</f>
        <v>0</v>
      </c>
      <c r="QQ8">
        <f>IF(SUM(Dissimilarity!QQ11)&gt;0,1,IF(Dissimilarity!QQ11="X",1,0))</f>
        <v>0</v>
      </c>
      <c r="QR8">
        <f>IF(SUM(Dissimilarity!QR11)&gt;0,1,IF(Dissimilarity!QR11="X",1,0))</f>
        <v>0</v>
      </c>
      <c r="QS8">
        <f>IF(SUM(Dissimilarity!QS11)&gt;0,1,IF(Dissimilarity!QS11="X",1,0))</f>
        <v>0</v>
      </c>
      <c r="QT8">
        <f>IF(SUM(Dissimilarity!QT11)&gt;0,1,IF(Dissimilarity!QT11="X",1,0))</f>
        <v>0</v>
      </c>
      <c r="QU8">
        <f>IF(SUM(Dissimilarity!QU11)&gt;0,1,IF(Dissimilarity!QU11="X",1,0))</f>
        <v>0</v>
      </c>
      <c r="QV8">
        <f>IF(SUM(Dissimilarity!QV11)&gt;0,1,IF(Dissimilarity!QV11="X",1,0))</f>
        <v>0</v>
      </c>
      <c r="QW8">
        <f>IF(SUM(Dissimilarity!QW11)&gt;0,1,IF(Dissimilarity!QW11="X",1,0))</f>
        <v>0</v>
      </c>
      <c r="QX8">
        <f>IF(SUM(Dissimilarity!QX11)&gt;0,1,IF(Dissimilarity!QX11="X",1,0))</f>
        <v>1</v>
      </c>
      <c r="QY8">
        <f>IF(SUM(Dissimilarity!QY11)&gt;0,1,IF(Dissimilarity!QY11="X",1,0))</f>
        <v>0</v>
      </c>
      <c r="QZ8">
        <f>IF(SUM(Dissimilarity!QZ11)&gt;0,1,IF(Dissimilarity!QZ11="X",1,0))</f>
        <v>0</v>
      </c>
      <c r="RA8">
        <f>IF(SUM(Dissimilarity!RA11)&gt;0,1,IF(Dissimilarity!RA11="X",1,0))</f>
        <v>0</v>
      </c>
      <c r="RB8">
        <f>IF(SUM(Dissimilarity!RB11)&gt;0,1,IF(Dissimilarity!RB11="X",1,0))</f>
        <v>1</v>
      </c>
      <c r="RC8">
        <f>IF(SUM(Dissimilarity!RC11)&gt;0,1,IF(Dissimilarity!RC11="X",1,0))</f>
        <v>0</v>
      </c>
      <c r="RD8">
        <f>IF(SUM(Dissimilarity!RD11)&gt;0,1,IF(Dissimilarity!RD11="X",1,0))</f>
        <v>0</v>
      </c>
      <c r="RE8">
        <f>IF(SUM(Dissimilarity!RE11)&gt;0,1,IF(Dissimilarity!RE11="X",1,0))</f>
        <v>0</v>
      </c>
      <c r="RF8">
        <f>IF(SUM(Dissimilarity!RF11)&gt;0,1,IF(Dissimilarity!RF11="X",1,0))</f>
        <v>0</v>
      </c>
      <c r="RG8">
        <f>IF(SUM(Dissimilarity!RG11)&gt;0,1,IF(Dissimilarity!RG11="X",1,0))</f>
        <v>0</v>
      </c>
      <c r="RH8">
        <f>IF(SUM(Dissimilarity!RH11)&gt;0,1,IF(Dissimilarity!RH11="X",1,0))</f>
        <v>0</v>
      </c>
      <c r="RI8">
        <f>IF(SUM(Dissimilarity!RI11)&gt;0,1,IF(Dissimilarity!RI11="X",1,0))</f>
        <v>0</v>
      </c>
      <c r="RJ8">
        <f>IF(SUM(Dissimilarity!RJ11)&gt;0,1,IF(Dissimilarity!RJ11="X",1,0))</f>
        <v>0</v>
      </c>
      <c r="RK8">
        <f>IF(SUM(Dissimilarity!RK11)&gt;0,1,IF(Dissimilarity!RK11="X",1,0))</f>
        <v>1</v>
      </c>
      <c r="RL8">
        <f>IF(SUM(Dissimilarity!RL11)&gt;0,1,IF(Dissimilarity!RL11="X",1,0))</f>
        <v>0</v>
      </c>
      <c r="RM8">
        <f>IF(SUM(Dissimilarity!RM11)&gt;0,1,IF(Dissimilarity!RM11="X",1,0))</f>
        <v>0</v>
      </c>
      <c r="RN8">
        <f>IF(SUM(Dissimilarity!RN11)&gt;0,1,IF(Dissimilarity!RN11="X",1,0))</f>
        <v>0</v>
      </c>
      <c r="RO8">
        <f>IF(SUM(Dissimilarity!RO11)&gt;0,1,IF(Dissimilarity!RO11="X",1,0))</f>
        <v>0</v>
      </c>
      <c r="RP8">
        <f>IF(SUM(Dissimilarity!RP11)&gt;0,1,IF(Dissimilarity!RP11="X",1,0))</f>
        <v>0</v>
      </c>
      <c r="RQ8">
        <f>IF(SUM(Dissimilarity!RQ11)&gt;0,1,IF(Dissimilarity!RQ11="X",1,0))</f>
        <v>0</v>
      </c>
      <c r="RR8">
        <f>IF(SUM(Dissimilarity!RR11)&gt;0,1,IF(Dissimilarity!RR11="X",1,0))</f>
        <v>0</v>
      </c>
      <c r="RS8">
        <f>IF(SUM(Dissimilarity!RS11)&gt;0,1,IF(Dissimilarity!RS11="X",1,0))</f>
        <v>1</v>
      </c>
      <c r="RT8">
        <f>IF(SUM(Dissimilarity!RT11)&gt;0,1,IF(Dissimilarity!RT11="X",1,0))</f>
        <v>0</v>
      </c>
      <c r="RU8">
        <f>IF(SUM(Dissimilarity!RU11)&gt;0,1,IF(Dissimilarity!RU11="X",1,0))</f>
        <v>0</v>
      </c>
      <c r="RV8">
        <f>IF(SUM(Dissimilarity!RV11)&gt;0,1,IF(Dissimilarity!RV11="X",1,0))</f>
        <v>0</v>
      </c>
      <c r="RW8">
        <f>IF(SUM(Dissimilarity!RW11)&gt;0,1,IF(Dissimilarity!RW11="X",1,0))</f>
        <v>0</v>
      </c>
      <c r="RX8">
        <f>IF(SUM(Dissimilarity!RX11)&gt;0,1,IF(Dissimilarity!RX11="X",1,0))</f>
        <v>0</v>
      </c>
      <c r="RY8">
        <f>IF(SUM(Dissimilarity!RY11)&gt;0,1,IF(Dissimilarity!RY11="X",1,0))</f>
        <v>0</v>
      </c>
      <c r="RZ8">
        <f>IF(SUM(Dissimilarity!RZ11)&gt;0,1,IF(Dissimilarity!RZ11="X",1,0))</f>
        <v>0</v>
      </c>
      <c r="SA8">
        <f>IF(SUM(Dissimilarity!SA11)&gt;0,1,IF(Dissimilarity!SA11="X",1,0))</f>
        <v>0</v>
      </c>
      <c r="SB8">
        <f>IF(SUM(Dissimilarity!SB11)&gt;0,1,IF(Dissimilarity!SB11="X",1,0))</f>
        <v>0</v>
      </c>
      <c r="SC8">
        <f>IF(SUM(Dissimilarity!SC11)&gt;0,1,IF(Dissimilarity!SC11="X",1,0))</f>
        <v>0</v>
      </c>
      <c r="SD8">
        <f>IF(SUM(Dissimilarity!SD11)&gt;0,1,IF(Dissimilarity!SD11="X",1,0))</f>
        <v>0</v>
      </c>
      <c r="SE8">
        <f>IF(SUM(Dissimilarity!SE11)&gt;0,1,IF(Dissimilarity!SE11="X",1,0))</f>
        <v>0</v>
      </c>
      <c r="SF8">
        <f>IF(SUM(Dissimilarity!SF11)&gt;0,1,IF(Dissimilarity!SF11="X",1,0))</f>
        <v>0</v>
      </c>
      <c r="SG8">
        <f>IF(SUM(Dissimilarity!SG11)&gt;0,1,IF(Dissimilarity!SG11="X",1,0))</f>
        <v>0</v>
      </c>
      <c r="SH8">
        <f>IF(SUM(Dissimilarity!SH11)&gt;0,1,IF(Dissimilarity!SH11="X",1,0))</f>
        <v>0</v>
      </c>
      <c r="SI8">
        <f>IF(SUM(Dissimilarity!SI11)&gt;0,1,IF(Dissimilarity!SI11="X",1,0))</f>
        <v>0</v>
      </c>
      <c r="SJ8">
        <f>IF(SUM(Dissimilarity!SJ11)&gt;0,1,IF(Dissimilarity!SJ11="X",1,0))</f>
        <v>0</v>
      </c>
      <c r="SK8">
        <f>IF(SUM(Dissimilarity!SK11)&gt;0,1,IF(Dissimilarity!SK11="X",1,0))</f>
        <v>0</v>
      </c>
      <c r="SL8">
        <f>IF(SUM(Dissimilarity!SL11)&gt;0,1,IF(Dissimilarity!SL11="X",1,0))</f>
        <v>0</v>
      </c>
      <c r="SM8">
        <f>IF(SUM(Dissimilarity!SM11)&gt;0,1,IF(Dissimilarity!SM11="X",1,0))</f>
        <v>0</v>
      </c>
      <c r="SN8">
        <f>IF(SUM(Dissimilarity!SN11)&gt;0,1,IF(Dissimilarity!SN11="X",1,0))</f>
        <v>0</v>
      </c>
      <c r="SO8">
        <f>IF(SUM(Dissimilarity!SO11)&gt;0,1,IF(Dissimilarity!SO11="X",1,0))</f>
        <v>0</v>
      </c>
      <c r="SP8">
        <f>IF(SUM(Dissimilarity!SP11)&gt;0,1,IF(Dissimilarity!SP11="X",1,0))</f>
        <v>0</v>
      </c>
      <c r="SQ8">
        <f>IF(SUM(Dissimilarity!SQ11)&gt;0,1,IF(Dissimilarity!SQ11="X",1,0))</f>
        <v>0</v>
      </c>
      <c r="SR8">
        <f>IF(SUM(Dissimilarity!SR11)&gt;0,1,IF(Dissimilarity!SR11="X",1,0))</f>
        <v>0</v>
      </c>
      <c r="SS8">
        <f>IF(SUM(Dissimilarity!SS11)&gt;0,1,IF(Dissimilarity!SS11="X",1,0))</f>
        <v>0</v>
      </c>
      <c r="ST8">
        <f>IF(SUM(Dissimilarity!ST11)&gt;0,1,IF(Dissimilarity!ST11="X",1,0))</f>
        <v>0</v>
      </c>
      <c r="SU8">
        <f>IF(SUM(Dissimilarity!SU11)&gt;0,1,IF(Dissimilarity!SU11="X",1,0))</f>
        <v>0</v>
      </c>
      <c r="SV8">
        <f>IF(SUM(Dissimilarity!SV11)&gt;0,1,IF(Dissimilarity!SV11="X",1,0))</f>
        <v>0</v>
      </c>
      <c r="SW8">
        <f>IF(SUM(Dissimilarity!SW11)&gt;0,1,IF(Dissimilarity!SW11="X",1,0))</f>
        <v>0</v>
      </c>
      <c r="SX8">
        <f>IF(SUM(Dissimilarity!SX11)&gt;0,1,IF(Dissimilarity!SX11="X",1,0))</f>
        <v>0</v>
      </c>
      <c r="SY8">
        <f>IF(SUM(Dissimilarity!SY11)&gt;0,1,IF(Dissimilarity!SY11="X",1,0))</f>
        <v>0</v>
      </c>
      <c r="SZ8">
        <f>IF(SUM(Dissimilarity!SZ11)&gt;0,1,IF(Dissimilarity!SZ11="X",1,0))</f>
        <v>0</v>
      </c>
      <c r="TA8">
        <f>IF(SUM(Dissimilarity!TA11)&gt;0,1,IF(Dissimilarity!TA11="X",1,0))</f>
        <v>0</v>
      </c>
      <c r="TB8">
        <f>IF(SUM(Dissimilarity!TB11)&gt;0,1,IF(Dissimilarity!TB11="X",1,0))</f>
        <v>0</v>
      </c>
      <c r="TC8">
        <f>IF(SUM(Dissimilarity!TC11)&gt;0,1,IF(Dissimilarity!TC11="X",1,0))</f>
        <v>0</v>
      </c>
      <c r="TD8">
        <f>IF(SUM(Dissimilarity!TD11)&gt;0,1,IF(Dissimilarity!TD11="X",1,0))</f>
        <v>0</v>
      </c>
      <c r="TE8">
        <f>IF(SUM(Dissimilarity!TE11)&gt;0,1,IF(Dissimilarity!TE11="X",1,0))</f>
        <v>0</v>
      </c>
      <c r="TF8">
        <f>IF(SUM(Dissimilarity!TF11)&gt;0,1,IF(Dissimilarity!TF11="X",1,0))</f>
        <v>0</v>
      </c>
      <c r="TG8">
        <f>IF(SUM(Dissimilarity!TG11)&gt;0,1,IF(Dissimilarity!TG11="X",1,0))</f>
        <v>0</v>
      </c>
      <c r="TH8">
        <f>IF(SUM(Dissimilarity!TH11)&gt;0,1,IF(Dissimilarity!TH11="X",1,0))</f>
        <v>0</v>
      </c>
      <c r="TI8">
        <f>IF(SUM(Dissimilarity!TI11)&gt;0,1,IF(Dissimilarity!TI11="X",1,0))</f>
        <v>0</v>
      </c>
      <c r="TJ8">
        <f>IF(SUM(Dissimilarity!TJ11)&gt;0,1,IF(Dissimilarity!TJ11="X",1,0))</f>
        <v>0</v>
      </c>
      <c r="TK8">
        <f>IF(SUM(Dissimilarity!TK11)&gt;0,1,IF(Dissimilarity!TK11="X",1,0))</f>
        <v>0</v>
      </c>
      <c r="TL8">
        <f>IF(SUM(Dissimilarity!TL11)&gt;0,1,IF(Dissimilarity!TL11="X",1,0))</f>
        <v>0</v>
      </c>
      <c r="TM8">
        <f>IF(SUM(Dissimilarity!TM11)&gt;0,1,IF(Dissimilarity!TM11="X",1,0))</f>
        <v>0</v>
      </c>
      <c r="TN8">
        <f>IF(SUM(Dissimilarity!TN11)&gt;0,1,IF(Dissimilarity!TN11="X",1,0))</f>
        <v>0</v>
      </c>
      <c r="TO8">
        <f>IF(SUM(Dissimilarity!TO11)&gt;0,1,IF(Dissimilarity!TO11="X",1,0))</f>
        <v>0</v>
      </c>
      <c r="TP8">
        <f>IF(SUM(Dissimilarity!TP11)&gt;0,1,IF(Dissimilarity!TP11="X",1,0))</f>
        <v>0</v>
      </c>
      <c r="TQ8">
        <f>IF(SUM(Dissimilarity!TQ11)&gt;0,1,IF(Dissimilarity!TQ11="X",1,0))</f>
        <v>0</v>
      </c>
      <c r="TR8">
        <f>IF(SUM(Dissimilarity!TR11)&gt;0,1,IF(Dissimilarity!TR11="X",1,0))</f>
        <v>0</v>
      </c>
      <c r="TS8">
        <f>IF(SUM(Dissimilarity!TS11)&gt;0,1,IF(Dissimilarity!TS11="X",1,0))</f>
        <v>0</v>
      </c>
      <c r="TT8">
        <f>IF(SUM(Dissimilarity!TT11)&gt;0,1,IF(Dissimilarity!TT11="X",1,0))</f>
        <v>0</v>
      </c>
      <c r="TU8">
        <f>IF(SUM(Dissimilarity!TU11)&gt;0,1,IF(Dissimilarity!TU11="X",1,0))</f>
        <v>0</v>
      </c>
      <c r="TV8">
        <f>IF(SUM(Dissimilarity!TV11)&gt;0,1,IF(Dissimilarity!TV11="X",1,0))</f>
        <v>1</v>
      </c>
      <c r="TW8">
        <f>IF(SUM(Dissimilarity!TW11)&gt;0,1,IF(Dissimilarity!TW11="X",1,0))</f>
        <v>1</v>
      </c>
      <c r="TX8">
        <f>IF(SUM(Dissimilarity!TX11)&gt;0,1,IF(Dissimilarity!TX11="X",1,0))</f>
        <v>1</v>
      </c>
      <c r="TY8">
        <f>IF(SUM(Dissimilarity!TY11)&gt;0,1,IF(Dissimilarity!TY11="X",1,0))</f>
        <v>0</v>
      </c>
      <c r="TZ8">
        <f>IF(SUM(Dissimilarity!TZ11)&gt;0,1,IF(Dissimilarity!TZ11="X",1,0))</f>
        <v>0</v>
      </c>
      <c r="UA8">
        <f>IF(SUM(Dissimilarity!UA11)&gt;0,1,IF(Dissimilarity!UA11="X",1,0))</f>
        <v>0</v>
      </c>
      <c r="UB8">
        <f>IF(SUM(Dissimilarity!UB11)&gt;0,1,IF(Dissimilarity!UB11="X",1,0))</f>
        <v>1</v>
      </c>
      <c r="UC8">
        <f>IF(SUM(Dissimilarity!UC11)&gt;0,1,IF(Dissimilarity!UC11="X",1,0))</f>
        <v>0</v>
      </c>
      <c r="UD8">
        <f>IF(SUM(Dissimilarity!UD11)&gt;0,1,IF(Dissimilarity!UD11="X",1,0))</f>
        <v>1</v>
      </c>
      <c r="UE8">
        <f>IF(SUM(Dissimilarity!UE11)&gt;0,1,IF(Dissimilarity!UE11="X",1,0))</f>
        <v>0</v>
      </c>
      <c r="UF8">
        <f>IF(SUM(Dissimilarity!UF11)&gt;0,1,IF(Dissimilarity!UF11="X",1,0))</f>
        <v>0</v>
      </c>
      <c r="UG8">
        <f>IF(SUM(Dissimilarity!UG11)&gt;0,1,IF(Dissimilarity!UG11="X",1,0))</f>
        <v>1</v>
      </c>
      <c r="UH8">
        <f>IF(SUM(Dissimilarity!UH11)&gt;0,1,IF(Dissimilarity!UH11="X",1,0))</f>
        <v>0</v>
      </c>
      <c r="UI8">
        <f>IF(SUM(Dissimilarity!UI11)&gt;0,1,IF(Dissimilarity!UI11="X",1,0))</f>
        <v>0</v>
      </c>
      <c r="UJ8">
        <f>IF(SUM(Dissimilarity!UJ11)&gt;0,1,IF(Dissimilarity!UJ11="X",1,0))</f>
        <v>1</v>
      </c>
      <c r="UK8">
        <f>IF(SUM(Dissimilarity!UK11)&gt;0,1,IF(Dissimilarity!UK11="X",1,0))</f>
        <v>0</v>
      </c>
      <c r="UL8">
        <f>IF(SUM(Dissimilarity!UL11)&gt;0,1,IF(Dissimilarity!UL11="X",1,0))</f>
        <v>0</v>
      </c>
      <c r="UM8">
        <f>IF(SUM(Dissimilarity!UM11)&gt;0,1,IF(Dissimilarity!UM11="X",1,0))</f>
        <v>0</v>
      </c>
      <c r="UN8">
        <f>IF(SUM(Dissimilarity!UN11)&gt;0,1,IF(Dissimilarity!UN11="X",1,0))</f>
        <v>1</v>
      </c>
      <c r="UO8">
        <f>IF(SUM(Dissimilarity!UO11)&gt;0,1,IF(Dissimilarity!UO11="X",1,0))</f>
        <v>0</v>
      </c>
      <c r="UP8">
        <f>IF(SUM(Dissimilarity!UP11)&gt;0,1,IF(Dissimilarity!UP11="X",1,0))</f>
        <v>1</v>
      </c>
      <c r="UQ8">
        <f>IF(SUM(Dissimilarity!UQ11)&gt;0,1,IF(Dissimilarity!UQ11="X",1,0))</f>
        <v>0</v>
      </c>
      <c r="UR8">
        <f>IF(SUM(Dissimilarity!UR11)&gt;0,1,IF(Dissimilarity!UR11="X",1,0))</f>
        <v>0</v>
      </c>
      <c r="US8">
        <f>IF(SUM(Dissimilarity!US11)&gt;0,1,IF(Dissimilarity!US11="X",1,0))</f>
        <v>0</v>
      </c>
      <c r="UT8">
        <f>IF(SUM(Dissimilarity!UT11)&gt;0,1,IF(Dissimilarity!UT11="X",1,0))</f>
        <v>0</v>
      </c>
      <c r="UU8">
        <f>IF(SUM(Dissimilarity!UU11)&gt;0,1,IF(Dissimilarity!UU11="X",1,0))</f>
        <v>0</v>
      </c>
      <c r="UV8">
        <f>IF(SUM(Dissimilarity!UV11)&gt;0,1,IF(Dissimilarity!UV11="X",1,0))</f>
        <v>0</v>
      </c>
      <c r="UW8">
        <f>IF(SUM(Dissimilarity!UW11)&gt;0,1,IF(Dissimilarity!UW11="X",1,0))</f>
        <v>0</v>
      </c>
      <c r="UX8">
        <f>IF(SUM(Dissimilarity!UX11)&gt;0,1,IF(Dissimilarity!UX11="X",1,0))</f>
        <v>0</v>
      </c>
      <c r="UY8">
        <f>IF(SUM(Dissimilarity!UY11)&gt;0,1,IF(Dissimilarity!UY11="X",1,0))</f>
        <v>0</v>
      </c>
      <c r="UZ8">
        <f>IF(SUM(Dissimilarity!UZ11)&gt;0,1,IF(Dissimilarity!UZ11="X",1,0))</f>
        <v>0</v>
      </c>
      <c r="VA8">
        <f>IF(SUM(Dissimilarity!VA11)&gt;0,1,IF(Dissimilarity!VA11="X",1,0))</f>
        <v>0</v>
      </c>
      <c r="VB8">
        <f>IF(SUM(Dissimilarity!VB11)&gt;0,1,IF(Dissimilarity!VB11="X",1,0))</f>
        <v>0</v>
      </c>
      <c r="VC8">
        <f>IF(SUM(Dissimilarity!VC11)&gt;0,1,IF(Dissimilarity!VC11="X",1,0))</f>
        <v>0</v>
      </c>
      <c r="VD8">
        <f>IF(SUM(Dissimilarity!VD11)&gt;0,1,IF(Dissimilarity!VD11="X",1,0))</f>
        <v>0</v>
      </c>
      <c r="VE8">
        <f>IF(SUM(Dissimilarity!VE11)&gt;0,1,IF(Dissimilarity!VE11="X",1,0))</f>
        <v>0</v>
      </c>
      <c r="VF8">
        <f>IF(SUM(Dissimilarity!VF11)&gt;0,1,IF(Dissimilarity!VF11="X",1,0))</f>
        <v>0</v>
      </c>
      <c r="VG8">
        <f>IF(SUM(Dissimilarity!VG11)&gt;0,1,IF(Dissimilarity!VG11="X",1,0))</f>
        <v>0</v>
      </c>
      <c r="VH8">
        <f>IF(SUM(Dissimilarity!VH11)&gt;0,1,IF(Dissimilarity!VH11="X",1,0))</f>
        <v>0</v>
      </c>
      <c r="VI8">
        <f>IF(SUM(Dissimilarity!VI11)&gt;0,1,IF(Dissimilarity!VI11="X",1,0))</f>
        <v>0</v>
      </c>
      <c r="VJ8">
        <f>IF(SUM(Dissimilarity!VJ11)&gt;0,1,IF(Dissimilarity!VJ11="X",1,0))</f>
        <v>0</v>
      </c>
      <c r="VK8">
        <f>IF(SUM(Dissimilarity!VK11)&gt;0,1,IF(Dissimilarity!VK11="X",1,0))</f>
        <v>0</v>
      </c>
      <c r="VL8">
        <f>IF(SUM(Dissimilarity!VL11)&gt;0,1,IF(Dissimilarity!VL11="X",1,0))</f>
        <v>1</v>
      </c>
      <c r="VM8">
        <f>IF(SUM(Dissimilarity!VM11)&gt;0,1,IF(Dissimilarity!VM11="X",1,0))</f>
        <v>0</v>
      </c>
      <c r="VN8">
        <f>IF(SUM(Dissimilarity!VN11)&gt;0,1,IF(Dissimilarity!VN11="X",1,0))</f>
        <v>0</v>
      </c>
      <c r="VO8">
        <f>IF(SUM(Dissimilarity!VO11)&gt;0,1,IF(Dissimilarity!VO11="X",1,0))</f>
        <v>0</v>
      </c>
      <c r="VP8">
        <f>IF(SUM(Dissimilarity!VP11)&gt;0,1,IF(Dissimilarity!VP11="X",1,0))</f>
        <v>0</v>
      </c>
      <c r="VQ8">
        <f>IF(SUM(Dissimilarity!VQ11)&gt;0,1,IF(Dissimilarity!VQ11="X",1,0))</f>
        <v>1</v>
      </c>
      <c r="VR8">
        <f>IF(SUM(Dissimilarity!VR11)&gt;0,1,IF(Dissimilarity!VR11="X",1,0))</f>
        <v>0</v>
      </c>
      <c r="VS8">
        <f>IF(SUM(Dissimilarity!VS11)&gt;0,1,IF(Dissimilarity!VS11="X",1,0))</f>
        <v>0</v>
      </c>
      <c r="VT8">
        <f>IF(SUM(Dissimilarity!VT11)&gt;0,1,IF(Dissimilarity!VT11="X",1,0))</f>
        <v>0</v>
      </c>
      <c r="VU8">
        <f>IF(SUM(Dissimilarity!VU11)&gt;0,1,IF(Dissimilarity!VU11="X",1,0))</f>
        <v>0</v>
      </c>
      <c r="VV8">
        <f>IF(SUM(Dissimilarity!VV11)&gt;0,1,IF(Dissimilarity!VV11="X",1,0))</f>
        <v>0</v>
      </c>
      <c r="VW8">
        <f>IF(SUM(Dissimilarity!VW11)&gt;0,1,IF(Dissimilarity!VW11="X",1,0))</f>
        <v>0</v>
      </c>
      <c r="VX8">
        <f>IF(SUM(Dissimilarity!VX11)&gt;0,1,IF(Dissimilarity!VX11="X",1,0))</f>
        <v>0</v>
      </c>
      <c r="VY8">
        <f>IF(SUM(Dissimilarity!VY11)&gt;0,1,IF(Dissimilarity!VY11="X",1,0))</f>
        <v>0</v>
      </c>
      <c r="VZ8">
        <f>IF(SUM(Dissimilarity!VZ11)&gt;0,1,IF(Dissimilarity!VZ11="X",1,0))</f>
        <v>0</v>
      </c>
      <c r="WA8">
        <f>IF(SUM(Dissimilarity!WA11)&gt;0,1,IF(Dissimilarity!WA11="X",1,0))</f>
        <v>1</v>
      </c>
      <c r="WB8">
        <f>IF(SUM(Dissimilarity!WB11)&gt;0,1,IF(Dissimilarity!WB11="X",1,0))</f>
        <v>0</v>
      </c>
      <c r="WC8">
        <f>IF(SUM(Dissimilarity!WC11)&gt;0,1,IF(Dissimilarity!WC11="X",1,0))</f>
        <v>0</v>
      </c>
      <c r="WD8">
        <f>IF(SUM(Dissimilarity!WD11)&gt;0,1,IF(Dissimilarity!WD11="X",1,0))</f>
        <v>0</v>
      </c>
      <c r="WE8">
        <f>IF(SUM(Dissimilarity!WE11)&gt;0,1,IF(Dissimilarity!WE11="X",1,0))</f>
        <v>0</v>
      </c>
      <c r="WF8">
        <f>IF(SUM(Dissimilarity!WF11)&gt;0,1,IF(Dissimilarity!WF11="X",1,0))</f>
        <v>0</v>
      </c>
      <c r="WG8">
        <f>IF(SUM(Dissimilarity!WG11)&gt;0,1,IF(Dissimilarity!WG11="X",1,0))</f>
        <v>0</v>
      </c>
      <c r="WH8">
        <f>IF(SUM(Dissimilarity!WH11)&gt;0,1,IF(Dissimilarity!WH11="X",1,0))</f>
        <v>0</v>
      </c>
      <c r="WI8">
        <f>IF(SUM(Dissimilarity!WI11)&gt;0,1,IF(Dissimilarity!WI11="X",1,0))</f>
        <v>0</v>
      </c>
      <c r="WJ8">
        <f>IF(SUM(Dissimilarity!WJ11)&gt;0,1,IF(Dissimilarity!WJ11="X",1,0))</f>
        <v>1</v>
      </c>
      <c r="WK8">
        <f>IF(SUM(Dissimilarity!WK11)&gt;0,1,IF(Dissimilarity!WK11="X",1,0))</f>
        <v>0</v>
      </c>
      <c r="WL8">
        <f>IF(SUM(Dissimilarity!WL11)&gt;0,1,IF(Dissimilarity!WL11="X",1,0))</f>
        <v>0</v>
      </c>
      <c r="WM8">
        <f>IF(SUM(Dissimilarity!WM11)&gt;0,1,IF(Dissimilarity!WM11="X",1,0))</f>
        <v>0</v>
      </c>
      <c r="WN8">
        <f>IF(SUM(Dissimilarity!WN11)&gt;0,1,IF(Dissimilarity!WN11="X",1,0))</f>
        <v>0</v>
      </c>
      <c r="WO8">
        <f>IF(SUM(Dissimilarity!WO11)&gt;0,1,IF(Dissimilarity!WO11="X",1,0))</f>
        <v>1</v>
      </c>
      <c r="WP8">
        <f>IF(SUM(Dissimilarity!WP11)&gt;0,1,IF(Dissimilarity!WP11="X",1,0))</f>
        <v>0</v>
      </c>
      <c r="WQ8">
        <f>IF(SUM(Dissimilarity!WQ11)&gt;0,1,IF(Dissimilarity!WQ11="X",1,0))</f>
        <v>0</v>
      </c>
      <c r="WR8">
        <f>IF(SUM(Dissimilarity!WR11)&gt;0,1,IF(Dissimilarity!WR11="X",1,0))</f>
        <v>0</v>
      </c>
      <c r="WS8">
        <f>IF(SUM(Dissimilarity!WS11)&gt;0,1,IF(Dissimilarity!WS11="X",1,0))</f>
        <v>0</v>
      </c>
      <c r="WT8">
        <f>IF(SUM(Dissimilarity!WT11)&gt;0,1,IF(Dissimilarity!WT11="X",1,0))</f>
        <v>0</v>
      </c>
      <c r="WU8">
        <f>IF(SUM(Dissimilarity!WU11)&gt;0,1,IF(Dissimilarity!WU11="X",1,0))</f>
        <v>1</v>
      </c>
      <c r="WV8">
        <f>IF(SUM(Dissimilarity!WV11)&gt;0,1,IF(Dissimilarity!WV11="X",1,0))</f>
        <v>0</v>
      </c>
      <c r="WW8">
        <f>IF(SUM(Dissimilarity!WW11)&gt;0,1,IF(Dissimilarity!WW11="X",1,0))</f>
        <v>0</v>
      </c>
      <c r="WX8">
        <f>IF(SUM(Dissimilarity!WX11)&gt;0,1,IF(Dissimilarity!WX11="X",1,0))</f>
        <v>0</v>
      </c>
      <c r="WY8">
        <f>IF(SUM(Dissimilarity!WY11)&gt;0,1,IF(Dissimilarity!WY11="X",1,0))</f>
        <v>0</v>
      </c>
      <c r="WZ8">
        <f>IF(SUM(Dissimilarity!WZ11)&gt;0,1,IF(Dissimilarity!WZ11="X",1,0))</f>
        <v>0</v>
      </c>
      <c r="XA8">
        <f>IF(SUM(Dissimilarity!XA11)&gt;0,1,IF(Dissimilarity!XA11="X",1,0))</f>
        <v>0</v>
      </c>
      <c r="XB8">
        <f>IF(SUM(Dissimilarity!XB11)&gt;0,1,IF(Dissimilarity!XB11="X",1,0))</f>
        <v>0</v>
      </c>
      <c r="XC8">
        <f>IF(SUM(Dissimilarity!XC11)&gt;0,1,IF(Dissimilarity!XC11="X",1,0))</f>
        <v>0</v>
      </c>
      <c r="XD8">
        <f>IF(SUM(Dissimilarity!XD11)&gt;0,1,IF(Dissimilarity!XD11="X",1,0))</f>
        <v>0</v>
      </c>
      <c r="XE8">
        <f>IF(SUM(Dissimilarity!XE11)&gt;0,1,IF(Dissimilarity!XE11="X",1,0))</f>
        <v>0</v>
      </c>
      <c r="XF8">
        <f>IF(SUM(Dissimilarity!XF11)&gt;0,1,IF(Dissimilarity!XF11="X",1,0))</f>
        <v>0</v>
      </c>
      <c r="XG8">
        <f>IF(SUM(Dissimilarity!XG11)&gt;0,1,IF(Dissimilarity!XG11="X",1,0))</f>
        <v>0</v>
      </c>
      <c r="XH8">
        <f>IF(SUM(Dissimilarity!XH11)&gt;0,1,IF(Dissimilarity!XH11="X",1,0))</f>
        <v>0</v>
      </c>
      <c r="XI8">
        <f>IF(SUM(Dissimilarity!XI11)&gt;0,1,IF(Dissimilarity!XI11="X",1,0))</f>
        <v>1</v>
      </c>
      <c r="XJ8">
        <f>IF(SUM(Dissimilarity!XJ11)&gt;0,1,IF(Dissimilarity!XJ11="X",1,0))</f>
        <v>0</v>
      </c>
      <c r="XK8">
        <f>IF(SUM(Dissimilarity!XK11)&gt;0,1,IF(Dissimilarity!XK11="X",1,0))</f>
        <v>1</v>
      </c>
      <c r="XL8">
        <f>IF(SUM(Dissimilarity!XL11)&gt;0,1,IF(Dissimilarity!XL11="X",1,0))</f>
        <v>0</v>
      </c>
      <c r="XM8">
        <f>IF(SUM(Dissimilarity!XM11)&gt;0,1,IF(Dissimilarity!XM11="X",1,0))</f>
        <v>1</v>
      </c>
      <c r="XN8">
        <f>IF(SUM(Dissimilarity!XN11)&gt;0,1,IF(Dissimilarity!XN11="X",1,0))</f>
        <v>0</v>
      </c>
      <c r="XO8">
        <f>IF(SUM(Dissimilarity!XO11)&gt;0,1,IF(Dissimilarity!XO11="X",1,0))</f>
        <v>1</v>
      </c>
      <c r="XP8">
        <f>IF(SUM(Dissimilarity!XP11)&gt;0,1,IF(Dissimilarity!XP11="X",1,0))</f>
        <v>0</v>
      </c>
      <c r="XQ8">
        <f>IF(SUM(Dissimilarity!XQ11)&gt;0,1,IF(Dissimilarity!XQ11="X",1,0))</f>
        <v>0</v>
      </c>
      <c r="XR8">
        <f>IF(SUM(Dissimilarity!XR11)&gt;0,1,IF(Dissimilarity!XR11="X",1,0))</f>
        <v>0</v>
      </c>
      <c r="XS8">
        <f>IF(SUM(Dissimilarity!XS11)&gt;0,1,IF(Dissimilarity!XS11="X",1,0))</f>
        <v>0</v>
      </c>
      <c r="XT8">
        <f>IF(SUM(Dissimilarity!XT11)&gt;0,1,IF(Dissimilarity!XT11="X",1,0))</f>
        <v>1</v>
      </c>
      <c r="XU8">
        <f>IF(SUM(Dissimilarity!XU11)&gt;0,1,IF(Dissimilarity!XU11="X",1,0))</f>
        <v>0</v>
      </c>
      <c r="XV8">
        <f>IF(SUM(Dissimilarity!XV11)&gt;0,1,IF(Dissimilarity!XV11="X",1,0))</f>
        <v>0</v>
      </c>
      <c r="XW8">
        <f>IF(SUM(Dissimilarity!XW11)&gt;0,1,IF(Dissimilarity!XW11="X",1,0))</f>
        <v>0</v>
      </c>
      <c r="XX8">
        <f>IF(SUM(Dissimilarity!XX11)&gt;0,1,IF(Dissimilarity!XX11="X",1,0))</f>
        <v>0</v>
      </c>
      <c r="XY8">
        <f>IF(SUM(Dissimilarity!XY11)&gt;0,1,IF(Dissimilarity!XY11="X",1,0))</f>
        <v>0</v>
      </c>
      <c r="XZ8">
        <f>IF(SUM(Dissimilarity!XZ11)&gt;0,1,IF(Dissimilarity!XZ11="X",1,0))</f>
        <v>0</v>
      </c>
      <c r="YA8">
        <f>IF(SUM(Dissimilarity!YA11)&gt;0,1,IF(Dissimilarity!YA11="X",1,0))</f>
        <v>0</v>
      </c>
      <c r="YB8">
        <f>IF(SUM(Dissimilarity!YB11)&gt;0,1,IF(Dissimilarity!YB11="X",1,0))</f>
        <v>0</v>
      </c>
      <c r="YC8">
        <f>IF(SUM(Dissimilarity!YC11)&gt;0,1,IF(Dissimilarity!YC11="X",1,0))</f>
        <v>0</v>
      </c>
      <c r="YD8">
        <f>IF(SUM(Dissimilarity!YD11)&gt;0,1,IF(Dissimilarity!YD11="X",1,0))</f>
        <v>0</v>
      </c>
      <c r="YE8">
        <f>IF(SUM(Dissimilarity!YE11)&gt;0,1,IF(Dissimilarity!YE11="X",1,0))</f>
        <v>0</v>
      </c>
      <c r="YF8">
        <f>IF(SUM(Dissimilarity!YF11)&gt;0,1,IF(Dissimilarity!YF11="X",1,0))</f>
        <v>0</v>
      </c>
      <c r="YG8">
        <f>IF(SUM(Dissimilarity!YG11)&gt;0,1,IF(Dissimilarity!YG11="X",1,0))</f>
        <v>1</v>
      </c>
      <c r="YH8">
        <f>IF(SUM(Dissimilarity!YH11)&gt;0,1,IF(Dissimilarity!YH11="X",1,0))</f>
        <v>1</v>
      </c>
      <c r="YI8">
        <f>IF(SUM(Dissimilarity!YI11)&gt;0,1,IF(Dissimilarity!YI11="X",1,0))</f>
        <v>0</v>
      </c>
      <c r="YJ8">
        <f>IF(SUM(Dissimilarity!YJ11)&gt;0,1,IF(Dissimilarity!YJ11="X",1,0))</f>
        <v>0</v>
      </c>
      <c r="YK8">
        <f>IF(SUM(Dissimilarity!YK11)&gt;0,1,IF(Dissimilarity!YK11="X",1,0))</f>
        <v>0</v>
      </c>
      <c r="YL8">
        <f>IF(SUM(Dissimilarity!YL11)&gt;0,1,IF(Dissimilarity!YL11="X",1,0))</f>
        <v>0</v>
      </c>
      <c r="YM8">
        <f>IF(SUM(Dissimilarity!YM11)&gt;0,1,IF(Dissimilarity!YM11="X",1,0))</f>
        <v>0</v>
      </c>
      <c r="YN8">
        <f>IF(SUM(Dissimilarity!YN11)&gt;0,1,IF(Dissimilarity!YN11="X",1,0))</f>
        <v>0</v>
      </c>
      <c r="YO8">
        <f>IF(SUM(Dissimilarity!YO11)&gt;0,1,IF(Dissimilarity!YO11="X",1,0))</f>
        <v>0</v>
      </c>
      <c r="YP8">
        <f>IF(SUM(Dissimilarity!YP11)&gt;0,1,IF(Dissimilarity!YP11="X",1,0))</f>
        <v>0</v>
      </c>
      <c r="YQ8">
        <f>IF(SUM(Dissimilarity!YQ11)&gt;0,1,IF(Dissimilarity!YQ11="X",1,0))</f>
        <v>0</v>
      </c>
      <c r="YR8">
        <f>IF(SUM(Dissimilarity!YR11)&gt;0,1,IF(Dissimilarity!YR11="X",1,0))</f>
        <v>0</v>
      </c>
      <c r="YS8">
        <f>IF(SUM(Dissimilarity!YS11)&gt;0,1,IF(Dissimilarity!YS11="X",1,0))</f>
        <v>0</v>
      </c>
      <c r="YT8">
        <f>IF(SUM(Dissimilarity!YT11)&gt;0,1,IF(Dissimilarity!YT11="X",1,0))</f>
        <v>0</v>
      </c>
      <c r="YU8">
        <f>IF(SUM(Dissimilarity!YU11)&gt;0,1,IF(Dissimilarity!YU11="X",1,0))</f>
        <v>1</v>
      </c>
      <c r="YV8">
        <f>IF(SUM(Dissimilarity!YV11)&gt;0,1,IF(Dissimilarity!YV11="X",1,0))</f>
        <v>0</v>
      </c>
      <c r="YW8">
        <f>IF(SUM(Dissimilarity!YW11)&gt;0,1,IF(Dissimilarity!YW11="X",1,0))</f>
        <v>0</v>
      </c>
      <c r="YX8">
        <f>IF(SUM(Dissimilarity!YX11)&gt;0,1,IF(Dissimilarity!YX11="X",1,0))</f>
        <v>0</v>
      </c>
      <c r="YY8">
        <f>IF(SUM(Dissimilarity!YY11)&gt;0,1,IF(Dissimilarity!YY11="X",1,0))</f>
        <v>0</v>
      </c>
      <c r="YZ8">
        <f>IF(SUM(Dissimilarity!YZ11)&gt;0,1,IF(Dissimilarity!YZ11="X",1,0))</f>
        <v>0</v>
      </c>
      <c r="ZA8">
        <f>IF(SUM(Dissimilarity!ZA11)&gt;0,1,IF(Dissimilarity!ZA11="X",1,0))</f>
        <v>0</v>
      </c>
      <c r="ZB8">
        <f>IF(SUM(Dissimilarity!ZB11)&gt;0,1,IF(Dissimilarity!ZB11="X",1,0))</f>
        <v>0</v>
      </c>
      <c r="ZC8">
        <f>IF(SUM(Dissimilarity!ZC11)&gt;0,1,IF(Dissimilarity!ZC11="X",1,0))</f>
        <v>0</v>
      </c>
      <c r="ZD8">
        <f>IF(SUM(Dissimilarity!ZD11)&gt;0,1,IF(Dissimilarity!ZD11="X",1,0))</f>
        <v>0</v>
      </c>
      <c r="ZE8">
        <f>IF(SUM(Dissimilarity!ZE11)&gt;0,1,IF(Dissimilarity!ZE11="X",1,0))</f>
        <v>1</v>
      </c>
      <c r="ZF8">
        <f>IF(SUM(Dissimilarity!ZF11)&gt;0,1,IF(Dissimilarity!ZF11="X",1,0))</f>
        <v>0</v>
      </c>
      <c r="ZG8">
        <f>IF(SUM(Dissimilarity!ZG11)&gt;0,1,IF(Dissimilarity!ZG11="X",1,0))</f>
        <v>0</v>
      </c>
      <c r="ZH8">
        <f>IF(SUM(Dissimilarity!ZH11)&gt;0,1,IF(Dissimilarity!ZH11="X",1,0))</f>
        <v>0</v>
      </c>
      <c r="ZI8">
        <f>IF(SUM(Dissimilarity!ZI11)&gt;0,1,IF(Dissimilarity!ZI11="X",1,0))</f>
        <v>0</v>
      </c>
      <c r="ZJ8">
        <f>IF(SUM(Dissimilarity!ZJ11)&gt;0,1,IF(Dissimilarity!ZJ11="X",1,0))</f>
        <v>0</v>
      </c>
      <c r="ZK8">
        <f>IF(SUM(Dissimilarity!ZK11)&gt;0,1,IF(Dissimilarity!ZK11="X",1,0))</f>
        <v>0</v>
      </c>
      <c r="ZL8">
        <f>IF(SUM(Dissimilarity!ZL11)&gt;0,1,IF(Dissimilarity!ZL11="X",1,0))</f>
        <v>0</v>
      </c>
      <c r="ZM8">
        <f>IF(SUM(Dissimilarity!ZM11)&gt;0,1,IF(Dissimilarity!ZM11="X",1,0))</f>
        <v>1</v>
      </c>
      <c r="ZN8">
        <f>IF(SUM(Dissimilarity!ZN11)&gt;0,1,IF(Dissimilarity!ZN11="X",1,0))</f>
        <v>0</v>
      </c>
      <c r="ZO8">
        <f>IF(SUM(Dissimilarity!ZO11)&gt;0,1,IF(Dissimilarity!ZO11="X",1,0))</f>
        <v>1</v>
      </c>
      <c r="ZP8">
        <f>IF(SUM(Dissimilarity!ZP11)&gt;0,1,IF(Dissimilarity!ZP11="X",1,0))</f>
        <v>0</v>
      </c>
      <c r="ZQ8">
        <f>IF(SUM(Dissimilarity!ZQ11)&gt;0,1,IF(Dissimilarity!ZQ11="X",1,0))</f>
        <v>0</v>
      </c>
      <c r="ZR8">
        <f>IF(SUM(Dissimilarity!ZR11)&gt;0,1,IF(Dissimilarity!ZR11="X",1,0))</f>
        <v>0</v>
      </c>
      <c r="ZS8">
        <f>IF(SUM(Dissimilarity!ZS11)&gt;0,1,IF(Dissimilarity!ZS11="X",1,0))</f>
        <v>0</v>
      </c>
      <c r="ZT8">
        <f>IF(SUM(Dissimilarity!ZT11)&gt;0,1,IF(Dissimilarity!ZT11="X",1,0))</f>
        <v>0</v>
      </c>
      <c r="ZU8">
        <f>IF(SUM(Dissimilarity!ZU11)&gt;0,1,IF(Dissimilarity!ZU11="X",1,0))</f>
        <v>0</v>
      </c>
      <c r="ZV8">
        <f>IF(SUM(Dissimilarity!ZV11)&gt;0,1,IF(Dissimilarity!ZV11="X",1,0))</f>
        <v>0</v>
      </c>
      <c r="ZW8">
        <f>IF(SUM(Dissimilarity!ZW11)&gt;0,1,IF(Dissimilarity!ZW11="X",1,0))</f>
        <v>0</v>
      </c>
      <c r="ZX8">
        <f>IF(SUM(Dissimilarity!ZX11)&gt;0,1,IF(Dissimilarity!ZX11="X",1,0))</f>
        <v>0</v>
      </c>
      <c r="ZY8">
        <f>IF(SUM(Dissimilarity!ZY11)&gt;0,1,IF(Dissimilarity!ZY11="X",1,0))</f>
        <v>1</v>
      </c>
      <c r="ZZ8">
        <f>IF(SUM(Dissimilarity!ZZ11)&gt;0,1,IF(Dissimilarity!ZZ11="X",1,0))</f>
        <v>0</v>
      </c>
      <c r="AAA8">
        <f>IF(SUM(Dissimilarity!AAA11)&gt;0,1,IF(Dissimilarity!AAA11="X",1,0))</f>
        <v>0</v>
      </c>
      <c r="AAB8">
        <f>IF(SUM(Dissimilarity!AAB11)&gt;0,1,IF(Dissimilarity!AAB11="X",1,0))</f>
        <v>0</v>
      </c>
      <c r="AAC8">
        <f>IF(SUM(Dissimilarity!AAC11)&gt;0,1,IF(Dissimilarity!AAC11="X",1,0))</f>
        <v>0</v>
      </c>
      <c r="AAD8">
        <f>IF(SUM(Dissimilarity!AAD11)&gt;0,1,IF(Dissimilarity!AAD11="X",1,0))</f>
        <v>1</v>
      </c>
      <c r="AAE8">
        <f>IF(SUM(Dissimilarity!AAE11)&gt;0,1,IF(Dissimilarity!AAE11="X",1,0))</f>
        <v>0</v>
      </c>
      <c r="AAF8">
        <f>IF(SUM(Dissimilarity!AAF11)&gt;0,1,IF(Dissimilarity!AAF11="X",1,0))</f>
        <v>0</v>
      </c>
      <c r="AAG8">
        <f>IF(SUM(Dissimilarity!AAG11)&gt;0,1,IF(Dissimilarity!AAG11="X",1,0))</f>
        <v>0</v>
      </c>
      <c r="AAH8">
        <f>IF(SUM(Dissimilarity!AAH11)&gt;0,1,IF(Dissimilarity!AAH11="X",1,0))</f>
        <v>0</v>
      </c>
      <c r="AAI8">
        <f>IF(SUM(Dissimilarity!AAI11)&gt;0,1,IF(Dissimilarity!AAI11="X",1,0))</f>
        <v>0</v>
      </c>
      <c r="AAJ8">
        <f>IF(SUM(Dissimilarity!AAJ11)&gt;0,1,IF(Dissimilarity!AAJ11="X",1,0))</f>
        <v>0</v>
      </c>
      <c r="AAK8">
        <f>IF(SUM(Dissimilarity!AAK11)&gt;0,1,IF(Dissimilarity!AAK11="X",1,0))</f>
        <v>0</v>
      </c>
      <c r="AAL8">
        <f>IF(SUM(Dissimilarity!AAL11)&gt;0,1,IF(Dissimilarity!AAL11="X",1,0))</f>
        <v>0</v>
      </c>
      <c r="AAM8">
        <f>IF(SUM(Dissimilarity!AAM11)&gt;0,1,IF(Dissimilarity!AAM11="X",1,0))</f>
        <v>0</v>
      </c>
      <c r="AAN8">
        <f>IF(SUM(Dissimilarity!AAN11)&gt;0,1,IF(Dissimilarity!AAN11="X",1,0))</f>
        <v>0</v>
      </c>
      <c r="AAO8">
        <f>IF(SUM(Dissimilarity!AAO11)&gt;0,1,IF(Dissimilarity!AAO11="X",1,0))</f>
        <v>0</v>
      </c>
      <c r="AAP8">
        <f>IF(SUM(Dissimilarity!AAP11)&gt;0,1,IF(Dissimilarity!AAP11="X",1,0))</f>
        <v>0</v>
      </c>
      <c r="AAQ8">
        <f>IF(SUM(Dissimilarity!AAQ11)&gt;0,1,IF(Dissimilarity!AAQ11="X",1,0))</f>
        <v>0</v>
      </c>
      <c r="AAR8">
        <f>IF(SUM(Dissimilarity!AAR11)&gt;0,1,IF(Dissimilarity!AAR11="X",1,0))</f>
        <v>0</v>
      </c>
      <c r="AAS8">
        <f>IF(SUM(Dissimilarity!AAS11)&gt;0,1,IF(Dissimilarity!AAS11="X",1,0))</f>
        <v>0</v>
      </c>
      <c r="AAT8">
        <f>IF(SUM(Dissimilarity!AAT11)&gt;0,1,IF(Dissimilarity!AAT11="X",1,0))</f>
        <v>0</v>
      </c>
      <c r="AAU8">
        <f>IF(SUM(Dissimilarity!AAU11)&gt;0,1,IF(Dissimilarity!AAU11="X",1,0))</f>
        <v>0</v>
      </c>
      <c r="AAV8">
        <f>IF(SUM(Dissimilarity!AAV11)&gt;0,1,IF(Dissimilarity!AAV11="X",1,0))</f>
        <v>0</v>
      </c>
      <c r="AAW8">
        <f>IF(SUM(Dissimilarity!AAW11)&gt;0,1,IF(Dissimilarity!AAW11="X",1,0))</f>
        <v>1</v>
      </c>
      <c r="AAX8">
        <f>IF(SUM(Dissimilarity!AAX11)&gt;0,1,IF(Dissimilarity!AAX11="X",1,0))</f>
        <v>0</v>
      </c>
      <c r="AAY8">
        <f>IF(SUM(Dissimilarity!AAY11)&gt;0,1,IF(Dissimilarity!AAY11="X",1,0))</f>
        <v>0</v>
      </c>
      <c r="AAZ8">
        <f>IF(SUM(Dissimilarity!AAZ11)&gt;0,1,IF(Dissimilarity!AAZ11="X",1,0))</f>
        <v>1</v>
      </c>
      <c r="ABA8">
        <f>IF(SUM(Dissimilarity!ABA11)&gt;0,1,IF(Dissimilarity!ABA11="X",1,0))</f>
        <v>0</v>
      </c>
      <c r="ABB8">
        <f>IF(SUM(Dissimilarity!ABB11)&gt;0,1,IF(Dissimilarity!ABB11="X",1,0))</f>
        <v>0</v>
      </c>
      <c r="ABC8">
        <f>IF(SUM(Dissimilarity!ABC11)&gt;0,1,IF(Dissimilarity!ABC11="X",1,0))</f>
        <v>0</v>
      </c>
      <c r="ABD8">
        <f>IF(SUM(Dissimilarity!ABD11)&gt;0,1,IF(Dissimilarity!ABD11="X",1,0))</f>
        <v>0</v>
      </c>
      <c r="ABE8">
        <f>IF(SUM(Dissimilarity!ABE11)&gt;0,1,IF(Dissimilarity!ABE11="X",1,0))</f>
        <v>0</v>
      </c>
      <c r="ABF8">
        <f>IF(SUM(Dissimilarity!ABF11)&gt;0,1,IF(Dissimilarity!ABF11="X",1,0))</f>
        <v>0</v>
      </c>
      <c r="ABG8">
        <f>IF(SUM(Dissimilarity!ABG11)&gt;0,1,IF(Dissimilarity!ABG11="X",1,0))</f>
        <v>0</v>
      </c>
      <c r="ABH8">
        <f>IF(SUM(Dissimilarity!ABH11)&gt;0,1,IF(Dissimilarity!ABH11="X",1,0))</f>
        <v>0</v>
      </c>
      <c r="ABI8">
        <f>IF(SUM(Dissimilarity!ABI11)&gt;0,1,IF(Dissimilarity!ABI11="X",1,0))</f>
        <v>0</v>
      </c>
      <c r="ABJ8">
        <f>IF(SUM(Dissimilarity!ABJ11)&gt;0,1,IF(Dissimilarity!ABJ11="X",1,0))</f>
        <v>0</v>
      </c>
      <c r="ABK8">
        <f>IF(SUM(Dissimilarity!ABK11)&gt;0,1,IF(Dissimilarity!ABK11="X",1,0))</f>
        <v>1</v>
      </c>
      <c r="ABL8">
        <f>IF(SUM(Dissimilarity!ABL11)&gt;0,1,IF(Dissimilarity!ABL11="X",1,0))</f>
        <v>1</v>
      </c>
      <c r="ABM8">
        <f>IF(SUM(Dissimilarity!ABM11)&gt;0,1,IF(Dissimilarity!ABM11="X",1,0))</f>
        <v>0</v>
      </c>
      <c r="ABN8">
        <f>IF(SUM(Dissimilarity!ABN11)&gt;0,1,IF(Dissimilarity!ABN11="X",1,0))</f>
        <v>0</v>
      </c>
      <c r="ABO8">
        <f>IF(SUM(Dissimilarity!ABO11)&gt;0,1,IF(Dissimilarity!ABO11="X",1,0))</f>
        <v>0</v>
      </c>
      <c r="ABP8">
        <f>IF(SUM(Dissimilarity!ABP11)&gt;0,1,IF(Dissimilarity!ABP11="X",1,0))</f>
        <v>0</v>
      </c>
      <c r="ABQ8">
        <f>IF(SUM(Dissimilarity!ABQ11)&gt;0,1,IF(Dissimilarity!ABQ11="X",1,0))</f>
        <v>1</v>
      </c>
      <c r="ABR8">
        <f>IF(SUM(Dissimilarity!ABR11)&gt;0,1,IF(Dissimilarity!ABR11="X",1,0))</f>
        <v>0</v>
      </c>
      <c r="ABS8">
        <f>IF(SUM(Dissimilarity!ABS11)&gt;0,1,IF(Dissimilarity!ABS11="X",1,0))</f>
        <v>0</v>
      </c>
      <c r="ABT8">
        <f>IF(SUM(Dissimilarity!ABT11)&gt;0,1,IF(Dissimilarity!ABT11="X",1,0))</f>
        <v>0</v>
      </c>
      <c r="ABU8">
        <f>IF(SUM(Dissimilarity!ABU11)&gt;0,1,IF(Dissimilarity!ABU11="X",1,0))</f>
        <v>0</v>
      </c>
      <c r="ABV8">
        <f>IF(SUM(Dissimilarity!ABV11)&gt;0,1,IF(Dissimilarity!ABV11="X",1,0))</f>
        <v>0</v>
      </c>
      <c r="ABW8">
        <f>IF(SUM(Dissimilarity!ABW11)&gt;0,1,IF(Dissimilarity!ABW11="X",1,0))</f>
        <v>0</v>
      </c>
      <c r="ABX8">
        <f>IF(SUM(Dissimilarity!ABX11)&gt;0,1,IF(Dissimilarity!ABX11="X",1,0))</f>
        <v>0</v>
      </c>
      <c r="ABY8">
        <f>IF(SUM(Dissimilarity!ABY11)&gt;0,1,IF(Dissimilarity!ABY11="X",1,0))</f>
        <v>1</v>
      </c>
      <c r="ABZ8">
        <f>IF(SUM(Dissimilarity!ABZ11)&gt;0,1,IF(Dissimilarity!ABZ11="X",1,0))</f>
        <v>0</v>
      </c>
      <c r="ACA8">
        <f>IF(SUM(Dissimilarity!ACA11)&gt;0,1,IF(Dissimilarity!ACA11="X",1,0))</f>
        <v>0</v>
      </c>
      <c r="ACB8">
        <f>IF(SUM(Dissimilarity!ACB11)&gt;0,1,IF(Dissimilarity!ACB11="X",1,0))</f>
        <v>0</v>
      </c>
      <c r="ACC8">
        <f>IF(SUM(Dissimilarity!ACC11)&gt;0,1,IF(Dissimilarity!ACC11="X",1,0))</f>
        <v>0</v>
      </c>
      <c r="ACD8">
        <f>IF(SUM(Dissimilarity!ACD11)&gt;0,1,IF(Dissimilarity!ACD11="X",1,0))</f>
        <v>0</v>
      </c>
      <c r="ACE8">
        <f>IF(SUM(Dissimilarity!ACE11)&gt;0,1,IF(Dissimilarity!ACE11="X",1,0))</f>
        <v>0</v>
      </c>
      <c r="ACF8">
        <f>IF(SUM(Dissimilarity!ACF11)&gt;0,1,IF(Dissimilarity!ACF11="X",1,0))</f>
        <v>0</v>
      </c>
      <c r="ACG8">
        <f>IF(SUM(Dissimilarity!ACG11)&gt;0,1,IF(Dissimilarity!ACG11="X",1,0))</f>
        <v>0</v>
      </c>
      <c r="ACH8">
        <f>IF(SUM(Dissimilarity!ACH11)&gt;0,1,IF(Dissimilarity!ACH11="X",1,0))</f>
        <v>0</v>
      </c>
      <c r="ACI8">
        <f>IF(SUM(Dissimilarity!ACI11)&gt;0,1,IF(Dissimilarity!ACI11="X",1,0))</f>
        <v>1</v>
      </c>
      <c r="ACJ8">
        <f>IF(SUM(Dissimilarity!ACJ11)&gt;0,1,IF(Dissimilarity!ACJ11="X",1,0))</f>
        <v>0</v>
      </c>
      <c r="ACK8">
        <f>IF(SUM(Dissimilarity!ACK11)&gt;0,1,IF(Dissimilarity!ACK11="X",1,0))</f>
        <v>0</v>
      </c>
      <c r="ACL8">
        <f>IF(SUM(Dissimilarity!ACL11)&gt;0,1,IF(Dissimilarity!ACL11="X",1,0))</f>
        <v>0</v>
      </c>
      <c r="ACM8">
        <f>IF(SUM(Dissimilarity!ACM11)&gt;0,1,IF(Dissimilarity!ACM11="X",1,0))</f>
        <v>0</v>
      </c>
      <c r="ACN8">
        <f>IF(SUM(Dissimilarity!ACN11)&gt;0,1,IF(Dissimilarity!ACN11="X",1,0))</f>
        <v>0</v>
      </c>
      <c r="ACO8">
        <f>IF(SUM(Dissimilarity!ACO11)&gt;0,1,IF(Dissimilarity!ACO11="X",1,0))</f>
        <v>0</v>
      </c>
      <c r="ACP8">
        <f>IF(SUM(Dissimilarity!ACP11)&gt;0,1,IF(Dissimilarity!ACP11="X",1,0))</f>
        <v>0</v>
      </c>
      <c r="ACQ8">
        <f>IF(SUM(Dissimilarity!ACQ11)&gt;0,1,IF(Dissimilarity!ACQ11="X",1,0))</f>
        <v>0</v>
      </c>
      <c r="ACR8">
        <f>IF(SUM(Dissimilarity!ACR11)&gt;0,1,IF(Dissimilarity!ACR11="X",1,0))</f>
        <v>1</v>
      </c>
      <c r="ACS8">
        <f>IF(SUM(Dissimilarity!ACS11)&gt;0,1,IF(Dissimilarity!ACS11="X",1,0))</f>
        <v>0</v>
      </c>
      <c r="ACT8">
        <f>IF(SUM(Dissimilarity!ACT11)&gt;0,1,IF(Dissimilarity!ACT11="X",1,0))</f>
        <v>0</v>
      </c>
      <c r="ACU8">
        <f>IF(SUM(Dissimilarity!ACU11)&gt;0,1,IF(Dissimilarity!ACU11="X",1,0))</f>
        <v>0</v>
      </c>
      <c r="ACV8">
        <f>IF(SUM(Dissimilarity!ACV11)&gt;0,1,IF(Dissimilarity!ACV11="X",1,0))</f>
        <v>1</v>
      </c>
      <c r="ACW8">
        <f>IF(SUM(Dissimilarity!ACW11)&gt;0,1,IF(Dissimilarity!ACW11="X",1,0))</f>
        <v>1</v>
      </c>
      <c r="ACX8">
        <f>IF(SUM(Dissimilarity!ACX11)&gt;0,1,IF(Dissimilarity!ACX11="X",1,0))</f>
        <v>0</v>
      </c>
      <c r="ACY8">
        <f>IF(SUM(Dissimilarity!ACY11)&gt;0,1,IF(Dissimilarity!ACY11="X",1,0))</f>
        <v>1</v>
      </c>
      <c r="ACZ8">
        <f>IF(SUM(Dissimilarity!ACZ11)&gt;0,1,IF(Dissimilarity!ACZ11="X",1,0))</f>
        <v>0</v>
      </c>
      <c r="ADA8">
        <f>IF(SUM(Dissimilarity!ADA11)&gt;0,1,IF(Dissimilarity!ADA11="X",1,0))</f>
        <v>1</v>
      </c>
      <c r="ADB8">
        <f>IF(SUM(Dissimilarity!ADB11)&gt;0,1,IF(Dissimilarity!ADB11="X",1,0))</f>
        <v>0</v>
      </c>
      <c r="ADC8">
        <f>IF(SUM(Dissimilarity!ADC11)&gt;0,1,IF(Dissimilarity!ADC11="X",1,0))</f>
        <v>1</v>
      </c>
      <c r="ADD8">
        <f>IF(SUM(Dissimilarity!ADD11)&gt;0,1,IF(Dissimilarity!ADD11="X",1,0))</f>
        <v>1</v>
      </c>
      <c r="ADE8">
        <f>IF(SUM(Dissimilarity!ADE11)&gt;0,1,IF(Dissimilarity!ADE11="X",1,0))</f>
        <v>0</v>
      </c>
      <c r="ADF8">
        <f>IF(SUM(Dissimilarity!ADF11)&gt;0,1,IF(Dissimilarity!ADF11="X",1,0))</f>
        <v>0</v>
      </c>
      <c r="ADG8">
        <f>IF(SUM(Dissimilarity!ADG11)&gt;0,1,IF(Dissimilarity!ADG11="X",1,0))</f>
        <v>0</v>
      </c>
      <c r="ADH8">
        <f>IF(SUM(Dissimilarity!ADH11)&gt;0,1,IF(Dissimilarity!ADH11="X",1,0))</f>
        <v>0</v>
      </c>
      <c r="ADI8">
        <f>IF(SUM(Dissimilarity!ADI11)&gt;0,1,IF(Dissimilarity!ADI11="X",1,0))</f>
        <v>0</v>
      </c>
      <c r="ADJ8">
        <f>IF(SUM(Dissimilarity!ADJ11)&gt;0,1,IF(Dissimilarity!ADJ11="X",1,0))</f>
        <v>0</v>
      </c>
      <c r="ADK8">
        <f>IF(SUM(Dissimilarity!ADK11)&gt;0,1,IF(Dissimilarity!ADK11="X",1,0))</f>
        <v>0</v>
      </c>
      <c r="ADL8">
        <f>IF(SUM(Dissimilarity!ADL11)&gt;0,1,IF(Dissimilarity!ADL11="X",1,0))</f>
        <v>0</v>
      </c>
      <c r="ADM8">
        <f>IF(SUM(Dissimilarity!ADM11)&gt;0,1,IF(Dissimilarity!ADM11="X",1,0))</f>
        <v>0</v>
      </c>
      <c r="ADN8">
        <f>IF(SUM(Dissimilarity!ADN11)&gt;0,1,IF(Dissimilarity!ADN11="X",1,0))</f>
        <v>0</v>
      </c>
      <c r="ADO8">
        <f>IF(SUM(Dissimilarity!ADO11)&gt;0,1,IF(Dissimilarity!ADO11="X",1,0))</f>
        <v>0</v>
      </c>
      <c r="ADP8">
        <f>IF(SUM(Dissimilarity!ADP11)&gt;0,1,IF(Dissimilarity!ADP11="X",1,0))</f>
        <v>0</v>
      </c>
      <c r="ADQ8">
        <f>IF(SUM(Dissimilarity!ADQ11)&gt;0,1,IF(Dissimilarity!ADQ11="X",1,0))</f>
        <v>0</v>
      </c>
      <c r="ADR8">
        <f>IF(SUM(Dissimilarity!ADR11)&gt;0,1,IF(Dissimilarity!ADR11="X",1,0))</f>
        <v>0</v>
      </c>
      <c r="ADS8">
        <f>IF(SUM(Dissimilarity!ADS11)&gt;0,1,IF(Dissimilarity!ADS11="X",1,0))</f>
        <v>0</v>
      </c>
      <c r="ADT8">
        <f>IF(SUM(Dissimilarity!ADT11)&gt;0,1,IF(Dissimilarity!ADT11="X",1,0))</f>
        <v>0</v>
      </c>
      <c r="ADU8">
        <f>IF(SUM(Dissimilarity!ADU11)&gt;0,1,IF(Dissimilarity!ADU11="X",1,0))</f>
        <v>0</v>
      </c>
      <c r="ADV8">
        <f>IF(SUM(Dissimilarity!ADV11)&gt;0,1,IF(Dissimilarity!ADV11="X",1,0))</f>
        <v>0</v>
      </c>
      <c r="ADW8">
        <f>IF(SUM(Dissimilarity!ADW11)&gt;0,1,IF(Dissimilarity!ADW11="X",1,0))</f>
        <v>0</v>
      </c>
      <c r="ADX8">
        <f>IF(SUM(Dissimilarity!ADX11)&gt;0,1,IF(Dissimilarity!ADX11="X",1,0))</f>
        <v>0</v>
      </c>
      <c r="ADY8">
        <f>IF(SUM(Dissimilarity!ADY11)&gt;0,1,IF(Dissimilarity!ADY11="X",1,0))</f>
        <v>0</v>
      </c>
      <c r="ADZ8">
        <f>IF(SUM(Dissimilarity!ADZ11)&gt;0,1,IF(Dissimilarity!ADZ11="X",1,0))</f>
        <v>0</v>
      </c>
      <c r="AEA8">
        <f>IF(SUM(Dissimilarity!AEA11)&gt;0,1,IF(Dissimilarity!AEA11="X",1,0))</f>
        <v>0</v>
      </c>
      <c r="AEB8">
        <f>IF(SUM(Dissimilarity!AEB11)&gt;0,1,IF(Dissimilarity!AEB11="X",1,0))</f>
        <v>0</v>
      </c>
      <c r="AEC8">
        <f>IF(SUM(Dissimilarity!AEC11)&gt;0,1,IF(Dissimilarity!AEC11="X",1,0))</f>
        <v>0</v>
      </c>
      <c r="AED8">
        <f>IF(SUM(Dissimilarity!AED11)&gt;0,1,IF(Dissimilarity!AED11="X",1,0))</f>
        <v>0</v>
      </c>
      <c r="AEE8">
        <f>IF(SUM(Dissimilarity!AEE11)&gt;0,1,IF(Dissimilarity!AEE11="X",1,0))</f>
        <v>0</v>
      </c>
      <c r="AEF8">
        <f>IF(SUM(Dissimilarity!AEF11)&gt;0,1,IF(Dissimilarity!AEF11="X",1,0))</f>
        <v>0</v>
      </c>
      <c r="AEG8">
        <f>IF(SUM(Dissimilarity!AEG11)&gt;0,1,IF(Dissimilarity!AEG11="X",1,0))</f>
        <v>0</v>
      </c>
      <c r="AEH8">
        <f>IF(SUM(Dissimilarity!AEH11)&gt;0,1,IF(Dissimilarity!AEH11="X",1,0))</f>
        <v>0</v>
      </c>
      <c r="AEI8">
        <f>IF(SUM(Dissimilarity!AEI11)&gt;0,1,IF(Dissimilarity!AEI11="X",1,0))</f>
        <v>1</v>
      </c>
      <c r="AEJ8">
        <f>IF(SUM(Dissimilarity!AEJ11)&gt;0,1,IF(Dissimilarity!AEJ11="X",1,0))</f>
        <v>0</v>
      </c>
      <c r="AEK8">
        <f>IF(SUM(Dissimilarity!AEK11)&gt;0,1,IF(Dissimilarity!AEK11="X",1,0))</f>
        <v>0</v>
      </c>
      <c r="AEL8">
        <f>IF(SUM(Dissimilarity!AEL11)&gt;0,1,IF(Dissimilarity!AEL11="X",1,0))</f>
        <v>0</v>
      </c>
      <c r="AEM8">
        <f>IF(SUM(Dissimilarity!AEM11)&gt;0,1,IF(Dissimilarity!AEM11="X",1,0))</f>
        <v>0</v>
      </c>
      <c r="AEN8">
        <f>IF(SUM(Dissimilarity!AEN11)&gt;0,1,IF(Dissimilarity!AEN11="X",1,0))</f>
        <v>0</v>
      </c>
      <c r="AEO8">
        <f>IF(SUM(Dissimilarity!AEO11)&gt;0,1,IF(Dissimilarity!AEO11="X",1,0))</f>
        <v>0</v>
      </c>
      <c r="AEP8">
        <f>IF(SUM(Dissimilarity!AEP11)&gt;0,1,IF(Dissimilarity!AEP11="X",1,0))</f>
        <v>0</v>
      </c>
      <c r="AEQ8">
        <f>IF(SUM(Dissimilarity!AEQ11)&gt;0,1,IF(Dissimilarity!AEQ11="X",1,0))</f>
        <v>0</v>
      </c>
      <c r="AER8">
        <f>IF(SUM(Dissimilarity!AER11)&gt;0,1,IF(Dissimilarity!AER11="X",1,0))</f>
        <v>0</v>
      </c>
      <c r="AES8">
        <f>IF(SUM(Dissimilarity!AES11)&gt;0,1,IF(Dissimilarity!AES11="X",1,0))</f>
        <v>1</v>
      </c>
      <c r="AET8">
        <f>IF(SUM(Dissimilarity!AET11)&gt;0,1,IF(Dissimilarity!AET11="X",1,0))</f>
        <v>0</v>
      </c>
      <c r="AEU8">
        <f>IF(SUM(Dissimilarity!AEU11)&gt;0,1,IF(Dissimilarity!AEU11="X",1,0))</f>
        <v>0</v>
      </c>
      <c r="AEV8">
        <f>IF(SUM(Dissimilarity!AEV11)&gt;0,1,IF(Dissimilarity!AEV11="X",1,0))</f>
        <v>0</v>
      </c>
      <c r="AEW8">
        <f>IF(SUM(Dissimilarity!AEW11)&gt;0,1,IF(Dissimilarity!AEW11="X",1,0))</f>
        <v>0</v>
      </c>
      <c r="AEX8">
        <f>IF(SUM(Dissimilarity!AEX11)&gt;0,1,IF(Dissimilarity!AEX11="X",1,0))</f>
        <v>0</v>
      </c>
      <c r="AEY8">
        <f>IF(SUM(Dissimilarity!AEY11)&gt;0,1,IF(Dissimilarity!AEY11="X",1,0))</f>
        <v>0</v>
      </c>
      <c r="AEZ8">
        <f>IF(SUM(Dissimilarity!AEZ11)&gt;0,1,IF(Dissimilarity!AEZ11="X",1,0))</f>
        <v>0</v>
      </c>
      <c r="AFA8">
        <f>IF(SUM(Dissimilarity!AFA11)&gt;0,1,IF(Dissimilarity!AFA11="X",1,0))</f>
        <v>0</v>
      </c>
      <c r="AFB8">
        <f>IF(SUM(Dissimilarity!AFB11)&gt;0,1,IF(Dissimilarity!AFB11="X",1,0))</f>
        <v>1</v>
      </c>
      <c r="AFC8">
        <f>IF(SUM(Dissimilarity!AFC11)&gt;0,1,IF(Dissimilarity!AFC11="X",1,0))</f>
        <v>1</v>
      </c>
      <c r="AFD8">
        <f>IF(SUM(Dissimilarity!AFD11)&gt;0,1,IF(Dissimilarity!AFD11="X",1,0))</f>
        <v>0</v>
      </c>
      <c r="AFE8">
        <f>IF(SUM(Dissimilarity!AFE11)&gt;0,1,IF(Dissimilarity!AFE11="X",1,0))</f>
        <v>0</v>
      </c>
      <c r="AFF8">
        <f>IF(SUM(Dissimilarity!AFF11)&gt;0,1,IF(Dissimilarity!AFF11="X",1,0))</f>
        <v>0</v>
      </c>
      <c r="AFG8">
        <f>IF(SUM(Dissimilarity!AFG11)&gt;0,1,IF(Dissimilarity!AFG11="X",1,0))</f>
        <v>1</v>
      </c>
      <c r="AFH8">
        <f>IF(SUM(Dissimilarity!AFH11)&gt;0,1,IF(Dissimilarity!AFH11="X",1,0))</f>
        <v>0</v>
      </c>
      <c r="AFI8">
        <f>IF(SUM(Dissimilarity!AFI11)&gt;0,1,IF(Dissimilarity!AFI11="X",1,0))</f>
        <v>0</v>
      </c>
      <c r="AFJ8">
        <f>IF(SUM(Dissimilarity!AFJ11)&gt;0,1,IF(Dissimilarity!AFJ11="X",1,0))</f>
        <v>0</v>
      </c>
      <c r="AFK8">
        <f>IF(SUM(Dissimilarity!AFK11)&gt;0,1,IF(Dissimilarity!AFK11="X",1,0))</f>
        <v>0</v>
      </c>
      <c r="AFL8">
        <f>IF(SUM(Dissimilarity!AFL11)&gt;0,1,IF(Dissimilarity!AFL11="X",1,0))</f>
        <v>0</v>
      </c>
      <c r="AFM8">
        <f>IF(SUM(Dissimilarity!AFM11)&gt;0,1,IF(Dissimilarity!AFM11="X",1,0))</f>
        <v>0</v>
      </c>
      <c r="AFN8">
        <f>IF(SUM(Dissimilarity!AFN11)&gt;0,1,IF(Dissimilarity!AFN11="X",1,0))</f>
        <v>0</v>
      </c>
      <c r="AFO8">
        <f>IF(SUM(Dissimilarity!AFO11)&gt;0,1,IF(Dissimilarity!AFO11="X",1,0))</f>
        <v>0</v>
      </c>
      <c r="AFP8">
        <f>IF(SUM(Dissimilarity!AFP11)&gt;0,1,IF(Dissimilarity!AFP11="X",1,0))</f>
        <v>0</v>
      </c>
      <c r="AFQ8">
        <f>IF(SUM(Dissimilarity!AFQ11)&gt;0,1,IF(Dissimilarity!AFQ11="X",1,0))</f>
        <v>0</v>
      </c>
      <c r="AFR8">
        <f>IF(SUM(Dissimilarity!AFR11)&gt;0,1,IF(Dissimilarity!AFR11="X",1,0))</f>
        <v>0</v>
      </c>
      <c r="AFS8">
        <f>IF(SUM(Dissimilarity!AFS11)&gt;0,1,IF(Dissimilarity!AFS11="X",1,0))</f>
        <v>0</v>
      </c>
      <c r="AFT8">
        <f>IF(SUM(Dissimilarity!AFT11)&gt;0,1,IF(Dissimilarity!AFT11="X",1,0))</f>
        <v>0</v>
      </c>
      <c r="AFU8">
        <f>IF(SUM(Dissimilarity!AFU11)&gt;0,1,IF(Dissimilarity!AFU11="X",1,0))</f>
        <v>0</v>
      </c>
      <c r="AFV8">
        <f>IF(SUM(Dissimilarity!AFV11)&gt;0,1,IF(Dissimilarity!AFV11="X",1,0))</f>
        <v>0</v>
      </c>
      <c r="AFW8">
        <f>IF(SUM(Dissimilarity!AFW11)&gt;0,1,IF(Dissimilarity!AFW11="X",1,0))</f>
        <v>0</v>
      </c>
      <c r="AFX8">
        <f>IF(SUM(Dissimilarity!AFX11)&gt;0,1,IF(Dissimilarity!AFX11="X",1,0))</f>
        <v>0</v>
      </c>
      <c r="AFY8">
        <f>IF(SUM(Dissimilarity!AFY11)&gt;0,1,IF(Dissimilarity!AFY11="X",1,0))</f>
        <v>0</v>
      </c>
      <c r="AFZ8">
        <f>IF(SUM(Dissimilarity!AFZ11)&gt;0,1,IF(Dissimilarity!AFZ11="X",1,0))</f>
        <v>0</v>
      </c>
      <c r="AGA8">
        <f>IF(SUM(Dissimilarity!AGA11)&gt;0,1,IF(Dissimilarity!AGA11="X",1,0))</f>
        <v>0</v>
      </c>
      <c r="AGB8">
        <f>IF(SUM(Dissimilarity!AGB11)&gt;0,1,IF(Dissimilarity!AGB11="X",1,0))</f>
        <v>0</v>
      </c>
      <c r="AGC8">
        <f>IF(SUM(Dissimilarity!AGC11)&gt;0,1,IF(Dissimilarity!AGC11="X",1,0))</f>
        <v>0</v>
      </c>
      <c r="AGD8">
        <f>IF(SUM(Dissimilarity!AGD11)&gt;0,1,IF(Dissimilarity!AGD11="X",1,0))</f>
        <v>0</v>
      </c>
      <c r="AGE8">
        <f>IF(SUM(Dissimilarity!AGE11)&gt;0,1,IF(Dissimilarity!AGE11="X",1,0))</f>
        <v>0</v>
      </c>
      <c r="AGF8">
        <f>IF(SUM(Dissimilarity!AGF11)&gt;0,1,IF(Dissimilarity!AGF11="X",1,0))</f>
        <v>0</v>
      </c>
      <c r="AGG8">
        <f>IF(SUM(Dissimilarity!AGG11)&gt;0,1,IF(Dissimilarity!AGG11="X",1,0))</f>
        <v>0</v>
      </c>
      <c r="AGH8">
        <f>IF(SUM(Dissimilarity!AGH11)&gt;0,1,IF(Dissimilarity!AGH11="X",1,0))</f>
        <v>1</v>
      </c>
      <c r="AGI8">
        <f>IF(SUM(Dissimilarity!AGI11)&gt;0,1,IF(Dissimilarity!AGI11="X",1,0))</f>
        <v>1</v>
      </c>
      <c r="AGJ8">
        <f>IF(SUM(Dissimilarity!AGJ11)&gt;0,1,IF(Dissimilarity!AGJ11="X",1,0))</f>
        <v>0</v>
      </c>
      <c r="AGK8">
        <f>IF(SUM(Dissimilarity!AGK11)&gt;0,1,IF(Dissimilarity!AGK11="X",1,0))</f>
        <v>0</v>
      </c>
      <c r="AGL8">
        <f>IF(SUM(Dissimilarity!AGL11)&gt;0,1,IF(Dissimilarity!AGL11="X",1,0))</f>
        <v>0</v>
      </c>
      <c r="AGM8">
        <f>IF(SUM(Dissimilarity!AGM11)&gt;0,1,IF(Dissimilarity!AGM11="X",1,0))</f>
        <v>0</v>
      </c>
      <c r="AGN8">
        <f>IF(SUM(Dissimilarity!AGN11)&gt;0,1,IF(Dissimilarity!AGN11="X",1,0))</f>
        <v>0</v>
      </c>
      <c r="AGO8">
        <f>IF(SUM(Dissimilarity!AGO11)&gt;0,1,IF(Dissimilarity!AGO11="X",1,0))</f>
        <v>0</v>
      </c>
      <c r="AGP8">
        <f>IF(SUM(Dissimilarity!AGP11)&gt;0,1,IF(Dissimilarity!AGP11="X",1,0))</f>
        <v>0</v>
      </c>
      <c r="AGQ8">
        <f>IF(SUM(Dissimilarity!AGQ11)&gt;0,1,IF(Dissimilarity!AGQ11="X",1,0))</f>
        <v>1</v>
      </c>
      <c r="AGR8">
        <f>IF(SUM(Dissimilarity!AGR11)&gt;0,1,IF(Dissimilarity!AGR11="X",1,0))</f>
        <v>0</v>
      </c>
      <c r="AGS8">
        <f>IF(SUM(Dissimilarity!AGS11)&gt;0,1,IF(Dissimilarity!AGS11="X",1,0))</f>
        <v>1</v>
      </c>
      <c r="AGT8">
        <f>IF(SUM(Dissimilarity!AGT11)&gt;0,1,IF(Dissimilarity!AGT11="X",1,0))</f>
        <v>0</v>
      </c>
      <c r="AGU8">
        <f>IF(SUM(Dissimilarity!AGU11)&gt;0,1,IF(Dissimilarity!AGU11="X",1,0))</f>
        <v>0</v>
      </c>
      <c r="AGV8">
        <f>IF(SUM(Dissimilarity!AGV11)&gt;0,1,IF(Dissimilarity!AGV11="X",1,0))</f>
        <v>0</v>
      </c>
      <c r="AGW8">
        <f>IF(SUM(Dissimilarity!AGW11)&gt;0,1,IF(Dissimilarity!AGW11="X",1,0))</f>
        <v>1</v>
      </c>
      <c r="AGX8">
        <f>IF(SUM(Dissimilarity!AGX11)&gt;0,1,IF(Dissimilarity!AGX11="X",1,0))</f>
        <v>0</v>
      </c>
      <c r="AGY8">
        <f>IF(SUM(Dissimilarity!AGY11)&gt;0,1,IF(Dissimilarity!AGY11="X",1,0))</f>
        <v>0</v>
      </c>
      <c r="AGZ8">
        <f>IF(SUM(Dissimilarity!AGZ11)&gt;0,1,IF(Dissimilarity!AGZ11="X",1,0))</f>
        <v>0</v>
      </c>
      <c r="AHA8">
        <f>IF(SUM(Dissimilarity!AHA11)&gt;0,1,IF(Dissimilarity!AHA11="X",1,0))</f>
        <v>0</v>
      </c>
      <c r="AHB8">
        <f>IF(SUM(Dissimilarity!AHB11)&gt;0,1,IF(Dissimilarity!AHB11="X",1,0))</f>
        <v>0</v>
      </c>
      <c r="AHC8">
        <f>IF(SUM(Dissimilarity!AHC11)&gt;0,1,IF(Dissimilarity!AHC11="X",1,0))</f>
        <v>1</v>
      </c>
      <c r="AHD8">
        <f>IF(SUM(Dissimilarity!AHD11)&gt;0,1,IF(Dissimilarity!AHD11="X",1,0))</f>
        <v>1</v>
      </c>
      <c r="AHE8">
        <f>IF(SUM(Dissimilarity!AHE11)&gt;0,1,IF(Dissimilarity!AHE11="X",1,0))</f>
        <v>0</v>
      </c>
      <c r="AHF8">
        <f>IF(SUM(Dissimilarity!AHF11)&gt;0,1,IF(Dissimilarity!AHF11="X",1,0))</f>
        <v>1</v>
      </c>
      <c r="AHG8">
        <f>IF(SUM(Dissimilarity!AHG11)&gt;0,1,IF(Dissimilarity!AHG11="X",1,0))</f>
        <v>0</v>
      </c>
      <c r="AHH8">
        <f>IF(SUM(Dissimilarity!AHH11)&gt;0,1,IF(Dissimilarity!AHH11="X",1,0))</f>
        <v>1</v>
      </c>
      <c r="AHI8">
        <f>IF(SUM(Dissimilarity!AHI11)&gt;0,1,IF(Dissimilarity!AHI11="X",1,0))</f>
        <v>0</v>
      </c>
      <c r="AHJ8">
        <f>IF(SUM(Dissimilarity!AHJ11)&gt;0,1,IF(Dissimilarity!AHJ11="X",1,0))</f>
        <v>1</v>
      </c>
      <c r="AHK8">
        <f>IF(SUM(Dissimilarity!AHK11)&gt;0,1,IF(Dissimilarity!AHK11="X",1,0))</f>
        <v>0</v>
      </c>
      <c r="AHL8">
        <f>IF(SUM(Dissimilarity!AHL11)&gt;0,1,IF(Dissimilarity!AHL11="X",1,0))</f>
        <v>0</v>
      </c>
      <c r="AHM8">
        <f>IF(SUM(Dissimilarity!AHM11)&gt;0,1,IF(Dissimilarity!AHM11="X",1,0))</f>
        <v>0</v>
      </c>
      <c r="AHN8">
        <f>IF(SUM(Dissimilarity!AHN11)&gt;0,1,IF(Dissimilarity!AHN11="X",1,0))</f>
        <v>0</v>
      </c>
      <c r="AHO8">
        <f>IF(SUM(Dissimilarity!AHO11)&gt;0,1,IF(Dissimilarity!AHO11="X",1,0))</f>
        <v>1</v>
      </c>
      <c r="AHP8">
        <f>IF(SUM(Dissimilarity!AHP11)&gt;0,1,IF(Dissimilarity!AHP11="X",1,0))</f>
        <v>0</v>
      </c>
      <c r="AHQ8">
        <f>IF(SUM(Dissimilarity!AHQ11)&gt;0,1,IF(Dissimilarity!AHQ11="X",1,0))</f>
        <v>0</v>
      </c>
      <c r="AHR8">
        <f>IF(SUM(Dissimilarity!AHR11)&gt;0,1,IF(Dissimilarity!AHR11="X",1,0))</f>
        <v>0</v>
      </c>
      <c r="AHS8">
        <f>IF(SUM(Dissimilarity!AHS11)&gt;0,1,IF(Dissimilarity!AHS11="X",1,0))</f>
        <v>0</v>
      </c>
      <c r="AHT8">
        <f>IF(SUM(Dissimilarity!AHT11)&gt;0,1,IF(Dissimilarity!AHT11="X",1,0))</f>
        <v>0</v>
      </c>
      <c r="AHU8">
        <f>IF(SUM(Dissimilarity!AHU11)&gt;0,1,IF(Dissimilarity!AHU11="X",1,0))</f>
        <v>0</v>
      </c>
      <c r="AHV8">
        <f>IF(SUM(Dissimilarity!AHV11)&gt;0,1,IF(Dissimilarity!AHV11="X",1,0))</f>
        <v>0</v>
      </c>
      <c r="AHW8">
        <f>IF(SUM(Dissimilarity!AHW11)&gt;0,1,IF(Dissimilarity!AHW11="X",1,0))</f>
        <v>0</v>
      </c>
      <c r="AHX8">
        <f>IF(SUM(Dissimilarity!AHX11)&gt;0,1,IF(Dissimilarity!AHX11="X",1,0))</f>
        <v>0</v>
      </c>
      <c r="AHY8">
        <f>IF(SUM(Dissimilarity!AHY11)&gt;0,1,IF(Dissimilarity!AHY11="X",1,0))</f>
        <v>0</v>
      </c>
      <c r="AHZ8">
        <f>IF(SUM(Dissimilarity!AHZ11)&gt;0,1,IF(Dissimilarity!AHZ11="X",1,0))</f>
        <v>0</v>
      </c>
      <c r="AIA8">
        <f>IF(SUM(Dissimilarity!AIA11)&gt;0,1,IF(Dissimilarity!AIA11="X",1,0))</f>
        <v>0</v>
      </c>
      <c r="AIB8">
        <f>IF(SUM(Dissimilarity!AIB11)&gt;0,1,IF(Dissimilarity!AIB11="X",1,0))</f>
        <v>0</v>
      </c>
      <c r="AIC8">
        <f>IF(SUM(Dissimilarity!AIC11)&gt;0,1,IF(Dissimilarity!AIC11="X",1,0))</f>
        <v>0</v>
      </c>
      <c r="AID8">
        <f>IF(SUM(Dissimilarity!AID11)&gt;0,1,IF(Dissimilarity!AID11="X",1,0))</f>
        <v>0</v>
      </c>
      <c r="AIE8">
        <f>IF(SUM(Dissimilarity!AIE11)&gt;0,1,IF(Dissimilarity!AIE11="X",1,0))</f>
        <v>0</v>
      </c>
      <c r="AIF8">
        <f>IF(SUM(Dissimilarity!AIF11)&gt;0,1,IF(Dissimilarity!AIF11="X",1,0))</f>
        <v>0</v>
      </c>
      <c r="AIG8">
        <f>IF(SUM(Dissimilarity!AIG11)&gt;0,1,IF(Dissimilarity!AIG11="X",1,0))</f>
        <v>1</v>
      </c>
      <c r="AIH8">
        <f>IF(SUM(Dissimilarity!AIH11)&gt;0,1,IF(Dissimilarity!AIH11="X",1,0))</f>
        <v>0</v>
      </c>
      <c r="AII8">
        <f>IF(SUM(Dissimilarity!AII11)&gt;0,1,IF(Dissimilarity!AII11="X",1,0))</f>
        <v>0</v>
      </c>
      <c r="AIJ8">
        <f>IF(SUM(Dissimilarity!AIJ11)&gt;0,1,IF(Dissimilarity!AIJ11="X",1,0))</f>
        <v>0</v>
      </c>
      <c r="AIK8">
        <f>IF(SUM(Dissimilarity!AIK11)&gt;0,1,IF(Dissimilarity!AIK11="X",1,0))</f>
        <v>1</v>
      </c>
      <c r="AIL8">
        <f>IF(SUM(Dissimilarity!AIL11)&gt;0,1,IF(Dissimilarity!AIL11="X",1,0))</f>
        <v>0</v>
      </c>
      <c r="AIM8">
        <f>IF(SUM(Dissimilarity!AIM11)&gt;0,1,IF(Dissimilarity!AIM11="X",1,0))</f>
        <v>0</v>
      </c>
      <c r="AIN8">
        <f>IF(SUM(Dissimilarity!AIN11)&gt;0,1,IF(Dissimilarity!AIN11="X",1,0))</f>
        <v>0</v>
      </c>
      <c r="AIO8">
        <f>IF(SUM(Dissimilarity!AIO11)&gt;0,1,IF(Dissimilarity!AIO11="X",1,0))</f>
        <v>0</v>
      </c>
      <c r="AIP8">
        <f>IF(SUM(Dissimilarity!AIP11)&gt;0,1,IF(Dissimilarity!AIP11="X",1,0))</f>
        <v>0</v>
      </c>
      <c r="AIQ8">
        <f>IF(SUM(Dissimilarity!AIQ11)&gt;0,1,IF(Dissimilarity!AIQ11="X",1,0))</f>
        <v>1</v>
      </c>
      <c r="AIR8">
        <f>IF(SUM(Dissimilarity!AIR11)&gt;0,1,IF(Dissimilarity!AIR11="X",1,0))</f>
        <v>0</v>
      </c>
      <c r="AIS8">
        <f>IF(SUM(Dissimilarity!AIS11)&gt;0,1,IF(Dissimilarity!AIS11="X",1,0))</f>
        <v>0</v>
      </c>
      <c r="AIT8">
        <f>IF(SUM(Dissimilarity!AIT11)&gt;0,1,IF(Dissimilarity!AIT11="X",1,0))</f>
        <v>1</v>
      </c>
      <c r="AIU8">
        <f>IF(SUM(Dissimilarity!AIU11)&gt;0,1,IF(Dissimilarity!AIU11="X",1,0))</f>
        <v>0</v>
      </c>
      <c r="AIV8">
        <f>IF(SUM(Dissimilarity!AIV11)&gt;0,1,IF(Dissimilarity!AIV11="X",1,0))</f>
        <v>0</v>
      </c>
      <c r="AIW8">
        <f>IF(SUM(Dissimilarity!AIW11)&gt;0,1,IF(Dissimilarity!AIW11="X",1,0))</f>
        <v>1</v>
      </c>
      <c r="AIX8">
        <f>IF(SUM(Dissimilarity!AIX11)&gt;0,1,IF(Dissimilarity!AIX11="X",1,0))</f>
        <v>1</v>
      </c>
      <c r="AIY8">
        <f>IF(SUM(Dissimilarity!AIY11)&gt;0,1,IF(Dissimilarity!AIY11="X",1,0))</f>
        <v>0</v>
      </c>
      <c r="AIZ8">
        <f>IF(SUM(Dissimilarity!AIZ11)&gt;0,1,IF(Dissimilarity!AIZ11="X",1,0))</f>
        <v>0</v>
      </c>
      <c r="AJA8">
        <f>IF(SUM(Dissimilarity!AJA11)&gt;0,1,IF(Dissimilarity!AJA11="X",1,0))</f>
        <v>0</v>
      </c>
      <c r="AJB8">
        <f>IF(SUM(Dissimilarity!AJB11)&gt;0,1,IF(Dissimilarity!AJB11="X",1,0))</f>
        <v>0</v>
      </c>
      <c r="AJC8">
        <f>IF(SUM(Dissimilarity!AJC11)&gt;0,1,IF(Dissimilarity!AJC11="X",1,0))</f>
        <v>1</v>
      </c>
      <c r="AJD8">
        <f>IF(SUM(Dissimilarity!AJD11)&gt;0,1,IF(Dissimilarity!AJD11="X",1,0))</f>
        <v>0</v>
      </c>
      <c r="AJE8">
        <f>IF(SUM(Dissimilarity!AJE11)&gt;0,1,IF(Dissimilarity!AJE11="X",1,0))</f>
        <v>0</v>
      </c>
      <c r="AJF8">
        <f>IF(SUM(Dissimilarity!AJF11)&gt;0,1,IF(Dissimilarity!AJF11="X",1,0))</f>
        <v>0</v>
      </c>
      <c r="AJG8">
        <f>IF(SUM(Dissimilarity!AJG11)&gt;0,1,IF(Dissimilarity!AJG11="X",1,0))</f>
        <v>0</v>
      </c>
      <c r="AJH8">
        <f>IF(SUM(Dissimilarity!AJH11)&gt;0,1,IF(Dissimilarity!AJH11="X",1,0))</f>
        <v>0</v>
      </c>
      <c r="AJI8">
        <f>IF(SUM(Dissimilarity!AJI11)&gt;0,1,IF(Dissimilarity!AJI11="X",1,0))</f>
        <v>0</v>
      </c>
      <c r="AJJ8">
        <f>IF(SUM(Dissimilarity!AJJ11)&gt;0,1,IF(Dissimilarity!AJJ11="X",1,0))</f>
        <v>0</v>
      </c>
      <c r="AJK8">
        <f>IF(SUM(Dissimilarity!AJK11)&gt;0,1,IF(Dissimilarity!AJK11="X",1,0))</f>
        <v>0</v>
      </c>
      <c r="AJL8">
        <f>IF(SUM(Dissimilarity!AJL11)&gt;0,1,IF(Dissimilarity!AJL11="X",1,0))</f>
        <v>1</v>
      </c>
      <c r="AJM8">
        <f>IF(SUM(Dissimilarity!AJM11)&gt;0,1,IF(Dissimilarity!AJM11="X",1,0))</f>
        <v>0</v>
      </c>
      <c r="AJN8">
        <f>IF(SUM(Dissimilarity!AJN11)&gt;0,1,IF(Dissimilarity!AJN11="X",1,0))</f>
        <v>0</v>
      </c>
      <c r="AJO8">
        <f>IF(SUM(Dissimilarity!AJO11)&gt;0,1,IF(Dissimilarity!AJO11="X",1,0))</f>
        <v>1</v>
      </c>
      <c r="AJP8">
        <f>IF(SUM(Dissimilarity!AJP11)&gt;0,1,IF(Dissimilarity!AJP11="X",1,0))</f>
        <v>0</v>
      </c>
      <c r="AJQ8">
        <f>IF(SUM(Dissimilarity!AJQ11)&gt;0,1,IF(Dissimilarity!AJQ11="X",1,0))</f>
        <v>0</v>
      </c>
      <c r="AJR8">
        <f>IF(SUM(Dissimilarity!AJR11)&gt;0,1,IF(Dissimilarity!AJR11="X",1,0))</f>
        <v>0</v>
      </c>
      <c r="AJS8">
        <f>IF(SUM(Dissimilarity!AJS11)&gt;0,1,IF(Dissimilarity!AJS11="X",1,0))</f>
        <v>0</v>
      </c>
      <c r="AJT8">
        <f>IF(SUM(Dissimilarity!AJT11)&gt;0,1,IF(Dissimilarity!AJT11="X",1,0))</f>
        <v>0</v>
      </c>
      <c r="AJU8">
        <f>IF(SUM(Dissimilarity!AJU11)&gt;0,1,IF(Dissimilarity!AJU11="X",1,0))</f>
        <v>0</v>
      </c>
      <c r="AJV8">
        <f>IF(SUM(Dissimilarity!AJV11)&gt;0,1,IF(Dissimilarity!AJV11="X",1,0))</f>
        <v>0</v>
      </c>
      <c r="AJW8">
        <f>IF(SUM(Dissimilarity!AJW11)&gt;0,1,IF(Dissimilarity!AJW11="X",1,0))</f>
        <v>0</v>
      </c>
      <c r="AJX8">
        <f>IF(SUM(Dissimilarity!AJX11)&gt;0,1,IF(Dissimilarity!AJX11="X",1,0))</f>
        <v>0</v>
      </c>
      <c r="AJY8">
        <f>IF(SUM(Dissimilarity!AJY11)&gt;0,1,IF(Dissimilarity!AJY11="X",1,0))</f>
        <v>0</v>
      </c>
      <c r="AJZ8">
        <f>IF(SUM(Dissimilarity!AJZ11)&gt;0,1,IF(Dissimilarity!AJZ11="X",1,0))</f>
        <v>0</v>
      </c>
      <c r="AKA8">
        <f>IF(SUM(Dissimilarity!AKA11)&gt;0,1,IF(Dissimilarity!AKA11="X",1,0))</f>
        <v>0</v>
      </c>
      <c r="AKB8">
        <f>IF(SUM(Dissimilarity!AKB11)&gt;0,1,IF(Dissimilarity!AKB11="X",1,0))</f>
        <v>0</v>
      </c>
      <c r="AKC8">
        <f>IF(SUM(Dissimilarity!AKC11)&gt;0,1,IF(Dissimilarity!AKC11="X",1,0))</f>
        <v>0</v>
      </c>
      <c r="AKD8">
        <f>IF(SUM(Dissimilarity!AKD11)&gt;0,1,IF(Dissimilarity!AKD11="X",1,0))</f>
        <v>0</v>
      </c>
      <c r="AKE8">
        <f>IF(SUM(Dissimilarity!AKE11)&gt;0,1,IF(Dissimilarity!AKE11="X",1,0))</f>
        <v>0</v>
      </c>
      <c r="AKF8">
        <f>IF(SUM(Dissimilarity!AKF11)&gt;0,1,IF(Dissimilarity!AKF11="X",1,0))</f>
        <v>0</v>
      </c>
      <c r="AKG8">
        <f>IF(SUM(Dissimilarity!AKG11)&gt;0,1,IF(Dissimilarity!AKG11="X",1,0))</f>
        <v>0</v>
      </c>
      <c r="AKH8">
        <f>IF(SUM(Dissimilarity!AKH11)&gt;0,1,IF(Dissimilarity!AKH11="X",1,0))</f>
        <v>0</v>
      </c>
      <c r="AKI8">
        <f>IF(SUM(Dissimilarity!AKI11)&gt;0,1,IF(Dissimilarity!AKI11="X",1,0))</f>
        <v>0</v>
      </c>
      <c r="AKJ8">
        <f>IF(SUM(Dissimilarity!AKJ11)&gt;0,1,IF(Dissimilarity!AKJ11="X",1,0))</f>
        <v>0</v>
      </c>
      <c r="AKK8">
        <f>IF(SUM(Dissimilarity!AKK11)&gt;0,1,IF(Dissimilarity!AKK11="X",1,0))</f>
        <v>0</v>
      </c>
      <c r="AKL8">
        <f>IF(SUM(Dissimilarity!AKL11)&gt;0,1,IF(Dissimilarity!AKL11="X",1,0))</f>
        <v>0</v>
      </c>
      <c r="AKM8">
        <f>IF(SUM(Dissimilarity!AKM11)&gt;0,1,IF(Dissimilarity!AKM11="X",1,0))</f>
        <v>0</v>
      </c>
      <c r="AKN8">
        <f>IF(SUM(Dissimilarity!AKN11)&gt;0,1,IF(Dissimilarity!AKN11="X",1,0))</f>
        <v>1</v>
      </c>
      <c r="AKO8">
        <f>IF(SUM(Dissimilarity!AKO11)&gt;0,1,IF(Dissimilarity!AKO11="X",1,0))</f>
        <v>0</v>
      </c>
      <c r="AKP8">
        <f>IF(SUM(Dissimilarity!AKP11)&gt;0,1,IF(Dissimilarity!AKP11="X",1,0))</f>
        <v>0</v>
      </c>
      <c r="AKQ8">
        <f>IF(SUM(Dissimilarity!AKQ11)&gt;0,1,IF(Dissimilarity!AKQ11="X",1,0))</f>
        <v>0</v>
      </c>
      <c r="AKR8">
        <f>IF(SUM(Dissimilarity!AKR11)&gt;0,1,IF(Dissimilarity!AKR11="X",1,0))</f>
        <v>1</v>
      </c>
      <c r="AKS8">
        <f>IF(SUM(Dissimilarity!AKS11)&gt;0,1,IF(Dissimilarity!AKS11="X",1,0))</f>
        <v>1</v>
      </c>
      <c r="AKT8">
        <f>IF(SUM(Dissimilarity!AKT11)&gt;0,1,IF(Dissimilarity!AKT11="X",1,0))</f>
        <v>1</v>
      </c>
    </row>
    <row r="9" spans="1:982" x14ac:dyDescent="0.3">
      <c r="A9" t="str">
        <f>Dissimilarity!A12</f>
        <v>Chios</v>
      </c>
      <c r="B9">
        <f>IF(SUM(Dissimilarity!B12)&gt;0,1,IF(Dissimilarity!B12="X",1,0))</f>
        <v>0</v>
      </c>
      <c r="C9">
        <f>IF(SUM(Dissimilarity!C12)&gt;0,1,IF(Dissimilarity!C12="X",1,0))</f>
        <v>1</v>
      </c>
      <c r="D9">
        <f>IF(SUM(Dissimilarity!D12)&gt;0,1,IF(Dissimilarity!D12="X",1,0))</f>
        <v>0</v>
      </c>
      <c r="E9">
        <f>IF(SUM(Dissimilarity!E12)&gt;0,1,IF(Dissimilarity!E12="X",1,0))</f>
        <v>0</v>
      </c>
      <c r="F9">
        <f>IF(SUM(Dissimilarity!F12)&gt;0,1,IF(Dissimilarity!F12="X",1,0))</f>
        <v>0</v>
      </c>
      <c r="G9">
        <f>IF(SUM(Dissimilarity!G12)&gt;0,1,IF(Dissimilarity!G12="X",1,0))</f>
        <v>0</v>
      </c>
      <c r="H9">
        <f>IF(SUM(Dissimilarity!H12)&gt;0,1,IF(Dissimilarity!H12="X",1,0))</f>
        <v>0</v>
      </c>
      <c r="I9">
        <f>IF(SUM(Dissimilarity!I12)&gt;0,1,IF(Dissimilarity!I12="X",1,0))</f>
        <v>0</v>
      </c>
      <c r="J9">
        <f>IF(SUM(Dissimilarity!J12)&gt;0,1,IF(Dissimilarity!J12="X",1,0))</f>
        <v>0</v>
      </c>
      <c r="K9">
        <f>IF(SUM(Dissimilarity!K12)&gt;0,1,IF(Dissimilarity!K12="X",1,0))</f>
        <v>0</v>
      </c>
      <c r="L9">
        <f>IF(SUM(Dissimilarity!L12)&gt;0,1,IF(Dissimilarity!L12="X",1,0))</f>
        <v>0</v>
      </c>
      <c r="M9">
        <f>IF(SUM(Dissimilarity!M12)&gt;0,1,IF(Dissimilarity!M12="X",1,0))</f>
        <v>0</v>
      </c>
      <c r="N9">
        <f>IF(SUM(Dissimilarity!N12)&gt;0,1,IF(Dissimilarity!N12="X",1,0))</f>
        <v>0</v>
      </c>
      <c r="O9">
        <f>IF(SUM(Dissimilarity!O12)&gt;0,1,IF(Dissimilarity!O12="X",1,0))</f>
        <v>0</v>
      </c>
      <c r="P9">
        <f>IF(SUM(Dissimilarity!P12)&gt;0,1,IF(Dissimilarity!P12="X",1,0))</f>
        <v>0</v>
      </c>
      <c r="Q9">
        <f>IF(SUM(Dissimilarity!Q12)&gt;0,1,IF(Dissimilarity!Q12="X",1,0))</f>
        <v>0</v>
      </c>
      <c r="R9">
        <f>IF(SUM(Dissimilarity!R12)&gt;0,1,IF(Dissimilarity!R12="X",1,0))</f>
        <v>0</v>
      </c>
      <c r="S9">
        <f>IF(SUM(Dissimilarity!S12)&gt;0,1,IF(Dissimilarity!S12="X",1,0))</f>
        <v>0</v>
      </c>
      <c r="T9">
        <f>IF(SUM(Dissimilarity!T12)&gt;0,1,IF(Dissimilarity!T12="X",1,0))</f>
        <v>0</v>
      </c>
      <c r="U9">
        <f>IF(SUM(Dissimilarity!U12)&gt;0,1,IF(Dissimilarity!U12="X",1,0))</f>
        <v>0</v>
      </c>
      <c r="V9">
        <f>IF(SUM(Dissimilarity!V12)&gt;0,1,IF(Dissimilarity!V12="X",1,0))</f>
        <v>0</v>
      </c>
      <c r="W9">
        <f>IF(SUM(Dissimilarity!W12)&gt;0,1,IF(Dissimilarity!W12="X",1,0))</f>
        <v>0</v>
      </c>
      <c r="X9">
        <f>IF(SUM(Dissimilarity!X12)&gt;0,1,IF(Dissimilarity!X12="X",1,0))</f>
        <v>0</v>
      </c>
      <c r="Y9">
        <f>IF(SUM(Dissimilarity!Y12)&gt;0,1,IF(Dissimilarity!Y12="X",1,0))</f>
        <v>0</v>
      </c>
      <c r="Z9">
        <f>IF(SUM(Dissimilarity!Z12)&gt;0,1,IF(Dissimilarity!Z12="X",1,0))</f>
        <v>0</v>
      </c>
      <c r="AA9">
        <f>IF(SUM(Dissimilarity!AA12)&gt;0,1,IF(Dissimilarity!AA12="X",1,0))</f>
        <v>0</v>
      </c>
      <c r="AB9">
        <f>IF(SUM(Dissimilarity!AB12)&gt;0,1,IF(Dissimilarity!AB12="X",1,0))</f>
        <v>0</v>
      </c>
      <c r="AC9">
        <f>IF(SUM(Dissimilarity!AC12)&gt;0,1,IF(Dissimilarity!AC12="X",1,0))</f>
        <v>0</v>
      </c>
      <c r="AD9">
        <f>IF(SUM(Dissimilarity!AD12)&gt;0,1,IF(Dissimilarity!AD12="X",1,0))</f>
        <v>1</v>
      </c>
      <c r="AE9">
        <f>IF(SUM(Dissimilarity!AE12)&gt;0,1,IF(Dissimilarity!AE12="X",1,0))</f>
        <v>0</v>
      </c>
      <c r="AF9">
        <f>IF(SUM(Dissimilarity!AF12)&gt;0,1,IF(Dissimilarity!AF12="X",1,0))</f>
        <v>0</v>
      </c>
      <c r="AG9">
        <f>IF(SUM(Dissimilarity!AG12)&gt;0,1,IF(Dissimilarity!AG12="X",1,0))</f>
        <v>0</v>
      </c>
      <c r="AH9">
        <f>IF(SUM(Dissimilarity!AH12)&gt;0,1,IF(Dissimilarity!AH12="X",1,0))</f>
        <v>0</v>
      </c>
      <c r="AI9">
        <f>IF(SUM(Dissimilarity!AI12)&gt;0,1,IF(Dissimilarity!AI12="X",1,0))</f>
        <v>0</v>
      </c>
      <c r="AJ9">
        <f>IF(SUM(Dissimilarity!AJ12)&gt;0,1,IF(Dissimilarity!AJ12="X",1,0))</f>
        <v>0</v>
      </c>
      <c r="AK9">
        <f>IF(SUM(Dissimilarity!AK12)&gt;0,1,IF(Dissimilarity!AK12="X",1,0))</f>
        <v>0</v>
      </c>
      <c r="AL9">
        <f>IF(SUM(Dissimilarity!AL12)&gt;0,1,IF(Dissimilarity!AL12="X",1,0))</f>
        <v>0</v>
      </c>
      <c r="AM9">
        <f>IF(SUM(Dissimilarity!AM12)&gt;0,1,IF(Dissimilarity!AM12="X",1,0))</f>
        <v>0</v>
      </c>
      <c r="AN9">
        <f>IF(SUM(Dissimilarity!AN12)&gt;0,1,IF(Dissimilarity!AN12="X",1,0))</f>
        <v>0</v>
      </c>
      <c r="AO9">
        <f>IF(SUM(Dissimilarity!AO12)&gt;0,1,IF(Dissimilarity!AO12="X",1,0))</f>
        <v>0</v>
      </c>
      <c r="AP9">
        <f>IF(SUM(Dissimilarity!AP12)&gt;0,1,IF(Dissimilarity!AP12="X",1,0))</f>
        <v>0</v>
      </c>
      <c r="AQ9">
        <f>IF(SUM(Dissimilarity!AQ12)&gt;0,1,IF(Dissimilarity!AQ12="X",1,0))</f>
        <v>0</v>
      </c>
      <c r="AR9">
        <f>IF(SUM(Dissimilarity!AR12)&gt;0,1,IF(Dissimilarity!AR12="X",1,0))</f>
        <v>0</v>
      </c>
      <c r="AS9">
        <f>IF(SUM(Dissimilarity!AS12)&gt;0,1,IF(Dissimilarity!AS12="X",1,0))</f>
        <v>0</v>
      </c>
      <c r="AT9">
        <f>IF(SUM(Dissimilarity!AT12)&gt;0,1,IF(Dissimilarity!AT12="X",1,0))</f>
        <v>0</v>
      </c>
      <c r="AU9">
        <f>IF(SUM(Dissimilarity!AU12)&gt;0,1,IF(Dissimilarity!AU12="X",1,0))</f>
        <v>0</v>
      </c>
      <c r="AV9">
        <f>IF(SUM(Dissimilarity!AV12)&gt;0,1,IF(Dissimilarity!AV12="X",1,0))</f>
        <v>0</v>
      </c>
      <c r="AW9">
        <f>IF(SUM(Dissimilarity!AW12)&gt;0,1,IF(Dissimilarity!AW12="X",1,0))</f>
        <v>0</v>
      </c>
      <c r="AX9">
        <f>IF(SUM(Dissimilarity!AX12)&gt;0,1,IF(Dissimilarity!AX12="X",1,0))</f>
        <v>0</v>
      </c>
      <c r="AY9">
        <f>IF(SUM(Dissimilarity!AY12)&gt;0,1,IF(Dissimilarity!AY12="X",1,0))</f>
        <v>0</v>
      </c>
      <c r="AZ9">
        <f>IF(SUM(Dissimilarity!AZ12)&gt;0,1,IF(Dissimilarity!AZ12="X",1,0))</f>
        <v>0</v>
      </c>
      <c r="BA9">
        <f>IF(SUM(Dissimilarity!BA12)&gt;0,1,IF(Dissimilarity!BA12="X",1,0))</f>
        <v>0</v>
      </c>
      <c r="BB9">
        <f>IF(SUM(Dissimilarity!BB12)&gt;0,1,IF(Dissimilarity!BB12="X",1,0))</f>
        <v>0</v>
      </c>
      <c r="BC9">
        <f>IF(SUM(Dissimilarity!BC12)&gt;0,1,IF(Dissimilarity!BC12="X",1,0))</f>
        <v>0</v>
      </c>
      <c r="BD9">
        <f>IF(SUM(Dissimilarity!BD12)&gt;0,1,IF(Dissimilarity!BD12="X",1,0))</f>
        <v>1</v>
      </c>
      <c r="BE9">
        <f>IF(SUM(Dissimilarity!BE12)&gt;0,1,IF(Dissimilarity!BE12="X",1,0))</f>
        <v>0</v>
      </c>
      <c r="BF9">
        <f>IF(SUM(Dissimilarity!BF12)&gt;0,1,IF(Dissimilarity!BF12="X",1,0))</f>
        <v>1</v>
      </c>
      <c r="BG9">
        <f>IF(SUM(Dissimilarity!BG12)&gt;0,1,IF(Dissimilarity!BG12="X",1,0))</f>
        <v>0</v>
      </c>
      <c r="BH9">
        <f>IF(SUM(Dissimilarity!BH12)&gt;0,1,IF(Dissimilarity!BH12="X",1,0))</f>
        <v>0</v>
      </c>
      <c r="BI9">
        <f>IF(SUM(Dissimilarity!BI12)&gt;0,1,IF(Dissimilarity!BI12="X",1,0))</f>
        <v>0</v>
      </c>
      <c r="BJ9">
        <f>IF(SUM(Dissimilarity!BJ12)&gt;0,1,IF(Dissimilarity!BJ12="X",1,0))</f>
        <v>0</v>
      </c>
      <c r="BK9">
        <f>IF(SUM(Dissimilarity!BK12)&gt;0,1,IF(Dissimilarity!BK12="X",1,0))</f>
        <v>0</v>
      </c>
      <c r="BL9">
        <f>IF(SUM(Dissimilarity!BL12)&gt;0,1,IF(Dissimilarity!BL12="X",1,0))</f>
        <v>0</v>
      </c>
      <c r="BM9">
        <f>IF(SUM(Dissimilarity!BM12)&gt;0,1,IF(Dissimilarity!BM12="X",1,0))</f>
        <v>0</v>
      </c>
      <c r="BN9">
        <f>IF(SUM(Dissimilarity!BN12)&gt;0,1,IF(Dissimilarity!BN12="X",1,0))</f>
        <v>0</v>
      </c>
      <c r="BO9">
        <f>IF(SUM(Dissimilarity!BO12)&gt;0,1,IF(Dissimilarity!BO12="X",1,0))</f>
        <v>0</v>
      </c>
      <c r="BP9">
        <f>IF(SUM(Dissimilarity!BP12)&gt;0,1,IF(Dissimilarity!BP12="X",1,0))</f>
        <v>0</v>
      </c>
      <c r="BQ9">
        <f>IF(SUM(Dissimilarity!BQ12)&gt;0,1,IF(Dissimilarity!BQ12="X",1,0))</f>
        <v>0</v>
      </c>
      <c r="BR9">
        <f>IF(SUM(Dissimilarity!BR12)&gt;0,1,IF(Dissimilarity!BR12="X",1,0))</f>
        <v>0</v>
      </c>
      <c r="BS9">
        <f>IF(SUM(Dissimilarity!BS12)&gt;0,1,IF(Dissimilarity!BS12="X",1,0))</f>
        <v>0</v>
      </c>
      <c r="BT9">
        <f>IF(SUM(Dissimilarity!BT12)&gt;0,1,IF(Dissimilarity!BT12="X",1,0))</f>
        <v>0</v>
      </c>
      <c r="BU9">
        <f>IF(SUM(Dissimilarity!BU12)&gt;0,1,IF(Dissimilarity!BU12="X",1,0))</f>
        <v>0</v>
      </c>
      <c r="BV9">
        <f>IF(SUM(Dissimilarity!BV12)&gt;0,1,IF(Dissimilarity!BV12="X",1,0))</f>
        <v>0</v>
      </c>
      <c r="BW9">
        <f>IF(SUM(Dissimilarity!BW12)&gt;0,1,IF(Dissimilarity!BW12="X",1,0))</f>
        <v>0</v>
      </c>
      <c r="BX9">
        <f>IF(SUM(Dissimilarity!BX12)&gt;0,1,IF(Dissimilarity!BX12="X",1,0))</f>
        <v>0</v>
      </c>
      <c r="BY9">
        <f>IF(SUM(Dissimilarity!BY12)&gt;0,1,IF(Dissimilarity!BY12="X",1,0))</f>
        <v>0</v>
      </c>
      <c r="BZ9">
        <f>IF(SUM(Dissimilarity!BZ12)&gt;0,1,IF(Dissimilarity!BZ12="X",1,0))</f>
        <v>0</v>
      </c>
      <c r="CA9">
        <f>IF(SUM(Dissimilarity!CA12)&gt;0,1,IF(Dissimilarity!CA12="X",1,0))</f>
        <v>0</v>
      </c>
      <c r="CB9">
        <f>IF(SUM(Dissimilarity!CB12)&gt;0,1,IF(Dissimilarity!CB12="X",1,0))</f>
        <v>0</v>
      </c>
      <c r="CC9">
        <f>IF(SUM(Dissimilarity!CC12)&gt;0,1,IF(Dissimilarity!CC12="X",1,0))</f>
        <v>0</v>
      </c>
      <c r="CD9">
        <f>IF(SUM(Dissimilarity!CD12)&gt;0,1,IF(Dissimilarity!CD12="X",1,0))</f>
        <v>0</v>
      </c>
      <c r="CE9">
        <f>IF(SUM(Dissimilarity!CE12)&gt;0,1,IF(Dissimilarity!CE12="X",1,0))</f>
        <v>0</v>
      </c>
      <c r="CF9">
        <f>IF(SUM(Dissimilarity!CF12)&gt;0,1,IF(Dissimilarity!CF12="X",1,0))</f>
        <v>0</v>
      </c>
      <c r="CG9">
        <f>IF(SUM(Dissimilarity!CG12)&gt;0,1,IF(Dissimilarity!CG12="X",1,0))</f>
        <v>0</v>
      </c>
      <c r="CH9">
        <f>IF(SUM(Dissimilarity!CH12)&gt;0,1,IF(Dissimilarity!CH12="X",1,0))</f>
        <v>0</v>
      </c>
      <c r="CI9">
        <f>IF(SUM(Dissimilarity!CI12)&gt;0,1,IF(Dissimilarity!CI12="X",1,0))</f>
        <v>0</v>
      </c>
      <c r="CJ9">
        <f>IF(SUM(Dissimilarity!CJ12)&gt;0,1,IF(Dissimilarity!CJ12="X",1,0))</f>
        <v>0</v>
      </c>
      <c r="CK9">
        <f>IF(SUM(Dissimilarity!CK12)&gt;0,1,IF(Dissimilarity!CK12="X",1,0))</f>
        <v>0</v>
      </c>
      <c r="CL9">
        <f>IF(SUM(Dissimilarity!CL12)&gt;0,1,IF(Dissimilarity!CL12="X",1,0))</f>
        <v>0</v>
      </c>
      <c r="CM9">
        <f>IF(SUM(Dissimilarity!CM12)&gt;0,1,IF(Dissimilarity!CM12="X",1,0))</f>
        <v>0</v>
      </c>
      <c r="CN9">
        <f>IF(SUM(Dissimilarity!CN12)&gt;0,1,IF(Dissimilarity!CN12="X",1,0))</f>
        <v>0</v>
      </c>
      <c r="CO9">
        <f>IF(SUM(Dissimilarity!CO12)&gt;0,1,IF(Dissimilarity!CO12="X",1,0))</f>
        <v>0</v>
      </c>
      <c r="CP9">
        <f>IF(SUM(Dissimilarity!CP12)&gt;0,1,IF(Dissimilarity!CP12="X",1,0))</f>
        <v>0</v>
      </c>
      <c r="CQ9">
        <f>IF(SUM(Dissimilarity!CQ12)&gt;0,1,IF(Dissimilarity!CQ12="X",1,0))</f>
        <v>0</v>
      </c>
      <c r="CR9">
        <f>IF(SUM(Dissimilarity!CR12)&gt;0,1,IF(Dissimilarity!CR12="X",1,0))</f>
        <v>0</v>
      </c>
      <c r="CS9">
        <f>IF(SUM(Dissimilarity!CS12)&gt;0,1,IF(Dissimilarity!CS12="X",1,0))</f>
        <v>0</v>
      </c>
      <c r="CT9">
        <f>IF(SUM(Dissimilarity!CT12)&gt;0,1,IF(Dissimilarity!CT12="X",1,0))</f>
        <v>0</v>
      </c>
      <c r="CU9">
        <f>IF(SUM(Dissimilarity!CU12)&gt;0,1,IF(Dissimilarity!CU12="X",1,0))</f>
        <v>0</v>
      </c>
      <c r="CV9">
        <f>IF(SUM(Dissimilarity!CV12)&gt;0,1,IF(Dissimilarity!CV12="X",1,0))</f>
        <v>0</v>
      </c>
      <c r="CW9">
        <f>IF(SUM(Dissimilarity!CW12)&gt;0,1,IF(Dissimilarity!CW12="X",1,0))</f>
        <v>0</v>
      </c>
      <c r="CX9">
        <f>IF(SUM(Dissimilarity!CX12)&gt;0,1,IF(Dissimilarity!CX12="X",1,0))</f>
        <v>0</v>
      </c>
      <c r="CY9">
        <f>IF(SUM(Dissimilarity!CY12)&gt;0,1,IF(Dissimilarity!CY12="X",1,0))</f>
        <v>0</v>
      </c>
      <c r="CZ9">
        <f>IF(SUM(Dissimilarity!CZ12)&gt;0,1,IF(Dissimilarity!CZ12="X",1,0))</f>
        <v>0</v>
      </c>
      <c r="DA9">
        <f>IF(SUM(Dissimilarity!DA12)&gt;0,1,IF(Dissimilarity!DA12="X",1,0))</f>
        <v>0</v>
      </c>
      <c r="DB9">
        <f>IF(SUM(Dissimilarity!DB12)&gt;0,1,IF(Dissimilarity!DB12="X",1,0))</f>
        <v>0</v>
      </c>
      <c r="DC9">
        <f>IF(SUM(Dissimilarity!DC12)&gt;0,1,IF(Dissimilarity!DC12="X",1,0))</f>
        <v>0</v>
      </c>
      <c r="DD9">
        <f>IF(SUM(Dissimilarity!DD12)&gt;0,1,IF(Dissimilarity!DD12="X",1,0))</f>
        <v>0</v>
      </c>
      <c r="DE9">
        <f>IF(SUM(Dissimilarity!DE12)&gt;0,1,IF(Dissimilarity!DE12="X",1,0))</f>
        <v>0</v>
      </c>
      <c r="DF9">
        <f>IF(SUM(Dissimilarity!DF12)&gt;0,1,IF(Dissimilarity!DF12="X",1,0))</f>
        <v>0</v>
      </c>
      <c r="DG9">
        <f>IF(SUM(Dissimilarity!DG12)&gt;0,1,IF(Dissimilarity!DG12="X",1,0))</f>
        <v>0</v>
      </c>
      <c r="DH9">
        <f>IF(SUM(Dissimilarity!DH12)&gt;0,1,IF(Dissimilarity!DH12="X",1,0))</f>
        <v>0</v>
      </c>
      <c r="DI9">
        <f>IF(SUM(Dissimilarity!DI12)&gt;0,1,IF(Dissimilarity!DI12="X",1,0))</f>
        <v>0</v>
      </c>
      <c r="DJ9">
        <f>IF(SUM(Dissimilarity!DJ12)&gt;0,1,IF(Dissimilarity!DJ12="X",1,0))</f>
        <v>0</v>
      </c>
      <c r="DK9">
        <f>IF(SUM(Dissimilarity!DK12)&gt;0,1,IF(Dissimilarity!DK12="X",1,0))</f>
        <v>0</v>
      </c>
      <c r="DL9">
        <f>IF(SUM(Dissimilarity!DL12)&gt;0,1,IF(Dissimilarity!DL12="X",1,0))</f>
        <v>0</v>
      </c>
      <c r="DM9">
        <f>IF(SUM(Dissimilarity!DM12)&gt;0,1,IF(Dissimilarity!DM12="X",1,0))</f>
        <v>0</v>
      </c>
      <c r="DN9">
        <f>IF(SUM(Dissimilarity!DN12)&gt;0,1,IF(Dissimilarity!DN12="X",1,0))</f>
        <v>0</v>
      </c>
      <c r="DO9">
        <f>IF(SUM(Dissimilarity!DO12)&gt;0,1,IF(Dissimilarity!DO12="X",1,0))</f>
        <v>0</v>
      </c>
      <c r="DP9">
        <f>IF(SUM(Dissimilarity!DP12)&gt;0,1,IF(Dissimilarity!DP12="X",1,0))</f>
        <v>0</v>
      </c>
      <c r="DQ9">
        <f>IF(SUM(Dissimilarity!DQ12)&gt;0,1,IF(Dissimilarity!DQ12="X",1,0))</f>
        <v>0</v>
      </c>
      <c r="DR9">
        <f>IF(SUM(Dissimilarity!DR12)&gt;0,1,IF(Dissimilarity!DR12="X",1,0))</f>
        <v>0</v>
      </c>
      <c r="DS9">
        <f>IF(SUM(Dissimilarity!DS12)&gt;0,1,IF(Dissimilarity!DS12="X",1,0))</f>
        <v>0</v>
      </c>
      <c r="DT9">
        <f>IF(SUM(Dissimilarity!DT12)&gt;0,1,IF(Dissimilarity!DT12="X",1,0))</f>
        <v>0</v>
      </c>
      <c r="DU9">
        <f>IF(SUM(Dissimilarity!DU12)&gt;0,1,IF(Dissimilarity!DU12="X",1,0))</f>
        <v>0</v>
      </c>
      <c r="DV9">
        <f>IF(SUM(Dissimilarity!DV12)&gt;0,1,IF(Dissimilarity!DV12="X",1,0))</f>
        <v>0</v>
      </c>
      <c r="DW9">
        <f>IF(SUM(Dissimilarity!DW12)&gt;0,1,IF(Dissimilarity!DW12="X",1,0))</f>
        <v>0</v>
      </c>
      <c r="DX9">
        <f>IF(SUM(Dissimilarity!DX12)&gt;0,1,IF(Dissimilarity!DX12="X",1,0))</f>
        <v>0</v>
      </c>
      <c r="DY9">
        <f>IF(SUM(Dissimilarity!DY12)&gt;0,1,IF(Dissimilarity!DY12="X",1,0))</f>
        <v>0</v>
      </c>
      <c r="DZ9">
        <f>IF(SUM(Dissimilarity!DZ12)&gt;0,1,IF(Dissimilarity!DZ12="X",1,0))</f>
        <v>0</v>
      </c>
      <c r="EA9">
        <f>IF(SUM(Dissimilarity!EA12)&gt;0,1,IF(Dissimilarity!EA12="X",1,0))</f>
        <v>0</v>
      </c>
      <c r="EB9">
        <f>IF(SUM(Dissimilarity!EB12)&gt;0,1,IF(Dissimilarity!EB12="X",1,0))</f>
        <v>0</v>
      </c>
      <c r="EC9">
        <f>IF(SUM(Dissimilarity!EC12)&gt;0,1,IF(Dissimilarity!EC12="X",1,0))</f>
        <v>0</v>
      </c>
      <c r="ED9">
        <f>IF(SUM(Dissimilarity!ED12)&gt;0,1,IF(Dissimilarity!ED12="X",1,0))</f>
        <v>0</v>
      </c>
      <c r="EE9">
        <f>IF(SUM(Dissimilarity!EE12)&gt;0,1,IF(Dissimilarity!EE12="X",1,0))</f>
        <v>0</v>
      </c>
      <c r="EF9">
        <f>IF(SUM(Dissimilarity!EF12)&gt;0,1,IF(Dissimilarity!EF12="X",1,0))</f>
        <v>0</v>
      </c>
      <c r="EG9">
        <f>IF(SUM(Dissimilarity!EG12)&gt;0,1,IF(Dissimilarity!EG12="X",1,0))</f>
        <v>0</v>
      </c>
      <c r="EH9">
        <f>IF(SUM(Dissimilarity!EH12)&gt;0,1,IF(Dissimilarity!EH12="X",1,0))</f>
        <v>0</v>
      </c>
      <c r="EI9">
        <f>IF(SUM(Dissimilarity!EI12)&gt;0,1,IF(Dissimilarity!EI12="X",1,0))</f>
        <v>0</v>
      </c>
      <c r="EJ9">
        <f>IF(SUM(Dissimilarity!EJ12)&gt;0,1,IF(Dissimilarity!EJ12="X",1,0))</f>
        <v>0</v>
      </c>
      <c r="EK9">
        <f>IF(SUM(Dissimilarity!EK12)&gt;0,1,IF(Dissimilarity!EK12="X",1,0))</f>
        <v>0</v>
      </c>
      <c r="EL9">
        <f>IF(SUM(Dissimilarity!EL12)&gt;0,1,IF(Dissimilarity!EL12="X",1,0))</f>
        <v>0</v>
      </c>
      <c r="EM9">
        <f>IF(SUM(Dissimilarity!EM12)&gt;0,1,IF(Dissimilarity!EM12="X",1,0))</f>
        <v>0</v>
      </c>
      <c r="EN9">
        <f>IF(SUM(Dissimilarity!EN12)&gt;0,1,IF(Dissimilarity!EN12="X",1,0))</f>
        <v>1</v>
      </c>
      <c r="EO9">
        <f>IF(SUM(Dissimilarity!EO12)&gt;0,1,IF(Dissimilarity!EO12="X",1,0))</f>
        <v>0</v>
      </c>
      <c r="EP9">
        <f>IF(SUM(Dissimilarity!EP12)&gt;0,1,IF(Dissimilarity!EP12="X",1,0))</f>
        <v>0</v>
      </c>
      <c r="EQ9">
        <f>IF(SUM(Dissimilarity!EQ12)&gt;0,1,IF(Dissimilarity!EQ12="X",1,0))</f>
        <v>0</v>
      </c>
      <c r="ER9">
        <f>IF(SUM(Dissimilarity!ER12)&gt;0,1,IF(Dissimilarity!ER12="X",1,0))</f>
        <v>0</v>
      </c>
      <c r="ES9">
        <f>IF(SUM(Dissimilarity!ES12)&gt;0,1,IF(Dissimilarity!ES12="X",1,0))</f>
        <v>0</v>
      </c>
      <c r="ET9">
        <f>IF(SUM(Dissimilarity!ET12)&gt;0,1,IF(Dissimilarity!ET12="X",1,0))</f>
        <v>0</v>
      </c>
      <c r="EU9">
        <f>IF(SUM(Dissimilarity!EU12)&gt;0,1,IF(Dissimilarity!EU12="X",1,0))</f>
        <v>0</v>
      </c>
      <c r="EV9">
        <f>IF(SUM(Dissimilarity!EV12)&gt;0,1,IF(Dissimilarity!EV12="X",1,0))</f>
        <v>0</v>
      </c>
      <c r="EW9">
        <f>IF(SUM(Dissimilarity!EW12)&gt;0,1,IF(Dissimilarity!EW12="X",1,0))</f>
        <v>0</v>
      </c>
      <c r="EX9">
        <f>IF(SUM(Dissimilarity!EX12)&gt;0,1,IF(Dissimilarity!EX12="X",1,0))</f>
        <v>0</v>
      </c>
      <c r="EY9">
        <f>IF(SUM(Dissimilarity!EY12)&gt;0,1,IF(Dissimilarity!EY12="X",1,0))</f>
        <v>0</v>
      </c>
      <c r="EZ9">
        <f>IF(SUM(Dissimilarity!EZ12)&gt;0,1,IF(Dissimilarity!EZ12="X",1,0))</f>
        <v>0</v>
      </c>
      <c r="FA9">
        <f>IF(SUM(Dissimilarity!FA12)&gt;0,1,IF(Dissimilarity!FA12="X",1,0))</f>
        <v>0</v>
      </c>
      <c r="FB9">
        <f>IF(SUM(Dissimilarity!FB12)&gt;0,1,IF(Dissimilarity!FB12="X",1,0))</f>
        <v>0</v>
      </c>
      <c r="FC9">
        <f>IF(SUM(Dissimilarity!FC12)&gt;0,1,IF(Dissimilarity!FC12="X",1,0))</f>
        <v>0</v>
      </c>
      <c r="FD9">
        <f>IF(SUM(Dissimilarity!FD12)&gt;0,1,IF(Dissimilarity!FD12="X",1,0))</f>
        <v>0</v>
      </c>
      <c r="FE9">
        <f>IF(SUM(Dissimilarity!FE12)&gt;0,1,IF(Dissimilarity!FE12="X",1,0))</f>
        <v>0</v>
      </c>
      <c r="FF9">
        <f>IF(SUM(Dissimilarity!FF12)&gt;0,1,IF(Dissimilarity!FF12="X",1,0))</f>
        <v>0</v>
      </c>
      <c r="FG9">
        <f>IF(SUM(Dissimilarity!FG12)&gt;0,1,IF(Dissimilarity!FG12="X",1,0))</f>
        <v>0</v>
      </c>
      <c r="FH9">
        <f>IF(SUM(Dissimilarity!FH12)&gt;0,1,IF(Dissimilarity!FH12="X",1,0))</f>
        <v>0</v>
      </c>
      <c r="FI9">
        <f>IF(SUM(Dissimilarity!FI12)&gt;0,1,IF(Dissimilarity!FI12="X",1,0))</f>
        <v>0</v>
      </c>
      <c r="FJ9">
        <f>IF(SUM(Dissimilarity!FJ12)&gt;0,1,IF(Dissimilarity!FJ12="X",1,0))</f>
        <v>0</v>
      </c>
      <c r="FK9">
        <f>IF(SUM(Dissimilarity!FK12)&gt;0,1,IF(Dissimilarity!FK12="X",1,0))</f>
        <v>0</v>
      </c>
      <c r="FL9">
        <f>IF(SUM(Dissimilarity!FL12)&gt;0,1,IF(Dissimilarity!FL12="X",1,0))</f>
        <v>0</v>
      </c>
      <c r="FM9">
        <f>IF(SUM(Dissimilarity!FM12)&gt;0,1,IF(Dissimilarity!FM12="X",1,0))</f>
        <v>0</v>
      </c>
      <c r="FN9">
        <f>IF(SUM(Dissimilarity!FN12)&gt;0,1,IF(Dissimilarity!FN12="X",1,0))</f>
        <v>0</v>
      </c>
      <c r="FO9">
        <f>IF(SUM(Dissimilarity!FO12)&gt;0,1,IF(Dissimilarity!FO12="X",1,0))</f>
        <v>0</v>
      </c>
      <c r="FP9">
        <f>IF(SUM(Dissimilarity!FP12)&gt;0,1,IF(Dissimilarity!FP12="X",1,0))</f>
        <v>0</v>
      </c>
      <c r="FQ9">
        <f>IF(SUM(Dissimilarity!FQ12)&gt;0,1,IF(Dissimilarity!FQ12="X",1,0))</f>
        <v>0</v>
      </c>
      <c r="FR9">
        <f>IF(SUM(Dissimilarity!FR12)&gt;0,1,IF(Dissimilarity!FR12="X",1,0))</f>
        <v>1</v>
      </c>
      <c r="FS9">
        <f>IF(SUM(Dissimilarity!FS12)&gt;0,1,IF(Dissimilarity!FS12="X",1,0))</f>
        <v>0</v>
      </c>
      <c r="FT9">
        <f>IF(SUM(Dissimilarity!FT12)&gt;0,1,IF(Dissimilarity!FT12="X",1,0))</f>
        <v>0</v>
      </c>
      <c r="FU9">
        <f>IF(SUM(Dissimilarity!FU12)&gt;0,1,IF(Dissimilarity!FU12="X",1,0))</f>
        <v>0</v>
      </c>
      <c r="FV9">
        <f>IF(SUM(Dissimilarity!FV12)&gt;0,1,IF(Dissimilarity!FV12="X",1,0))</f>
        <v>0</v>
      </c>
      <c r="FW9">
        <f>IF(SUM(Dissimilarity!FW12)&gt;0,1,IF(Dissimilarity!FW12="X",1,0))</f>
        <v>1</v>
      </c>
      <c r="FX9">
        <f>IF(SUM(Dissimilarity!FX12)&gt;0,1,IF(Dissimilarity!FX12="X",1,0))</f>
        <v>0</v>
      </c>
      <c r="FY9">
        <f>IF(SUM(Dissimilarity!FY12)&gt;0,1,IF(Dissimilarity!FY12="X",1,0))</f>
        <v>1</v>
      </c>
      <c r="FZ9">
        <f>IF(SUM(Dissimilarity!FZ12)&gt;0,1,IF(Dissimilarity!FZ12="X",1,0))</f>
        <v>0</v>
      </c>
      <c r="GA9">
        <f>IF(SUM(Dissimilarity!GA12)&gt;0,1,IF(Dissimilarity!GA12="X",1,0))</f>
        <v>0</v>
      </c>
      <c r="GB9">
        <f>IF(SUM(Dissimilarity!GB12)&gt;0,1,IF(Dissimilarity!GB12="X",1,0))</f>
        <v>0</v>
      </c>
      <c r="GC9">
        <f>IF(SUM(Dissimilarity!GC12)&gt;0,1,IF(Dissimilarity!GC12="X",1,0))</f>
        <v>0</v>
      </c>
      <c r="GD9">
        <f>IF(SUM(Dissimilarity!GD12)&gt;0,1,IF(Dissimilarity!GD12="X",1,0))</f>
        <v>0</v>
      </c>
      <c r="GE9">
        <f>IF(SUM(Dissimilarity!GE12)&gt;0,1,IF(Dissimilarity!GE12="X",1,0))</f>
        <v>0</v>
      </c>
      <c r="GF9">
        <f>IF(SUM(Dissimilarity!GF12)&gt;0,1,IF(Dissimilarity!GF12="X",1,0))</f>
        <v>1</v>
      </c>
      <c r="GG9">
        <f>IF(SUM(Dissimilarity!GG12)&gt;0,1,IF(Dissimilarity!GG12="X",1,0))</f>
        <v>0</v>
      </c>
      <c r="GH9">
        <f>IF(SUM(Dissimilarity!GH12)&gt;0,1,IF(Dissimilarity!GH12="X",1,0))</f>
        <v>0</v>
      </c>
      <c r="GI9">
        <f>IF(SUM(Dissimilarity!GI12)&gt;0,1,IF(Dissimilarity!GI12="X",1,0))</f>
        <v>0</v>
      </c>
      <c r="GJ9">
        <f>IF(SUM(Dissimilarity!GJ12)&gt;0,1,IF(Dissimilarity!GJ12="X",1,0))</f>
        <v>0</v>
      </c>
      <c r="GK9">
        <f>IF(SUM(Dissimilarity!GK12)&gt;0,1,IF(Dissimilarity!GK12="X",1,0))</f>
        <v>0</v>
      </c>
      <c r="GL9">
        <f>IF(SUM(Dissimilarity!GL12)&gt;0,1,IF(Dissimilarity!GL12="X",1,0))</f>
        <v>0</v>
      </c>
      <c r="GM9">
        <f>IF(SUM(Dissimilarity!GM12)&gt;0,1,IF(Dissimilarity!GM12="X",1,0))</f>
        <v>0</v>
      </c>
      <c r="GN9">
        <f>IF(SUM(Dissimilarity!GN12)&gt;0,1,IF(Dissimilarity!GN12="X",1,0))</f>
        <v>0</v>
      </c>
      <c r="GO9">
        <f>IF(SUM(Dissimilarity!GO12)&gt;0,1,IF(Dissimilarity!GO12="X",1,0))</f>
        <v>0</v>
      </c>
      <c r="GP9">
        <f>IF(SUM(Dissimilarity!GP12)&gt;0,1,IF(Dissimilarity!GP12="X",1,0))</f>
        <v>0</v>
      </c>
      <c r="GQ9">
        <f>IF(SUM(Dissimilarity!GQ12)&gt;0,1,IF(Dissimilarity!GQ12="X",1,0))</f>
        <v>0</v>
      </c>
      <c r="GR9">
        <f>IF(SUM(Dissimilarity!GR12)&gt;0,1,IF(Dissimilarity!GR12="X",1,0))</f>
        <v>0</v>
      </c>
      <c r="GS9">
        <f>IF(SUM(Dissimilarity!GS12)&gt;0,1,IF(Dissimilarity!GS12="X",1,0))</f>
        <v>0</v>
      </c>
      <c r="GT9">
        <f>IF(SUM(Dissimilarity!GT12)&gt;0,1,IF(Dissimilarity!GT12="X",1,0))</f>
        <v>0</v>
      </c>
      <c r="GU9">
        <f>IF(SUM(Dissimilarity!GU12)&gt;0,1,IF(Dissimilarity!GU12="X",1,0))</f>
        <v>1</v>
      </c>
      <c r="GV9">
        <f>IF(SUM(Dissimilarity!GV12)&gt;0,1,IF(Dissimilarity!GV12="X",1,0))</f>
        <v>0</v>
      </c>
      <c r="GW9">
        <f>IF(SUM(Dissimilarity!GW12)&gt;0,1,IF(Dissimilarity!GW12="X",1,0))</f>
        <v>0</v>
      </c>
      <c r="GX9">
        <f>IF(SUM(Dissimilarity!GX12)&gt;0,1,IF(Dissimilarity!GX12="X",1,0))</f>
        <v>0</v>
      </c>
      <c r="GY9">
        <f>IF(SUM(Dissimilarity!GY12)&gt;0,1,IF(Dissimilarity!GY12="X",1,0))</f>
        <v>0</v>
      </c>
      <c r="GZ9">
        <f>IF(SUM(Dissimilarity!GZ12)&gt;0,1,IF(Dissimilarity!GZ12="X",1,0))</f>
        <v>0</v>
      </c>
      <c r="HA9">
        <f>IF(SUM(Dissimilarity!HA12)&gt;0,1,IF(Dissimilarity!HA12="X",1,0))</f>
        <v>1</v>
      </c>
      <c r="HB9">
        <f>IF(SUM(Dissimilarity!HB12)&gt;0,1,IF(Dissimilarity!HB12="X",1,0))</f>
        <v>0</v>
      </c>
      <c r="HC9">
        <f>IF(SUM(Dissimilarity!HC12)&gt;0,1,IF(Dissimilarity!HC12="X",1,0))</f>
        <v>0</v>
      </c>
      <c r="HD9">
        <f>IF(SUM(Dissimilarity!HD12)&gt;0,1,IF(Dissimilarity!HD12="X",1,0))</f>
        <v>0</v>
      </c>
      <c r="HE9">
        <f>IF(SUM(Dissimilarity!HE12)&gt;0,1,IF(Dissimilarity!HE12="X",1,0))</f>
        <v>0</v>
      </c>
      <c r="HF9">
        <f>IF(SUM(Dissimilarity!HF12)&gt;0,1,IF(Dissimilarity!HF12="X",1,0))</f>
        <v>0</v>
      </c>
      <c r="HG9">
        <f>IF(SUM(Dissimilarity!HG12)&gt;0,1,IF(Dissimilarity!HG12="X",1,0))</f>
        <v>0</v>
      </c>
      <c r="HH9">
        <f>IF(SUM(Dissimilarity!HH12)&gt;0,1,IF(Dissimilarity!HH12="X",1,0))</f>
        <v>0</v>
      </c>
      <c r="HI9">
        <f>IF(SUM(Dissimilarity!HI12)&gt;0,1,IF(Dissimilarity!HI12="X",1,0))</f>
        <v>0</v>
      </c>
      <c r="HJ9">
        <f>IF(SUM(Dissimilarity!HJ12)&gt;0,1,IF(Dissimilarity!HJ12="X",1,0))</f>
        <v>0</v>
      </c>
      <c r="HK9">
        <f>IF(SUM(Dissimilarity!HK12)&gt;0,1,IF(Dissimilarity!HK12="X",1,0))</f>
        <v>0</v>
      </c>
      <c r="HL9">
        <f>IF(SUM(Dissimilarity!HL12)&gt;0,1,IF(Dissimilarity!HL12="X",1,0))</f>
        <v>0</v>
      </c>
      <c r="HM9">
        <f>IF(SUM(Dissimilarity!HM12)&gt;0,1,IF(Dissimilarity!HM12="X",1,0))</f>
        <v>0</v>
      </c>
      <c r="HN9">
        <f>IF(SUM(Dissimilarity!HN12)&gt;0,1,IF(Dissimilarity!HN12="X",1,0))</f>
        <v>0</v>
      </c>
      <c r="HO9">
        <f>IF(SUM(Dissimilarity!HO12)&gt;0,1,IF(Dissimilarity!HO12="X",1,0))</f>
        <v>0</v>
      </c>
      <c r="HP9">
        <f>IF(SUM(Dissimilarity!HP12)&gt;0,1,IF(Dissimilarity!HP12="X",1,0))</f>
        <v>0</v>
      </c>
      <c r="HQ9">
        <f>IF(SUM(Dissimilarity!HQ12)&gt;0,1,IF(Dissimilarity!HQ12="X",1,0))</f>
        <v>0</v>
      </c>
      <c r="HR9">
        <f>IF(SUM(Dissimilarity!HR12)&gt;0,1,IF(Dissimilarity!HR12="X",1,0))</f>
        <v>0</v>
      </c>
      <c r="HS9">
        <f>IF(SUM(Dissimilarity!HS12)&gt;0,1,IF(Dissimilarity!HS12="X",1,0))</f>
        <v>0</v>
      </c>
      <c r="HT9">
        <f>IF(SUM(Dissimilarity!HT12)&gt;0,1,IF(Dissimilarity!HT12="X",1,0))</f>
        <v>0</v>
      </c>
      <c r="HU9">
        <f>IF(SUM(Dissimilarity!HU12)&gt;0,1,IF(Dissimilarity!HU12="X",1,0))</f>
        <v>0</v>
      </c>
      <c r="HV9">
        <f>IF(SUM(Dissimilarity!HV12)&gt;0,1,IF(Dissimilarity!HV12="X",1,0))</f>
        <v>0</v>
      </c>
      <c r="HW9">
        <f>IF(SUM(Dissimilarity!HW12)&gt;0,1,IF(Dissimilarity!HW12="X",1,0))</f>
        <v>0</v>
      </c>
      <c r="HX9">
        <f>IF(SUM(Dissimilarity!HX12)&gt;0,1,IF(Dissimilarity!HX12="X",1,0))</f>
        <v>0</v>
      </c>
      <c r="HY9">
        <f>IF(SUM(Dissimilarity!HY12)&gt;0,1,IF(Dissimilarity!HY12="X",1,0))</f>
        <v>0</v>
      </c>
      <c r="HZ9">
        <f>IF(SUM(Dissimilarity!HZ12)&gt;0,1,IF(Dissimilarity!HZ12="X",1,0))</f>
        <v>0</v>
      </c>
      <c r="IA9">
        <f>IF(SUM(Dissimilarity!IA12)&gt;0,1,IF(Dissimilarity!IA12="X",1,0))</f>
        <v>1</v>
      </c>
      <c r="IB9">
        <f>IF(SUM(Dissimilarity!IB12)&gt;0,1,IF(Dissimilarity!IB12="X",1,0))</f>
        <v>0</v>
      </c>
      <c r="IC9">
        <f>IF(SUM(Dissimilarity!IC12)&gt;0,1,IF(Dissimilarity!IC12="X",1,0))</f>
        <v>0</v>
      </c>
      <c r="ID9">
        <f>IF(SUM(Dissimilarity!ID12)&gt;0,1,IF(Dissimilarity!ID12="X",1,0))</f>
        <v>0</v>
      </c>
      <c r="IE9">
        <f>IF(SUM(Dissimilarity!IE12)&gt;0,1,IF(Dissimilarity!IE12="X",1,0))</f>
        <v>0</v>
      </c>
      <c r="IF9">
        <f>IF(SUM(Dissimilarity!IF12)&gt;0,1,IF(Dissimilarity!IF12="X",1,0))</f>
        <v>0</v>
      </c>
      <c r="IG9">
        <f>IF(SUM(Dissimilarity!IG12)&gt;0,1,IF(Dissimilarity!IG12="X",1,0))</f>
        <v>0</v>
      </c>
      <c r="IH9">
        <f>IF(SUM(Dissimilarity!IH12)&gt;0,1,IF(Dissimilarity!IH12="X",1,0))</f>
        <v>0</v>
      </c>
      <c r="II9">
        <f>IF(SUM(Dissimilarity!II12)&gt;0,1,IF(Dissimilarity!II12="X",1,0))</f>
        <v>0</v>
      </c>
      <c r="IJ9">
        <f>IF(SUM(Dissimilarity!IJ12)&gt;0,1,IF(Dissimilarity!IJ12="X",1,0))</f>
        <v>0</v>
      </c>
      <c r="IK9">
        <f>IF(SUM(Dissimilarity!IK12)&gt;0,1,IF(Dissimilarity!IK12="X",1,0))</f>
        <v>0</v>
      </c>
      <c r="IL9">
        <f>IF(SUM(Dissimilarity!IL12)&gt;0,1,IF(Dissimilarity!IL12="X",1,0))</f>
        <v>0</v>
      </c>
      <c r="IM9">
        <f>IF(SUM(Dissimilarity!IM12)&gt;0,1,IF(Dissimilarity!IM12="X",1,0))</f>
        <v>0</v>
      </c>
      <c r="IN9">
        <f>IF(SUM(Dissimilarity!IN12)&gt;0,1,IF(Dissimilarity!IN12="X",1,0))</f>
        <v>0</v>
      </c>
      <c r="IO9">
        <f>IF(SUM(Dissimilarity!IO12)&gt;0,1,IF(Dissimilarity!IO12="X",1,0))</f>
        <v>0</v>
      </c>
      <c r="IP9">
        <f>IF(SUM(Dissimilarity!IP12)&gt;0,1,IF(Dissimilarity!IP12="X",1,0))</f>
        <v>0</v>
      </c>
      <c r="IQ9">
        <f>IF(SUM(Dissimilarity!IQ12)&gt;0,1,IF(Dissimilarity!IQ12="X",1,0))</f>
        <v>0</v>
      </c>
      <c r="IR9">
        <f>IF(SUM(Dissimilarity!IR12)&gt;0,1,IF(Dissimilarity!IR12="X",1,0))</f>
        <v>0</v>
      </c>
      <c r="IS9">
        <f>IF(SUM(Dissimilarity!IS12)&gt;0,1,IF(Dissimilarity!IS12="X",1,0))</f>
        <v>0</v>
      </c>
      <c r="IT9">
        <f>IF(SUM(Dissimilarity!IT12)&gt;0,1,IF(Dissimilarity!IT12="X",1,0))</f>
        <v>0</v>
      </c>
      <c r="IU9">
        <f>IF(SUM(Dissimilarity!IU12)&gt;0,1,IF(Dissimilarity!IU12="X",1,0))</f>
        <v>0</v>
      </c>
      <c r="IV9">
        <f>IF(SUM(Dissimilarity!IV12)&gt;0,1,IF(Dissimilarity!IV12="X",1,0))</f>
        <v>0</v>
      </c>
      <c r="IW9">
        <f>IF(SUM(Dissimilarity!IW12)&gt;0,1,IF(Dissimilarity!IW12="X",1,0))</f>
        <v>0</v>
      </c>
      <c r="IX9">
        <f>IF(SUM(Dissimilarity!IX12)&gt;0,1,IF(Dissimilarity!IX12="X",1,0))</f>
        <v>0</v>
      </c>
      <c r="IY9">
        <f>IF(SUM(Dissimilarity!IY12)&gt;0,1,IF(Dissimilarity!IY12="X",1,0))</f>
        <v>0</v>
      </c>
      <c r="IZ9">
        <f>IF(SUM(Dissimilarity!IZ12)&gt;0,1,IF(Dissimilarity!IZ12="X",1,0))</f>
        <v>0</v>
      </c>
      <c r="JA9">
        <f>IF(SUM(Dissimilarity!JA12)&gt;0,1,IF(Dissimilarity!JA12="X",1,0))</f>
        <v>0</v>
      </c>
      <c r="JB9">
        <f>IF(SUM(Dissimilarity!JB12)&gt;0,1,IF(Dissimilarity!JB12="X",1,0))</f>
        <v>0</v>
      </c>
      <c r="JC9">
        <f>IF(SUM(Dissimilarity!JC12)&gt;0,1,IF(Dissimilarity!JC12="X",1,0))</f>
        <v>0</v>
      </c>
      <c r="JD9">
        <f>IF(SUM(Dissimilarity!JD12)&gt;0,1,IF(Dissimilarity!JD12="X",1,0))</f>
        <v>0</v>
      </c>
      <c r="JE9">
        <f>IF(SUM(Dissimilarity!JE12)&gt;0,1,IF(Dissimilarity!JE12="X",1,0))</f>
        <v>0</v>
      </c>
      <c r="JF9">
        <f>IF(SUM(Dissimilarity!JF12)&gt;0,1,IF(Dissimilarity!JF12="X",1,0))</f>
        <v>0</v>
      </c>
      <c r="JG9">
        <f>IF(SUM(Dissimilarity!JG12)&gt;0,1,IF(Dissimilarity!JG12="X",1,0))</f>
        <v>0</v>
      </c>
      <c r="JH9">
        <f>IF(SUM(Dissimilarity!JH12)&gt;0,1,IF(Dissimilarity!JH12="X",1,0))</f>
        <v>0</v>
      </c>
      <c r="JI9">
        <f>IF(SUM(Dissimilarity!JI12)&gt;0,1,IF(Dissimilarity!JI12="X",1,0))</f>
        <v>0</v>
      </c>
      <c r="JJ9">
        <f>IF(SUM(Dissimilarity!JJ12)&gt;0,1,IF(Dissimilarity!JJ12="X",1,0))</f>
        <v>0</v>
      </c>
      <c r="JK9">
        <f>IF(SUM(Dissimilarity!JK12)&gt;0,1,IF(Dissimilarity!JK12="X",1,0))</f>
        <v>0</v>
      </c>
      <c r="JL9">
        <f>IF(SUM(Dissimilarity!JL12)&gt;0,1,IF(Dissimilarity!JL12="X",1,0))</f>
        <v>0</v>
      </c>
      <c r="JM9">
        <f>IF(SUM(Dissimilarity!JM12)&gt;0,1,IF(Dissimilarity!JM12="X",1,0))</f>
        <v>0</v>
      </c>
      <c r="JN9">
        <f>IF(SUM(Dissimilarity!JN12)&gt;0,1,IF(Dissimilarity!JN12="X",1,0))</f>
        <v>0</v>
      </c>
      <c r="JO9">
        <f>IF(SUM(Dissimilarity!JO12)&gt;0,1,IF(Dissimilarity!JO12="X",1,0))</f>
        <v>1</v>
      </c>
      <c r="JP9">
        <f>IF(SUM(Dissimilarity!JP12)&gt;0,1,IF(Dissimilarity!JP12="X",1,0))</f>
        <v>0</v>
      </c>
      <c r="JQ9">
        <f>IF(SUM(Dissimilarity!JQ12)&gt;0,1,IF(Dissimilarity!JQ12="X",1,0))</f>
        <v>0</v>
      </c>
      <c r="JR9">
        <f>IF(SUM(Dissimilarity!JR12)&gt;0,1,IF(Dissimilarity!JR12="X",1,0))</f>
        <v>0</v>
      </c>
      <c r="JS9">
        <f>IF(SUM(Dissimilarity!JS12)&gt;0,1,IF(Dissimilarity!JS12="X",1,0))</f>
        <v>0</v>
      </c>
      <c r="JT9">
        <f>IF(SUM(Dissimilarity!JT12)&gt;0,1,IF(Dissimilarity!JT12="X",1,0))</f>
        <v>0</v>
      </c>
      <c r="JU9">
        <f>IF(SUM(Dissimilarity!JU12)&gt;0,1,IF(Dissimilarity!JU12="X",1,0))</f>
        <v>0</v>
      </c>
      <c r="JV9">
        <f>IF(SUM(Dissimilarity!JV12)&gt;0,1,IF(Dissimilarity!JV12="X",1,0))</f>
        <v>0</v>
      </c>
      <c r="JW9">
        <f>IF(SUM(Dissimilarity!JW12)&gt;0,1,IF(Dissimilarity!JW12="X",1,0))</f>
        <v>0</v>
      </c>
      <c r="JX9">
        <f>IF(SUM(Dissimilarity!JX12)&gt;0,1,IF(Dissimilarity!JX12="X",1,0))</f>
        <v>0</v>
      </c>
      <c r="JY9">
        <f>IF(SUM(Dissimilarity!JY12)&gt;0,1,IF(Dissimilarity!JY12="X",1,0))</f>
        <v>0</v>
      </c>
      <c r="JZ9">
        <f>IF(SUM(Dissimilarity!JZ12)&gt;0,1,IF(Dissimilarity!JZ12="X",1,0))</f>
        <v>0</v>
      </c>
      <c r="KA9">
        <f>IF(SUM(Dissimilarity!KA12)&gt;0,1,IF(Dissimilarity!KA12="X",1,0))</f>
        <v>0</v>
      </c>
      <c r="KB9">
        <f>IF(SUM(Dissimilarity!KB12)&gt;0,1,IF(Dissimilarity!KB12="X",1,0))</f>
        <v>0</v>
      </c>
      <c r="KC9">
        <f>IF(SUM(Dissimilarity!KC12)&gt;0,1,IF(Dissimilarity!KC12="X",1,0))</f>
        <v>0</v>
      </c>
      <c r="KD9">
        <f>IF(SUM(Dissimilarity!KD12)&gt;0,1,IF(Dissimilarity!KD12="X",1,0))</f>
        <v>0</v>
      </c>
      <c r="KE9">
        <f>IF(SUM(Dissimilarity!KE12)&gt;0,1,IF(Dissimilarity!KE12="X",1,0))</f>
        <v>0</v>
      </c>
      <c r="KF9">
        <f>IF(SUM(Dissimilarity!KF12)&gt;0,1,IF(Dissimilarity!KF12="X",1,0))</f>
        <v>0</v>
      </c>
      <c r="KG9">
        <f>IF(SUM(Dissimilarity!KG12)&gt;0,1,IF(Dissimilarity!KG12="X",1,0))</f>
        <v>0</v>
      </c>
      <c r="KH9">
        <f>IF(SUM(Dissimilarity!KH12)&gt;0,1,IF(Dissimilarity!KH12="X",1,0))</f>
        <v>0</v>
      </c>
      <c r="KI9">
        <f>IF(SUM(Dissimilarity!KI12)&gt;0,1,IF(Dissimilarity!KI12="X",1,0))</f>
        <v>0</v>
      </c>
      <c r="KJ9">
        <f>IF(SUM(Dissimilarity!KJ12)&gt;0,1,IF(Dissimilarity!KJ12="X",1,0))</f>
        <v>0</v>
      </c>
      <c r="KK9">
        <f>IF(SUM(Dissimilarity!KK12)&gt;0,1,IF(Dissimilarity!KK12="X",1,0))</f>
        <v>0</v>
      </c>
      <c r="KL9">
        <f>IF(SUM(Dissimilarity!KL12)&gt;0,1,IF(Dissimilarity!KL12="X",1,0))</f>
        <v>0</v>
      </c>
      <c r="KM9">
        <f>IF(SUM(Dissimilarity!KM12)&gt;0,1,IF(Dissimilarity!KM12="X",1,0))</f>
        <v>0</v>
      </c>
      <c r="KN9">
        <f>IF(SUM(Dissimilarity!KN12)&gt;0,1,IF(Dissimilarity!KN12="X",1,0))</f>
        <v>0</v>
      </c>
      <c r="KO9">
        <f>IF(SUM(Dissimilarity!KO12)&gt;0,1,IF(Dissimilarity!KO12="X",1,0))</f>
        <v>0</v>
      </c>
      <c r="KP9">
        <f>IF(SUM(Dissimilarity!KP12)&gt;0,1,IF(Dissimilarity!KP12="X",1,0))</f>
        <v>0</v>
      </c>
      <c r="KQ9">
        <f>IF(SUM(Dissimilarity!KQ12)&gt;0,1,IF(Dissimilarity!KQ12="X",1,0))</f>
        <v>0</v>
      </c>
      <c r="KR9">
        <f>IF(SUM(Dissimilarity!KR12)&gt;0,1,IF(Dissimilarity!KR12="X",1,0))</f>
        <v>0</v>
      </c>
      <c r="KS9">
        <f>IF(SUM(Dissimilarity!KS12)&gt;0,1,IF(Dissimilarity!KS12="X",1,0))</f>
        <v>0</v>
      </c>
      <c r="KT9">
        <f>IF(SUM(Dissimilarity!KT12)&gt;0,1,IF(Dissimilarity!KT12="X",1,0))</f>
        <v>0</v>
      </c>
      <c r="KU9">
        <f>IF(SUM(Dissimilarity!KU12)&gt;0,1,IF(Dissimilarity!KU12="X",1,0))</f>
        <v>0</v>
      </c>
      <c r="KV9">
        <f>IF(SUM(Dissimilarity!KV12)&gt;0,1,IF(Dissimilarity!KV12="X",1,0))</f>
        <v>0</v>
      </c>
      <c r="KW9">
        <f>IF(SUM(Dissimilarity!KW12)&gt;0,1,IF(Dissimilarity!KW12="X",1,0))</f>
        <v>0</v>
      </c>
      <c r="KX9">
        <f>IF(SUM(Dissimilarity!KX12)&gt;0,1,IF(Dissimilarity!KX12="X",1,0))</f>
        <v>1</v>
      </c>
      <c r="KY9">
        <f>IF(SUM(Dissimilarity!KY12)&gt;0,1,IF(Dissimilarity!KY12="X",1,0))</f>
        <v>0</v>
      </c>
      <c r="KZ9">
        <f>IF(SUM(Dissimilarity!KZ12)&gt;0,1,IF(Dissimilarity!KZ12="X",1,0))</f>
        <v>0</v>
      </c>
      <c r="LA9">
        <f>IF(SUM(Dissimilarity!LA12)&gt;0,1,IF(Dissimilarity!LA12="X",1,0))</f>
        <v>0</v>
      </c>
      <c r="LB9">
        <f>IF(SUM(Dissimilarity!LB12)&gt;0,1,IF(Dissimilarity!LB12="X",1,0))</f>
        <v>0</v>
      </c>
      <c r="LC9">
        <f>IF(SUM(Dissimilarity!LC12)&gt;0,1,IF(Dissimilarity!LC12="X",1,0))</f>
        <v>0</v>
      </c>
      <c r="LD9">
        <f>IF(SUM(Dissimilarity!LD12)&gt;0,1,IF(Dissimilarity!LD12="X",1,0))</f>
        <v>0</v>
      </c>
      <c r="LE9">
        <f>IF(SUM(Dissimilarity!LE12)&gt;0,1,IF(Dissimilarity!LE12="X",1,0))</f>
        <v>0</v>
      </c>
      <c r="LF9">
        <f>IF(SUM(Dissimilarity!LF12)&gt;0,1,IF(Dissimilarity!LF12="X",1,0))</f>
        <v>0</v>
      </c>
      <c r="LG9">
        <f>IF(SUM(Dissimilarity!LG12)&gt;0,1,IF(Dissimilarity!LG12="X",1,0))</f>
        <v>0</v>
      </c>
      <c r="LH9">
        <f>IF(SUM(Dissimilarity!LH12)&gt;0,1,IF(Dissimilarity!LH12="X",1,0))</f>
        <v>0</v>
      </c>
      <c r="LI9">
        <f>IF(SUM(Dissimilarity!LI12)&gt;0,1,IF(Dissimilarity!LI12="X",1,0))</f>
        <v>0</v>
      </c>
      <c r="LJ9">
        <f>IF(SUM(Dissimilarity!LJ12)&gt;0,1,IF(Dissimilarity!LJ12="X",1,0))</f>
        <v>0</v>
      </c>
      <c r="LK9">
        <f>IF(SUM(Dissimilarity!LK12)&gt;0,1,IF(Dissimilarity!LK12="X",1,0))</f>
        <v>0</v>
      </c>
      <c r="LL9">
        <f>IF(SUM(Dissimilarity!LL12)&gt;0,1,IF(Dissimilarity!LL12="X",1,0))</f>
        <v>1</v>
      </c>
      <c r="LM9">
        <f>IF(SUM(Dissimilarity!LM12)&gt;0,1,IF(Dissimilarity!LM12="X",1,0))</f>
        <v>0</v>
      </c>
      <c r="LN9">
        <f>IF(SUM(Dissimilarity!LN12)&gt;0,1,IF(Dissimilarity!LN12="X",1,0))</f>
        <v>0</v>
      </c>
      <c r="LO9">
        <f>IF(SUM(Dissimilarity!LO12)&gt;0,1,IF(Dissimilarity!LO12="X",1,0))</f>
        <v>0</v>
      </c>
      <c r="LP9">
        <f>IF(SUM(Dissimilarity!LP12)&gt;0,1,IF(Dissimilarity!LP12="X",1,0))</f>
        <v>0</v>
      </c>
      <c r="LQ9">
        <f>IF(SUM(Dissimilarity!LQ12)&gt;0,1,IF(Dissimilarity!LQ12="X",1,0))</f>
        <v>0</v>
      </c>
      <c r="LR9">
        <f>IF(SUM(Dissimilarity!LR12)&gt;0,1,IF(Dissimilarity!LR12="X",1,0))</f>
        <v>0</v>
      </c>
      <c r="LS9">
        <f>IF(SUM(Dissimilarity!LS12)&gt;0,1,IF(Dissimilarity!LS12="X",1,0))</f>
        <v>0</v>
      </c>
      <c r="LT9">
        <f>IF(SUM(Dissimilarity!LT12)&gt;0,1,IF(Dissimilarity!LT12="X",1,0))</f>
        <v>0</v>
      </c>
      <c r="LU9">
        <f>IF(SUM(Dissimilarity!LU12)&gt;0,1,IF(Dissimilarity!LU12="X",1,0))</f>
        <v>0</v>
      </c>
      <c r="LV9">
        <f>IF(SUM(Dissimilarity!LV12)&gt;0,1,IF(Dissimilarity!LV12="X",1,0))</f>
        <v>0</v>
      </c>
      <c r="LW9">
        <f>IF(SUM(Dissimilarity!LW12)&gt;0,1,IF(Dissimilarity!LW12="X",1,0))</f>
        <v>0</v>
      </c>
      <c r="LX9">
        <f>IF(SUM(Dissimilarity!LX12)&gt;0,1,IF(Dissimilarity!LX12="X",1,0))</f>
        <v>0</v>
      </c>
      <c r="LY9">
        <f>IF(SUM(Dissimilarity!LY12)&gt;0,1,IF(Dissimilarity!LY12="X",1,0))</f>
        <v>0</v>
      </c>
      <c r="LZ9">
        <f>IF(SUM(Dissimilarity!LZ12)&gt;0,1,IF(Dissimilarity!LZ12="X",1,0))</f>
        <v>0</v>
      </c>
      <c r="MA9">
        <f>IF(SUM(Dissimilarity!MA12)&gt;0,1,IF(Dissimilarity!MA12="X",1,0))</f>
        <v>0</v>
      </c>
      <c r="MB9">
        <f>IF(SUM(Dissimilarity!MB12)&gt;0,1,IF(Dissimilarity!MB12="X",1,0))</f>
        <v>0</v>
      </c>
      <c r="MC9">
        <f>IF(SUM(Dissimilarity!MC12)&gt;0,1,IF(Dissimilarity!MC12="X",1,0))</f>
        <v>0</v>
      </c>
      <c r="MD9">
        <f>IF(SUM(Dissimilarity!MD12)&gt;0,1,IF(Dissimilarity!MD12="X",1,0))</f>
        <v>0</v>
      </c>
      <c r="ME9">
        <f>IF(SUM(Dissimilarity!ME12)&gt;0,1,IF(Dissimilarity!ME12="X",1,0))</f>
        <v>0</v>
      </c>
      <c r="MF9">
        <f>IF(SUM(Dissimilarity!MF12)&gt;0,1,IF(Dissimilarity!MF12="X",1,0))</f>
        <v>0</v>
      </c>
      <c r="MG9">
        <f>IF(SUM(Dissimilarity!MG12)&gt;0,1,IF(Dissimilarity!MG12="X",1,0))</f>
        <v>0</v>
      </c>
      <c r="MH9">
        <f>IF(SUM(Dissimilarity!MH12)&gt;0,1,IF(Dissimilarity!MH12="X",1,0))</f>
        <v>0</v>
      </c>
      <c r="MI9">
        <f>IF(SUM(Dissimilarity!MI12)&gt;0,1,IF(Dissimilarity!MI12="X",1,0))</f>
        <v>0</v>
      </c>
      <c r="MJ9">
        <f>IF(SUM(Dissimilarity!MJ12)&gt;0,1,IF(Dissimilarity!MJ12="X",1,0))</f>
        <v>0</v>
      </c>
      <c r="MK9">
        <f>IF(SUM(Dissimilarity!MK12)&gt;0,1,IF(Dissimilarity!MK12="X",1,0))</f>
        <v>1</v>
      </c>
      <c r="ML9">
        <f>IF(SUM(Dissimilarity!ML12)&gt;0,1,IF(Dissimilarity!ML12="X",1,0))</f>
        <v>0</v>
      </c>
      <c r="MM9">
        <f>IF(SUM(Dissimilarity!MM12)&gt;0,1,IF(Dissimilarity!MM12="X",1,0))</f>
        <v>0</v>
      </c>
      <c r="MN9">
        <f>IF(SUM(Dissimilarity!MN12)&gt;0,1,IF(Dissimilarity!MN12="X",1,0))</f>
        <v>0</v>
      </c>
      <c r="MO9">
        <f>IF(SUM(Dissimilarity!MO12)&gt;0,1,IF(Dissimilarity!MO12="X",1,0))</f>
        <v>0</v>
      </c>
      <c r="MP9">
        <f>IF(SUM(Dissimilarity!MP12)&gt;0,1,IF(Dissimilarity!MP12="X",1,0))</f>
        <v>0</v>
      </c>
      <c r="MQ9">
        <f>IF(SUM(Dissimilarity!MQ12)&gt;0,1,IF(Dissimilarity!MQ12="X",1,0))</f>
        <v>0</v>
      </c>
      <c r="MR9">
        <f>IF(SUM(Dissimilarity!MR12)&gt;0,1,IF(Dissimilarity!MR12="X",1,0))</f>
        <v>0</v>
      </c>
      <c r="MS9">
        <f>IF(SUM(Dissimilarity!MS12)&gt;0,1,IF(Dissimilarity!MS12="X",1,0))</f>
        <v>0</v>
      </c>
      <c r="MT9">
        <f>IF(SUM(Dissimilarity!MT12)&gt;0,1,IF(Dissimilarity!MT12="X",1,0))</f>
        <v>0</v>
      </c>
      <c r="MU9">
        <f>IF(SUM(Dissimilarity!MU12)&gt;0,1,IF(Dissimilarity!MU12="X",1,0))</f>
        <v>0</v>
      </c>
      <c r="MV9">
        <f>IF(SUM(Dissimilarity!MV12)&gt;0,1,IF(Dissimilarity!MV12="X",1,0))</f>
        <v>0</v>
      </c>
      <c r="MW9">
        <f>IF(SUM(Dissimilarity!MW12)&gt;0,1,IF(Dissimilarity!MW12="X",1,0))</f>
        <v>0</v>
      </c>
      <c r="MX9">
        <f>IF(SUM(Dissimilarity!MX12)&gt;0,1,IF(Dissimilarity!MX12="X",1,0))</f>
        <v>0</v>
      </c>
      <c r="MY9">
        <f>IF(SUM(Dissimilarity!MY12)&gt;0,1,IF(Dissimilarity!MY12="X",1,0))</f>
        <v>0</v>
      </c>
      <c r="MZ9">
        <f>IF(SUM(Dissimilarity!MZ12)&gt;0,1,IF(Dissimilarity!MZ12="X",1,0))</f>
        <v>0</v>
      </c>
      <c r="NA9">
        <f>IF(SUM(Dissimilarity!NA12)&gt;0,1,IF(Dissimilarity!NA12="X",1,0))</f>
        <v>0</v>
      </c>
      <c r="NB9">
        <f>IF(SUM(Dissimilarity!NB12)&gt;0,1,IF(Dissimilarity!NB12="X",1,0))</f>
        <v>0</v>
      </c>
      <c r="NC9">
        <f>IF(SUM(Dissimilarity!NC12)&gt;0,1,IF(Dissimilarity!NC12="X",1,0))</f>
        <v>0</v>
      </c>
      <c r="ND9">
        <f>IF(SUM(Dissimilarity!ND12)&gt;0,1,IF(Dissimilarity!ND12="X",1,0))</f>
        <v>0</v>
      </c>
      <c r="NE9">
        <f>IF(SUM(Dissimilarity!NE12)&gt;0,1,IF(Dissimilarity!NE12="X",1,0))</f>
        <v>0</v>
      </c>
      <c r="NF9">
        <f>IF(SUM(Dissimilarity!NF12)&gt;0,1,IF(Dissimilarity!NF12="X",1,0))</f>
        <v>0</v>
      </c>
      <c r="NG9">
        <f>IF(SUM(Dissimilarity!NG12)&gt;0,1,IF(Dissimilarity!NG12="X",1,0))</f>
        <v>0</v>
      </c>
      <c r="NH9">
        <f>IF(SUM(Dissimilarity!NH12)&gt;0,1,IF(Dissimilarity!NH12="X",1,0))</f>
        <v>0</v>
      </c>
      <c r="NI9">
        <f>IF(SUM(Dissimilarity!NI12)&gt;0,1,IF(Dissimilarity!NI12="X",1,0))</f>
        <v>0</v>
      </c>
      <c r="NJ9">
        <f>IF(SUM(Dissimilarity!NJ12)&gt;0,1,IF(Dissimilarity!NJ12="X",1,0))</f>
        <v>0</v>
      </c>
      <c r="NK9">
        <f>IF(SUM(Dissimilarity!NK12)&gt;0,1,IF(Dissimilarity!NK12="X",1,0))</f>
        <v>1</v>
      </c>
      <c r="NL9">
        <f>IF(SUM(Dissimilarity!NL12)&gt;0,1,IF(Dissimilarity!NL12="X",1,0))</f>
        <v>1</v>
      </c>
      <c r="NM9">
        <f>IF(SUM(Dissimilarity!NM12)&gt;0,1,IF(Dissimilarity!NM12="X",1,0))</f>
        <v>0</v>
      </c>
      <c r="NN9">
        <f>IF(SUM(Dissimilarity!NN12)&gt;0,1,IF(Dissimilarity!NN12="X",1,0))</f>
        <v>0</v>
      </c>
      <c r="NO9">
        <f>IF(SUM(Dissimilarity!NO12)&gt;0,1,IF(Dissimilarity!NO12="X",1,0))</f>
        <v>0</v>
      </c>
      <c r="NP9">
        <f>IF(SUM(Dissimilarity!NP12)&gt;0,1,IF(Dissimilarity!NP12="X",1,0))</f>
        <v>0</v>
      </c>
      <c r="NQ9">
        <f>IF(SUM(Dissimilarity!NQ12)&gt;0,1,IF(Dissimilarity!NQ12="X",1,0))</f>
        <v>0</v>
      </c>
      <c r="NR9">
        <f>IF(SUM(Dissimilarity!NR12)&gt;0,1,IF(Dissimilarity!NR12="X",1,0))</f>
        <v>0</v>
      </c>
      <c r="NS9">
        <f>IF(SUM(Dissimilarity!NS12)&gt;0,1,IF(Dissimilarity!NS12="X",1,0))</f>
        <v>0</v>
      </c>
      <c r="NT9">
        <f>IF(SUM(Dissimilarity!NT12)&gt;0,1,IF(Dissimilarity!NT12="X",1,0))</f>
        <v>0</v>
      </c>
      <c r="NU9">
        <f>IF(SUM(Dissimilarity!NU12)&gt;0,1,IF(Dissimilarity!NU12="X",1,0))</f>
        <v>0</v>
      </c>
      <c r="NV9">
        <f>IF(SUM(Dissimilarity!NV12)&gt;0,1,IF(Dissimilarity!NV12="X",1,0))</f>
        <v>0</v>
      </c>
      <c r="NW9">
        <f>IF(SUM(Dissimilarity!NW12)&gt;0,1,IF(Dissimilarity!NW12="X",1,0))</f>
        <v>0</v>
      </c>
      <c r="NX9">
        <f>IF(SUM(Dissimilarity!NX12)&gt;0,1,IF(Dissimilarity!NX12="X",1,0))</f>
        <v>0</v>
      </c>
      <c r="NY9">
        <f>IF(SUM(Dissimilarity!NY12)&gt;0,1,IF(Dissimilarity!NY12="X",1,0))</f>
        <v>0</v>
      </c>
      <c r="NZ9">
        <f>IF(SUM(Dissimilarity!NZ12)&gt;0,1,IF(Dissimilarity!NZ12="X",1,0))</f>
        <v>0</v>
      </c>
      <c r="OA9">
        <f>IF(SUM(Dissimilarity!OA12)&gt;0,1,IF(Dissimilarity!OA12="X",1,0))</f>
        <v>0</v>
      </c>
      <c r="OB9">
        <f>IF(SUM(Dissimilarity!OB12)&gt;0,1,IF(Dissimilarity!OB12="X",1,0))</f>
        <v>0</v>
      </c>
      <c r="OC9">
        <f>IF(SUM(Dissimilarity!OC12)&gt;0,1,IF(Dissimilarity!OC12="X",1,0))</f>
        <v>0</v>
      </c>
      <c r="OD9">
        <f>IF(SUM(Dissimilarity!OD12)&gt;0,1,IF(Dissimilarity!OD12="X",1,0))</f>
        <v>0</v>
      </c>
      <c r="OE9">
        <f>IF(SUM(Dissimilarity!OE12)&gt;0,1,IF(Dissimilarity!OE12="X",1,0))</f>
        <v>0</v>
      </c>
      <c r="OF9">
        <f>IF(SUM(Dissimilarity!OF12)&gt;0,1,IF(Dissimilarity!OF12="X",1,0))</f>
        <v>0</v>
      </c>
      <c r="OG9">
        <f>IF(SUM(Dissimilarity!OG12)&gt;0,1,IF(Dissimilarity!OG12="X",1,0))</f>
        <v>0</v>
      </c>
      <c r="OH9">
        <f>IF(SUM(Dissimilarity!OH12)&gt;0,1,IF(Dissimilarity!OH12="X",1,0))</f>
        <v>0</v>
      </c>
      <c r="OI9">
        <f>IF(SUM(Dissimilarity!OI12)&gt;0,1,IF(Dissimilarity!OI12="X",1,0))</f>
        <v>0</v>
      </c>
      <c r="OJ9">
        <f>IF(SUM(Dissimilarity!OJ12)&gt;0,1,IF(Dissimilarity!OJ12="X",1,0))</f>
        <v>0</v>
      </c>
      <c r="OK9">
        <f>IF(SUM(Dissimilarity!OK12)&gt;0,1,IF(Dissimilarity!OK12="X",1,0))</f>
        <v>0</v>
      </c>
      <c r="OL9">
        <f>IF(SUM(Dissimilarity!OL12)&gt;0,1,IF(Dissimilarity!OL12="X",1,0))</f>
        <v>0</v>
      </c>
      <c r="OM9">
        <f>IF(SUM(Dissimilarity!OM12)&gt;0,1,IF(Dissimilarity!OM12="X",1,0))</f>
        <v>0</v>
      </c>
      <c r="ON9">
        <f>IF(SUM(Dissimilarity!ON12)&gt;0,1,IF(Dissimilarity!ON12="X",1,0))</f>
        <v>0</v>
      </c>
      <c r="OO9">
        <f>IF(SUM(Dissimilarity!OO12)&gt;0,1,IF(Dissimilarity!OO12="X",1,0))</f>
        <v>0</v>
      </c>
      <c r="OP9">
        <f>IF(SUM(Dissimilarity!OP12)&gt;0,1,IF(Dissimilarity!OP12="X",1,0))</f>
        <v>0</v>
      </c>
      <c r="OQ9">
        <f>IF(SUM(Dissimilarity!OQ12)&gt;0,1,IF(Dissimilarity!OQ12="X",1,0))</f>
        <v>0</v>
      </c>
      <c r="OR9">
        <f>IF(SUM(Dissimilarity!OR12)&gt;0,1,IF(Dissimilarity!OR12="X",1,0))</f>
        <v>0</v>
      </c>
      <c r="OS9">
        <f>IF(SUM(Dissimilarity!OS12)&gt;0,1,IF(Dissimilarity!OS12="X",1,0))</f>
        <v>0</v>
      </c>
      <c r="OT9">
        <f>IF(SUM(Dissimilarity!OT12)&gt;0,1,IF(Dissimilarity!OT12="X",1,0))</f>
        <v>0</v>
      </c>
      <c r="OU9">
        <f>IF(SUM(Dissimilarity!OU12)&gt;0,1,IF(Dissimilarity!OU12="X",1,0))</f>
        <v>0</v>
      </c>
      <c r="OV9">
        <f>IF(SUM(Dissimilarity!OV12)&gt;0,1,IF(Dissimilarity!OV12="X",1,0))</f>
        <v>0</v>
      </c>
      <c r="OW9">
        <f>IF(SUM(Dissimilarity!OW12)&gt;0,1,IF(Dissimilarity!OW12="X",1,0))</f>
        <v>0</v>
      </c>
      <c r="OX9">
        <f>IF(SUM(Dissimilarity!OX12)&gt;0,1,IF(Dissimilarity!OX12="X",1,0))</f>
        <v>0</v>
      </c>
      <c r="OY9">
        <f>IF(SUM(Dissimilarity!OY12)&gt;0,1,IF(Dissimilarity!OY12="X",1,0))</f>
        <v>1</v>
      </c>
      <c r="OZ9">
        <f>IF(SUM(Dissimilarity!OZ12)&gt;0,1,IF(Dissimilarity!OZ12="X",1,0))</f>
        <v>0</v>
      </c>
      <c r="PA9">
        <f>IF(SUM(Dissimilarity!PA12)&gt;0,1,IF(Dissimilarity!PA12="X",1,0))</f>
        <v>0</v>
      </c>
      <c r="PB9">
        <f>IF(SUM(Dissimilarity!PB12)&gt;0,1,IF(Dissimilarity!PB12="X",1,0))</f>
        <v>0</v>
      </c>
      <c r="PC9">
        <f>IF(SUM(Dissimilarity!PC12)&gt;0,1,IF(Dissimilarity!PC12="X",1,0))</f>
        <v>0</v>
      </c>
      <c r="PD9">
        <f>IF(SUM(Dissimilarity!PD12)&gt;0,1,IF(Dissimilarity!PD12="X",1,0))</f>
        <v>0</v>
      </c>
      <c r="PE9">
        <f>IF(SUM(Dissimilarity!PE12)&gt;0,1,IF(Dissimilarity!PE12="X",1,0))</f>
        <v>0</v>
      </c>
      <c r="PF9">
        <f>IF(SUM(Dissimilarity!PF12)&gt;0,1,IF(Dissimilarity!PF12="X",1,0))</f>
        <v>0</v>
      </c>
      <c r="PG9">
        <f>IF(SUM(Dissimilarity!PG12)&gt;0,1,IF(Dissimilarity!PG12="X",1,0))</f>
        <v>0</v>
      </c>
      <c r="PH9">
        <f>IF(SUM(Dissimilarity!PH12)&gt;0,1,IF(Dissimilarity!PH12="X",1,0))</f>
        <v>0</v>
      </c>
      <c r="PI9">
        <f>IF(SUM(Dissimilarity!PI12)&gt;0,1,IF(Dissimilarity!PI12="X",1,0))</f>
        <v>0</v>
      </c>
      <c r="PJ9">
        <f>IF(SUM(Dissimilarity!PJ12)&gt;0,1,IF(Dissimilarity!PJ12="X",1,0))</f>
        <v>0</v>
      </c>
      <c r="PK9">
        <f>IF(SUM(Dissimilarity!PK12)&gt;0,1,IF(Dissimilarity!PK12="X",1,0))</f>
        <v>0</v>
      </c>
      <c r="PL9">
        <f>IF(SUM(Dissimilarity!PL12)&gt;0,1,IF(Dissimilarity!PL12="X",1,0))</f>
        <v>1</v>
      </c>
      <c r="PM9">
        <f>IF(SUM(Dissimilarity!PM12)&gt;0,1,IF(Dissimilarity!PM12="X",1,0))</f>
        <v>0</v>
      </c>
      <c r="PN9">
        <f>IF(SUM(Dissimilarity!PN12)&gt;0,1,IF(Dissimilarity!PN12="X",1,0))</f>
        <v>0</v>
      </c>
      <c r="PO9">
        <f>IF(SUM(Dissimilarity!PO12)&gt;0,1,IF(Dissimilarity!PO12="X",1,0))</f>
        <v>0</v>
      </c>
      <c r="PP9">
        <f>IF(SUM(Dissimilarity!PP12)&gt;0,1,IF(Dissimilarity!PP12="X",1,0))</f>
        <v>0</v>
      </c>
      <c r="PQ9">
        <f>IF(SUM(Dissimilarity!PQ12)&gt;0,1,IF(Dissimilarity!PQ12="X",1,0))</f>
        <v>0</v>
      </c>
      <c r="PR9">
        <f>IF(SUM(Dissimilarity!PR12)&gt;0,1,IF(Dissimilarity!PR12="X",1,0))</f>
        <v>0</v>
      </c>
      <c r="PS9">
        <f>IF(SUM(Dissimilarity!PS12)&gt;0,1,IF(Dissimilarity!PS12="X",1,0))</f>
        <v>0</v>
      </c>
      <c r="PT9">
        <f>IF(SUM(Dissimilarity!PT12)&gt;0,1,IF(Dissimilarity!PT12="X",1,0))</f>
        <v>0</v>
      </c>
      <c r="PU9">
        <f>IF(SUM(Dissimilarity!PU12)&gt;0,1,IF(Dissimilarity!PU12="X",1,0))</f>
        <v>0</v>
      </c>
      <c r="PV9">
        <f>IF(SUM(Dissimilarity!PV12)&gt;0,1,IF(Dissimilarity!PV12="X",1,0))</f>
        <v>0</v>
      </c>
      <c r="PW9">
        <f>IF(SUM(Dissimilarity!PW12)&gt;0,1,IF(Dissimilarity!PW12="X",1,0))</f>
        <v>0</v>
      </c>
      <c r="PX9">
        <f>IF(SUM(Dissimilarity!PX12)&gt;0,1,IF(Dissimilarity!PX12="X",1,0))</f>
        <v>0</v>
      </c>
      <c r="PY9">
        <f>IF(SUM(Dissimilarity!PY12)&gt;0,1,IF(Dissimilarity!PY12="X",1,0))</f>
        <v>0</v>
      </c>
      <c r="PZ9">
        <f>IF(SUM(Dissimilarity!PZ12)&gt;0,1,IF(Dissimilarity!PZ12="X",1,0))</f>
        <v>0</v>
      </c>
      <c r="QA9">
        <f>IF(SUM(Dissimilarity!QA12)&gt;0,1,IF(Dissimilarity!QA12="X",1,0))</f>
        <v>0</v>
      </c>
      <c r="QB9">
        <f>IF(SUM(Dissimilarity!QB12)&gt;0,1,IF(Dissimilarity!QB12="X",1,0))</f>
        <v>0</v>
      </c>
      <c r="QC9">
        <f>IF(SUM(Dissimilarity!QC12)&gt;0,1,IF(Dissimilarity!QC12="X",1,0))</f>
        <v>1</v>
      </c>
      <c r="QD9">
        <f>IF(SUM(Dissimilarity!QD12)&gt;0,1,IF(Dissimilarity!QD12="X",1,0))</f>
        <v>0</v>
      </c>
      <c r="QE9">
        <f>IF(SUM(Dissimilarity!QE12)&gt;0,1,IF(Dissimilarity!QE12="X",1,0))</f>
        <v>0</v>
      </c>
      <c r="QF9">
        <f>IF(SUM(Dissimilarity!QF12)&gt;0,1,IF(Dissimilarity!QF12="X",1,0))</f>
        <v>0</v>
      </c>
      <c r="QG9">
        <f>IF(SUM(Dissimilarity!QG12)&gt;0,1,IF(Dissimilarity!QG12="X",1,0))</f>
        <v>0</v>
      </c>
      <c r="QH9">
        <f>IF(SUM(Dissimilarity!QH12)&gt;0,1,IF(Dissimilarity!QH12="X",1,0))</f>
        <v>0</v>
      </c>
      <c r="QI9">
        <f>IF(SUM(Dissimilarity!QI12)&gt;0,1,IF(Dissimilarity!QI12="X",1,0))</f>
        <v>0</v>
      </c>
      <c r="QJ9">
        <f>IF(SUM(Dissimilarity!QJ12)&gt;0,1,IF(Dissimilarity!QJ12="X",1,0))</f>
        <v>0</v>
      </c>
      <c r="QK9">
        <f>IF(SUM(Dissimilarity!QK12)&gt;0,1,IF(Dissimilarity!QK12="X",1,0))</f>
        <v>0</v>
      </c>
      <c r="QL9">
        <f>IF(SUM(Dissimilarity!QL12)&gt;0,1,IF(Dissimilarity!QL12="X",1,0))</f>
        <v>0</v>
      </c>
      <c r="QM9">
        <f>IF(SUM(Dissimilarity!QM12)&gt;0,1,IF(Dissimilarity!QM12="X",1,0))</f>
        <v>0</v>
      </c>
      <c r="QN9">
        <f>IF(SUM(Dissimilarity!QN12)&gt;0,1,IF(Dissimilarity!QN12="X",1,0))</f>
        <v>0</v>
      </c>
      <c r="QO9">
        <f>IF(SUM(Dissimilarity!QO12)&gt;0,1,IF(Dissimilarity!QO12="X",1,0))</f>
        <v>0</v>
      </c>
      <c r="QP9">
        <f>IF(SUM(Dissimilarity!QP12)&gt;0,1,IF(Dissimilarity!QP12="X",1,0))</f>
        <v>0</v>
      </c>
      <c r="QQ9">
        <f>IF(SUM(Dissimilarity!QQ12)&gt;0,1,IF(Dissimilarity!QQ12="X",1,0))</f>
        <v>0</v>
      </c>
      <c r="QR9">
        <f>IF(SUM(Dissimilarity!QR12)&gt;0,1,IF(Dissimilarity!QR12="X",1,0))</f>
        <v>0</v>
      </c>
      <c r="QS9">
        <f>IF(SUM(Dissimilarity!QS12)&gt;0,1,IF(Dissimilarity!QS12="X",1,0))</f>
        <v>1</v>
      </c>
      <c r="QT9">
        <f>IF(SUM(Dissimilarity!QT12)&gt;0,1,IF(Dissimilarity!QT12="X",1,0))</f>
        <v>0</v>
      </c>
      <c r="QU9">
        <f>IF(SUM(Dissimilarity!QU12)&gt;0,1,IF(Dissimilarity!QU12="X",1,0))</f>
        <v>0</v>
      </c>
      <c r="QV9">
        <f>IF(SUM(Dissimilarity!QV12)&gt;0,1,IF(Dissimilarity!QV12="X",1,0))</f>
        <v>0</v>
      </c>
      <c r="QW9">
        <f>IF(SUM(Dissimilarity!QW12)&gt;0,1,IF(Dissimilarity!QW12="X",1,0))</f>
        <v>0</v>
      </c>
      <c r="QX9">
        <f>IF(SUM(Dissimilarity!QX12)&gt;0,1,IF(Dissimilarity!QX12="X",1,0))</f>
        <v>0</v>
      </c>
      <c r="QY9">
        <f>IF(SUM(Dissimilarity!QY12)&gt;0,1,IF(Dissimilarity!QY12="X",1,0))</f>
        <v>0</v>
      </c>
      <c r="QZ9">
        <f>IF(SUM(Dissimilarity!QZ12)&gt;0,1,IF(Dissimilarity!QZ12="X",1,0))</f>
        <v>0</v>
      </c>
      <c r="RA9">
        <f>IF(SUM(Dissimilarity!RA12)&gt;0,1,IF(Dissimilarity!RA12="X",1,0))</f>
        <v>0</v>
      </c>
      <c r="RB9">
        <f>IF(SUM(Dissimilarity!RB12)&gt;0,1,IF(Dissimilarity!RB12="X",1,0))</f>
        <v>0</v>
      </c>
      <c r="RC9">
        <f>IF(SUM(Dissimilarity!RC12)&gt;0,1,IF(Dissimilarity!RC12="X",1,0))</f>
        <v>0</v>
      </c>
      <c r="RD9">
        <f>IF(SUM(Dissimilarity!RD12)&gt;0,1,IF(Dissimilarity!RD12="X",1,0))</f>
        <v>0</v>
      </c>
      <c r="RE9">
        <f>IF(SUM(Dissimilarity!RE12)&gt;0,1,IF(Dissimilarity!RE12="X",1,0))</f>
        <v>0</v>
      </c>
      <c r="RF9">
        <f>IF(SUM(Dissimilarity!RF12)&gt;0,1,IF(Dissimilarity!RF12="X",1,0))</f>
        <v>0</v>
      </c>
      <c r="RG9">
        <f>IF(SUM(Dissimilarity!RG12)&gt;0,1,IF(Dissimilarity!RG12="X",1,0))</f>
        <v>0</v>
      </c>
      <c r="RH9">
        <f>IF(SUM(Dissimilarity!RH12)&gt;0,1,IF(Dissimilarity!RH12="X",1,0))</f>
        <v>0</v>
      </c>
      <c r="RI9">
        <f>IF(SUM(Dissimilarity!RI12)&gt;0,1,IF(Dissimilarity!RI12="X",1,0))</f>
        <v>0</v>
      </c>
      <c r="RJ9">
        <f>IF(SUM(Dissimilarity!RJ12)&gt;0,1,IF(Dissimilarity!RJ12="X",1,0))</f>
        <v>0</v>
      </c>
      <c r="RK9">
        <f>IF(SUM(Dissimilarity!RK12)&gt;0,1,IF(Dissimilarity!RK12="X",1,0))</f>
        <v>0</v>
      </c>
      <c r="RL9">
        <f>IF(SUM(Dissimilarity!RL12)&gt;0,1,IF(Dissimilarity!RL12="X",1,0))</f>
        <v>0</v>
      </c>
      <c r="RM9">
        <f>IF(SUM(Dissimilarity!RM12)&gt;0,1,IF(Dissimilarity!RM12="X",1,0))</f>
        <v>1</v>
      </c>
      <c r="RN9">
        <f>IF(SUM(Dissimilarity!RN12)&gt;0,1,IF(Dissimilarity!RN12="X",1,0))</f>
        <v>0</v>
      </c>
      <c r="RO9">
        <f>IF(SUM(Dissimilarity!RO12)&gt;0,1,IF(Dissimilarity!RO12="X",1,0))</f>
        <v>0</v>
      </c>
      <c r="RP9">
        <f>IF(SUM(Dissimilarity!RP12)&gt;0,1,IF(Dissimilarity!RP12="X",1,0))</f>
        <v>0</v>
      </c>
      <c r="RQ9">
        <f>IF(SUM(Dissimilarity!RQ12)&gt;0,1,IF(Dissimilarity!RQ12="X",1,0))</f>
        <v>0</v>
      </c>
      <c r="RR9">
        <f>IF(SUM(Dissimilarity!RR12)&gt;0,1,IF(Dissimilarity!RR12="X",1,0))</f>
        <v>0</v>
      </c>
      <c r="RS9">
        <f>IF(SUM(Dissimilarity!RS12)&gt;0,1,IF(Dissimilarity!RS12="X",1,0))</f>
        <v>1</v>
      </c>
      <c r="RT9">
        <f>IF(SUM(Dissimilarity!RT12)&gt;0,1,IF(Dissimilarity!RT12="X",1,0))</f>
        <v>0</v>
      </c>
      <c r="RU9">
        <f>IF(SUM(Dissimilarity!RU12)&gt;0,1,IF(Dissimilarity!RU12="X",1,0))</f>
        <v>0</v>
      </c>
      <c r="RV9">
        <f>IF(SUM(Dissimilarity!RV12)&gt;0,1,IF(Dissimilarity!RV12="X",1,0))</f>
        <v>0</v>
      </c>
      <c r="RW9">
        <f>IF(SUM(Dissimilarity!RW12)&gt;0,1,IF(Dissimilarity!RW12="X",1,0))</f>
        <v>0</v>
      </c>
      <c r="RX9">
        <f>IF(SUM(Dissimilarity!RX12)&gt;0,1,IF(Dissimilarity!RX12="X",1,0))</f>
        <v>0</v>
      </c>
      <c r="RY9">
        <f>IF(SUM(Dissimilarity!RY12)&gt;0,1,IF(Dissimilarity!RY12="X",1,0))</f>
        <v>0</v>
      </c>
      <c r="RZ9">
        <f>IF(SUM(Dissimilarity!RZ12)&gt;0,1,IF(Dissimilarity!RZ12="X",1,0))</f>
        <v>0</v>
      </c>
      <c r="SA9">
        <f>IF(SUM(Dissimilarity!SA12)&gt;0,1,IF(Dissimilarity!SA12="X",1,0))</f>
        <v>0</v>
      </c>
      <c r="SB9">
        <f>IF(SUM(Dissimilarity!SB12)&gt;0,1,IF(Dissimilarity!SB12="X",1,0))</f>
        <v>0</v>
      </c>
      <c r="SC9">
        <f>IF(SUM(Dissimilarity!SC12)&gt;0,1,IF(Dissimilarity!SC12="X",1,0))</f>
        <v>0</v>
      </c>
      <c r="SD9">
        <f>IF(SUM(Dissimilarity!SD12)&gt;0,1,IF(Dissimilarity!SD12="X",1,0))</f>
        <v>0</v>
      </c>
      <c r="SE9">
        <f>IF(SUM(Dissimilarity!SE12)&gt;0,1,IF(Dissimilarity!SE12="X",1,0))</f>
        <v>0</v>
      </c>
      <c r="SF9">
        <f>IF(SUM(Dissimilarity!SF12)&gt;0,1,IF(Dissimilarity!SF12="X",1,0))</f>
        <v>0</v>
      </c>
      <c r="SG9">
        <f>IF(SUM(Dissimilarity!SG12)&gt;0,1,IF(Dissimilarity!SG12="X",1,0))</f>
        <v>0</v>
      </c>
      <c r="SH9">
        <f>IF(SUM(Dissimilarity!SH12)&gt;0,1,IF(Dissimilarity!SH12="X",1,0))</f>
        <v>0</v>
      </c>
      <c r="SI9">
        <f>IF(SUM(Dissimilarity!SI12)&gt;0,1,IF(Dissimilarity!SI12="X",1,0))</f>
        <v>0</v>
      </c>
      <c r="SJ9">
        <f>IF(SUM(Dissimilarity!SJ12)&gt;0,1,IF(Dissimilarity!SJ12="X",1,0))</f>
        <v>0</v>
      </c>
      <c r="SK9">
        <f>IF(SUM(Dissimilarity!SK12)&gt;0,1,IF(Dissimilarity!SK12="X",1,0))</f>
        <v>0</v>
      </c>
      <c r="SL9">
        <f>IF(SUM(Dissimilarity!SL12)&gt;0,1,IF(Dissimilarity!SL12="X",1,0))</f>
        <v>0</v>
      </c>
      <c r="SM9">
        <f>IF(SUM(Dissimilarity!SM12)&gt;0,1,IF(Dissimilarity!SM12="X",1,0))</f>
        <v>0</v>
      </c>
      <c r="SN9">
        <f>IF(SUM(Dissimilarity!SN12)&gt;0,1,IF(Dissimilarity!SN12="X",1,0))</f>
        <v>0</v>
      </c>
      <c r="SO9">
        <f>IF(SUM(Dissimilarity!SO12)&gt;0,1,IF(Dissimilarity!SO12="X",1,0))</f>
        <v>0</v>
      </c>
      <c r="SP9">
        <f>IF(SUM(Dissimilarity!SP12)&gt;0,1,IF(Dissimilarity!SP12="X",1,0))</f>
        <v>0</v>
      </c>
      <c r="SQ9">
        <f>IF(SUM(Dissimilarity!SQ12)&gt;0,1,IF(Dissimilarity!SQ12="X",1,0))</f>
        <v>1</v>
      </c>
      <c r="SR9">
        <f>IF(SUM(Dissimilarity!SR12)&gt;0,1,IF(Dissimilarity!SR12="X",1,0))</f>
        <v>0</v>
      </c>
      <c r="SS9">
        <f>IF(SUM(Dissimilarity!SS12)&gt;0,1,IF(Dissimilarity!SS12="X",1,0))</f>
        <v>0</v>
      </c>
      <c r="ST9">
        <f>IF(SUM(Dissimilarity!ST12)&gt;0,1,IF(Dissimilarity!ST12="X",1,0))</f>
        <v>0</v>
      </c>
      <c r="SU9">
        <f>IF(SUM(Dissimilarity!SU12)&gt;0,1,IF(Dissimilarity!SU12="X",1,0))</f>
        <v>0</v>
      </c>
      <c r="SV9">
        <f>IF(SUM(Dissimilarity!SV12)&gt;0,1,IF(Dissimilarity!SV12="X",1,0))</f>
        <v>0</v>
      </c>
      <c r="SW9">
        <f>IF(SUM(Dissimilarity!SW12)&gt;0,1,IF(Dissimilarity!SW12="X",1,0))</f>
        <v>0</v>
      </c>
      <c r="SX9">
        <f>IF(SUM(Dissimilarity!SX12)&gt;0,1,IF(Dissimilarity!SX12="X",1,0))</f>
        <v>0</v>
      </c>
      <c r="SY9">
        <f>IF(SUM(Dissimilarity!SY12)&gt;0,1,IF(Dissimilarity!SY12="X",1,0))</f>
        <v>0</v>
      </c>
      <c r="SZ9">
        <f>IF(SUM(Dissimilarity!SZ12)&gt;0,1,IF(Dissimilarity!SZ12="X",1,0))</f>
        <v>0</v>
      </c>
      <c r="TA9">
        <f>IF(SUM(Dissimilarity!TA12)&gt;0,1,IF(Dissimilarity!TA12="X",1,0))</f>
        <v>0</v>
      </c>
      <c r="TB9">
        <f>IF(SUM(Dissimilarity!TB12)&gt;0,1,IF(Dissimilarity!TB12="X",1,0))</f>
        <v>0</v>
      </c>
      <c r="TC9">
        <f>IF(SUM(Dissimilarity!TC12)&gt;0,1,IF(Dissimilarity!TC12="X",1,0))</f>
        <v>0</v>
      </c>
      <c r="TD9">
        <f>IF(SUM(Dissimilarity!TD12)&gt;0,1,IF(Dissimilarity!TD12="X",1,0))</f>
        <v>0</v>
      </c>
      <c r="TE9">
        <f>IF(SUM(Dissimilarity!TE12)&gt;0,1,IF(Dissimilarity!TE12="X",1,0))</f>
        <v>0</v>
      </c>
      <c r="TF9">
        <f>IF(SUM(Dissimilarity!TF12)&gt;0,1,IF(Dissimilarity!TF12="X",1,0))</f>
        <v>0</v>
      </c>
      <c r="TG9">
        <f>IF(SUM(Dissimilarity!TG12)&gt;0,1,IF(Dissimilarity!TG12="X",1,0))</f>
        <v>0</v>
      </c>
      <c r="TH9">
        <f>IF(SUM(Dissimilarity!TH12)&gt;0,1,IF(Dissimilarity!TH12="X",1,0))</f>
        <v>0</v>
      </c>
      <c r="TI9">
        <f>IF(SUM(Dissimilarity!TI12)&gt;0,1,IF(Dissimilarity!TI12="X",1,0))</f>
        <v>0</v>
      </c>
      <c r="TJ9">
        <f>IF(SUM(Dissimilarity!TJ12)&gt;0,1,IF(Dissimilarity!TJ12="X",1,0))</f>
        <v>0</v>
      </c>
      <c r="TK9">
        <f>IF(SUM(Dissimilarity!TK12)&gt;0,1,IF(Dissimilarity!TK12="X",1,0))</f>
        <v>0</v>
      </c>
      <c r="TL9">
        <f>IF(SUM(Dissimilarity!TL12)&gt;0,1,IF(Dissimilarity!TL12="X",1,0))</f>
        <v>0</v>
      </c>
      <c r="TM9">
        <f>IF(SUM(Dissimilarity!TM12)&gt;0,1,IF(Dissimilarity!TM12="X",1,0))</f>
        <v>0</v>
      </c>
      <c r="TN9">
        <f>IF(SUM(Dissimilarity!TN12)&gt;0,1,IF(Dissimilarity!TN12="X",1,0))</f>
        <v>0</v>
      </c>
      <c r="TO9">
        <f>IF(SUM(Dissimilarity!TO12)&gt;0,1,IF(Dissimilarity!TO12="X",1,0))</f>
        <v>0</v>
      </c>
      <c r="TP9">
        <f>IF(SUM(Dissimilarity!TP12)&gt;0,1,IF(Dissimilarity!TP12="X",1,0))</f>
        <v>0</v>
      </c>
      <c r="TQ9">
        <f>IF(SUM(Dissimilarity!TQ12)&gt;0,1,IF(Dissimilarity!TQ12="X",1,0))</f>
        <v>0</v>
      </c>
      <c r="TR9">
        <f>IF(SUM(Dissimilarity!TR12)&gt;0,1,IF(Dissimilarity!TR12="X",1,0))</f>
        <v>0</v>
      </c>
      <c r="TS9">
        <f>IF(SUM(Dissimilarity!TS12)&gt;0,1,IF(Dissimilarity!TS12="X",1,0))</f>
        <v>0</v>
      </c>
      <c r="TT9">
        <f>IF(SUM(Dissimilarity!TT12)&gt;0,1,IF(Dissimilarity!TT12="X",1,0))</f>
        <v>0</v>
      </c>
      <c r="TU9">
        <f>IF(SUM(Dissimilarity!TU12)&gt;0,1,IF(Dissimilarity!TU12="X",1,0))</f>
        <v>0</v>
      </c>
      <c r="TV9">
        <f>IF(SUM(Dissimilarity!TV12)&gt;0,1,IF(Dissimilarity!TV12="X",1,0))</f>
        <v>0</v>
      </c>
      <c r="TW9">
        <f>IF(SUM(Dissimilarity!TW12)&gt;0,1,IF(Dissimilarity!TW12="X",1,0))</f>
        <v>0</v>
      </c>
      <c r="TX9">
        <f>IF(SUM(Dissimilarity!TX12)&gt;0,1,IF(Dissimilarity!TX12="X",1,0))</f>
        <v>1</v>
      </c>
      <c r="TY9">
        <f>IF(SUM(Dissimilarity!TY12)&gt;0,1,IF(Dissimilarity!TY12="X",1,0))</f>
        <v>0</v>
      </c>
      <c r="TZ9">
        <f>IF(SUM(Dissimilarity!TZ12)&gt;0,1,IF(Dissimilarity!TZ12="X",1,0))</f>
        <v>0</v>
      </c>
      <c r="UA9">
        <f>IF(SUM(Dissimilarity!UA12)&gt;0,1,IF(Dissimilarity!UA12="X",1,0))</f>
        <v>0</v>
      </c>
      <c r="UB9">
        <f>IF(SUM(Dissimilarity!UB12)&gt;0,1,IF(Dissimilarity!UB12="X",1,0))</f>
        <v>0</v>
      </c>
      <c r="UC9">
        <f>IF(SUM(Dissimilarity!UC12)&gt;0,1,IF(Dissimilarity!UC12="X",1,0))</f>
        <v>0</v>
      </c>
      <c r="UD9">
        <f>IF(SUM(Dissimilarity!UD12)&gt;0,1,IF(Dissimilarity!UD12="X",1,0))</f>
        <v>0</v>
      </c>
      <c r="UE9">
        <f>IF(SUM(Dissimilarity!UE12)&gt;0,1,IF(Dissimilarity!UE12="X",1,0))</f>
        <v>0</v>
      </c>
      <c r="UF9">
        <f>IF(SUM(Dissimilarity!UF12)&gt;0,1,IF(Dissimilarity!UF12="X",1,0))</f>
        <v>0</v>
      </c>
      <c r="UG9">
        <f>IF(SUM(Dissimilarity!UG12)&gt;0,1,IF(Dissimilarity!UG12="X",1,0))</f>
        <v>0</v>
      </c>
      <c r="UH9">
        <f>IF(SUM(Dissimilarity!UH12)&gt;0,1,IF(Dissimilarity!UH12="X",1,0))</f>
        <v>0</v>
      </c>
      <c r="UI9">
        <f>IF(SUM(Dissimilarity!UI12)&gt;0,1,IF(Dissimilarity!UI12="X",1,0))</f>
        <v>0</v>
      </c>
      <c r="UJ9">
        <f>IF(SUM(Dissimilarity!UJ12)&gt;0,1,IF(Dissimilarity!UJ12="X",1,0))</f>
        <v>0</v>
      </c>
      <c r="UK9">
        <f>IF(SUM(Dissimilarity!UK12)&gt;0,1,IF(Dissimilarity!UK12="X",1,0))</f>
        <v>0</v>
      </c>
      <c r="UL9">
        <f>IF(SUM(Dissimilarity!UL12)&gt;0,1,IF(Dissimilarity!UL12="X",1,0))</f>
        <v>0</v>
      </c>
      <c r="UM9">
        <f>IF(SUM(Dissimilarity!UM12)&gt;0,1,IF(Dissimilarity!UM12="X",1,0))</f>
        <v>0</v>
      </c>
      <c r="UN9">
        <f>IF(SUM(Dissimilarity!UN12)&gt;0,1,IF(Dissimilarity!UN12="X",1,0))</f>
        <v>0</v>
      </c>
      <c r="UO9">
        <f>IF(SUM(Dissimilarity!UO12)&gt;0,1,IF(Dissimilarity!UO12="X",1,0))</f>
        <v>0</v>
      </c>
      <c r="UP9">
        <f>IF(SUM(Dissimilarity!UP12)&gt;0,1,IF(Dissimilarity!UP12="X",1,0))</f>
        <v>0</v>
      </c>
      <c r="UQ9">
        <f>IF(SUM(Dissimilarity!UQ12)&gt;0,1,IF(Dissimilarity!UQ12="X",1,0))</f>
        <v>0</v>
      </c>
      <c r="UR9">
        <f>IF(SUM(Dissimilarity!UR12)&gt;0,1,IF(Dissimilarity!UR12="X",1,0))</f>
        <v>0</v>
      </c>
      <c r="US9">
        <f>IF(SUM(Dissimilarity!US12)&gt;0,1,IF(Dissimilarity!US12="X",1,0))</f>
        <v>0</v>
      </c>
      <c r="UT9">
        <f>IF(SUM(Dissimilarity!UT12)&gt;0,1,IF(Dissimilarity!UT12="X",1,0))</f>
        <v>0</v>
      </c>
      <c r="UU9">
        <f>IF(SUM(Dissimilarity!UU12)&gt;0,1,IF(Dissimilarity!UU12="X",1,0))</f>
        <v>0</v>
      </c>
      <c r="UV9">
        <f>IF(SUM(Dissimilarity!UV12)&gt;0,1,IF(Dissimilarity!UV12="X",1,0))</f>
        <v>0</v>
      </c>
      <c r="UW9">
        <f>IF(SUM(Dissimilarity!UW12)&gt;0,1,IF(Dissimilarity!UW12="X",1,0))</f>
        <v>0</v>
      </c>
      <c r="UX9">
        <f>IF(SUM(Dissimilarity!UX12)&gt;0,1,IF(Dissimilarity!UX12="X",1,0))</f>
        <v>0</v>
      </c>
      <c r="UY9">
        <f>IF(SUM(Dissimilarity!UY12)&gt;0,1,IF(Dissimilarity!UY12="X",1,0))</f>
        <v>0</v>
      </c>
      <c r="UZ9">
        <f>IF(SUM(Dissimilarity!UZ12)&gt;0,1,IF(Dissimilarity!UZ12="X",1,0))</f>
        <v>0</v>
      </c>
      <c r="VA9">
        <f>IF(SUM(Dissimilarity!VA12)&gt;0,1,IF(Dissimilarity!VA12="X",1,0))</f>
        <v>0</v>
      </c>
      <c r="VB9">
        <f>IF(SUM(Dissimilarity!VB12)&gt;0,1,IF(Dissimilarity!VB12="X",1,0))</f>
        <v>0</v>
      </c>
      <c r="VC9">
        <f>IF(SUM(Dissimilarity!VC12)&gt;0,1,IF(Dissimilarity!VC12="X",1,0))</f>
        <v>0</v>
      </c>
      <c r="VD9">
        <f>IF(SUM(Dissimilarity!VD12)&gt;0,1,IF(Dissimilarity!VD12="X",1,0))</f>
        <v>0</v>
      </c>
      <c r="VE9">
        <f>IF(SUM(Dissimilarity!VE12)&gt;0,1,IF(Dissimilarity!VE12="X",1,0))</f>
        <v>0</v>
      </c>
      <c r="VF9">
        <f>IF(SUM(Dissimilarity!VF12)&gt;0,1,IF(Dissimilarity!VF12="X",1,0))</f>
        <v>0</v>
      </c>
      <c r="VG9">
        <f>IF(SUM(Dissimilarity!VG12)&gt;0,1,IF(Dissimilarity!VG12="X",1,0))</f>
        <v>0</v>
      </c>
      <c r="VH9">
        <f>IF(SUM(Dissimilarity!VH12)&gt;0,1,IF(Dissimilarity!VH12="X",1,0))</f>
        <v>0</v>
      </c>
      <c r="VI9">
        <f>IF(SUM(Dissimilarity!VI12)&gt;0,1,IF(Dissimilarity!VI12="X",1,0))</f>
        <v>0</v>
      </c>
      <c r="VJ9">
        <f>IF(SUM(Dissimilarity!VJ12)&gt;0,1,IF(Dissimilarity!VJ12="X",1,0))</f>
        <v>0</v>
      </c>
      <c r="VK9">
        <f>IF(SUM(Dissimilarity!VK12)&gt;0,1,IF(Dissimilarity!VK12="X",1,0))</f>
        <v>0</v>
      </c>
      <c r="VL9">
        <f>IF(SUM(Dissimilarity!VL12)&gt;0,1,IF(Dissimilarity!VL12="X",1,0))</f>
        <v>0</v>
      </c>
      <c r="VM9">
        <f>IF(SUM(Dissimilarity!VM12)&gt;0,1,IF(Dissimilarity!VM12="X",1,0))</f>
        <v>0</v>
      </c>
      <c r="VN9">
        <f>IF(SUM(Dissimilarity!VN12)&gt;0,1,IF(Dissimilarity!VN12="X",1,0))</f>
        <v>0</v>
      </c>
      <c r="VO9">
        <f>IF(SUM(Dissimilarity!VO12)&gt;0,1,IF(Dissimilarity!VO12="X",1,0))</f>
        <v>0</v>
      </c>
      <c r="VP9">
        <f>IF(SUM(Dissimilarity!VP12)&gt;0,1,IF(Dissimilarity!VP12="X",1,0))</f>
        <v>0</v>
      </c>
      <c r="VQ9">
        <f>IF(SUM(Dissimilarity!VQ12)&gt;0,1,IF(Dissimilarity!VQ12="X",1,0))</f>
        <v>0</v>
      </c>
      <c r="VR9">
        <f>IF(SUM(Dissimilarity!VR12)&gt;0,1,IF(Dissimilarity!VR12="X",1,0))</f>
        <v>0</v>
      </c>
      <c r="VS9">
        <f>IF(SUM(Dissimilarity!VS12)&gt;0,1,IF(Dissimilarity!VS12="X",1,0))</f>
        <v>0</v>
      </c>
      <c r="VT9">
        <f>IF(SUM(Dissimilarity!VT12)&gt;0,1,IF(Dissimilarity!VT12="X",1,0))</f>
        <v>0</v>
      </c>
      <c r="VU9">
        <f>IF(SUM(Dissimilarity!VU12)&gt;0,1,IF(Dissimilarity!VU12="X",1,0))</f>
        <v>0</v>
      </c>
      <c r="VV9">
        <f>IF(SUM(Dissimilarity!VV12)&gt;0,1,IF(Dissimilarity!VV12="X",1,0))</f>
        <v>0</v>
      </c>
      <c r="VW9">
        <f>IF(SUM(Dissimilarity!VW12)&gt;0,1,IF(Dissimilarity!VW12="X",1,0))</f>
        <v>0</v>
      </c>
      <c r="VX9">
        <f>IF(SUM(Dissimilarity!VX12)&gt;0,1,IF(Dissimilarity!VX12="X",1,0))</f>
        <v>0</v>
      </c>
      <c r="VY9">
        <f>IF(SUM(Dissimilarity!VY12)&gt;0,1,IF(Dissimilarity!VY12="X",1,0))</f>
        <v>0</v>
      </c>
      <c r="VZ9">
        <f>IF(SUM(Dissimilarity!VZ12)&gt;0,1,IF(Dissimilarity!VZ12="X",1,0))</f>
        <v>0</v>
      </c>
      <c r="WA9">
        <f>IF(SUM(Dissimilarity!WA12)&gt;0,1,IF(Dissimilarity!WA12="X",1,0))</f>
        <v>0</v>
      </c>
      <c r="WB9">
        <f>IF(SUM(Dissimilarity!WB12)&gt;0,1,IF(Dissimilarity!WB12="X",1,0))</f>
        <v>0</v>
      </c>
      <c r="WC9">
        <f>IF(SUM(Dissimilarity!WC12)&gt;0,1,IF(Dissimilarity!WC12="X",1,0))</f>
        <v>0</v>
      </c>
      <c r="WD9">
        <f>IF(SUM(Dissimilarity!WD12)&gt;0,1,IF(Dissimilarity!WD12="X",1,0))</f>
        <v>0</v>
      </c>
      <c r="WE9">
        <f>IF(SUM(Dissimilarity!WE12)&gt;0,1,IF(Dissimilarity!WE12="X",1,0))</f>
        <v>0</v>
      </c>
      <c r="WF9">
        <f>IF(SUM(Dissimilarity!WF12)&gt;0,1,IF(Dissimilarity!WF12="X",1,0))</f>
        <v>0</v>
      </c>
      <c r="WG9">
        <f>IF(SUM(Dissimilarity!WG12)&gt;0,1,IF(Dissimilarity!WG12="X",1,0))</f>
        <v>0</v>
      </c>
      <c r="WH9">
        <f>IF(SUM(Dissimilarity!WH12)&gt;0,1,IF(Dissimilarity!WH12="X",1,0))</f>
        <v>0</v>
      </c>
      <c r="WI9">
        <f>IF(SUM(Dissimilarity!WI12)&gt;0,1,IF(Dissimilarity!WI12="X",1,0))</f>
        <v>0</v>
      </c>
      <c r="WJ9">
        <f>IF(SUM(Dissimilarity!WJ12)&gt;0,1,IF(Dissimilarity!WJ12="X",1,0))</f>
        <v>0</v>
      </c>
      <c r="WK9">
        <f>IF(SUM(Dissimilarity!WK12)&gt;0,1,IF(Dissimilarity!WK12="X",1,0))</f>
        <v>0</v>
      </c>
      <c r="WL9">
        <f>IF(SUM(Dissimilarity!WL12)&gt;0,1,IF(Dissimilarity!WL12="X",1,0))</f>
        <v>0</v>
      </c>
      <c r="WM9">
        <f>IF(SUM(Dissimilarity!WM12)&gt;0,1,IF(Dissimilarity!WM12="X",1,0))</f>
        <v>0</v>
      </c>
      <c r="WN9">
        <f>IF(SUM(Dissimilarity!WN12)&gt;0,1,IF(Dissimilarity!WN12="X",1,0))</f>
        <v>0</v>
      </c>
      <c r="WO9">
        <f>IF(SUM(Dissimilarity!WO12)&gt;0,1,IF(Dissimilarity!WO12="X",1,0))</f>
        <v>0</v>
      </c>
      <c r="WP9">
        <f>IF(SUM(Dissimilarity!WP12)&gt;0,1,IF(Dissimilarity!WP12="X",1,0))</f>
        <v>0</v>
      </c>
      <c r="WQ9">
        <f>IF(SUM(Dissimilarity!WQ12)&gt;0,1,IF(Dissimilarity!WQ12="X",1,0))</f>
        <v>0</v>
      </c>
      <c r="WR9">
        <f>IF(SUM(Dissimilarity!WR12)&gt;0,1,IF(Dissimilarity!WR12="X",1,0))</f>
        <v>0</v>
      </c>
      <c r="WS9">
        <f>IF(SUM(Dissimilarity!WS12)&gt;0,1,IF(Dissimilarity!WS12="X",1,0))</f>
        <v>0</v>
      </c>
      <c r="WT9">
        <f>IF(SUM(Dissimilarity!WT12)&gt;0,1,IF(Dissimilarity!WT12="X",1,0))</f>
        <v>0</v>
      </c>
      <c r="WU9">
        <f>IF(SUM(Dissimilarity!WU12)&gt;0,1,IF(Dissimilarity!WU12="X",1,0))</f>
        <v>0</v>
      </c>
      <c r="WV9">
        <f>IF(SUM(Dissimilarity!WV12)&gt;0,1,IF(Dissimilarity!WV12="X",1,0))</f>
        <v>0</v>
      </c>
      <c r="WW9">
        <f>IF(SUM(Dissimilarity!WW12)&gt;0,1,IF(Dissimilarity!WW12="X",1,0))</f>
        <v>0</v>
      </c>
      <c r="WX9">
        <f>IF(SUM(Dissimilarity!WX12)&gt;0,1,IF(Dissimilarity!WX12="X",1,0))</f>
        <v>0</v>
      </c>
      <c r="WY9">
        <f>IF(SUM(Dissimilarity!WY12)&gt;0,1,IF(Dissimilarity!WY12="X",1,0))</f>
        <v>0</v>
      </c>
      <c r="WZ9">
        <f>IF(SUM(Dissimilarity!WZ12)&gt;0,1,IF(Dissimilarity!WZ12="X",1,0))</f>
        <v>0</v>
      </c>
      <c r="XA9">
        <f>IF(SUM(Dissimilarity!XA12)&gt;0,1,IF(Dissimilarity!XA12="X",1,0))</f>
        <v>0</v>
      </c>
      <c r="XB9">
        <f>IF(SUM(Dissimilarity!XB12)&gt;0,1,IF(Dissimilarity!XB12="X",1,0))</f>
        <v>0</v>
      </c>
      <c r="XC9">
        <f>IF(SUM(Dissimilarity!XC12)&gt;0,1,IF(Dissimilarity!XC12="X",1,0))</f>
        <v>0</v>
      </c>
      <c r="XD9">
        <f>IF(SUM(Dissimilarity!XD12)&gt;0,1,IF(Dissimilarity!XD12="X",1,0))</f>
        <v>0</v>
      </c>
      <c r="XE9">
        <f>IF(SUM(Dissimilarity!XE12)&gt;0,1,IF(Dissimilarity!XE12="X",1,0))</f>
        <v>0</v>
      </c>
      <c r="XF9">
        <f>IF(SUM(Dissimilarity!XF12)&gt;0,1,IF(Dissimilarity!XF12="X",1,0))</f>
        <v>0</v>
      </c>
      <c r="XG9">
        <f>IF(SUM(Dissimilarity!XG12)&gt;0,1,IF(Dissimilarity!XG12="X",1,0))</f>
        <v>0</v>
      </c>
      <c r="XH9">
        <f>IF(SUM(Dissimilarity!XH12)&gt;0,1,IF(Dissimilarity!XH12="X",1,0))</f>
        <v>0</v>
      </c>
      <c r="XI9">
        <f>IF(SUM(Dissimilarity!XI12)&gt;0,1,IF(Dissimilarity!XI12="X",1,0))</f>
        <v>1</v>
      </c>
      <c r="XJ9">
        <f>IF(SUM(Dissimilarity!XJ12)&gt;0,1,IF(Dissimilarity!XJ12="X",1,0))</f>
        <v>0</v>
      </c>
      <c r="XK9">
        <f>IF(SUM(Dissimilarity!XK12)&gt;0,1,IF(Dissimilarity!XK12="X",1,0))</f>
        <v>0</v>
      </c>
      <c r="XL9">
        <f>IF(SUM(Dissimilarity!XL12)&gt;0,1,IF(Dissimilarity!XL12="X",1,0))</f>
        <v>0</v>
      </c>
      <c r="XM9">
        <f>IF(SUM(Dissimilarity!XM12)&gt;0,1,IF(Dissimilarity!XM12="X",1,0))</f>
        <v>1</v>
      </c>
      <c r="XN9">
        <f>IF(SUM(Dissimilarity!XN12)&gt;0,1,IF(Dissimilarity!XN12="X",1,0))</f>
        <v>0</v>
      </c>
      <c r="XO9">
        <f>IF(SUM(Dissimilarity!XO12)&gt;0,1,IF(Dissimilarity!XO12="X",1,0))</f>
        <v>0</v>
      </c>
      <c r="XP9">
        <f>IF(SUM(Dissimilarity!XP12)&gt;0,1,IF(Dissimilarity!XP12="X",1,0))</f>
        <v>0</v>
      </c>
      <c r="XQ9">
        <f>IF(SUM(Dissimilarity!XQ12)&gt;0,1,IF(Dissimilarity!XQ12="X",1,0))</f>
        <v>0</v>
      </c>
      <c r="XR9">
        <f>IF(SUM(Dissimilarity!XR12)&gt;0,1,IF(Dissimilarity!XR12="X",1,0))</f>
        <v>0</v>
      </c>
      <c r="XS9">
        <f>IF(SUM(Dissimilarity!XS12)&gt;0,1,IF(Dissimilarity!XS12="X",1,0))</f>
        <v>0</v>
      </c>
      <c r="XT9">
        <f>IF(SUM(Dissimilarity!XT12)&gt;0,1,IF(Dissimilarity!XT12="X",1,0))</f>
        <v>0</v>
      </c>
      <c r="XU9">
        <f>IF(SUM(Dissimilarity!XU12)&gt;0,1,IF(Dissimilarity!XU12="X",1,0))</f>
        <v>0</v>
      </c>
      <c r="XV9">
        <f>IF(SUM(Dissimilarity!XV12)&gt;0,1,IF(Dissimilarity!XV12="X",1,0))</f>
        <v>0</v>
      </c>
      <c r="XW9">
        <f>IF(SUM(Dissimilarity!XW12)&gt;0,1,IF(Dissimilarity!XW12="X",1,0))</f>
        <v>0</v>
      </c>
      <c r="XX9">
        <f>IF(SUM(Dissimilarity!XX12)&gt;0,1,IF(Dissimilarity!XX12="X",1,0))</f>
        <v>0</v>
      </c>
      <c r="XY9">
        <f>IF(SUM(Dissimilarity!XY12)&gt;0,1,IF(Dissimilarity!XY12="X",1,0))</f>
        <v>0</v>
      </c>
      <c r="XZ9">
        <f>IF(SUM(Dissimilarity!XZ12)&gt;0,1,IF(Dissimilarity!XZ12="X",1,0))</f>
        <v>0</v>
      </c>
      <c r="YA9">
        <f>IF(SUM(Dissimilarity!YA12)&gt;0,1,IF(Dissimilarity!YA12="X",1,0))</f>
        <v>0</v>
      </c>
      <c r="YB9">
        <f>IF(SUM(Dissimilarity!YB12)&gt;0,1,IF(Dissimilarity!YB12="X",1,0))</f>
        <v>0</v>
      </c>
      <c r="YC9">
        <f>IF(SUM(Dissimilarity!YC12)&gt;0,1,IF(Dissimilarity!YC12="X",1,0))</f>
        <v>0</v>
      </c>
      <c r="YD9">
        <f>IF(SUM(Dissimilarity!YD12)&gt;0,1,IF(Dissimilarity!YD12="X",1,0))</f>
        <v>0</v>
      </c>
      <c r="YE9">
        <f>IF(SUM(Dissimilarity!YE12)&gt;0,1,IF(Dissimilarity!YE12="X",1,0))</f>
        <v>0</v>
      </c>
      <c r="YF9">
        <f>IF(SUM(Dissimilarity!YF12)&gt;0,1,IF(Dissimilarity!YF12="X",1,0))</f>
        <v>0</v>
      </c>
      <c r="YG9">
        <f>IF(SUM(Dissimilarity!YG12)&gt;0,1,IF(Dissimilarity!YG12="X",1,0))</f>
        <v>0</v>
      </c>
      <c r="YH9">
        <f>IF(SUM(Dissimilarity!YH12)&gt;0,1,IF(Dissimilarity!YH12="X",1,0))</f>
        <v>1</v>
      </c>
      <c r="YI9">
        <f>IF(SUM(Dissimilarity!YI12)&gt;0,1,IF(Dissimilarity!YI12="X",1,0))</f>
        <v>0</v>
      </c>
      <c r="YJ9">
        <f>IF(SUM(Dissimilarity!YJ12)&gt;0,1,IF(Dissimilarity!YJ12="X",1,0))</f>
        <v>0</v>
      </c>
      <c r="YK9">
        <f>IF(SUM(Dissimilarity!YK12)&gt;0,1,IF(Dissimilarity!YK12="X",1,0))</f>
        <v>0</v>
      </c>
      <c r="YL9">
        <f>IF(SUM(Dissimilarity!YL12)&gt;0,1,IF(Dissimilarity!YL12="X",1,0))</f>
        <v>0</v>
      </c>
      <c r="YM9">
        <f>IF(SUM(Dissimilarity!YM12)&gt;0,1,IF(Dissimilarity!YM12="X",1,0))</f>
        <v>0</v>
      </c>
      <c r="YN9">
        <f>IF(SUM(Dissimilarity!YN12)&gt;0,1,IF(Dissimilarity!YN12="X",1,0))</f>
        <v>0</v>
      </c>
      <c r="YO9">
        <f>IF(SUM(Dissimilarity!YO12)&gt;0,1,IF(Dissimilarity!YO12="X",1,0))</f>
        <v>0</v>
      </c>
      <c r="YP9">
        <f>IF(SUM(Dissimilarity!YP12)&gt;0,1,IF(Dissimilarity!YP12="X",1,0))</f>
        <v>0</v>
      </c>
      <c r="YQ9">
        <f>IF(SUM(Dissimilarity!YQ12)&gt;0,1,IF(Dissimilarity!YQ12="X",1,0))</f>
        <v>0</v>
      </c>
      <c r="YR9">
        <f>IF(SUM(Dissimilarity!YR12)&gt;0,1,IF(Dissimilarity!YR12="X",1,0))</f>
        <v>0</v>
      </c>
      <c r="YS9">
        <f>IF(SUM(Dissimilarity!YS12)&gt;0,1,IF(Dissimilarity!YS12="X",1,0))</f>
        <v>0</v>
      </c>
      <c r="YT9">
        <f>IF(SUM(Dissimilarity!YT12)&gt;0,1,IF(Dissimilarity!YT12="X",1,0))</f>
        <v>0</v>
      </c>
      <c r="YU9">
        <f>IF(SUM(Dissimilarity!YU12)&gt;0,1,IF(Dissimilarity!YU12="X",1,0))</f>
        <v>0</v>
      </c>
      <c r="YV9">
        <f>IF(SUM(Dissimilarity!YV12)&gt;0,1,IF(Dissimilarity!YV12="X",1,0))</f>
        <v>0</v>
      </c>
      <c r="YW9">
        <f>IF(SUM(Dissimilarity!YW12)&gt;0,1,IF(Dissimilarity!YW12="X",1,0))</f>
        <v>0</v>
      </c>
      <c r="YX9">
        <f>IF(SUM(Dissimilarity!YX12)&gt;0,1,IF(Dissimilarity!YX12="X",1,0))</f>
        <v>0</v>
      </c>
      <c r="YY9">
        <f>IF(SUM(Dissimilarity!YY12)&gt;0,1,IF(Dissimilarity!YY12="X",1,0))</f>
        <v>0</v>
      </c>
      <c r="YZ9">
        <f>IF(SUM(Dissimilarity!YZ12)&gt;0,1,IF(Dissimilarity!YZ12="X",1,0))</f>
        <v>0</v>
      </c>
      <c r="ZA9">
        <f>IF(SUM(Dissimilarity!ZA12)&gt;0,1,IF(Dissimilarity!ZA12="X",1,0))</f>
        <v>0</v>
      </c>
      <c r="ZB9">
        <f>IF(SUM(Dissimilarity!ZB12)&gt;0,1,IF(Dissimilarity!ZB12="X",1,0))</f>
        <v>0</v>
      </c>
      <c r="ZC9">
        <f>IF(SUM(Dissimilarity!ZC12)&gt;0,1,IF(Dissimilarity!ZC12="X",1,0))</f>
        <v>0</v>
      </c>
      <c r="ZD9">
        <f>IF(SUM(Dissimilarity!ZD12)&gt;0,1,IF(Dissimilarity!ZD12="X",1,0))</f>
        <v>0</v>
      </c>
      <c r="ZE9">
        <f>IF(SUM(Dissimilarity!ZE12)&gt;0,1,IF(Dissimilarity!ZE12="X",1,0))</f>
        <v>0</v>
      </c>
      <c r="ZF9">
        <f>IF(SUM(Dissimilarity!ZF12)&gt;0,1,IF(Dissimilarity!ZF12="X",1,0))</f>
        <v>0</v>
      </c>
      <c r="ZG9">
        <f>IF(SUM(Dissimilarity!ZG12)&gt;0,1,IF(Dissimilarity!ZG12="X",1,0))</f>
        <v>0</v>
      </c>
      <c r="ZH9">
        <f>IF(SUM(Dissimilarity!ZH12)&gt;0,1,IF(Dissimilarity!ZH12="X",1,0))</f>
        <v>0</v>
      </c>
      <c r="ZI9">
        <f>IF(SUM(Dissimilarity!ZI12)&gt;0,1,IF(Dissimilarity!ZI12="X",1,0))</f>
        <v>0</v>
      </c>
      <c r="ZJ9">
        <f>IF(SUM(Dissimilarity!ZJ12)&gt;0,1,IF(Dissimilarity!ZJ12="X",1,0))</f>
        <v>0</v>
      </c>
      <c r="ZK9">
        <f>IF(SUM(Dissimilarity!ZK12)&gt;0,1,IF(Dissimilarity!ZK12="X",1,0))</f>
        <v>0</v>
      </c>
      <c r="ZL9">
        <f>IF(SUM(Dissimilarity!ZL12)&gt;0,1,IF(Dissimilarity!ZL12="X",1,0))</f>
        <v>0</v>
      </c>
      <c r="ZM9">
        <f>IF(SUM(Dissimilarity!ZM12)&gt;0,1,IF(Dissimilarity!ZM12="X",1,0))</f>
        <v>0</v>
      </c>
      <c r="ZN9">
        <f>IF(SUM(Dissimilarity!ZN12)&gt;0,1,IF(Dissimilarity!ZN12="X",1,0))</f>
        <v>0</v>
      </c>
      <c r="ZO9">
        <f>IF(SUM(Dissimilarity!ZO12)&gt;0,1,IF(Dissimilarity!ZO12="X",1,0))</f>
        <v>0</v>
      </c>
      <c r="ZP9">
        <f>IF(SUM(Dissimilarity!ZP12)&gt;0,1,IF(Dissimilarity!ZP12="X",1,0))</f>
        <v>0</v>
      </c>
      <c r="ZQ9">
        <f>IF(SUM(Dissimilarity!ZQ12)&gt;0,1,IF(Dissimilarity!ZQ12="X",1,0))</f>
        <v>0</v>
      </c>
      <c r="ZR9">
        <f>IF(SUM(Dissimilarity!ZR12)&gt;0,1,IF(Dissimilarity!ZR12="X",1,0))</f>
        <v>0</v>
      </c>
      <c r="ZS9">
        <f>IF(SUM(Dissimilarity!ZS12)&gt;0,1,IF(Dissimilarity!ZS12="X",1,0))</f>
        <v>0</v>
      </c>
      <c r="ZT9">
        <f>IF(SUM(Dissimilarity!ZT12)&gt;0,1,IF(Dissimilarity!ZT12="X",1,0))</f>
        <v>0</v>
      </c>
      <c r="ZU9">
        <f>IF(SUM(Dissimilarity!ZU12)&gt;0,1,IF(Dissimilarity!ZU12="X",1,0))</f>
        <v>0</v>
      </c>
      <c r="ZV9">
        <f>IF(SUM(Dissimilarity!ZV12)&gt;0,1,IF(Dissimilarity!ZV12="X",1,0))</f>
        <v>0</v>
      </c>
      <c r="ZW9">
        <f>IF(SUM(Dissimilarity!ZW12)&gt;0,1,IF(Dissimilarity!ZW12="X",1,0))</f>
        <v>0</v>
      </c>
      <c r="ZX9">
        <f>IF(SUM(Dissimilarity!ZX12)&gt;0,1,IF(Dissimilarity!ZX12="X",1,0))</f>
        <v>0</v>
      </c>
      <c r="ZY9">
        <f>IF(SUM(Dissimilarity!ZY12)&gt;0,1,IF(Dissimilarity!ZY12="X",1,0))</f>
        <v>0</v>
      </c>
      <c r="ZZ9">
        <f>IF(SUM(Dissimilarity!ZZ12)&gt;0,1,IF(Dissimilarity!ZZ12="X",1,0))</f>
        <v>0</v>
      </c>
      <c r="AAA9">
        <f>IF(SUM(Dissimilarity!AAA12)&gt;0,1,IF(Dissimilarity!AAA12="X",1,0))</f>
        <v>0</v>
      </c>
      <c r="AAB9">
        <f>IF(SUM(Dissimilarity!AAB12)&gt;0,1,IF(Dissimilarity!AAB12="X",1,0))</f>
        <v>0</v>
      </c>
      <c r="AAC9">
        <f>IF(SUM(Dissimilarity!AAC12)&gt;0,1,IF(Dissimilarity!AAC12="X",1,0))</f>
        <v>0</v>
      </c>
      <c r="AAD9">
        <f>IF(SUM(Dissimilarity!AAD12)&gt;0,1,IF(Dissimilarity!AAD12="X",1,0))</f>
        <v>0</v>
      </c>
      <c r="AAE9">
        <f>IF(SUM(Dissimilarity!AAE12)&gt;0,1,IF(Dissimilarity!AAE12="X",1,0))</f>
        <v>0</v>
      </c>
      <c r="AAF9">
        <f>IF(SUM(Dissimilarity!AAF12)&gt;0,1,IF(Dissimilarity!AAF12="X",1,0))</f>
        <v>0</v>
      </c>
      <c r="AAG9">
        <f>IF(SUM(Dissimilarity!AAG12)&gt;0,1,IF(Dissimilarity!AAG12="X",1,0))</f>
        <v>0</v>
      </c>
      <c r="AAH9">
        <f>IF(SUM(Dissimilarity!AAH12)&gt;0,1,IF(Dissimilarity!AAH12="X",1,0))</f>
        <v>0</v>
      </c>
      <c r="AAI9">
        <f>IF(SUM(Dissimilarity!AAI12)&gt;0,1,IF(Dissimilarity!AAI12="X",1,0))</f>
        <v>0</v>
      </c>
      <c r="AAJ9">
        <f>IF(SUM(Dissimilarity!AAJ12)&gt;0,1,IF(Dissimilarity!AAJ12="X",1,0))</f>
        <v>0</v>
      </c>
      <c r="AAK9">
        <f>IF(SUM(Dissimilarity!AAK12)&gt;0,1,IF(Dissimilarity!AAK12="X",1,0))</f>
        <v>0</v>
      </c>
      <c r="AAL9">
        <f>IF(SUM(Dissimilarity!AAL12)&gt;0,1,IF(Dissimilarity!AAL12="X",1,0))</f>
        <v>0</v>
      </c>
      <c r="AAM9">
        <f>IF(SUM(Dissimilarity!AAM12)&gt;0,1,IF(Dissimilarity!AAM12="X",1,0))</f>
        <v>0</v>
      </c>
      <c r="AAN9">
        <f>IF(SUM(Dissimilarity!AAN12)&gt;0,1,IF(Dissimilarity!AAN12="X",1,0))</f>
        <v>0</v>
      </c>
      <c r="AAO9">
        <f>IF(SUM(Dissimilarity!AAO12)&gt;0,1,IF(Dissimilarity!AAO12="X",1,0))</f>
        <v>0</v>
      </c>
      <c r="AAP9">
        <f>IF(SUM(Dissimilarity!AAP12)&gt;0,1,IF(Dissimilarity!AAP12="X",1,0))</f>
        <v>0</v>
      </c>
      <c r="AAQ9">
        <f>IF(SUM(Dissimilarity!AAQ12)&gt;0,1,IF(Dissimilarity!AAQ12="X",1,0))</f>
        <v>0</v>
      </c>
      <c r="AAR9">
        <f>IF(SUM(Dissimilarity!AAR12)&gt;0,1,IF(Dissimilarity!AAR12="X",1,0))</f>
        <v>0</v>
      </c>
      <c r="AAS9">
        <f>IF(SUM(Dissimilarity!AAS12)&gt;0,1,IF(Dissimilarity!AAS12="X",1,0))</f>
        <v>0</v>
      </c>
      <c r="AAT9">
        <f>IF(SUM(Dissimilarity!AAT12)&gt;0,1,IF(Dissimilarity!AAT12="X",1,0))</f>
        <v>0</v>
      </c>
      <c r="AAU9">
        <f>IF(SUM(Dissimilarity!AAU12)&gt;0,1,IF(Dissimilarity!AAU12="X",1,0))</f>
        <v>0</v>
      </c>
      <c r="AAV9">
        <f>IF(SUM(Dissimilarity!AAV12)&gt;0,1,IF(Dissimilarity!AAV12="X",1,0))</f>
        <v>0</v>
      </c>
      <c r="AAW9">
        <f>IF(SUM(Dissimilarity!AAW12)&gt;0,1,IF(Dissimilarity!AAW12="X",1,0))</f>
        <v>0</v>
      </c>
      <c r="AAX9">
        <f>IF(SUM(Dissimilarity!AAX12)&gt;0,1,IF(Dissimilarity!AAX12="X",1,0))</f>
        <v>0</v>
      </c>
      <c r="AAY9">
        <f>IF(SUM(Dissimilarity!AAY12)&gt;0,1,IF(Dissimilarity!AAY12="X",1,0))</f>
        <v>0</v>
      </c>
      <c r="AAZ9">
        <f>IF(SUM(Dissimilarity!AAZ12)&gt;0,1,IF(Dissimilarity!AAZ12="X",1,0))</f>
        <v>0</v>
      </c>
      <c r="ABA9">
        <f>IF(SUM(Dissimilarity!ABA12)&gt;0,1,IF(Dissimilarity!ABA12="X",1,0))</f>
        <v>1</v>
      </c>
      <c r="ABB9">
        <f>IF(SUM(Dissimilarity!ABB12)&gt;0,1,IF(Dissimilarity!ABB12="X",1,0))</f>
        <v>0</v>
      </c>
      <c r="ABC9">
        <f>IF(SUM(Dissimilarity!ABC12)&gt;0,1,IF(Dissimilarity!ABC12="X",1,0))</f>
        <v>0</v>
      </c>
      <c r="ABD9">
        <f>IF(SUM(Dissimilarity!ABD12)&gt;0,1,IF(Dissimilarity!ABD12="X",1,0))</f>
        <v>0</v>
      </c>
      <c r="ABE9">
        <f>IF(SUM(Dissimilarity!ABE12)&gt;0,1,IF(Dissimilarity!ABE12="X",1,0))</f>
        <v>0</v>
      </c>
      <c r="ABF9">
        <f>IF(SUM(Dissimilarity!ABF12)&gt;0,1,IF(Dissimilarity!ABF12="X",1,0))</f>
        <v>0</v>
      </c>
      <c r="ABG9">
        <f>IF(SUM(Dissimilarity!ABG12)&gt;0,1,IF(Dissimilarity!ABG12="X",1,0))</f>
        <v>0</v>
      </c>
      <c r="ABH9">
        <f>IF(SUM(Dissimilarity!ABH12)&gt;0,1,IF(Dissimilarity!ABH12="X",1,0))</f>
        <v>0</v>
      </c>
      <c r="ABI9">
        <f>IF(SUM(Dissimilarity!ABI12)&gt;0,1,IF(Dissimilarity!ABI12="X",1,0))</f>
        <v>0</v>
      </c>
      <c r="ABJ9">
        <f>IF(SUM(Dissimilarity!ABJ12)&gt;0,1,IF(Dissimilarity!ABJ12="X",1,0))</f>
        <v>0</v>
      </c>
      <c r="ABK9">
        <f>IF(SUM(Dissimilarity!ABK12)&gt;0,1,IF(Dissimilarity!ABK12="X",1,0))</f>
        <v>0</v>
      </c>
      <c r="ABL9">
        <f>IF(SUM(Dissimilarity!ABL12)&gt;0,1,IF(Dissimilarity!ABL12="X",1,0))</f>
        <v>0</v>
      </c>
      <c r="ABM9">
        <f>IF(SUM(Dissimilarity!ABM12)&gt;0,1,IF(Dissimilarity!ABM12="X",1,0))</f>
        <v>0</v>
      </c>
      <c r="ABN9">
        <f>IF(SUM(Dissimilarity!ABN12)&gt;0,1,IF(Dissimilarity!ABN12="X",1,0))</f>
        <v>0</v>
      </c>
      <c r="ABO9">
        <f>IF(SUM(Dissimilarity!ABO12)&gt;0,1,IF(Dissimilarity!ABO12="X",1,0))</f>
        <v>0</v>
      </c>
      <c r="ABP9">
        <f>IF(SUM(Dissimilarity!ABP12)&gt;0,1,IF(Dissimilarity!ABP12="X",1,0))</f>
        <v>0</v>
      </c>
      <c r="ABQ9">
        <f>IF(SUM(Dissimilarity!ABQ12)&gt;0,1,IF(Dissimilarity!ABQ12="X",1,0))</f>
        <v>0</v>
      </c>
      <c r="ABR9">
        <f>IF(SUM(Dissimilarity!ABR12)&gt;0,1,IF(Dissimilarity!ABR12="X",1,0))</f>
        <v>0</v>
      </c>
      <c r="ABS9">
        <f>IF(SUM(Dissimilarity!ABS12)&gt;0,1,IF(Dissimilarity!ABS12="X",1,0))</f>
        <v>0</v>
      </c>
      <c r="ABT9">
        <f>IF(SUM(Dissimilarity!ABT12)&gt;0,1,IF(Dissimilarity!ABT12="X",1,0))</f>
        <v>0</v>
      </c>
      <c r="ABU9">
        <f>IF(SUM(Dissimilarity!ABU12)&gt;0,1,IF(Dissimilarity!ABU12="X",1,0))</f>
        <v>0</v>
      </c>
      <c r="ABV9">
        <f>IF(SUM(Dissimilarity!ABV12)&gt;0,1,IF(Dissimilarity!ABV12="X",1,0))</f>
        <v>0</v>
      </c>
      <c r="ABW9">
        <f>IF(SUM(Dissimilarity!ABW12)&gt;0,1,IF(Dissimilarity!ABW12="X",1,0))</f>
        <v>0</v>
      </c>
      <c r="ABX9">
        <f>IF(SUM(Dissimilarity!ABX12)&gt;0,1,IF(Dissimilarity!ABX12="X",1,0))</f>
        <v>0</v>
      </c>
      <c r="ABY9">
        <f>IF(SUM(Dissimilarity!ABY12)&gt;0,1,IF(Dissimilarity!ABY12="X",1,0))</f>
        <v>0</v>
      </c>
      <c r="ABZ9">
        <f>IF(SUM(Dissimilarity!ABZ12)&gt;0,1,IF(Dissimilarity!ABZ12="X",1,0))</f>
        <v>0</v>
      </c>
      <c r="ACA9">
        <f>IF(SUM(Dissimilarity!ACA12)&gt;0,1,IF(Dissimilarity!ACA12="X",1,0))</f>
        <v>0</v>
      </c>
      <c r="ACB9">
        <f>IF(SUM(Dissimilarity!ACB12)&gt;0,1,IF(Dissimilarity!ACB12="X",1,0))</f>
        <v>0</v>
      </c>
      <c r="ACC9">
        <f>IF(SUM(Dissimilarity!ACC12)&gt;0,1,IF(Dissimilarity!ACC12="X",1,0))</f>
        <v>0</v>
      </c>
      <c r="ACD9">
        <f>IF(SUM(Dissimilarity!ACD12)&gt;0,1,IF(Dissimilarity!ACD12="X",1,0))</f>
        <v>0</v>
      </c>
      <c r="ACE9">
        <f>IF(SUM(Dissimilarity!ACE12)&gt;0,1,IF(Dissimilarity!ACE12="X",1,0))</f>
        <v>0</v>
      </c>
      <c r="ACF9">
        <f>IF(SUM(Dissimilarity!ACF12)&gt;0,1,IF(Dissimilarity!ACF12="X",1,0))</f>
        <v>0</v>
      </c>
      <c r="ACG9">
        <f>IF(SUM(Dissimilarity!ACG12)&gt;0,1,IF(Dissimilarity!ACG12="X",1,0))</f>
        <v>0</v>
      </c>
      <c r="ACH9">
        <f>IF(SUM(Dissimilarity!ACH12)&gt;0,1,IF(Dissimilarity!ACH12="X",1,0))</f>
        <v>0</v>
      </c>
      <c r="ACI9">
        <f>IF(SUM(Dissimilarity!ACI12)&gt;0,1,IF(Dissimilarity!ACI12="X",1,0))</f>
        <v>0</v>
      </c>
      <c r="ACJ9">
        <f>IF(SUM(Dissimilarity!ACJ12)&gt;0,1,IF(Dissimilarity!ACJ12="X",1,0))</f>
        <v>0</v>
      </c>
      <c r="ACK9">
        <f>IF(SUM(Dissimilarity!ACK12)&gt;0,1,IF(Dissimilarity!ACK12="X",1,0))</f>
        <v>0</v>
      </c>
      <c r="ACL9">
        <f>IF(SUM(Dissimilarity!ACL12)&gt;0,1,IF(Dissimilarity!ACL12="X",1,0))</f>
        <v>0</v>
      </c>
      <c r="ACM9">
        <f>IF(SUM(Dissimilarity!ACM12)&gt;0,1,IF(Dissimilarity!ACM12="X",1,0))</f>
        <v>0</v>
      </c>
      <c r="ACN9">
        <f>IF(SUM(Dissimilarity!ACN12)&gt;0,1,IF(Dissimilarity!ACN12="X",1,0))</f>
        <v>0</v>
      </c>
      <c r="ACO9">
        <f>IF(SUM(Dissimilarity!ACO12)&gt;0,1,IF(Dissimilarity!ACO12="X",1,0))</f>
        <v>0</v>
      </c>
      <c r="ACP9">
        <f>IF(SUM(Dissimilarity!ACP12)&gt;0,1,IF(Dissimilarity!ACP12="X",1,0))</f>
        <v>0</v>
      </c>
      <c r="ACQ9">
        <f>IF(SUM(Dissimilarity!ACQ12)&gt;0,1,IF(Dissimilarity!ACQ12="X",1,0))</f>
        <v>0</v>
      </c>
      <c r="ACR9">
        <f>IF(SUM(Dissimilarity!ACR12)&gt;0,1,IF(Dissimilarity!ACR12="X",1,0))</f>
        <v>1</v>
      </c>
      <c r="ACS9">
        <f>IF(SUM(Dissimilarity!ACS12)&gt;0,1,IF(Dissimilarity!ACS12="X",1,0))</f>
        <v>0</v>
      </c>
      <c r="ACT9">
        <f>IF(SUM(Dissimilarity!ACT12)&gt;0,1,IF(Dissimilarity!ACT12="X",1,0))</f>
        <v>0</v>
      </c>
      <c r="ACU9">
        <f>IF(SUM(Dissimilarity!ACU12)&gt;0,1,IF(Dissimilarity!ACU12="X",1,0))</f>
        <v>0</v>
      </c>
      <c r="ACV9">
        <f>IF(SUM(Dissimilarity!ACV12)&gt;0,1,IF(Dissimilarity!ACV12="X",1,0))</f>
        <v>0</v>
      </c>
      <c r="ACW9">
        <f>IF(SUM(Dissimilarity!ACW12)&gt;0,1,IF(Dissimilarity!ACW12="X",1,0))</f>
        <v>0</v>
      </c>
      <c r="ACX9">
        <f>IF(SUM(Dissimilarity!ACX12)&gt;0,1,IF(Dissimilarity!ACX12="X",1,0))</f>
        <v>0</v>
      </c>
      <c r="ACY9">
        <f>IF(SUM(Dissimilarity!ACY12)&gt;0,1,IF(Dissimilarity!ACY12="X",1,0))</f>
        <v>0</v>
      </c>
      <c r="ACZ9">
        <f>IF(SUM(Dissimilarity!ACZ12)&gt;0,1,IF(Dissimilarity!ACZ12="X",1,0))</f>
        <v>0</v>
      </c>
      <c r="ADA9">
        <f>IF(SUM(Dissimilarity!ADA12)&gt;0,1,IF(Dissimilarity!ADA12="X",1,0))</f>
        <v>1</v>
      </c>
      <c r="ADB9">
        <f>IF(SUM(Dissimilarity!ADB12)&gt;0,1,IF(Dissimilarity!ADB12="X",1,0))</f>
        <v>0</v>
      </c>
      <c r="ADC9">
        <f>IF(SUM(Dissimilarity!ADC12)&gt;0,1,IF(Dissimilarity!ADC12="X",1,0))</f>
        <v>0</v>
      </c>
      <c r="ADD9">
        <f>IF(SUM(Dissimilarity!ADD12)&gt;0,1,IF(Dissimilarity!ADD12="X",1,0))</f>
        <v>1</v>
      </c>
      <c r="ADE9">
        <f>IF(SUM(Dissimilarity!ADE12)&gt;0,1,IF(Dissimilarity!ADE12="X",1,0))</f>
        <v>0</v>
      </c>
      <c r="ADF9">
        <f>IF(SUM(Dissimilarity!ADF12)&gt;0,1,IF(Dissimilarity!ADF12="X",1,0))</f>
        <v>0</v>
      </c>
      <c r="ADG9">
        <f>IF(SUM(Dissimilarity!ADG12)&gt;0,1,IF(Dissimilarity!ADG12="X",1,0))</f>
        <v>0</v>
      </c>
      <c r="ADH9">
        <f>IF(SUM(Dissimilarity!ADH12)&gt;0,1,IF(Dissimilarity!ADH12="X",1,0))</f>
        <v>0</v>
      </c>
      <c r="ADI9">
        <f>IF(SUM(Dissimilarity!ADI12)&gt;0,1,IF(Dissimilarity!ADI12="X",1,0))</f>
        <v>0</v>
      </c>
      <c r="ADJ9">
        <f>IF(SUM(Dissimilarity!ADJ12)&gt;0,1,IF(Dissimilarity!ADJ12="X",1,0))</f>
        <v>0</v>
      </c>
      <c r="ADK9">
        <f>IF(SUM(Dissimilarity!ADK12)&gt;0,1,IF(Dissimilarity!ADK12="X",1,0))</f>
        <v>0</v>
      </c>
      <c r="ADL9">
        <f>IF(SUM(Dissimilarity!ADL12)&gt;0,1,IF(Dissimilarity!ADL12="X",1,0))</f>
        <v>0</v>
      </c>
      <c r="ADM9">
        <f>IF(SUM(Dissimilarity!ADM12)&gt;0,1,IF(Dissimilarity!ADM12="X",1,0))</f>
        <v>0</v>
      </c>
      <c r="ADN9">
        <f>IF(SUM(Dissimilarity!ADN12)&gt;0,1,IF(Dissimilarity!ADN12="X",1,0))</f>
        <v>0</v>
      </c>
      <c r="ADO9">
        <f>IF(SUM(Dissimilarity!ADO12)&gt;0,1,IF(Dissimilarity!ADO12="X",1,0))</f>
        <v>0</v>
      </c>
      <c r="ADP9">
        <f>IF(SUM(Dissimilarity!ADP12)&gt;0,1,IF(Dissimilarity!ADP12="X",1,0))</f>
        <v>0</v>
      </c>
      <c r="ADQ9">
        <f>IF(SUM(Dissimilarity!ADQ12)&gt;0,1,IF(Dissimilarity!ADQ12="X",1,0))</f>
        <v>0</v>
      </c>
      <c r="ADR9">
        <f>IF(SUM(Dissimilarity!ADR12)&gt;0,1,IF(Dissimilarity!ADR12="X",1,0))</f>
        <v>0</v>
      </c>
      <c r="ADS9">
        <f>IF(SUM(Dissimilarity!ADS12)&gt;0,1,IF(Dissimilarity!ADS12="X",1,0))</f>
        <v>0</v>
      </c>
      <c r="ADT9">
        <f>IF(SUM(Dissimilarity!ADT12)&gt;0,1,IF(Dissimilarity!ADT12="X",1,0))</f>
        <v>0</v>
      </c>
      <c r="ADU9">
        <f>IF(SUM(Dissimilarity!ADU12)&gt;0,1,IF(Dissimilarity!ADU12="X",1,0))</f>
        <v>0</v>
      </c>
      <c r="ADV9">
        <f>IF(SUM(Dissimilarity!ADV12)&gt;0,1,IF(Dissimilarity!ADV12="X",1,0))</f>
        <v>0</v>
      </c>
      <c r="ADW9">
        <f>IF(SUM(Dissimilarity!ADW12)&gt;0,1,IF(Dissimilarity!ADW12="X",1,0))</f>
        <v>0</v>
      </c>
      <c r="ADX9">
        <f>IF(SUM(Dissimilarity!ADX12)&gt;0,1,IF(Dissimilarity!ADX12="X",1,0))</f>
        <v>0</v>
      </c>
      <c r="ADY9">
        <f>IF(SUM(Dissimilarity!ADY12)&gt;0,1,IF(Dissimilarity!ADY12="X",1,0))</f>
        <v>0</v>
      </c>
      <c r="ADZ9">
        <f>IF(SUM(Dissimilarity!ADZ12)&gt;0,1,IF(Dissimilarity!ADZ12="X",1,0))</f>
        <v>0</v>
      </c>
      <c r="AEA9">
        <f>IF(SUM(Dissimilarity!AEA12)&gt;0,1,IF(Dissimilarity!AEA12="X",1,0))</f>
        <v>0</v>
      </c>
      <c r="AEB9">
        <f>IF(SUM(Dissimilarity!AEB12)&gt;0,1,IF(Dissimilarity!AEB12="X",1,0))</f>
        <v>0</v>
      </c>
      <c r="AEC9">
        <f>IF(SUM(Dissimilarity!AEC12)&gt;0,1,IF(Dissimilarity!AEC12="X",1,0))</f>
        <v>0</v>
      </c>
      <c r="AED9">
        <f>IF(SUM(Dissimilarity!AED12)&gt;0,1,IF(Dissimilarity!AED12="X",1,0))</f>
        <v>0</v>
      </c>
      <c r="AEE9">
        <f>IF(SUM(Dissimilarity!AEE12)&gt;0,1,IF(Dissimilarity!AEE12="X",1,0))</f>
        <v>0</v>
      </c>
      <c r="AEF9">
        <f>IF(SUM(Dissimilarity!AEF12)&gt;0,1,IF(Dissimilarity!AEF12="X",1,0))</f>
        <v>0</v>
      </c>
      <c r="AEG9">
        <f>IF(SUM(Dissimilarity!AEG12)&gt;0,1,IF(Dissimilarity!AEG12="X",1,0))</f>
        <v>0</v>
      </c>
      <c r="AEH9">
        <f>IF(SUM(Dissimilarity!AEH12)&gt;0,1,IF(Dissimilarity!AEH12="X",1,0))</f>
        <v>0</v>
      </c>
      <c r="AEI9">
        <f>IF(SUM(Dissimilarity!AEI12)&gt;0,1,IF(Dissimilarity!AEI12="X",1,0))</f>
        <v>0</v>
      </c>
      <c r="AEJ9">
        <f>IF(SUM(Dissimilarity!AEJ12)&gt;0,1,IF(Dissimilarity!AEJ12="X",1,0))</f>
        <v>0</v>
      </c>
      <c r="AEK9">
        <f>IF(SUM(Dissimilarity!AEK12)&gt;0,1,IF(Dissimilarity!AEK12="X",1,0))</f>
        <v>0</v>
      </c>
      <c r="AEL9">
        <f>IF(SUM(Dissimilarity!AEL12)&gt;0,1,IF(Dissimilarity!AEL12="X",1,0))</f>
        <v>0</v>
      </c>
      <c r="AEM9">
        <f>IF(SUM(Dissimilarity!AEM12)&gt;0,1,IF(Dissimilarity!AEM12="X",1,0))</f>
        <v>0</v>
      </c>
      <c r="AEN9">
        <f>IF(SUM(Dissimilarity!AEN12)&gt;0,1,IF(Dissimilarity!AEN12="X",1,0))</f>
        <v>0</v>
      </c>
      <c r="AEO9">
        <f>IF(SUM(Dissimilarity!AEO12)&gt;0,1,IF(Dissimilarity!AEO12="X",1,0))</f>
        <v>0</v>
      </c>
      <c r="AEP9">
        <f>IF(SUM(Dissimilarity!AEP12)&gt;0,1,IF(Dissimilarity!AEP12="X",1,0))</f>
        <v>0</v>
      </c>
      <c r="AEQ9">
        <f>IF(SUM(Dissimilarity!AEQ12)&gt;0,1,IF(Dissimilarity!AEQ12="X",1,0))</f>
        <v>0</v>
      </c>
      <c r="AER9">
        <f>IF(SUM(Dissimilarity!AER12)&gt;0,1,IF(Dissimilarity!AER12="X",1,0))</f>
        <v>0</v>
      </c>
      <c r="AES9">
        <f>IF(SUM(Dissimilarity!AES12)&gt;0,1,IF(Dissimilarity!AES12="X",1,0))</f>
        <v>0</v>
      </c>
      <c r="AET9">
        <f>IF(SUM(Dissimilarity!AET12)&gt;0,1,IF(Dissimilarity!AET12="X",1,0))</f>
        <v>0</v>
      </c>
      <c r="AEU9">
        <f>IF(SUM(Dissimilarity!AEU12)&gt;0,1,IF(Dissimilarity!AEU12="X",1,0))</f>
        <v>0</v>
      </c>
      <c r="AEV9">
        <f>IF(SUM(Dissimilarity!AEV12)&gt;0,1,IF(Dissimilarity!AEV12="X",1,0))</f>
        <v>0</v>
      </c>
      <c r="AEW9">
        <f>IF(SUM(Dissimilarity!AEW12)&gt;0,1,IF(Dissimilarity!AEW12="X",1,0))</f>
        <v>0</v>
      </c>
      <c r="AEX9">
        <f>IF(SUM(Dissimilarity!AEX12)&gt;0,1,IF(Dissimilarity!AEX12="X",1,0))</f>
        <v>0</v>
      </c>
      <c r="AEY9">
        <f>IF(SUM(Dissimilarity!AEY12)&gt;0,1,IF(Dissimilarity!AEY12="X",1,0))</f>
        <v>0</v>
      </c>
      <c r="AEZ9">
        <f>IF(SUM(Dissimilarity!AEZ12)&gt;0,1,IF(Dissimilarity!AEZ12="X",1,0))</f>
        <v>0</v>
      </c>
      <c r="AFA9">
        <f>IF(SUM(Dissimilarity!AFA12)&gt;0,1,IF(Dissimilarity!AFA12="X",1,0))</f>
        <v>0</v>
      </c>
      <c r="AFB9">
        <f>IF(SUM(Dissimilarity!AFB12)&gt;0,1,IF(Dissimilarity!AFB12="X",1,0))</f>
        <v>0</v>
      </c>
      <c r="AFC9">
        <f>IF(SUM(Dissimilarity!AFC12)&gt;0,1,IF(Dissimilarity!AFC12="X",1,0))</f>
        <v>0</v>
      </c>
      <c r="AFD9">
        <f>IF(SUM(Dissimilarity!AFD12)&gt;0,1,IF(Dissimilarity!AFD12="X",1,0))</f>
        <v>0</v>
      </c>
      <c r="AFE9">
        <f>IF(SUM(Dissimilarity!AFE12)&gt;0,1,IF(Dissimilarity!AFE12="X",1,0))</f>
        <v>0</v>
      </c>
      <c r="AFF9">
        <f>IF(SUM(Dissimilarity!AFF12)&gt;0,1,IF(Dissimilarity!AFF12="X",1,0))</f>
        <v>0</v>
      </c>
      <c r="AFG9">
        <f>IF(SUM(Dissimilarity!AFG12)&gt;0,1,IF(Dissimilarity!AFG12="X",1,0))</f>
        <v>0</v>
      </c>
      <c r="AFH9">
        <f>IF(SUM(Dissimilarity!AFH12)&gt;0,1,IF(Dissimilarity!AFH12="X",1,0))</f>
        <v>0</v>
      </c>
      <c r="AFI9">
        <f>IF(SUM(Dissimilarity!AFI12)&gt;0,1,IF(Dissimilarity!AFI12="X",1,0))</f>
        <v>0</v>
      </c>
      <c r="AFJ9">
        <f>IF(SUM(Dissimilarity!AFJ12)&gt;0,1,IF(Dissimilarity!AFJ12="X",1,0))</f>
        <v>0</v>
      </c>
      <c r="AFK9">
        <f>IF(SUM(Dissimilarity!AFK12)&gt;0,1,IF(Dissimilarity!AFK12="X",1,0))</f>
        <v>0</v>
      </c>
      <c r="AFL9">
        <f>IF(SUM(Dissimilarity!AFL12)&gt;0,1,IF(Dissimilarity!AFL12="X",1,0))</f>
        <v>0</v>
      </c>
      <c r="AFM9">
        <f>IF(SUM(Dissimilarity!AFM12)&gt;0,1,IF(Dissimilarity!AFM12="X",1,0))</f>
        <v>0</v>
      </c>
      <c r="AFN9">
        <f>IF(SUM(Dissimilarity!AFN12)&gt;0,1,IF(Dissimilarity!AFN12="X",1,0))</f>
        <v>0</v>
      </c>
      <c r="AFO9">
        <f>IF(SUM(Dissimilarity!AFO12)&gt;0,1,IF(Dissimilarity!AFO12="X",1,0))</f>
        <v>0</v>
      </c>
      <c r="AFP9">
        <f>IF(SUM(Dissimilarity!AFP12)&gt;0,1,IF(Dissimilarity!AFP12="X",1,0))</f>
        <v>0</v>
      </c>
      <c r="AFQ9">
        <f>IF(SUM(Dissimilarity!AFQ12)&gt;0,1,IF(Dissimilarity!AFQ12="X",1,0))</f>
        <v>0</v>
      </c>
      <c r="AFR9">
        <f>IF(SUM(Dissimilarity!AFR12)&gt;0,1,IF(Dissimilarity!AFR12="X",1,0))</f>
        <v>0</v>
      </c>
      <c r="AFS9">
        <f>IF(SUM(Dissimilarity!AFS12)&gt;0,1,IF(Dissimilarity!AFS12="X",1,0))</f>
        <v>0</v>
      </c>
      <c r="AFT9">
        <f>IF(SUM(Dissimilarity!AFT12)&gt;0,1,IF(Dissimilarity!AFT12="X",1,0))</f>
        <v>0</v>
      </c>
      <c r="AFU9">
        <f>IF(SUM(Dissimilarity!AFU12)&gt;0,1,IF(Dissimilarity!AFU12="X",1,0))</f>
        <v>0</v>
      </c>
      <c r="AFV9">
        <f>IF(SUM(Dissimilarity!AFV12)&gt;0,1,IF(Dissimilarity!AFV12="X",1,0))</f>
        <v>0</v>
      </c>
      <c r="AFW9">
        <f>IF(SUM(Dissimilarity!AFW12)&gt;0,1,IF(Dissimilarity!AFW12="X",1,0))</f>
        <v>0</v>
      </c>
      <c r="AFX9">
        <f>IF(SUM(Dissimilarity!AFX12)&gt;0,1,IF(Dissimilarity!AFX12="X",1,0))</f>
        <v>0</v>
      </c>
      <c r="AFY9">
        <f>IF(SUM(Dissimilarity!AFY12)&gt;0,1,IF(Dissimilarity!AFY12="X",1,0))</f>
        <v>0</v>
      </c>
      <c r="AFZ9">
        <f>IF(SUM(Dissimilarity!AFZ12)&gt;0,1,IF(Dissimilarity!AFZ12="X",1,0))</f>
        <v>0</v>
      </c>
      <c r="AGA9">
        <f>IF(SUM(Dissimilarity!AGA12)&gt;0,1,IF(Dissimilarity!AGA12="X",1,0))</f>
        <v>0</v>
      </c>
      <c r="AGB9">
        <f>IF(SUM(Dissimilarity!AGB12)&gt;0,1,IF(Dissimilarity!AGB12="X",1,0))</f>
        <v>0</v>
      </c>
      <c r="AGC9">
        <f>IF(SUM(Dissimilarity!AGC12)&gt;0,1,IF(Dissimilarity!AGC12="X",1,0))</f>
        <v>0</v>
      </c>
      <c r="AGD9">
        <f>IF(SUM(Dissimilarity!AGD12)&gt;0,1,IF(Dissimilarity!AGD12="X",1,0))</f>
        <v>0</v>
      </c>
      <c r="AGE9">
        <f>IF(SUM(Dissimilarity!AGE12)&gt;0,1,IF(Dissimilarity!AGE12="X",1,0))</f>
        <v>0</v>
      </c>
      <c r="AGF9">
        <f>IF(SUM(Dissimilarity!AGF12)&gt;0,1,IF(Dissimilarity!AGF12="X",1,0))</f>
        <v>0</v>
      </c>
      <c r="AGG9">
        <f>IF(SUM(Dissimilarity!AGG12)&gt;0,1,IF(Dissimilarity!AGG12="X",1,0))</f>
        <v>0</v>
      </c>
      <c r="AGH9">
        <f>IF(SUM(Dissimilarity!AGH12)&gt;0,1,IF(Dissimilarity!AGH12="X",1,0))</f>
        <v>0</v>
      </c>
      <c r="AGI9">
        <f>IF(SUM(Dissimilarity!AGI12)&gt;0,1,IF(Dissimilarity!AGI12="X",1,0))</f>
        <v>0</v>
      </c>
      <c r="AGJ9">
        <f>IF(SUM(Dissimilarity!AGJ12)&gt;0,1,IF(Dissimilarity!AGJ12="X",1,0))</f>
        <v>0</v>
      </c>
      <c r="AGK9">
        <f>IF(SUM(Dissimilarity!AGK12)&gt;0,1,IF(Dissimilarity!AGK12="X",1,0))</f>
        <v>0</v>
      </c>
      <c r="AGL9">
        <f>IF(SUM(Dissimilarity!AGL12)&gt;0,1,IF(Dissimilarity!AGL12="X",1,0))</f>
        <v>0</v>
      </c>
      <c r="AGM9">
        <f>IF(SUM(Dissimilarity!AGM12)&gt;0,1,IF(Dissimilarity!AGM12="X",1,0))</f>
        <v>0</v>
      </c>
      <c r="AGN9">
        <f>IF(SUM(Dissimilarity!AGN12)&gt;0,1,IF(Dissimilarity!AGN12="X",1,0))</f>
        <v>0</v>
      </c>
      <c r="AGO9">
        <f>IF(SUM(Dissimilarity!AGO12)&gt;0,1,IF(Dissimilarity!AGO12="X",1,0))</f>
        <v>0</v>
      </c>
      <c r="AGP9">
        <f>IF(SUM(Dissimilarity!AGP12)&gt;0,1,IF(Dissimilarity!AGP12="X",1,0))</f>
        <v>0</v>
      </c>
      <c r="AGQ9">
        <f>IF(SUM(Dissimilarity!AGQ12)&gt;0,1,IF(Dissimilarity!AGQ12="X",1,0))</f>
        <v>0</v>
      </c>
      <c r="AGR9">
        <f>IF(SUM(Dissimilarity!AGR12)&gt;0,1,IF(Dissimilarity!AGR12="X",1,0))</f>
        <v>0</v>
      </c>
      <c r="AGS9">
        <f>IF(SUM(Dissimilarity!AGS12)&gt;0,1,IF(Dissimilarity!AGS12="X",1,0))</f>
        <v>1</v>
      </c>
      <c r="AGT9">
        <f>IF(SUM(Dissimilarity!AGT12)&gt;0,1,IF(Dissimilarity!AGT12="X",1,0))</f>
        <v>0</v>
      </c>
      <c r="AGU9">
        <f>IF(SUM(Dissimilarity!AGU12)&gt;0,1,IF(Dissimilarity!AGU12="X",1,0))</f>
        <v>0</v>
      </c>
      <c r="AGV9">
        <f>IF(SUM(Dissimilarity!AGV12)&gt;0,1,IF(Dissimilarity!AGV12="X",1,0))</f>
        <v>0</v>
      </c>
      <c r="AGW9">
        <f>IF(SUM(Dissimilarity!AGW12)&gt;0,1,IF(Dissimilarity!AGW12="X",1,0))</f>
        <v>0</v>
      </c>
      <c r="AGX9">
        <f>IF(SUM(Dissimilarity!AGX12)&gt;0,1,IF(Dissimilarity!AGX12="X",1,0))</f>
        <v>0</v>
      </c>
      <c r="AGY9">
        <f>IF(SUM(Dissimilarity!AGY12)&gt;0,1,IF(Dissimilarity!AGY12="X",1,0))</f>
        <v>0</v>
      </c>
      <c r="AGZ9">
        <f>IF(SUM(Dissimilarity!AGZ12)&gt;0,1,IF(Dissimilarity!AGZ12="X",1,0))</f>
        <v>1</v>
      </c>
      <c r="AHA9">
        <f>IF(SUM(Dissimilarity!AHA12)&gt;0,1,IF(Dissimilarity!AHA12="X",1,0))</f>
        <v>0</v>
      </c>
      <c r="AHB9">
        <f>IF(SUM(Dissimilarity!AHB12)&gt;0,1,IF(Dissimilarity!AHB12="X",1,0))</f>
        <v>0</v>
      </c>
      <c r="AHC9">
        <f>IF(SUM(Dissimilarity!AHC12)&gt;0,1,IF(Dissimilarity!AHC12="X",1,0))</f>
        <v>0</v>
      </c>
      <c r="AHD9">
        <f>IF(SUM(Dissimilarity!AHD12)&gt;0,1,IF(Dissimilarity!AHD12="X",1,0))</f>
        <v>1</v>
      </c>
      <c r="AHE9">
        <f>IF(SUM(Dissimilarity!AHE12)&gt;0,1,IF(Dissimilarity!AHE12="X",1,0))</f>
        <v>0</v>
      </c>
      <c r="AHF9">
        <f>IF(SUM(Dissimilarity!AHF12)&gt;0,1,IF(Dissimilarity!AHF12="X",1,0))</f>
        <v>0</v>
      </c>
      <c r="AHG9">
        <f>IF(SUM(Dissimilarity!AHG12)&gt;0,1,IF(Dissimilarity!AHG12="X",1,0))</f>
        <v>0</v>
      </c>
      <c r="AHH9">
        <f>IF(SUM(Dissimilarity!AHH12)&gt;0,1,IF(Dissimilarity!AHH12="X",1,0))</f>
        <v>0</v>
      </c>
      <c r="AHI9">
        <f>IF(SUM(Dissimilarity!AHI12)&gt;0,1,IF(Dissimilarity!AHI12="X",1,0))</f>
        <v>0</v>
      </c>
      <c r="AHJ9">
        <f>IF(SUM(Dissimilarity!AHJ12)&gt;0,1,IF(Dissimilarity!AHJ12="X",1,0))</f>
        <v>0</v>
      </c>
      <c r="AHK9">
        <f>IF(SUM(Dissimilarity!AHK12)&gt;0,1,IF(Dissimilarity!AHK12="X",1,0))</f>
        <v>0</v>
      </c>
      <c r="AHL9">
        <f>IF(SUM(Dissimilarity!AHL12)&gt;0,1,IF(Dissimilarity!AHL12="X",1,0))</f>
        <v>0</v>
      </c>
      <c r="AHM9">
        <f>IF(SUM(Dissimilarity!AHM12)&gt;0,1,IF(Dissimilarity!AHM12="X",1,0))</f>
        <v>0</v>
      </c>
      <c r="AHN9">
        <f>IF(SUM(Dissimilarity!AHN12)&gt;0,1,IF(Dissimilarity!AHN12="X",1,0))</f>
        <v>0</v>
      </c>
      <c r="AHO9">
        <f>IF(SUM(Dissimilarity!AHO12)&gt;0,1,IF(Dissimilarity!AHO12="X",1,0))</f>
        <v>0</v>
      </c>
      <c r="AHP9">
        <f>IF(SUM(Dissimilarity!AHP12)&gt;0,1,IF(Dissimilarity!AHP12="X",1,0))</f>
        <v>0</v>
      </c>
      <c r="AHQ9">
        <f>IF(SUM(Dissimilarity!AHQ12)&gt;0,1,IF(Dissimilarity!AHQ12="X",1,0))</f>
        <v>0</v>
      </c>
      <c r="AHR9">
        <f>IF(SUM(Dissimilarity!AHR12)&gt;0,1,IF(Dissimilarity!AHR12="X",1,0))</f>
        <v>0</v>
      </c>
      <c r="AHS9">
        <f>IF(SUM(Dissimilarity!AHS12)&gt;0,1,IF(Dissimilarity!AHS12="X",1,0))</f>
        <v>0</v>
      </c>
      <c r="AHT9">
        <f>IF(SUM(Dissimilarity!AHT12)&gt;0,1,IF(Dissimilarity!AHT12="X",1,0))</f>
        <v>0</v>
      </c>
      <c r="AHU9">
        <f>IF(SUM(Dissimilarity!AHU12)&gt;0,1,IF(Dissimilarity!AHU12="X",1,0))</f>
        <v>0</v>
      </c>
      <c r="AHV9">
        <f>IF(SUM(Dissimilarity!AHV12)&gt;0,1,IF(Dissimilarity!AHV12="X",1,0))</f>
        <v>0</v>
      </c>
      <c r="AHW9">
        <f>IF(SUM(Dissimilarity!AHW12)&gt;0,1,IF(Dissimilarity!AHW12="X",1,0))</f>
        <v>0</v>
      </c>
      <c r="AHX9">
        <f>IF(SUM(Dissimilarity!AHX12)&gt;0,1,IF(Dissimilarity!AHX12="X",1,0))</f>
        <v>0</v>
      </c>
      <c r="AHY9">
        <f>IF(SUM(Dissimilarity!AHY12)&gt;0,1,IF(Dissimilarity!AHY12="X",1,0))</f>
        <v>0</v>
      </c>
      <c r="AHZ9">
        <f>IF(SUM(Dissimilarity!AHZ12)&gt;0,1,IF(Dissimilarity!AHZ12="X",1,0))</f>
        <v>0</v>
      </c>
      <c r="AIA9">
        <f>IF(SUM(Dissimilarity!AIA12)&gt;0,1,IF(Dissimilarity!AIA12="X",1,0))</f>
        <v>0</v>
      </c>
      <c r="AIB9">
        <f>IF(SUM(Dissimilarity!AIB12)&gt;0,1,IF(Dissimilarity!AIB12="X",1,0))</f>
        <v>0</v>
      </c>
      <c r="AIC9">
        <f>IF(SUM(Dissimilarity!AIC12)&gt;0,1,IF(Dissimilarity!AIC12="X",1,0))</f>
        <v>0</v>
      </c>
      <c r="AID9">
        <f>IF(SUM(Dissimilarity!AID12)&gt;0,1,IF(Dissimilarity!AID12="X",1,0))</f>
        <v>0</v>
      </c>
      <c r="AIE9">
        <f>IF(SUM(Dissimilarity!AIE12)&gt;0,1,IF(Dissimilarity!AIE12="X",1,0))</f>
        <v>0</v>
      </c>
      <c r="AIF9">
        <f>IF(SUM(Dissimilarity!AIF12)&gt;0,1,IF(Dissimilarity!AIF12="X",1,0))</f>
        <v>0</v>
      </c>
      <c r="AIG9">
        <f>IF(SUM(Dissimilarity!AIG12)&gt;0,1,IF(Dissimilarity!AIG12="X",1,0))</f>
        <v>0</v>
      </c>
      <c r="AIH9">
        <f>IF(SUM(Dissimilarity!AIH12)&gt;0,1,IF(Dissimilarity!AIH12="X",1,0))</f>
        <v>0</v>
      </c>
      <c r="AII9">
        <f>IF(SUM(Dissimilarity!AII12)&gt;0,1,IF(Dissimilarity!AII12="X",1,0))</f>
        <v>0</v>
      </c>
      <c r="AIJ9">
        <f>IF(SUM(Dissimilarity!AIJ12)&gt;0,1,IF(Dissimilarity!AIJ12="X",1,0))</f>
        <v>0</v>
      </c>
      <c r="AIK9">
        <f>IF(SUM(Dissimilarity!AIK12)&gt;0,1,IF(Dissimilarity!AIK12="X",1,0))</f>
        <v>0</v>
      </c>
      <c r="AIL9">
        <f>IF(SUM(Dissimilarity!AIL12)&gt;0,1,IF(Dissimilarity!AIL12="X",1,0))</f>
        <v>0</v>
      </c>
      <c r="AIM9">
        <f>IF(SUM(Dissimilarity!AIM12)&gt;0,1,IF(Dissimilarity!AIM12="X",1,0))</f>
        <v>0</v>
      </c>
      <c r="AIN9">
        <f>IF(SUM(Dissimilarity!AIN12)&gt;0,1,IF(Dissimilarity!AIN12="X",1,0))</f>
        <v>0</v>
      </c>
      <c r="AIO9">
        <f>IF(SUM(Dissimilarity!AIO12)&gt;0,1,IF(Dissimilarity!AIO12="X",1,0))</f>
        <v>0</v>
      </c>
      <c r="AIP9">
        <f>IF(SUM(Dissimilarity!AIP12)&gt;0,1,IF(Dissimilarity!AIP12="X",1,0))</f>
        <v>0</v>
      </c>
      <c r="AIQ9">
        <f>IF(SUM(Dissimilarity!AIQ12)&gt;0,1,IF(Dissimilarity!AIQ12="X",1,0))</f>
        <v>0</v>
      </c>
      <c r="AIR9">
        <f>IF(SUM(Dissimilarity!AIR12)&gt;0,1,IF(Dissimilarity!AIR12="X",1,0))</f>
        <v>0</v>
      </c>
      <c r="AIS9">
        <f>IF(SUM(Dissimilarity!AIS12)&gt;0,1,IF(Dissimilarity!AIS12="X",1,0))</f>
        <v>0</v>
      </c>
      <c r="AIT9">
        <f>IF(SUM(Dissimilarity!AIT12)&gt;0,1,IF(Dissimilarity!AIT12="X",1,0))</f>
        <v>0</v>
      </c>
      <c r="AIU9">
        <f>IF(SUM(Dissimilarity!AIU12)&gt;0,1,IF(Dissimilarity!AIU12="X",1,0))</f>
        <v>0</v>
      </c>
      <c r="AIV9">
        <f>IF(SUM(Dissimilarity!AIV12)&gt;0,1,IF(Dissimilarity!AIV12="X",1,0))</f>
        <v>0</v>
      </c>
      <c r="AIW9">
        <f>IF(SUM(Dissimilarity!AIW12)&gt;0,1,IF(Dissimilarity!AIW12="X",1,0))</f>
        <v>0</v>
      </c>
      <c r="AIX9">
        <f>IF(SUM(Dissimilarity!AIX12)&gt;0,1,IF(Dissimilarity!AIX12="X",1,0))</f>
        <v>0</v>
      </c>
      <c r="AIY9">
        <f>IF(SUM(Dissimilarity!AIY12)&gt;0,1,IF(Dissimilarity!AIY12="X",1,0))</f>
        <v>0</v>
      </c>
      <c r="AIZ9">
        <f>IF(SUM(Dissimilarity!AIZ12)&gt;0,1,IF(Dissimilarity!AIZ12="X",1,0))</f>
        <v>0</v>
      </c>
      <c r="AJA9">
        <f>IF(SUM(Dissimilarity!AJA12)&gt;0,1,IF(Dissimilarity!AJA12="X",1,0))</f>
        <v>0</v>
      </c>
      <c r="AJB9">
        <f>IF(SUM(Dissimilarity!AJB12)&gt;0,1,IF(Dissimilarity!AJB12="X",1,0))</f>
        <v>0</v>
      </c>
      <c r="AJC9">
        <f>IF(SUM(Dissimilarity!AJC12)&gt;0,1,IF(Dissimilarity!AJC12="X",1,0))</f>
        <v>1</v>
      </c>
      <c r="AJD9">
        <f>IF(SUM(Dissimilarity!AJD12)&gt;0,1,IF(Dissimilarity!AJD12="X",1,0))</f>
        <v>0</v>
      </c>
      <c r="AJE9">
        <f>IF(SUM(Dissimilarity!AJE12)&gt;0,1,IF(Dissimilarity!AJE12="X",1,0))</f>
        <v>0</v>
      </c>
      <c r="AJF9">
        <f>IF(SUM(Dissimilarity!AJF12)&gt;0,1,IF(Dissimilarity!AJF12="X",1,0))</f>
        <v>0</v>
      </c>
      <c r="AJG9">
        <f>IF(SUM(Dissimilarity!AJG12)&gt;0,1,IF(Dissimilarity!AJG12="X",1,0))</f>
        <v>0</v>
      </c>
      <c r="AJH9">
        <f>IF(SUM(Dissimilarity!AJH12)&gt;0,1,IF(Dissimilarity!AJH12="X",1,0))</f>
        <v>0</v>
      </c>
      <c r="AJI9">
        <f>IF(SUM(Dissimilarity!AJI12)&gt;0,1,IF(Dissimilarity!AJI12="X",1,0))</f>
        <v>0</v>
      </c>
      <c r="AJJ9">
        <f>IF(SUM(Dissimilarity!AJJ12)&gt;0,1,IF(Dissimilarity!AJJ12="X",1,0))</f>
        <v>0</v>
      </c>
      <c r="AJK9">
        <f>IF(SUM(Dissimilarity!AJK12)&gt;0,1,IF(Dissimilarity!AJK12="X",1,0))</f>
        <v>0</v>
      </c>
      <c r="AJL9">
        <f>IF(SUM(Dissimilarity!AJL12)&gt;0,1,IF(Dissimilarity!AJL12="X",1,0))</f>
        <v>0</v>
      </c>
      <c r="AJM9">
        <f>IF(SUM(Dissimilarity!AJM12)&gt;0,1,IF(Dissimilarity!AJM12="X",1,0))</f>
        <v>0</v>
      </c>
      <c r="AJN9">
        <f>IF(SUM(Dissimilarity!AJN12)&gt;0,1,IF(Dissimilarity!AJN12="X",1,0))</f>
        <v>0</v>
      </c>
      <c r="AJO9">
        <f>IF(SUM(Dissimilarity!AJO12)&gt;0,1,IF(Dissimilarity!AJO12="X",1,0))</f>
        <v>0</v>
      </c>
      <c r="AJP9">
        <f>IF(SUM(Dissimilarity!AJP12)&gt;0,1,IF(Dissimilarity!AJP12="X",1,0))</f>
        <v>0</v>
      </c>
      <c r="AJQ9">
        <f>IF(SUM(Dissimilarity!AJQ12)&gt;0,1,IF(Dissimilarity!AJQ12="X",1,0))</f>
        <v>0</v>
      </c>
      <c r="AJR9">
        <f>IF(SUM(Dissimilarity!AJR12)&gt;0,1,IF(Dissimilarity!AJR12="X",1,0))</f>
        <v>0</v>
      </c>
      <c r="AJS9">
        <f>IF(SUM(Dissimilarity!AJS12)&gt;0,1,IF(Dissimilarity!AJS12="X",1,0))</f>
        <v>0</v>
      </c>
      <c r="AJT9">
        <f>IF(SUM(Dissimilarity!AJT12)&gt;0,1,IF(Dissimilarity!AJT12="X",1,0))</f>
        <v>0</v>
      </c>
      <c r="AJU9">
        <f>IF(SUM(Dissimilarity!AJU12)&gt;0,1,IF(Dissimilarity!AJU12="X",1,0))</f>
        <v>0</v>
      </c>
      <c r="AJV9">
        <f>IF(SUM(Dissimilarity!AJV12)&gt;0,1,IF(Dissimilarity!AJV12="X",1,0))</f>
        <v>0</v>
      </c>
      <c r="AJW9">
        <f>IF(SUM(Dissimilarity!AJW12)&gt;0,1,IF(Dissimilarity!AJW12="X",1,0))</f>
        <v>0</v>
      </c>
      <c r="AJX9">
        <f>IF(SUM(Dissimilarity!AJX12)&gt;0,1,IF(Dissimilarity!AJX12="X",1,0))</f>
        <v>0</v>
      </c>
      <c r="AJY9">
        <f>IF(SUM(Dissimilarity!AJY12)&gt;0,1,IF(Dissimilarity!AJY12="X",1,0))</f>
        <v>0</v>
      </c>
      <c r="AJZ9">
        <f>IF(SUM(Dissimilarity!AJZ12)&gt;0,1,IF(Dissimilarity!AJZ12="X",1,0))</f>
        <v>0</v>
      </c>
      <c r="AKA9">
        <f>IF(SUM(Dissimilarity!AKA12)&gt;0,1,IF(Dissimilarity!AKA12="X",1,0))</f>
        <v>0</v>
      </c>
      <c r="AKB9">
        <f>IF(SUM(Dissimilarity!AKB12)&gt;0,1,IF(Dissimilarity!AKB12="X",1,0))</f>
        <v>0</v>
      </c>
      <c r="AKC9">
        <f>IF(SUM(Dissimilarity!AKC12)&gt;0,1,IF(Dissimilarity!AKC12="X",1,0))</f>
        <v>0</v>
      </c>
      <c r="AKD9">
        <f>IF(SUM(Dissimilarity!AKD12)&gt;0,1,IF(Dissimilarity!AKD12="X",1,0))</f>
        <v>0</v>
      </c>
      <c r="AKE9">
        <f>IF(SUM(Dissimilarity!AKE12)&gt;0,1,IF(Dissimilarity!AKE12="X",1,0))</f>
        <v>0</v>
      </c>
      <c r="AKF9">
        <f>IF(SUM(Dissimilarity!AKF12)&gt;0,1,IF(Dissimilarity!AKF12="X",1,0))</f>
        <v>0</v>
      </c>
      <c r="AKG9">
        <f>IF(SUM(Dissimilarity!AKG12)&gt;0,1,IF(Dissimilarity!AKG12="X",1,0))</f>
        <v>0</v>
      </c>
      <c r="AKH9">
        <f>IF(SUM(Dissimilarity!AKH12)&gt;0,1,IF(Dissimilarity!AKH12="X",1,0))</f>
        <v>0</v>
      </c>
      <c r="AKI9">
        <f>IF(SUM(Dissimilarity!AKI12)&gt;0,1,IF(Dissimilarity!AKI12="X",1,0))</f>
        <v>1</v>
      </c>
      <c r="AKJ9">
        <f>IF(SUM(Dissimilarity!AKJ12)&gt;0,1,IF(Dissimilarity!AKJ12="X",1,0))</f>
        <v>0</v>
      </c>
      <c r="AKK9">
        <f>IF(SUM(Dissimilarity!AKK12)&gt;0,1,IF(Dissimilarity!AKK12="X",1,0))</f>
        <v>0</v>
      </c>
      <c r="AKL9">
        <f>IF(SUM(Dissimilarity!AKL12)&gt;0,1,IF(Dissimilarity!AKL12="X",1,0))</f>
        <v>0</v>
      </c>
      <c r="AKM9">
        <f>IF(SUM(Dissimilarity!AKM12)&gt;0,1,IF(Dissimilarity!AKM12="X",1,0))</f>
        <v>0</v>
      </c>
      <c r="AKN9">
        <f>IF(SUM(Dissimilarity!AKN12)&gt;0,1,IF(Dissimilarity!AKN12="X",1,0))</f>
        <v>0</v>
      </c>
      <c r="AKO9">
        <f>IF(SUM(Dissimilarity!AKO12)&gt;0,1,IF(Dissimilarity!AKO12="X",1,0))</f>
        <v>0</v>
      </c>
      <c r="AKP9">
        <f>IF(SUM(Dissimilarity!AKP12)&gt;0,1,IF(Dissimilarity!AKP12="X",1,0))</f>
        <v>0</v>
      </c>
      <c r="AKQ9">
        <f>IF(SUM(Dissimilarity!AKQ12)&gt;0,1,IF(Dissimilarity!AKQ12="X",1,0))</f>
        <v>0</v>
      </c>
      <c r="AKR9">
        <f>IF(SUM(Dissimilarity!AKR12)&gt;0,1,IF(Dissimilarity!AKR12="X",1,0))</f>
        <v>0</v>
      </c>
      <c r="AKS9">
        <f>IF(SUM(Dissimilarity!AKS12)&gt;0,1,IF(Dissimilarity!AKS12="X",1,0))</f>
        <v>1</v>
      </c>
      <c r="AKT9">
        <f>IF(SUM(Dissimilarity!AKT12)&gt;0,1,IF(Dissimilarity!AKT12="X",1,0))</f>
        <v>0</v>
      </c>
    </row>
    <row r="10" spans="1:982" x14ac:dyDescent="0.3">
      <c r="A10" t="str">
        <f>Dissimilarity!A13</f>
        <v>Corfu</v>
      </c>
      <c r="B10">
        <f>IF(SUM(Dissimilarity!B13)&gt;0,1,IF(Dissimilarity!B13="X",1,0))</f>
        <v>0</v>
      </c>
      <c r="C10">
        <f>IF(SUM(Dissimilarity!C13)&gt;0,1,IF(Dissimilarity!C13="X",1,0))</f>
        <v>0</v>
      </c>
      <c r="D10">
        <f>IF(SUM(Dissimilarity!D13)&gt;0,1,IF(Dissimilarity!D13="X",1,0))</f>
        <v>0</v>
      </c>
      <c r="E10">
        <f>IF(SUM(Dissimilarity!E13)&gt;0,1,IF(Dissimilarity!E13="X",1,0))</f>
        <v>0</v>
      </c>
      <c r="F10">
        <f>IF(SUM(Dissimilarity!F13)&gt;0,1,IF(Dissimilarity!F13="X",1,0))</f>
        <v>0</v>
      </c>
      <c r="G10">
        <f>IF(SUM(Dissimilarity!G13)&gt;0,1,IF(Dissimilarity!G13="X",1,0))</f>
        <v>0</v>
      </c>
      <c r="H10">
        <f>IF(SUM(Dissimilarity!H13)&gt;0,1,IF(Dissimilarity!H13="X",1,0))</f>
        <v>0</v>
      </c>
      <c r="I10">
        <f>IF(SUM(Dissimilarity!I13)&gt;0,1,IF(Dissimilarity!I13="X",1,0))</f>
        <v>0</v>
      </c>
      <c r="J10">
        <f>IF(SUM(Dissimilarity!J13)&gt;0,1,IF(Dissimilarity!J13="X",1,0))</f>
        <v>0</v>
      </c>
      <c r="K10">
        <f>IF(SUM(Dissimilarity!K13)&gt;0,1,IF(Dissimilarity!K13="X",1,0))</f>
        <v>0</v>
      </c>
      <c r="L10">
        <f>IF(SUM(Dissimilarity!L13)&gt;0,1,IF(Dissimilarity!L13="X",1,0))</f>
        <v>1</v>
      </c>
      <c r="M10">
        <f>IF(SUM(Dissimilarity!M13)&gt;0,1,IF(Dissimilarity!M13="X",1,0))</f>
        <v>0</v>
      </c>
      <c r="N10">
        <f>IF(SUM(Dissimilarity!N13)&gt;0,1,IF(Dissimilarity!N13="X",1,0))</f>
        <v>0</v>
      </c>
      <c r="O10">
        <f>IF(SUM(Dissimilarity!O13)&gt;0,1,IF(Dissimilarity!O13="X",1,0))</f>
        <v>0</v>
      </c>
      <c r="P10">
        <f>IF(SUM(Dissimilarity!P13)&gt;0,1,IF(Dissimilarity!P13="X",1,0))</f>
        <v>0</v>
      </c>
      <c r="Q10">
        <f>IF(SUM(Dissimilarity!Q13)&gt;0,1,IF(Dissimilarity!Q13="X",1,0))</f>
        <v>0</v>
      </c>
      <c r="R10">
        <f>IF(SUM(Dissimilarity!R13)&gt;0,1,IF(Dissimilarity!R13="X",1,0))</f>
        <v>1</v>
      </c>
      <c r="S10">
        <f>IF(SUM(Dissimilarity!S13)&gt;0,1,IF(Dissimilarity!S13="X",1,0))</f>
        <v>1</v>
      </c>
      <c r="T10">
        <f>IF(SUM(Dissimilarity!T13)&gt;0,1,IF(Dissimilarity!T13="X",1,0))</f>
        <v>0</v>
      </c>
      <c r="U10">
        <f>IF(SUM(Dissimilarity!U13)&gt;0,1,IF(Dissimilarity!U13="X",1,0))</f>
        <v>0</v>
      </c>
      <c r="V10">
        <f>IF(SUM(Dissimilarity!V13)&gt;0,1,IF(Dissimilarity!V13="X",1,0))</f>
        <v>1</v>
      </c>
      <c r="W10">
        <f>IF(SUM(Dissimilarity!W13)&gt;0,1,IF(Dissimilarity!W13="X",1,0))</f>
        <v>0</v>
      </c>
      <c r="X10">
        <f>IF(SUM(Dissimilarity!X13)&gt;0,1,IF(Dissimilarity!X13="X",1,0))</f>
        <v>0</v>
      </c>
      <c r="Y10">
        <f>IF(SUM(Dissimilarity!Y13)&gt;0,1,IF(Dissimilarity!Y13="X",1,0))</f>
        <v>0</v>
      </c>
      <c r="Z10">
        <f>IF(SUM(Dissimilarity!Z13)&gt;0,1,IF(Dissimilarity!Z13="X",1,0))</f>
        <v>0</v>
      </c>
      <c r="AA10">
        <f>IF(SUM(Dissimilarity!AA13)&gt;0,1,IF(Dissimilarity!AA13="X",1,0))</f>
        <v>0</v>
      </c>
      <c r="AB10">
        <f>IF(SUM(Dissimilarity!AB13)&gt;0,1,IF(Dissimilarity!AB13="X",1,0))</f>
        <v>0</v>
      </c>
      <c r="AC10">
        <f>IF(SUM(Dissimilarity!AC13)&gt;0,1,IF(Dissimilarity!AC13="X",1,0))</f>
        <v>1</v>
      </c>
      <c r="AD10">
        <f>IF(SUM(Dissimilarity!AD13)&gt;0,1,IF(Dissimilarity!AD13="X",1,0))</f>
        <v>1</v>
      </c>
      <c r="AE10">
        <f>IF(SUM(Dissimilarity!AE13)&gt;0,1,IF(Dissimilarity!AE13="X",1,0))</f>
        <v>0</v>
      </c>
      <c r="AF10">
        <f>IF(SUM(Dissimilarity!AF13)&gt;0,1,IF(Dissimilarity!AF13="X",1,0))</f>
        <v>0</v>
      </c>
      <c r="AG10">
        <f>IF(SUM(Dissimilarity!AG13)&gt;0,1,IF(Dissimilarity!AG13="X",1,0))</f>
        <v>0</v>
      </c>
      <c r="AH10">
        <f>IF(SUM(Dissimilarity!AH13)&gt;0,1,IF(Dissimilarity!AH13="X",1,0))</f>
        <v>0</v>
      </c>
      <c r="AI10">
        <f>IF(SUM(Dissimilarity!AI13)&gt;0,1,IF(Dissimilarity!AI13="X",1,0))</f>
        <v>0</v>
      </c>
      <c r="AJ10">
        <f>IF(SUM(Dissimilarity!AJ13)&gt;0,1,IF(Dissimilarity!AJ13="X",1,0))</f>
        <v>1</v>
      </c>
      <c r="AK10">
        <f>IF(SUM(Dissimilarity!AK13)&gt;0,1,IF(Dissimilarity!AK13="X",1,0))</f>
        <v>0</v>
      </c>
      <c r="AL10">
        <f>IF(SUM(Dissimilarity!AL13)&gt;0,1,IF(Dissimilarity!AL13="X",1,0))</f>
        <v>1</v>
      </c>
      <c r="AM10">
        <f>IF(SUM(Dissimilarity!AM13)&gt;0,1,IF(Dissimilarity!AM13="X",1,0))</f>
        <v>0</v>
      </c>
      <c r="AN10">
        <f>IF(SUM(Dissimilarity!AN13)&gt;0,1,IF(Dissimilarity!AN13="X",1,0))</f>
        <v>1</v>
      </c>
      <c r="AO10">
        <f>IF(SUM(Dissimilarity!AO13)&gt;0,1,IF(Dissimilarity!AO13="X",1,0))</f>
        <v>0</v>
      </c>
      <c r="AP10">
        <f>IF(SUM(Dissimilarity!AP13)&gt;0,1,IF(Dissimilarity!AP13="X",1,0))</f>
        <v>0</v>
      </c>
      <c r="AQ10">
        <f>IF(SUM(Dissimilarity!AQ13)&gt;0,1,IF(Dissimilarity!AQ13="X",1,0))</f>
        <v>0</v>
      </c>
      <c r="AR10">
        <f>IF(SUM(Dissimilarity!AR13)&gt;0,1,IF(Dissimilarity!AR13="X",1,0))</f>
        <v>0</v>
      </c>
      <c r="AS10">
        <f>IF(SUM(Dissimilarity!AS13)&gt;0,1,IF(Dissimilarity!AS13="X",1,0))</f>
        <v>0</v>
      </c>
      <c r="AT10">
        <f>IF(SUM(Dissimilarity!AT13)&gt;0,1,IF(Dissimilarity!AT13="X",1,0))</f>
        <v>0</v>
      </c>
      <c r="AU10">
        <f>IF(SUM(Dissimilarity!AU13)&gt;0,1,IF(Dissimilarity!AU13="X",1,0))</f>
        <v>0</v>
      </c>
      <c r="AV10">
        <f>IF(SUM(Dissimilarity!AV13)&gt;0,1,IF(Dissimilarity!AV13="X",1,0))</f>
        <v>0</v>
      </c>
      <c r="AW10">
        <f>IF(SUM(Dissimilarity!AW13)&gt;0,1,IF(Dissimilarity!AW13="X",1,0))</f>
        <v>0</v>
      </c>
      <c r="AX10">
        <f>IF(SUM(Dissimilarity!AX13)&gt;0,1,IF(Dissimilarity!AX13="X",1,0))</f>
        <v>1</v>
      </c>
      <c r="AY10">
        <f>IF(SUM(Dissimilarity!AY13)&gt;0,1,IF(Dissimilarity!AY13="X",1,0))</f>
        <v>0</v>
      </c>
      <c r="AZ10">
        <f>IF(SUM(Dissimilarity!AZ13)&gt;0,1,IF(Dissimilarity!AZ13="X",1,0))</f>
        <v>1</v>
      </c>
      <c r="BA10">
        <f>IF(SUM(Dissimilarity!BA13)&gt;0,1,IF(Dissimilarity!BA13="X",1,0))</f>
        <v>1</v>
      </c>
      <c r="BB10">
        <f>IF(SUM(Dissimilarity!BB13)&gt;0,1,IF(Dissimilarity!BB13="X",1,0))</f>
        <v>0</v>
      </c>
      <c r="BC10">
        <f>IF(SUM(Dissimilarity!BC13)&gt;0,1,IF(Dissimilarity!BC13="X",1,0))</f>
        <v>0</v>
      </c>
      <c r="BD10">
        <f>IF(SUM(Dissimilarity!BD13)&gt;0,1,IF(Dissimilarity!BD13="X",1,0))</f>
        <v>0</v>
      </c>
      <c r="BE10">
        <f>IF(SUM(Dissimilarity!BE13)&gt;0,1,IF(Dissimilarity!BE13="X",1,0))</f>
        <v>0</v>
      </c>
      <c r="BF10">
        <f>IF(SUM(Dissimilarity!BF13)&gt;0,1,IF(Dissimilarity!BF13="X",1,0))</f>
        <v>0</v>
      </c>
      <c r="BG10">
        <f>IF(SUM(Dissimilarity!BG13)&gt;0,1,IF(Dissimilarity!BG13="X",1,0))</f>
        <v>0</v>
      </c>
      <c r="BH10">
        <f>IF(SUM(Dissimilarity!BH13)&gt;0,1,IF(Dissimilarity!BH13="X",1,0))</f>
        <v>1</v>
      </c>
      <c r="BI10">
        <f>IF(SUM(Dissimilarity!BI13)&gt;0,1,IF(Dissimilarity!BI13="X",1,0))</f>
        <v>0</v>
      </c>
      <c r="BJ10">
        <f>IF(SUM(Dissimilarity!BJ13)&gt;0,1,IF(Dissimilarity!BJ13="X",1,0))</f>
        <v>1</v>
      </c>
      <c r="BK10">
        <f>IF(SUM(Dissimilarity!BK13)&gt;0,1,IF(Dissimilarity!BK13="X",1,0))</f>
        <v>0</v>
      </c>
      <c r="BL10">
        <f>IF(SUM(Dissimilarity!BL13)&gt;0,1,IF(Dissimilarity!BL13="X",1,0))</f>
        <v>0</v>
      </c>
      <c r="BM10">
        <f>IF(SUM(Dissimilarity!BM13)&gt;0,1,IF(Dissimilarity!BM13="X",1,0))</f>
        <v>0</v>
      </c>
      <c r="BN10">
        <f>IF(SUM(Dissimilarity!BN13)&gt;0,1,IF(Dissimilarity!BN13="X",1,0))</f>
        <v>1</v>
      </c>
      <c r="BO10">
        <f>IF(SUM(Dissimilarity!BO13)&gt;0,1,IF(Dissimilarity!BO13="X",1,0))</f>
        <v>0</v>
      </c>
      <c r="BP10">
        <f>IF(SUM(Dissimilarity!BP13)&gt;0,1,IF(Dissimilarity!BP13="X",1,0))</f>
        <v>1</v>
      </c>
      <c r="BQ10">
        <f>IF(SUM(Dissimilarity!BQ13)&gt;0,1,IF(Dissimilarity!BQ13="X",1,0))</f>
        <v>1</v>
      </c>
      <c r="BR10">
        <f>IF(SUM(Dissimilarity!BR13)&gt;0,1,IF(Dissimilarity!BR13="X",1,0))</f>
        <v>1</v>
      </c>
      <c r="BS10">
        <f>IF(SUM(Dissimilarity!BS13)&gt;0,1,IF(Dissimilarity!BS13="X",1,0))</f>
        <v>1</v>
      </c>
      <c r="BT10">
        <f>IF(SUM(Dissimilarity!BT13)&gt;0,1,IF(Dissimilarity!BT13="X",1,0))</f>
        <v>1</v>
      </c>
      <c r="BU10">
        <f>IF(SUM(Dissimilarity!BU13)&gt;0,1,IF(Dissimilarity!BU13="X",1,0))</f>
        <v>0</v>
      </c>
      <c r="BV10">
        <f>IF(SUM(Dissimilarity!BV13)&gt;0,1,IF(Dissimilarity!BV13="X",1,0))</f>
        <v>1</v>
      </c>
      <c r="BW10">
        <f>IF(SUM(Dissimilarity!BW13)&gt;0,1,IF(Dissimilarity!BW13="X",1,0))</f>
        <v>0</v>
      </c>
      <c r="BX10">
        <f>IF(SUM(Dissimilarity!BX13)&gt;0,1,IF(Dissimilarity!BX13="X",1,0))</f>
        <v>0</v>
      </c>
      <c r="BY10">
        <f>IF(SUM(Dissimilarity!BY13)&gt;0,1,IF(Dissimilarity!BY13="X",1,0))</f>
        <v>1</v>
      </c>
      <c r="BZ10">
        <f>IF(SUM(Dissimilarity!BZ13)&gt;0,1,IF(Dissimilarity!BZ13="X",1,0))</f>
        <v>0</v>
      </c>
      <c r="CA10">
        <f>IF(SUM(Dissimilarity!CA13)&gt;0,1,IF(Dissimilarity!CA13="X",1,0))</f>
        <v>1</v>
      </c>
      <c r="CB10">
        <f>IF(SUM(Dissimilarity!CB13)&gt;0,1,IF(Dissimilarity!CB13="X",1,0))</f>
        <v>0</v>
      </c>
      <c r="CC10">
        <f>IF(SUM(Dissimilarity!CC13)&gt;0,1,IF(Dissimilarity!CC13="X",1,0))</f>
        <v>0</v>
      </c>
      <c r="CD10">
        <f>IF(SUM(Dissimilarity!CD13)&gt;0,1,IF(Dissimilarity!CD13="X",1,0))</f>
        <v>1</v>
      </c>
      <c r="CE10">
        <f>IF(SUM(Dissimilarity!CE13)&gt;0,1,IF(Dissimilarity!CE13="X",1,0))</f>
        <v>1</v>
      </c>
      <c r="CF10">
        <f>IF(SUM(Dissimilarity!CF13)&gt;0,1,IF(Dissimilarity!CF13="X",1,0))</f>
        <v>0</v>
      </c>
      <c r="CG10">
        <f>IF(SUM(Dissimilarity!CG13)&gt;0,1,IF(Dissimilarity!CG13="X",1,0))</f>
        <v>1</v>
      </c>
      <c r="CH10">
        <f>IF(SUM(Dissimilarity!CH13)&gt;0,1,IF(Dissimilarity!CH13="X",1,0))</f>
        <v>1</v>
      </c>
      <c r="CI10">
        <f>IF(SUM(Dissimilarity!CI13)&gt;0,1,IF(Dissimilarity!CI13="X",1,0))</f>
        <v>1</v>
      </c>
      <c r="CJ10">
        <f>IF(SUM(Dissimilarity!CJ13)&gt;0,1,IF(Dissimilarity!CJ13="X",1,0))</f>
        <v>0</v>
      </c>
      <c r="CK10">
        <f>IF(SUM(Dissimilarity!CK13)&gt;0,1,IF(Dissimilarity!CK13="X",1,0))</f>
        <v>0</v>
      </c>
      <c r="CL10">
        <f>IF(SUM(Dissimilarity!CL13)&gt;0,1,IF(Dissimilarity!CL13="X",1,0))</f>
        <v>0</v>
      </c>
      <c r="CM10">
        <f>IF(SUM(Dissimilarity!CM13)&gt;0,1,IF(Dissimilarity!CM13="X",1,0))</f>
        <v>1</v>
      </c>
      <c r="CN10">
        <f>IF(SUM(Dissimilarity!CN13)&gt;0,1,IF(Dissimilarity!CN13="X",1,0))</f>
        <v>0</v>
      </c>
      <c r="CO10">
        <f>IF(SUM(Dissimilarity!CO13)&gt;0,1,IF(Dissimilarity!CO13="X",1,0))</f>
        <v>0</v>
      </c>
      <c r="CP10">
        <f>IF(SUM(Dissimilarity!CP13)&gt;0,1,IF(Dissimilarity!CP13="X",1,0))</f>
        <v>1</v>
      </c>
      <c r="CQ10">
        <f>IF(SUM(Dissimilarity!CQ13)&gt;0,1,IF(Dissimilarity!CQ13="X",1,0))</f>
        <v>0</v>
      </c>
      <c r="CR10">
        <f>IF(SUM(Dissimilarity!CR13)&gt;0,1,IF(Dissimilarity!CR13="X",1,0))</f>
        <v>1</v>
      </c>
      <c r="CS10">
        <f>IF(SUM(Dissimilarity!CS13)&gt;0,1,IF(Dissimilarity!CS13="X",1,0))</f>
        <v>0</v>
      </c>
      <c r="CT10">
        <f>IF(SUM(Dissimilarity!CT13)&gt;0,1,IF(Dissimilarity!CT13="X",1,0))</f>
        <v>0</v>
      </c>
      <c r="CU10">
        <f>IF(SUM(Dissimilarity!CU13)&gt;0,1,IF(Dissimilarity!CU13="X",1,0))</f>
        <v>1</v>
      </c>
      <c r="CV10">
        <f>IF(SUM(Dissimilarity!CV13)&gt;0,1,IF(Dissimilarity!CV13="X",1,0))</f>
        <v>0</v>
      </c>
      <c r="CW10">
        <f>IF(SUM(Dissimilarity!CW13)&gt;0,1,IF(Dissimilarity!CW13="X",1,0))</f>
        <v>1</v>
      </c>
      <c r="CX10">
        <f>IF(SUM(Dissimilarity!CX13)&gt;0,1,IF(Dissimilarity!CX13="X",1,0))</f>
        <v>1</v>
      </c>
      <c r="CY10">
        <f>IF(SUM(Dissimilarity!CY13)&gt;0,1,IF(Dissimilarity!CY13="X",1,0))</f>
        <v>1</v>
      </c>
      <c r="CZ10">
        <f>IF(SUM(Dissimilarity!CZ13)&gt;0,1,IF(Dissimilarity!CZ13="X",1,0))</f>
        <v>0</v>
      </c>
      <c r="DA10">
        <f>IF(SUM(Dissimilarity!DA13)&gt;0,1,IF(Dissimilarity!DA13="X",1,0))</f>
        <v>1</v>
      </c>
      <c r="DB10">
        <f>IF(SUM(Dissimilarity!DB13)&gt;0,1,IF(Dissimilarity!DB13="X",1,0))</f>
        <v>0</v>
      </c>
      <c r="DC10">
        <f>IF(SUM(Dissimilarity!DC13)&gt;0,1,IF(Dissimilarity!DC13="X",1,0))</f>
        <v>0</v>
      </c>
      <c r="DD10">
        <f>IF(SUM(Dissimilarity!DD13)&gt;0,1,IF(Dissimilarity!DD13="X",1,0))</f>
        <v>1</v>
      </c>
      <c r="DE10">
        <f>IF(SUM(Dissimilarity!DE13)&gt;0,1,IF(Dissimilarity!DE13="X",1,0))</f>
        <v>1</v>
      </c>
      <c r="DF10">
        <f>IF(SUM(Dissimilarity!DF13)&gt;0,1,IF(Dissimilarity!DF13="X",1,0))</f>
        <v>0</v>
      </c>
      <c r="DG10">
        <f>IF(SUM(Dissimilarity!DG13)&gt;0,1,IF(Dissimilarity!DG13="X",1,0))</f>
        <v>0</v>
      </c>
      <c r="DH10">
        <f>IF(SUM(Dissimilarity!DH13)&gt;0,1,IF(Dissimilarity!DH13="X",1,0))</f>
        <v>1</v>
      </c>
      <c r="DI10">
        <f>IF(SUM(Dissimilarity!DI13)&gt;0,1,IF(Dissimilarity!DI13="X",1,0))</f>
        <v>1</v>
      </c>
      <c r="DJ10">
        <f>IF(SUM(Dissimilarity!DJ13)&gt;0,1,IF(Dissimilarity!DJ13="X",1,0))</f>
        <v>0</v>
      </c>
      <c r="DK10">
        <f>IF(SUM(Dissimilarity!DK13)&gt;0,1,IF(Dissimilarity!DK13="X",1,0))</f>
        <v>0</v>
      </c>
      <c r="DL10">
        <f>IF(SUM(Dissimilarity!DL13)&gt;0,1,IF(Dissimilarity!DL13="X",1,0))</f>
        <v>1</v>
      </c>
      <c r="DM10">
        <f>IF(SUM(Dissimilarity!DM13)&gt;0,1,IF(Dissimilarity!DM13="X",1,0))</f>
        <v>1</v>
      </c>
      <c r="DN10">
        <f>IF(SUM(Dissimilarity!DN13)&gt;0,1,IF(Dissimilarity!DN13="X",1,0))</f>
        <v>1</v>
      </c>
      <c r="DO10">
        <f>IF(SUM(Dissimilarity!DO13)&gt;0,1,IF(Dissimilarity!DO13="X",1,0))</f>
        <v>0</v>
      </c>
      <c r="DP10">
        <f>IF(SUM(Dissimilarity!DP13)&gt;0,1,IF(Dissimilarity!DP13="X",1,0))</f>
        <v>1</v>
      </c>
      <c r="DQ10">
        <f>IF(SUM(Dissimilarity!DQ13)&gt;0,1,IF(Dissimilarity!DQ13="X",1,0))</f>
        <v>0</v>
      </c>
      <c r="DR10">
        <f>IF(SUM(Dissimilarity!DR13)&gt;0,1,IF(Dissimilarity!DR13="X",1,0))</f>
        <v>1</v>
      </c>
      <c r="DS10">
        <f>IF(SUM(Dissimilarity!DS13)&gt;0,1,IF(Dissimilarity!DS13="X",1,0))</f>
        <v>0</v>
      </c>
      <c r="DT10">
        <f>IF(SUM(Dissimilarity!DT13)&gt;0,1,IF(Dissimilarity!DT13="X",1,0))</f>
        <v>1</v>
      </c>
      <c r="DU10">
        <f>IF(SUM(Dissimilarity!DU13)&gt;0,1,IF(Dissimilarity!DU13="X",1,0))</f>
        <v>0</v>
      </c>
      <c r="DV10">
        <f>IF(SUM(Dissimilarity!DV13)&gt;0,1,IF(Dissimilarity!DV13="X",1,0))</f>
        <v>0</v>
      </c>
      <c r="DW10">
        <f>IF(SUM(Dissimilarity!DW13)&gt;0,1,IF(Dissimilarity!DW13="X",1,0))</f>
        <v>1</v>
      </c>
      <c r="DX10">
        <f>IF(SUM(Dissimilarity!DX13)&gt;0,1,IF(Dissimilarity!DX13="X",1,0))</f>
        <v>1</v>
      </c>
      <c r="DY10">
        <f>IF(SUM(Dissimilarity!DY13)&gt;0,1,IF(Dissimilarity!DY13="X",1,0))</f>
        <v>0</v>
      </c>
      <c r="DZ10">
        <f>IF(SUM(Dissimilarity!DZ13)&gt;0,1,IF(Dissimilarity!DZ13="X",1,0))</f>
        <v>0</v>
      </c>
      <c r="EA10">
        <f>IF(SUM(Dissimilarity!EA13)&gt;0,1,IF(Dissimilarity!EA13="X",1,0))</f>
        <v>1</v>
      </c>
      <c r="EB10">
        <f>IF(SUM(Dissimilarity!EB13)&gt;0,1,IF(Dissimilarity!EB13="X",1,0))</f>
        <v>0</v>
      </c>
      <c r="EC10">
        <f>IF(SUM(Dissimilarity!EC13)&gt;0,1,IF(Dissimilarity!EC13="X",1,0))</f>
        <v>1</v>
      </c>
      <c r="ED10">
        <f>IF(SUM(Dissimilarity!ED13)&gt;0,1,IF(Dissimilarity!ED13="X",1,0))</f>
        <v>0</v>
      </c>
      <c r="EE10">
        <f>IF(SUM(Dissimilarity!EE13)&gt;0,1,IF(Dissimilarity!EE13="X",1,0))</f>
        <v>1</v>
      </c>
      <c r="EF10">
        <f>IF(SUM(Dissimilarity!EF13)&gt;0,1,IF(Dissimilarity!EF13="X",1,0))</f>
        <v>0</v>
      </c>
      <c r="EG10">
        <f>IF(SUM(Dissimilarity!EG13)&gt;0,1,IF(Dissimilarity!EG13="X",1,0))</f>
        <v>1</v>
      </c>
      <c r="EH10">
        <f>IF(SUM(Dissimilarity!EH13)&gt;0,1,IF(Dissimilarity!EH13="X",1,0))</f>
        <v>0</v>
      </c>
      <c r="EI10">
        <f>IF(SUM(Dissimilarity!EI13)&gt;0,1,IF(Dissimilarity!EI13="X",1,0))</f>
        <v>0</v>
      </c>
      <c r="EJ10">
        <f>IF(SUM(Dissimilarity!EJ13)&gt;0,1,IF(Dissimilarity!EJ13="X",1,0))</f>
        <v>0</v>
      </c>
      <c r="EK10">
        <f>IF(SUM(Dissimilarity!EK13)&gt;0,1,IF(Dissimilarity!EK13="X",1,0))</f>
        <v>0</v>
      </c>
      <c r="EL10">
        <f>IF(SUM(Dissimilarity!EL13)&gt;0,1,IF(Dissimilarity!EL13="X",1,0))</f>
        <v>1</v>
      </c>
      <c r="EM10">
        <f>IF(SUM(Dissimilarity!EM13)&gt;0,1,IF(Dissimilarity!EM13="X",1,0))</f>
        <v>0</v>
      </c>
      <c r="EN10">
        <f>IF(SUM(Dissimilarity!EN13)&gt;0,1,IF(Dissimilarity!EN13="X",1,0))</f>
        <v>0</v>
      </c>
      <c r="EO10">
        <f>IF(SUM(Dissimilarity!EO13)&gt;0,1,IF(Dissimilarity!EO13="X",1,0))</f>
        <v>1</v>
      </c>
      <c r="EP10">
        <f>IF(SUM(Dissimilarity!EP13)&gt;0,1,IF(Dissimilarity!EP13="X",1,0))</f>
        <v>0</v>
      </c>
      <c r="EQ10">
        <f>IF(SUM(Dissimilarity!EQ13)&gt;0,1,IF(Dissimilarity!EQ13="X",1,0))</f>
        <v>0</v>
      </c>
      <c r="ER10">
        <f>IF(SUM(Dissimilarity!ER13)&gt;0,1,IF(Dissimilarity!ER13="X",1,0))</f>
        <v>1</v>
      </c>
      <c r="ES10">
        <f>IF(SUM(Dissimilarity!ES13)&gt;0,1,IF(Dissimilarity!ES13="X",1,0))</f>
        <v>1</v>
      </c>
      <c r="ET10">
        <f>IF(SUM(Dissimilarity!ET13)&gt;0,1,IF(Dissimilarity!ET13="X",1,0))</f>
        <v>0</v>
      </c>
      <c r="EU10">
        <f>IF(SUM(Dissimilarity!EU13)&gt;0,1,IF(Dissimilarity!EU13="X",1,0))</f>
        <v>0</v>
      </c>
      <c r="EV10">
        <f>IF(SUM(Dissimilarity!EV13)&gt;0,1,IF(Dissimilarity!EV13="X",1,0))</f>
        <v>1</v>
      </c>
      <c r="EW10">
        <f>IF(SUM(Dissimilarity!EW13)&gt;0,1,IF(Dissimilarity!EW13="X",1,0))</f>
        <v>0</v>
      </c>
      <c r="EX10">
        <f>IF(SUM(Dissimilarity!EX13)&gt;0,1,IF(Dissimilarity!EX13="X",1,0))</f>
        <v>1</v>
      </c>
      <c r="EY10">
        <f>IF(SUM(Dissimilarity!EY13)&gt;0,1,IF(Dissimilarity!EY13="X",1,0))</f>
        <v>0</v>
      </c>
      <c r="EZ10">
        <f>IF(SUM(Dissimilarity!EZ13)&gt;0,1,IF(Dissimilarity!EZ13="X",1,0))</f>
        <v>0</v>
      </c>
      <c r="FA10">
        <f>IF(SUM(Dissimilarity!FA13)&gt;0,1,IF(Dissimilarity!FA13="X",1,0))</f>
        <v>1</v>
      </c>
      <c r="FB10">
        <f>IF(SUM(Dissimilarity!FB13)&gt;0,1,IF(Dissimilarity!FB13="X",1,0))</f>
        <v>0</v>
      </c>
      <c r="FC10">
        <f>IF(SUM(Dissimilarity!FC13)&gt;0,1,IF(Dissimilarity!FC13="X",1,0))</f>
        <v>1</v>
      </c>
      <c r="FD10">
        <f>IF(SUM(Dissimilarity!FD13)&gt;0,1,IF(Dissimilarity!FD13="X",1,0))</f>
        <v>0</v>
      </c>
      <c r="FE10">
        <f>IF(SUM(Dissimilarity!FE13)&gt;0,1,IF(Dissimilarity!FE13="X",1,0))</f>
        <v>0</v>
      </c>
      <c r="FF10">
        <f>IF(SUM(Dissimilarity!FF13)&gt;0,1,IF(Dissimilarity!FF13="X",1,0))</f>
        <v>1</v>
      </c>
      <c r="FG10">
        <f>IF(SUM(Dissimilarity!FG13)&gt;0,1,IF(Dissimilarity!FG13="X",1,0))</f>
        <v>0</v>
      </c>
      <c r="FH10">
        <f>IF(SUM(Dissimilarity!FH13)&gt;0,1,IF(Dissimilarity!FH13="X",1,0))</f>
        <v>1</v>
      </c>
      <c r="FI10">
        <f>IF(SUM(Dissimilarity!FI13)&gt;0,1,IF(Dissimilarity!FI13="X",1,0))</f>
        <v>0</v>
      </c>
      <c r="FJ10">
        <f>IF(SUM(Dissimilarity!FJ13)&gt;0,1,IF(Dissimilarity!FJ13="X",1,0))</f>
        <v>1</v>
      </c>
      <c r="FK10">
        <f>IF(SUM(Dissimilarity!FK13)&gt;0,1,IF(Dissimilarity!FK13="X",1,0))</f>
        <v>0</v>
      </c>
      <c r="FL10">
        <f>IF(SUM(Dissimilarity!FL13)&gt;0,1,IF(Dissimilarity!FL13="X",1,0))</f>
        <v>1</v>
      </c>
      <c r="FM10">
        <f>IF(SUM(Dissimilarity!FM13)&gt;0,1,IF(Dissimilarity!FM13="X",1,0))</f>
        <v>0</v>
      </c>
      <c r="FN10">
        <f>IF(SUM(Dissimilarity!FN13)&gt;0,1,IF(Dissimilarity!FN13="X",1,0))</f>
        <v>0</v>
      </c>
      <c r="FO10">
        <f>IF(SUM(Dissimilarity!FO13)&gt;0,1,IF(Dissimilarity!FO13="X",1,0))</f>
        <v>0</v>
      </c>
      <c r="FP10">
        <f>IF(SUM(Dissimilarity!FP13)&gt;0,1,IF(Dissimilarity!FP13="X",1,0))</f>
        <v>0</v>
      </c>
      <c r="FQ10">
        <f>IF(SUM(Dissimilarity!FQ13)&gt;0,1,IF(Dissimilarity!FQ13="X",1,0))</f>
        <v>1</v>
      </c>
      <c r="FR10">
        <f>IF(SUM(Dissimilarity!FR13)&gt;0,1,IF(Dissimilarity!FR13="X",1,0))</f>
        <v>0</v>
      </c>
      <c r="FS10">
        <f>IF(SUM(Dissimilarity!FS13)&gt;0,1,IF(Dissimilarity!FS13="X",1,0))</f>
        <v>0</v>
      </c>
      <c r="FT10">
        <f>IF(SUM(Dissimilarity!FT13)&gt;0,1,IF(Dissimilarity!FT13="X",1,0))</f>
        <v>0</v>
      </c>
      <c r="FU10">
        <f>IF(SUM(Dissimilarity!FU13)&gt;0,1,IF(Dissimilarity!FU13="X",1,0))</f>
        <v>0</v>
      </c>
      <c r="FV10">
        <f>IF(SUM(Dissimilarity!FV13)&gt;0,1,IF(Dissimilarity!FV13="X",1,0))</f>
        <v>1</v>
      </c>
      <c r="FW10">
        <f>IF(SUM(Dissimilarity!FW13)&gt;0,1,IF(Dissimilarity!FW13="X",1,0))</f>
        <v>1</v>
      </c>
      <c r="FX10">
        <f>IF(SUM(Dissimilarity!FX13)&gt;0,1,IF(Dissimilarity!FX13="X",1,0))</f>
        <v>1</v>
      </c>
      <c r="FY10">
        <f>IF(SUM(Dissimilarity!FY13)&gt;0,1,IF(Dissimilarity!FY13="X",1,0))</f>
        <v>1</v>
      </c>
      <c r="FZ10">
        <f>IF(SUM(Dissimilarity!FZ13)&gt;0,1,IF(Dissimilarity!FZ13="X",1,0))</f>
        <v>1</v>
      </c>
      <c r="GA10">
        <f>IF(SUM(Dissimilarity!GA13)&gt;0,1,IF(Dissimilarity!GA13="X",1,0))</f>
        <v>1</v>
      </c>
      <c r="GB10">
        <f>IF(SUM(Dissimilarity!GB13)&gt;0,1,IF(Dissimilarity!GB13="X",1,0))</f>
        <v>0</v>
      </c>
      <c r="GC10">
        <f>IF(SUM(Dissimilarity!GC13)&gt;0,1,IF(Dissimilarity!GC13="X",1,0))</f>
        <v>0</v>
      </c>
      <c r="GD10">
        <f>IF(SUM(Dissimilarity!GD13)&gt;0,1,IF(Dissimilarity!GD13="X",1,0))</f>
        <v>1</v>
      </c>
      <c r="GE10">
        <f>IF(SUM(Dissimilarity!GE13)&gt;0,1,IF(Dissimilarity!GE13="X",1,0))</f>
        <v>0</v>
      </c>
      <c r="GF10">
        <f>IF(SUM(Dissimilarity!GF13)&gt;0,1,IF(Dissimilarity!GF13="X",1,0))</f>
        <v>1</v>
      </c>
      <c r="GG10">
        <f>IF(SUM(Dissimilarity!GG13)&gt;0,1,IF(Dissimilarity!GG13="X",1,0))</f>
        <v>0</v>
      </c>
      <c r="GH10">
        <f>IF(SUM(Dissimilarity!GH13)&gt;0,1,IF(Dissimilarity!GH13="X",1,0))</f>
        <v>1</v>
      </c>
      <c r="GI10">
        <f>IF(SUM(Dissimilarity!GI13)&gt;0,1,IF(Dissimilarity!GI13="X",1,0))</f>
        <v>1</v>
      </c>
      <c r="GJ10">
        <f>IF(SUM(Dissimilarity!GJ13)&gt;0,1,IF(Dissimilarity!GJ13="X",1,0))</f>
        <v>1</v>
      </c>
      <c r="GK10">
        <f>IF(SUM(Dissimilarity!GK13)&gt;0,1,IF(Dissimilarity!GK13="X",1,0))</f>
        <v>0</v>
      </c>
      <c r="GL10">
        <f>IF(SUM(Dissimilarity!GL13)&gt;0,1,IF(Dissimilarity!GL13="X",1,0))</f>
        <v>1</v>
      </c>
      <c r="GM10">
        <f>IF(SUM(Dissimilarity!GM13)&gt;0,1,IF(Dissimilarity!GM13="X",1,0))</f>
        <v>1</v>
      </c>
      <c r="GN10">
        <f>IF(SUM(Dissimilarity!GN13)&gt;0,1,IF(Dissimilarity!GN13="X",1,0))</f>
        <v>1</v>
      </c>
      <c r="GO10">
        <f>IF(SUM(Dissimilarity!GO13)&gt;0,1,IF(Dissimilarity!GO13="X",1,0))</f>
        <v>0</v>
      </c>
      <c r="GP10">
        <f>IF(SUM(Dissimilarity!GP13)&gt;0,1,IF(Dissimilarity!GP13="X",1,0))</f>
        <v>0</v>
      </c>
      <c r="GQ10">
        <f>IF(SUM(Dissimilarity!GQ13)&gt;0,1,IF(Dissimilarity!GQ13="X",1,0))</f>
        <v>0</v>
      </c>
      <c r="GR10">
        <f>IF(SUM(Dissimilarity!GR13)&gt;0,1,IF(Dissimilarity!GR13="X",1,0))</f>
        <v>0</v>
      </c>
      <c r="GS10">
        <f>IF(SUM(Dissimilarity!GS13)&gt;0,1,IF(Dissimilarity!GS13="X",1,0))</f>
        <v>1</v>
      </c>
      <c r="GT10">
        <f>IF(SUM(Dissimilarity!GT13)&gt;0,1,IF(Dissimilarity!GT13="X",1,0))</f>
        <v>1</v>
      </c>
      <c r="GU10">
        <f>IF(SUM(Dissimilarity!GU13)&gt;0,1,IF(Dissimilarity!GU13="X",1,0))</f>
        <v>1</v>
      </c>
      <c r="GV10">
        <f>IF(SUM(Dissimilarity!GV13)&gt;0,1,IF(Dissimilarity!GV13="X",1,0))</f>
        <v>1</v>
      </c>
      <c r="GW10">
        <f>IF(SUM(Dissimilarity!GW13)&gt;0,1,IF(Dissimilarity!GW13="X",1,0))</f>
        <v>1</v>
      </c>
      <c r="GX10">
        <f>IF(SUM(Dissimilarity!GX13)&gt;0,1,IF(Dissimilarity!GX13="X",1,0))</f>
        <v>1</v>
      </c>
      <c r="GY10">
        <f>IF(SUM(Dissimilarity!GY13)&gt;0,1,IF(Dissimilarity!GY13="X",1,0))</f>
        <v>1</v>
      </c>
      <c r="GZ10">
        <f>IF(SUM(Dissimilarity!GZ13)&gt;0,1,IF(Dissimilarity!GZ13="X",1,0))</f>
        <v>1</v>
      </c>
      <c r="HA10">
        <f>IF(SUM(Dissimilarity!HA13)&gt;0,1,IF(Dissimilarity!HA13="X",1,0))</f>
        <v>1</v>
      </c>
      <c r="HB10">
        <f>IF(SUM(Dissimilarity!HB13)&gt;0,1,IF(Dissimilarity!HB13="X",1,0))</f>
        <v>0</v>
      </c>
      <c r="HC10">
        <f>IF(SUM(Dissimilarity!HC13)&gt;0,1,IF(Dissimilarity!HC13="X",1,0))</f>
        <v>0</v>
      </c>
      <c r="HD10">
        <f>IF(SUM(Dissimilarity!HD13)&gt;0,1,IF(Dissimilarity!HD13="X",1,0))</f>
        <v>1</v>
      </c>
      <c r="HE10">
        <f>IF(SUM(Dissimilarity!HE13)&gt;0,1,IF(Dissimilarity!HE13="X",1,0))</f>
        <v>0</v>
      </c>
      <c r="HF10">
        <f>IF(SUM(Dissimilarity!HF13)&gt;0,1,IF(Dissimilarity!HF13="X",1,0))</f>
        <v>0</v>
      </c>
      <c r="HG10">
        <f>IF(SUM(Dissimilarity!HG13)&gt;0,1,IF(Dissimilarity!HG13="X",1,0))</f>
        <v>0</v>
      </c>
      <c r="HH10">
        <f>IF(SUM(Dissimilarity!HH13)&gt;0,1,IF(Dissimilarity!HH13="X",1,0))</f>
        <v>1</v>
      </c>
      <c r="HI10">
        <f>IF(SUM(Dissimilarity!HI13)&gt;0,1,IF(Dissimilarity!HI13="X",1,0))</f>
        <v>0</v>
      </c>
      <c r="HJ10">
        <f>IF(SUM(Dissimilarity!HJ13)&gt;0,1,IF(Dissimilarity!HJ13="X",1,0))</f>
        <v>1</v>
      </c>
      <c r="HK10">
        <f>IF(SUM(Dissimilarity!HK13)&gt;0,1,IF(Dissimilarity!HK13="X",1,0))</f>
        <v>0</v>
      </c>
      <c r="HL10">
        <f>IF(SUM(Dissimilarity!HL13)&gt;0,1,IF(Dissimilarity!HL13="X",1,0))</f>
        <v>1</v>
      </c>
      <c r="HM10">
        <f>IF(SUM(Dissimilarity!HM13)&gt;0,1,IF(Dissimilarity!HM13="X",1,0))</f>
        <v>0</v>
      </c>
      <c r="HN10">
        <f>IF(SUM(Dissimilarity!HN13)&gt;0,1,IF(Dissimilarity!HN13="X",1,0))</f>
        <v>1</v>
      </c>
      <c r="HO10">
        <f>IF(SUM(Dissimilarity!HO13)&gt;0,1,IF(Dissimilarity!HO13="X",1,0))</f>
        <v>1</v>
      </c>
      <c r="HP10">
        <f>IF(SUM(Dissimilarity!HP13)&gt;0,1,IF(Dissimilarity!HP13="X",1,0))</f>
        <v>0</v>
      </c>
      <c r="HQ10">
        <f>IF(SUM(Dissimilarity!HQ13)&gt;0,1,IF(Dissimilarity!HQ13="X",1,0))</f>
        <v>1</v>
      </c>
      <c r="HR10">
        <f>IF(SUM(Dissimilarity!HR13)&gt;0,1,IF(Dissimilarity!HR13="X",1,0))</f>
        <v>1</v>
      </c>
      <c r="HS10">
        <f>IF(SUM(Dissimilarity!HS13)&gt;0,1,IF(Dissimilarity!HS13="X",1,0))</f>
        <v>1</v>
      </c>
      <c r="HT10">
        <f>IF(SUM(Dissimilarity!HT13)&gt;0,1,IF(Dissimilarity!HT13="X",1,0))</f>
        <v>1</v>
      </c>
      <c r="HU10">
        <f>IF(SUM(Dissimilarity!HU13)&gt;0,1,IF(Dissimilarity!HU13="X",1,0))</f>
        <v>1</v>
      </c>
      <c r="HV10">
        <f>IF(SUM(Dissimilarity!HV13)&gt;0,1,IF(Dissimilarity!HV13="X",1,0))</f>
        <v>0</v>
      </c>
      <c r="HW10">
        <f>IF(SUM(Dissimilarity!HW13)&gt;0,1,IF(Dissimilarity!HW13="X",1,0))</f>
        <v>0</v>
      </c>
      <c r="HX10">
        <f>IF(SUM(Dissimilarity!HX13)&gt;0,1,IF(Dissimilarity!HX13="X",1,0))</f>
        <v>1</v>
      </c>
      <c r="HY10">
        <f>IF(SUM(Dissimilarity!HY13)&gt;0,1,IF(Dissimilarity!HY13="X",1,0))</f>
        <v>0</v>
      </c>
      <c r="HZ10">
        <f>IF(SUM(Dissimilarity!HZ13)&gt;0,1,IF(Dissimilarity!HZ13="X",1,0))</f>
        <v>0</v>
      </c>
      <c r="IA10">
        <f>IF(SUM(Dissimilarity!IA13)&gt;0,1,IF(Dissimilarity!IA13="X",1,0))</f>
        <v>0</v>
      </c>
      <c r="IB10">
        <f>IF(SUM(Dissimilarity!IB13)&gt;0,1,IF(Dissimilarity!IB13="X",1,0))</f>
        <v>0</v>
      </c>
      <c r="IC10">
        <f>IF(SUM(Dissimilarity!IC13)&gt;0,1,IF(Dissimilarity!IC13="X",1,0))</f>
        <v>0</v>
      </c>
      <c r="ID10">
        <f>IF(SUM(Dissimilarity!ID13)&gt;0,1,IF(Dissimilarity!ID13="X",1,0))</f>
        <v>0</v>
      </c>
      <c r="IE10">
        <f>IF(SUM(Dissimilarity!IE13)&gt;0,1,IF(Dissimilarity!IE13="X",1,0))</f>
        <v>0</v>
      </c>
      <c r="IF10">
        <f>IF(SUM(Dissimilarity!IF13)&gt;0,1,IF(Dissimilarity!IF13="X",1,0))</f>
        <v>0</v>
      </c>
      <c r="IG10">
        <f>IF(SUM(Dissimilarity!IG13)&gt;0,1,IF(Dissimilarity!IG13="X",1,0))</f>
        <v>0</v>
      </c>
      <c r="IH10">
        <f>IF(SUM(Dissimilarity!IH13)&gt;0,1,IF(Dissimilarity!IH13="X",1,0))</f>
        <v>0</v>
      </c>
      <c r="II10">
        <f>IF(SUM(Dissimilarity!II13)&gt;0,1,IF(Dissimilarity!II13="X",1,0))</f>
        <v>0</v>
      </c>
      <c r="IJ10">
        <f>IF(SUM(Dissimilarity!IJ13)&gt;0,1,IF(Dissimilarity!IJ13="X",1,0))</f>
        <v>0</v>
      </c>
      <c r="IK10">
        <f>IF(SUM(Dissimilarity!IK13)&gt;0,1,IF(Dissimilarity!IK13="X",1,0))</f>
        <v>1</v>
      </c>
      <c r="IL10">
        <f>IF(SUM(Dissimilarity!IL13)&gt;0,1,IF(Dissimilarity!IL13="X",1,0))</f>
        <v>0</v>
      </c>
      <c r="IM10">
        <f>IF(SUM(Dissimilarity!IM13)&gt;0,1,IF(Dissimilarity!IM13="X",1,0))</f>
        <v>0</v>
      </c>
      <c r="IN10">
        <f>IF(SUM(Dissimilarity!IN13)&gt;0,1,IF(Dissimilarity!IN13="X",1,0))</f>
        <v>1</v>
      </c>
      <c r="IO10">
        <f>IF(SUM(Dissimilarity!IO13)&gt;0,1,IF(Dissimilarity!IO13="X",1,0))</f>
        <v>1</v>
      </c>
      <c r="IP10">
        <f>IF(SUM(Dissimilarity!IP13)&gt;0,1,IF(Dissimilarity!IP13="X",1,0))</f>
        <v>1</v>
      </c>
      <c r="IQ10">
        <f>IF(SUM(Dissimilarity!IQ13)&gt;0,1,IF(Dissimilarity!IQ13="X",1,0))</f>
        <v>0</v>
      </c>
      <c r="IR10">
        <f>IF(SUM(Dissimilarity!IR13)&gt;0,1,IF(Dissimilarity!IR13="X",1,0))</f>
        <v>1</v>
      </c>
      <c r="IS10">
        <f>IF(SUM(Dissimilarity!IS13)&gt;0,1,IF(Dissimilarity!IS13="X",1,0))</f>
        <v>0</v>
      </c>
      <c r="IT10">
        <f>IF(SUM(Dissimilarity!IT13)&gt;0,1,IF(Dissimilarity!IT13="X",1,0))</f>
        <v>1</v>
      </c>
      <c r="IU10">
        <f>IF(SUM(Dissimilarity!IU13)&gt;0,1,IF(Dissimilarity!IU13="X",1,0))</f>
        <v>0</v>
      </c>
      <c r="IV10">
        <f>IF(SUM(Dissimilarity!IV13)&gt;0,1,IF(Dissimilarity!IV13="X",1,0))</f>
        <v>0</v>
      </c>
      <c r="IW10">
        <f>IF(SUM(Dissimilarity!IW13)&gt;0,1,IF(Dissimilarity!IW13="X",1,0))</f>
        <v>1</v>
      </c>
      <c r="IX10">
        <f>IF(SUM(Dissimilarity!IX13)&gt;0,1,IF(Dissimilarity!IX13="X",1,0))</f>
        <v>1</v>
      </c>
      <c r="IY10">
        <f>IF(SUM(Dissimilarity!IY13)&gt;0,1,IF(Dissimilarity!IY13="X",1,0))</f>
        <v>1</v>
      </c>
      <c r="IZ10">
        <f>IF(SUM(Dissimilarity!IZ13)&gt;0,1,IF(Dissimilarity!IZ13="X",1,0))</f>
        <v>0</v>
      </c>
      <c r="JA10">
        <f>IF(SUM(Dissimilarity!JA13)&gt;0,1,IF(Dissimilarity!JA13="X",1,0))</f>
        <v>0</v>
      </c>
      <c r="JB10">
        <f>IF(SUM(Dissimilarity!JB13)&gt;0,1,IF(Dissimilarity!JB13="X",1,0))</f>
        <v>1</v>
      </c>
      <c r="JC10">
        <f>IF(SUM(Dissimilarity!JC13)&gt;0,1,IF(Dissimilarity!JC13="X",1,0))</f>
        <v>1</v>
      </c>
      <c r="JD10">
        <f>IF(SUM(Dissimilarity!JD13)&gt;0,1,IF(Dissimilarity!JD13="X",1,0))</f>
        <v>0</v>
      </c>
      <c r="JE10">
        <f>IF(SUM(Dissimilarity!JE13)&gt;0,1,IF(Dissimilarity!JE13="X",1,0))</f>
        <v>0</v>
      </c>
      <c r="JF10">
        <f>IF(SUM(Dissimilarity!JF13)&gt;0,1,IF(Dissimilarity!JF13="X",1,0))</f>
        <v>0</v>
      </c>
      <c r="JG10">
        <f>IF(SUM(Dissimilarity!JG13)&gt;0,1,IF(Dissimilarity!JG13="X",1,0))</f>
        <v>0</v>
      </c>
      <c r="JH10">
        <f>IF(SUM(Dissimilarity!JH13)&gt;0,1,IF(Dissimilarity!JH13="X",1,0))</f>
        <v>1</v>
      </c>
      <c r="JI10">
        <f>IF(SUM(Dissimilarity!JI13)&gt;0,1,IF(Dissimilarity!JI13="X",1,0))</f>
        <v>0</v>
      </c>
      <c r="JJ10">
        <f>IF(SUM(Dissimilarity!JJ13)&gt;0,1,IF(Dissimilarity!JJ13="X",1,0))</f>
        <v>1</v>
      </c>
      <c r="JK10">
        <f>IF(SUM(Dissimilarity!JK13)&gt;0,1,IF(Dissimilarity!JK13="X",1,0))</f>
        <v>1</v>
      </c>
      <c r="JL10">
        <f>IF(SUM(Dissimilarity!JL13)&gt;0,1,IF(Dissimilarity!JL13="X",1,0))</f>
        <v>0</v>
      </c>
      <c r="JM10">
        <f>IF(SUM(Dissimilarity!JM13)&gt;0,1,IF(Dissimilarity!JM13="X",1,0))</f>
        <v>0</v>
      </c>
      <c r="JN10">
        <f>IF(SUM(Dissimilarity!JN13)&gt;0,1,IF(Dissimilarity!JN13="X",1,0))</f>
        <v>0</v>
      </c>
      <c r="JO10">
        <f>IF(SUM(Dissimilarity!JO13)&gt;0,1,IF(Dissimilarity!JO13="X",1,0))</f>
        <v>1</v>
      </c>
      <c r="JP10">
        <f>IF(SUM(Dissimilarity!JP13)&gt;0,1,IF(Dissimilarity!JP13="X",1,0))</f>
        <v>1</v>
      </c>
      <c r="JQ10">
        <f>IF(SUM(Dissimilarity!JQ13)&gt;0,1,IF(Dissimilarity!JQ13="X",1,0))</f>
        <v>0</v>
      </c>
      <c r="JR10">
        <f>IF(SUM(Dissimilarity!JR13)&gt;0,1,IF(Dissimilarity!JR13="X",1,0))</f>
        <v>1</v>
      </c>
      <c r="JS10">
        <f>IF(SUM(Dissimilarity!JS13)&gt;0,1,IF(Dissimilarity!JS13="X",1,0))</f>
        <v>1</v>
      </c>
      <c r="JT10">
        <f>IF(SUM(Dissimilarity!JT13)&gt;0,1,IF(Dissimilarity!JT13="X",1,0))</f>
        <v>0</v>
      </c>
      <c r="JU10">
        <f>IF(SUM(Dissimilarity!JU13)&gt;0,1,IF(Dissimilarity!JU13="X",1,0))</f>
        <v>0</v>
      </c>
      <c r="JV10">
        <f>IF(SUM(Dissimilarity!JV13)&gt;0,1,IF(Dissimilarity!JV13="X",1,0))</f>
        <v>0</v>
      </c>
      <c r="JW10">
        <f>IF(SUM(Dissimilarity!JW13)&gt;0,1,IF(Dissimilarity!JW13="X",1,0))</f>
        <v>0</v>
      </c>
      <c r="JX10">
        <f>IF(SUM(Dissimilarity!JX13)&gt;0,1,IF(Dissimilarity!JX13="X",1,0))</f>
        <v>1</v>
      </c>
      <c r="JY10">
        <f>IF(SUM(Dissimilarity!JY13)&gt;0,1,IF(Dissimilarity!JY13="X",1,0))</f>
        <v>1</v>
      </c>
      <c r="JZ10">
        <f>IF(SUM(Dissimilarity!JZ13)&gt;0,1,IF(Dissimilarity!JZ13="X",1,0))</f>
        <v>1</v>
      </c>
      <c r="KA10">
        <f>IF(SUM(Dissimilarity!KA13)&gt;0,1,IF(Dissimilarity!KA13="X",1,0))</f>
        <v>1</v>
      </c>
      <c r="KB10">
        <f>IF(SUM(Dissimilarity!KB13)&gt;0,1,IF(Dissimilarity!KB13="X",1,0))</f>
        <v>1</v>
      </c>
      <c r="KC10">
        <f>IF(SUM(Dissimilarity!KC13)&gt;0,1,IF(Dissimilarity!KC13="X",1,0))</f>
        <v>0</v>
      </c>
      <c r="KD10">
        <f>IF(SUM(Dissimilarity!KD13)&gt;0,1,IF(Dissimilarity!KD13="X",1,0))</f>
        <v>0</v>
      </c>
      <c r="KE10">
        <f>IF(SUM(Dissimilarity!KE13)&gt;0,1,IF(Dissimilarity!KE13="X",1,0))</f>
        <v>0</v>
      </c>
      <c r="KF10">
        <f>IF(SUM(Dissimilarity!KF13)&gt;0,1,IF(Dissimilarity!KF13="X",1,0))</f>
        <v>1</v>
      </c>
      <c r="KG10">
        <f>IF(SUM(Dissimilarity!KG13)&gt;0,1,IF(Dissimilarity!KG13="X",1,0))</f>
        <v>1</v>
      </c>
      <c r="KH10">
        <f>IF(SUM(Dissimilarity!KH13)&gt;0,1,IF(Dissimilarity!KH13="X",1,0))</f>
        <v>1</v>
      </c>
      <c r="KI10">
        <f>IF(SUM(Dissimilarity!KI13)&gt;0,1,IF(Dissimilarity!KI13="X",1,0))</f>
        <v>0</v>
      </c>
      <c r="KJ10">
        <f>IF(SUM(Dissimilarity!KJ13)&gt;0,1,IF(Dissimilarity!KJ13="X",1,0))</f>
        <v>1</v>
      </c>
      <c r="KK10">
        <f>IF(SUM(Dissimilarity!KK13)&gt;0,1,IF(Dissimilarity!KK13="X",1,0))</f>
        <v>0</v>
      </c>
      <c r="KL10">
        <f>IF(SUM(Dissimilarity!KL13)&gt;0,1,IF(Dissimilarity!KL13="X",1,0))</f>
        <v>0</v>
      </c>
      <c r="KM10">
        <f>IF(SUM(Dissimilarity!KM13)&gt;0,1,IF(Dissimilarity!KM13="X",1,0))</f>
        <v>0</v>
      </c>
      <c r="KN10">
        <f>IF(SUM(Dissimilarity!KN13)&gt;0,1,IF(Dissimilarity!KN13="X",1,0))</f>
        <v>1</v>
      </c>
      <c r="KO10">
        <f>IF(SUM(Dissimilarity!KO13)&gt;0,1,IF(Dissimilarity!KO13="X",1,0))</f>
        <v>0</v>
      </c>
      <c r="KP10">
        <f>IF(SUM(Dissimilarity!KP13)&gt;0,1,IF(Dissimilarity!KP13="X",1,0))</f>
        <v>0</v>
      </c>
      <c r="KQ10">
        <f>IF(SUM(Dissimilarity!KQ13)&gt;0,1,IF(Dissimilarity!KQ13="X",1,0))</f>
        <v>0</v>
      </c>
      <c r="KR10">
        <f>IF(SUM(Dissimilarity!KR13)&gt;0,1,IF(Dissimilarity!KR13="X",1,0))</f>
        <v>0</v>
      </c>
      <c r="KS10">
        <f>IF(SUM(Dissimilarity!KS13)&gt;0,1,IF(Dissimilarity!KS13="X",1,0))</f>
        <v>0</v>
      </c>
      <c r="KT10">
        <f>IF(SUM(Dissimilarity!KT13)&gt;0,1,IF(Dissimilarity!KT13="X",1,0))</f>
        <v>1</v>
      </c>
      <c r="KU10">
        <f>IF(SUM(Dissimilarity!KU13)&gt;0,1,IF(Dissimilarity!KU13="X",1,0))</f>
        <v>1</v>
      </c>
      <c r="KV10">
        <f>IF(SUM(Dissimilarity!KV13)&gt;0,1,IF(Dissimilarity!KV13="X",1,0))</f>
        <v>1</v>
      </c>
      <c r="KW10">
        <f>IF(SUM(Dissimilarity!KW13)&gt;0,1,IF(Dissimilarity!KW13="X",1,0))</f>
        <v>0</v>
      </c>
      <c r="KX10">
        <f>IF(SUM(Dissimilarity!KX13)&gt;0,1,IF(Dissimilarity!KX13="X",1,0))</f>
        <v>0</v>
      </c>
      <c r="KY10">
        <f>IF(SUM(Dissimilarity!KY13)&gt;0,1,IF(Dissimilarity!KY13="X",1,0))</f>
        <v>0</v>
      </c>
      <c r="KZ10">
        <f>IF(SUM(Dissimilarity!KZ13)&gt;0,1,IF(Dissimilarity!KZ13="X",1,0))</f>
        <v>0</v>
      </c>
      <c r="LA10">
        <f>IF(SUM(Dissimilarity!LA13)&gt;0,1,IF(Dissimilarity!LA13="X",1,0))</f>
        <v>1</v>
      </c>
      <c r="LB10">
        <f>IF(SUM(Dissimilarity!LB13)&gt;0,1,IF(Dissimilarity!LB13="X",1,0))</f>
        <v>1</v>
      </c>
      <c r="LC10">
        <f>IF(SUM(Dissimilarity!LC13)&gt;0,1,IF(Dissimilarity!LC13="X",1,0))</f>
        <v>1</v>
      </c>
      <c r="LD10">
        <f>IF(SUM(Dissimilarity!LD13)&gt;0,1,IF(Dissimilarity!LD13="X",1,0))</f>
        <v>0</v>
      </c>
      <c r="LE10">
        <f>IF(SUM(Dissimilarity!LE13)&gt;0,1,IF(Dissimilarity!LE13="X",1,0))</f>
        <v>0</v>
      </c>
      <c r="LF10">
        <f>IF(SUM(Dissimilarity!LF13)&gt;0,1,IF(Dissimilarity!LF13="X",1,0))</f>
        <v>0</v>
      </c>
      <c r="LG10">
        <f>IF(SUM(Dissimilarity!LG13)&gt;0,1,IF(Dissimilarity!LG13="X",1,0))</f>
        <v>1</v>
      </c>
      <c r="LH10">
        <f>IF(SUM(Dissimilarity!LH13)&gt;0,1,IF(Dissimilarity!LH13="X",1,0))</f>
        <v>0</v>
      </c>
      <c r="LI10">
        <f>IF(SUM(Dissimilarity!LI13)&gt;0,1,IF(Dissimilarity!LI13="X",1,0))</f>
        <v>0</v>
      </c>
      <c r="LJ10">
        <f>IF(SUM(Dissimilarity!LJ13)&gt;0,1,IF(Dissimilarity!LJ13="X",1,0))</f>
        <v>1</v>
      </c>
      <c r="LK10">
        <f>IF(SUM(Dissimilarity!LK13)&gt;0,1,IF(Dissimilarity!LK13="X",1,0))</f>
        <v>0</v>
      </c>
      <c r="LL10">
        <f>IF(SUM(Dissimilarity!LL13)&gt;0,1,IF(Dissimilarity!LL13="X",1,0))</f>
        <v>0</v>
      </c>
      <c r="LM10">
        <f>IF(SUM(Dissimilarity!LM13)&gt;0,1,IF(Dissimilarity!LM13="X",1,0))</f>
        <v>1</v>
      </c>
      <c r="LN10">
        <f>IF(SUM(Dissimilarity!LN13)&gt;0,1,IF(Dissimilarity!LN13="X",1,0))</f>
        <v>1</v>
      </c>
      <c r="LO10">
        <f>IF(SUM(Dissimilarity!LO13)&gt;0,1,IF(Dissimilarity!LO13="X",1,0))</f>
        <v>1</v>
      </c>
      <c r="LP10">
        <f>IF(SUM(Dissimilarity!LP13)&gt;0,1,IF(Dissimilarity!LP13="X",1,0))</f>
        <v>1</v>
      </c>
      <c r="LQ10">
        <f>IF(SUM(Dissimilarity!LQ13)&gt;0,1,IF(Dissimilarity!LQ13="X",1,0))</f>
        <v>1</v>
      </c>
      <c r="LR10">
        <f>IF(SUM(Dissimilarity!LR13)&gt;0,1,IF(Dissimilarity!LR13="X",1,0))</f>
        <v>1</v>
      </c>
      <c r="LS10">
        <f>IF(SUM(Dissimilarity!LS13)&gt;0,1,IF(Dissimilarity!LS13="X",1,0))</f>
        <v>1</v>
      </c>
      <c r="LT10">
        <f>IF(SUM(Dissimilarity!LT13)&gt;0,1,IF(Dissimilarity!LT13="X",1,0))</f>
        <v>0</v>
      </c>
      <c r="LU10">
        <f>IF(SUM(Dissimilarity!LU13)&gt;0,1,IF(Dissimilarity!LU13="X",1,0))</f>
        <v>0</v>
      </c>
      <c r="LV10">
        <f>IF(SUM(Dissimilarity!LV13)&gt;0,1,IF(Dissimilarity!LV13="X",1,0))</f>
        <v>1</v>
      </c>
      <c r="LW10">
        <f>IF(SUM(Dissimilarity!LW13)&gt;0,1,IF(Dissimilarity!LW13="X",1,0))</f>
        <v>0</v>
      </c>
      <c r="LX10">
        <f>IF(SUM(Dissimilarity!LX13)&gt;0,1,IF(Dissimilarity!LX13="X",1,0))</f>
        <v>1</v>
      </c>
      <c r="LY10">
        <f>IF(SUM(Dissimilarity!LY13)&gt;0,1,IF(Dissimilarity!LY13="X",1,0))</f>
        <v>1</v>
      </c>
      <c r="LZ10">
        <f>IF(SUM(Dissimilarity!LZ13)&gt;0,1,IF(Dissimilarity!LZ13="X",1,0))</f>
        <v>1</v>
      </c>
      <c r="MA10">
        <f>IF(SUM(Dissimilarity!MA13)&gt;0,1,IF(Dissimilarity!MA13="X",1,0))</f>
        <v>1</v>
      </c>
      <c r="MB10">
        <f>IF(SUM(Dissimilarity!MB13)&gt;0,1,IF(Dissimilarity!MB13="X",1,0))</f>
        <v>1</v>
      </c>
      <c r="MC10">
        <f>IF(SUM(Dissimilarity!MC13)&gt;0,1,IF(Dissimilarity!MC13="X",1,0))</f>
        <v>0</v>
      </c>
      <c r="MD10">
        <f>IF(SUM(Dissimilarity!MD13)&gt;0,1,IF(Dissimilarity!MD13="X",1,0))</f>
        <v>1</v>
      </c>
      <c r="ME10">
        <f>IF(SUM(Dissimilarity!ME13)&gt;0,1,IF(Dissimilarity!ME13="X",1,0))</f>
        <v>1</v>
      </c>
      <c r="MF10">
        <f>IF(SUM(Dissimilarity!MF13)&gt;0,1,IF(Dissimilarity!MF13="X",1,0))</f>
        <v>0</v>
      </c>
      <c r="MG10">
        <f>IF(SUM(Dissimilarity!MG13)&gt;0,1,IF(Dissimilarity!MG13="X",1,0))</f>
        <v>0</v>
      </c>
      <c r="MH10">
        <f>IF(SUM(Dissimilarity!MH13)&gt;0,1,IF(Dissimilarity!MH13="X",1,0))</f>
        <v>1</v>
      </c>
      <c r="MI10">
        <f>IF(SUM(Dissimilarity!MI13)&gt;0,1,IF(Dissimilarity!MI13="X",1,0))</f>
        <v>1</v>
      </c>
      <c r="MJ10">
        <f>IF(SUM(Dissimilarity!MJ13)&gt;0,1,IF(Dissimilarity!MJ13="X",1,0))</f>
        <v>0</v>
      </c>
      <c r="MK10">
        <f>IF(SUM(Dissimilarity!MK13)&gt;0,1,IF(Dissimilarity!MK13="X",1,0))</f>
        <v>0</v>
      </c>
      <c r="ML10">
        <f>IF(SUM(Dissimilarity!ML13)&gt;0,1,IF(Dissimilarity!ML13="X",1,0))</f>
        <v>1</v>
      </c>
      <c r="MM10">
        <f>IF(SUM(Dissimilarity!MM13)&gt;0,1,IF(Dissimilarity!MM13="X",1,0))</f>
        <v>0</v>
      </c>
      <c r="MN10">
        <f>IF(SUM(Dissimilarity!MN13)&gt;0,1,IF(Dissimilarity!MN13="X",1,0))</f>
        <v>1</v>
      </c>
      <c r="MO10">
        <f>IF(SUM(Dissimilarity!MO13)&gt;0,1,IF(Dissimilarity!MO13="X",1,0))</f>
        <v>1</v>
      </c>
      <c r="MP10">
        <f>IF(SUM(Dissimilarity!MP13)&gt;0,1,IF(Dissimilarity!MP13="X",1,0))</f>
        <v>1</v>
      </c>
      <c r="MQ10">
        <f>IF(SUM(Dissimilarity!MQ13)&gt;0,1,IF(Dissimilarity!MQ13="X",1,0))</f>
        <v>0</v>
      </c>
      <c r="MR10">
        <f>IF(SUM(Dissimilarity!MR13)&gt;0,1,IF(Dissimilarity!MR13="X",1,0))</f>
        <v>0</v>
      </c>
      <c r="MS10">
        <f>IF(SUM(Dissimilarity!MS13)&gt;0,1,IF(Dissimilarity!MS13="X",1,0))</f>
        <v>1</v>
      </c>
      <c r="MT10">
        <f>IF(SUM(Dissimilarity!MT13)&gt;0,1,IF(Dissimilarity!MT13="X",1,0))</f>
        <v>0</v>
      </c>
      <c r="MU10">
        <f>IF(SUM(Dissimilarity!MU13)&gt;0,1,IF(Dissimilarity!MU13="X",1,0))</f>
        <v>0</v>
      </c>
      <c r="MV10">
        <f>IF(SUM(Dissimilarity!MV13)&gt;0,1,IF(Dissimilarity!MV13="X",1,0))</f>
        <v>1</v>
      </c>
      <c r="MW10">
        <f>IF(SUM(Dissimilarity!MW13)&gt;0,1,IF(Dissimilarity!MW13="X",1,0))</f>
        <v>0</v>
      </c>
      <c r="MX10">
        <f>IF(SUM(Dissimilarity!MX13)&gt;0,1,IF(Dissimilarity!MX13="X",1,0))</f>
        <v>1</v>
      </c>
      <c r="MY10">
        <f>IF(SUM(Dissimilarity!MY13)&gt;0,1,IF(Dissimilarity!MY13="X",1,0))</f>
        <v>0</v>
      </c>
      <c r="MZ10">
        <f>IF(SUM(Dissimilarity!MZ13)&gt;0,1,IF(Dissimilarity!MZ13="X",1,0))</f>
        <v>1</v>
      </c>
      <c r="NA10">
        <f>IF(SUM(Dissimilarity!NA13)&gt;0,1,IF(Dissimilarity!NA13="X",1,0))</f>
        <v>0</v>
      </c>
      <c r="NB10">
        <f>IF(SUM(Dissimilarity!NB13)&gt;0,1,IF(Dissimilarity!NB13="X",1,0))</f>
        <v>0</v>
      </c>
      <c r="NC10">
        <f>IF(SUM(Dissimilarity!NC13)&gt;0,1,IF(Dissimilarity!NC13="X",1,0))</f>
        <v>0</v>
      </c>
      <c r="ND10">
        <f>IF(SUM(Dissimilarity!ND13)&gt;0,1,IF(Dissimilarity!ND13="X",1,0))</f>
        <v>0</v>
      </c>
      <c r="NE10">
        <f>IF(SUM(Dissimilarity!NE13)&gt;0,1,IF(Dissimilarity!NE13="X",1,0))</f>
        <v>0</v>
      </c>
      <c r="NF10">
        <f>IF(SUM(Dissimilarity!NF13)&gt;0,1,IF(Dissimilarity!NF13="X",1,0))</f>
        <v>0</v>
      </c>
      <c r="NG10">
        <f>IF(SUM(Dissimilarity!NG13)&gt;0,1,IF(Dissimilarity!NG13="X",1,0))</f>
        <v>0</v>
      </c>
      <c r="NH10">
        <f>IF(SUM(Dissimilarity!NH13)&gt;0,1,IF(Dissimilarity!NH13="X",1,0))</f>
        <v>0</v>
      </c>
      <c r="NI10">
        <f>IF(SUM(Dissimilarity!NI13)&gt;0,1,IF(Dissimilarity!NI13="X",1,0))</f>
        <v>0</v>
      </c>
      <c r="NJ10">
        <f>IF(SUM(Dissimilarity!NJ13)&gt;0,1,IF(Dissimilarity!NJ13="X",1,0))</f>
        <v>0</v>
      </c>
      <c r="NK10">
        <f>IF(SUM(Dissimilarity!NK13)&gt;0,1,IF(Dissimilarity!NK13="X",1,0))</f>
        <v>0</v>
      </c>
      <c r="NL10">
        <f>IF(SUM(Dissimilarity!NL13)&gt;0,1,IF(Dissimilarity!NL13="X",1,0))</f>
        <v>1</v>
      </c>
      <c r="NM10">
        <f>IF(SUM(Dissimilarity!NM13)&gt;0,1,IF(Dissimilarity!NM13="X",1,0))</f>
        <v>0</v>
      </c>
      <c r="NN10">
        <f>IF(SUM(Dissimilarity!NN13)&gt;0,1,IF(Dissimilarity!NN13="X",1,0))</f>
        <v>0</v>
      </c>
      <c r="NO10">
        <f>IF(SUM(Dissimilarity!NO13)&gt;0,1,IF(Dissimilarity!NO13="X",1,0))</f>
        <v>0</v>
      </c>
      <c r="NP10">
        <f>IF(SUM(Dissimilarity!NP13)&gt;0,1,IF(Dissimilarity!NP13="X",1,0))</f>
        <v>0</v>
      </c>
      <c r="NQ10">
        <f>IF(SUM(Dissimilarity!NQ13)&gt;0,1,IF(Dissimilarity!NQ13="X",1,0))</f>
        <v>0</v>
      </c>
      <c r="NR10">
        <f>IF(SUM(Dissimilarity!NR13)&gt;0,1,IF(Dissimilarity!NR13="X",1,0))</f>
        <v>0</v>
      </c>
      <c r="NS10">
        <f>IF(SUM(Dissimilarity!NS13)&gt;0,1,IF(Dissimilarity!NS13="X",1,0))</f>
        <v>0</v>
      </c>
      <c r="NT10">
        <f>IF(SUM(Dissimilarity!NT13)&gt;0,1,IF(Dissimilarity!NT13="X",1,0))</f>
        <v>0</v>
      </c>
      <c r="NU10">
        <f>IF(SUM(Dissimilarity!NU13)&gt;0,1,IF(Dissimilarity!NU13="X",1,0))</f>
        <v>0</v>
      </c>
      <c r="NV10">
        <f>IF(SUM(Dissimilarity!NV13)&gt;0,1,IF(Dissimilarity!NV13="X",1,0))</f>
        <v>0</v>
      </c>
      <c r="NW10">
        <f>IF(SUM(Dissimilarity!NW13)&gt;0,1,IF(Dissimilarity!NW13="X",1,0))</f>
        <v>1</v>
      </c>
      <c r="NX10">
        <f>IF(SUM(Dissimilarity!NX13)&gt;0,1,IF(Dissimilarity!NX13="X",1,0))</f>
        <v>1</v>
      </c>
      <c r="NY10">
        <f>IF(SUM(Dissimilarity!NY13)&gt;0,1,IF(Dissimilarity!NY13="X",1,0))</f>
        <v>1</v>
      </c>
      <c r="NZ10">
        <f>IF(SUM(Dissimilarity!NZ13)&gt;0,1,IF(Dissimilarity!NZ13="X",1,0))</f>
        <v>1</v>
      </c>
      <c r="OA10">
        <f>IF(SUM(Dissimilarity!OA13)&gt;0,1,IF(Dissimilarity!OA13="X",1,0))</f>
        <v>1</v>
      </c>
      <c r="OB10">
        <f>IF(SUM(Dissimilarity!OB13)&gt;0,1,IF(Dissimilarity!OB13="X",1,0))</f>
        <v>1</v>
      </c>
      <c r="OC10">
        <f>IF(SUM(Dissimilarity!OC13)&gt;0,1,IF(Dissimilarity!OC13="X",1,0))</f>
        <v>1</v>
      </c>
      <c r="OD10">
        <f>IF(SUM(Dissimilarity!OD13)&gt;0,1,IF(Dissimilarity!OD13="X",1,0))</f>
        <v>0</v>
      </c>
      <c r="OE10">
        <f>IF(SUM(Dissimilarity!OE13)&gt;0,1,IF(Dissimilarity!OE13="X",1,0))</f>
        <v>1</v>
      </c>
      <c r="OF10">
        <f>IF(SUM(Dissimilarity!OF13)&gt;0,1,IF(Dissimilarity!OF13="X",1,0))</f>
        <v>0</v>
      </c>
      <c r="OG10">
        <f>IF(SUM(Dissimilarity!OG13)&gt;0,1,IF(Dissimilarity!OG13="X",1,0))</f>
        <v>0</v>
      </c>
      <c r="OH10">
        <f>IF(SUM(Dissimilarity!OH13)&gt;0,1,IF(Dissimilarity!OH13="X",1,0))</f>
        <v>1</v>
      </c>
      <c r="OI10">
        <f>IF(SUM(Dissimilarity!OI13)&gt;0,1,IF(Dissimilarity!OI13="X",1,0))</f>
        <v>0</v>
      </c>
      <c r="OJ10">
        <f>IF(SUM(Dissimilarity!OJ13)&gt;0,1,IF(Dissimilarity!OJ13="X",1,0))</f>
        <v>0</v>
      </c>
      <c r="OK10">
        <f>IF(SUM(Dissimilarity!OK13)&gt;0,1,IF(Dissimilarity!OK13="X",1,0))</f>
        <v>0</v>
      </c>
      <c r="OL10">
        <f>IF(SUM(Dissimilarity!OL13)&gt;0,1,IF(Dissimilarity!OL13="X",1,0))</f>
        <v>0</v>
      </c>
      <c r="OM10">
        <f>IF(SUM(Dissimilarity!OM13)&gt;0,1,IF(Dissimilarity!OM13="X",1,0))</f>
        <v>0</v>
      </c>
      <c r="ON10">
        <f>IF(SUM(Dissimilarity!ON13)&gt;0,1,IF(Dissimilarity!ON13="X",1,0))</f>
        <v>0</v>
      </c>
      <c r="OO10">
        <f>IF(SUM(Dissimilarity!OO13)&gt;0,1,IF(Dissimilarity!OO13="X",1,0))</f>
        <v>0</v>
      </c>
      <c r="OP10">
        <f>IF(SUM(Dissimilarity!OP13)&gt;0,1,IF(Dissimilarity!OP13="X",1,0))</f>
        <v>0</v>
      </c>
      <c r="OQ10">
        <f>IF(SUM(Dissimilarity!OQ13)&gt;0,1,IF(Dissimilarity!OQ13="X",1,0))</f>
        <v>0</v>
      </c>
      <c r="OR10">
        <f>IF(SUM(Dissimilarity!OR13)&gt;0,1,IF(Dissimilarity!OR13="X",1,0))</f>
        <v>0</v>
      </c>
      <c r="OS10">
        <f>IF(SUM(Dissimilarity!OS13)&gt;0,1,IF(Dissimilarity!OS13="X",1,0))</f>
        <v>1</v>
      </c>
      <c r="OT10">
        <f>IF(SUM(Dissimilarity!OT13)&gt;0,1,IF(Dissimilarity!OT13="X",1,0))</f>
        <v>1</v>
      </c>
      <c r="OU10">
        <f>IF(SUM(Dissimilarity!OU13)&gt;0,1,IF(Dissimilarity!OU13="X",1,0))</f>
        <v>0</v>
      </c>
      <c r="OV10">
        <f>IF(SUM(Dissimilarity!OV13)&gt;0,1,IF(Dissimilarity!OV13="X",1,0))</f>
        <v>0</v>
      </c>
      <c r="OW10">
        <f>IF(SUM(Dissimilarity!OW13)&gt;0,1,IF(Dissimilarity!OW13="X",1,0))</f>
        <v>0</v>
      </c>
      <c r="OX10">
        <f>IF(SUM(Dissimilarity!OX13)&gt;0,1,IF(Dissimilarity!OX13="X",1,0))</f>
        <v>0</v>
      </c>
      <c r="OY10">
        <f>IF(SUM(Dissimilarity!OY13)&gt;0,1,IF(Dissimilarity!OY13="X",1,0))</f>
        <v>1</v>
      </c>
      <c r="OZ10">
        <f>IF(SUM(Dissimilarity!OZ13)&gt;0,1,IF(Dissimilarity!OZ13="X",1,0))</f>
        <v>0</v>
      </c>
      <c r="PA10">
        <f>IF(SUM(Dissimilarity!PA13)&gt;0,1,IF(Dissimilarity!PA13="X",1,0))</f>
        <v>0</v>
      </c>
      <c r="PB10">
        <f>IF(SUM(Dissimilarity!PB13)&gt;0,1,IF(Dissimilarity!PB13="X",1,0))</f>
        <v>0</v>
      </c>
      <c r="PC10">
        <f>IF(SUM(Dissimilarity!PC13)&gt;0,1,IF(Dissimilarity!PC13="X",1,0))</f>
        <v>1</v>
      </c>
      <c r="PD10">
        <f>IF(SUM(Dissimilarity!PD13)&gt;0,1,IF(Dissimilarity!PD13="X",1,0))</f>
        <v>1</v>
      </c>
      <c r="PE10">
        <f>IF(SUM(Dissimilarity!PE13)&gt;0,1,IF(Dissimilarity!PE13="X",1,0))</f>
        <v>1</v>
      </c>
      <c r="PF10">
        <f>IF(SUM(Dissimilarity!PF13)&gt;0,1,IF(Dissimilarity!PF13="X",1,0))</f>
        <v>1</v>
      </c>
      <c r="PG10">
        <f>IF(SUM(Dissimilarity!PG13)&gt;0,1,IF(Dissimilarity!PG13="X",1,0))</f>
        <v>0</v>
      </c>
      <c r="PH10">
        <f>IF(SUM(Dissimilarity!PH13)&gt;0,1,IF(Dissimilarity!PH13="X",1,0))</f>
        <v>1</v>
      </c>
      <c r="PI10">
        <f>IF(SUM(Dissimilarity!PI13)&gt;0,1,IF(Dissimilarity!PI13="X",1,0))</f>
        <v>1</v>
      </c>
      <c r="PJ10">
        <f>IF(SUM(Dissimilarity!PJ13)&gt;0,1,IF(Dissimilarity!PJ13="X",1,0))</f>
        <v>0</v>
      </c>
      <c r="PK10">
        <f>IF(SUM(Dissimilarity!PK13)&gt;0,1,IF(Dissimilarity!PK13="X",1,0))</f>
        <v>0</v>
      </c>
      <c r="PL10">
        <f>IF(SUM(Dissimilarity!PL13)&gt;0,1,IF(Dissimilarity!PL13="X",1,0))</f>
        <v>0</v>
      </c>
      <c r="PM10">
        <f>IF(SUM(Dissimilarity!PM13)&gt;0,1,IF(Dissimilarity!PM13="X",1,0))</f>
        <v>0</v>
      </c>
      <c r="PN10">
        <f>IF(SUM(Dissimilarity!PN13)&gt;0,1,IF(Dissimilarity!PN13="X",1,0))</f>
        <v>0</v>
      </c>
      <c r="PO10">
        <f>IF(SUM(Dissimilarity!PO13)&gt;0,1,IF(Dissimilarity!PO13="X",1,0))</f>
        <v>1</v>
      </c>
      <c r="PP10">
        <f>IF(SUM(Dissimilarity!PP13)&gt;0,1,IF(Dissimilarity!PP13="X",1,0))</f>
        <v>0</v>
      </c>
      <c r="PQ10">
        <f>IF(SUM(Dissimilarity!PQ13)&gt;0,1,IF(Dissimilarity!PQ13="X",1,0))</f>
        <v>1</v>
      </c>
      <c r="PR10">
        <f>IF(SUM(Dissimilarity!PR13)&gt;0,1,IF(Dissimilarity!PR13="X",1,0))</f>
        <v>0</v>
      </c>
      <c r="PS10">
        <f>IF(SUM(Dissimilarity!PS13)&gt;0,1,IF(Dissimilarity!PS13="X",1,0))</f>
        <v>1</v>
      </c>
      <c r="PT10">
        <f>IF(SUM(Dissimilarity!PT13)&gt;0,1,IF(Dissimilarity!PT13="X",1,0))</f>
        <v>0</v>
      </c>
      <c r="PU10">
        <f>IF(SUM(Dissimilarity!PU13)&gt;0,1,IF(Dissimilarity!PU13="X",1,0))</f>
        <v>1</v>
      </c>
      <c r="PV10">
        <f>IF(SUM(Dissimilarity!PV13)&gt;0,1,IF(Dissimilarity!PV13="X",1,0))</f>
        <v>0</v>
      </c>
      <c r="PW10">
        <f>IF(SUM(Dissimilarity!PW13)&gt;0,1,IF(Dissimilarity!PW13="X",1,0))</f>
        <v>1</v>
      </c>
      <c r="PX10">
        <f>IF(SUM(Dissimilarity!PX13)&gt;0,1,IF(Dissimilarity!PX13="X",1,0))</f>
        <v>0</v>
      </c>
      <c r="PY10">
        <f>IF(SUM(Dissimilarity!PY13)&gt;0,1,IF(Dissimilarity!PY13="X",1,0))</f>
        <v>1</v>
      </c>
      <c r="PZ10">
        <f>IF(SUM(Dissimilarity!PZ13)&gt;0,1,IF(Dissimilarity!PZ13="X",1,0))</f>
        <v>0</v>
      </c>
      <c r="QA10">
        <f>IF(SUM(Dissimilarity!QA13)&gt;0,1,IF(Dissimilarity!QA13="X",1,0))</f>
        <v>0</v>
      </c>
      <c r="QB10">
        <f>IF(SUM(Dissimilarity!QB13)&gt;0,1,IF(Dissimilarity!QB13="X",1,0))</f>
        <v>1</v>
      </c>
      <c r="QC10">
        <f>IF(SUM(Dissimilarity!QC13)&gt;0,1,IF(Dissimilarity!QC13="X",1,0))</f>
        <v>0</v>
      </c>
      <c r="QD10">
        <f>IF(SUM(Dissimilarity!QD13)&gt;0,1,IF(Dissimilarity!QD13="X",1,0))</f>
        <v>0</v>
      </c>
      <c r="QE10">
        <f>IF(SUM(Dissimilarity!QE13)&gt;0,1,IF(Dissimilarity!QE13="X",1,0))</f>
        <v>0</v>
      </c>
      <c r="QF10">
        <f>IF(SUM(Dissimilarity!QF13)&gt;0,1,IF(Dissimilarity!QF13="X",1,0))</f>
        <v>0</v>
      </c>
      <c r="QG10">
        <f>IF(SUM(Dissimilarity!QG13)&gt;0,1,IF(Dissimilarity!QG13="X",1,0))</f>
        <v>1</v>
      </c>
      <c r="QH10">
        <f>IF(SUM(Dissimilarity!QH13)&gt;0,1,IF(Dissimilarity!QH13="X",1,0))</f>
        <v>1</v>
      </c>
      <c r="QI10">
        <f>IF(SUM(Dissimilarity!QI13)&gt;0,1,IF(Dissimilarity!QI13="X",1,0))</f>
        <v>1</v>
      </c>
      <c r="QJ10">
        <f>IF(SUM(Dissimilarity!QJ13)&gt;0,1,IF(Dissimilarity!QJ13="X",1,0))</f>
        <v>0</v>
      </c>
      <c r="QK10">
        <f>IF(SUM(Dissimilarity!QK13)&gt;0,1,IF(Dissimilarity!QK13="X",1,0))</f>
        <v>1</v>
      </c>
      <c r="QL10">
        <f>IF(SUM(Dissimilarity!QL13)&gt;0,1,IF(Dissimilarity!QL13="X",1,0))</f>
        <v>1</v>
      </c>
      <c r="QM10">
        <f>IF(SUM(Dissimilarity!QM13)&gt;0,1,IF(Dissimilarity!QM13="X",1,0))</f>
        <v>1</v>
      </c>
      <c r="QN10">
        <f>IF(SUM(Dissimilarity!QN13)&gt;0,1,IF(Dissimilarity!QN13="X",1,0))</f>
        <v>1</v>
      </c>
      <c r="QO10">
        <f>IF(SUM(Dissimilarity!QO13)&gt;0,1,IF(Dissimilarity!QO13="X",1,0))</f>
        <v>0</v>
      </c>
      <c r="QP10">
        <f>IF(SUM(Dissimilarity!QP13)&gt;0,1,IF(Dissimilarity!QP13="X",1,0))</f>
        <v>0</v>
      </c>
      <c r="QQ10">
        <f>IF(SUM(Dissimilarity!QQ13)&gt;0,1,IF(Dissimilarity!QQ13="X",1,0))</f>
        <v>0</v>
      </c>
      <c r="QR10">
        <f>IF(SUM(Dissimilarity!QR13)&gt;0,1,IF(Dissimilarity!QR13="X",1,0))</f>
        <v>0</v>
      </c>
      <c r="QS10">
        <f>IF(SUM(Dissimilarity!QS13)&gt;0,1,IF(Dissimilarity!QS13="X",1,0))</f>
        <v>0</v>
      </c>
      <c r="QT10">
        <f>IF(SUM(Dissimilarity!QT13)&gt;0,1,IF(Dissimilarity!QT13="X",1,0))</f>
        <v>0</v>
      </c>
      <c r="QU10">
        <f>IF(SUM(Dissimilarity!QU13)&gt;0,1,IF(Dissimilarity!QU13="X",1,0))</f>
        <v>0</v>
      </c>
      <c r="QV10">
        <f>IF(SUM(Dissimilarity!QV13)&gt;0,1,IF(Dissimilarity!QV13="X",1,0))</f>
        <v>0</v>
      </c>
      <c r="QW10">
        <f>IF(SUM(Dissimilarity!QW13)&gt;0,1,IF(Dissimilarity!QW13="X",1,0))</f>
        <v>0</v>
      </c>
      <c r="QX10">
        <f>IF(SUM(Dissimilarity!QX13)&gt;0,1,IF(Dissimilarity!QX13="X",1,0))</f>
        <v>1</v>
      </c>
      <c r="QY10">
        <f>IF(SUM(Dissimilarity!QY13)&gt;0,1,IF(Dissimilarity!QY13="X",1,0))</f>
        <v>1</v>
      </c>
      <c r="QZ10">
        <f>IF(SUM(Dissimilarity!QZ13)&gt;0,1,IF(Dissimilarity!QZ13="X",1,0))</f>
        <v>1</v>
      </c>
      <c r="RA10">
        <f>IF(SUM(Dissimilarity!RA13)&gt;0,1,IF(Dissimilarity!RA13="X",1,0))</f>
        <v>0</v>
      </c>
      <c r="RB10">
        <f>IF(SUM(Dissimilarity!RB13)&gt;0,1,IF(Dissimilarity!RB13="X",1,0))</f>
        <v>0</v>
      </c>
      <c r="RC10">
        <f>IF(SUM(Dissimilarity!RC13)&gt;0,1,IF(Dissimilarity!RC13="X",1,0))</f>
        <v>1</v>
      </c>
      <c r="RD10">
        <f>IF(SUM(Dissimilarity!RD13)&gt;0,1,IF(Dissimilarity!RD13="X",1,0))</f>
        <v>0</v>
      </c>
      <c r="RE10">
        <f>IF(SUM(Dissimilarity!RE13)&gt;0,1,IF(Dissimilarity!RE13="X",1,0))</f>
        <v>0</v>
      </c>
      <c r="RF10">
        <f>IF(SUM(Dissimilarity!RF13)&gt;0,1,IF(Dissimilarity!RF13="X",1,0))</f>
        <v>1</v>
      </c>
      <c r="RG10">
        <f>IF(SUM(Dissimilarity!RG13)&gt;0,1,IF(Dissimilarity!RG13="X",1,0))</f>
        <v>0</v>
      </c>
      <c r="RH10">
        <f>IF(SUM(Dissimilarity!RH13)&gt;0,1,IF(Dissimilarity!RH13="X",1,0))</f>
        <v>0</v>
      </c>
      <c r="RI10">
        <f>IF(SUM(Dissimilarity!RI13)&gt;0,1,IF(Dissimilarity!RI13="X",1,0))</f>
        <v>0</v>
      </c>
      <c r="RJ10">
        <f>IF(SUM(Dissimilarity!RJ13)&gt;0,1,IF(Dissimilarity!RJ13="X",1,0))</f>
        <v>0</v>
      </c>
      <c r="RK10">
        <f>IF(SUM(Dissimilarity!RK13)&gt;0,1,IF(Dissimilarity!RK13="X",1,0))</f>
        <v>0</v>
      </c>
      <c r="RL10">
        <f>IF(SUM(Dissimilarity!RL13)&gt;0,1,IF(Dissimilarity!RL13="X",1,0))</f>
        <v>0</v>
      </c>
      <c r="RM10">
        <f>IF(SUM(Dissimilarity!RM13)&gt;0,1,IF(Dissimilarity!RM13="X",1,0))</f>
        <v>0</v>
      </c>
      <c r="RN10">
        <f>IF(SUM(Dissimilarity!RN13)&gt;0,1,IF(Dissimilarity!RN13="X",1,0))</f>
        <v>1</v>
      </c>
      <c r="RO10">
        <f>IF(SUM(Dissimilarity!RO13)&gt;0,1,IF(Dissimilarity!RO13="X",1,0))</f>
        <v>0</v>
      </c>
      <c r="RP10">
        <f>IF(SUM(Dissimilarity!RP13)&gt;0,1,IF(Dissimilarity!RP13="X",1,0))</f>
        <v>0</v>
      </c>
      <c r="RQ10">
        <f>IF(SUM(Dissimilarity!RQ13)&gt;0,1,IF(Dissimilarity!RQ13="X",1,0))</f>
        <v>0</v>
      </c>
      <c r="RR10">
        <f>IF(SUM(Dissimilarity!RR13)&gt;0,1,IF(Dissimilarity!RR13="X",1,0))</f>
        <v>0</v>
      </c>
      <c r="RS10">
        <f>IF(SUM(Dissimilarity!RS13)&gt;0,1,IF(Dissimilarity!RS13="X",1,0))</f>
        <v>0</v>
      </c>
      <c r="RT10">
        <f>IF(SUM(Dissimilarity!RT13)&gt;0,1,IF(Dissimilarity!RT13="X",1,0))</f>
        <v>0</v>
      </c>
      <c r="RU10">
        <f>IF(SUM(Dissimilarity!RU13)&gt;0,1,IF(Dissimilarity!RU13="X",1,0))</f>
        <v>0</v>
      </c>
      <c r="RV10">
        <f>IF(SUM(Dissimilarity!RV13)&gt;0,1,IF(Dissimilarity!RV13="X",1,0))</f>
        <v>0</v>
      </c>
      <c r="RW10">
        <f>IF(SUM(Dissimilarity!RW13)&gt;0,1,IF(Dissimilarity!RW13="X",1,0))</f>
        <v>0</v>
      </c>
      <c r="RX10">
        <f>IF(SUM(Dissimilarity!RX13)&gt;0,1,IF(Dissimilarity!RX13="X",1,0))</f>
        <v>0</v>
      </c>
      <c r="RY10">
        <f>IF(SUM(Dissimilarity!RY13)&gt;0,1,IF(Dissimilarity!RY13="X",1,0))</f>
        <v>1</v>
      </c>
      <c r="RZ10">
        <f>IF(SUM(Dissimilarity!RZ13)&gt;0,1,IF(Dissimilarity!RZ13="X",1,0))</f>
        <v>0</v>
      </c>
      <c r="SA10">
        <f>IF(SUM(Dissimilarity!SA13)&gt;0,1,IF(Dissimilarity!SA13="X",1,0))</f>
        <v>0</v>
      </c>
      <c r="SB10">
        <f>IF(SUM(Dissimilarity!SB13)&gt;0,1,IF(Dissimilarity!SB13="X",1,0))</f>
        <v>0</v>
      </c>
      <c r="SC10">
        <f>IF(SUM(Dissimilarity!SC13)&gt;0,1,IF(Dissimilarity!SC13="X",1,0))</f>
        <v>0</v>
      </c>
      <c r="SD10">
        <f>IF(SUM(Dissimilarity!SD13)&gt;0,1,IF(Dissimilarity!SD13="X",1,0))</f>
        <v>0</v>
      </c>
      <c r="SE10">
        <f>IF(SUM(Dissimilarity!SE13)&gt;0,1,IF(Dissimilarity!SE13="X",1,0))</f>
        <v>0</v>
      </c>
      <c r="SF10">
        <f>IF(SUM(Dissimilarity!SF13)&gt;0,1,IF(Dissimilarity!SF13="X",1,0))</f>
        <v>0</v>
      </c>
      <c r="SG10">
        <f>IF(SUM(Dissimilarity!SG13)&gt;0,1,IF(Dissimilarity!SG13="X",1,0))</f>
        <v>0</v>
      </c>
      <c r="SH10">
        <f>IF(SUM(Dissimilarity!SH13)&gt;0,1,IF(Dissimilarity!SH13="X",1,0))</f>
        <v>0</v>
      </c>
      <c r="SI10">
        <f>IF(SUM(Dissimilarity!SI13)&gt;0,1,IF(Dissimilarity!SI13="X",1,0))</f>
        <v>0</v>
      </c>
      <c r="SJ10">
        <f>IF(SUM(Dissimilarity!SJ13)&gt;0,1,IF(Dissimilarity!SJ13="X",1,0))</f>
        <v>1</v>
      </c>
      <c r="SK10">
        <f>IF(SUM(Dissimilarity!SK13)&gt;0,1,IF(Dissimilarity!SK13="X",1,0))</f>
        <v>0</v>
      </c>
      <c r="SL10">
        <f>IF(SUM(Dissimilarity!SL13)&gt;0,1,IF(Dissimilarity!SL13="X",1,0))</f>
        <v>0</v>
      </c>
      <c r="SM10">
        <f>IF(SUM(Dissimilarity!SM13)&gt;0,1,IF(Dissimilarity!SM13="X",1,0))</f>
        <v>0</v>
      </c>
      <c r="SN10">
        <f>IF(SUM(Dissimilarity!SN13)&gt;0,1,IF(Dissimilarity!SN13="X",1,0))</f>
        <v>1</v>
      </c>
      <c r="SO10">
        <f>IF(SUM(Dissimilarity!SO13)&gt;0,1,IF(Dissimilarity!SO13="X",1,0))</f>
        <v>1</v>
      </c>
      <c r="SP10">
        <f>IF(SUM(Dissimilarity!SP13)&gt;0,1,IF(Dissimilarity!SP13="X",1,0))</f>
        <v>0</v>
      </c>
      <c r="SQ10">
        <f>IF(SUM(Dissimilarity!SQ13)&gt;0,1,IF(Dissimilarity!SQ13="X",1,0))</f>
        <v>0</v>
      </c>
      <c r="SR10">
        <f>IF(SUM(Dissimilarity!SR13)&gt;0,1,IF(Dissimilarity!SR13="X",1,0))</f>
        <v>0</v>
      </c>
      <c r="SS10">
        <f>IF(SUM(Dissimilarity!SS13)&gt;0,1,IF(Dissimilarity!SS13="X",1,0))</f>
        <v>0</v>
      </c>
      <c r="ST10">
        <f>IF(SUM(Dissimilarity!ST13)&gt;0,1,IF(Dissimilarity!ST13="X",1,0))</f>
        <v>0</v>
      </c>
      <c r="SU10">
        <f>IF(SUM(Dissimilarity!SU13)&gt;0,1,IF(Dissimilarity!SU13="X",1,0))</f>
        <v>0</v>
      </c>
      <c r="SV10">
        <f>IF(SUM(Dissimilarity!SV13)&gt;0,1,IF(Dissimilarity!SV13="X",1,0))</f>
        <v>0</v>
      </c>
      <c r="SW10">
        <f>IF(SUM(Dissimilarity!SW13)&gt;0,1,IF(Dissimilarity!SW13="X",1,0))</f>
        <v>1</v>
      </c>
      <c r="SX10">
        <f>IF(SUM(Dissimilarity!SX13)&gt;0,1,IF(Dissimilarity!SX13="X",1,0))</f>
        <v>0</v>
      </c>
      <c r="SY10">
        <f>IF(SUM(Dissimilarity!SY13)&gt;0,1,IF(Dissimilarity!SY13="X",1,0))</f>
        <v>0</v>
      </c>
      <c r="SZ10">
        <f>IF(SUM(Dissimilarity!SZ13)&gt;0,1,IF(Dissimilarity!SZ13="X",1,0))</f>
        <v>1</v>
      </c>
      <c r="TA10">
        <f>IF(SUM(Dissimilarity!TA13)&gt;0,1,IF(Dissimilarity!TA13="X",1,0))</f>
        <v>0</v>
      </c>
      <c r="TB10">
        <f>IF(SUM(Dissimilarity!TB13)&gt;0,1,IF(Dissimilarity!TB13="X",1,0))</f>
        <v>0</v>
      </c>
      <c r="TC10">
        <f>IF(SUM(Dissimilarity!TC13)&gt;0,1,IF(Dissimilarity!TC13="X",1,0))</f>
        <v>0</v>
      </c>
      <c r="TD10">
        <f>IF(SUM(Dissimilarity!TD13)&gt;0,1,IF(Dissimilarity!TD13="X",1,0))</f>
        <v>0</v>
      </c>
      <c r="TE10">
        <f>IF(SUM(Dissimilarity!TE13)&gt;0,1,IF(Dissimilarity!TE13="X",1,0))</f>
        <v>0</v>
      </c>
      <c r="TF10">
        <f>IF(SUM(Dissimilarity!TF13)&gt;0,1,IF(Dissimilarity!TF13="X",1,0))</f>
        <v>0</v>
      </c>
      <c r="TG10">
        <f>IF(SUM(Dissimilarity!TG13)&gt;0,1,IF(Dissimilarity!TG13="X",1,0))</f>
        <v>0</v>
      </c>
      <c r="TH10">
        <f>IF(SUM(Dissimilarity!TH13)&gt;0,1,IF(Dissimilarity!TH13="X",1,0))</f>
        <v>0</v>
      </c>
      <c r="TI10">
        <f>IF(SUM(Dissimilarity!TI13)&gt;0,1,IF(Dissimilarity!TI13="X",1,0))</f>
        <v>0</v>
      </c>
      <c r="TJ10">
        <f>IF(SUM(Dissimilarity!TJ13)&gt;0,1,IF(Dissimilarity!TJ13="X",1,0))</f>
        <v>0</v>
      </c>
      <c r="TK10">
        <f>IF(SUM(Dissimilarity!TK13)&gt;0,1,IF(Dissimilarity!TK13="X",1,0))</f>
        <v>0</v>
      </c>
      <c r="TL10">
        <f>IF(SUM(Dissimilarity!TL13)&gt;0,1,IF(Dissimilarity!TL13="X",1,0))</f>
        <v>1</v>
      </c>
      <c r="TM10">
        <f>IF(SUM(Dissimilarity!TM13)&gt;0,1,IF(Dissimilarity!TM13="X",1,0))</f>
        <v>1</v>
      </c>
      <c r="TN10">
        <f>IF(SUM(Dissimilarity!TN13)&gt;0,1,IF(Dissimilarity!TN13="X",1,0))</f>
        <v>1</v>
      </c>
      <c r="TO10">
        <f>IF(SUM(Dissimilarity!TO13)&gt;0,1,IF(Dissimilarity!TO13="X",1,0))</f>
        <v>1</v>
      </c>
      <c r="TP10">
        <f>IF(SUM(Dissimilarity!TP13)&gt;0,1,IF(Dissimilarity!TP13="X",1,0))</f>
        <v>1</v>
      </c>
      <c r="TQ10">
        <f>IF(SUM(Dissimilarity!TQ13)&gt;0,1,IF(Dissimilarity!TQ13="X",1,0))</f>
        <v>0</v>
      </c>
      <c r="TR10">
        <f>IF(SUM(Dissimilarity!TR13)&gt;0,1,IF(Dissimilarity!TR13="X",1,0))</f>
        <v>1</v>
      </c>
      <c r="TS10">
        <f>IF(SUM(Dissimilarity!TS13)&gt;0,1,IF(Dissimilarity!TS13="X",1,0))</f>
        <v>1</v>
      </c>
      <c r="TT10">
        <f>IF(SUM(Dissimilarity!TT13)&gt;0,1,IF(Dissimilarity!TT13="X",1,0))</f>
        <v>1</v>
      </c>
      <c r="TU10">
        <f>IF(SUM(Dissimilarity!TU13)&gt;0,1,IF(Dissimilarity!TU13="X",1,0))</f>
        <v>0</v>
      </c>
      <c r="TV10">
        <f>IF(SUM(Dissimilarity!TV13)&gt;0,1,IF(Dissimilarity!TV13="X",1,0))</f>
        <v>1</v>
      </c>
      <c r="TW10">
        <f>IF(SUM(Dissimilarity!TW13)&gt;0,1,IF(Dissimilarity!TW13="X",1,0))</f>
        <v>1</v>
      </c>
      <c r="TX10">
        <f>IF(SUM(Dissimilarity!TX13)&gt;0,1,IF(Dissimilarity!TX13="X",1,0))</f>
        <v>1</v>
      </c>
      <c r="TY10">
        <f>IF(SUM(Dissimilarity!TY13)&gt;0,1,IF(Dissimilarity!TY13="X",1,0))</f>
        <v>1</v>
      </c>
      <c r="TZ10">
        <f>IF(SUM(Dissimilarity!TZ13)&gt;0,1,IF(Dissimilarity!TZ13="X",1,0))</f>
        <v>1</v>
      </c>
      <c r="UA10">
        <f>IF(SUM(Dissimilarity!UA13)&gt;0,1,IF(Dissimilarity!UA13="X",1,0))</f>
        <v>1</v>
      </c>
      <c r="UB10">
        <f>IF(SUM(Dissimilarity!UB13)&gt;0,1,IF(Dissimilarity!UB13="X",1,0))</f>
        <v>1</v>
      </c>
      <c r="UC10">
        <f>IF(SUM(Dissimilarity!UC13)&gt;0,1,IF(Dissimilarity!UC13="X",1,0))</f>
        <v>1</v>
      </c>
      <c r="UD10">
        <f>IF(SUM(Dissimilarity!UD13)&gt;0,1,IF(Dissimilarity!UD13="X",1,0))</f>
        <v>1</v>
      </c>
      <c r="UE10">
        <f>IF(SUM(Dissimilarity!UE13)&gt;0,1,IF(Dissimilarity!UE13="X",1,0))</f>
        <v>1</v>
      </c>
      <c r="UF10">
        <f>IF(SUM(Dissimilarity!UF13)&gt;0,1,IF(Dissimilarity!UF13="X",1,0))</f>
        <v>0</v>
      </c>
      <c r="UG10">
        <f>IF(SUM(Dissimilarity!UG13)&gt;0,1,IF(Dissimilarity!UG13="X",1,0))</f>
        <v>0</v>
      </c>
      <c r="UH10">
        <f>IF(SUM(Dissimilarity!UH13)&gt;0,1,IF(Dissimilarity!UH13="X",1,0))</f>
        <v>1</v>
      </c>
      <c r="UI10">
        <f>IF(SUM(Dissimilarity!UI13)&gt;0,1,IF(Dissimilarity!UI13="X",1,0))</f>
        <v>0</v>
      </c>
      <c r="UJ10">
        <f>IF(SUM(Dissimilarity!UJ13)&gt;0,1,IF(Dissimilarity!UJ13="X",1,0))</f>
        <v>1</v>
      </c>
      <c r="UK10">
        <f>IF(SUM(Dissimilarity!UK13)&gt;0,1,IF(Dissimilarity!UK13="X",1,0))</f>
        <v>1</v>
      </c>
      <c r="UL10">
        <f>IF(SUM(Dissimilarity!UL13)&gt;0,1,IF(Dissimilarity!UL13="X",1,0))</f>
        <v>1</v>
      </c>
      <c r="UM10">
        <f>IF(SUM(Dissimilarity!UM13)&gt;0,1,IF(Dissimilarity!UM13="X",1,0))</f>
        <v>1</v>
      </c>
      <c r="UN10">
        <f>IF(SUM(Dissimilarity!UN13)&gt;0,1,IF(Dissimilarity!UN13="X",1,0))</f>
        <v>1</v>
      </c>
      <c r="UO10">
        <f>IF(SUM(Dissimilarity!UO13)&gt;0,1,IF(Dissimilarity!UO13="X",1,0))</f>
        <v>1</v>
      </c>
      <c r="UP10">
        <f>IF(SUM(Dissimilarity!UP13)&gt;0,1,IF(Dissimilarity!UP13="X",1,0))</f>
        <v>1</v>
      </c>
      <c r="UQ10">
        <f>IF(SUM(Dissimilarity!UQ13)&gt;0,1,IF(Dissimilarity!UQ13="X",1,0))</f>
        <v>1</v>
      </c>
      <c r="UR10">
        <f>IF(SUM(Dissimilarity!UR13)&gt;0,1,IF(Dissimilarity!UR13="X",1,0))</f>
        <v>1</v>
      </c>
      <c r="US10">
        <f>IF(SUM(Dissimilarity!US13)&gt;0,1,IF(Dissimilarity!US13="X",1,0))</f>
        <v>1</v>
      </c>
      <c r="UT10">
        <f>IF(SUM(Dissimilarity!UT13)&gt;0,1,IF(Dissimilarity!UT13="X",1,0))</f>
        <v>1</v>
      </c>
      <c r="UU10">
        <f>IF(SUM(Dissimilarity!UU13)&gt;0,1,IF(Dissimilarity!UU13="X",1,0))</f>
        <v>1</v>
      </c>
      <c r="UV10">
        <f>IF(SUM(Dissimilarity!UV13)&gt;0,1,IF(Dissimilarity!UV13="X",1,0))</f>
        <v>1</v>
      </c>
      <c r="UW10">
        <f>IF(SUM(Dissimilarity!UW13)&gt;0,1,IF(Dissimilarity!UW13="X",1,0))</f>
        <v>1</v>
      </c>
      <c r="UX10">
        <f>IF(SUM(Dissimilarity!UX13)&gt;0,1,IF(Dissimilarity!UX13="X",1,0))</f>
        <v>1</v>
      </c>
      <c r="UY10">
        <f>IF(SUM(Dissimilarity!UY13)&gt;0,1,IF(Dissimilarity!UY13="X",1,0))</f>
        <v>1</v>
      </c>
      <c r="UZ10">
        <f>IF(SUM(Dissimilarity!UZ13)&gt;0,1,IF(Dissimilarity!UZ13="X",1,0))</f>
        <v>1</v>
      </c>
      <c r="VA10">
        <f>IF(SUM(Dissimilarity!VA13)&gt;0,1,IF(Dissimilarity!VA13="X",1,0))</f>
        <v>0</v>
      </c>
      <c r="VB10">
        <f>IF(SUM(Dissimilarity!VB13)&gt;0,1,IF(Dissimilarity!VB13="X",1,0))</f>
        <v>1</v>
      </c>
      <c r="VC10">
        <f>IF(SUM(Dissimilarity!VC13)&gt;0,1,IF(Dissimilarity!VC13="X",1,0))</f>
        <v>1</v>
      </c>
      <c r="VD10">
        <f>IF(SUM(Dissimilarity!VD13)&gt;0,1,IF(Dissimilarity!VD13="X",1,0))</f>
        <v>1</v>
      </c>
      <c r="VE10">
        <f>IF(SUM(Dissimilarity!VE13)&gt;0,1,IF(Dissimilarity!VE13="X",1,0))</f>
        <v>0</v>
      </c>
      <c r="VF10">
        <f>IF(SUM(Dissimilarity!VF13)&gt;0,1,IF(Dissimilarity!VF13="X",1,0))</f>
        <v>1</v>
      </c>
      <c r="VG10">
        <f>IF(SUM(Dissimilarity!VG13)&gt;0,1,IF(Dissimilarity!VG13="X",1,0))</f>
        <v>0</v>
      </c>
      <c r="VH10">
        <f>IF(SUM(Dissimilarity!VH13)&gt;0,1,IF(Dissimilarity!VH13="X",1,0))</f>
        <v>1</v>
      </c>
      <c r="VI10">
        <f>IF(SUM(Dissimilarity!VI13)&gt;0,1,IF(Dissimilarity!VI13="X",1,0))</f>
        <v>0</v>
      </c>
      <c r="VJ10">
        <f>IF(SUM(Dissimilarity!VJ13)&gt;0,1,IF(Dissimilarity!VJ13="X",1,0))</f>
        <v>0</v>
      </c>
      <c r="VK10">
        <f>IF(SUM(Dissimilarity!VK13)&gt;0,1,IF(Dissimilarity!VK13="X",1,0))</f>
        <v>1</v>
      </c>
      <c r="VL10">
        <f>IF(SUM(Dissimilarity!VL13)&gt;0,1,IF(Dissimilarity!VL13="X",1,0))</f>
        <v>1</v>
      </c>
      <c r="VM10">
        <f>IF(SUM(Dissimilarity!VM13)&gt;0,1,IF(Dissimilarity!VM13="X",1,0))</f>
        <v>0</v>
      </c>
      <c r="VN10">
        <f>IF(SUM(Dissimilarity!VN13)&gt;0,1,IF(Dissimilarity!VN13="X",1,0))</f>
        <v>1</v>
      </c>
      <c r="VO10">
        <f>IF(SUM(Dissimilarity!VO13)&gt;0,1,IF(Dissimilarity!VO13="X",1,0))</f>
        <v>0</v>
      </c>
      <c r="VP10">
        <f>IF(SUM(Dissimilarity!VP13)&gt;0,1,IF(Dissimilarity!VP13="X",1,0))</f>
        <v>0</v>
      </c>
      <c r="VQ10">
        <f>IF(SUM(Dissimilarity!VQ13)&gt;0,1,IF(Dissimilarity!VQ13="X",1,0))</f>
        <v>1</v>
      </c>
      <c r="VR10">
        <f>IF(SUM(Dissimilarity!VR13)&gt;0,1,IF(Dissimilarity!VR13="X",1,0))</f>
        <v>1</v>
      </c>
      <c r="VS10">
        <f>IF(SUM(Dissimilarity!VS13)&gt;0,1,IF(Dissimilarity!VS13="X",1,0))</f>
        <v>1</v>
      </c>
      <c r="VT10">
        <f>IF(SUM(Dissimilarity!VT13)&gt;0,1,IF(Dissimilarity!VT13="X",1,0))</f>
        <v>1</v>
      </c>
      <c r="VU10">
        <f>IF(SUM(Dissimilarity!VU13)&gt;0,1,IF(Dissimilarity!VU13="X",1,0))</f>
        <v>1</v>
      </c>
      <c r="VV10">
        <f>IF(SUM(Dissimilarity!VV13)&gt;0,1,IF(Dissimilarity!VV13="X",1,0))</f>
        <v>1</v>
      </c>
      <c r="VW10">
        <f>IF(SUM(Dissimilarity!VW13)&gt;0,1,IF(Dissimilarity!VW13="X",1,0))</f>
        <v>1</v>
      </c>
      <c r="VX10">
        <f>IF(SUM(Dissimilarity!VX13)&gt;0,1,IF(Dissimilarity!VX13="X",1,0))</f>
        <v>1</v>
      </c>
      <c r="VY10">
        <f>IF(SUM(Dissimilarity!VY13)&gt;0,1,IF(Dissimilarity!VY13="X",1,0))</f>
        <v>1</v>
      </c>
      <c r="VZ10">
        <f>IF(SUM(Dissimilarity!VZ13)&gt;0,1,IF(Dissimilarity!VZ13="X",1,0))</f>
        <v>0</v>
      </c>
      <c r="WA10">
        <f>IF(SUM(Dissimilarity!WA13)&gt;0,1,IF(Dissimilarity!WA13="X",1,0))</f>
        <v>1</v>
      </c>
      <c r="WB10">
        <f>IF(SUM(Dissimilarity!WB13)&gt;0,1,IF(Dissimilarity!WB13="X",1,0))</f>
        <v>1</v>
      </c>
      <c r="WC10">
        <f>IF(SUM(Dissimilarity!WC13)&gt;0,1,IF(Dissimilarity!WC13="X",1,0))</f>
        <v>0</v>
      </c>
      <c r="WD10">
        <f>IF(SUM(Dissimilarity!WD13)&gt;0,1,IF(Dissimilarity!WD13="X",1,0))</f>
        <v>1</v>
      </c>
      <c r="WE10">
        <f>IF(SUM(Dissimilarity!WE13)&gt;0,1,IF(Dissimilarity!WE13="X",1,0))</f>
        <v>0</v>
      </c>
      <c r="WF10">
        <f>IF(SUM(Dissimilarity!WF13)&gt;0,1,IF(Dissimilarity!WF13="X",1,0))</f>
        <v>0</v>
      </c>
      <c r="WG10">
        <f>IF(SUM(Dissimilarity!WG13)&gt;0,1,IF(Dissimilarity!WG13="X",1,0))</f>
        <v>1</v>
      </c>
      <c r="WH10">
        <f>IF(SUM(Dissimilarity!WH13)&gt;0,1,IF(Dissimilarity!WH13="X",1,0))</f>
        <v>1</v>
      </c>
      <c r="WI10">
        <f>IF(SUM(Dissimilarity!WI13)&gt;0,1,IF(Dissimilarity!WI13="X",1,0))</f>
        <v>0</v>
      </c>
      <c r="WJ10">
        <f>IF(SUM(Dissimilarity!WJ13)&gt;0,1,IF(Dissimilarity!WJ13="X",1,0))</f>
        <v>1</v>
      </c>
      <c r="WK10">
        <f>IF(SUM(Dissimilarity!WK13)&gt;0,1,IF(Dissimilarity!WK13="X",1,0))</f>
        <v>0</v>
      </c>
      <c r="WL10">
        <f>IF(SUM(Dissimilarity!WL13)&gt;0,1,IF(Dissimilarity!WL13="X",1,0))</f>
        <v>1</v>
      </c>
      <c r="WM10">
        <f>IF(SUM(Dissimilarity!WM13)&gt;0,1,IF(Dissimilarity!WM13="X",1,0))</f>
        <v>0</v>
      </c>
      <c r="WN10">
        <f>IF(SUM(Dissimilarity!WN13)&gt;0,1,IF(Dissimilarity!WN13="X",1,0))</f>
        <v>1</v>
      </c>
      <c r="WO10">
        <f>IF(SUM(Dissimilarity!WO13)&gt;0,1,IF(Dissimilarity!WO13="X",1,0))</f>
        <v>0</v>
      </c>
      <c r="WP10">
        <f>IF(SUM(Dissimilarity!WP13)&gt;0,1,IF(Dissimilarity!WP13="X",1,0))</f>
        <v>1</v>
      </c>
      <c r="WQ10">
        <f>IF(SUM(Dissimilarity!WQ13)&gt;0,1,IF(Dissimilarity!WQ13="X",1,0))</f>
        <v>1</v>
      </c>
      <c r="WR10">
        <f>IF(SUM(Dissimilarity!WR13)&gt;0,1,IF(Dissimilarity!WR13="X",1,0))</f>
        <v>1</v>
      </c>
      <c r="WS10">
        <f>IF(SUM(Dissimilarity!WS13)&gt;0,1,IF(Dissimilarity!WS13="X",1,0))</f>
        <v>0</v>
      </c>
      <c r="WT10">
        <f>IF(SUM(Dissimilarity!WT13)&gt;0,1,IF(Dissimilarity!WT13="X",1,0))</f>
        <v>1</v>
      </c>
      <c r="WU10">
        <f>IF(SUM(Dissimilarity!WU13)&gt;0,1,IF(Dissimilarity!WU13="X",1,0))</f>
        <v>0</v>
      </c>
      <c r="WV10">
        <f>IF(SUM(Dissimilarity!WV13)&gt;0,1,IF(Dissimilarity!WV13="X",1,0))</f>
        <v>1</v>
      </c>
      <c r="WW10">
        <f>IF(SUM(Dissimilarity!WW13)&gt;0,1,IF(Dissimilarity!WW13="X",1,0))</f>
        <v>0</v>
      </c>
      <c r="WX10">
        <f>IF(SUM(Dissimilarity!WX13)&gt;0,1,IF(Dissimilarity!WX13="X",1,0))</f>
        <v>1</v>
      </c>
      <c r="WY10">
        <f>IF(SUM(Dissimilarity!WY13)&gt;0,1,IF(Dissimilarity!WY13="X",1,0))</f>
        <v>1</v>
      </c>
      <c r="WZ10">
        <f>IF(SUM(Dissimilarity!WZ13)&gt;0,1,IF(Dissimilarity!WZ13="X",1,0))</f>
        <v>0</v>
      </c>
      <c r="XA10">
        <f>IF(SUM(Dissimilarity!XA13)&gt;0,1,IF(Dissimilarity!XA13="X",1,0))</f>
        <v>1</v>
      </c>
      <c r="XB10">
        <f>IF(SUM(Dissimilarity!XB13)&gt;0,1,IF(Dissimilarity!XB13="X",1,0))</f>
        <v>0</v>
      </c>
      <c r="XC10">
        <f>IF(SUM(Dissimilarity!XC13)&gt;0,1,IF(Dissimilarity!XC13="X",1,0))</f>
        <v>1</v>
      </c>
      <c r="XD10">
        <f>IF(SUM(Dissimilarity!XD13)&gt;0,1,IF(Dissimilarity!XD13="X",1,0))</f>
        <v>0</v>
      </c>
      <c r="XE10">
        <f>IF(SUM(Dissimilarity!XE13)&gt;0,1,IF(Dissimilarity!XE13="X",1,0))</f>
        <v>1</v>
      </c>
      <c r="XF10">
        <f>IF(SUM(Dissimilarity!XF13)&gt;0,1,IF(Dissimilarity!XF13="X",1,0))</f>
        <v>0</v>
      </c>
      <c r="XG10">
        <f>IF(SUM(Dissimilarity!XG13)&gt;0,1,IF(Dissimilarity!XG13="X",1,0))</f>
        <v>1</v>
      </c>
      <c r="XH10">
        <f>IF(SUM(Dissimilarity!XH13)&gt;0,1,IF(Dissimilarity!XH13="X",1,0))</f>
        <v>1</v>
      </c>
      <c r="XI10">
        <f>IF(SUM(Dissimilarity!XI13)&gt;0,1,IF(Dissimilarity!XI13="X",1,0))</f>
        <v>1</v>
      </c>
      <c r="XJ10">
        <f>IF(SUM(Dissimilarity!XJ13)&gt;0,1,IF(Dissimilarity!XJ13="X",1,0))</f>
        <v>0</v>
      </c>
      <c r="XK10">
        <f>IF(SUM(Dissimilarity!XK13)&gt;0,1,IF(Dissimilarity!XK13="X",1,0))</f>
        <v>0</v>
      </c>
      <c r="XL10">
        <f>IF(SUM(Dissimilarity!XL13)&gt;0,1,IF(Dissimilarity!XL13="X",1,0))</f>
        <v>1</v>
      </c>
      <c r="XM10">
        <f>IF(SUM(Dissimilarity!XM13)&gt;0,1,IF(Dissimilarity!XM13="X",1,0))</f>
        <v>1</v>
      </c>
      <c r="XN10">
        <f>IF(SUM(Dissimilarity!XN13)&gt;0,1,IF(Dissimilarity!XN13="X",1,0))</f>
        <v>1</v>
      </c>
      <c r="XO10">
        <f>IF(SUM(Dissimilarity!XO13)&gt;0,1,IF(Dissimilarity!XO13="X",1,0))</f>
        <v>0</v>
      </c>
      <c r="XP10">
        <f>IF(SUM(Dissimilarity!XP13)&gt;0,1,IF(Dissimilarity!XP13="X",1,0))</f>
        <v>1</v>
      </c>
      <c r="XQ10">
        <f>IF(SUM(Dissimilarity!XQ13)&gt;0,1,IF(Dissimilarity!XQ13="X",1,0))</f>
        <v>1</v>
      </c>
      <c r="XR10">
        <f>IF(SUM(Dissimilarity!XR13)&gt;0,1,IF(Dissimilarity!XR13="X",1,0))</f>
        <v>1</v>
      </c>
      <c r="XS10">
        <f>IF(SUM(Dissimilarity!XS13)&gt;0,1,IF(Dissimilarity!XS13="X",1,0))</f>
        <v>0</v>
      </c>
      <c r="XT10">
        <f>IF(SUM(Dissimilarity!XT13)&gt;0,1,IF(Dissimilarity!XT13="X",1,0))</f>
        <v>1</v>
      </c>
      <c r="XU10">
        <f>IF(SUM(Dissimilarity!XU13)&gt;0,1,IF(Dissimilarity!XU13="X",1,0))</f>
        <v>1</v>
      </c>
      <c r="XV10">
        <f>IF(SUM(Dissimilarity!XV13)&gt;0,1,IF(Dissimilarity!XV13="X",1,0))</f>
        <v>1</v>
      </c>
      <c r="XW10">
        <f>IF(SUM(Dissimilarity!XW13)&gt;0,1,IF(Dissimilarity!XW13="X",1,0))</f>
        <v>1</v>
      </c>
      <c r="XX10">
        <f>IF(SUM(Dissimilarity!XX13)&gt;0,1,IF(Dissimilarity!XX13="X",1,0))</f>
        <v>1</v>
      </c>
      <c r="XY10">
        <f>IF(SUM(Dissimilarity!XY13)&gt;0,1,IF(Dissimilarity!XY13="X",1,0))</f>
        <v>1</v>
      </c>
      <c r="XZ10">
        <f>IF(SUM(Dissimilarity!XZ13)&gt;0,1,IF(Dissimilarity!XZ13="X",1,0))</f>
        <v>1</v>
      </c>
      <c r="YA10">
        <f>IF(SUM(Dissimilarity!YA13)&gt;0,1,IF(Dissimilarity!YA13="X",1,0))</f>
        <v>1</v>
      </c>
      <c r="YB10">
        <f>IF(SUM(Dissimilarity!YB13)&gt;0,1,IF(Dissimilarity!YB13="X",1,0))</f>
        <v>1</v>
      </c>
      <c r="YC10">
        <f>IF(SUM(Dissimilarity!YC13)&gt;0,1,IF(Dissimilarity!YC13="X",1,0))</f>
        <v>1</v>
      </c>
      <c r="YD10">
        <f>IF(SUM(Dissimilarity!YD13)&gt;0,1,IF(Dissimilarity!YD13="X",1,0))</f>
        <v>0</v>
      </c>
      <c r="YE10">
        <f>IF(SUM(Dissimilarity!YE13)&gt;0,1,IF(Dissimilarity!YE13="X",1,0))</f>
        <v>1</v>
      </c>
      <c r="YF10">
        <f>IF(SUM(Dissimilarity!YF13)&gt;0,1,IF(Dissimilarity!YF13="X",1,0))</f>
        <v>1</v>
      </c>
      <c r="YG10">
        <f>IF(SUM(Dissimilarity!YG13)&gt;0,1,IF(Dissimilarity!YG13="X",1,0))</f>
        <v>1</v>
      </c>
      <c r="YH10">
        <f>IF(SUM(Dissimilarity!YH13)&gt;0,1,IF(Dissimilarity!YH13="X",1,0))</f>
        <v>0</v>
      </c>
      <c r="YI10">
        <f>IF(SUM(Dissimilarity!YI13)&gt;0,1,IF(Dissimilarity!YI13="X",1,0))</f>
        <v>0</v>
      </c>
      <c r="YJ10">
        <f>IF(SUM(Dissimilarity!YJ13)&gt;0,1,IF(Dissimilarity!YJ13="X",1,0))</f>
        <v>0</v>
      </c>
      <c r="YK10">
        <f>IF(SUM(Dissimilarity!YK13)&gt;0,1,IF(Dissimilarity!YK13="X",1,0))</f>
        <v>1</v>
      </c>
      <c r="YL10">
        <f>IF(SUM(Dissimilarity!YL13)&gt;0,1,IF(Dissimilarity!YL13="X",1,0))</f>
        <v>0</v>
      </c>
      <c r="YM10">
        <f>IF(SUM(Dissimilarity!YM13)&gt;0,1,IF(Dissimilarity!YM13="X",1,0))</f>
        <v>1</v>
      </c>
      <c r="YN10">
        <f>IF(SUM(Dissimilarity!YN13)&gt;0,1,IF(Dissimilarity!YN13="X",1,0))</f>
        <v>1</v>
      </c>
      <c r="YO10">
        <f>IF(SUM(Dissimilarity!YO13)&gt;0,1,IF(Dissimilarity!YO13="X",1,0))</f>
        <v>1</v>
      </c>
      <c r="YP10">
        <f>IF(SUM(Dissimilarity!YP13)&gt;0,1,IF(Dissimilarity!YP13="X",1,0))</f>
        <v>1</v>
      </c>
      <c r="YQ10">
        <f>IF(SUM(Dissimilarity!YQ13)&gt;0,1,IF(Dissimilarity!YQ13="X",1,0))</f>
        <v>1</v>
      </c>
      <c r="YR10">
        <f>IF(SUM(Dissimilarity!YR13)&gt;0,1,IF(Dissimilarity!YR13="X",1,0))</f>
        <v>0</v>
      </c>
      <c r="YS10">
        <f>IF(SUM(Dissimilarity!YS13)&gt;0,1,IF(Dissimilarity!YS13="X",1,0))</f>
        <v>1</v>
      </c>
      <c r="YT10">
        <f>IF(SUM(Dissimilarity!YT13)&gt;0,1,IF(Dissimilarity!YT13="X",1,0))</f>
        <v>1</v>
      </c>
      <c r="YU10">
        <f>IF(SUM(Dissimilarity!YU13)&gt;0,1,IF(Dissimilarity!YU13="X",1,0))</f>
        <v>0</v>
      </c>
      <c r="YV10">
        <f>IF(SUM(Dissimilarity!YV13)&gt;0,1,IF(Dissimilarity!YV13="X",1,0))</f>
        <v>0</v>
      </c>
      <c r="YW10">
        <f>IF(SUM(Dissimilarity!YW13)&gt;0,1,IF(Dissimilarity!YW13="X",1,0))</f>
        <v>0</v>
      </c>
      <c r="YX10">
        <f>IF(SUM(Dissimilarity!YX13)&gt;0,1,IF(Dissimilarity!YX13="X",1,0))</f>
        <v>1</v>
      </c>
      <c r="YY10">
        <f>IF(SUM(Dissimilarity!YY13)&gt;0,1,IF(Dissimilarity!YY13="X",1,0))</f>
        <v>1</v>
      </c>
      <c r="YZ10">
        <f>IF(SUM(Dissimilarity!YZ13)&gt;0,1,IF(Dissimilarity!YZ13="X",1,0))</f>
        <v>0</v>
      </c>
      <c r="ZA10">
        <f>IF(SUM(Dissimilarity!ZA13)&gt;0,1,IF(Dissimilarity!ZA13="X",1,0))</f>
        <v>0</v>
      </c>
      <c r="ZB10">
        <f>IF(SUM(Dissimilarity!ZB13)&gt;0,1,IF(Dissimilarity!ZB13="X",1,0))</f>
        <v>1</v>
      </c>
      <c r="ZC10">
        <f>IF(SUM(Dissimilarity!ZC13)&gt;0,1,IF(Dissimilarity!ZC13="X",1,0))</f>
        <v>1</v>
      </c>
      <c r="ZD10">
        <f>IF(SUM(Dissimilarity!ZD13)&gt;0,1,IF(Dissimilarity!ZD13="X",1,0))</f>
        <v>1</v>
      </c>
      <c r="ZE10">
        <f>IF(SUM(Dissimilarity!ZE13)&gt;0,1,IF(Dissimilarity!ZE13="X",1,0))</f>
        <v>0</v>
      </c>
      <c r="ZF10">
        <f>IF(SUM(Dissimilarity!ZF13)&gt;0,1,IF(Dissimilarity!ZF13="X",1,0))</f>
        <v>1</v>
      </c>
      <c r="ZG10">
        <f>IF(SUM(Dissimilarity!ZG13)&gt;0,1,IF(Dissimilarity!ZG13="X",1,0))</f>
        <v>0</v>
      </c>
      <c r="ZH10">
        <f>IF(SUM(Dissimilarity!ZH13)&gt;0,1,IF(Dissimilarity!ZH13="X",1,0))</f>
        <v>1</v>
      </c>
      <c r="ZI10">
        <f>IF(SUM(Dissimilarity!ZI13)&gt;0,1,IF(Dissimilarity!ZI13="X",1,0))</f>
        <v>0</v>
      </c>
      <c r="ZJ10">
        <f>IF(SUM(Dissimilarity!ZJ13)&gt;0,1,IF(Dissimilarity!ZJ13="X",1,0))</f>
        <v>1</v>
      </c>
      <c r="ZK10">
        <f>IF(SUM(Dissimilarity!ZK13)&gt;0,1,IF(Dissimilarity!ZK13="X",1,0))</f>
        <v>1</v>
      </c>
      <c r="ZL10">
        <f>IF(SUM(Dissimilarity!ZL13)&gt;0,1,IF(Dissimilarity!ZL13="X",1,0))</f>
        <v>1</v>
      </c>
      <c r="ZM10">
        <f>IF(SUM(Dissimilarity!ZM13)&gt;0,1,IF(Dissimilarity!ZM13="X",1,0))</f>
        <v>0</v>
      </c>
      <c r="ZN10">
        <f>IF(SUM(Dissimilarity!ZN13)&gt;0,1,IF(Dissimilarity!ZN13="X",1,0))</f>
        <v>1</v>
      </c>
      <c r="ZO10">
        <f>IF(SUM(Dissimilarity!ZO13)&gt;0,1,IF(Dissimilarity!ZO13="X",1,0))</f>
        <v>0</v>
      </c>
      <c r="ZP10">
        <f>IF(SUM(Dissimilarity!ZP13)&gt;0,1,IF(Dissimilarity!ZP13="X",1,0))</f>
        <v>1</v>
      </c>
      <c r="ZQ10">
        <f>IF(SUM(Dissimilarity!ZQ13)&gt;0,1,IF(Dissimilarity!ZQ13="X",1,0))</f>
        <v>1</v>
      </c>
      <c r="ZR10">
        <f>IF(SUM(Dissimilarity!ZR13)&gt;0,1,IF(Dissimilarity!ZR13="X",1,0))</f>
        <v>0</v>
      </c>
      <c r="ZS10">
        <f>IF(SUM(Dissimilarity!ZS13)&gt;0,1,IF(Dissimilarity!ZS13="X",1,0))</f>
        <v>1</v>
      </c>
      <c r="ZT10">
        <f>IF(SUM(Dissimilarity!ZT13)&gt;0,1,IF(Dissimilarity!ZT13="X",1,0))</f>
        <v>1</v>
      </c>
      <c r="ZU10">
        <f>IF(SUM(Dissimilarity!ZU13)&gt;0,1,IF(Dissimilarity!ZU13="X",1,0))</f>
        <v>0</v>
      </c>
      <c r="ZV10">
        <f>IF(SUM(Dissimilarity!ZV13)&gt;0,1,IF(Dissimilarity!ZV13="X",1,0))</f>
        <v>1</v>
      </c>
      <c r="ZW10">
        <f>IF(SUM(Dissimilarity!ZW13)&gt;0,1,IF(Dissimilarity!ZW13="X",1,0))</f>
        <v>0</v>
      </c>
      <c r="ZX10">
        <f>IF(SUM(Dissimilarity!ZX13)&gt;0,1,IF(Dissimilarity!ZX13="X",1,0))</f>
        <v>0</v>
      </c>
      <c r="ZY10">
        <f>IF(SUM(Dissimilarity!ZY13)&gt;0,1,IF(Dissimilarity!ZY13="X",1,0))</f>
        <v>0</v>
      </c>
      <c r="ZZ10">
        <f>IF(SUM(Dissimilarity!ZZ13)&gt;0,1,IF(Dissimilarity!ZZ13="X",1,0))</f>
        <v>0</v>
      </c>
      <c r="AAA10">
        <f>IF(SUM(Dissimilarity!AAA13)&gt;0,1,IF(Dissimilarity!AAA13="X",1,0))</f>
        <v>0</v>
      </c>
      <c r="AAB10">
        <f>IF(SUM(Dissimilarity!AAB13)&gt;0,1,IF(Dissimilarity!AAB13="X",1,0))</f>
        <v>0</v>
      </c>
      <c r="AAC10">
        <f>IF(SUM(Dissimilarity!AAC13)&gt;0,1,IF(Dissimilarity!AAC13="X",1,0))</f>
        <v>1</v>
      </c>
      <c r="AAD10">
        <f>IF(SUM(Dissimilarity!AAD13)&gt;0,1,IF(Dissimilarity!AAD13="X",1,0))</f>
        <v>0</v>
      </c>
      <c r="AAE10">
        <f>IF(SUM(Dissimilarity!AAE13)&gt;0,1,IF(Dissimilarity!AAE13="X",1,0))</f>
        <v>0</v>
      </c>
      <c r="AAF10">
        <f>IF(SUM(Dissimilarity!AAF13)&gt;0,1,IF(Dissimilarity!AAF13="X",1,0))</f>
        <v>1</v>
      </c>
      <c r="AAG10">
        <f>IF(SUM(Dissimilarity!AAG13)&gt;0,1,IF(Dissimilarity!AAG13="X",1,0))</f>
        <v>0</v>
      </c>
      <c r="AAH10">
        <f>IF(SUM(Dissimilarity!AAH13)&gt;0,1,IF(Dissimilarity!AAH13="X",1,0))</f>
        <v>1</v>
      </c>
      <c r="AAI10">
        <f>IF(SUM(Dissimilarity!AAI13)&gt;0,1,IF(Dissimilarity!AAI13="X",1,0))</f>
        <v>0</v>
      </c>
      <c r="AAJ10">
        <f>IF(SUM(Dissimilarity!AAJ13)&gt;0,1,IF(Dissimilarity!AAJ13="X",1,0))</f>
        <v>0</v>
      </c>
      <c r="AAK10">
        <f>IF(SUM(Dissimilarity!AAK13)&gt;0,1,IF(Dissimilarity!AAK13="X",1,0))</f>
        <v>1</v>
      </c>
      <c r="AAL10">
        <f>IF(SUM(Dissimilarity!AAL13)&gt;0,1,IF(Dissimilarity!AAL13="X",1,0))</f>
        <v>0</v>
      </c>
      <c r="AAM10">
        <f>IF(SUM(Dissimilarity!AAM13)&gt;0,1,IF(Dissimilarity!AAM13="X",1,0))</f>
        <v>1</v>
      </c>
      <c r="AAN10">
        <f>IF(SUM(Dissimilarity!AAN13)&gt;0,1,IF(Dissimilarity!AAN13="X",1,0))</f>
        <v>0</v>
      </c>
      <c r="AAO10">
        <f>IF(SUM(Dissimilarity!AAO13)&gt;0,1,IF(Dissimilarity!AAO13="X",1,0))</f>
        <v>0</v>
      </c>
      <c r="AAP10">
        <f>IF(SUM(Dissimilarity!AAP13)&gt;0,1,IF(Dissimilarity!AAP13="X",1,0))</f>
        <v>0</v>
      </c>
      <c r="AAQ10">
        <f>IF(SUM(Dissimilarity!AAQ13)&gt;0,1,IF(Dissimilarity!AAQ13="X",1,0))</f>
        <v>1</v>
      </c>
      <c r="AAR10">
        <f>IF(SUM(Dissimilarity!AAR13)&gt;0,1,IF(Dissimilarity!AAR13="X",1,0))</f>
        <v>1</v>
      </c>
      <c r="AAS10">
        <f>IF(SUM(Dissimilarity!AAS13)&gt;0,1,IF(Dissimilarity!AAS13="X",1,0))</f>
        <v>0</v>
      </c>
      <c r="AAT10">
        <f>IF(SUM(Dissimilarity!AAT13)&gt;0,1,IF(Dissimilarity!AAT13="X",1,0))</f>
        <v>0</v>
      </c>
      <c r="AAU10">
        <f>IF(SUM(Dissimilarity!AAU13)&gt;0,1,IF(Dissimilarity!AAU13="X",1,0))</f>
        <v>0</v>
      </c>
      <c r="AAV10">
        <f>IF(SUM(Dissimilarity!AAV13)&gt;0,1,IF(Dissimilarity!AAV13="X",1,0))</f>
        <v>0</v>
      </c>
      <c r="AAW10">
        <f>IF(SUM(Dissimilarity!AAW13)&gt;0,1,IF(Dissimilarity!AAW13="X",1,0))</f>
        <v>0</v>
      </c>
      <c r="AAX10">
        <f>IF(SUM(Dissimilarity!AAX13)&gt;0,1,IF(Dissimilarity!AAX13="X",1,0))</f>
        <v>1</v>
      </c>
      <c r="AAY10">
        <f>IF(SUM(Dissimilarity!AAY13)&gt;0,1,IF(Dissimilarity!AAY13="X",1,0))</f>
        <v>1</v>
      </c>
      <c r="AAZ10">
        <f>IF(SUM(Dissimilarity!AAZ13)&gt;0,1,IF(Dissimilarity!AAZ13="X",1,0))</f>
        <v>0</v>
      </c>
      <c r="ABA10">
        <f>IF(SUM(Dissimilarity!ABA13)&gt;0,1,IF(Dissimilarity!ABA13="X",1,0))</f>
        <v>0</v>
      </c>
      <c r="ABB10">
        <f>IF(SUM(Dissimilarity!ABB13)&gt;0,1,IF(Dissimilarity!ABB13="X",1,0))</f>
        <v>0</v>
      </c>
      <c r="ABC10">
        <f>IF(SUM(Dissimilarity!ABC13)&gt;0,1,IF(Dissimilarity!ABC13="X",1,0))</f>
        <v>1</v>
      </c>
      <c r="ABD10">
        <f>IF(SUM(Dissimilarity!ABD13)&gt;0,1,IF(Dissimilarity!ABD13="X",1,0))</f>
        <v>0</v>
      </c>
      <c r="ABE10">
        <f>IF(SUM(Dissimilarity!ABE13)&gt;0,1,IF(Dissimilarity!ABE13="X",1,0))</f>
        <v>1</v>
      </c>
      <c r="ABF10">
        <f>IF(SUM(Dissimilarity!ABF13)&gt;0,1,IF(Dissimilarity!ABF13="X",1,0))</f>
        <v>1</v>
      </c>
      <c r="ABG10">
        <f>IF(SUM(Dissimilarity!ABG13)&gt;0,1,IF(Dissimilarity!ABG13="X",1,0))</f>
        <v>1</v>
      </c>
      <c r="ABH10">
        <f>IF(SUM(Dissimilarity!ABH13)&gt;0,1,IF(Dissimilarity!ABH13="X",1,0))</f>
        <v>0</v>
      </c>
      <c r="ABI10">
        <f>IF(SUM(Dissimilarity!ABI13)&gt;0,1,IF(Dissimilarity!ABI13="X",1,0))</f>
        <v>1</v>
      </c>
      <c r="ABJ10">
        <f>IF(SUM(Dissimilarity!ABJ13)&gt;0,1,IF(Dissimilarity!ABJ13="X",1,0))</f>
        <v>1</v>
      </c>
      <c r="ABK10">
        <f>IF(SUM(Dissimilarity!ABK13)&gt;0,1,IF(Dissimilarity!ABK13="X",1,0))</f>
        <v>0</v>
      </c>
      <c r="ABL10">
        <f>IF(SUM(Dissimilarity!ABL13)&gt;0,1,IF(Dissimilarity!ABL13="X",1,0))</f>
        <v>1</v>
      </c>
      <c r="ABM10">
        <f>IF(SUM(Dissimilarity!ABM13)&gt;0,1,IF(Dissimilarity!ABM13="X",1,0))</f>
        <v>0</v>
      </c>
      <c r="ABN10">
        <f>IF(SUM(Dissimilarity!ABN13)&gt;0,1,IF(Dissimilarity!ABN13="X",1,0))</f>
        <v>0</v>
      </c>
      <c r="ABO10">
        <f>IF(SUM(Dissimilarity!ABO13)&gt;0,1,IF(Dissimilarity!ABO13="X",1,0))</f>
        <v>0</v>
      </c>
      <c r="ABP10">
        <f>IF(SUM(Dissimilarity!ABP13)&gt;0,1,IF(Dissimilarity!ABP13="X",1,0))</f>
        <v>1</v>
      </c>
      <c r="ABQ10">
        <f>IF(SUM(Dissimilarity!ABQ13)&gt;0,1,IF(Dissimilarity!ABQ13="X",1,0))</f>
        <v>1</v>
      </c>
      <c r="ABR10">
        <f>IF(SUM(Dissimilarity!ABR13)&gt;0,1,IF(Dissimilarity!ABR13="X",1,0))</f>
        <v>0</v>
      </c>
      <c r="ABS10">
        <f>IF(SUM(Dissimilarity!ABS13)&gt;0,1,IF(Dissimilarity!ABS13="X",1,0))</f>
        <v>1</v>
      </c>
      <c r="ABT10">
        <f>IF(SUM(Dissimilarity!ABT13)&gt;0,1,IF(Dissimilarity!ABT13="X",1,0))</f>
        <v>1</v>
      </c>
      <c r="ABU10">
        <f>IF(SUM(Dissimilarity!ABU13)&gt;0,1,IF(Dissimilarity!ABU13="X",1,0))</f>
        <v>0</v>
      </c>
      <c r="ABV10">
        <f>IF(SUM(Dissimilarity!ABV13)&gt;0,1,IF(Dissimilarity!ABV13="X",1,0))</f>
        <v>0</v>
      </c>
      <c r="ABW10">
        <f>IF(SUM(Dissimilarity!ABW13)&gt;0,1,IF(Dissimilarity!ABW13="X",1,0))</f>
        <v>0</v>
      </c>
      <c r="ABX10">
        <f>IF(SUM(Dissimilarity!ABX13)&gt;0,1,IF(Dissimilarity!ABX13="X",1,0))</f>
        <v>0</v>
      </c>
      <c r="ABY10">
        <f>IF(SUM(Dissimilarity!ABY13)&gt;0,1,IF(Dissimilarity!ABY13="X",1,0))</f>
        <v>1</v>
      </c>
      <c r="ABZ10">
        <f>IF(SUM(Dissimilarity!ABZ13)&gt;0,1,IF(Dissimilarity!ABZ13="X",1,0))</f>
        <v>1</v>
      </c>
      <c r="ACA10">
        <f>IF(SUM(Dissimilarity!ACA13)&gt;0,1,IF(Dissimilarity!ACA13="X",1,0))</f>
        <v>0</v>
      </c>
      <c r="ACB10">
        <f>IF(SUM(Dissimilarity!ACB13)&gt;0,1,IF(Dissimilarity!ACB13="X",1,0))</f>
        <v>0</v>
      </c>
      <c r="ACC10">
        <f>IF(SUM(Dissimilarity!ACC13)&gt;0,1,IF(Dissimilarity!ACC13="X",1,0))</f>
        <v>0</v>
      </c>
      <c r="ACD10">
        <f>IF(SUM(Dissimilarity!ACD13)&gt;0,1,IF(Dissimilarity!ACD13="X",1,0))</f>
        <v>1</v>
      </c>
      <c r="ACE10">
        <f>IF(SUM(Dissimilarity!ACE13)&gt;0,1,IF(Dissimilarity!ACE13="X",1,0))</f>
        <v>1</v>
      </c>
      <c r="ACF10">
        <f>IF(SUM(Dissimilarity!ACF13)&gt;0,1,IF(Dissimilarity!ACF13="X",1,0))</f>
        <v>0</v>
      </c>
      <c r="ACG10">
        <f>IF(SUM(Dissimilarity!ACG13)&gt;0,1,IF(Dissimilarity!ACG13="X",1,0))</f>
        <v>0</v>
      </c>
      <c r="ACH10">
        <f>IF(SUM(Dissimilarity!ACH13)&gt;0,1,IF(Dissimilarity!ACH13="X",1,0))</f>
        <v>1</v>
      </c>
      <c r="ACI10">
        <f>IF(SUM(Dissimilarity!ACI13)&gt;0,1,IF(Dissimilarity!ACI13="X",1,0))</f>
        <v>1</v>
      </c>
      <c r="ACJ10">
        <f>IF(SUM(Dissimilarity!ACJ13)&gt;0,1,IF(Dissimilarity!ACJ13="X",1,0))</f>
        <v>1</v>
      </c>
      <c r="ACK10">
        <f>IF(SUM(Dissimilarity!ACK13)&gt;0,1,IF(Dissimilarity!ACK13="X",1,0))</f>
        <v>1</v>
      </c>
      <c r="ACL10">
        <f>IF(SUM(Dissimilarity!ACL13)&gt;0,1,IF(Dissimilarity!ACL13="X",1,0))</f>
        <v>0</v>
      </c>
      <c r="ACM10">
        <f>IF(SUM(Dissimilarity!ACM13)&gt;0,1,IF(Dissimilarity!ACM13="X",1,0))</f>
        <v>1</v>
      </c>
      <c r="ACN10">
        <f>IF(SUM(Dissimilarity!ACN13)&gt;0,1,IF(Dissimilarity!ACN13="X",1,0))</f>
        <v>0</v>
      </c>
      <c r="ACO10">
        <f>IF(SUM(Dissimilarity!ACO13)&gt;0,1,IF(Dissimilarity!ACO13="X",1,0))</f>
        <v>0</v>
      </c>
      <c r="ACP10">
        <f>IF(SUM(Dissimilarity!ACP13)&gt;0,1,IF(Dissimilarity!ACP13="X",1,0))</f>
        <v>0</v>
      </c>
      <c r="ACQ10">
        <f>IF(SUM(Dissimilarity!ACQ13)&gt;0,1,IF(Dissimilarity!ACQ13="X",1,0))</f>
        <v>0</v>
      </c>
      <c r="ACR10">
        <f>IF(SUM(Dissimilarity!ACR13)&gt;0,1,IF(Dissimilarity!ACR13="X",1,0))</f>
        <v>0</v>
      </c>
      <c r="ACS10">
        <f>IF(SUM(Dissimilarity!ACS13)&gt;0,1,IF(Dissimilarity!ACS13="X",1,0))</f>
        <v>1</v>
      </c>
      <c r="ACT10">
        <f>IF(SUM(Dissimilarity!ACT13)&gt;0,1,IF(Dissimilarity!ACT13="X",1,0))</f>
        <v>1</v>
      </c>
      <c r="ACU10">
        <f>IF(SUM(Dissimilarity!ACU13)&gt;0,1,IF(Dissimilarity!ACU13="X",1,0))</f>
        <v>0</v>
      </c>
      <c r="ACV10">
        <f>IF(SUM(Dissimilarity!ACV13)&gt;0,1,IF(Dissimilarity!ACV13="X",1,0))</f>
        <v>0</v>
      </c>
      <c r="ACW10">
        <f>IF(SUM(Dissimilarity!ACW13)&gt;0,1,IF(Dissimilarity!ACW13="X",1,0))</f>
        <v>0</v>
      </c>
      <c r="ACX10">
        <f>IF(SUM(Dissimilarity!ACX13)&gt;0,1,IF(Dissimilarity!ACX13="X",1,0))</f>
        <v>0</v>
      </c>
      <c r="ACY10">
        <f>IF(SUM(Dissimilarity!ACY13)&gt;0,1,IF(Dissimilarity!ACY13="X",1,0))</f>
        <v>0</v>
      </c>
      <c r="ACZ10">
        <f>IF(SUM(Dissimilarity!ACZ13)&gt;0,1,IF(Dissimilarity!ACZ13="X",1,0))</f>
        <v>0</v>
      </c>
      <c r="ADA10">
        <f>IF(SUM(Dissimilarity!ADA13)&gt;0,1,IF(Dissimilarity!ADA13="X",1,0))</f>
        <v>0</v>
      </c>
      <c r="ADB10">
        <f>IF(SUM(Dissimilarity!ADB13)&gt;0,1,IF(Dissimilarity!ADB13="X",1,0))</f>
        <v>0</v>
      </c>
      <c r="ADC10">
        <f>IF(SUM(Dissimilarity!ADC13)&gt;0,1,IF(Dissimilarity!ADC13="X",1,0))</f>
        <v>1</v>
      </c>
      <c r="ADD10">
        <f>IF(SUM(Dissimilarity!ADD13)&gt;0,1,IF(Dissimilarity!ADD13="X",1,0))</f>
        <v>1</v>
      </c>
      <c r="ADE10">
        <f>IF(SUM(Dissimilarity!ADE13)&gt;0,1,IF(Dissimilarity!ADE13="X",1,0))</f>
        <v>0</v>
      </c>
      <c r="ADF10">
        <f>IF(SUM(Dissimilarity!ADF13)&gt;0,1,IF(Dissimilarity!ADF13="X",1,0))</f>
        <v>1</v>
      </c>
      <c r="ADG10">
        <f>IF(SUM(Dissimilarity!ADG13)&gt;0,1,IF(Dissimilarity!ADG13="X",1,0))</f>
        <v>0</v>
      </c>
      <c r="ADH10">
        <f>IF(SUM(Dissimilarity!ADH13)&gt;0,1,IF(Dissimilarity!ADH13="X",1,0))</f>
        <v>0</v>
      </c>
      <c r="ADI10">
        <f>IF(SUM(Dissimilarity!ADI13)&gt;0,1,IF(Dissimilarity!ADI13="X",1,0))</f>
        <v>0</v>
      </c>
      <c r="ADJ10">
        <f>IF(SUM(Dissimilarity!ADJ13)&gt;0,1,IF(Dissimilarity!ADJ13="X",1,0))</f>
        <v>1</v>
      </c>
      <c r="ADK10">
        <f>IF(SUM(Dissimilarity!ADK13)&gt;0,1,IF(Dissimilarity!ADK13="X",1,0))</f>
        <v>1</v>
      </c>
      <c r="ADL10">
        <f>IF(SUM(Dissimilarity!ADL13)&gt;0,1,IF(Dissimilarity!ADL13="X",1,0))</f>
        <v>0</v>
      </c>
      <c r="ADM10">
        <f>IF(SUM(Dissimilarity!ADM13)&gt;0,1,IF(Dissimilarity!ADM13="X",1,0))</f>
        <v>0</v>
      </c>
      <c r="ADN10">
        <f>IF(SUM(Dissimilarity!ADN13)&gt;0,1,IF(Dissimilarity!ADN13="X",1,0))</f>
        <v>0</v>
      </c>
      <c r="ADO10">
        <f>IF(SUM(Dissimilarity!ADO13)&gt;0,1,IF(Dissimilarity!ADO13="X",1,0))</f>
        <v>0</v>
      </c>
      <c r="ADP10">
        <f>IF(SUM(Dissimilarity!ADP13)&gt;0,1,IF(Dissimilarity!ADP13="X",1,0))</f>
        <v>1</v>
      </c>
      <c r="ADQ10">
        <f>IF(SUM(Dissimilarity!ADQ13)&gt;0,1,IF(Dissimilarity!ADQ13="X",1,0))</f>
        <v>1</v>
      </c>
      <c r="ADR10">
        <f>IF(SUM(Dissimilarity!ADR13)&gt;0,1,IF(Dissimilarity!ADR13="X",1,0))</f>
        <v>0</v>
      </c>
      <c r="ADS10">
        <f>IF(SUM(Dissimilarity!ADS13)&gt;0,1,IF(Dissimilarity!ADS13="X",1,0))</f>
        <v>1</v>
      </c>
      <c r="ADT10">
        <f>IF(SUM(Dissimilarity!ADT13)&gt;0,1,IF(Dissimilarity!ADT13="X",1,0))</f>
        <v>0</v>
      </c>
      <c r="ADU10">
        <f>IF(SUM(Dissimilarity!ADU13)&gt;0,1,IF(Dissimilarity!ADU13="X",1,0))</f>
        <v>1</v>
      </c>
      <c r="ADV10">
        <f>IF(SUM(Dissimilarity!ADV13)&gt;0,1,IF(Dissimilarity!ADV13="X",1,0))</f>
        <v>0</v>
      </c>
      <c r="ADW10">
        <f>IF(SUM(Dissimilarity!ADW13)&gt;0,1,IF(Dissimilarity!ADW13="X",1,0))</f>
        <v>1</v>
      </c>
      <c r="ADX10">
        <f>IF(SUM(Dissimilarity!ADX13)&gt;0,1,IF(Dissimilarity!ADX13="X",1,0))</f>
        <v>0</v>
      </c>
      <c r="ADY10">
        <f>IF(SUM(Dissimilarity!ADY13)&gt;0,1,IF(Dissimilarity!ADY13="X",1,0))</f>
        <v>1</v>
      </c>
      <c r="ADZ10">
        <f>IF(SUM(Dissimilarity!ADZ13)&gt;0,1,IF(Dissimilarity!ADZ13="X",1,0))</f>
        <v>0</v>
      </c>
      <c r="AEA10">
        <f>IF(SUM(Dissimilarity!AEA13)&gt;0,1,IF(Dissimilarity!AEA13="X",1,0))</f>
        <v>0</v>
      </c>
      <c r="AEB10">
        <f>IF(SUM(Dissimilarity!AEB13)&gt;0,1,IF(Dissimilarity!AEB13="X",1,0))</f>
        <v>0</v>
      </c>
      <c r="AEC10">
        <f>IF(SUM(Dissimilarity!AEC13)&gt;0,1,IF(Dissimilarity!AEC13="X",1,0))</f>
        <v>0</v>
      </c>
      <c r="AED10">
        <f>IF(SUM(Dissimilarity!AED13)&gt;0,1,IF(Dissimilarity!AED13="X",1,0))</f>
        <v>1</v>
      </c>
      <c r="AEE10">
        <f>IF(SUM(Dissimilarity!AEE13)&gt;0,1,IF(Dissimilarity!AEE13="X",1,0))</f>
        <v>1</v>
      </c>
      <c r="AEF10">
        <f>IF(SUM(Dissimilarity!AEF13)&gt;0,1,IF(Dissimilarity!AEF13="X",1,0))</f>
        <v>0</v>
      </c>
      <c r="AEG10">
        <f>IF(SUM(Dissimilarity!AEG13)&gt;0,1,IF(Dissimilarity!AEG13="X",1,0))</f>
        <v>1</v>
      </c>
      <c r="AEH10">
        <f>IF(SUM(Dissimilarity!AEH13)&gt;0,1,IF(Dissimilarity!AEH13="X",1,0))</f>
        <v>1</v>
      </c>
      <c r="AEI10">
        <f>IF(SUM(Dissimilarity!AEI13)&gt;0,1,IF(Dissimilarity!AEI13="X",1,0))</f>
        <v>0</v>
      </c>
      <c r="AEJ10">
        <f>IF(SUM(Dissimilarity!AEJ13)&gt;0,1,IF(Dissimilarity!AEJ13="X",1,0))</f>
        <v>1</v>
      </c>
      <c r="AEK10">
        <f>IF(SUM(Dissimilarity!AEK13)&gt;0,1,IF(Dissimilarity!AEK13="X",1,0))</f>
        <v>0</v>
      </c>
      <c r="AEL10">
        <f>IF(SUM(Dissimilarity!AEL13)&gt;0,1,IF(Dissimilarity!AEL13="X",1,0))</f>
        <v>0</v>
      </c>
      <c r="AEM10">
        <f>IF(SUM(Dissimilarity!AEM13)&gt;0,1,IF(Dissimilarity!AEM13="X",1,0))</f>
        <v>0</v>
      </c>
      <c r="AEN10">
        <f>IF(SUM(Dissimilarity!AEN13)&gt;0,1,IF(Dissimilarity!AEN13="X",1,0))</f>
        <v>1</v>
      </c>
      <c r="AEO10">
        <f>IF(SUM(Dissimilarity!AEO13)&gt;0,1,IF(Dissimilarity!AEO13="X",1,0))</f>
        <v>0</v>
      </c>
      <c r="AEP10">
        <f>IF(SUM(Dissimilarity!AEP13)&gt;0,1,IF(Dissimilarity!AEP13="X",1,0))</f>
        <v>0</v>
      </c>
      <c r="AEQ10">
        <f>IF(SUM(Dissimilarity!AEQ13)&gt;0,1,IF(Dissimilarity!AEQ13="X",1,0))</f>
        <v>1</v>
      </c>
      <c r="AER10">
        <f>IF(SUM(Dissimilarity!AER13)&gt;0,1,IF(Dissimilarity!AER13="X",1,0))</f>
        <v>0</v>
      </c>
      <c r="AES10">
        <f>IF(SUM(Dissimilarity!AES13)&gt;0,1,IF(Dissimilarity!AES13="X",1,0))</f>
        <v>0</v>
      </c>
      <c r="AET10">
        <f>IF(SUM(Dissimilarity!AET13)&gt;0,1,IF(Dissimilarity!AET13="X",1,0))</f>
        <v>0</v>
      </c>
      <c r="AEU10">
        <f>IF(SUM(Dissimilarity!AEU13)&gt;0,1,IF(Dissimilarity!AEU13="X",1,0))</f>
        <v>1</v>
      </c>
      <c r="AEV10">
        <f>IF(SUM(Dissimilarity!AEV13)&gt;0,1,IF(Dissimilarity!AEV13="X",1,0))</f>
        <v>1</v>
      </c>
      <c r="AEW10">
        <f>IF(SUM(Dissimilarity!AEW13)&gt;0,1,IF(Dissimilarity!AEW13="X",1,0))</f>
        <v>1</v>
      </c>
      <c r="AEX10">
        <f>IF(SUM(Dissimilarity!AEX13)&gt;0,1,IF(Dissimilarity!AEX13="X",1,0))</f>
        <v>0</v>
      </c>
      <c r="AEY10">
        <f>IF(SUM(Dissimilarity!AEY13)&gt;0,1,IF(Dissimilarity!AEY13="X",1,0))</f>
        <v>0</v>
      </c>
      <c r="AEZ10">
        <f>IF(SUM(Dissimilarity!AEZ13)&gt;0,1,IF(Dissimilarity!AEZ13="X",1,0))</f>
        <v>1</v>
      </c>
      <c r="AFA10">
        <f>IF(SUM(Dissimilarity!AFA13)&gt;0,1,IF(Dissimilarity!AFA13="X",1,0))</f>
        <v>0</v>
      </c>
      <c r="AFB10">
        <f>IF(SUM(Dissimilarity!AFB13)&gt;0,1,IF(Dissimilarity!AFB13="X",1,0))</f>
        <v>0</v>
      </c>
      <c r="AFC10">
        <f>IF(SUM(Dissimilarity!AFC13)&gt;0,1,IF(Dissimilarity!AFC13="X",1,0))</f>
        <v>1</v>
      </c>
      <c r="AFD10">
        <f>IF(SUM(Dissimilarity!AFD13)&gt;0,1,IF(Dissimilarity!AFD13="X",1,0))</f>
        <v>1</v>
      </c>
      <c r="AFE10">
        <f>IF(SUM(Dissimilarity!AFE13)&gt;0,1,IF(Dissimilarity!AFE13="X",1,0))</f>
        <v>1</v>
      </c>
      <c r="AFF10">
        <f>IF(SUM(Dissimilarity!AFF13)&gt;0,1,IF(Dissimilarity!AFF13="X",1,0))</f>
        <v>0</v>
      </c>
      <c r="AFG10">
        <f>IF(SUM(Dissimilarity!AFG13)&gt;0,1,IF(Dissimilarity!AFG13="X",1,0))</f>
        <v>0</v>
      </c>
      <c r="AFH10">
        <f>IF(SUM(Dissimilarity!AFH13)&gt;0,1,IF(Dissimilarity!AFH13="X",1,0))</f>
        <v>0</v>
      </c>
      <c r="AFI10">
        <f>IF(SUM(Dissimilarity!AFI13)&gt;0,1,IF(Dissimilarity!AFI13="X",1,0))</f>
        <v>1</v>
      </c>
      <c r="AFJ10">
        <f>IF(SUM(Dissimilarity!AFJ13)&gt;0,1,IF(Dissimilarity!AFJ13="X",1,0))</f>
        <v>0</v>
      </c>
      <c r="AFK10">
        <f>IF(SUM(Dissimilarity!AFK13)&gt;0,1,IF(Dissimilarity!AFK13="X",1,0))</f>
        <v>0</v>
      </c>
      <c r="AFL10">
        <f>IF(SUM(Dissimilarity!AFL13)&gt;0,1,IF(Dissimilarity!AFL13="X",1,0))</f>
        <v>1</v>
      </c>
      <c r="AFM10">
        <f>IF(SUM(Dissimilarity!AFM13)&gt;0,1,IF(Dissimilarity!AFM13="X",1,0))</f>
        <v>0</v>
      </c>
      <c r="AFN10">
        <f>IF(SUM(Dissimilarity!AFN13)&gt;0,1,IF(Dissimilarity!AFN13="X",1,0))</f>
        <v>0</v>
      </c>
      <c r="AFO10">
        <f>IF(SUM(Dissimilarity!AFO13)&gt;0,1,IF(Dissimilarity!AFO13="X",1,0))</f>
        <v>0</v>
      </c>
      <c r="AFP10">
        <f>IF(SUM(Dissimilarity!AFP13)&gt;0,1,IF(Dissimilarity!AFP13="X",1,0))</f>
        <v>0</v>
      </c>
      <c r="AFQ10">
        <f>IF(SUM(Dissimilarity!AFQ13)&gt;0,1,IF(Dissimilarity!AFQ13="X",1,0))</f>
        <v>1</v>
      </c>
      <c r="AFR10">
        <f>IF(SUM(Dissimilarity!AFR13)&gt;0,1,IF(Dissimilarity!AFR13="X",1,0))</f>
        <v>0</v>
      </c>
      <c r="AFS10">
        <f>IF(SUM(Dissimilarity!AFS13)&gt;0,1,IF(Dissimilarity!AFS13="X",1,0))</f>
        <v>0</v>
      </c>
      <c r="AFT10">
        <f>IF(SUM(Dissimilarity!AFT13)&gt;0,1,IF(Dissimilarity!AFT13="X",1,0))</f>
        <v>1</v>
      </c>
      <c r="AFU10">
        <f>IF(SUM(Dissimilarity!AFU13)&gt;0,1,IF(Dissimilarity!AFU13="X",1,0))</f>
        <v>1</v>
      </c>
      <c r="AFV10">
        <f>IF(SUM(Dissimilarity!AFV13)&gt;0,1,IF(Dissimilarity!AFV13="X",1,0))</f>
        <v>0</v>
      </c>
      <c r="AFW10">
        <f>IF(SUM(Dissimilarity!AFW13)&gt;0,1,IF(Dissimilarity!AFW13="X",1,0))</f>
        <v>0</v>
      </c>
      <c r="AFX10">
        <f>IF(SUM(Dissimilarity!AFX13)&gt;0,1,IF(Dissimilarity!AFX13="X",1,0))</f>
        <v>0</v>
      </c>
      <c r="AFY10">
        <f>IF(SUM(Dissimilarity!AFY13)&gt;0,1,IF(Dissimilarity!AFY13="X",1,0))</f>
        <v>0</v>
      </c>
      <c r="AFZ10">
        <f>IF(SUM(Dissimilarity!AFZ13)&gt;0,1,IF(Dissimilarity!AFZ13="X",1,0))</f>
        <v>1</v>
      </c>
      <c r="AGA10">
        <f>IF(SUM(Dissimilarity!AGA13)&gt;0,1,IF(Dissimilarity!AGA13="X",1,0))</f>
        <v>0</v>
      </c>
      <c r="AGB10">
        <f>IF(SUM(Dissimilarity!AGB13)&gt;0,1,IF(Dissimilarity!AGB13="X",1,0))</f>
        <v>0</v>
      </c>
      <c r="AGC10">
        <f>IF(SUM(Dissimilarity!AGC13)&gt;0,1,IF(Dissimilarity!AGC13="X",1,0))</f>
        <v>1</v>
      </c>
      <c r="AGD10">
        <f>IF(SUM(Dissimilarity!AGD13)&gt;0,1,IF(Dissimilarity!AGD13="X",1,0))</f>
        <v>0</v>
      </c>
      <c r="AGE10">
        <f>IF(SUM(Dissimilarity!AGE13)&gt;0,1,IF(Dissimilarity!AGE13="X",1,0))</f>
        <v>1</v>
      </c>
      <c r="AGF10">
        <f>IF(SUM(Dissimilarity!AGF13)&gt;0,1,IF(Dissimilarity!AGF13="X",1,0))</f>
        <v>0</v>
      </c>
      <c r="AGG10">
        <f>IF(SUM(Dissimilarity!AGG13)&gt;0,1,IF(Dissimilarity!AGG13="X",1,0))</f>
        <v>1</v>
      </c>
      <c r="AGH10">
        <f>IF(SUM(Dissimilarity!AGH13)&gt;0,1,IF(Dissimilarity!AGH13="X",1,0))</f>
        <v>0</v>
      </c>
      <c r="AGI10">
        <f>IF(SUM(Dissimilarity!AGI13)&gt;0,1,IF(Dissimilarity!AGI13="X",1,0))</f>
        <v>0</v>
      </c>
      <c r="AGJ10">
        <f>IF(SUM(Dissimilarity!AGJ13)&gt;0,1,IF(Dissimilarity!AGJ13="X",1,0))</f>
        <v>1</v>
      </c>
      <c r="AGK10">
        <f>IF(SUM(Dissimilarity!AGK13)&gt;0,1,IF(Dissimilarity!AGK13="X",1,0))</f>
        <v>1</v>
      </c>
      <c r="AGL10">
        <f>IF(SUM(Dissimilarity!AGL13)&gt;0,1,IF(Dissimilarity!AGL13="X",1,0))</f>
        <v>0</v>
      </c>
      <c r="AGM10">
        <f>IF(SUM(Dissimilarity!AGM13)&gt;0,1,IF(Dissimilarity!AGM13="X",1,0))</f>
        <v>0</v>
      </c>
      <c r="AGN10">
        <f>IF(SUM(Dissimilarity!AGN13)&gt;0,1,IF(Dissimilarity!AGN13="X",1,0))</f>
        <v>0</v>
      </c>
      <c r="AGO10">
        <f>IF(SUM(Dissimilarity!AGO13)&gt;0,1,IF(Dissimilarity!AGO13="X",1,0))</f>
        <v>0</v>
      </c>
      <c r="AGP10">
        <f>IF(SUM(Dissimilarity!AGP13)&gt;0,1,IF(Dissimilarity!AGP13="X",1,0))</f>
        <v>1</v>
      </c>
      <c r="AGQ10">
        <f>IF(SUM(Dissimilarity!AGQ13)&gt;0,1,IF(Dissimilarity!AGQ13="X",1,0))</f>
        <v>0</v>
      </c>
      <c r="AGR10">
        <f>IF(SUM(Dissimilarity!AGR13)&gt;0,1,IF(Dissimilarity!AGR13="X",1,0))</f>
        <v>1</v>
      </c>
      <c r="AGS10">
        <f>IF(SUM(Dissimilarity!AGS13)&gt;0,1,IF(Dissimilarity!AGS13="X",1,0))</f>
        <v>1</v>
      </c>
      <c r="AGT10">
        <f>IF(SUM(Dissimilarity!AGT13)&gt;0,1,IF(Dissimilarity!AGT13="X",1,0))</f>
        <v>1</v>
      </c>
      <c r="AGU10">
        <f>IF(SUM(Dissimilarity!AGU13)&gt;0,1,IF(Dissimilarity!AGU13="X",1,0))</f>
        <v>1</v>
      </c>
      <c r="AGV10">
        <f>IF(SUM(Dissimilarity!AGV13)&gt;0,1,IF(Dissimilarity!AGV13="X",1,0))</f>
        <v>1</v>
      </c>
      <c r="AGW10">
        <f>IF(SUM(Dissimilarity!AGW13)&gt;0,1,IF(Dissimilarity!AGW13="X",1,0))</f>
        <v>0</v>
      </c>
      <c r="AGX10">
        <f>IF(SUM(Dissimilarity!AGX13)&gt;0,1,IF(Dissimilarity!AGX13="X",1,0))</f>
        <v>0</v>
      </c>
      <c r="AGY10">
        <f>IF(SUM(Dissimilarity!AGY13)&gt;0,1,IF(Dissimilarity!AGY13="X",1,0))</f>
        <v>0</v>
      </c>
      <c r="AGZ10">
        <f>IF(SUM(Dissimilarity!AGZ13)&gt;0,1,IF(Dissimilarity!AGZ13="X",1,0))</f>
        <v>0</v>
      </c>
      <c r="AHA10">
        <f>IF(SUM(Dissimilarity!AHA13)&gt;0,1,IF(Dissimilarity!AHA13="X",1,0))</f>
        <v>1</v>
      </c>
      <c r="AHB10">
        <f>IF(SUM(Dissimilarity!AHB13)&gt;0,1,IF(Dissimilarity!AHB13="X",1,0))</f>
        <v>1</v>
      </c>
      <c r="AHC10">
        <f>IF(SUM(Dissimilarity!AHC13)&gt;0,1,IF(Dissimilarity!AHC13="X",1,0))</f>
        <v>1</v>
      </c>
      <c r="AHD10">
        <f>IF(SUM(Dissimilarity!AHD13)&gt;0,1,IF(Dissimilarity!AHD13="X",1,0))</f>
        <v>1</v>
      </c>
      <c r="AHE10">
        <f>IF(SUM(Dissimilarity!AHE13)&gt;0,1,IF(Dissimilarity!AHE13="X",1,0))</f>
        <v>0</v>
      </c>
      <c r="AHF10">
        <f>IF(SUM(Dissimilarity!AHF13)&gt;0,1,IF(Dissimilarity!AHF13="X",1,0))</f>
        <v>0</v>
      </c>
      <c r="AHG10">
        <f>IF(SUM(Dissimilarity!AHG13)&gt;0,1,IF(Dissimilarity!AHG13="X",1,0))</f>
        <v>0</v>
      </c>
      <c r="AHH10">
        <f>IF(SUM(Dissimilarity!AHH13)&gt;0,1,IF(Dissimilarity!AHH13="X",1,0))</f>
        <v>1</v>
      </c>
      <c r="AHI10">
        <f>IF(SUM(Dissimilarity!AHI13)&gt;0,1,IF(Dissimilarity!AHI13="X",1,0))</f>
        <v>1</v>
      </c>
      <c r="AHJ10">
        <f>IF(SUM(Dissimilarity!AHJ13)&gt;0,1,IF(Dissimilarity!AHJ13="X",1,0))</f>
        <v>0</v>
      </c>
      <c r="AHK10">
        <f>IF(SUM(Dissimilarity!AHK13)&gt;0,1,IF(Dissimilarity!AHK13="X",1,0))</f>
        <v>1</v>
      </c>
      <c r="AHL10">
        <f>IF(SUM(Dissimilarity!AHL13)&gt;0,1,IF(Dissimilarity!AHL13="X",1,0))</f>
        <v>0</v>
      </c>
      <c r="AHM10">
        <f>IF(SUM(Dissimilarity!AHM13)&gt;0,1,IF(Dissimilarity!AHM13="X",1,0))</f>
        <v>1</v>
      </c>
      <c r="AHN10">
        <f>IF(SUM(Dissimilarity!AHN13)&gt;0,1,IF(Dissimilarity!AHN13="X",1,0))</f>
        <v>0</v>
      </c>
      <c r="AHO10">
        <f>IF(SUM(Dissimilarity!AHO13)&gt;0,1,IF(Dissimilarity!AHO13="X",1,0))</f>
        <v>0</v>
      </c>
      <c r="AHP10">
        <f>IF(SUM(Dissimilarity!AHP13)&gt;0,1,IF(Dissimilarity!AHP13="X",1,0))</f>
        <v>0</v>
      </c>
      <c r="AHQ10">
        <f>IF(SUM(Dissimilarity!AHQ13)&gt;0,1,IF(Dissimilarity!AHQ13="X",1,0))</f>
        <v>1</v>
      </c>
      <c r="AHR10">
        <f>IF(SUM(Dissimilarity!AHR13)&gt;0,1,IF(Dissimilarity!AHR13="X",1,0))</f>
        <v>1</v>
      </c>
      <c r="AHS10">
        <f>IF(SUM(Dissimilarity!AHS13)&gt;0,1,IF(Dissimilarity!AHS13="X",1,0))</f>
        <v>1</v>
      </c>
      <c r="AHT10">
        <f>IF(SUM(Dissimilarity!AHT13)&gt;0,1,IF(Dissimilarity!AHT13="X",1,0))</f>
        <v>0</v>
      </c>
      <c r="AHU10">
        <f>IF(SUM(Dissimilarity!AHU13)&gt;0,1,IF(Dissimilarity!AHU13="X",1,0))</f>
        <v>1</v>
      </c>
      <c r="AHV10">
        <f>IF(SUM(Dissimilarity!AHV13)&gt;0,1,IF(Dissimilarity!AHV13="X",1,0))</f>
        <v>1</v>
      </c>
      <c r="AHW10">
        <f>IF(SUM(Dissimilarity!AHW13)&gt;0,1,IF(Dissimilarity!AHW13="X",1,0))</f>
        <v>1</v>
      </c>
      <c r="AHX10">
        <f>IF(SUM(Dissimilarity!AHX13)&gt;0,1,IF(Dissimilarity!AHX13="X",1,0))</f>
        <v>1</v>
      </c>
      <c r="AHY10">
        <f>IF(SUM(Dissimilarity!AHY13)&gt;0,1,IF(Dissimilarity!AHY13="X",1,0))</f>
        <v>1</v>
      </c>
      <c r="AHZ10">
        <f>IF(SUM(Dissimilarity!AHZ13)&gt;0,1,IF(Dissimilarity!AHZ13="X",1,0))</f>
        <v>1</v>
      </c>
      <c r="AIA10">
        <f>IF(SUM(Dissimilarity!AIA13)&gt;0,1,IF(Dissimilarity!AIA13="X",1,0))</f>
        <v>0</v>
      </c>
      <c r="AIB10">
        <f>IF(SUM(Dissimilarity!AIB13)&gt;0,1,IF(Dissimilarity!AIB13="X",1,0))</f>
        <v>0</v>
      </c>
      <c r="AIC10">
        <f>IF(SUM(Dissimilarity!AIC13)&gt;0,1,IF(Dissimilarity!AIC13="X",1,0))</f>
        <v>1</v>
      </c>
      <c r="AID10">
        <f>IF(SUM(Dissimilarity!AID13)&gt;0,1,IF(Dissimilarity!AID13="X",1,0))</f>
        <v>1</v>
      </c>
      <c r="AIE10">
        <f>IF(SUM(Dissimilarity!AIE13)&gt;0,1,IF(Dissimilarity!AIE13="X",1,0))</f>
        <v>1</v>
      </c>
      <c r="AIF10">
        <f>IF(SUM(Dissimilarity!AIF13)&gt;0,1,IF(Dissimilarity!AIF13="X",1,0))</f>
        <v>0</v>
      </c>
      <c r="AIG10">
        <f>IF(SUM(Dissimilarity!AIG13)&gt;0,1,IF(Dissimilarity!AIG13="X",1,0))</f>
        <v>0</v>
      </c>
      <c r="AIH10">
        <f>IF(SUM(Dissimilarity!AIH13)&gt;0,1,IF(Dissimilarity!AIH13="X",1,0))</f>
        <v>1</v>
      </c>
      <c r="AII10">
        <f>IF(SUM(Dissimilarity!AII13)&gt;0,1,IF(Dissimilarity!AII13="X",1,0))</f>
        <v>0</v>
      </c>
      <c r="AIJ10">
        <f>IF(SUM(Dissimilarity!AIJ13)&gt;0,1,IF(Dissimilarity!AIJ13="X",1,0))</f>
        <v>1</v>
      </c>
      <c r="AIK10">
        <f>IF(SUM(Dissimilarity!AIK13)&gt;0,1,IF(Dissimilarity!AIK13="X",1,0))</f>
        <v>1</v>
      </c>
      <c r="AIL10">
        <f>IF(SUM(Dissimilarity!AIL13)&gt;0,1,IF(Dissimilarity!AIL13="X",1,0))</f>
        <v>0</v>
      </c>
      <c r="AIM10">
        <f>IF(SUM(Dissimilarity!AIM13)&gt;0,1,IF(Dissimilarity!AIM13="X",1,0))</f>
        <v>0</v>
      </c>
      <c r="AIN10">
        <f>IF(SUM(Dissimilarity!AIN13)&gt;0,1,IF(Dissimilarity!AIN13="X",1,0))</f>
        <v>0</v>
      </c>
      <c r="AIO10">
        <f>IF(SUM(Dissimilarity!AIO13)&gt;0,1,IF(Dissimilarity!AIO13="X",1,0))</f>
        <v>0</v>
      </c>
      <c r="AIP10">
        <f>IF(SUM(Dissimilarity!AIP13)&gt;0,1,IF(Dissimilarity!AIP13="X",1,0))</f>
        <v>0</v>
      </c>
      <c r="AIQ10">
        <f>IF(SUM(Dissimilarity!AIQ13)&gt;0,1,IF(Dissimilarity!AIQ13="X",1,0))</f>
        <v>0</v>
      </c>
      <c r="AIR10">
        <f>IF(SUM(Dissimilarity!AIR13)&gt;0,1,IF(Dissimilarity!AIR13="X",1,0))</f>
        <v>0</v>
      </c>
      <c r="AIS10">
        <f>IF(SUM(Dissimilarity!AIS13)&gt;0,1,IF(Dissimilarity!AIS13="X",1,0))</f>
        <v>1</v>
      </c>
      <c r="AIT10">
        <f>IF(SUM(Dissimilarity!AIT13)&gt;0,1,IF(Dissimilarity!AIT13="X",1,0))</f>
        <v>0</v>
      </c>
      <c r="AIU10">
        <f>IF(SUM(Dissimilarity!AIU13)&gt;0,1,IF(Dissimilarity!AIU13="X",1,0))</f>
        <v>1</v>
      </c>
      <c r="AIV10">
        <f>IF(SUM(Dissimilarity!AIV13)&gt;0,1,IF(Dissimilarity!AIV13="X",1,0))</f>
        <v>0</v>
      </c>
      <c r="AIW10">
        <f>IF(SUM(Dissimilarity!AIW13)&gt;0,1,IF(Dissimilarity!AIW13="X",1,0))</f>
        <v>1</v>
      </c>
      <c r="AIX10">
        <f>IF(SUM(Dissimilarity!AIX13)&gt;0,1,IF(Dissimilarity!AIX13="X",1,0))</f>
        <v>1</v>
      </c>
      <c r="AIY10">
        <f>IF(SUM(Dissimilarity!AIY13)&gt;0,1,IF(Dissimilarity!AIY13="X",1,0))</f>
        <v>0</v>
      </c>
      <c r="AIZ10">
        <f>IF(SUM(Dissimilarity!AIZ13)&gt;0,1,IF(Dissimilarity!AIZ13="X",1,0))</f>
        <v>1</v>
      </c>
      <c r="AJA10">
        <f>IF(SUM(Dissimilarity!AJA13)&gt;0,1,IF(Dissimilarity!AJA13="X",1,0))</f>
        <v>0</v>
      </c>
      <c r="AJB10">
        <f>IF(SUM(Dissimilarity!AJB13)&gt;0,1,IF(Dissimilarity!AJB13="X",1,0))</f>
        <v>0</v>
      </c>
      <c r="AJC10">
        <f>IF(SUM(Dissimilarity!AJC13)&gt;0,1,IF(Dissimilarity!AJC13="X",1,0))</f>
        <v>1</v>
      </c>
      <c r="AJD10">
        <f>IF(SUM(Dissimilarity!AJD13)&gt;0,1,IF(Dissimilarity!AJD13="X",1,0))</f>
        <v>1</v>
      </c>
      <c r="AJE10">
        <f>IF(SUM(Dissimilarity!AJE13)&gt;0,1,IF(Dissimilarity!AJE13="X",1,0))</f>
        <v>0</v>
      </c>
      <c r="AJF10">
        <f>IF(SUM(Dissimilarity!AJF13)&gt;0,1,IF(Dissimilarity!AJF13="X",1,0))</f>
        <v>0</v>
      </c>
      <c r="AJG10">
        <f>IF(SUM(Dissimilarity!AJG13)&gt;0,1,IF(Dissimilarity!AJG13="X",1,0))</f>
        <v>1</v>
      </c>
      <c r="AJH10">
        <f>IF(SUM(Dissimilarity!AJH13)&gt;0,1,IF(Dissimilarity!AJH13="X",1,0))</f>
        <v>0</v>
      </c>
      <c r="AJI10">
        <f>IF(SUM(Dissimilarity!AJI13)&gt;0,1,IF(Dissimilarity!AJI13="X",1,0))</f>
        <v>0</v>
      </c>
      <c r="AJJ10">
        <f>IF(SUM(Dissimilarity!AJJ13)&gt;0,1,IF(Dissimilarity!AJJ13="X",1,0))</f>
        <v>0</v>
      </c>
      <c r="AJK10">
        <f>IF(SUM(Dissimilarity!AJK13)&gt;0,1,IF(Dissimilarity!AJK13="X",1,0))</f>
        <v>0</v>
      </c>
      <c r="AJL10">
        <f>IF(SUM(Dissimilarity!AJL13)&gt;0,1,IF(Dissimilarity!AJL13="X",1,0))</f>
        <v>1</v>
      </c>
      <c r="AJM10">
        <f>IF(SUM(Dissimilarity!AJM13)&gt;0,1,IF(Dissimilarity!AJM13="X",1,0))</f>
        <v>0</v>
      </c>
      <c r="AJN10">
        <f>IF(SUM(Dissimilarity!AJN13)&gt;0,1,IF(Dissimilarity!AJN13="X",1,0))</f>
        <v>1</v>
      </c>
      <c r="AJO10">
        <f>IF(SUM(Dissimilarity!AJO13)&gt;0,1,IF(Dissimilarity!AJO13="X",1,0))</f>
        <v>1</v>
      </c>
      <c r="AJP10">
        <f>IF(SUM(Dissimilarity!AJP13)&gt;0,1,IF(Dissimilarity!AJP13="X",1,0))</f>
        <v>0</v>
      </c>
      <c r="AJQ10">
        <f>IF(SUM(Dissimilarity!AJQ13)&gt;0,1,IF(Dissimilarity!AJQ13="X",1,0))</f>
        <v>1</v>
      </c>
      <c r="AJR10">
        <f>IF(SUM(Dissimilarity!AJR13)&gt;0,1,IF(Dissimilarity!AJR13="X",1,0))</f>
        <v>0</v>
      </c>
      <c r="AJS10">
        <f>IF(SUM(Dissimilarity!AJS13)&gt;0,1,IF(Dissimilarity!AJS13="X",1,0))</f>
        <v>0</v>
      </c>
      <c r="AJT10">
        <f>IF(SUM(Dissimilarity!AJT13)&gt;0,1,IF(Dissimilarity!AJT13="X",1,0))</f>
        <v>1</v>
      </c>
      <c r="AJU10">
        <f>IF(SUM(Dissimilarity!AJU13)&gt;0,1,IF(Dissimilarity!AJU13="X",1,0))</f>
        <v>0</v>
      </c>
      <c r="AJV10">
        <f>IF(SUM(Dissimilarity!AJV13)&gt;0,1,IF(Dissimilarity!AJV13="X",1,0))</f>
        <v>0</v>
      </c>
      <c r="AJW10">
        <f>IF(SUM(Dissimilarity!AJW13)&gt;0,1,IF(Dissimilarity!AJW13="X",1,0))</f>
        <v>0</v>
      </c>
      <c r="AJX10">
        <f>IF(SUM(Dissimilarity!AJX13)&gt;0,1,IF(Dissimilarity!AJX13="X",1,0))</f>
        <v>1</v>
      </c>
      <c r="AJY10">
        <f>IF(SUM(Dissimilarity!AJY13)&gt;0,1,IF(Dissimilarity!AJY13="X",1,0))</f>
        <v>0</v>
      </c>
      <c r="AJZ10">
        <f>IF(SUM(Dissimilarity!AJZ13)&gt;0,1,IF(Dissimilarity!AJZ13="X",1,0))</f>
        <v>1</v>
      </c>
      <c r="AKA10">
        <f>IF(SUM(Dissimilarity!AKA13)&gt;0,1,IF(Dissimilarity!AKA13="X",1,0))</f>
        <v>1</v>
      </c>
      <c r="AKB10">
        <f>IF(SUM(Dissimilarity!AKB13)&gt;0,1,IF(Dissimilarity!AKB13="X",1,0))</f>
        <v>1</v>
      </c>
      <c r="AKC10">
        <f>IF(SUM(Dissimilarity!AKC13)&gt;0,1,IF(Dissimilarity!AKC13="X",1,0))</f>
        <v>1</v>
      </c>
      <c r="AKD10">
        <f>IF(SUM(Dissimilarity!AKD13)&gt;0,1,IF(Dissimilarity!AKD13="X",1,0))</f>
        <v>1</v>
      </c>
      <c r="AKE10">
        <f>IF(SUM(Dissimilarity!AKE13)&gt;0,1,IF(Dissimilarity!AKE13="X",1,0))</f>
        <v>1</v>
      </c>
      <c r="AKF10">
        <f>IF(SUM(Dissimilarity!AKF13)&gt;0,1,IF(Dissimilarity!AKF13="X",1,0))</f>
        <v>1</v>
      </c>
      <c r="AKG10">
        <f>IF(SUM(Dissimilarity!AKG13)&gt;0,1,IF(Dissimilarity!AKG13="X",1,0))</f>
        <v>0</v>
      </c>
      <c r="AKH10">
        <f>IF(SUM(Dissimilarity!AKH13)&gt;0,1,IF(Dissimilarity!AKH13="X",1,0))</f>
        <v>0</v>
      </c>
      <c r="AKI10">
        <f>IF(SUM(Dissimilarity!AKI13)&gt;0,1,IF(Dissimilarity!AKI13="X",1,0))</f>
        <v>0</v>
      </c>
      <c r="AKJ10">
        <f>IF(SUM(Dissimilarity!AKJ13)&gt;0,1,IF(Dissimilarity!AKJ13="X",1,0))</f>
        <v>0</v>
      </c>
      <c r="AKK10">
        <f>IF(SUM(Dissimilarity!AKK13)&gt;0,1,IF(Dissimilarity!AKK13="X",1,0))</f>
        <v>0</v>
      </c>
      <c r="AKL10">
        <f>IF(SUM(Dissimilarity!AKL13)&gt;0,1,IF(Dissimilarity!AKL13="X",1,0))</f>
        <v>0</v>
      </c>
      <c r="AKM10">
        <f>IF(SUM(Dissimilarity!AKM13)&gt;0,1,IF(Dissimilarity!AKM13="X",1,0))</f>
        <v>0</v>
      </c>
      <c r="AKN10">
        <f>IF(SUM(Dissimilarity!AKN13)&gt;0,1,IF(Dissimilarity!AKN13="X",1,0))</f>
        <v>1</v>
      </c>
      <c r="AKO10">
        <f>IF(SUM(Dissimilarity!AKO13)&gt;0,1,IF(Dissimilarity!AKO13="X",1,0))</f>
        <v>0</v>
      </c>
      <c r="AKP10">
        <f>IF(SUM(Dissimilarity!AKP13)&gt;0,1,IF(Dissimilarity!AKP13="X",1,0))</f>
        <v>0</v>
      </c>
      <c r="AKQ10">
        <f>IF(SUM(Dissimilarity!AKQ13)&gt;0,1,IF(Dissimilarity!AKQ13="X",1,0))</f>
        <v>1</v>
      </c>
      <c r="AKR10">
        <f>IF(SUM(Dissimilarity!AKR13)&gt;0,1,IF(Dissimilarity!AKR13="X",1,0))</f>
        <v>0</v>
      </c>
      <c r="AKS10">
        <f>IF(SUM(Dissimilarity!AKS13)&gt;0,1,IF(Dissimilarity!AKS13="X",1,0))</f>
        <v>1</v>
      </c>
      <c r="AKT10">
        <f>IF(SUM(Dissimilarity!AKT13)&gt;0,1,IF(Dissimilarity!AKT13="X",1,0))</f>
        <v>0</v>
      </c>
    </row>
    <row r="11" spans="1:982" x14ac:dyDescent="0.3">
      <c r="A11" t="str">
        <f>Dissimilarity!A14</f>
        <v>Kos</v>
      </c>
      <c r="B11">
        <f>IF(SUM(Dissimilarity!B14)&gt;0,1,IF(Dissimilarity!B14="X",1,0))</f>
        <v>0</v>
      </c>
      <c r="C11">
        <f>IF(SUM(Dissimilarity!C14)&gt;0,1,IF(Dissimilarity!C14="X",1,0))</f>
        <v>0</v>
      </c>
      <c r="D11">
        <f>IF(SUM(Dissimilarity!D14)&gt;0,1,IF(Dissimilarity!D14="X",1,0))</f>
        <v>0</v>
      </c>
      <c r="E11">
        <f>IF(SUM(Dissimilarity!E14)&gt;0,1,IF(Dissimilarity!E14="X",1,0))</f>
        <v>0</v>
      </c>
      <c r="F11">
        <f>IF(SUM(Dissimilarity!F14)&gt;0,1,IF(Dissimilarity!F14="X",1,0))</f>
        <v>0</v>
      </c>
      <c r="G11">
        <f>IF(SUM(Dissimilarity!G14)&gt;0,1,IF(Dissimilarity!G14="X",1,0))</f>
        <v>0</v>
      </c>
      <c r="H11">
        <f>IF(SUM(Dissimilarity!H14)&gt;0,1,IF(Dissimilarity!H14="X",1,0))</f>
        <v>0</v>
      </c>
      <c r="I11">
        <f>IF(SUM(Dissimilarity!I14)&gt;0,1,IF(Dissimilarity!I14="X",1,0))</f>
        <v>0</v>
      </c>
      <c r="J11">
        <f>IF(SUM(Dissimilarity!J14)&gt;0,1,IF(Dissimilarity!J14="X",1,0))</f>
        <v>0</v>
      </c>
      <c r="K11">
        <f>IF(SUM(Dissimilarity!K14)&gt;0,1,IF(Dissimilarity!K14="X",1,0))</f>
        <v>0</v>
      </c>
      <c r="L11">
        <f>IF(SUM(Dissimilarity!L14)&gt;0,1,IF(Dissimilarity!L14="X",1,0))</f>
        <v>0</v>
      </c>
      <c r="M11">
        <f>IF(SUM(Dissimilarity!M14)&gt;0,1,IF(Dissimilarity!M14="X",1,0))</f>
        <v>0</v>
      </c>
      <c r="N11">
        <f>IF(SUM(Dissimilarity!N14)&gt;0,1,IF(Dissimilarity!N14="X",1,0))</f>
        <v>0</v>
      </c>
      <c r="O11">
        <f>IF(SUM(Dissimilarity!O14)&gt;0,1,IF(Dissimilarity!O14="X",1,0))</f>
        <v>0</v>
      </c>
      <c r="P11">
        <f>IF(SUM(Dissimilarity!P14)&gt;0,1,IF(Dissimilarity!P14="X",1,0))</f>
        <v>0</v>
      </c>
      <c r="Q11">
        <f>IF(SUM(Dissimilarity!Q14)&gt;0,1,IF(Dissimilarity!Q14="X",1,0))</f>
        <v>0</v>
      </c>
      <c r="R11">
        <f>IF(SUM(Dissimilarity!R14)&gt;0,1,IF(Dissimilarity!R14="X",1,0))</f>
        <v>0</v>
      </c>
      <c r="S11">
        <f>IF(SUM(Dissimilarity!S14)&gt;0,1,IF(Dissimilarity!S14="X",1,0))</f>
        <v>0</v>
      </c>
      <c r="T11">
        <f>IF(SUM(Dissimilarity!T14)&gt;0,1,IF(Dissimilarity!T14="X",1,0))</f>
        <v>0</v>
      </c>
      <c r="U11">
        <f>IF(SUM(Dissimilarity!U14)&gt;0,1,IF(Dissimilarity!U14="X",1,0))</f>
        <v>0</v>
      </c>
      <c r="V11">
        <f>IF(SUM(Dissimilarity!V14)&gt;0,1,IF(Dissimilarity!V14="X",1,0))</f>
        <v>0</v>
      </c>
      <c r="W11">
        <f>IF(SUM(Dissimilarity!W14)&gt;0,1,IF(Dissimilarity!W14="X",1,0))</f>
        <v>0</v>
      </c>
      <c r="X11">
        <f>IF(SUM(Dissimilarity!X14)&gt;0,1,IF(Dissimilarity!X14="X",1,0))</f>
        <v>0</v>
      </c>
      <c r="Y11">
        <f>IF(SUM(Dissimilarity!Y14)&gt;0,1,IF(Dissimilarity!Y14="X",1,0))</f>
        <v>0</v>
      </c>
      <c r="Z11">
        <f>IF(SUM(Dissimilarity!Z14)&gt;0,1,IF(Dissimilarity!Z14="X",1,0))</f>
        <v>0</v>
      </c>
      <c r="AA11">
        <f>IF(SUM(Dissimilarity!AA14)&gt;0,1,IF(Dissimilarity!AA14="X",1,0))</f>
        <v>0</v>
      </c>
      <c r="AB11">
        <f>IF(SUM(Dissimilarity!AB14)&gt;0,1,IF(Dissimilarity!AB14="X",1,0))</f>
        <v>0</v>
      </c>
      <c r="AC11">
        <f>IF(SUM(Dissimilarity!AC14)&gt;0,1,IF(Dissimilarity!AC14="X",1,0))</f>
        <v>0</v>
      </c>
      <c r="AD11">
        <f>IF(SUM(Dissimilarity!AD14)&gt;0,1,IF(Dissimilarity!AD14="X",1,0))</f>
        <v>0</v>
      </c>
      <c r="AE11">
        <f>IF(SUM(Dissimilarity!AE14)&gt;0,1,IF(Dissimilarity!AE14="X",1,0))</f>
        <v>0</v>
      </c>
      <c r="AF11">
        <f>IF(SUM(Dissimilarity!AF14)&gt;0,1,IF(Dissimilarity!AF14="X",1,0))</f>
        <v>0</v>
      </c>
      <c r="AG11">
        <f>IF(SUM(Dissimilarity!AG14)&gt;0,1,IF(Dissimilarity!AG14="X",1,0))</f>
        <v>0</v>
      </c>
      <c r="AH11">
        <f>IF(SUM(Dissimilarity!AH14)&gt;0,1,IF(Dissimilarity!AH14="X",1,0))</f>
        <v>0</v>
      </c>
      <c r="AI11">
        <f>IF(SUM(Dissimilarity!AI14)&gt;0,1,IF(Dissimilarity!AI14="X",1,0))</f>
        <v>0</v>
      </c>
      <c r="AJ11">
        <f>IF(SUM(Dissimilarity!AJ14)&gt;0,1,IF(Dissimilarity!AJ14="X",1,0))</f>
        <v>0</v>
      </c>
      <c r="AK11">
        <f>IF(SUM(Dissimilarity!AK14)&gt;0,1,IF(Dissimilarity!AK14="X",1,0))</f>
        <v>0</v>
      </c>
      <c r="AL11">
        <f>IF(SUM(Dissimilarity!AL14)&gt;0,1,IF(Dissimilarity!AL14="X",1,0))</f>
        <v>0</v>
      </c>
      <c r="AM11">
        <f>IF(SUM(Dissimilarity!AM14)&gt;0,1,IF(Dissimilarity!AM14="X",1,0))</f>
        <v>0</v>
      </c>
      <c r="AN11">
        <f>IF(SUM(Dissimilarity!AN14)&gt;0,1,IF(Dissimilarity!AN14="X",1,0))</f>
        <v>0</v>
      </c>
      <c r="AO11">
        <f>IF(SUM(Dissimilarity!AO14)&gt;0,1,IF(Dissimilarity!AO14="X",1,0))</f>
        <v>0</v>
      </c>
      <c r="AP11">
        <f>IF(SUM(Dissimilarity!AP14)&gt;0,1,IF(Dissimilarity!AP14="X",1,0))</f>
        <v>0</v>
      </c>
      <c r="AQ11">
        <f>IF(SUM(Dissimilarity!AQ14)&gt;0,1,IF(Dissimilarity!AQ14="X",1,0))</f>
        <v>0</v>
      </c>
      <c r="AR11">
        <f>IF(SUM(Dissimilarity!AR14)&gt;0,1,IF(Dissimilarity!AR14="X",1,0))</f>
        <v>0</v>
      </c>
      <c r="AS11">
        <f>IF(SUM(Dissimilarity!AS14)&gt;0,1,IF(Dissimilarity!AS14="X",1,0))</f>
        <v>0</v>
      </c>
      <c r="AT11">
        <f>IF(SUM(Dissimilarity!AT14)&gt;0,1,IF(Dissimilarity!AT14="X",1,0))</f>
        <v>0</v>
      </c>
      <c r="AU11">
        <f>IF(SUM(Dissimilarity!AU14)&gt;0,1,IF(Dissimilarity!AU14="X",1,0))</f>
        <v>0</v>
      </c>
      <c r="AV11">
        <f>IF(SUM(Dissimilarity!AV14)&gt;0,1,IF(Dissimilarity!AV14="X",1,0))</f>
        <v>0</v>
      </c>
      <c r="AW11">
        <f>IF(SUM(Dissimilarity!AW14)&gt;0,1,IF(Dissimilarity!AW14="X",1,0))</f>
        <v>0</v>
      </c>
      <c r="AX11">
        <f>IF(SUM(Dissimilarity!AX14)&gt;0,1,IF(Dissimilarity!AX14="X",1,0))</f>
        <v>0</v>
      </c>
      <c r="AY11">
        <f>IF(SUM(Dissimilarity!AY14)&gt;0,1,IF(Dissimilarity!AY14="X",1,0))</f>
        <v>0</v>
      </c>
      <c r="AZ11">
        <f>IF(SUM(Dissimilarity!AZ14)&gt;0,1,IF(Dissimilarity!AZ14="X",1,0))</f>
        <v>0</v>
      </c>
      <c r="BA11">
        <f>IF(SUM(Dissimilarity!BA14)&gt;0,1,IF(Dissimilarity!BA14="X",1,0))</f>
        <v>0</v>
      </c>
      <c r="BB11">
        <f>IF(SUM(Dissimilarity!BB14)&gt;0,1,IF(Dissimilarity!BB14="X",1,0))</f>
        <v>0</v>
      </c>
      <c r="BC11">
        <f>IF(SUM(Dissimilarity!BC14)&gt;0,1,IF(Dissimilarity!BC14="X",1,0))</f>
        <v>0</v>
      </c>
      <c r="BD11">
        <f>IF(SUM(Dissimilarity!BD14)&gt;0,1,IF(Dissimilarity!BD14="X",1,0))</f>
        <v>1</v>
      </c>
      <c r="BE11">
        <f>IF(SUM(Dissimilarity!BE14)&gt;0,1,IF(Dissimilarity!BE14="X",1,0))</f>
        <v>0</v>
      </c>
      <c r="BF11">
        <f>IF(SUM(Dissimilarity!BF14)&gt;0,1,IF(Dissimilarity!BF14="X",1,0))</f>
        <v>0</v>
      </c>
      <c r="BG11">
        <f>IF(SUM(Dissimilarity!BG14)&gt;0,1,IF(Dissimilarity!BG14="X",1,0))</f>
        <v>0</v>
      </c>
      <c r="BH11">
        <f>IF(SUM(Dissimilarity!BH14)&gt;0,1,IF(Dissimilarity!BH14="X",1,0))</f>
        <v>0</v>
      </c>
      <c r="BI11">
        <f>IF(SUM(Dissimilarity!BI14)&gt;0,1,IF(Dissimilarity!BI14="X",1,0))</f>
        <v>0</v>
      </c>
      <c r="BJ11">
        <f>IF(SUM(Dissimilarity!BJ14)&gt;0,1,IF(Dissimilarity!BJ14="X",1,0))</f>
        <v>0</v>
      </c>
      <c r="BK11">
        <f>IF(SUM(Dissimilarity!BK14)&gt;0,1,IF(Dissimilarity!BK14="X",1,0))</f>
        <v>0</v>
      </c>
      <c r="BL11">
        <f>IF(SUM(Dissimilarity!BL14)&gt;0,1,IF(Dissimilarity!BL14="X",1,0))</f>
        <v>0</v>
      </c>
      <c r="BM11">
        <f>IF(SUM(Dissimilarity!BM14)&gt;0,1,IF(Dissimilarity!BM14="X",1,0))</f>
        <v>0</v>
      </c>
      <c r="BN11">
        <f>IF(SUM(Dissimilarity!BN14)&gt;0,1,IF(Dissimilarity!BN14="X",1,0))</f>
        <v>0</v>
      </c>
      <c r="BO11">
        <f>IF(SUM(Dissimilarity!BO14)&gt;0,1,IF(Dissimilarity!BO14="X",1,0))</f>
        <v>0</v>
      </c>
      <c r="BP11">
        <f>IF(SUM(Dissimilarity!BP14)&gt;0,1,IF(Dissimilarity!BP14="X",1,0))</f>
        <v>0</v>
      </c>
      <c r="BQ11">
        <f>IF(SUM(Dissimilarity!BQ14)&gt;0,1,IF(Dissimilarity!BQ14="X",1,0))</f>
        <v>0</v>
      </c>
      <c r="BR11">
        <f>IF(SUM(Dissimilarity!BR14)&gt;0,1,IF(Dissimilarity!BR14="X",1,0))</f>
        <v>0</v>
      </c>
      <c r="BS11">
        <f>IF(SUM(Dissimilarity!BS14)&gt;0,1,IF(Dissimilarity!BS14="X",1,0))</f>
        <v>0</v>
      </c>
      <c r="BT11">
        <f>IF(SUM(Dissimilarity!BT14)&gt;0,1,IF(Dissimilarity!BT14="X",1,0))</f>
        <v>0</v>
      </c>
      <c r="BU11">
        <f>IF(SUM(Dissimilarity!BU14)&gt;0,1,IF(Dissimilarity!BU14="X",1,0))</f>
        <v>0</v>
      </c>
      <c r="BV11">
        <f>IF(SUM(Dissimilarity!BV14)&gt;0,1,IF(Dissimilarity!BV14="X",1,0))</f>
        <v>0</v>
      </c>
      <c r="BW11">
        <f>IF(SUM(Dissimilarity!BW14)&gt;0,1,IF(Dissimilarity!BW14="X",1,0))</f>
        <v>0</v>
      </c>
      <c r="BX11">
        <f>IF(SUM(Dissimilarity!BX14)&gt;0,1,IF(Dissimilarity!BX14="X",1,0))</f>
        <v>0</v>
      </c>
      <c r="BY11">
        <f>IF(SUM(Dissimilarity!BY14)&gt;0,1,IF(Dissimilarity!BY14="X",1,0))</f>
        <v>0</v>
      </c>
      <c r="BZ11">
        <f>IF(SUM(Dissimilarity!BZ14)&gt;0,1,IF(Dissimilarity!BZ14="X",1,0))</f>
        <v>0</v>
      </c>
      <c r="CA11">
        <f>IF(SUM(Dissimilarity!CA14)&gt;0,1,IF(Dissimilarity!CA14="X",1,0))</f>
        <v>0</v>
      </c>
      <c r="CB11">
        <f>IF(SUM(Dissimilarity!CB14)&gt;0,1,IF(Dissimilarity!CB14="X",1,0))</f>
        <v>0</v>
      </c>
      <c r="CC11">
        <f>IF(SUM(Dissimilarity!CC14)&gt;0,1,IF(Dissimilarity!CC14="X",1,0))</f>
        <v>0</v>
      </c>
      <c r="CD11">
        <f>IF(SUM(Dissimilarity!CD14)&gt;0,1,IF(Dissimilarity!CD14="X",1,0))</f>
        <v>0</v>
      </c>
      <c r="CE11">
        <f>IF(SUM(Dissimilarity!CE14)&gt;0,1,IF(Dissimilarity!CE14="X",1,0))</f>
        <v>0</v>
      </c>
      <c r="CF11">
        <f>IF(SUM(Dissimilarity!CF14)&gt;0,1,IF(Dissimilarity!CF14="X",1,0))</f>
        <v>0</v>
      </c>
      <c r="CG11">
        <f>IF(SUM(Dissimilarity!CG14)&gt;0,1,IF(Dissimilarity!CG14="X",1,0))</f>
        <v>0</v>
      </c>
      <c r="CH11">
        <f>IF(SUM(Dissimilarity!CH14)&gt;0,1,IF(Dissimilarity!CH14="X",1,0))</f>
        <v>0</v>
      </c>
      <c r="CI11">
        <f>IF(SUM(Dissimilarity!CI14)&gt;0,1,IF(Dissimilarity!CI14="X",1,0))</f>
        <v>0</v>
      </c>
      <c r="CJ11">
        <f>IF(SUM(Dissimilarity!CJ14)&gt;0,1,IF(Dissimilarity!CJ14="X",1,0))</f>
        <v>0</v>
      </c>
      <c r="CK11">
        <f>IF(SUM(Dissimilarity!CK14)&gt;0,1,IF(Dissimilarity!CK14="X",1,0))</f>
        <v>0</v>
      </c>
      <c r="CL11">
        <f>IF(SUM(Dissimilarity!CL14)&gt;0,1,IF(Dissimilarity!CL14="X",1,0))</f>
        <v>0</v>
      </c>
      <c r="CM11">
        <f>IF(SUM(Dissimilarity!CM14)&gt;0,1,IF(Dissimilarity!CM14="X",1,0))</f>
        <v>0</v>
      </c>
      <c r="CN11">
        <f>IF(SUM(Dissimilarity!CN14)&gt;0,1,IF(Dissimilarity!CN14="X",1,0))</f>
        <v>0</v>
      </c>
      <c r="CO11">
        <f>IF(SUM(Dissimilarity!CO14)&gt;0,1,IF(Dissimilarity!CO14="X",1,0))</f>
        <v>0</v>
      </c>
      <c r="CP11">
        <f>IF(SUM(Dissimilarity!CP14)&gt;0,1,IF(Dissimilarity!CP14="X",1,0))</f>
        <v>0</v>
      </c>
      <c r="CQ11">
        <f>IF(SUM(Dissimilarity!CQ14)&gt;0,1,IF(Dissimilarity!CQ14="X",1,0))</f>
        <v>0</v>
      </c>
      <c r="CR11">
        <f>IF(SUM(Dissimilarity!CR14)&gt;0,1,IF(Dissimilarity!CR14="X",1,0))</f>
        <v>0</v>
      </c>
      <c r="CS11">
        <f>IF(SUM(Dissimilarity!CS14)&gt;0,1,IF(Dissimilarity!CS14="X",1,0))</f>
        <v>0</v>
      </c>
      <c r="CT11">
        <f>IF(SUM(Dissimilarity!CT14)&gt;0,1,IF(Dissimilarity!CT14="X",1,0))</f>
        <v>0</v>
      </c>
      <c r="CU11">
        <f>IF(SUM(Dissimilarity!CU14)&gt;0,1,IF(Dissimilarity!CU14="X",1,0))</f>
        <v>0</v>
      </c>
      <c r="CV11">
        <f>IF(SUM(Dissimilarity!CV14)&gt;0,1,IF(Dissimilarity!CV14="X",1,0))</f>
        <v>0</v>
      </c>
      <c r="CW11">
        <f>IF(SUM(Dissimilarity!CW14)&gt;0,1,IF(Dissimilarity!CW14="X",1,0))</f>
        <v>0</v>
      </c>
      <c r="CX11">
        <f>IF(SUM(Dissimilarity!CX14)&gt;0,1,IF(Dissimilarity!CX14="X",1,0))</f>
        <v>0</v>
      </c>
      <c r="CY11">
        <f>IF(SUM(Dissimilarity!CY14)&gt;0,1,IF(Dissimilarity!CY14="X",1,0))</f>
        <v>0</v>
      </c>
      <c r="CZ11">
        <f>IF(SUM(Dissimilarity!CZ14)&gt;0,1,IF(Dissimilarity!CZ14="X",1,0))</f>
        <v>0</v>
      </c>
      <c r="DA11">
        <f>IF(SUM(Dissimilarity!DA14)&gt;0,1,IF(Dissimilarity!DA14="X",1,0))</f>
        <v>0</v>
      </c>
      <c r="DB11">
        <f>IF(SUM(Dissimilarity!DB14)&gt;0,1,IF(Dissimilarity!DB14="X",1,0))</f>
        <v>1</v>
      </c>
      <c r="DC11">
        <f>IF(SUM(Dissimilarity!DC14)&gt;0,1,IF(Dissimilarity!DC14="X",1,0))</f>
        <v>0</v>
      </c>
      <c r="DD11">
        <f>IF(SUM(Dissimilarity!DD14)&gt;0,1,IF(Dissimilarity!DD14="X",1,0))</f>
        <v>1</v>
      </c>
      <c r="DE11">
        <f>IF(SUM(Dissimilarity!DE14)&gt;0,1,IF(Dissimilarity!DE14="X",1,0))</f>
        <v>0</v>
      </c>
      <c r="DF11">
        <f>IF(SUM(Dissimilarity!DF14)&gt;0,1,IF(Dissimilarity!DF14="X",1,0))</f>
        <v>0</v>
      </c>
      <c r="DG11">
        <f>IF(SUM(Dissimilarity!DG14)&gt;0,1,IF(Dissimilarity!DG14="X",1,0))</f>
        <v>0</v>
      </c>
      <c r="DH11">
        <f>IF(SUM(Dissimilarity!DH14)&gt;0,1,IF(Dissimilarity!DH14="X",1,0))</f>
        <v>0</v>
      </c>
      <c r="DI11">
        <f>IF(SUM(Dissimilarity!DI14)&gt;0,1,IF(Dissimilarity!DI14="X",1,0))</f>
        <v>0</v>
      </c>
      <c r="DJ11">
        <f>IF(SUM(Dissimilarity!DJ14)&gt;0,1,IF(Dissimilarity!DJ14="X",1,0))</f>
        <v>0</v>
      </c>
      <c r="DK11">
        <f>IF(SUM(Dissimilarity!DK14)&gt;0,1,IF(Dissimilarity!DK14="X",1,0))</f>
        <v>0</v>
      </c>
      <c r="DL11">
        <f>IF(SUM(Dissimilarity!DL14)&gt;0,1,IF(Dissimilarity!DL14="X",1,0))</f>
        <v>0</v>
      </c>
      <c r="DM11">
        <f>IF(SUM(Dissimilarity!DM14)&gt;0,1,IF(Dissimilarity!DM14="X",1,0))</f>
        <v>0</v>
      </c>
      <c r="DN11">
        <f>IF(SUM(Dissimilarity!DN14)&gt;0,1,IF(Dissimilarity!DN14="X",1,0))</f>
        <v>0</v>
      </c>
      <c r="DO11">
        <f>IF(SUM(Dissimilarity!DO14)&gt;0,1,IF(Dissimilarity!DO14="X",1,0))</f>
        <v>0</v>
      </c>
      <c r="DP11">
        <f>IF(SUM(Dissimilarity!DP14)&gt;0,1,IF(Dissimilarity!DP14="X",1,0))</f>
        <v>0</v>
      </c>
      <c r="DQ11">
        <f>IF(SUM(Dissimilarity!DQ14)&gt;0,1,IF(Dissimilarity!DQ14="X",1,0))</f>
        <v>0</v>
      </c>
      <c r="DR11">
        <f>IF(SUM(Dissimilarity!DR14)&gt;0,1,IF(Dissimilarity!DR14="X",1,0))</f>
        <v>0</v>
      </c>
      <c r="DS11">
        <f>IF(SUM(Dissimilarity!DS14)&gt;0,1,IF(Dissimilarity!DS14="X",1,0))</f>
        <v>0</v>
      </c>
      <c r="DT11">
        <f>IF(SUM(Dissimilarity!DT14)&gt;0,1,IF(Dissimilarity!DT14="X",1,0))</f>
        <v>0</v>
      </c>
      <c r="DU11">
        <f>IF(SUM(Dissimilarity!DU14)&gt;0,1,IF(Dissimilarity!DU14="X",1,0))</f>
        <v>0</v>
      </c>
      <c r="DV11">
        <f>IF(SUM(Dissimilarity!DV14)&gt;0,1,IF(Dissimilarity!DV14="X",1,0))</f>
        <v>0</v>
      </c>
      <c r="DW11">
        <f>IF(SUM(Dissimilarity!DW14)&gt;0,1,IF(Dissimilarity!DW14="X",1,0))</f>
        <v>0</v>
      </c>
      <c r="DX11">
        <f>IF(SUM(Dissimilarity!DX14)&gt;0,1,IF(Dissimilarity!DX14="X",1,0))</f>
        <v>0</v>
      </c>
      <c r="DY11">
        <f>IF(SUM(Dissimilarity!DY14)&gt;0,1,IF(Dissimilarity!DY14="X",1,0))</f>
        <v>0</v>
      </c>
      <c r="DZ11">
        <f>IF(SUM(Dissimilarity!DZ14)&gt;0,1,IF(Dissimilarity!DZ14="X",1,0))</f>
        <v>0</v>
      </c>
      <c r="EA11">
        <f>IF(SUM(Dissimilarity!EA14)&gt;0,1,IF(Dissimilarity!EA14="X",1,0))</f>
        <v>0</v>
      </c>
      <c r="EB11">
        <f>IF(SUM(Dissimilarity!EB14)&gt;0,1,IF(Dissimilarity!EB14="X",1,0))</f>
        <v>0</v>
      </c>
      <c r="EC11">
        <f>IF(SUM(Dissimilarity!EC14)&gt;0,1,IF(Dissimilarity!EC14="X",1,0))</f>
        <v>0</v>
      </c>
      <c r="ED11">
        <f>IF(SUM(Dissimilarity!ED14)&gt;0,1,IF(Dissimilarity!ED14="X",1,0))</f>
        <v>0</v>
      </c>
      <c r="EE11">
        <f>IF(SUM(Dissimilarity!EE14)&gt;0,1,IF(Dissimilarity!EE14="X",1,0))</f>
        <v>0</v>
      </c>
      <c r="EF11">
        <f>IF(SUM(Dissimilarity!EF14)&gt;0,1,IF(Dissimilarity!EF14="X",1,0))</f>
        <v>0</v>
      </c>
      <c r="EG11">
        <f>IF(SUM(Dissimilarity!EG14)&gt;0,1,IF(Dissimilarity!EG14="X",1,0))</f>
        <v>0</v>
      </c>
      <c r="EH11">
        <f>IF(SUM(Dissimilarity!EH14)&gt;0,1,IF(Dissimilarity!EH14="X",1,0))</f>
        <v>0</v>
      </c>
      <c r="EI11">
        <f>IF(SUM(Dissimilarity!EI14)&gt;0,1,IF(Dissimilarity!EI14="X",1,0))</f>
        <v>0</v>
      </c>
      <c r="EJ11">
        <f>IF(SUM(Dissimilarity!EJ14)&gt;0,1,IF(Dissimilarity!EJ14="X",1,0))</f>
        <v>0</v>
      </c>
      <c r="EK11">
        <f>IF(SUM(Dissimilarity!EK14)&gt;0,1,IF(Dissimilarity!EK14="X",1,0))</f>
        <v>0</v>
      </c>
      <c r="EL11">
        <f>IF(SUM(Dissimilarity!EL14)&gt;0,1,IF(Dissimilarity!EL14="X",1,0))</f>
        <v>0</v>
      </c>
      <c r="EM11">
        <f>IF(SUM(Dissimilarity!EM14)&gt;0,1,IF(Dissimilarity!EM14="X",1,0))</f>
        <v>0</v>
      </c>
      <c r="EN11">
        <f>IF(SUM(Dissimilarity!EN14)&gt;0,1,IF(Dissimilarity!EN14="X",1,0))</f>
        <v>0</v>
      </c>
      <c r="EO11">
        <f>IF(SUM(Dissimilarity!EO14)&gt;0,1,IF(Dissimilarity!EO14="X",1,0))</f>
        <v>0</v>
      </c>
      <c r="EP11">
        <f>IF(SUM(Dissimilarity!EP14)&gt;0,1,IF(Dissimilarity!EP14="X",1,0))</f>
        <v>0</v>
      </c>
      <c r="EQ11">
        <f>IF(SUM(Dissimilarity!EQ14)&gt;0,1,IF(Dissimilarity!EQ14="X",1,0))</f>
        <v>0</v>
      </c>
      <c r="ER11">
        <f>IF(SUM(Dissimilarity!ER14)&gt;0,1,IF(Dissimilarity!ER14="X",1,0))</f>
        <v>0</v>
      </c>
      <c r="ES11">
        <f>IF(SUM(Dissimilarity!ES14)&gt;0,1,IF(Dissimilarity!ES14="X",1,0))</f>
        <v>0</v>
      </c>
      <c r="ET11">
        <f>IF(SUM(Dissimilarity!ET14)&gt;0,1,IF(Dissimilarity!ET14="X",1,0))</f>
        <v>0</v>
      </c>
      <c r="EU11">
        <f>IF(SUM(Dissimilarity!EU14)&gt;0,1,IF(Dissimilarity!EU14="X",1,0))</f>
        <v>0</v>
      </c>
      <c r="EV11">
        <f>IF(SUM(Dissimilarity!EV14)&gt;0,1,IF(Dissimilarity!EV14="X",1,0))</f>
        <v>0</v>
      </c>
      <c r="EW11">
        <f>IF(SUM(Dissimilarity!EW14)&gt;0,1,IF(Dissimilarity!EW14="X",1,0))</f>
        <v>0</v>
      </c>
      <c r="EX11">
        <f>IF(SUM(Dissimilarity!EX14)&gt;0,1,IF(Dissimilarity!EX14="X",1,0))</f>
        <v>0</v>
      </c>
      <c r="EY11">
        <f>IF(SUM(Dissimilarity!EY14)&gt;0,1,IF(Dissimilarity!EY14="X",1,0))</f>
        <v>0</v>
      </c>
      <c r="EZ11">
        <f>IF(SUM(Dissimilarity!EZ14)&gt;0,1,IF(Dissimilarity!EZ14="X",1,0))</f>
        <v>0</v>
      </c>
      <c r="FA11">
        <f>IF(SUM(Dissimilarity!FA14)&gt;0,1,IF(Dissimilarity!FA14="X",1,0))</f>
        <v>0</v>
      </c>
      <c r="FB11">
        <f>IF(SUM(Dissimilarity!FB14)&gt;0,1,IF(Dissimilarity!FB14="X",1,0))</f>
        <v>0</v>
      </c>
      <c r="FC11">
        <f>IF(SUM(Dissimilarity!FC14)&gt;0,1,IF(Dissimilarity!FC14="X",1,0))</f>
        <v>0</v>
      </c>
      <c r="FD11">
        <f>IF(SUM(Dissimilarity!FD14)&gt;0,1,IF(Dissimilarity!FD14="X",1,0))</f>
        <v>0</v>
      </c>
      <c r="FE11">
        <f>IF(SUM(Dissimilarity!FE14)&gt;0,1,IF(Dissimilarity!FE14="X",1,0))</f>
        <v>0</v>
      </c>
      <c r="FF11">
        <f>IF(SUM(Dissimilarity!FF14)&gt;0,1,IF(Dissimilarity!FF14="X",1,0))</f>
        <v>0</v>
      </c>
      <c r="FG11">
        <f>IF(SUM(Dissimilarity!FG14)&gt;0,1,IF(Dissimilarity!FG14="X",1,0))</f>
        <v>0</v>
      </c>
      <c r="FH11">
        <f>IF(SUM(Dissimilarity!FH14)&gt;0,1,IF(Dissimilarity!FH14="X",1,0))</f>
        <v>0</v>
      </c>
      <c r="FI11">
        <f>IF(SUM(Dissimilarity!FI14)&gt;0,1,IF(Dissimilarity!FI14="X",1,0))</f>
        <v>0</v>
      </c>
      <c r="FJ11">
        <f>IF(SUM(Dissimilarity!FJ14)&gt;0,1,IF(Dissimilarity!FJ14="X",1,0))</f>
        <v>0</v>
      </c>
      <c r="FK11">
        <f>IF(SUM(Dissimilarity!FK14)&gt;0,1,IF(Dissimilarity!FK14="X",1,0))</f>
        <v>0</v>
      </c>
      <c r="FL11">
        <f>IF(SUM(Dissimilarity!FL14)&gt;0,1,IF(Dissimilarity!FL14="X",1,0))</f>
        <v>0</v>
      </c>
      <c r="FM11">
        <f>IF(SUM(Dissimilarity!FM14)&gt;0,1,IF(Dissimilarity!FM14="X",1,0))</f>
        <v>0</v>
      </c>
      <c r="FN11">
        <f>IF(SUM(Dissimilarity!FN14)&gt;0,1,IF(Dissimilarity!FN14="X",1,0))</f>
        <v>0</v>
      </c>
      <c r="FO11">
        <f>IF(SUM(Dissimilarity!FO14)&gt;0,1,IF(Dissimilarity!FO14="X",1,0))</f>
        <v>0</v>
      </c>
      <c r="FP11">
        <f>IF(SUM(Dissimilarity!FP14)&gt;0,1,IF(Dissimilarity!FP14="X",1,0))</f>
        <v>0</v>
      </c>
      <c r="FQ11">
        <f>IF(SUM(Dissimilarity!FQ14)&gt;0,1,IF(Dissimilarity!FQ14="X",1,0))</f>
        <v>0</v>
      </c>
      <c r="FR11">
        <f>IF(SUM(Dissimilarity!FR14)&gt;0,1,IF(Dissimilarity!FR14="X",1,0))</f>
        <v>0</v>
      </c>
      <c r="FS11">
        <f>IF(SUM(Dissimilarity!FS14)&gt;0,1,IF(Dissimilarity!FS14="X",1,0))</f>
        <v>0</v>
      </c>
      <c r="FT11">
        <f>IF(SUM(Dissimilarity!FT14)&gt;0,1,IF(Dissimilarity!FT14="X",1,0))</f>
        <v>0</v>
      </c>
      <c r="FU11">
        <f>IF(SUM(Dissimilarity!FU14)&gt;0,1,IF(Dissimilarity!FU14="X",1,0))</f>
        <v>0</v>
      </c>
      <c r="FV11">
        <f>IF(SUM(Dissimilarity!FV14)&gt;0,1,IF(Dissimilarity!FV14="X",1,0))</f>
        <v>1</v>
      </c>
      <c r="FW11">
        <f>IF(SUM(Dissimilarity!FW14)&gt;0,1,IF(Dissimilarity!FW14="X",1,0))</f>
        <v>0</v>
      </c>
      <c r="FX11">
        <f>IF(SUM(Dissimilarity!FX14)&gt;0,1,IF(Dissimilarity!FX14="X",1,0))</f>
        <v>0</v>
      </c>
      <c r="FY11">
        <f>IF(SUM(Dissimilarity!FY14)&gt;0,1,IF(Dissimilarity!FY14="X",1,0))</f>
        <v>0</v>
      </c>
      <c r="FZ11">
        <f>IF(SUM(Dissimilarity!FZ14)&gt;0,1,IF(Dissimilarity!FZ14="X",1,0))</f>
        <v>0</v>
      </c>
      <c r="GA11">
        <f>IF(SUM(Dissimilarity!GA14)&gt;0,1,IF(Dissimilarity!GA14="X",1,0))</f>
        <v>0</v>
      </c>
      <c r="GB11">
        <f>IF(SUM(Dissimilarity!GB14)&gt;0,1,IF(Dissimilarity!GB14="X",1,0))</f>
        <v>0</v>
      </c>
      <c r="GC11">
        <f>IF(SUM(Dissimilarity!GC14)&gt;0,1,IF(Dissimilarity!GC14="X",1,0))</f>
        <v>0</v>
      </c>
      <c r="GD11">
        <f>IF(SUM(Dissimilarity!GD14)&gt;0,1,IF(Dissimilarity!GD14="X",1,0))</f>
        <v>0</v>
      </c>
      <c r="GE11">
        <f>IF(SUM(Dissimilarity!GE14)&gt;0,1,IF(Dissimilarity!GE14="X",1,0))</f>
        <v>0</v>
      </c>
      <c r="GF11">
        <f>IF(SUM(Dissimilarity!GF14)&gt;0,1,IF(Dissimilarity!GF14="X",1,0))</f>
        <v>1</v>
      </c>
      <c r="GG11">
        <f>IF(SUM(Dissimilarity!GG14)&gt;0,1,IF(Dissimilarity!GG14="X",1,0))</f>
        <v>0</v>
      </c>
      <c r="GH11">
        <f>IF(SUM(Dissimilarity!GH14)&gt;0,1,IF(Dissimilarity!GH14="X",1,0))</f>
        <v>1</v>
      </c>
      <c r="GI11">
        <f>IF(SUM(Dissimilarity!GI14)&gt;0,1,IF(Dissimilarity!GI14="X",1,0))</f>
        <v>0</v>
      </c>
      <c r="GJ11">
        <f>IF(SUM(Dissimilarity!GJ14)&gt;0,1,IF(Dissimilarity!GJ14="X",1,0))</f>
        <v>0</v>
      </c>
      <c r="GK11">
        <f>IF(SUM(Dissimilarity!GK14)&gt;0,1,IF(Dissimilarity!GK14="X",1,0))</f>
        <v>0</v>
      </c>
      <c r="GL11">
        <f>IF(SUM(Dissimilarity!GL14)&gt;0,1,IF(Dissimilarity!GL14="X",1,0))</f>
        <v>1</v>
      </c>
      <c r="GM11">
        <f>IF(SUM(Dissimilarity!GM14)&gt;0,1,IF(Dissimilarity!GM14="X",1,0))</f>
        <v>1</v>
      </c>
      <c r="GN11">
        <f>IF(SUM(Dissimilarity!GN14)&gt;0,1,IF(Dissimilarity!GN14="X",1,0))</f>
        <v>0</v>
      </c>
      <c r="GO11">
        <f>IF(SUM(Dissimilarity!GO14)&gt;0,1,IF(Dissimilarity!GO14="X",1,0))</f>
        <v>0</v>
      </c>
      <c r="GP11">
        <f>IF(SUM(Dissimilarity!GP14)&gt;0,1,IF(Dissimilarity!GP14="X",1,0))</f>
        <v>0</v>
      </c>
      <c r="GQ11">
        <f>IF(SUM(Dissimilarity!GQ14)&gt;0,1,IF(Dissimilarity!GQ14="X",1,0))</f>
        <v>0</v>
      </c>
      <c r="GR11">
        <f>IF(SUM(Dissimilarity!GR14)&gt;0,1,IF(Dissimilarity!GR14="X",1,0))</f>
        <v>0</v>
      </c>
      <c r="GS11">
        <f>IF(SUM(Dissimilarity!GS14)&gt;0,1,IF(Dissimilarity!GS14="X",1,0))</f>
        <v>0</v>
      </c>
      <c r="GT11">
        <f>IF(SUM(Dissimilarity!GT14)&gt;0,1,IF(Dissimilarity!GT14="X",1,0))</f>
        <v>0</v>
      </c>
      <c r="GU11">
        <f>IF(SUM(Dissimilarity!GU14)&gt;0,1,IF(Dissimilarity!GU14="X",1,0))</f>
        <v>0</v>
      </c>
      <c r="GV11">
        <f>IF(SUM(Dissimilarity!GV14)&gt;0,1,IF(Dissimilarity!GV14="X",1,0))</f>
        <v>0</v>
      </c>
      <c r="GW11">
        <f>IF(SUM(Dissimilarity!GW14)&gt;0,1,IF(Dissimilarity!GW14="X",1,0))</f>
        <v>0</v>
      </c>
      <c r="GX11">
        <f>IF(SUM(Dissimilarity!GX14)&gt;0,1,IF(Dissimilarity!GX14="X",1,0))</f>
        <v>1</v>
      </c>
      <c r="GY11">
        <f>IF(SUM(Dissimilarity!GY14)&gt;0,1,IF(Dissimilarity!GY14="X",1,0))</f>
        <v>0</v>
      </c>
      <c r="GZ11">
        <f>IF(SUM(Dissimilarity!GZ14)&gt;0,1,IF(Dissimilarity!GZ14="X",1,0))</f>
        <v>0</v>
      </c>
      <c r="HA11">
        <f>IF(SUM(Dissimilarity!HA14)&gt;0,1,IF(Dissimilarity!HA14="X",1,0))</f>
        <v>1</v>
      </c>
      <c r="HB11">
        <f>IF(SUM(Dissimilarity!HB14)&gt;0,1,IF(Dissimilarity!HB14="X",1,0))</f>
        <v>0</v>
      </c>
      <c r="HC11">
        <f>IF(SUM(Dissimilarity!HC14)&gt;0,1,IF(Dissimilarity!HC14="X",1,0))</f>
        <v>0</v>
      </c>
      <c r="HD11">
        <f>IF(SUM(Dissimilarity!HD14)&gt;0,1,IF(Dissimilarity!HD14="X",1,0))</f>
        <v>0</v>
      </c>
      <c r="HE11">
        <f>IF(SUM(Dissimilarity!HE14)&gt;0,1,IF(Dissimilarity!HE14="X",1,0))</f>
        <v>0</v>
      </c>
      <c r="HF11">
        <f>IF(SUM(Dissimilarity!HF14)&gt;0,1,IF(Dissimilarity!HF14="X",1,0))</f>
        <v>0</v>
      </c>
      <c r="HG11">
        <f>IF(SUM(Dissimilarity!HG14)&gt;0,1,IF(Dissimilarity!HG14="X",1,0))</f>
        <v>0</v>
      </c>
      <c r="HH11">
        <f>IF(SUM(Dissimilarity!HH14)&gt;0,1,IF(Dissimilarity!HH14="X",1,0))</f>
        <v>0</v>
      </c>
      <c r="HI11">
        <f>IF(SUM(Dissimilarity!HI14)&gt;0,1,IF(Dissimilarity!HI14="X",1,0))</f>
        <v>0</v>
      </c>
      <c r="HJ11">
        <f>IF(SUM(Dissimilarity!HJ14)&gt;0,1,IF(Dissimilarity!HJ14="X",1,0))</f>
        <v>0</v>
      </c>
      <c r="HK11">
        <f>IF(SUM(Dissimilarity!HK14)&gt;0,1,IF(Dissimilarity!HK14="X",1,0))</f>
        <v>0</v>
      </c>
      <c r="HL11">
        <f>IF(SUM(Dissimilarity!HL14)&gt;0,1,IF(Dissimilarity!HL14="X",1,0))</f>
        <v>0</v>
      </c>
      <c r="HM11">
        <f>IF(SUM(Dissimilarity!HM14)&gt;0,1,IF(Dissimilarity!HM14="X",1,0))</f>
        <v>0</v>
      </c>
      <c r="HN11">
        <f>IF(SUM(Dissimilarity!HN14)&gt;0,1,IF(Dissimilarity!HN14="X",1,0))</f>
        <v>0</v>
      </c>
      <c r="HO11">
        <f>IF(SUM(Dissimilarity!HO14)&gt;0,1,IF(Dissimilarity!HO14="X",1,0))</f>
        <v>0</v>
      </c>
      <c r="HP11">
        <f>IF(SUM(Dissimilarity!HP14)&gt;0,1,IF(Dissimilarity!HP14="X",1,0))</f>
        <v>0</v>
      </c>
      <c r="HQ11">
        <f>IF(SUM(Dissimilarity!HQ14)&gt;0,1,IF(Dissimilarity!HQ14="X",1,0))</f>
        <v>0</v>
      </c>
      <c r="HR11">
        <f>IF(SUM(Dissimilarity!HR14)&gt;0,1,IF(Dissimilarity!HR14="X",1,0))</f>
        <v>0</v>
      </c>
      <c r="HS11">
        <f>IF(SUM(Dissimilarity!HS14)&gt;0,1,IF(Dissimilarity!HS14="X",1,0))</f>
        <v>0</v>
      </c>
      <c r="HT11">
        <f>IF(SUM(Dissimilarity!HT14)&gt;0,1,IF(Dissimilarity!HT14="X",1,0))</f>
        <v>0</v>
      </c>
      <c r="HU11">
        <f>IF(SUM(Dissimilarity!HU14)&gt;0,1,IF(Dissimilarity!HU14="X",1,0))</f>
        <v>0</v>
      </c>
      <c r="HV11">
        <f>IF(SUM(Dissimilarity!HV14)&gt;0,1,IF(Dissimilarity!HV14="X",1,0))</f>
        <v>0</v>
      </c>
      <c r="HW11">
        <f>IF(SUM(Dissimilarity!HW14)&gt;0,1,IF(Dissimilarity!HW14="X",1,0))</f>
        <v>0</v>
      </c>
      <c r="HX11">
        <f>IF(SUM(Dissimilarity!HX14)&gt;0,1,IF(Dissimilarity!HX14="X",1,0))</f>
        <v>0</v>
      </c>
      <c r="HY11">
        <f>IF(SUM(Dissimilarity!HY14)&gt;0,1,IF(Dissimilarity!HY14="X",1,0))</f>
        <v>0</v>
      </c>
      <c r="HZ11">
        <f>IF(SUM(Dissimilarity!HZ14)&gt;0,1,IF(Dissimilarity!HZ14="X",1,0))</f>
        <v>0</v>
      </c>
      <c r="IA11">
        <f>IF(SUM(Dissimilarity!IA14)&gt;0,1,IF(Dissimilarity!IA14="X",1,0))</f>
        <v>0</v>
      </c>
      <c r="IB11">
        <f>IF(SUM(Dissimilarity!IB14)&gt;0,1,IF(Dissimilarity!IB14="X",1,0))</f>
        <v>0</v>
      </c>
      <c r="IC11">
        <f>IF(SUM(Dissimilarity!IC14)&gt;0,1,IF(Dissimilarity!IC14="X",1,0))</f>
        <v>0</v>
      </c>
      <c r="ID11">
        <f>IF(SUM(Dissimilarity!ID14)&gt;0,1,IF(Dissimilarity!ID14="X",1,0))</f>
        <v>0</v>
      </c>
      <c r="IE11">
        <f>IF(SUM(Dissimilarity!IE14)&gt;0,1,IF(Dissimilarity!IE14="X",1,0))</f>
        <v>0</v>
      </c>
      <c r="IF11">
        <f>IF(SUM(Dissimilarity!IF14)&gt;0,1,IF(Dissimilarity!IF14="X",1,0))</f>
        <v>0</v>
      </c>
      <c r="IG11">
        <f>IF(SUM(Dissimilarity!IG14)&gt;0,1,IF(Dissimilarity!IG14="X",1,0))</f>
        <v>0</v>
      </c>
      <c r="IH11">
        <f>IF(SUM(Dissimilarity!IH14)&gt;0,1,IF(Dissimilarity!IH14="X",1,0))</f>
        <v>0</v>
      </c>
      <c r="II11">
        <f>IF(SUM(Dissimilarity!II14)&gt;0,1,IF(Dissimilarity!II14="X",1,0))</f>
        <v>0</v>
      </c>
      <c r="IJ11">
        <f>IF(SUM(Dissimilarity!IJ14)&gt;0,1,IF(Dissimilarity!IJ14="X",1,0))</f>
        <v>0</v>
      </c>
      <c r="IK11">
        <f>IF(SUM(Dissimilarity!IK14)&gt;0,1,IF(Dissimilarity!IK14="X",1,0))</f>
        <v>0</v>
      </c>
      <c r="IL11">
        <f>IF(SUM(Dissimilarity!IL14)&gt;0,1,IF(Dissimilarity!IL14="X",1,0))</f>
        <v>0</v>
      </c>
      <c r="IM11">
        <f>IF(SUM(Dissimilarity!IM14)&gt;0,1,IF(Dissimilarity!IM14="X",1,0))</f>
        <v>0</v>
      </c>
      <c r="IN11">
        <f>IF(SUM(Dissimilarity!IN14)&gt;0,1,IF(Dissimilarity!IN14="X",1,0))</f>
        <v>0</v>
      </c>
      <c r="IO11">
        <f>IF(SUM(Dissimilarity!IO14)&gt;0,1,IF(Dissimilarity!IO14="X",1,0))</f>
        <v>0</v>
      </c>
      <c r="IP11">
        <f>IF(SUM(Dissimilarity!IP14)&gt;0,1,IF(Dissimilarity!IP14="X",1,0))</f>
        <v>0</v>
      </c>
      <c r="IQ11">
        <f>IF(SUM(Dissimilarity!IQ14)&gt;0,1,IF(Dissimilarity!IQ14="X",1,0))</f>
        <v>0</v>
      </c>
      <c r="IR11">
        <f>IF(SUM(Dissimilarity!IR14)&gt;0,1,IF(Dissimilarity!IR14="X",1,0))</f>
        <v>0</v>
      </c>
      <c r="IS11">
        <f>IF(SUM(Dissimilarity!IS14)&gt;0,1,IF(Dissimilarity!IS14="X",1,0))</f>
        <v>0</v>
      </c>
      <c r="IT11">
        <f>IF(SUM(Dissimilarity!IT14)&gt;0,1,IF(Dissimilarity!IT14="X",1,0))</f>
        <v>0</v>
      </c>
      <c r="IU11">
        <f>IF(SUM(Dissimilarity!IU14)&gt;0,1,IF(Dissimilarity!IU14="X",1,0))</f>
        <v>0</v>
      </c>
      <c r="IV11">
        <f>IF(SUM(Dissimilarity!IV14)&gt;0,1,IF(Dissimilarity!IV14="X",1,0))</f>
        <v>0</v>
      </c>
      <c r="IW11">
        <f>IF(SUM(Dissimilarity!IW14)&gt;0,1,IF(Dissimilarity!IW14="X",1,0))</f>
        <v>0</v>
      </c>
      <c r="IX11">
        <f>IF(SUM(Dissimilarity!IX14)&gt;0,1,IF(Dissimilarity!IX14="X",1,0))</f>
        <v>0</v>
      </c>
      <c r="IY11">
        <f>IF(SUM(Dissimilarity!IY14)&gt;0,1,IF(Dissimilarity!IY14="X",1,0))</f>
        <v>0</v>
      </c>
      <c r="IZ11">
        <f>IF(SUM(Dissimilarity!IZ14)&gt;0,1,IF(Dissimilarity!IZ14="X",1,0))</f>
        <v>0</v>
      </c>
      <c r="JA11">
        <f>IF(SUM(Dissimilarity!JA14)&gt;0,1,IF(Dissimilarity!JA14="X",1,0))</f>
        <v>0</v>
      </c>
      <c r="JB11">
        <f>IF(SUM(Dissimilarity!JB14)&gt;0,1,IF(Dissimilarity!JB14="X",1,0))</f>
        <v>0</v>
      </c>
      <c r="JC11">
        <f>IF(SUM(Dissimilarity!JC14)&gt;0,1,IF(Dissimilarity!JC14="X",1,0))</f>
        <v>0</v>
      </c>
      <c r="JD11">
        <f>IF(SUM(Dissimilarity!JD14)&gt;0,1,IF(Dissimilarity!JD14="X",1,0))</f>
        <v>1</v>
      </c>
      <c r="JE11">
        <f>IF(SUM(Dissimilarity!JE14)&gt;0,1,IF(Dissimilarity!JE14="X",1,0))</f>
        <v>0</v>
      </c>
      <c r="JF11">
        <f>IF(SUM(Dissimilarity!JF14)&gt;0,1,IF(Dissimilarity!JF14="X",1,0))</f>
        <v>0</v>
      </c>
      <c r="JG11">
        <f>IF(SUM(Dissimilarity!JG14)&gt;0,1,IF(Dissimilarity!JG14="X",1,0))</f>
        <v>0</v>
      </c>
      <c r="JH11">
        <f>IF(SUM(Dissimilarity!JH14)&gt;0,1,IF(Dissimilarity!JH14="X",1,0))</f>
        <v>0</v>
      </c>
      <c r="JI11">
        <f>IF(SUM(Dissimilarity!JI14)&gt;0,1,IF(Dissimilarity!JI14="X",1,0))</f>
        <v>0</v>
      </c>
      <c r="JJ11">
        <f>IF(SUM(Dissimilarity!JJ14)&gt;0,1,IF(Dissimilarity!JJ14="X",1,0))</f>
        <v>0</v>
      </c>
      <c r="JK11">
        <f>IF(SUM(Dissimilarity!JK14)&gt;0,1,IF(Dissimilarity!JK14="X",1,0))</f>
        <v>0</v>
      </c>
      <c r="JL11">
        <f>IF(SUM(Dissimilarity!JL14)&gt;0,1,IF(Dissimilarity!JL14="X",1,0))</f>
        <v>0</v>
      </c>
      <c r="JM11">
        <f>IF(SUM(Dissimilarity!JM14)&gt;0,1,IF(Dissimilarity!JM14="X",1,0))</f>
        <v>0</v>
      </c>
      <c r="JN11">
        <f>IF(SUM(Dissimilarity!JN14)&gt;0,1,IF(Dissimilarity!JN14="X",1,0))</f>
        <v>0</v>
      </c>
      <c r="JO11">
        <f>IF(SUM(Dissimilarity!JO14)&gt;0,1,IF(Dissimilarity!JO14="X",1,0))</f>
        <v>1</v>
      </c>
      <c r="JP11">
        <f>IF(SUM(Dissimilarity!JP14)&gt;0,1,IF(Dissimilarity!JP14="X",1,0))</f>
        <v>1</v>
      </c>
      <c r="JQ11">
        <f>IF(SUM(Dissimilarity!JQ14)&gt;0,1,IF(Dissimilarity!JQ14="X",1,0))</f>
        <v>0</v>
      </c>
      <c r="JR11">
        <f>IF(SUM(Dissimilarity!JR14)&gt;0,1,IF(Dissimilarity!JR14="X",1,0))</f>
        <v>0</v>
      </c>
      <c r="JS11">
        <f>IF(SUM(Dissimilarity!JS14)&gt;0,1,IF(Dissimilarity!JS14="X",1,0))</f>
        <v>0</v>
      </c>
      <c r="JT11">
        <f>IF(SUM(Dissimilarity!JT14)&gt;0,1,IF(Dissimilarity!JT14="X",1,0))</f>
        <v>0</v>
      </c>
      <c r="JU11">
        <f>IF(SUM(Dissimilarity!JU14)&gt;0,1,IF(Dissimilarity!JU14="X",1,0))</f>
        <v>0</v>
      </c>
      <c r="JV11">
        <f>IF(SUM(Dissimilarity!JV14)&gt;0,1,IF(Dissimilarity!JV14="X",1,0))</f>
        <v>0</v>
      </c>
      <c r="JW11">
        <f>IF(SUM(Dissimilarity!JW14)&gt;0,1,IF(Dissimilarity!JW14="X",1,0))</f>
        <v>0</v>
      </c>
      <c r="JX11">
        <f>IF(SUM(Dissimilarity!JX14)&gt;0,1,IF(Dissimilarity!JX14="X",1,0))</f>
        <v>0</v>
      </c>
      <c r="JY11">
        <f>IF(SUM(Dissimilarity!JY14)&gt;0,1,IF(Dissimilarity!JY14="X",1,0))</f>
        <v>0</v>
      </c>
      <c r="JZ11">
        <f>IF(SUM(Dissimilarity!JZ14)&gt;0,1,IF(Dissimilarity!JZ14="X",1,0))</f>
        <v>0</v>
      </c>
      <c r="KA11">
        <f>IF(SUM(Dissimilarity!KA14)&gt;0,1,IF(Dissimilarity!KA14="X",1,0))</f>
        <v>0</v>
      </c>
      <c r="KB11">
        <f>IF(SUM(Dissimilarity!KB14)&gt;0,1,IF(Dissimilarity!KB14="X",1,0))</f>
        <v>0</v>
      </c>
      <c r="KC11">
        <f>IF(SUM(Dissimilarity!KC14)&gt;0,1,IF(Dissimilarity!KC14="X",1,0))</f>
        <v>0</v>
      </c>
      <c r="KD11">
        <f>IF(SUM(Dissimilarity!KD14)&gt;0,1,IF(Dissimilarity!KD14="X",1,0))</f>
        <v>0</v>
      </c>
      <c r="KE11">
        <f>IF(SUM(Dissimilarity!KE14)&gt;0,1,IF(Dissimilarity!KE14="X",1,0))</f>
        <v>0</v>
      </c>
      <c r="KF11">
        <f>IF(SUM(Dissimilarity!KF14)&gt;0,1,IF(Dissimilarity!KF14="X",1,0))</f>
        <v>0</v>
      </c>
      <c r="KG11">
        <f>IF(SUM(Dissimilarity!KG14)&gt;0,1,IF(Dissimilarity!KG14="X",1,0))</f>
        <v>0</v>
      </c>
      <c r="KH11">
        <f>IF(SUM(Dissimilarity!KH14)&gt;0,1,IF(Dissimilarity!KH14="X",1,0))</f>
        <v>0</v>
      </c>
      <c r="KI11">
        <f>IF(SUM(Dissimilarity!KI14)&gt;0,1,IF(Dissimilarity!KI14="X",1,0))</f>
        <v>0</v>
      </c>
      <c r="KJ11">
        <f>IF(SUM(Dissimilarity!KJ14)&gt;0,1,IF(Dissimilarity!KJ14="X",1,0))</f>
        <v>0</v>
      </c>
      <c r="KK11">
        <f>IF(SUM(Dissimilarity!KK14)&gt;0,1,IF(Dissimilarity!KK14="X",1,0))</f>
        <v>0</v>
      </c>
      <c r="KL11">
        <f>IF(SUM(Dissimilarity!KL14)&gt;0,1,IF(Dissimilarity!KL14="X",1,0))</f>
        <v>0</v>
      </c>
      <c r="KM11">
        <f>IF(SUM(Dissimilarity!KM14)&gt;0,1,IF(Dissimilarity!KM14="X",1,0))</f>
        <v>0</v>
      </c>
      <c r="KN11">
        <f>IF(SUM(Dissimilarity!KN14)&gt;0,1,IF(Dissimilarity!KN14="X",1,0))</f>
        <v>0</v>
      </c>
      <c r="KO11">
        <f>IF(SUM(Dissimilarity!KO14)&gt;0,1,IF(Dissimilarity!KO14="X",1,0))</f>
        <v>0</v>
      </c>
      <c r="KP11">
        <f>IF(SUM(Dissimilarity!KP14)&gt;0,1,IF(Dissimilarity!KP14="X",1,0))</f>
        <v>0</v>
      </c>
      <c r="KQ11">
        <f>IF(SUM(Dissimilarity!KQ14)&gt;0,1,IF(Dissimilarity!KQ14="X",1,0))</f>
        <v>0</v>
      </c>
      <c r="KR11">
        <f>IF(SUM(Dissimilarity!KR14)&gt;0,1,IF(Dissimilarity!KR14="X",1,0))</f>
        <v>0</v>
      </c>
      <c r="KS11">
        <f>IF(SUM(Dissimilarity!KS14)&gt;0,1,IF(Dissimilarity!KS14="X",1,0))</f>
        <v>1</v>
      </c>
      <c r="KT11">
        <f>IF(SUM(Dissimilarity!KT14)&gt;0,1,IF(Dissimilarity!KT14="X",1,0))</f>
        <v>0</v>
      </c>
      <c r="KU11">
        <f>IF(SUM(Dissimilarity!KU14)&gt;0,1,IF(Dissimilarity!KU14="X",1,0))</f>
        <v>0</v>
      </c>
      <c r="KV11">
        <f>IF(SUM(Dissimilarity!KV14)&gt;0,1,IF(Dissimilarity!KV14="X",1,0))</f>
        <v>0</v>
      </c>
      <c r="KW11">
        <f>IF(SUM(Dissimilarity!KW14)&gt;0,1,IF(Dissimilarity!KW14="X",1,0))</f>
        <v>0</v>
      </c>
      <c r="KX11">
        <f>IF(SUM(Dissimilarity!KX14)&gt;0,1,IF(Dissimilarity!KX14="X",1,0))</f>
        <v>0</v>
      </c>
      <c r="KY11">
        <f>IF(SUM(Dissimilarity!KY14)&gt;0,1,IF(Dissimilarity!KY14="X",1,0))</f>
        <v>0</v>
      </c>
      <c r="KZ11">
        <f>IF(SUM(Dissimilarity!KZ14)&gt;0,1,IF(Dissimilarity!KZ14="X",1,0))</f>
        <v>0</v>
      </c>
      <c r="LA11">
        <f>IF(SUM(Dissimilarity!LA14)&gt;0,1,IF(Dissimilarity!LA14="X",1,0))</f>
        <v>0</v>
      </c>
      <c r="LB11">
        <f>IF(SUM(Dissimilarity!LB14)&gt;0,1,IF(Dissimilarity!LB14="X",1,0))</f>
        <v>0</v>
      </c>
      <c r="LC11">
        <f>IF(SUM(Dissimilarity!LC14)&gt;0,1,IF(Dissimilarity!LC14="X",1,0))</f>
        <v>0</v>
      </c>
      <c r="LD11">
        <f>IF(SUM(Dissimilarity!LD14)&gt;0,1,IF(Dissimilarity!LD14="X",1,0))</f>
        <v>0</v>
      </c>
      <c r="LE11">
        <f>IF(SUM(Dissimilarity!LE14)&gt;0,1,IF(Dissimilarity!LE14="X",1,0))</f>
        <v>0</v>
      </c>
      <c r="LF11">
        <f>IF(SUM(Dissimilarity!LF14)&gt;0,1,IF(Dissimilarity!LF14="X",1,0))</f>
        <v>0</v>
      </c>
      <c r="LG11">
        <f>IF(SUM(Dissimilarity!LG14)&gt;0,1,IF(Dissimilarity!LG14="X",1,0))</f>
        <v>0</v>
      </c>
      <c r="LH11">
        <f>IF(SUM(Dissimilarity!LH14)&gt;0,1,IF(Dissimilarity!LH14="X",1,0))</f>
        <v>0</v>
      </c>
      <c r="LI11">
        <f>IF(SUM(Dissimilarity!LI14)&gt;0,1,IF(Dissimilarity!LI14="X",1,0))</f>
        <v>0</v>
      </c>
      <c r="LJ11">
        <f>IF(SUM(Dissimilarity!LJ14)&gt;0,1,IF(Dissimilarity!LJ14="X",1,0))</f>
        <v>0</v>
      </c>
      <c r="LK11">
        <f>IF(SUM(Dissimilarity!LK14)&gt;0,1,IF(Dissimilarity!LK14="X",1,0))</f>
        <v>0</v>
      </c>
      <c r="LL11">
        <f>IF(SUM(Dissimilarity!LL14)&gt;0,1,IF(Dissimilarity!LL14="X",1,0))</f>
        <v>0</v>
      </c>
      <c r="LM11">
        <f>IF(SUM(Dissimilarity!LM14)&gt;0,1,IF(Dissimilarity!LM14="X",1,0))</f>
        <v>0</v>
      </c>
      <c r="LN11">
        <f>IF(SUM(Dissimilarity!LN14)&gt;0,1,IF(Dissimilarity!LN14="X",1,0))</f>
        <v>0</v>
      </c>
      <c r="LO11">
        <f>IF(SUM(Dissimilarity!LO14)&gt;0,1,IF(Dissimilarity!LO14="X",1,0))</f>
        <v>1</v>
      </c>
      <c r="LP11">
        <f>IF(SUM(Dissimilarity!LP14)&gt;0,1,IF(Dissimilarity!LP14="X",1,0))</f>
        <v>0</v>
      </c>
      <c r="LQ11">
        <f>IF(SUM(Dissimilarity!LQ14)&gt;0,1,IF(Dissimilarity!LQ14="X",1,0))</f>
        <v>0</v>
      </c>
      <c r="LR11">
        <f>IF(SUM(Dissimilarity!LR14)&gt;0,1,IF(Dissimilarity!LR14="X",1,0))</f>
        <v>0</v>
      </c>
      <c r="LS11">
        <f>IF(SUM(Dissimilarity!LS14)&gt;0,1,IF(Dissimilarity!LS14="X",1,0))</f>
        <v>0</v>
      </c>
      <c r="LT11">
        <f>IF(SUM(Dissimilarity!LT14)&gt;0,1,IF(Dissimilarity!LT14="X",1,0))</f>
        <v>0</v>
      </c>
      <c r="LU11">
        <f>IF(SUM(Dissimilarity!LU14)&gt;0,1,IF(Dissimilarity!LU14="X",1,0))</f>
        <v>0</v>
      </c>
      <c r="LV11">
        <f>IF(SUM(Dissimilarity!LV14)&gt;0,1,IF(Dissimilarity!LV14="X",1,0))</f>
        <v>0</v>
      </c>
      <c r="LW11">
        <f>IF(SUM(Dissimilarity!LW14)&gt;0,1,IF(Dissimilarity!LW14="X",1,0))</f>
        <v>0</v>
      </c>
      <c r="LX11">
        <f>IF(SUM(Dissimilarity!LX14)&gt;0,1,IF(Dissimilarity!LX14="X",1,0))</f>
        <v>0</v>
      </c>
      <c r="LY11">
        <f>IF(SUM(Dissimilarity!LY14)&gt;0,1,IF(Dissimilarity!LY14="X",1,0))</f>
        <v>0</v>
      </c>
      <c r="LZ11">
        <f>IF(SUM(Dissimilarity!LZ14)&gt;0,1,IF(Dissimilarity!LZ14="X",1,0))</f>
        <v>0</v>
      </c>
      <c r="MA11">
        <f>IF(SUM(Dissimilarity!MA14)&gt;0,1,IF(Dissimilarity!MA14="X",1,0))</f>
        <v>0</v>
      </c>
      <c r="MB11">
        <f>IF(SUM(Dissimilarity!MB14)&gt;0,1,IF(Dissimilarity!MB14="X",1,0))</f>
        <v>1</v>
      </c>
      <c r="MC11">
        <f>IF(SUM(Dissimilarity!MC14)&gt;0,1,IF(Dissimilarity!MC14="X",1,0))</f>
        <v>0</v>
      </c>
      <c r="MD11">
        <f>IF(SUM(Dissimilarity!MD14)&gt;0,1,IF(Dissimilarity!MD14="X",1,0))</f>
        <v>1</v>
      </c>
      <c r="ME11">
        <f>IF(SUM(Dissimilarity!ME14)&gt;0,1,IF(Dissimilarity!ME14="X",1,0))</f>
        <v>0</v>
      </c>
      <c r="MF11">
        <f>IF(SUM(Dissimilarity!MF14)&gt;0,1,IF(Dissimilarity!MF14="X",1,0))</f>
        <v>0</v>
      </c>
      <c r="MG11">
        <f>IF(SUM(Dissimilarity!MG14)&gt;0,1,IF(Dissimilarity!MG14="X",1,0))</f>
        <v>0</v>
      </c>
      <c r="MH11">
        <f>IF(SUM(Dissimilarity!MH14)&gt;0,1,IF(Dissimilarity!MH14="X",1,0))</f>
        <v>0</v>
      </c>
      <c r="MI11">
        <f>IF(SUM(Dissimilarity!MI14)&gt;0,1,IF(Dissimilarity!MI14="X",1,0))</f>
        <v>0</v>
      </c>
      <c r="MJ11">
        <f>IF(SUM(Dissimilarity!MJ14)&gt;0,1,IF(Dissimilarity!MJ14="X",1,0))</f>
        <v>0</v>
      </c>
      <c r="MK11">
        <f>IF(SUM(Dissimilarity!MK14)&gt;0,1,IF(Dissimilarity!MK14="X",1,0))</f>
        <v>1</v>
      </c>
      <c r="ML11">
        <f>IF(SUM(Dissimilarity!ML14)&gt;0,1,IF(Dissimilarity!ML14="X",1,0))</f>
        <v>0</v>
      </c>
      <c r="MM11">
        <f>IF(SUM(Dissimilarity!MM14)&gt;0,1,IF(Dissimilarity!MM14="X",1,0))</f>
        <v>0</v>
      </c>
      <c r="MN11">
        <f>IF(SUM(Dissimilarity!MN14)&gt;0,1,IF(Dissimilarity!MN14="X",1,0))</f>
        <v>0</v>
      </c>
      <c r="MO11">
        <f>IF(SUM(Dissimilarity!MO14)&gt;0,1,IF(Dissimilarity!MO14="X",1,0))</f>
        <v>0</v>
      </c>
      <c r="MP11">
        <f>IF(SUM(Dissimilarity!MP14)&gt;0,1,IF(Dissimilarity!MP14="X",1,0))</f>
        <v>0</v>
      </c>
      <c r="MQ11">
        <f>IF(SUM(Dissimilarity!MQ14)&gt;0,1,IF(Dissimilarity!MQ14="X",1,0))</f>
        <v>0</v>
      </c>
      <c r="MR11">
        <f>IF(SUM(Dissimilarity!MR14)&gt;0,1,IF(Dissimilarity!MR14="X",1,0))</f>
        <v>0</v>
      </c>
      <c r="MS11">
        <f>IF(SUM(Dissimilarity!MS14)&gt;0,1,IF(Dissimilarity!MS14="X",1,0))</f>
        <v>0</v>
      </c>
      <c r="MT11">
        <f>IF(SUM(Dissimilarity!MT14)&gt;0,1,IF(Dissimilarity!MT14="X",1,0))</f>
        <v>0</v>
      </c>
      <c r="MU11">
        <f>IF(SUM(Dissimilarity!MU14)&gt;0,1,IF(Dissimilarity!MU14="X",1,0))</f>
        <v>0</v>
      </c>
      <c r="MV11">
        <f>IF(SUM(Dissimilarity!MV14)&gt;0,1,IF(Dissimilarity!MV14="X",1,0))</f>
        <v>0</v>
      </c>
      <c r="MW11">
        <f>IF(SUM(Dissimilarity!MW14)&gt;0,1,IF(Dissimilarity!MW14="X",1,0))</f>
        <v>0</v>
      </c>
      <c r="MX11">
        <f>IF(SUM(Dissimilarity!MX14)&gt;0,1,IF(Dissimilarity!MX14="X",1,0))</f>
        <v>0</v>
      </c>
      <c r="MY11">
        <f>IF(SUM(Dissimilarity!MY14)&gt;0,1,IF(Dissimilarity!MY14="X",1,0))</f>
        <v>0</v>
      </c>
      <c r="MZ11">
        <f>IF(SUM(Dissimilarity!MZ14)&gt;0,1,IF(Dissimilarity!MZ14="X",1,0))</f>
        <v>0</v>
      </c>
      <c r="NA11">
        <f>IF(SUM(Dissimilarity!NA14)&gt;0,1,IF(Dissimilarity!NA14="X",1,0))</f>
        <v>0</v>
      </c>
      <c r="NB11">
        <f>IF(SUM(Dissimilarity!NB14)&gt;0,1,IF(Dissimilarity!NB14="X",1,0))</f>
        <v>0</v>
      </c>
      <c r="NC11">
        <f>IF(SUM(Dissimilarity!NC14)&gt;0,1,IF(Dissimilarity!NC14="X",1,0))</f>
        <v>0</v>
      </c>
      <c r="ND11">
        <f>IF(SUM(Dissimilarity!ND14)&gt;0,1,IF(Dissimilarity!ND14="X",1,0))</f>
        <v>0</v>
      </c>
      <c r="NE11">
        <f>IF(SUM(Dissimilarity!NE14)&gt;0,1,IF(Dissimilarity!NE14="X",1,0))</f>
        <v>0</v>
      </c>
      <c r="NF11">
        <f>IF(SUM(Dissimilarity!NF14)&gt;0,1,IF(Dissimilarity!NF14="X",1,0))</f>
        <v>0</v>
      </c>
      <c r="NG11">
        <f>IF(SUM(Dissimilarity!NG14)&gt;0,1,IF(Dissimilarity!NG14="X",1,0))</f>
        <v>0</v>
      </c>
      <c r="NH11">
        <f>IF(SUM(Dissimilarity!NH14)&gt;0,1,IF(Dissimilarity!NH14="X",1,0))</f>
        <v>0</v>
      </c>
      <c r="NI11">
        <f>IF(SUM(Dissimilarity!NI14)&gt;0,1,IF(Dissimilarity!NI14="X",1,0))</f>
        <v>0</v>
      </c>
      <c r="NJ11">
        <f>IF(SUM(Dissimilarity!NJ14)&gt;0,1,IF(Dissimilarity!NJ14="X",1,0))</f>
        <v>0</v>
      </c>
      <c r="NK11">
        <f>IF(SUM(Dissimilarity!NK14)&gt;0,1,IF(Dissimilarity!NK14="X",1,0))</f>
        <v>0</v>
      </c>
      <c r="NL11">
        <f>IF(SUM(Dissimilarity!NL14)&gt;0,1,IF(Dissimilarity!NL14="X",1,0))</f>
        <v>1</v>
      </c>
      <c r="NM11">
        <f>IF(SUM(Dissimilarity!NM14)&gt;0,1,IF(Dissimilarity!NM14="X",1,0))</f>
        <v>0</v>
      </c>
      <c r="NN11">
        <f>IF(SUM(Dissimilarity!NN14)&gt;0,1,IF(Dissimilarity!NN14="X",1,0))</f>
        <v>0</v>
      </c>
      <c r="NO11">
        <f>IF(SUM(Dissimilarity!NO14)&gt;0,1,IF(Dissimilarity!NO14="X",1,0))</f>
        <v>1</v>
      </c>
      <c r="NP11">
        <f>IF(SUM(Dissimilarity!NP14)&gt;0,1,IF(Dissimilarity!NP14="X",1,0))</f>
        <v>0</v>
      </c>
      <c r="NQ11">
        <f>IF(SUM(Dissimilarity!NQ14)&gt;0,1,IF(Dissimilarity!NQ14="X",1,0))</f>
        <v>0</v>
      </c>
      <c r="NR11">
        <f>IF(SUM(Dissimilarity!NR14)&gt;0,1,IF(Dissimilarity!NR14="X",1,0))</f>
        <v>0</v>
      </c>
      <c r="NS11">
        <f>IF(SUM(Dissimilarity!NS14)&gt;0,1,IF(Dissimilarity!NS14="X",1,0))</f>
        <v>0</v>
      </c>
      <c r="NT11">
        <f>IF(SUM(Dissimilarity!NT14)&gt;0,1,IF(Dissimilarity!NT14="X",1,0))</f>
        <v>0</v>
      </c>
      <c r="NU11">
        <f>IF(SUM(Dissimilarity!NU14)&gt;0,1,IF(Dissimilarity!NU14="X",1,0))</f>
        <v>0</v>
      </c>
      <c r="NV11">
        <f>IF(SUM(Dissimilarity!NV14)&gt;0,1,IF(Dissimilarity!NV14="X",1,0))</f>
        <v>0</v>
      </c>
      <c r="NW11">
        <f>IF(SUM(Dissimilarity!NW14)&gt;0,1,IF(Dissimilarity!NW14="X",1,0))</f>
        <v>0</v>
      </c>
      <c r="NX11">
        <f>IF(SUM(Dissimilarity!NX14)&gt;0,1,IF(Dissimilarity!NX14="X",1,0))</f>
        <v>0</v>
      </c>
      <c r="NY11">
        <f>IF(SUM(Dissimilarity!NY14)&gt;0,1,IF(Dissimilarity!NY14="X",1,0))</f>
        <v>0</v>
      </c>
      <c r="NZ11">
        <f>IF(SUM(Dissimilarity!NZ14)&gt;0,1,IF(Dissimilarity!NZ14="X",1,0))</f>
        <v>0</v>
      </c>
      <c r="OA11">
        <f>IF(SUM(Dissimilarity!OA14)&gt;0,1,IF(Dissimilarity!OA14="X",1,0))</f>
        <v>0</v>
      </c>
      <c r="OB11">
        <f>IF(SUM(Dissimilarity!OB14)&gt;0,1,IF(Dissimilarity!OB14="X",1,0))</f>
        <v>0</v>
      </c>
      <c r="OC11">
        <f>IF(SUM(Dissimilarity!OC14)&gt;0,1,IF(Dissimilarity!OC14="X",1,0))</f>
        <v>0</v>
      </c>
      <c r="OD11">
        <f>IF(SUM(Dissimilarity!OD14)&gt;0,1,IF(Dissimilarity!OD14="X",1,0))</f>
        <v>0</v>
      </c>
      <c r="OE11">
        <f>IF(SUM(Dissimilarity!OE14)&gt;0,1,IF(Dissimilarity!OE14="X",1,0))</f>
        <v>0</v>
      </c>
      <c r="OF11">
        <f>IF(SUM(Dissimilarity!OF14)&gt;0,1,IF(Dissimilarity!OF14="X",1,0))</f>
        <v>0</v>
      </c>
      <c r="OG11">
        <f>IF(SUM(Dissimilarity!OG14)&gt;0,1,IF(Dissimilarity!OG14="X",1,0))</f>
        <v>0</v>
      </c>
      <c r="OH11">
        <f>IF(SUM(Dissimilarity!OH14)&gt;0,1,IF(Dissimilarity!OH14="X",1,0))</f>
        <v>0</v>
      </c>
      <c r="OI11">
        <f>IF(SUM(Dissimilarity!OI14)&gt;0,1,IF(Dissimilarity!OI14="X",1,0))</f>
        <v>0</v>
      </c>
      <c r="OJ11">
        <f>IF(SUM(Dissimilarity!OJ14)&gt;0,1,IF(Dissimilarity!OJ14="X",1,0))</f>
        <v>0</v>
      </c>
      <c r="OK11">
        <f>IF(SUM(Dissimilarity!OK14)&gt;0,1,IF(Dissimilarity!OK14="X",1,0))</f>
        <v>0</v>
      </c>
      <c r="OL11">
        <f>IF(SUM(Dissimilarity!OL14)&gt;0,1,IF(Dissimilarity!OL14="X",1,0))</f>
        <v>0</v>
      </c>
      <c r="OM11">
        <f>IF(SUM(Dissimilarity!OM14)&gt;0,1,IF(Dissimilarity!OM14="X",1,0))</f>
        <v>0</v>
      </c>
      <c r="ON11">
        <f>IF(SUM(Dissimilarity!ON14)&gt;0,1,IF(Dissimilarity!ON14="X",1,0))</f>
        <v>0</v>
      </c>
      <c r="OO11">
        <f>IF(SUM(Dissimilarity!OO14)&gt;0,1,IF(Dissimilarity!OO14="X",1,0))</f>
        <v>0</v>
      </c>
      <c r="OP11">
        <f>IF(SUM(Dissimilarity!OP14)&gt;0,1,IF(Dissimilarity!OP14="X",1,0))</f>
        <v>0</v>
      </c>
      <c r="OQ11">
        <f>IF(SUM(Dissimilarity!OQ14)&gt;0,1,IF(Dissimilarity!OQ14="X",1,0))</f>
        <v>0</v>
      </c>
      <c r="OR11">
        <f>IF(SUM(Dissimilarity!OR14)&gt;0,1,IF(Dissimilarity!OR14="X",1,0))</f>
        <v>0</v>
      </c>
      <c r="OS11">
        <f>IF(SUM(Dissimilarity!OS14)&gt;0,1,IF(Dissimilarity!OS14="X",1,0))</f>
        <v>0</v>
      </c>
      <c r="OT11">
        <f>IF(SUM(Dissimilarity!OT14)&gt;0,1,IF(Dissimilarity!OT14="X",1,0))</f>
        <v>0</v>
      </c>
      <c r="OU11">
        <f>IF(SUM(Dissimilarity!OU14)&gt;0,1,IF(Dissimilarity!OU14="X",1,0))</f>
        <v>0</v>
      </c>
      <c r="OV11">
        <f>IF(SUM(Dissimilarity!OV14)&gt;0,1,IF(Dissimilarity!OV14="X",1,0))</f>
        <v>0</v>
      </c>
      <c r="OW11">
        <f>IF(SUM(Dissimilarity!OW14)&gt;0,1,IF(Dissimilarity!OW14="X",1,0))</f>
        <v>0</v>
      </c>
      <c r="OX11">
        <f>IF(SUM(Dissimilarity!OX14)&gt;0,1,IF(Dissimilarity!OX14="X",1,0))</f>
        <v>0</v>
      </c>
      <c r="OY11">
        <f>IF(SUM(Dissimilarity!OY14)&gt;0,1,IF(Dissimilarity!OY14="X",1,0))</f>
        <v>1</v>
      </c>
      <c r="OZ11">
        <f>IF(SUM(Dissimilarity!OZ14)&gt;0,1,IF(Dissimilarity!OZ14="X",1,0))</f>
        <v>0</v>
      </c>
      <c r="PA11">
        <f>IF(SUM(Dissimilarity!PA14)&gt;0,1,IF(Dissimilarity!PA14="X",1,0))</f>
        <v>0</v>
      </c>
      <c r="PB11">
        <f>IF(SUM(Dissimilarity!PB14)&gt;0,1,IF(Dissimilarity!PB14="X",1,0))</f>
        <v>0</v>
      </c>
      <c r="PC11">
        <f>IF(SUM(Dissimilarity!PC14)&gt;0,1,IF(Dissimilarity!PC14="X",1,0))</f>
        <v>0</v>
      </c>
      <c r="PD11">
        <f>IF(SUM(Dissimilarity!PD14)&gt;0,1,IF(Dissimilarity!PD14="X",1,0))</f>
        <v>0</v>
      </c>
      <c r="PE11">
        <f>IF(SUM(Dissimilarity!PE14)&gt;0,1,IF(Dissimilarity!PE14="X",1,0))</f>
        <v>0</v>
      </c>
      <c r="PF11">
        <f>IF(SUM(Dissimilarity!PF14)&gt;0,1,IF(Dissimilarity!PF14="X",1,0))</f>
        <v>0</v>
      </c>
      <c r="PG11">
        <f>IF(SUM(Dissimilarity!PG14)&gt;0,1,IF(Dissimilarity!PG14="X",1,0))</f>
        <v>0</v>
      </c>
      <c r="PH11">
        <f>IF(SUM(Dissimilarity!PH14)&gt;0,1,IF(Dissimilarity!PH14="X",1,0))</f>
        <v>0</v>
      </c>
      <c r="PI11">
        <f>IF(SUM(Dissimilarity!PI14)&gt;0,1,IF(Dissimilarity!PI14="X",1,0))</f>
        <v>0</v>
      </c>
      <c r="PJ11">
        <f>IF(SUM(Dissimilarity!PJ14)&gt;0,1,IF(Dissimilarity!PJ14="X",1,0))</f>
        <v>0</v>
      </c>
      <c r="PK11">
        <f>IF(SUM(Dissimilarity!PK14)&gt;0,1,IF(Dissimilarity!PK14="X",1,0))</f>
        <v>0</v>
      </c>
      <c r="PL11">
        <f>IF(SUM(Dissimilarity!PL14)&gt;0,1,IF(Dissimilarity!PL14="X",1,0))</f>
        <v>0</v>
      </c>
      <c r="PM11">
        <f>IF(SUM(Dissimilarity!PM14)&gt;0,1,IF(Dissimilarity!PM14="X",1,0))</f>
        <v>0</v>
      </c>
      <c r="PN11">
        <f>IF(SUM(Dissimilarity!PN14)&gt;0,1,IF(Dissimilarity!PN14="X",1,0))</f>
        <v>0</v>
      </c>
      <c r="PO11">
        <f>IF(SUM(Dissimilarity!PO14)&gt;0,1,IF(Dissimilarity!PO14="X",1,0))</f>
        <v>0</v>
      </c>
      <c r="PP11">
        <f>IF(SUM(Dissimilarity!PP14)&gt;0,1,IF(Dissimilarity!PP14="X",1,0))</f>
        <v>0</v>
      </c>
      <c r="PQ11">
        <f>IF(SUM(Dissimilarity!PQ14)&gt;0,1,IF(Dissimilarity!PQ14="X",1,0))</f>
        <v>0</v>
      </c>
      <c r="PR11">
        <f>IF(SUM(Dissimilarity!PR14)&gt;0,1,IF(Dissimilarity!PR14="X",1,0))</f>
        <v>0</v>
      </c>
      <c r="PS11">
        <f>IF(SUM(Dissimilarity!PS14)&gt;0,1,IF(Dissimilarity!PS14="X",1,0))</f>
        <v>0</v>
      </c>
      <c r="PT11">
        <f>IF(SUM(Dissimilarity!PT14)&gt;0,1,IF(Dissimilarity!PT14="X",1,0))</f>
        <v>0</v>
      </c>
      <c r="PU11">
        <f>IF(SUM(Dissimilarity!PU14)&gt;0,1,IF(Dissimilarity!PU14="X",1,0))</f>
        <v>0</v>
      </c>
      <c r="PV11">
        <f>IF(SUM(Dissimilarity!PV14)&gt;0,1,IF(Dissimilarity!PV14="X",1,0))</f>
        <v>0</v>
      </c>
      <c r="PW11">
        <f>IF(SUM(Dissimilarity!PW14)&gt;0,1,IF(Dissimilarity!PW14="X",1,0))</f>
        <v>0</v>
      </c>
      <c r="PX11">
        <f>IF(SUM(Dissimilarity!PX14)&gt;0,1,IF(Dissimilarity!PX14="X",1,0))</f>
        <v>0</v>
      </c>
      <c r="PY11">
        <f>IF(SUM(Dissimilarity!PY14)&gt;0,1,IF(Dissimilarity!PY14="X",1,0))</f>
        <v>0</v>
      </c>
      <c r="PZ11">
        <f>IF(SUM(Dissimilarity!PZ14)&gt;0,1,IF(Dissimilarity!PZ14="X",1,0))</f>
        <v>0</v>
      </c>
      <c r="QA11">
        <f>IF(SUM(Dissimilarity!QA14)&gt;0,1,IF(Dissimilarity!QA14="X",1,0))</f>
        <v>0</v>
      </c>
      <c r="QB11">
        <f>IF(SUM(Dissimilarity!QB14)&gt;0,1,IF(Dissimilarity!QB14="X",1,0))</f>
        <v>0</v>
      </c>
      <c r="QC11">
        <f>IF(SUM(Dissimilarity!QC14)&gt;0,1,IF(Dissimilarity!QC14="X",1,0))</f>
        <v>0</v>
      </c>
      <c r="QD11">
        <f>IF(SUM(Dissimilarity!QD14)&gt;0,1,IF(Dissimilarity!QD14="X",1,0))</f>
        <v>0</v>
      </c>
      <c r="QE11">
        <f>IF(SUM(Dissimilarity!QE14)&gt;0,1,IF(Dissimilarity!QE14="X",1,0))</f>
        <v>0</v>
      </c>
      <c r="QF11">
        <f>IF(SUM(Dissimilarity!QF14)&gt;0,1,IF(Dissimilarity!QF14="X",1,0))</f>
        <v>0</v>
      </c>
      <c r="QG11">
        <f>IF(SUM(Dissimilarity!QG14)&gt;0,1,IF(Dissimilarity!QG14="X",1,0))</f>
        <v>0</v>
      </c>
      <c r="QH11">
        <f>IF(SUM(Dissimilarity!QH14)&gt;0,1,IF(Dissimilarity!QH14="X",1,0))</f>
        <v>0</v>
      </c>
      <c r="QI11">
        <f>IF(SUM(Dissimilarity!QI14)&gt;0,1,IF(Dissimilarity!QI14="X",1,0))</f>
        <v>0</v>
      </c>
      <c r="QJ11">
        <f>IF(SUM(Dissimilarity!QJ14)&gt;0,1,IF(Dissimilarity!QJ14="X",1,0))</f>
        <v>1</v>
      </c>
      <c r="QK11">
        <f>IF(SUM(Dissimilarity!QK14)&gt;0,1,IF(Dissimilarity!QK14="X",1,0))</f>
        <v>0</v>
      </c>
      <c r="QL11">
        <f>IF(SUM(Dissimilarity!QL14)&gt;0,1,IF(Dissimilarity!QL14="X",1,0))</f>
        <v>0</v>
      </c>
      <c r="QM11">
        <f>IF(SUM(Dissimilarity!QM14)&gt;0,1,IF(Dissimilarity!QM14="X",1,0))</f>
        <v>0</v>
      </c>
      <c r="QN11">
        <f>IF(SUM(Dissimilarity!QN14)&gt;0,1,IF(Dissimilarity!QN14="X",1,0))</f>
        <v>0</v>
      </c>
      <c r="QO11">
        <f>IF(SUM(Dissimilarity!QO14)&gt;0,1,IF(Dissimilarity!QO14="X",1,0))</f>
        <v>0</v>
      </c>
      <c r="QP11">
        <f>IF(SUM(Dissimilarity!QP14)&gt;0,1,IF(Dissimilarity!QP14="X",1,0))</f>
        <v>0</v>
      </c>
      <c r="QQ11">
        <f>IF(SUM(Dissimilarity!QQ14)&gt;0,1,IF(Dissimilarity!QQ14="X",1,0))</f>
        <v>0</v>
      </c>
      <c r="QR11">
        <f>IF(SUM(Dissimilarity!QR14)&gt;0,1,IF(Dissimilarity!QR14="X",1,0))</f>
        <v>0</v>
      </c>
      <c r="QS11">
        <f>IF(SUM(Dissimilarity!QS14)&gt;0,1,IF(Dissimilarity!QS14="X",1,0))</f>
        <v>0</v>
      </c>
      <c r="QT11">
        <f>IF(SUM(Dissimilarity!QT14)&gt;0,1,IF(Dissimilarity!QT14="X",1,0))</f>
        <v>0</v>
      </c>
      <c r="QU11">
        <f>IF(SUM(Dissimilarity!QU14)&gt;0,1,IF(Dissimilarity!QU14="X",1,0))</f>
        <v>0</v>
      </c>
      <c r="QV11">
        <f>IF(SUM(Dissimilarity!QV14)&gt;0,1,IF(Dissimilarity!QV14="X",1,0))</f>
        <v>0</v>
      </c>
      <c r="QW11">
        <f>IF(SUM(Dissimilarity!QW14)&gt;0,1,IF(Dissimilarity!QW14="X",1,0))</f>
        <v>0</v>
      </c>
      <c r="QX11">
        <f>IF(SUM(Dissimilarity!QX14)&gt;0,1,IF(Dissimilarity!QX14="X",1,0))</f>
        <v>0</v>
      </c>
      <c r="QY11">
        <f>IF(SUM(Dissimilarity!QY14)&gt;0,1,IF(Dissimilarity!QY14="X",1,0))</f>
        <v>0</v>
      </c>
      <c r="QZ11">
        <f>IF(SUM(Dissimilarity!QZ14)&gt;0,1,IF(Dissimilarity!QZ14="X",1,0))</f>
        <v>0</v>
      </c>
      <c r="RA11">
        <f>IF(SUM(Dissimilarity!RA14)&gt;0,1,IF(Dissimilarity!RA14="X",1,0))</f>
        <v>0</v>
      </c>
      <c r="RB11">
        <f>IF(SUM(Dissimilarity!RB14)&gt;0,1,IF(Dissimilarity!RB14="X",1,0))</f>
        <v>0</v>
      </c>
      <c r="RC11">
        <f>IF(SUM(Dissimilarity!RC14)&gt;0,1,IF(Dissimilarity!RC14="X",1,0))</f>
        <v>0</v>
      </c>
      <c r="RD11">
        <f>IF(SUM(Dissimilarity!RD14)&gt;0,1,IF(Dissimilarity!RD14="X",1,0))</f>
        <v>0</v>
      </c>
      <c r="RE11">
        <f>IF(SUM(Dissimilarity!RE14)&gt;0,1,IF(Dissimilarity!RE14="X",1,0))</f>
        <v>0</v>
      </c>
      <c r="RF11">
        <f>IF(SUM(Dissimilarity!RF14)&gt;0,1,IF(Dissimilarity!RF14="X",1,0))</f>
        <v>0</v>
      </c>
      <c r="RG11">
        <f>IF(SUM(Dissimilarity!RG14)&gt;0,1,IF(Dissimilarity!RG14="X",1,0))</f>
        <v>0</v>
      </c>
      <c r="RH11">
        <f>IF(SUM(Dissimilarity!RH14)&gt;0,1,IF(Dissimilarity!RH14="X",1,0))</f>
        <v>0</v>
      </c>
      <c r="RI11">
        <f>IF(SUM(Dissimilarity!RI14)&gt;0,1,IF(Dissimilarity!RI14="X",1,0))</f>
        <v>0</v>
      </c>
      <c r="RJ11">
        <f>IF(SUM(Dissimilarity!RJ14)&gt;0,1,IF(Dissimilarity!RJ14="X",1,0))</f>
        <v>0</v>
      </c>
      <c r="RK11">
        <f>IF(SUM(Dissimilarity!RK14)&gt;0,1,IF(Dissimilarity!RK14="X",1,0))</f>
        <v>0</v>
      </c>
      <c r="RL11">
        <f>IF(SUM(Dissimilarity!RL14)&gt;0,1,IF(Dissimilarity!RL14="X",1,0))</f>
        <v>0</v>
      </c>
      <c r="RM11">
        <f>IF(SUM(Dissimilarity!RM14)&gt;0,1,IF(Dissimilarity!RM14="X",1,0))</f>
        <v>1</v>
      </c>
      <c r="RN11">
        <f>IF(SUM(Dissimilarity!RN14)&gt;0,1,IF(Dissimilarity!RN14="X",1,0))</f>
        <v>0</v>
      </c>
      <c r="RO11">
        <f>IF(SUM(Dissimilarity!RO14)&gt;0,1,IF(Dissimilarity!RO14="X",1,0))</f>
        <v>0</v>
      </c>
      <c r="RP11">
        <f>IF(SUM(Dissimilarity!RP14)&gt;0,1,IF(Dissimilarity!RP14="X",1,0))</f>
        <v>0</v>
      </c>
      <c r="RQ11">
        <f>IF(SUM(Dissimilarity!RQ14)&gt;0,1,IF(Dissimilarity!RQ14="X",1,0))</f>
        <v>0</v>
      </c>
      <c r="RR11">
        <f>IF(SUM(Dissimilarity!RR14)&gt;0,1,IF(Dissimilarity!RR14="X",1,0))</f>
        <v>0</v>
      </c>
      <c r="RS11">
        <f>IF(SUM(Dissimilarity!RS14)&gt;0,1,IF(Dissimilarity!RS14="X",1,0))</f>
        <v>0</v>
      </c>
      <c r="RT11">
        <f>IF(SUM(Dissimilarity!RT14)&gt;0,1,IF(Dissimilarity!RT14="X",1,0))</f>
        <v>0</v>
      </c>
      <c r="RU11">
        <f>IF(SUM(Dissimilarity!RU14)&gt;0,1,IF(Dissimilarity!RU14="X",1,0))</f>
        <v>0</v>
      </c>
      <c r="RV11">
        <f>IF(SUM(Dissimilarity!RV14)&gt;0,1,IF(Dissimilarity!RV14="X",1,0))</f>
        <v>0</v>
      </c>
      <c r="RW11">
        <f>IF(SUM(Dissimilarity!RW14)&gt;0,1,IF(Dissimilarity!RW14="X",1,0))</f>
        <v>0</v>
      </c>
      <c r="RX11">
        <f>IF(SUM(Dissimilarity!RX14)&gt;0,1,IF(Dissimilarity!RX14="X",1,0))</f>
        <v>0</v>
      </c>
      <c r="RY11">
        <f>IF(SUM(Dissimilarity!RY14)&gt;0,1,IF(Dissimilarity!RY14="X",1,0))</f>
        <v>0</v>
      </c>
      <c r="RZ11">
        <f>IF(SUM(Dissimilarity!RZ14)&gt;0,1,IF(Dissimilarity!RZ14="X",1,0))</f>
        <v>0</v>
      </c>
      <c r="SA11">
        <f>IF(SUM(Dissimilarity!SA14)&gt;0,1,IF(Dissimilarity!SA14="X",1,0))</f>
        <v>0</v>
      </c>
      <c r="SB11">
        <f>IF(SUM(Dissimilarity!SB14)&gt;0,1,IF(Dissimilarity!SB14="X",1,0))</f>
        <v>0</v>
      </c>
      <c r="SC11">
        <f>IF(SUM(Dissimilarity!SC14)&gt;0,1,IF(Dissimilarity!SC14="X",1,0))</f>
        <v>0</v>
      </c>
      <c r="SD11">
        <f>IF(SUM(Dissimilarity!SD14)&gt;0,1,IF(Dissimilarity!SD14="X",1,0))</f>
        <v>0</v>
      </c>
      <c r="SE11">
        <f>IF(SUM(Dissimilarity!SE14)&gt;0,1,IF(Dissimilarity!SE14="X",1,0))</f>
        <v>0</v>
      </c>
      <c r="SF11">
        <f>IF(SUM(Dissimilarity!SF14)&gt;0,1,IF(Dissimilarity!SF14="X",1,0))</f>
        <v>0</v>
      </c>
      <c r="SG11">
        <f>IF(SUM(Dissimilarity!SG14)&gt;0,1,IF(Dissimilarity!SG14="X",1,0))</f>
        <v>0</v>
      </c>
      <c r="SH11">
        <f>IF(SUM(Dissimilarity!SH14)&gt;0,1,IF(Dissimilarity!SH14="X",1,0))</f>
        <v>0</v>
      </c>
      <c r="SI11">
        <f>IF(SUM(Dissimilarity!SI14)&gt;0,1,IF(Dissimilarity!SI14="X",1,0))</f>
        <v>0</v>
      </c>
      <c r="SJ11">
        <f>IF(SUM(Dissimilarity!SJ14)&gt;0,1,IF(Dissimilarity!SJ14="X",1,0))</f>
        <v>0</v>
      </c>
      <c r="SK11">
        <f>IF(SUM(Dissimilarity!SK14)&gt;0,1,IF(Dissimilarity!SK14="X",1,0))</f>
        <v>0</v>
      </c>
      <c r="SL11">
        <f>IF(SUM(Dissimilarity!SL14)&gt;0,1,IF(Dissimilarity!SL14="X",1,0))</f>
        <v>0</v>
      </c>
      <c r="SM11">
        <f>IF(SUM(Dissimilarity!SM14)&gt;0,1,IF(Dissimilarity!SM14="X",1,0))</f>
        <v>0</v>
      </c>
      <c r="SN11">
        <f>IF(SUM(Dissimilarity!SN14)&gt;0,1,IF(Dissimilarity!SN14="X",1,0))</f>
        <v>0</v>
      </c>
      <c r="SO11">
        <f>IF(SUM(Dissimilarity!SO14)&gt;0,1,IF(Dissimilarity!SO14="X",1,0))</f>
        <v>0</v>
      </c>
      <c r="SP11">
        <f>IF(SUM(Dissimilarity!SP14)&gt;0,1,IF(Dissimilarity!SP14="X",1,0))</f>
        <v>0</v>
      </c>
      <c r="SQ11">
        <f>IF(SUM(Dissimilarity!SQ14)&gt;0,1,IF(Dissimilarity!SQ14="X",1,0))</f>
        <v>0</v>
      </c>
      <c r="SR11">
        <f>IF(SUM(Dissimilarity!SR14)&gt;0,1,IF(Dissimilarity!SR14="X",1,0))</f>
        <v>0</v>
      </c>
      <c r="SS11">
        <f>IF(SUM(Dissimilarity!SS14)&gt;0,1,IF(Dissimilarity!SS14="X",1,0))</f>
        <v>0</v>
      </c>
      <c r="ST11">
        <f>IF(SUM(Dissimilarity!ST14)&gt;0,1,IF(Dissimilarity!ST14="X",1,0))</f>
        <v>0</v>
      </c>
      <c r="SU11">
        <f>IF(SUM(Dissimilarity!SU14)&gt;0,1,IF(Dissimilarity!SU14="X",1,0))</f>
        <v>0</v>
      </c>
      <c r="SV11">
        <f>IF(SUM(Dissimilarity!SV14)&gt;0,1,IF(Dissimilarity!SV14="X",1,0))</f>
        <v>0</v>
      </c>
      <c r="SW11">
        <f>IF(SUM(Dissimilarity!SW14)&gt;0,1,IF(Dissimilarity!SW14="X",1,0))</f>
        <v>0</v>
      </c>
      <c r="SX11">
        <f>IF(SUM(Dissimilarity!SX14)&gt;0,1,IF(Dissimilarity!SX14="X",1,0))</f>
        <v>0</v>
      </c>
      <c r="SY11">
        <f>IF(SUM(Dissimilarity!SY14)&gt;0,1,IF(Dissimilarity!SY14="X",1,0))</f>
        <v>0</v>
      </c>
      <c r="SZ11">
        <f>IF(SUM(Dissimilarity!SZ14)&gt;0,1,IF(Dissimilarity!SZ14="X",1,0))</f>
        <v>0</v>
      </c>
      <c r="TA11">
        <f>IF(SUM(Dissimilarity!TA14)&gt;0,1,IF(Dissimilarity!TA14="X",1,0))</f>
        <v>0</v>
      </c>
      <c r="TB11">
        <f>IF(SUM(Dissimilarity!TB14)&gt;0,1,IF(Dissimilarity!TB14="X",1,0))</f>
        <v>0</v>
      </c>
      <c r="TC11">
        <f>IF(SUM(Dissimilarity!TC14)&gt;0,1,IF(Dissimilarity!TC14="X",1,0))</f>
        <v>0</v>
      </c>
      <c r="TD11">
        <f>IF(SUM(Dissimilarity!TD14)&gt;0,1,IF(Dissimilarity!TD14="X",1,0))</f>
        <v>0</v>
      </c>
      <c r="TE11">
        <f>IF(SUM(Dissimilarity!TE14)&gt;0,1,IF(Dissimilarity!TE14="X",1,0))</f>
        <v>0</v>
      </c>
      <c r="TF11">
        <f>IF(SUM(Dissimilarity!TF14)&gt;0,1,IF(Dissimilarity!TF14="X",1,0))</f>
        <v>0</v>
      </c>
      <c r="TG11">
        <f>IF(SUM(Dissimilarity!TG14)&gt;0,1,IF(Dissimilarity!TG14="X",1,0))</f>
        <v>0</v>
      </c>
      <c r="TH11">
        <f>IF(SUM(Dissimilarity!TH14)&gt;0,1,IF(Dissimilarity!TH14="X",1,0))</f>
        <v>0</v>
      </c>
      <c r="TI11">
        <f>IF(SUM(Dissimilarity!TI14)&gt;0,1,IF(Dissimilarity!TI14="X",1,0))</f>
        <v>0</v>
      </c>
      <c r="TJ11">
        <f>IF(SUM(Dissimilarity!TJ14)&gt;0,1,IF(Dissimilarity!TJ14="X",1,0))</f>
        <v>0</v>
      </c>
      <c r="TK11">
        <f>IF(SUM(Dissimilarity!TK14)&gt;0,1,IF(Dissimilarity!TK14="X",1,0))</f>
        <v>0</v>
      </c>
      <c r="TL11">
        <f>IF(SUM(Dissimilarity!TL14)&gt;0,1,IF(Dissimilarity!TL14="X",1,0))</f>
        <v>0</v>
      </c>
      <c r="TM11">
        <f>IF(SUM(Dissimilarity!TM14)&gt;0,1,IF(Dissimilarity!TM14="X",1,0))</f>
        <v>0</v>
      </c>
      <c r="TN11">
        <f>IF(SUM(Dissimilarity!TN14)&gt;0,1,IF(Dissimilarity!TN14="X",1,0))</f>
        <v>0</v>
      </c>
      <c r="TO11">
        <f>IF(SUM(Dissimilarity!TO14)&gt;0,1,IF(Dissimilarity!TO14="X",1,0))</f>
        <v>0</v>
      </c>
      <c r="TP11">
        <f>IF(SUM(Dissimilarity!TP14)&gt;0,1,IF(Dissimilarity!TP14="X",1,0))</f>
        <v>0</v>
      </c>
      <c r="TQ11">
        <f>IF(SUM(Dissimilarity!TQ14)&gt;0,1,IF(Dissimilarity!TQ14="X",1,0))</f>
        <v>0</v>
      </c>
      <c r="TR11">
        <f>IF(SUM(Dissimilarity!TR14)&gt;0,1,IF(Dissimilarity!TR14="X",1,0))</f>
        <v>0</v>
      </c>
      <c r="TS11">
        <f>IF(SUM(Dissimilarity!TS14)&gt;0,1,IF(Dissimilarity!TS14="X",1,0))</f>
        <v>0</v>
      </c>
      <c r="TT11">
        <f>IF(SUM(Dissimilarity!TT14)&gt;0,1,IF(Dissimilarity!TT14="X",1,0))</f>
        <v>0</v>
      </c>
      <c r="TU11">
        <f>IF(SUM(Dissimilarity!TU14)&gt;0,1,IF(Dissimilarity!TU14="X",1,0))</f>
        <v>0</v>
      </c>
      <c r="TV11">
        <f>IF(SUM(Dissimilarity!TV14)&gt;0,1,IF(Dissimilarity!TV14="X",1,0))</f>
        <v>1</v>
      </c>
      <c r="TW11">
        <f>IF(SUM(Dissimilarity!TW14)&gt;0,1,IF(Dissimilarity!TW14="X",1,0))</f>
        <v>0</v>
      </c>
      <c r="TX11">
        <f>IF(SUM(Dissimilarity!TX14)&gt;0,1,IF(Dissimilarity!TX14="X",1,0))</f>
        <v>1</v>
      </c>
      <c r="TY11">
        <f>IF(SUM(Dissimilarity!TY14)&gt;0,1,IF(Dissimilarity!TY14="X",1,0))</f>
        <v>0</v>
      </c>
      <c r="TZ11">
        <f>IF(SUM(Dissimilarity!TZ14)&gt;0,1,IF(Dissimilarity!TZ14="X",1,0))</f>
        <v>0</v>
      </c>
      <c r="UA11">
        <f>IF(SUM(Dissimilarity!UA14)&gt;0,1,IF(Dissimilarity!UA14="X",1,0))</f>
        <v>0</v>
      </c>
      <c r="UB11">
        <f>IF(SUM(Dissimilarity!UB14)&gt;0,1,IF(Dissimilarity!UB14="X",1,0))</f>
        <v>1</v>
      </c>
      <c r="UC11">
        <f>IF(SUM(Dissimilarity!UC14)&gt;0,1,IF(Dissimilarity!UC14="X",1,0))</f>
        <v>0</v>
      </c>
      <c r="UD11">
        <f>IF(SUM(Dissimilarity!UD14)&gt;0,1,IF(Dissimilarity!UD14="X",1,0))</f>
        <v>0</v>
      </c>
      <c r="UE11">
        <f>IF(SUM(Dissimilarity!UE14)&gt;0,1,IF(Dissimilarity!UE14="X",1,0))</f>
        <v>0</v>
      </c>
      <c r="UF11">
        <f>IF(SUM(Dissimilarity!UF14)&gt;0,1,IF(Dissimilarity!UF14="X",1,0))</f>
        <v>0</v>
      </c>
      <c r="UG11">
        <f>IF(SUM(Dissimilarity!UG14)&gt;0,1,IF(Dissimilarity!UG14="X",1,0))</f>
        <v>0</v>
      </c>
      <c r="UH11">
        <f>IF(SUM(Dissimilarity!UH14)&gt;0,1,IF(Dissimilarity!UH14="X",1,0))</f>
        <v>0</v>
      </c>
      <c r="UI11">
        <f>IF(SUM(Dissimilarity!UI14)&gt;0,1,IF(Dissimilarity!UI14="X",1,0))</f>
        <v>0</v>
      </c>
      <c r="UJ11">
        <f>IF(SUM(Dissimilarity!UJ14)&gt;0,1,IF(Dissimilarity!UJ14="X",1,0))</f>
        <v>0</v>
      </c>
      <c r="UK11">
        <f>IF(SUM(Dissimilarity!UK14)&gt;0,1,IF(Dissimilarity!UK14="X",1,0))</f>
        <v>0</v>
      </c>
      <c r="UL11">
        <f>IF(SUM(Dissimilarity!UL14)&gt;0,1,IF(Dissimilarity!UL14="X",1,0))</f>
        <v>0</v>
      </c>
      <c r="UM11">
        <f>IF(SUM(Dissimilarity!UM14)&gt;0,1,IF(Dissimilarity!UM14="X",1,0))</f>
        <v>0</v>
      </c>
      <c r="UN11">
        <f>IF(SUM(Dissimilarity!UN14)&gt;0,1,IF(Dissimilarity!UN14="X",1,0))</f>
        <v>0</v>
      </c>
      <c r="UO11">
        <f>IF(SUM(Dissimilarity!UO14)&gt;0,1,IF(Dissimilarity!UO14="X",1,0))</f>
        <v>0</v>
      </c>
      <c r="UP11">
        <f>IF(SUM(Dissimilarity!UP14)&gt;0,1,IF(Dissimilarity!UP14="X",1,0))</f>
        <v>0</v>
      </c>
      <c r="UQ11">
        <f>IF(SUM(Dissimilarity!UQ14)&gt;0,1,IF(Dissimilarity!UQ14="X",1,0))</f>
        <v>0</v>
      </c>
      <c r="UR11">
        <f>IF(SUM(Dissimilarity!UR14)&gt;0,1,IF(Dissimilarity!UR14="X",1,0))</f>
        <v>0</v>
      </c>
      <c r="US11">
        <f>IF(SUM(Dissimilarity!US14)&gt;0,1,IF(Dissimilarity!US14="X",1,0))</f>
        <v>0</v>
      </c>
      <c r="UT11">
        <f>IF(SUM(Dissimilarity!UT14)&gt;0,1,IF(Dissimilarity!UT14="X",1,0))</f>
        <v>0</v>
      </c>
      <c r="UU11">
        <f>IF(SUM(Dissimilarity!UU14)&gt;0,1,IF(Dissimilarity!UU14="X",1,0))</f>
        <v>0</v>
      </c>
      <c r="UV11">
        <f>IF(SUM(Dissimilarity!UV14)&gt;0,1,IF(Dissimilarity!UV14="X",1,0))</f>
        <v>0</v>
      </c>
      <c r="UW11">
        <f>IF(SUM(Dissimilarity!UW14)&gt;0,1,IF(Dissimilarity!UW14="X",1,0))</f>
        <v>0</v>
      </c>
      <c r="UX11">
        <f>IF(SUM(Dissimilarity!UX14)&gt;0,1,IF(Dissimilarity!UX14="X",1,0))</f>
        <v>0</v>
      </c>
      <c r="UY11">
        <f>IF(SUM(Dissimilarity!UY14)&gt;0,1,IF(Dissimilarity!UY14="X",1,0))</f>
        <v>0</v>
      </c>
      <c r="UZ11">
        <f>IF(SUM(Dissimilarity!UZ14)&gt;0,1,IF(Dissimilarity!UZ14="X",1,0))</f>
        <v>0</v>
      </c>
      <c r="VA11">
        <f>IF(SUM(Dissimilarity!VA14)&gt;0,1,IF(Dissimilarity!VA14="X",1,0))</f>
        <v>0</v>
      </c>
      <c r="VB11">
        <f>IF(SUM(Dissimilarity!VB14)&gt;0,1,IF(Dissimilarity!VB14="X",1,0))</f>
        <v>0</v>
      </c>
      <c r="VC11">
        <f>IF(SUM(Dissimilarity!VC14)&gt;0,1,IF(Dissimilarity!VC14="X",1,0))</f>
        <v>0</v>
      </c>
      <c r="VD11">
        <f>IF(SUM(Dissimilarity!VD14)&gt;0,1,IF(Dissimilarity!VD14="X",1,0))</f>
        <v>0</v>
      </c>
      <c r="VE11">
        <f>IF(SUM(Dissimilarity!VE14)&gt;0,1,IF(Dissimilarity!VE14="X",1,0))</f>
        <v>0</v>
      </c>
      <c r="VF11">
        <f>IF(SUM(Dissimilarity!VF14)&gt;0,1,IF(Dissimilarity!VF14="X",1,0))</f>
        <v>0</v>
      </c>
      <c r="VG11">
        <f>IF(SUM(Dissimilarity!VG14)&gt;0,1,IF(Dissimilarity!VG14="X",1,0))</f>
        <v>0</v>
      </c>
      <c r="VH11">
        <f>IF(SUM(Dissimilarity!VH14)&gt;0,1,IF(Dissimilarity!VH14="X",1,0))</f>
        <v>0</v>
      </c>
      <c r="VI11">
        <f>IF(SUM(Dissimilarity!VI14)&gt;0,1,IF(Dissimilarity!VI14="X",1,0))</f>
        <v>0</v>
      </c>
      <c r="VJ11">
        <f>IF(SUM(Dissimilarity!VJ14)&gt;0,1,IF(Dissimilarity!VJ14="X",1,0))</f>
        <v>0</v>
      </c>
      <c r="VK11">
        <f>IF(SUM(Dissimilarity!VK14)&gt;0,1,IF(Dissimilarity!VK14="X",1,0))</f>
        <v>0</v>
      </c>
      <c r="VL11">
        <f>IF(SUM(Dissimilarity!VL14)&gt;0,1,IF(Dissimilarity!VL14="X",1,0))</f>
        <v>0</v>
      </c>
      <c r="VM11">
        <f>IF(SUM(Dissimilarity!VM14)&gt;0,1,IF(Dissimilarity!VM14="X",1,0))</f>
        <v>0</v>
      </c>
      <c r="VN11">
        <f>IF(SUM(Dissimilarity!VN14)&gt;0,1,IF(Dissimilarity!VN14="X",1,0))</f>
        <v>0</v>
      </c>
      <c r="VO11">
        <f>IF(SUM(Dissimilarity!VO14)&gt;0,1,IF(Dissimilarity!VO14="X",1,0))</f>
        <v>0</v>
      </c>
      <c r="VP11">
        <f>IF(SUM(Dissimilarity!VP14)&gt;0,1,IF(Dissimilarity!VP14="X",1,0))</f>
        <v>0</v>
      </c>
      <c r="VQ11">
        <f>IF(SUM(Dissimilarity!VQ14)&gt;0,1,IF(Dissimilarity!VQ14="X",1,0))</f>
        <v>0</v>
      </c>
      <c r="VR11">
        <f>IF(SUM(Dissimilarity!VR14)&gt;0,1,IF(Dissimilarity!VR14="X",1,0))</f>
        <v>0</v>
      </c>
      <c r="VS11">
        <f>IF(SUM(Dissimilarity!VS14)&gt;0,1,IF(Dissimilarity!VS14="X",1,0))</f>
        <v>0</v>
      </c>
      <c r="VT11">
        <f>IF(SUM(Dissimilarity!VT14)&gt;0,1,IF(Dissimilarity!VT14="X",1,0))</f>
        <v>0</v>
      </c>
      <c r="VU11">
        <f>IF(SUM(Dissimilarity!VU14)&gt;0,1,IF(Dissimilarity!VU14="X",1,0))</f>
        <v>0</v>
      </c>
      <c r="VV11">
        <f>IF(SUM(Dissimilarity!VV14)&gt;0,1,IF(Dissimilarity!VV14="X",1,0))</f>
        <v>0</v>
      </c>
      <c r="VW11">
        <f>IF(SUM(Dissimilarity!VW14)&gt;0,1,IF(Dissimilarity!VW14="X",1,0))</f>
        <v>0</v>
      </c>
      <c r="VX11">
        <f>IF(SUM(Dissimilarity!VX14)&gt;0,1,IF(Dissimilarity!VX14="X",1,0))</f>
        <v>0</v>
      </c>
      <c r="VY11">
        <f>IF(SUM(Dissimilarity!VY14)&gt;0,1,IF(Dissimilarity!VY14="X",1,0))</f>
        <v>0</v>
      </c>
      <c r="VZ11">
        <f>IF(SUM(Dissimilarity!VZ14)&gt;0,1,IF(Dissimilarity!VZ14="X",1,0))</f>
        <v>0</v>
      </c>
      <c r="WA11">
        <f>IF(SUM(Dissimilarity!WA14)&gt;0,1,IF(Dissimilarity!WA14="X",1,0))</f>
        <v>0</v>
      </c>
      <c r="WB11">
        <f>IF(SUM(Dissimilarity!WB14)&gt;0,1,IF(Dissimilarity!WB14="X",1,0))</f>
        <v>0</v>
      </c>
      <c r="WC11">
        <f>IF(SUM(Dissimilarity!WC14)&gt;0,1,IF(Dissimilarity!WC14="X",1,0))</f>
        <v>0</v>
      </c>
      <c r="WD11">
        <f>IF(SUM(Dissimilarity!WD14)&gt;0,1,IF(Dissimilarity!WD14="X",1,0))</f>
        <v>0</v>
      </c>
      <c r="WE11">
        <f>IF(SUM(Dissimilarity!WE14)&gt;0,1,IF(Dissimilarity!WE14="X",1,0))</f>
        <v>0</v>
      </c>
      <c r="WF11">
        <f>IF(SUM(Dissimilarity!WF14)&gt;0,1,IF(Dissimilarity!WF14="X",1,0))</f>
        <v>0</v>
      </c>
      <c r="WG11">
        <f>IF(SUM(Dissimilarity!WG14)&gt;0,1,IF(Dissimilarity!WG14="X",1,0))</f>
        <v>0</v>
      </c>
      <c r="WH11">
        <f>IF(SUM(Dissimilarity!WH14)&gt;0,1,IF(Dissimilarity!WH14="X",1,0))</f>
        <v>1</v>
      </c>
      <c r="WI11">
        <f>IF(SUM(Dissimilarity!WI14)&gt;0,1,IF(Dissimilarity!WI14="X",1,0))</f>
        <v>0</v>
      </c>
      <c r="WJ11">
        <f>IF(SUM(Dissimilarity!WJ14)&gt;0,1,IF(Dissimilarity!WJ14="X",1,0))</f>
        <v>0</v>
      </c>
      <c r="WK11">
        <f>IF(SUM(Dissimilarity!WK14)&gt;0,1,IF(Dissimilarity!WK14="X",1,0))</f>
        <v>0</v>
      </c>
      <c r="WL11">
        <f>IF(SUM(Dissimilarity!WL14)&gt;0,1,IF(Dissimilarity!WL14="X",1,0))</f>
        <v>0</v>
      </c>
      <c r="WM11">
        <f>IF(SUM(Dissimilarity!WM14)&gt;0,1,IF(Dissimilarity!WM14="X",1,0))</f>
        <v>0</v>
      </c>
      <c r="WN11">
        <f>IF(SUM(Dissimilarity!WN14)&gt;0,1,IF(Dissimilarity!WN14="X",1,0))</f>
        <v>0</v>
      </c>
      <c r="WO11">
        <f>IF(SUM(Dissimilarity!WO14)&gt;0,1,IF(Dissimilarity!WO14="X",1,0))</f>
        <v>0</v>
      </c>
      <c r="WP11">
        <f>IF(SUM(Dissimilarity!WP14)&gt;0,1,IF(Dissimilarity!WP14="X",1,0))</f>
        <v>0</v>
      </c>
      <c r="WQ11">
        <f>IF(SUM(Dissimilarity!WQ14)&gt;0,1,IF(Dissimilarity!WQ14="X",1,0))</f>
        <v>0</v>
      </c>
      <c r="WR11">
        <f>IF(SUM(Dissimilarity!WR14)&gt;0,1,IF(Dissimilarity!WR14="X",1,0))</f>
        <v>0</v>
      </c>
      <c r="WS11">
        <f>IF(SUM(Dissimilarity!WS14)&gt;0,1,IF(Dissimilarity!WS14="X",1,0))</f>
        <v>0</v>
      </c>
      <c r="WT11">
        <f>IF(SUM(Dissimilarity!WT14)&gt;0,1,IF(Dissimilarity!WT14="X",1,0))</f>
        <v>0</v>
      </c>
      <c r="WU11">
        <f>IF(SUM(Dissimilarity!WU14)&gt;0,1,IF(Dissimilarity!WU14="X",1,0))</f>
        <v>1</v>
      </c>
      <c r="WV11">
        <f>IF(SUM(Dissimilarity!WV14)&gt;0,1,IF(Dissimilarity!WV14="X",1,0))</f>
        <v>0</v>
      </c>
      <c r="WW11">
        <f>IF(SUM(Dissimilarity!WW14)&gt;0,1,IF(Dissimilarity!WW14="X",1,0))</f>
        <v>0</v>
      </c>
      <c r="WX11">
        <f>IF(SUM(Dissimilarity!WX14)&gt;0,1,IF(Dissimilarity!WX14="X",1,0))</f>
        <v>0</v>
      </c>
      <c r="WY11">
        <f>IF(SUM(Dissimilarity!WY14)&gt;0,1,IF(Dissimilarity!WY14="X",1,0))</f>
        <v>0</v>
      </c>
      <c r="WZ11">
        <f>IF(SUM(Dissimilarity!WZ14)&gt;0,1,IF(Dissimilarity!WZ14="X",1,0))</f>
        <v>0</v>
      </c>
      <c r="XA11">
        <f>IF(SUM(Dissimilarity!XA14)&gt;0,1,IF(Dissimilarity!XA14="X",1,0))</f>
        <v>0</v>
      </c>
      <c r="XB11">
        <f>IF(SUM(Dissimilarity!XB14)&gt;0,1,IF(Dissimilarity!XB14="X",1,0))</f>
        <v>0</v>
      </c>
      <c r="XC11">
        <f>IF(SUM(Dissimilarity!XC14)&gt;0,1,IF(Dissimilarity!XC14="X",1,0))</f>
        <v>0</v>
      </c>
      <c r="XD11">
        <f>IF(SUM(Dissimilarity!XD14)&gt;0,1,IF(Dissimilarity!XD14="X",1,0))</f>
        <v>0</v>
      </c>
      <c r="XE11">
        <f>IF(SUM(Dissimilarity!XE14)&gt;0,1,IF(Dissimilarity!XE14="X",1,0))</f>
        <v>0</v>
      </c>
      <c r="XF11">
        <f>IF(SUM(Dissimilarity!XF14)&gt;0,1,IF(Dissimilarity!XF14="X",1,0))</f>
        <v>0</v>
      </c>
      <c r="XG11">
        <f>IF(SUM(Dissimilarity!XG14)&gt;0,1,IF(Dissimilarity!XG14="X",1,0))</f>
        <v>0</v>
      </c>
      <c r="XH11">
        <f>IF(SUM(Dissimilarity!XH14)&gt;0,1,IF(Dissimilarity!XH14="X",1,0))</f>
        <v>0</v>
      </c>
      <c r="XI11">
        <f>IF(SUM(Dissimilarity!XI14)&gt;0,1,IF(Dissimilarity!XI14="X",1,0))</f>
        <v>0</v>
      </c>
      <c r="XJ11">
        <f>IF(SUM(Dissimilarity!XJ14)&gt;0,1,IF(Dissimilarity!XJ14="X",1,0))</f>
        <v>0</v>
      </c>
      <c r="XK11">
        <f>IF(SUM(Dissimilarity!XK14)&gt;0,1,IF(Dissimilarity!XK14="X",1,0))</f>
        <v>0</v>
      </c>
      <c r="XL11">
        <f>IF(SUM(Dissimilarity!XL14)&gt;0,1,IF(Dissimilarity!XL14="X",1,0))</f>
        <v>0</v>
      </c>
      <c r="XM11">
        <f>IF(SUM(Dissimilarity!XM14)&gt;0,1,IF(Dissimilarity!XM14="X",1,0))</f>
        <v>0</v>
      </c>
      <c r="XN11">
        <f>IF(SUM(Dissimilarity!XN14)&gt;0,1,IF(Dissimilarity!XN14="X",1,0))</f>
        <v>0</v>
      </c>
      <c r="XO11">
        <f>IF(SUM(Dissimilarity!XO14)&gt;0,1,IF(Dissimilarity!XO14="X",1,0))</f>
        <v>0</v>
      </c>
      <c r="XP11">
        <f>IF(SUM(Dissimilarity!XP14)&gt;0,1,IF(Dissimilarity!XP14="X",1,0))</f>
        <v>0</v>
      </c>
      <c r="XQ11">
        <f>IF(SUM(Dissimilarity!XQ14)&gt;0,1,IF(Dissimilarity!XQ14="X",1,0))</f>
        <v>0</v>
      </c>
      <c r="XR11">
        <f>IF(SUM(Dissimilarity!XR14)&gt;0,1,IF(Dissimilarity!XR14="X",1,0))</f>
        <v>0</v>
      </c>
      <c r="XS11">
        <f>IF(SUM(Dissimilarity!XS14)&gt;0,1,IF(Dissimilarity!XS14="X",1,0))</f>
        <v>0</v>
      </c>
      <c r="XT11">
        <f>IF(SUM(Dissimilarity!XT14)&gt;0,1,IF(Dissimilarity!XT14="X",1,0))</f>
        <v>1</v>
      </c>
      <c r="XU11">
        <f>IF(SUM(Dissimilarity!XU14)&gt;0,1,IF(Dissimilarity!XU14="X",1,0))</f>
        <v>0</v>
      </c>
      <c r="XV11">
        <f>IF(SUM(Dissimilarity!XV14)&gt;0,1,IF(Dissimilarity!XV14="X",1,0))</f>
        <v>0</v>
      </c>
      <c r="XW11">
        <f>IF(SUM(Dissimilarity!XW14)&gt;0,1,IF(Dissimilarity!XW14="X",1,0))</f>
        <v>0</v>
      </c>
      <c r="XX11">
        <f>IF(SUM(Dissimilarity!XX14)&gt;0,1,IF(Dissimilarity!XX14="X",1,0))</f>
        <v>0</v>
      </c>
      <c r="XY11">
        <f>IF(SUM(Dissimilarity!XY14)&gt;0,1,IF(Dissimilarity!XY14="X",1,0))</f>
        <v>0</v>
      </c>
      <c r="XZ11">
        <f>IF(SUM(Dissimilarity!XZ14)&gt;0,1,IF(Dissimilarity!XZ14="X",1,0))</f>
        <v>0</v>
      </c>
      <c r="YA11">
        <f>IF(SUM(Dissimilarity!YA14)&gt;0,1,IF(Dissimilarity!YA14="X",1,0))</f>
        <v>0</v>
      </c>
      <c r="YB11">
        <f>IF(SUM(Dissimilarity!YB14)&gt;0,1,IF(Dissimilarity!YB14="X",1,0))</f>
        <v>0</v>
      </c>
      <c r="YC11">
        <f>IF(SUM(Dissimilarity!YC14)&gt;0,1,IF(Dissimilarity!YC14="X",1,0))</f>
        <v>0</v>
      </c>
      <c r="YD11">
        <f>IF(SUM(Dissimilarity!YD14)&gt;0,1,IF(Dissimilarity!YD14="X",1,0))</f>
        <v>0</v>
      </c>
      <c r="YE11">
        <f>IF(SUM(Dissimilarity!YE14)&gt;0,1,IF(Dissimilarity!YE14="X",1,0))</f>
        <v>0</v>
      </c>
      <c r="YF11">
        <f>IF(SUM(Dissimilarity!YF14)&gt;0,1,IF(Dissimilarity!YF14="X",1,0))</f>
        <v>0</v>
      </c>
      <c r="YG11">
        <f>IF(SUM(Dissimilarity!YG14)&gt;0,1,IF(Dissimilarity!YG14="X",1,0))</f>
        <v>0</v>
      </c>
      <c r="YH11">
        <f>IF(SUM(Dissimilarity!YH14)&gt;0,1,IF(Dissimilarity!YH14="X",1,0))</f>
        <v>1</v>
      </c>
      <c r="YI11">
        <f>IF(SUM(Dissimilarity!YI14)&gt;0,1,IF(Dissimilarity!YI14="X",1,0))</f>
        <v>0</v>
      </c>
      <c r="YJ11">
        <f>IF(SUM(Dissimilarity!YJ14)&gt;0,1,IF(Dissimilarity!YJ14="X",1,0))</f>
        <v>0</v>
      </c>
      <c r="YK11">
        <f>IF(SUM(Dissimilarity!YK14)&gt;0,1,IF(Dissimilarity!YK14="X",1,0))</f>
        <v>0</v>
      </c>
      <c r="YL11">
        <f>IF(SUM(Dissimilarity!YL14)&gt;0,1,IF(Dissimilarity!YL14="X",1,0))</f>
        <v>0</v>
      </c>
      <c r="YM11">
        <f>IF(SUM(Dissimilarity!YM14)&gt;0,1,IF(Dissimilarity!YM14="X",1,0))</f>
        <v>0</v>
      </c>
      <c r="YN11">
        <f>IF(SUM(Dissimilarity!YN14)&gt;0,1,IF(Dissimilarity!YN14="X",1,0))</f>
        <v>0</v>
      </c>
      <c r="YO11">
        <f>IF(SUM(Dissimilarity!YO14)&gt;0,1,IF(Dissimilarity!YO14="X",1,0))</f>
        <v>0</v>
      </c>
      <c r="YP11">
        <f>IF(SUM(Dissimilarity!YP14)&gt;0,1,IF(Dissimilarity!YP14="X",1,0))</f>
        <v>0</v>
      </c>
      <c r="YQ11">
        <f>IF(SUM(Dissimilarity!YQ14)&gt;0,1,IF(Dissimilarity!YQ14="X",1,0))</f>
        <v>0</v>
      </c>
      <c r="YR11">
        <f>IF(SUM(Dissimilarity!YR14)&gt;0,1,IF(Dissimilarity!YR14="X",1,0))</f>
        <v>0</v>
      </c>
      <c r="YS11">
        <f>IF(SUM(Dissimilarity!YS14)&gt;0,1,IF(Dissimilarity!YS14="X",1,0))</f>
        <v>0</v>
      </c>
      <c r="YT11">
        <f>IF(SUM(Dissimilarity!YT14)&gt;0,1,IF(Dissimilarity!YT14="X",1,0))</f>
        <v>0</v>
      </c>
      <c r="YU11">
        <f>IF(SUM(Dissimilarity!YU14)&gt;0,1,IF(Dissimilarity!YU14="X",1,0))</f>
        <v>0</v>
      </c>
      <c r="YV11">
        <f>IF(SUM(Dissimilarity!YV14)&gt;0,1,IF(Dissimilarity!YV14="X",1,0))</f>
        <v>0</v>
      </c>
      <c r="YW11">
        <f>IF(SUM(Dissimilarity!YW14)&gt;0,1,IF(Dissimilarity!YW14="X",1,0))</f>
        <v>0</v>
      </c>
      <c r="YX11">
        <f>IF(SUM(Dissimilarity!YX14)&gt;0,1,IF(Dissimilarity!YX14="X",1,0))</f>
        <v>0</v>
      </c>
      <c r="YY11">
        <f>IF(SUM(Dissimilarity!YY14)&gt;0,1,IF(Dissimilarity!YY14="X",1,0))</f>
        <v>0</v>
      </c>
      <c r="YZ11">
        <f>IF(SUM(Dissimilarity!YZ14)&gt;0,1,IF(Dissimilarity!YZ14="X",1,0))</f>
        <v>0</v>
      </c>
      <c r="ZA11">
        <f>IF(SUM(Dissimilarity!ZA14)&gt;0,1,IF(Dissimilarity!ZA14="X",1,0))</f>
        <v>0</v>
      </c>
      <c r="ZB11">
        <f>IF(SUM(Dissimilarity!ZB14)&gt;0,1,IF(Dissimilarity!ZB14="X",1,0))</f>
        <v>0</v>
      </c>
      <c r="ZC11">
        <f>IF(SUM(Dissimilarity!ZC14)&gt;0,1,IF(Dissimilarity!ZC14="X",1,0))</f>
        <v>0</v>
      </c>
      <c r="ZD11">
        <f>IF(SUM(Dissimilarity!ZD14)&gt;0,1,IF(Dissimilarity!ZD14="X",1,0))</f>
        <v>0</v>
      </c>
      <c r="ZE11">
        <f>IF(SUM(Dissimilarity!ZE14)&gt;0,1,IF(Dissimilarity!ZE14="X",1,0))</f>
        <v>0</v>
      </c>
      <c r="ZF11">
        <f>IF(SUM(Dissimilarity!ZF14)&gt;0,1,IF(Dissimilarity!ZF14="X",1,0))</f>
        <v>0</v>
      </c>
      <c r="ZG11">
        <f>IF(SUM(Dissimilarity!ZG14)&gt;0,1,IF(Dissimilarity!ZG14="X",1,0))</f>
        <v>0</v>
      </c>
      <c r="ZH11">
        <f>IF(SUM(Dissimilarity!ZH14)&gt;0,1,IF(Dissimilarity!ZH14="X",1,0))</f>
        <v>0</v>
      </c>
      <c r="ZI11">
        <f>IF(SUM(Dissimilarity!ZI14)&gt;0,1,IF(Dissimilarity!ZI14="X",1,0))</f>
        <v>0</v>
      </c>
      <c r="ZJ11">
        <f>IF(SUM(Dissimilarity!ZJ14)&gt;0,1,IF(Dissimilarity!ZJ14="X",1,0))</f>
        <v>0</v>
      </c>
      <c r="ZK11">
        <f>IF(SUM(Dissimilarity!ZK14)&gt;0,1,IF(Dissimilarity!ZK14="X",1,0))</f>
        <v>0</v>
      </c>
      <c r="ZL11">
        <f>IF(SUM(Dissimilarity!ZL14)&gt;0,1,IF(Dissimilarity!ZL14="X",1,0))</f>
        <v>0</v>
      </c>
      <c r="ZM11">
        <f>IF(SUM(Dissimilarity!ZM14)&gt;0,1,IF(Dissimilarity!ZM14="X",1,0))</f>
        <v>0</v>
      </c>
      <c r="ZN11">
        <f>IF(SUM(Dissimilarity!ZN14)&gt;0,1,IF(Dissimilarity!ZN14="X",1,0))</f>
        <v>0</v>
      </c>
      <c r="ZO11">
        <f>IF(SUM(Dissimilarity!ZO14)&gt;0,1,IF(Dissimilarity!ZO14="X",1,0))</f>
        <v>0</v>
      </c>
      <c r="ZP11">
        <f>IF(SUM(Dissimilarity!ZP14)&gt;0,1,IF(Dissimilarity!ZP14="X",1,0))</f>
        <v>0</v>
      </c>
      <c r="ZQ11">
        <f>IF(SUM(Dissimilarity!ZQ14)&gt;0,1,IF(Dissimilarity!ZQ14="X",1,0))</f>
        <v>0</v>
      </c>
      <c r="ZR11">
        <f>IF(SUM(Dissimilarity!ZR14)&gt;0,1,IF(Dissimilarity!ZR14="X",1,0))</f>
        <v>0</v>
      </c>
      <c r="ZS11">
        <f>IF(SUM(Dissimilarity!ZS14)&gt;0,1,IF(Dissimilarity!ZS14="X",1,0))</f>
        <v>0</v>
      </c>
      <c r="ZT11">
        <f>IF(SUM(Dissimilarity!ZT14)&gt;0,1,IF(Dissimilarity!ZT14="X",1,0))</f>
        <v>0</v>
      </c>
      <c r="ZU11">
        <f>IF(SUM(Dissimilarity!ZU14)&gt;0,1,IF(Dissimilarity!ZU14="X",1,0))</f>
        <v>0</v>
      </c>
      <c r="ZV11">
        <f>IF(SUM(Dissimilarity!ZV14)&gt;0,1,IF(Dissimilarity!ZV14="X",1,0))</f>
        <v>0</v>
      </c>
      <c r="ZW11">
        <f>IF(SUM(Dissimilarity!ZW14)&gt;0,1,IF(Dissimilarity!ZW14="X",1,0))</f>
        <v>1</v>
      </c>
      <c r="ZX11">
        <f>IF(SUM(Dissimilarity!ZX14)&gt;0,1,IF(Dissimilarity!ZX14="X",1,0))</f>
        <v>0</v>
      </c>
      <c r="ZY11">
        <f>IF(SUM(Dissimilarity!ZY14)&gt;0,1,IF(Dissimilarity!ZY14="X",1,0))</f>
        <v>0</v>
      </c>
      <c r="ZZ11">
        <f>IF(SUM(Dissimilarity!ZZ14)&gt;0,1,IF(Dissimilarity!ZZ14="X",1,0))</f>
        <v>0</v>
      </c>
      <c r="AAA11">
        <f>IF(SUM(Dissimilarity!AAA14)&gt;0,1,IF(Dissimilarity!AAA14="X",1,0))</f>
        <v>0</v>
      </c>
      <c r="AAB11">
        <f>IF(SUM(Dissimilarity!AAB14)&gt;0,1,IF(Dissimilarity!AAB14="X",1,0))</f>
        <v>0</v>
      </c>
      <c r="AAC11">
        <f>IF(SUM(Dissimilarity!AAC14)&gt;0,1,IF(Dissimilarity!AAC14="X",1,0))</f>
        <v>0</v>
      </c>
      <c r="AAD11">
        <f>IF(SUM(Dissimilarity!AAD14)&gt;0,1,IF(Dissimilarity!AAD14="X",1,0))</f>
        <v>0</v>
      </c>
      <c r="AAE11">
        <f>IF(SUM(Dissimilarity!AAE14)&gt;0,1,IF(Dissimilarity!AAE14="X",1,0))</f>
        <v>0</v>
      </c>
      <c r="AAF11">
        <f>IF(SUM(Dissimilarity!AAF14)&gt;0,1,IF(Dissimilarity!AAF14="X",1,0))</f>
        <v>0</v>
      </c>
      <c r="AAG11">
        <f>IF(SUM(Dissimilarity!AAG14)&gt;0,1,IF(Dissimilarity!AAG14="X",1,0))</f>
        <v>0</v>
      </c>
      <c r="AAH11">
        <f>IF(SUM(Dissimilarity!AAH14)&gt;0,1,IF(Dissimilarity!AAH14="X",1,0))</f>
        <v>0</v>
      </c>
      <c r="AAI11">
        <f>IF(SUM(Dissimilarity!AAI14)&gt;0,1,IF(Dissimilarity!AAI14="X",1,0))</f>
        <v>0</v>
      </c>
      <c r="AAJ11">
        <f>IF(SUM(Dissimilarity!AAJ14)&gt;0,1,IF(Dissimilarity!AAJ14="X",1,0))</f>
        <v>0</v>
      </c>
      <c r="AAK11">
        <f>IF(SUM(Dissimilarity!AAK14)&gt;0,1,IF(Dissimilarity!AAK14="X",1,0))</f>
        <v>0</v>
      </c>
      <c r="AAL11">
        <f>IF(SUM(Dissimilarity!AAL14)&gt;0,1,IF(Dissimilarity!AAL14="X",1,0))</f>
        <v>0</v>
      </c>
      <c r="AAM11">
        <f>IF(SUM(Dissimilarity!AAM14)&gt;0,1,IF(Dissimilarity!AAM14="X",1,0))</f>
        <v>0</v>
      </c>
      <c r="AAN11">
        <f>IF(SUM(Dissimilarity!AAN14)&gt;0,1,IF(Dissimilarity!AAN14="X",1,0))</f>
        <v>0</v>
      </c>
      <c r="AAO11">
        <f>IF(SUM(Dissimilarity!AAO14)&gt;0,1,IF(Dissimilarity!AAO14="X",1,0))</f>
        <v>0</v>
      </c>
      <c r="AAP11">
        <f>IF(SUM(Dissimilarity!AAP14)&gt;0,1,IF(Dissimilarity!AAP14="X",1,0))</f>
        <v>0</v>
      </c>
      <c r="AAQ11">
        <f>IF(SUM(Dissimilarity!AAQ14)&gt;0,1,IF(Dissimilarity!AAQ14="X",1,0))</f>
        <v>0</v>
      </c>
      <c r="AAR11">
        <f>IF(SUM(Dissimilarity!AAR14)&gt;0,1,IF(Dissimilarity!AAR14="X",1,0))</f>
        <v>0</v>
      </c>
      <c r="AAS11">
        <f>IF(SUM(Dissimilarity!AAS14)&gt;0,1,IF(Dissimilarity!AAS14="X",1,0))</f>
        <v>0</v>
      </c>
      <c r="AAT11">
        <f>IF(SUM(Dissimilarity!AAT14)&gt;0,1,IF(Dissimilarity!AAT14="X",1,0))</f>
        <v>0</v>
      </c>
      <c r="AAU11">
        <f>IF(SUM(Dissimilarity!AAU14)&gt;0,1,IF(Dissimilarity!AAU14="X",1,0))</f>
        <v>0</v>
      </c>
      <c r="AAV11">
        <f>IF(SUM(Dissimilarity!AAV14)&gt;0,1,IF(Dissimilarity!AAV14="X",1,0))</f>
        <v>0</v>
      </c>
      <c r="AAW11">
        <f>IF(SUM(Dissimilarity!AAW14)&gt;0,1,IF(Dissimilarity!AAW14="X",1,0))</f>
        <v>0</v>
      </c>
      <c r="AAX11">
        <f>IF(SUM(Dissimilarity!AAX14)&gt;0,1,IF(Dissimilarity!AAX14="X",1,0))</f>
        <v>0</v>
      </c>
      <c r="AAY11">
        <f>IF(SUM(Dissimilarity!AAY14)&gt;0,1,IF(Dissimilarity!AAY14="X",1,0))</f>
        <v>0</v>
      </c>
      <c r="AAZ11">
        <f>IF(SUM(Dissimilarity!AAZ14)&gt;0,1,IF(Dissimilarity!AAZ14="X",1,0))</f>
        <v>0</v>
      </c>
      <c r="ABA11">
        <f>IF(SUM(Dissimilarity!ABA14)&gt;0,1,IF(Dissimilarity!ABA14="X",1,0))</f>
        <v>0</v>
      </c>
      <c r="ABB11">
        <f>IF(SUM(Dissimilarity!ABB14)&gt;0,1,IF(Dissimilarity!ABB14="X",1,0))</f>
        <v>0</v>
      </c>
      <c r="ABC11">
        <f>IF(SUM(Dissimilarity!ABC14)&gt;0,1,IF(Dissimilarity!ABC14="X",1,0))</f>
        <v>0</v>
      </c>
      <c r="ABD11">
        <f>IF(SUM(Dissimilarity!ABD14)&gt;0,1,IF(Dissimilarity!ABD14="X",1,0))</f>
        <v>0</v>
      </c>
      <c r="ABE11">
        <f>IF(SUM(Dissimilarity!ABE14)&gt;0,1,IF(Dissimilarity!ABE14="X",1,0))</f>
        <v>0</v>
      </c>
      <c r="ABF11">
        <f>IF(SUM(Dissimilarity!ABF14)&gt;0,1,IF(Dissimilarity!ABF14="X",1,0))</f>
        <v>0</v>
      </c>
      <c r="ABG11">
        <f>IF(SUM(Dissimilarity!ABG14)&gt;0,1,IF(Dissimilarity!ABG14="X",1,0))</f>
        <v>0</v>
      </c>
      <c r="ABH11">
        <f>IF(SUM(Dissimilarity!ABH14)&gt;0,1,IF(Dissimilarity!ABH14="X",1,0))</f>
        <v>0</v>
      </c>
      <c r="ABI11">
        <f>IF(SUM(Dissimilarity!ABI14)&gt;0,1,IF(Dissimilarity!ABI14="X",1,0))</f>
        <v>0</v>
      </c>
      <c r="ABJ11">
        <f>IF(SUM(Dissimilarity!ABJ14)&gt;0,1,IF(Dissimilarity!ABJ14="X",1,0))</f>
        <v>0</v>
      </c>
      <c r="ABK11">
        <f>IF(SUM(Dissimilarity!ABK14)&gt;0,1,IF(Dissimilarity!ABK14="X",1,0))</f>
        <v>0</v>
      </c>
      <c r="ABL11">
        <f>IF(SUM(Dissimilarity!ABL14)&gt;0,1,IF(Dissimilarity!ABL14="X",1,0))</f>
        <v>1</v>
      </c>
      <c r="ABM11">
        <f>IF(SUM(Dissimilarity!ABM14)&gt;0,1,IF(Dissimilarity!ABM14="X",1,0))</f>
        <v>0</v>
      </c>
      <c r="ABN11">
        <f>IF(SUM(Dissimilarity!ABN14)&gt;0,1,IF(Dissimilarity!ABN14="X",1,0))</f>
        <v>0</v>
      </c>
      <c r="ABO11">
        <f>IF(SUM(Dissimilarity!ABO14)&gt;0,1,IF(Dissimilarity!ABO14="X",1,0))</f>
        <v>0</v>
      </c>
      <c r="ABP11">
        <f>IF(SUM(Dissimilarity!ABP14)&gt;0,1,IF(Dissimilarity!ABP14="X",1,0))</f>
        <v>0</v>
      </c>
      <c r="ABQ11">
        <f>IF(SUM(Dissimilarity!ABQ14)&gt;0,1,IF(Dissimilarity!ABQ14="X",1,0))</f>
        <v>1</v>
      </c>
      <c r="ABR11">
        <f>IF(SUM(Dissimilarity!ABR14)&gt;0,1,IF(Dissimilarity!ABR14="X",1,0))</f>
        <v>0</v>
      </c>
      <c r="ABS11">
        <f>IF(SUM(Dissimilarity!ABS14)&gt;0,1,IF(Dissimilarity!ABS14="X",1,0))</f>
        <v>0</v>
      </c>
      <c r="ABT11">
        <f>IF(SUM(Dissimilarity!ABT14)&gt;0,1,IF(Dissimilarity!ABT14="X",1,0))</f>
        <v>0</v>
      </c>
      <c r="ABU11">
        <f>IF(SUM(Dissimilarity!ABU14)&gt;0,1,IF(Dissimilarity!ABU14="X",1,0))</f>
        <v>0</v>
      </c>
      <c r="ABV11">
        <f>IF(SUM(Dissimilarity!ABV14)&gt;0,1,IF(Dissimilarity!ABV14="X",1,0))</f>
        <v>0</v>
      </c>
      <c r="ABW11">
        <f>IF(SUM(Dissimilarity!ABW14)&gt;0,1,IF(Dissimilarity!ABW14="X",1,0))</f>
        <v>0</v>
      </c>
      <c r="ABX11">
        <f>IF(SUM(Dissimilarity!ABX14)&gt;0,1,IF(Dissimilarity!ABX14="X",1,0))</f>
        <v>0</v>
      </c>
      <c r="ABY11">
        <f>IF(SUM(Dissimilarity!ABY14)&gt;0,1,IF(Dissimilarity!ABY14="X",1,0))</f>
        <v>0</v>
      </c>
      <c r="ABZ11">
        <f>IF(SUM(Dissimilarity!ABZ14)&gt;0,1,IF(Dissimilarity!ABZ14="X",1,0))</f>
        <v>0</v>
      </c>
      <c r="ACA11">
        <f>IF(SUM(Dissimilarity!ACA14)&gt;0,1,IF(Dissimilarity!ACA14="X",1,0))</f>
        <v>0</v>
      </c>
      <c r="ACB11">
        <f>IF(SUM(Dissimilarity!ACB14)&gt;0,1,IF(Dissimilarity!ACB14="X",1,0))</f>
        <v>0</v>
      </c>
      <c r="ACC11">
        <f>IF(SUM(Dissimilarity!ACC14)&gt;0,1,IF(Dissimilarity!ACC14="X",1,0))</f>
        <v>0</v>
      </c>
      <c r="ACD11">
        <f>IF(SUM(Dissimilarity!ACD14)&gt;0,1,IF(Dissimilarity!ACD14="X",1,0))</f>
        <v>0</v>
      </c>
      <c r="ACE11">
        <f>IF(SUM(Dissimilarity!ACE14)&gt;0,1,IF(Dissimilarity!ACE14="X",1,0))</f>
        <v>0</v>
      </c>
      <c r="ACF11">
        <f>IF(SUM(Dissimilarity!ACF14)&gt;0,1,IF(Dissimilarity!ACF14="X",1,0))</f>
        <v>0</v>
      </c>
      <c r="ACG11">
        <f>IF(SUM(Dissimilarity!ACG14)&gt;0,1,IF(Dissimilarity!ACG14="X",1,0))</f>
        <v>0</v>
      </c>
      <c r="ACH11">
        <f>IF(SUM(Dissimilarity!ACH14)&gt;0,1,IF(Dissimilarity!ACH14="X",1,0))</f>
        <v>0</v>
      </c>
      <c r="ACI11">
        <f>IF(SUM(Dissimilarity!ACI14)&gt;0,1,IF(Dissimilarity!ACI14="X",1,0))</f>
        <v>0</v>
      </c>
      <c r="ACJ11">
        <f>IF(SUM(Dissimilarity!ACJ14)&gt;0,1,IF(Dissimilarity!ACJ14="X",1,0))</f>
        <v>0</v>
      </c>
      <c r="ACK11">
        <f>IF(SUM(Dissimilarity!ACK14)&gt;0,1,IF(Dissimilarity!ACK14="X",1,0))</f>
        <v>0</v>
      </c>
      <c r="ACL11">
        <f>IF(SUM(Dissimilarity!ACL14)&gt;0,1,IF(Dissimilarity!ACL14="X",1,0))</f>
        <v>0</v>
      </c>
      <c r="ACM11">
        <f>IF(SUM(Dissimilarity!ACM14)&gt;0,1,IF(Dissimilarity!ACM14="X",1,0))</f>
        <v>0</v>
      </c>
      <c r="ACN11">
        <f>IF(SUM(Dissimilarity!ACN14)&gt;0,1,IF(Dissimilarity!ACN14="X",1,0))</f>
        <v>0</v>
      </c>
      <c r="ACO11">
        <f>IF(SUM(Dissimilarity!ACO14)&gt;0,1,IF(Dissimilarity!ACO14="X",1,0))</f>
        <v>0</v>
      </c>
      <c r="ACP11">
        <f>IF(SUM(Dissimilarity!ACP14)&gt;0,1,IF(Dissimilarity!ACP14="X",1,0))</f>
        <v>0</v>
      </c>
      <c r="ACQ11">
        <f>IF(SUM(Dissimilarity!ACQ14)&gt;0,1,IF(Dissimilarity!ACQ14="X",1,0))</f>
        <v>0</v>
      </c>
      <c r="ACR11">
        <f>IF(SUM(Dissimilarity!ACR14)&gt;0,1,IF(Dissimilarity!ACR14="X",1,0))</f>
        <v>1</v>
      </c>
      <c r="ACS11">
        <f>IF(SUM(Dissimilarity!ACS14)&gt;0,1,IF(Dissimilarity!ACS14="X",1,0))</f>
        <v>0</v>
      </c>
      <c r="ACT11">
        <f>IF(SUM(Dissimilarity!ACT14)&gt;0,1,IF(Dissimilarity!ACT14="X",1,0))</f>
        <v>0</v>
      </c>
      <c r="ACU11">
        <f>IF(SUM(Dissimilarity!ACU14)&gt;0,1,IF(Dissimilarity!ACU14="X",1,0))</f>
        <v>0</v>
      </c>
      <c r="ACV11">
        <f>IF(SUM(Dissimilarity!ACV14)&gt;0,1,IF(Dissimilarity!ACV14="X",1,0))</f>
        <v>0</v>
      </c>
      <c r="ACW11">
        <f>IF(SUM(Dissimilarity!ACW14)&gt;0,1,IF(Dissimilarity!ACW14="X",1,0))</f>
        <v>0</v>
      </c>
      <c r="ACX11">
        <f>IF(SUM(Dissimilarity!ACX14)&gt;0,1,IF(Dissimilarity!ACX14="X",1,0))</f>
        <v>0</v>
      </c>
      <c r="ACY11">
        <f>IF(SUM(Dissimilarity!ACY14)&gt;0,1,IF(Dissimilarity!ACY14="X",1,0))</f>
        <v>0</v>
      </c>
      <c r="ACZ11">
        <f>IF(SUM(Dissimilarity!ACZ14)&gt;0,1,IF(Dissimilarity!ACZ14="X",1,0))</f>
        <v>0</v>
      </c>
      <c r="ADA11">
        <f>IF(SUM(Dissimilarity!ADA14)&gt;0,1,IF(Dissimilarity!ADA14="X",1,0))</f>
        <v>1</v>
      </c>
      <c r="ADB11">
        <f>IF(SUM(Dissimilarity!ADB14)&gt;0,1,IF(Dissimilarity!ADB14="X",1,0))</f>
        <v>1</v>
      </c>
      <c r="ADC11">
        <f>IF(SUM(Dissimilarity!ADC14)&gt;0,1,IF(Dissimilarity!ADC14="X",1,0))</f>
        <v>0</v>
      </c>
      <c r="ADD11">
        <f>IF(SUM(Dissimilarity!ADD14)&gt;0,1,IF(Dissimilarity!ADD14="X",1,0))</f>
        <v>0</v>
      </c>
      <c r="ADE11">
        <f>IF(SUM(Dissimilarity!ADE14)&gt;0,1,IF(Dissimilarity!ADE14="X",1,0))</f>
        <v>1</v>
      </c>
      <c r="ADF11">
        <f>IF(SUM(Dissimilarity!ADF14)&gt;0,1,IF(Dissimilarity!ADF14="X",1,0))</f>
        <v>0</v>
      </c>
      <c r="ADG11">
        <f>IF(SUM(Dissimilarity!ADG14)&gt;0,1,IF(Dissimilarity!ADG14="X",1,0))</f>
        <v>0</v>
      </c>
      <c r="ADH11">
        <f>IF(SUM(Dissimilarity!ADH14)&gt;0,1,IF(Dissimilarity!ADH14="X",1,0))</f>
        <v>0</v>
      </c>
      <c r="ADI11">
        <f>IF(SUM(Dissimilarity!ADI14)&gt;0,1,IF(Dissimilarity!ADI14="X",1,0))</f>
        <v>0</v>
      </c>
      <c r="ADJ11">
        <f>IF(SUM(Dissimilarity!ADJ14)&gt;0,1,IF(Dissimilarity!ADJ14="X",1,0))</f>
        <v>0</v>
      </c>
      <c r="ADK11">
        <f>IF(SUM(Dissimilarity!ADK14)&gt;0,1,IF(Dissimilarity!ADK14="X",1,0))</f>
        <v>0</v>
      </c>
      <c r="ADL11">
        <f>IF(SUM(Dissimilarity!ADL14)&gt;0,1,IF(Dissimilarity!ADL14="X",1,0))</f>
        <v>0</v>
      </c>
      <c r="ADM11">
        <f>IF(SUM(Dissimilarity!ADM14)&gt;0,1,IF(Dissimilarity!ADM14="X",1,0))</f>
        <v>0</v>
      </c>
      <c r="ADN11">
        <f>IF(SUM(Dissimilarity!ADN14)&gt;0,1,IF(Dissimilarity!ADN14="X",1,0))</f>
        <v>0</v>
      </c>
      <c r="ADO11">
        <f>IF(SUM(Dissimilarity!ADO14)&gt;0,1,IF(Dissimilarity!ADO14="X",1,0))</f>
        <v>0</v>
      </c>
      <c r="ADP11">
        <f>IF(SUM(Dissimilarity!ADP14)&gt;0,1,IF(Dissimilarity!ADP14="X",1,0))</f>
        <v>0</v>
      </c>
      <c r="ADQ11">
        <f>IF(SUM(Dissimilarity!ADQ14)&gt;0,1,IF(Dissimilarity!ADQ14="X",1,0))</f>
        <v>0</v>
      </c>
      <c r="ADR11">
        <f>IF(SUM(Dissimilarity!ADR14)&gt;0,1,IF(Dissimilarity!ADR14="X",1,0))</f>
        <v>0</v>
      </c>
      <c r="ADS11">
        <f>IF(SUM(Dissimilarity!ADS14)&gt;0,1,IF(Dissimilarity!ADS14="X",1,0))</f>
        <v>0</v>
      </c>
      <c r="ADT11">
        <f>IF(SUM(Dissimilarity!ADT14)&gt;0,1,IF(Dissimilarity!ADT14="X",1,0))</f>
        <v>0</v>
      </c>
      <c r="ADU11">
        <f>IF(SUM(Dissimilarity!ADU14)&gt;0,1,IF(Dissimilarity!ADU14="X",1,0))</f>
        <v>0</v>
      </c>
      <c r="ADV11">
        <f>IF(SUM(Dissimilarity!ADV14)&gt;0,1,IF(Dissimilarity!ADV14="X",1,0))</f>
        <v>0</v>
      </c>
      <c r="ADW11">
        <f>IF(SUM(Dissimilarity!ADW14)&gt;0,1,IF(Dissimilarity!ADW14="X",1,0))</f>
        <v>0</v>
      </c>
      <c r="ADX11">
        <f>IF(SUM(Dissimilarity!ADX14)&gt;0,1,IF(Dissimilarity!ADX14="X",1,0))</f>
        <v>0</v>
      </c>
      <c r="ADY11">
        <f>IF(SUM(Dissimilarity!ADY14)&gt;0,1,IF(Dissimilarity!ADY14="X",1,0))</f>
        <v>0</v>
      </c>
      <c r="ADZ11">
        <f>IF(SUM(Dissimilarity!ADZ14)&gt;0,1,IF(Dissimilarity!ADZ14="X",1,0))</f>
        <v>0</v>
      </c>
      <c r="AEA11">
        <f>IF(SUM(Dissimilarity!AEA14)&gt;0,1,IF(Dissimilarity!AEA14="X",1,0))</f>
        <v>0</v>
      </c>
      <c r="AEB11">
        <f>IF(SUM(Dissimilarity!AEB14)&gt;0,1,IF(Dissimilarity!AEB14="X",1,0))</f>
        <v>0</v>
      </c>
      <c r="AEC11">
        <f>IF(SUM(Dissimilarity!AEC14)&gt;0,1,IF(Dissimilarity!AEC14="X",1,0))</f>
        <v>0</v>
      </c>
      <c r="AED11">
        <f>IF(SUM(Dissimilarity!AED14)&gt;0,1,IF(Dissimilarity!AED14="X",1,0))</f>
        <v>0</v>
      </c>
      <c r="AEE11">
        <f>IF(SUM(Dissimilarity!AEE14)&gt;0,1,IF(Dissimilarity!AEE14="X",1,0))</f>
        <v>0</v>
      </c>
      <c r="AEF11">
        <f>IF(SUM(Dissimilarity!AEF14)&gt;0,1,IF(Dissimilarity!AEF14="X",1,0))</f>
        <v>0</v>
      </c>
      <c r="AEG11">
        <f>IF(SUM(Dissimilarity!AEG14)&gt;0,1,IF(Dissimilarity!AEG14="X",1,0))</f>
        <v>0</v>
      </c>
      <c r="AEH11">
        <f>IF(SUM(Dissimilarity!AEH14)&gt;0,1,IF(Dissimilarity!AEH14="X",1,0))</f>
        <v>0</v>
      </c>
      <c r="AEI11">
        <f>IF(SUM(Dissimilarity!AEI14)&gt;0,1,IF(Dissimilarity!AEI14="X",1,0))</f>
        <v>0</v>
      </c>
      <c r="AEJ11">
        <f>IF(SUM(Dissimilarity!AEJ14)&gt;0,1,IF(Dissimilarity!AEJ14="X",1,0))</f>
        <v>0</v>
      </c>
      <c r="AEK11">
        <f>IF(SUM(Dissimilarity!AEK14)&gt;0,1,IF(Dissimilarity!AEK14="X",1,0))</f>
        <v>0</v>
      </c>
      <c r="AEL11">
        <f>IF(SUM(Dissimilarity!AEL14)&gt;0,1,IF(Dissimilarity!AEL14="X",1,0))</f>
        <v>0</v>
      </c>
      <c r="AEM11">
        <f>IF(SUM(Dissimilarity!AEM14)&gt;0,1,IF(Dissimilarity!AEM14="X",1,0))</f>
        <v>0</v>
      </c>
      <c r="AEN11">
        <f>IF(SUM(Dissimilarity!AEN14)&gt;0,1,IF(Dissimilarity!AEN14="X",1,0))</f>
        <v>0</v>
      </c>
      <c r="AEO11">
        <f>IF(SUM(Dissimilarity!AEO14)&gt;0,1,IF(Dissimilarity!AEO14="X",1,0))</f>
        <v>0</v>
      </c>
      <c r="AEP11">
        <f>IF(SUM(Dissimilarity!AEP14)&gt;0,1,IF(Dissimilarity!AEP14="X",1,0))</f>
        <v>0</v>
      </c>
      <c r="AEQ11">
        <f>IF(SUM(Dissimilarity!AEQ14)&gt;0,1,IF(Dissimilarity!AEQ14="X",1,0))</f>
        <v>0</v>
      </c>
      <c r="AER11">
        <f>IF(SUM(Dissimilarity!AER14)&gt;0,1,IF(Dissimilarity!AER14="X",1,0))</f>
        <v>0</v>
      </c>
      <c r="AES11">
        <f>IF(SUM(Dissimilarity!AES14)&gt;0,1,IF(Dissimilarity!AES14="X",1,0))</f>
        <v>0</v>
      </c>
      <c r="AET11">
        <f>IF(SUM(Dissimilarity!AET14)&gt;0,1,IF(Dissimilarity!AET14="X",1,0))</f>
        <v>0</v>
      </c>
      <c r="AEU11">
        <f>IF(SUM(Dissimilarity!AEU14)&gt;0,1,IF(Dissimilarity!AEU14="X",1,0))</f>
        <v>0</v>
      </c>
      <c r="AEV11">
        <f>IF(SUM(Dissimilarity!AEV14)&gt;0,1,IF(Dissimilarity!AEV14="X",1,0))</f>
        <v>0</v>
      </c>
      <c r="AEW11">
        <f>IF(SUM(Dissimilarity!AEW14)&gt;0,1,IF(Dissimilarity!AEW14="X",1,0))</f>
        <v>0</v>
      </c>
      <c r="AEX11">
        <f>IF(SUM(Dissimilarity!AEX14)&gt;0,1,IF(Dissimilarity!AEX14="X",1,0))</f>
        <v>0</v>
      </c>
      <c r="AEY11">
        <f>IF(SUM(Dissimilarity!AEY14)&gt;0,1,IF(Dissimilarity!AEY14="X",1,0))</f>
        <v>0</v>
      </c>
      <c r="AEZ11">
        <f>IF(SUM(Dissimilarity!AEZ14)&gt;0,1,IF(Dissimilarity!AEZ14="X",1,0))</f>
        <v>0</v>
      </c>
      <c r="AFA11">
        <f>IF(SUM(Dissimilarity!AFA14)&gt;0,1,IF(Dissimilarity!AFA14="X",1,0))</f>
        <v>0</v>
      </c>
      <c r="AFB11">
        <f>IF(SUM(Dissimilarity!AFB14)&gt;0,1,IF(Dissimilarity!AFB14="X",1,0))</f>
        <v>0</v>
      </c>
      <c r="AFC11">
        <f>IF(SUM(Dissimilarity!AFC14)&gt;0,1,IF(Dissimilarity!AFC14="X",1,0))</f>
        <v>0</v>
      </c>
      <c r="AFD11">
        <f>IF(SUM(Dissimilarity!AFD14)&gt;0,1,IF(Dissimilarity!AFD14="X",1,0))</f>
        <v>0</v>
      </c>
      <c r="AFE11">
        <f>IF(SUM(Dissimilarity!AFE14)&gt;0,1,IF(Dissimilarity!AFE14="X",1,0))</f>
        <v>0</v>
      </c>
      <c r="AFF11">
        <f>IF(SUM(Dissimilarity!AFF14)&gt;0,1,IF(Dissimilarity!AFF14="X",1,0))</f>
        <v>0</v>
      </c>
      <c r="AFG11">
        <f>IF(SUM(Dissimilarity!AFG14)&gt;0,1,IF(Dissimilarity!AFG14="X",1,0))</f>
        <v>0</v>
      </c>
      <c r="AFH11">
        <f>IF(SUM(Dissimilarity!AFH14)&gt;0,1,IF(Dissimilarity!AFH14="X",1,0))</f>
        <v>0</v>
      </c>
      <c r="AFI11">
        <f>IF(SUM(Dissimilarity!AFI14)&gt;0,1,IF(Dissimilarity!AFI14="X",1,0))</f>
        <v>0</v>
      </c>
      <c r="AFJ11">
        <f>IF(SUM(Dissimilarity!AFJ14)&gt;0,1,IF(Dissimilarity!AFJ14="X",1,0))</f>
        <v>0</v>
      </c>
      <c r="AFK11">
        <f>IF(SUM(Dissimilarity!AFK14)&gt;0,1,IF(Dissimilarity!AFK14="X",1,0))</f>
        <v>0</v>
      </c>
      <c r="AFL11">
        <f>IF(SUM(Dissimilarity!AFL14)&gt;0,1,IF(Dissimilarity!AFL14="X",1,0))</f>
        <v>0</v>
      </c>
      <c r="AFM11">
        <f>IF(SUM(Dissimilarity!AFM14)&gt;0,1,IF(Dissimilarity!AFM14="X",1,0))</f>
        <v>0</v>
      </c>
      <c r="AFN11">
        <f>IF(SUM(Dissimilarity!AFN14)&gt;0,1,IF(Dissimilarity!AFN14="X",1,0))</f>
        <v>0</v>
      </c>
      <c r="AFO11">
        <f>IF(SUM(Dissimilarity!AFO14)&gt;0,1,IF(Dissimilarity!AFO14="X",1,0))</f>
        <v>0</v>
      </c>
      <c r="AFP11">
        <f>IF(SUM(Dissimilarity!AFP14)&gt;0,1,IF(Dissimilarity!AFP14="X",1,0))</f>
        <v>0</v>
      </c>
      <c r="AFQ11">
        <f>IF(SUM(Dissimilarity!AFQ14)&gt;0,1,IF(Dissimilarity!AFQ14="X",1,0))</f>
        <v>0</v>
      </c>
      <c r="AFR11">
        <f>IF(SUM(Dissimilarity!AFR14)&gt;0,1,IF(Dissimilarity!AFR14="X",1,0))</f>
        <v>0</v>
      </c>
      <c r="AFS11">
        <f>IF(SUM(Dissimilarity!AFS14)&gt;0,1,IF(Dissimilarity!AFS14="X",1,0))</f>
        <v>0</v>
      </c>
      <c r="AFT11">
        <f>IF(SUM(Dissimilarity!AFT14)&gt;0,1,IF(Dissimilarity!AFT14="X",1,0))</f>
        <v>0</v>
      </c>
      <c r="AFU11">
        <f>IF(SUM(Dissimilarity!AFU14)&gt;0,1,IF(Dissimilarity!AFU14="X",1,0))</f>
        <v>0</v>
      </c>
      <c r="AFV11">
        <f>IF(SUM(Dissimilarity!AFV14)&gt;0,1,IF(Dissimilarity!AFV14="X",1,0))</f>
        <v>0</v>
      </c>
      <c r="AFW11">
        <f>IF(SUM(Dissimilarity!AFW14)&gt;0,1,IF(Dissimilarity!AFW14="X",1,0))</f>
        <v>0</v>
      </c>
      <c r="AFX11">
        <f>IF(SUM(Dissimilarity!AFX14)&gt;0,1,IF(Dissimilarity!AFX14="X",1,0))</f>
        <v>0</v>
      </c>
      <c r="AFY11">
        <f>IF(SUM(Dissimilarity!AFY14)&gt;0,1,IF(Dissimilarity!AFY14="X",1,0))</f>
        <v>0</v>
      </c>
      <c r="AFZ11">
        <f>IF(SUM(Dissimilarity!AFZ14)&gt;0,1,IF(Dissimilarity!AFZ14="X",1,0))</f>
        <v>0</v>
      </c>
      <c r="AGA11">
        <f>IF(SUM(Dissimilarity!AGA14)&gt;0,1,IF(Dissimilarity!AGA14="X",1,0))</f>
        <v>0</v>
      </c>
      <c r="AGB11">
        <f>IF(SUM(Dissimilarity!AGB14)&gt;0,1,IF(Dissimilarity!AGB14="X",1,0))</f>
        <v>0</v>
      </c>
      <c r="AGC11">
        <f>IF(SUM(Dissimilarity!AGC14)&gt;0,1,IF(Dissimilarity!AGC14="X",1,0))</f>
        <v>0</v>
      </c>
      <c r="AGD11">
        <f>IF(SUM(Dissimilarity!AGD14)&gt;0,1,IF(Dissimilarity!AGD14="X",1,0))</f>
        <v>0</v>
      </c>
      <c r="AGE11">
        <f>IF(SUM(Dissimilarity!AGE14)&gt;0,1,IF(Dissimilarity!AGE14="X",1,0))</f>
        <v>0</v>
      </c>
      <c r="AGF11">
        <f>IF(SUM(Dissimilarity!AGF14)&gt;0,1,IF(Dissimilarity!AGF14="X",1,0))</f>
        <v>0</v>
      </c>
      <c r="AGG11">
        <f>IF(SUM(Dissimilarity!AGG14)&gt;0,1,IF(Dissimilarity!AGG14="X",1,0))</f>
        <v>0</v>
      </c>
      <c r="AGH11">
        <f>IF(SUM(Dissimilarity!AGH14)&gt;0,1,IF(Dissimilarity!AGH14="X",1,0))</f>
        <v>0</v>
      </c>
      <c r="AGI11">
        <f>IF(SUM(Dissimilarity!AGI14)&gt;0,1,IF(Dissimilarity!AGI14="X",1,0))</f>
        <v>0</v>
      </c>
      <c r="AGJ11">
        <f>IF(SUM(Dissimilarity!AGJ14)&gt;0,1,IF(Dissimilarity!AGJ14="X",1,0))</f>
        <v>0</v>
      </c>
      <c r="AGK11">
        <f>IF(SUM(Dissimilarity!AGK14)&gt;0,1,IF(Dissimilarity!AGK14="X",1,0))</f>
        <v>0</v>
      </c>
      <c r="AGL11">
        <f>IF(SUM(Dissimilarity!AGL14)&gt;0,1,IF(Dissimilarity!AGL14="X",1,0))</f>
        <v>0</v>
      </c>
      <c r="AGM11">
        <f>IF(SUM(Dissimilarity!AGM14)&gt;0,1,IF(Dissimilarity!AGM14="X",1,0))</f>
        <v>0</v>
      </c>
      <c r="AGN11">
        <f>IF(SUM(Dissimilarity!AGN14)&gt;0,1,IF(Dissimilarity!AGN14="X",1,0))</f>
        <v>0</v>
      </c>
      <c r="AGO11">
        <f>IF(SUM(Dissimilarity!AGO14)&gt;0,1,IF(Dissimilarity!AGO14="X",1,0))</f>
        <v>0</v>
      </c>
      <c r="AGP11">
        <f>IF(SUM(Dissimilarity!AGP14)&gt;0,1,IF(Dissimilarity!AGP14="X",1,0))</f>
        <v>0</v>
      </c>
      <c r="AGQ11">
        <f>IF(SUM(Dissimilarity!AGQ14)&gt;0,1,IF(Dissimilarity!AGQ14="X",1,0))</f>
        <v>1</v>
      </c>
      <c r="AGR11">
        <f>IF(SUM(Dissimilarity!AGR14)&gt;0,1,IF(Dissimilarity!AGR14="X",1,0))</f>
        <v>0</v>
      </c>
      <c r="AGS11">
        <f>IF(SUM(Dissimilarity!AGS14)&gt;0,1,IF(Dissimilarity!AGS14="X",1,0))</f>
        <v>1</v>
      </c>
      <c r="AGT11">
        <f>IF(SUM(Dissimilarity!AGT14)&gt;0,1,IF(Dissimilarity!AGT14="X",1,0))</f>
        <v>0</v>
      </c>
      <c r="AGU11">
        <f>IF(SUM(Dissimilarity!AGU14)&gt;0,1,IF(Dissimilarity!AGU14="X",1,0))</f>
        <v>0</v>
      </c>
      <c r="AGV11">
        <f>IF(SUM(Dissimilarity!AGV14)&gt;0,1,IF(Dissimilarity!AGV14="X",1,0))</f>
        <v>0</v>
      </c>
      <c r="AGW11">
        <f>IF(SUM(Dissimilarity!AGW14)&gt;0,1,IF(Dissimilarity!AGW14="X",1,0))</f>
        <v>1</v>
      </c>
      <c r="AGX11">
        <f>IF(SUM(Dissimilarity!AGX14)&gt;0,1,IF(Dissimilarity!AGX14="X",1,0))</f>
        <v>0</v>
      </c>
      <c r="AGY11">
        <f>IF(SUM(Dissimilarity!AGY14)&gt;0,1,IF(Dissimilarity!AGY14="X",1,0))</f>
        <v>0</v>
      </c>
      <c r="AGZ11">
        <f>IF(SUM(Dissimilarity!AGZ14)&gt;0,1,IF(Dissimilarity!AGZ14="X",1,0))</f>
        <v>1</v>
      </c>
      <c r="AHA11">
        <f>IF(SUM(Dissimilarity!AHA14)&gt;0,1,IF(Dissimilarity!AHA14="X",1,0))</f>
        <v>0</v>
      </c>
      <c r="AHB11">
        <f>IF(SUM(Dissimilarity!AHB14)&gt;0,1,IF(Dissimilarity!AHB14="X",1,0))</f>
        <v>0</v>
      </c>
      <c r="AHC11">
        <f>IF(SUM(Dissimilarity!AHC14)&gt;0,1,IF(Dissimilarity!AHC14="X",1,0))</f>
        <v>1</v>
      </c>
      <c r="AHD11">
        <f>IF(SUM(Dissimilarity!AHD14)&gt;0,1,IF(Dissimilarity!AHD14="X",1,0))</f>
        <v>1</v>
      </c>
      <c r="AHE11">
        <f>IF(SUM(Dissimilarity!AHE14)&gt;0,1,IF(Dissimilarity!AHE14="X",1,0))</f>
        <v>0</v>
      </c>
      <c r="AHF11">
        <f>IF(SUM(Dissimilarity!AHF14)&gt;0,1,IF(Dissimilarity!AHF14="X",1,0))</f>
        <v>0</v>
      </c>
      <c r="AHG11">
        <f>IF(SUM(Dissimilarity!AHG14)&gt;0,1,IF(Dissimilarity!AHG14="X",1,0))</f>
        <v>0</v>
      </c>
      <c r="AHH11">
        <f>IF(SUM(Dissimilarity!AHH14)&gt;0,1,IF(Dissimilarity!AHH14="X",1,0))</f>
        <v>0</v>
      </c>
      <c r="AHI11">
        <f>IF(SUM(Dissimilarity!AHI14)&gt;0,1,IF(Dissimilarity!AHI14="X",1,0))</f>
        <v>0</v>
      </c>
      <c r="AHJ11">
        <f>IF(SUM(Dissimilarity!AHJ14)&gt;0,1,IF(Dissimilarity!AHJ14="X",1,0))</f>
        <v>0</v>
      </c>
      <c r="AHK11">
        <f>IF(SUM(Dissimilarity!AHK14)&gt;0,1,IF(Dissimilarity!AHK14="X",1,0))</f>
        <v>0</v>
      </c>
      <c r="AHL11">
        <f>IF(SUM(Dissimilarity!AHL14)&gt;0,1,IF(Dissimilarity!AHL14="X",1,0))</f>
        <v>0</v>
      </c>
      <c r="AHM11">
        <f>IF(SUM(Dissimilarity!AHM14)&gt;0,1,IF(Dissimilarity!AHM14="X",1,0))</f>
        <v>0</v>
      </c>
      <c r="AHN11">
        <f>IF(SUM(Dissimilarity!AHN14)&gt;0,1,IF(Dissimilarity!AHN14="X",1,0))</f>
        <v>0</v>
      </c>
      <c r="AHO11">
        <f>IF(SUM(Dissimilarity!AHO14)&gt;0,1,IF(Dissimilarity!AHO14="X",1,0))</f>
        <v>0</v>
      </c>
      <c r="AHP11">
        <f>IF(SUM(Dissimilarity!AHP14)&gt;0,1,IF(Dissimilarity!AHP14="X",1,0))</f>
        <v>0</v>
      </c>
      <c r="AHQ11">
        <f>IF(SUM(Dissimilarity!AHQ14)&gt;0,1,IF(Dissimilarity!AHQ14="X",1,0))</f>
        <v>0</v>
      </c>
      <c r="AHR11">
        <f>IF(SUM(Dissimilarity!AHR14)&gt;0,1,IF(Dissimilarity!AHR14="X",1,0))</f>
        <v>0</v>
      </c>
      <c r="AHS11">
        <f>IF(SUM(Dissimilarity!AHS14)&gt;0,1,IF(Dissimilarity!AHS14="X",1,0))</f>
        <v>0</v>
      </c>
      <c r="AHT11">
        <f>IF(SUM(Dissimilarity!AHT14)&gt;0,1,IF(Dissimilarity!AHT14="X",1,0))</f>
        <v>0</v>
      </c>
      <c r="AHU11">
        <f>IF(SUM(Dissimilarity!AHU14)&gt;0,1,IF(Dissimilarity!AHU14="X",1,0))</f>
        <v>0</v>
      </c>
      <c r="AHV11">
        <f>IF(SUM(Dissimilarity!AHV14)&gt;0,1,IF(Dissimilarity!AHV14="X",1,0))</f>
        <v>0</v>
      </c>
      <c r="AHW11">
        <f>IF(SUM(Dissimilarity!AHW14)&gt;0,1,IF(Dissimilarity!AHW14="X",1,0))</f>
        <v>0</v>
      </c>
      <c r="AHX11">
        <f>IF(SUM(Dissimilarity!AHX14)&gt;0,1,IF(Dissimilarity!AHX14="X",1,0))</f>
        <v>0</v>
      </c>
      <c r="AHY11">
        <f>IF(SUM(Dissimilarity!AHY14)&gt;0,1,IF(Dissimilarity!AHY14="X",1,0))</f>
        <v>0</v>
      </c>
      <c r="AHZ11">
        <f>IF(SUM(Dissimilarity!AHZ14)&gt;0,1,IF(Dissimilarity!AHZ14="X",1,0))</f>
        <v>0</v>
      </c>
      <c r="AIA11">
        <f>IF(SUM(Dissimilarity!AIA14)&gt;0,1,IF(Dissimilarity!AIA14="X",1,0))</f>
        <v>0</v>
      </c>
      <c r="AIB11">
        <f>IF(SUM(Dissimilarity!AIB14)&gt;0,1,IF(Dissimilarity!AIB14="X",1,0))</f>
        <v>0</v>
      </c>
      <c r="AIC11">
        <f>IF(SUM(Dissimilarity!AIC14)&gt;0,1,IF(Dissimilarity!AIC14="X",1,0))</f>
        <v>0</v>
      </c>
      <c r="AID11">
        <f>IF(SUM(Dissimilarity!AID14)&gt;0,1,IF(Dissimilarity!AID14="X",1,0))</f>
        <v>0</v>
      </c>
      <c r="AIE11">
        <f>IF(SUM(Dissimilarity!AIE14)&gt;0,1,IF(Dissimilarity!AIE14="X",1,0))</f>
        <v>0</v>
      </c>
      <c r="AIF11">
        <f>IF(SUM(Dissimilarity!AIF14)&gt;0,1,IF(Dissimilarity!AIF14="X",1,0))</f>
        <v>0</v>
      </c>
      <c r="AIG11">
        <f>IF(SUM(Dissimilarity!AIG14)&gt;0,1,IF(Dissimilarity!AIG14="X",1,0))</f>
        <v>0</v>
      </c>
      <c r="AIH11">
        <f>IF(SUM(Dissimilarity!AIH14)&gt;0,1,IF(Dissimilarity!AIH14="X",1,0))</f>
        <v>0</v>
      </c>
      <c r="AII11">
        <f>IF(SUM(Dissimilarity!AII14)&gt;0,1,IF(Dissimilarity!AII14="X",1,0))</f>
        <v>0</v>
      </c>
      <c r="AIJ11">
        <f>IF(SUM(Dissimilarity!AIJ14)&gt;0,1,IF(Dissimilarity!AIJ14="X",1,0))</f>
        <v>0</v>
      </c>
      <c r="AIK11">
        <f>IF(SUM(Dissimilarity!AIK14)&gt;0,1,IF(Dissimilarity!AIK14="X",1,0))</f>
        <v>0</v>
      </c>
      <c r="AIL11">
        <f>IF(SUM(Dissimilarity!AIL14)&gt;0,1,IF(Dissimilarity!AIL14="X",1,0))</f>
        <v>0</v>
      </c>
      <c r="AIM11">
        <f>IF(SUM(Dissimilarity!AIM14)&gt;0,1,IF(Dissimilarity!AIM14="X",1,0))</f>
        <v>0</v>
      </c>
      <c r="AIN11">
        <f>IF(SUM(Dissimilarity!AIN14)&gt;0,1,IF(Dissimilarity!AIN14="X",1,0))</f>
        <v>1</v>
      </c>
      <c r="AIO11">
        <f>IF(SUM(Dissimilarity!AIO14)&gt;0,1,IF(Dissimilarity!AIO14="X",1,0))</f>
        <v>0</v>
      </c>
      <c r="AIP11">
        <f>IF(SUM(Dissimilarity!AIP14)&gt;0,1,IF(Dissimilarity!AIP14="X",1,0))</f>
        <v>0</v>
      </c>
      <c r="AIQ11">
        <f>IF(SUM(Dissimilarity!AIQ14)&gt;0,1,IF(Dissimilarity!AIQ14="X",1,0))</f>
        <v>0</v>
      </c>
      <c r="AIR11">
        <f>IF(SUM(Dissimilarity!AIR14)&gt;0,1,IF(Dissimilarity!AIR14="X",1,0))</f>
        <v>0</v>
      </c>
      <c r="AIS11">
        <f>IF(SUM(Dissimilarity!AIS14)&gt;0,1,IF(Dissimilarity!AIS14="X",1,0))</f>
        <v>0</v>
      </c>
      <c r="AIT11">
        <f>IF(SUM(Dissimilarity!AIT14)&gt;0,1,IF(Dissimilarity!AIT14="X",1,0))</f>
        <v>1</v>
      </c>
      <c r="AIU11">
        <f>IF(SUM(Dissimilarity!AIU14)&gt;0,1,IF(Dissimilarity!AIU14="X",1,0))</f>
        <v>0</v>
      </c>
      <c r="AIV11">
        <f>IF(SUM(Dissimilarity!AIV14)&gt;0,1,IF(Dissimilarity!AIV14="X",1,0))</f>
        <v>0</v>
      </c>
      <c r="AIW11">
        <f>IF(SUM(Dissimilarity!AIW14)&gt;0,1,IF(Dissimilarity!AIW14="X",1,0))</f>
        <v>0</v>
      </c>
      <c r="AIX11">
        <f>IF(SUM(Dissimilarity!AIX14)&gt;0,1,IF(Dissimilarity!AIX14="X",1,0))</f>
        <v>0</v>
      </c>
      <c r="AIY11">
        <f>IF(SUM(Dissimilarity!AIY14)&gt;0,1,IF(Dissimilarity!AIY14="X",1,0))</f>
        <v>0</v>
      </c>
      <c r="AIZ11">
        <f>IF(SUM(Dissimilarity!AIZ14)&gt;0,1,IF(Dissimilarity!AIZ14="X",1,0))</f>
        <v>0</v>
      </c>
      <c r="AJA11">
        <f>IF(SUM(Dissimilarity!AJA14)&gt;0,1,IF(Dissimilarity!AJA14="X",1,0))</f>
        <v>0</v>
      </c>
      <c r="AJB11">
        <f>IF(SUM(Dissimilarity!AJB14)&gt;0,1,IF(Dissimilarity!AJB14="X",1,0))</f>
        <v>0</v>
      </c>
      <c r="AJC11">
        <f>IF(SUM(Dissimilarity!AJC14)&gt;0,1,IF(Dissimilarity!AJC14="X",1,0))</f>
        <v>1</v>
      </c>
      <c r="AJD11">
        <f>IF(SUM(Dissimilarity!AJD14)&gt;0,1,IF(Dissimilarity!AJD14="X",1,0))</f>
        <v>1</v>
      </c>
      <c r="AJE11">
        <f>IF(SUM(Dissimilarity!AJE14)&gt;0,1,IF(Dissimilarity!AJE14="X",1,0))</f>
        <v>0</v>
      </c>
      <c r="AJF11">
        <f>IF(SUM(Dissimilarity!AJF14)&gt;0,1,IF(Dissimilarity!AJF14="X",1,0))</f>
        <v>0</v>
      </c>
      <c r="AJG11">
        <f>IF(SUM(Dissimilarity!AJG14)&gt;0,1,IF(Dissimilarity!AJG14="X",1,0))</f>
        <v>0</v>
      </c>
      <c r="AJH11">
        <f>IF(SUM(Dissimilarity!AJH14)&gt;0,1,IF(Dissimilarity!AJH14="X",1,0))</f>
        <v>0</v>
      </c>
      <c r="AJI11">
        <f>IF(SUM(Dissimilarity!AJI14)&gt;0,1,IF(Dissimilarity!AJI14="X",1,0))</f>
        <v>0</v>
      </c>
      <c r="AJJ11">
        <f>IF(SUM(Dissimilarity!AJJ14)&gt;0,1,IF(Dissimilarity!AJJ14="X",1,0))</f>
        <v>0</v>
      </c>
      <c r="AJK11">
        <f>IF(SUM(Dissimilarity!AJK14)&gt;0,1,IF(Dissimilarity!AJK14="X",1,0))</f>
        <v>0</v>
      </c>
      <c r="AJL11">
        <f>IF(SUM(Dissimilarity!AJL14)&gt;0,1,IF(Dissimilarity!AJL14="X",1,0))</f>
        <v>1</v>
      </c>
      <c r="AJM11">
        <f>IF(SUM(Dissimilarity!AJM14)&gt;0,1,IF(Dissimilarity!AJM14="X",1,0))</f>
        <v>0</v>
      </c>
      <c r="AJN11">
        <f>IF(SUM(Dissimilarity!AJN14)&gt;0,1,IF(Dissimilarity!AJN14="X",1,0))</f>
        <v>0</v>
      </c>
      <c r="AJO11">
        <f>IF(SUM(Dissimilarity!AJO14)&gt;0,1,IF(Dissimilarity!AJO14="X",1,0))</f>
        <v>0</v>
      </c>
      <c r="AJP11">
        <f>IF(SUM(Dissimilarity!AJP14)&gt;0,1,IF(Dissimilarity!AJP14="X",1,0))</f>
        <v>0</v>
      </c>
      <c r="AJQ11">
        <f>IF(SUM(Dissimilarity!AJQ14)&gt;0,1,IF(Dissimilarity!AJQ14="X",1,0))</f>
        <v>0</v>
      </c>
      <c r="AJR11">
        <f>IF(SUM(Dissimilarity!AJR14)&gt;0,1,IF(Dissimilarity!AJR14="X",1,0))</f>
        <v>0</v>
      </c>
      <c r="AJS11">
        <f>IF(SUM(Dissimilarity!AJS14)&gt;0,1,IF(Dissimilarity!AJS14="X",1,0))</f>
        <v>0</v>
      </c>
      <c r="AJT11">
        <f>IF(SUM(Dissimilarity!AJT14)&gt;0,1,IF(Dissimilarity!AJT14="X",1,0))</f>
        <v>0</v>
      </c>
      <c r="AJU11">
        <f>IF(SUM(Dissimilarity!AJU14)&gt;0,1,IF(Dissimilarity!AJU14="X",1,0))</f>
        <v>0</v>
      </c>
      <c r="AJV11">
        <f>IF(SUM(Dissimilarity!AJV14)&gt;0,1,IF(Dissimilarity!AJV14="X",1,0))</f>
        <v>0</v>
      </c>
      <c r="AJW11">
        <f>IF(SUM(Dissimilarity!AJW14)&gt;0,1,IF(Dissimilarity!AJW14="X",1,0))</f>
        <v>0</v>
      </c>
      <c r="AJX11">
        <f>IF(SUM(Dissimilarity!AJX14)&gt;0,1,IF(Dissimilarity!AJX14="X",1,0))</f>
        <v>0</v>
      </c>
      <c r="AJY11">
        <f>IF(SUM(Dissimilarity!AJY14)&gt;0,1,IF(Dissimilarity!AJY14="X",1,0))</f>
        <v>0</v>
      </c>
      <c r="AJZ11">
        <f>IF(SUM(Dissimilarity!AJZ14)&gt;0,1,IF(Dissimilarity!AJZ14="X",1,0))</f>
        <v>0</v>
      </c>
      <c r="AKA11">
        <f>IF(SUM(Dissimilarity!AKA14)&gt;0,1,IF(Dissimilarity!AKA14="X",1,0))</f>
        <v>0</v>
      </c>
      <c r="AKB11">
        <f>IF(SUM(Dissimilarity!AKB14)&gt;0,1,IF(Dissimilarity!AKB14="X",1,0))</f>
        <v>0</v>
      </c>
      <c r="AKC11">
        <f>IF(SUM(Dissimilarity!AKC14)&gt;0,1,IF(Dissimilarity!AKC14="X",1,0))</f>
        <v>0</v>
      </c>
      <c r="AKD11">
        <f>IF(SUM(Dissimilarity!AKD14)&gt;0,1,IF(Dissimilarity!AKD14="X",1,0))</f>
        <v>0</v>
      </c>
      <c r="AKE11">
        <f>IF(SUM(Dissimilarity!AKE14)&gt;0,1,IF(Dissimilarity!AKE14="X",1,0))</f>
        <v>1</v>
      </c>
      <c r="AKF11">
        <f>IF(SUM(Dissimilarity!AKF14)&gt;0,1,IF(Dissimilarity!AKF14="X",1,0))</f>
        <v>0</v>
      </c>
      <c r="AKG11">
        <f>IF(SUM(Dissimilarity!AKG14)&gt;0,1,IF(Dissimilarity!AKG14="X",1,0))</f>
        <v>0</v>
      </c>
      <c r="AKH11">
        <f>IF(SUM(Dissimilarity!AKH14)&gt;0,1,IF(Dissimilarity!AKH14="X",1,0))</f>
        <v>0</v>
      </c>
      <c r="AKI11">
        <f>IF(SUM(Dissimilarity!AKI14)&gt;0,1,IF(Dissimilarity!AKI14="X",1,0))</f>
        <v>0</v>
      </c>
      <c r="AKJ11">
        <f>IF(SUM(Dissimilarity!AKJ14)&gt;0,1,IF(Dissimilarity!AKJ14="X",1,0))</f>
        <v>0</v>
      </c>
      <c r="AKK11">
        <f>IF(SUM(Dissimilarity!AKK14)&gt;0,1,IF(Dissimilarity!AKK14="X",1,0))</f>
        <v>0</v>
      </c>
      <c r="AKL11">
        <f>IF(SUM(Dissimilarity!AKL14)&gt;0,1,IF(Dissimilarity!AKL14="X",1,0))</f>
        <v>0</v>
      </c>
      <c r="AKM11">
        <f>IF(SUM(Dissimilarity!AKM14)&gt;0,1,IF(Dissimilarity!AKM14="X",1,0))</f>
        <v>0</v>
      </c>
      <c r="AKN11">
        <f>IF(SUM(Dissimilarity!AKN14)&gt;0,1,IF(Dissimilarity!AKN14="X",1,0))</f>
        <v>0</v>
      </c>
      <c r="AKO11">
        <f>IF(SUM(Dissimilarity!AKO14)&gt;0,1,IF(Dissimilarity!AKO14="X",1,0))</f>
        <v>0</v>
      </c>
      <c r="AKP11">
        <f>IF(SUM(Dissimilarity!AKP14)&gt;0,1,IF(Dissimilarity!AKP14="X",1,0))</f>
        <v>0</v>
      </c>
      <c r="AKQ11">
        <f>IF(SUM(Dissimilarity!AKQ14)&gt;0,1,IF(Dissimilarity!AKQ14="X",1,0))</f>
        <v>0</v>
      </c>
      <c r="AKR11">
        <f>IF(SUM(Dissimilarity!AKR14)&gt;0,1,IF(Dissimilarity!AKR14="X",1,0))</f>
        <v>0</v>
      </c>
      <c r="AKS11">
        <f>IF(SUM(Dissimilarity!AKS14)&gt;0,1,IF(Dissimilarity!AKS14="X",1,0))</f>
        <v>1</v>
      </c>
      <c r="AKT11">
        <f>IF(SUM(Dissimilarity!AKT14)&gt;0,1,IF(Dissimilarity!AKT14="X",1,0))</f>
        <v>1</v>
      </c>
    </row>
    <row r="12" spans="1:982" x14ac:dyDescent="0.3">
      <c r="A12" t="str">
        <f>Dissimilarity!A15</f>
        <v>Karpathos</v>
      </c>
      <c r="B12">
        <f>IF(SUM(Dissimilarity!B15)&gt;0,1,IF(Dissimilarity!B15="X",1,0))</f>
        <v>0</v>
      </c>
      <c r="C12">
        <f>IF(SUM(Dissimilarity!C15)&gt;0,1,IF(Dissimilarity!C15="X",1,0))</f>
        <v>1</v>
      </c>
      <c r="D12">
        <f>IF(SUM(Dissimilarity!D15)&gt;0,1,IF(Dissimilarity!D15="X",1,0))</f>
        <v>0</v>
      </c>
      <c r="E12">
        <f>IF(SUM(Dissimilarity!E15)&gt;0,1,IF(Dissimilarity!E15="X",1,0))</f>
        <v>0</v>
      </c>
      <c r="F12">
        <f>IF(SUM(Dissimilarity!F15)&gt;0,1,IF(Dissimilarity!F15="X",1,0))</f>
        <v>0</v>
      </c>
      <c r="G12">
        <f>IF(SUM(Dissimilarity!G15)&gt;0,1,IF(Dissimilarity!G15="X",1,0))</f>
        <v>0</v>
      </c>
      <c r="H12">
        <f>IF(SUM(Dissimilarity!H15)&gt;0,1,IF(Dissimilarity!H15="X",1,0))</f>
        <v>0</v>
      </c>
      <c r="I12">
        <f>IF(SUM(Dissimilarity!I15)&gt;0,1,IF(Dissimilarity!I15="X",1,0))</f>
        <v>0</v>
      </c>
      <c r="J12">
        <f>IF(SUM(Dissimilarity!J15)&gt;0,1,IF(Dissimilarity!J15="X",1,0))</f>
        <v>0</v>
      </c>
      <c r="K12">
        <f>IF(SUM(Dissimilarity!K15)&gt;0,1,IF(Dissimilarity!K15="X",1,0))</f>
        <v>0</v>
      </c>
      <c r="L12">
        <f>IF(SUM(Dissimilarity!L15)&gt;0,1,IF(Dissimilarity!L15="X",1,0))</f>
        <v>0</v>
      </c>
      <c r="M12">
        <f>IF(SUM(Dissimilarity!M15)&gt;0,1,IF(Dissimilarity!M15="X",1,0))</f>
        <v>0</v>
      </c>
      <c r="N12">
        <f>IF(SUM(Dissimilarity!N15)&gt;0,1,IF(Dissimilarity!N15="X",1,0))</f>
        <v>0</v>
      </c>
      <c r="O12">
        <f>IF(SUM(Dissimilarity!O15)&gt;0,1,IF(Dissimilarity!O15="X",1,0))</f>
        <v>0</v>
      </c>
      <c r="P12">
        <f>IF(SUM(Dissimilarity!P15)&gt;0,1,IF(Dissimilarity!P15="X",1,0))</f>
        <v>0</v>
      </c>
      <c r="Q12">
        <f>IF(SUM(Dissimilarity!Q15)&gt;0,1,IF(Dissimilarity!Q15="X",1,0))</f>
        <v>0</v>
      </c>
      <c r="R12">
        <f>IF(SUM(Dissimilarity!R15)&gt;0,1,IF(Dissimilarity!R15="X",1,0))</f>
        <v>0</v>
      </c>
      <c r="S12">
        <f>IF(SUM(Dissimilarity!S15)&gt;0,1,IF(Dissimilarity!S15="X",1,0))</f>
        <v>0</v>
      </c>
      <c r="T12">
        <f>IF(SUM(Dissimilarity!T15)&gt;0,1,IF(Dissimilarity!T15="X",1,0))</f>
        <v>0</v>
      </c>
      <c r="U12">
        <f>IF(SUM(Dissimilarity!U15)&gt;0,1,IF(Dissimilarity!U15="X",1,0))</f>
        <v>0</v>
      </c>
      <c r="V12">
        <f>IF(SUM(Dissimilarity!V15)&gt;0,1,IF(Dissimilarity!V15="X",1,0))</f>
        <v>0</v>
      </c>
      <c r="W12">
        <f>IF(SUM(Dissimilarity!W15)&gt;0,1,IF(Dissimilarity!W15="X",1,0))</f>
        <v>0</v>
      </c>
      <c r="X12">
        <f>IF(SUM(Dissimilarity!X15)&gt;0,1,IF(Dissimilarity!X15="X",1,0))</f>
        <v>0</v>
      </c>
      <c r="Y12">
        <f>IF(SUM(Dissimilarity!Y15)&gt;0,1,IF(Dissimilarity!Y15="X",1,0))</f>
        <v>0</v>
      </c>
      <c r="Z12">
        <f>IF(SUM(Dissimilarity!Z15)&gt;0,1,IF(Dissimilarity!Z15="X",1,0))</f>
        <v>0</v>
      </c>
      <c r="AA12">
        <f>IF(SUM(Dissimilarity!AA15)&gt;0,1,IF(Dissimilarity!AA15="X",1,0))</f>
        <v>0</v>
      </c>
      <c r="AB12">
        <f>IF(SUM(Dissimilarity!AB15)&gt;0,1,IF(Dissimilarity!AB15="X",1,0))</f>
        <v>0</v>
      </c>
      <c r="AC12">
        <f>IF(SUM(Dissimilarity!AC15)&gt;0,1,IF(Dissimilarity!AC15="X",1,0))</f>
        <v>0</v>
      </c>
      <c r="AD12">
        <f>IF(SUM(Dissimilarity!AD15)&gt;0,1,IF(Dissimilarity!AD15="X",1,0))</f>
        <v>0</v>
      </c>
      <c r="AE12">
        <f>IF(SUM(Dissimilarity!AE15)&gt;0,1,IF(Dissimilarity!AE15="X",1,0))</f>
        <v>0</v>
      </c>
      <c r="AF12">
        <f>IF(SUM(Dissimilarity!AF15)&gt;0,1,IF(Dissimilarity!AF15="X",1,0))</f>
        <v>0</v>
      </c>
      <c r="AG12">
        <f>IF(SUM(Dissimilarity!AG15)&gt;0,1,IF(Dissimilarity!AG15="X",1,0))</f>
        <v>0</v>
      </c>
      <c r="AH12">
        <f>IF(SUM(Dissimilarity!AH15)&gt;0,1,IF(Dissimilarity!AH15="X",1,0))</f>
        <v>0</v>
      </c>
      <c r="AI12">
        <f>IF(SUM(Dissimilarity!AI15)&gt;0,1,IF(Dissimilarity!AI15="X",1,0))</f>
        <v>0</v>
      </c>
      <c r="AJ12">
        <f>IF(SUM(Dissimilarity!AJ15)&gt;0,1,IF(Dissimilarity!AJ15="X",1,0))</f>
        <v>0</v>
      </c>
      <c r="AK12">
        <f>IF(SUM(Dissimilarity!AK15)&gt;0,1,IF(Dissimilarity!AK15="X",1,0))</f>
        <v>0</v>
      </c>
      <c r="AL12">
        <f>IF(SUM(Dissimilarity!AL15)&gt;0,1,IF(Dissimilarity!AL15="X",1,0))</f>
        <v>0</v>
      </c>
      <c r="AM12">
        <f>IF(SUM(Dissimilarity!AM15)&gt;0,1,IF(Dissimilarity!AM15="X",1,0))</f>
        <v>0</v>
      </c>
      <c r="AN12">
        <f>IF(SUM(Dissimilarity!AN15)&gt;0,1,IF(Dissimilarity!AN15="X",1,0))</f>
        <v>0</v>
      </c>
      <c r="AO12">
        <f>IF(SUM(Dissimilarity!AO15)&gt;0,1,IF(Dissimilarity!AO15="X",1,0))</f>
        <v>0</v>
      </c>
      <c r="AP12">
        <f>IF(SUM(Dissimilarity!AP15)&gt;0,1,IF(Dissimilarity!AP15="X",1,0))</f>
        <v>0</v>
      </c>
      <c r="AQ12">
        <f>IF(SUM(Dissimilarity!AQ15)&gt;0,1,IF(Dissimilarity!AQ15="X",1,0))</f>
        <v>0</v>
      </c>
      <c r="AR12">
        <f>IF(SUM(Dissimilarity!AR15)&gt;0,1,IF(Dissimilarity!AR15="X",1,0))</f>
        <v>0</v>
      </c>
      <c r="AS12">
        <f>IF(SUM(Dissimilarity!AS15)&gt;0,1,IF(Dissimilarity!AS15="X",1,0))</f>
        <v>0</v>
      </c>
      <c r="AT12">
        <f>IF(SUM(Dissimilarity!AT15)&gt;0,1,IF(Dissimilarity!AT15="X",1,0))</f>
        <v>0</v>
      </c>
      <c r="AU12">
        <f>IF(SUM(Dissimilarity!AU15)&gt;0,1,IF(Dissimilarity!AU15="X",1,0))</f>
        <v>0</v>
      </c>
      <c r="AV12">
        <f>IF(SUM(Dissimilarity!AV15)&gt;0,1,IF(Dissimilarity!AV15="X",1,0))</f>
        <v>0</v>
      </c>
      <c r="AW12">
        <f>IF(SUM(Dissimilarity!AW15)&gt;0,1,IF(Dissimilarity!AW15="X",1,0))</f>
        <v>0</v>
      </c>
      <c r="AX12">
        <f>IF(SUM(Dissimilarity!AX15)&gt;0,1,IF(Dissimilarity!AX15="X",1,0))</f>
        <v>0</v>
      </c>
      <c r="AY12">
        <f>IF(SUM(Dissimilarity!AY15)&gt;0,1,IF(Dissimilarity!AY15="X",1,0))</f>
        <v>0</v>
      </c>
      <c r="AZ12">
        <f>IF(SUM(Dissimilarity!AZ15)&gt;0,1,IF(Dissimilarity!AZ15="X",1,0))</f>
        <v>0</v>
      </c>
      <c r="BA12">
        <f>IF(SUM(Dissimilarity!BA15)&gt;0,1,IF(Dissimilarity!BA15="X",1,0))</f>
        <v>0</v>
      </c>
      <c r="BB12">
        <f>IF(SUM(Dissimilarity!BB15)&gt;0,1,IF(Dissimilarity!BB15="X",1,0))</f>
        <v>0</v>
      </c>
      <c r="BC12">
        <f>IF(SUM(Dissimilarity!BC15)&gt;0,1,IF(Dissimilarity!BC15="X",1,0))</f>
        <v>0</v>
      </c>
      <c r="BD12">
        <f>IF(SUM(Dissimilarity!BD15)&gt;0,1,IF(Dissimilarity!BD15="X",1,0))</f>
        <v>1</v>
      </c>
      <c r="BE12">
        <f>IF(SUM(Dissimilarity!BE15)&gt;0,1,IF(Dissimilarity!BE15="X",1,0))</f>
        <v>0</v>
      </c>
      <c r="BF12">
        <f>IF(SUM(Dissimilarity!BF15)&gt;0,1,IF(Dissimilarity!BF15="X",1,0))</f>
        <v>0</v>
      </c>
      <c r="BG12">
        <f>IF(SUM(Dissimilarity!BG15)&gt;0,1,IF(Dissimilarity!BG15="X",1,0))</f>
        <v>0</v>
      </c>
      <c r="BH12">
        <f>IF(SUM(Dissimilarity!BH15)&gt;0,1,IF(Dissimilarity!BH15="X",1,0))</f>
        <v>0</v>
      </c>
      <c r="BI12">
        <f>IF(SUM(Dissimilarity!BI15)&gt;0,1,IF(Dissimilarity!BI15="X",1,0))</f>
        <v>0</v>
      </c>
      <c r="BJ12">
        <f>IF(SUM(Dissimilarity!BJ15)&gt;0,1,IF(Dissimilarity!BJ15="X",1,0))</f>
        <v>1</v>
      </c>
      <c r="BK12">
        <f>IF(SUM(Dissimilarity!BK15)&gt;0,1,IF(Dissimilarity!BK15="X",1,0))</f>
        <v>0</v>
      </c>
      <c r="BL12">
        <f>IF(SUM(Dissimilarity!BL15)&gt;0,1,IF(Dissimilarity!BL15="X",1,0))</f>
        <v>0</v>
      </c>
      <c r="BM12">
        <f>IF(SUM(Dissimilarity!BM15)&gt;0,1,IF(Dissimilarity!BM15="X",1,0))</f>
        <v>0</v>
      </c>
      <c r="BN12">
        <f>IF(SUM(Dissimilarity!BN15)&gt;0,1,IF(Dissimilarity!BN15="X",1,0))</f>
        <v>0</v>
      </c>
      <c r="BO12">
        <f>IF(SUM(Dissimilarity!BO15)&gt;0,1,IF(Dissimilarity!BO15="X",1,0))</f>
        <v>0</v>
      </c>
      <c r="BP12">
        <f>IF(SUM(Dissimilarity!BP15)&gt;0,1,IF(Dissimilarity!BP15="X",1,0))</f>
        <v>0</v>
      </c>
      <c r="BQ12">
        <f>IF(SUM(Dissimilarity!BQ15)&gt;0,1,IF(Dissimilarity!BQ15="X",1,0))</f>
        <v>0</v>
      </c>
      <c r="BR12">
        <f>IF(SUM(Dissimilarity!BR15)&gt;0,1,IF(Dissimilarity!BR15="X",1,0))</f>
        <v>0</v>
      </c>
      <c r="BS12">
        <f>IF(SUM(Dissimilarity!BS15)&gt;0,1,IF(Dissimilarity!BS15="X",1,0))</f>
        <v>0</v>
      </c>
      <c r="BT12">
        <f>IF(SUM(Dissimilarity!BT15)&gt;0,1,IF(Dissimilarity!BT15="X",1,0))</f>
        <v>0</v>
      </c>
      <c r="BU12">
        <f>IF(SUM(Dissimilarity!BU15)&gt;0,1,IF(Dissimilarity!BU15="X",1,0))</f>
        <v>0</v>
      </c>
      <c r="BV12">
        <f>IF(SUM(Dissimilarity!BV15)&gt;0,1,IF(Dissimilarity!BV15="X",1,0))</f>
        <v>0</v>
      </c>
      <c r="BW12">
        <f>IF(SUM(Dissimilarity!BW15)&gt;0,1,IF(Dissimilarity!BW15="X",1,0))</f>
        <v>0</v>
      </c>
      <c r="BX12">
        <f>IF(SUM(Dissimilarity!BX15)&gt;0,1,IF(Dissimilarity!BX15="X",1,0))</f>
        <v>0</v>
      </c>
      <c r="BY12">
        <f>IF(SUM(Dissimilarity!BY15)&gt;0,1,IF(Dissimilarity!BY15="X",1,0))</f>
        <v>0</v>
      </c>
      <c r="BZ12">
        <f>IF(SUM(Dissimilarity!BZ15)&gt;0,1,IF(Dissimilarity!BZ15="X",1,0))</f>
        <v>0</v>
      </c>
      <c r="CA12">
        <f>IF(SUM(Dissimilarity!CA15)&gt;0,1,IF(Dissimilarity!CA15="X",1,0))</f>
        <v>0</v>
      </c>
      <c r="CB12">
        <f>IF(SUM(Dissimilarity!CB15)&gt;0,1,IF(Dissimilarity!CB15="X",1,0))</f>
        <v>0</v>
      </c>
      <c r="CC12">
        <f>IF(SUM(Dissimilarity!CC15)&gt;0,1,IF(Dissimilarity!CC15="X",1,0))</f>
        <v>0</v>
      </c>
      <c r="CD12">
        <f>IF(SUM(Dissimilarity!CD15)&gt;0,1,IF(Dissimilarity!CD15="X",1,0))</f>
        <v>0</v>
      </c>
      <c r="CE12">
        <f>IF(SUM(Dissimilarity!CE15)&gt;0,1,IF(Dissimilarity!CE15="X",1,0))</f>
        <v>0</v>
      </c>
      <c r="CF12">
        <f>IF(SUM(Dissimilarity!CF15)&gt;0,1,IF(Dissimilarity!CF15="X",1,0))</f>
        <v>0</v>
      </c>
      <c r="CG12">
        <f>IF(SUM(Dissimilarity!CG15)&gt;0,1,IF(Dissimilarity!CG15="X",1,0))</f>
        <v>0</v>
      </c>
      <c r="CH12">
        <f>IF(SUM(Dissimilarity!CH15)&gt;0,1,IF(Dissimilarity!CH15="X",1,0))</f>
        <v>0</v>
      </c>
      <c r="CI12">
        <f>IF(SUM(Dissimilarity!CI15)&gt;0,1,IF(Dissimilarity!CI15="X",1,0))</f>
        <v>0</v>
      </c>
      <c r="CJ12">
        <f>IF(SUM(Dissimilarity!CJ15)&gt;0,1,IF(Dissimilarity!CJ15="X",1,0))</f>
        <v>0</v>
      </c>
      <c r="CK12">
        <f>IF(SUM(Dissimilarity!CK15)&gt;0,1,IF(Dissimilarity!CK15="X",1,0))</f>
        <v>0</v>
      </c>
      <c r="CL12">
        <f>IF(SUM(Dissimilarity!CL15)&gt;0,1,IF(Dissimilarity!CL15="X",1,0))</f>
        <v>0</v>
      </c>
      <c r="CM12">
        <f>IF(SUM(Dissimilarity!CM15)&gt;0,1,IF(Dissimilarity!CM15="X",1,0))</f>
        <v>0</v>
      </c>
      <c r="CN12">
        <f>IF(SUM(Dissimilarity!CN15)&gt;0,1,IF(Dissimilarity!CN15="X",1,0))</f>
        <v>0</v>
      </c>
      <c r="CO12">
        <f>IF(SUM(Dissimilarity!CO15)&gt;0,1,IF(Dissimilarity!CO15="X",1,0))</f>
        <v>0</v>
      </c>
      <c r="CP12">
        <f>IF(SUM(Dissimilarity!CP15)&gt;0,1,IF(Dissimilarity!CP15="X",1,0))</f>
        <v>0</v>
      </c>
      <c r="CQ12">
        <f>IF(SUM(Dissimilarity!CQ15)&gt;0,1,IF(Dissimilarity!CQ15="X",1,0))</f>
        <v>0</v>
      </c>
      <c r="CR12">
        <f>IF(SUM(Dissimilarity!CR15)&gt;0,1,IF(Dissimilarity!CR15="X",1,0))</f>
        <v>0</v>
      </c>
      <c r="CS12">
        <f>IF(SUM(Dissimilarity!CS15)&gt;0,1,IF(Dissimilarity!CS15="X",1,0))</f>
        <v>0</v>
      </c>
      <c r="CT12">
        <f>IF(SUM(Dissimilarity!CT15)&gt;0,1,IF(Dissimilarity!CT15="X",1,0))</f>
        <v>0</v>
      </c>
      <c r="CU12">
        <f>IF(SUM(Dissimilarity!CU15)&gt;0,1,IF(Dissimilarity!CU15="X",1,0))</f>
        <v>0</v>
      </c>
      <c r="CV12">
        <f>IF(SUM(Dissimilarity!CV15)&gt;0,1,IF(Dissimilarity!CV15="X",1,0))</f>
        <v>0</v>
      </c>
      <c r="CW12">
        <f>IF(SUM(Dissimilarity!CW15)&gt;0,1,IF(Dissimilarity!CW15="X",1,0))</f>
        <v>0</v>
      </c>
      <c r="CX12">
        <f>IF(SUM(Dissimilarity!CX15)&gt;0,1,IF(Dissimilarity!CX15="X",1,0))</f>
        <v>0</v>
      </c>
      <c r="CY12">
        <f>IF(SUM(Dissimilarity!CY15)&gt;0,1,IF(Dissimilarity!CY15="X",1,0))</f>
        <v>0</v>
      </c>
      <c r="CZ12">
        <f>IF(SUM(Dissimilarity!CZ15)&gt;0,1,IF(Dissimilarity!CZ15="X",1,0))</f>
        <v>0</v>
      </c>
      <c r="DA12">
        <f>IF(SUM(Dissimilarity!DA15)&gt;0,1,IF(Dissimilarity!DA15="X",1,0))</f>
        <v>0</v>
      </c>
      <c r="DB12">
        <f>IF(SUM(Dissimilarity!DB15)&gt;0,1,IF(Dissimilarity!DB15="X",1,0))</f>
        <v>0</v>
      </c>
      <c r="DC12">
        <f>IF(SUM(Dissimilarity!DC15)&gt;0,1,IF(Dissimilarity!DC15="X",1,0))</f>
        <v>0</v>
      </c>
      <c r="DD12">
        <f>IF(SUM(Dissimilarity!DD15)&gt;0,1,IF(Dissimilarity!DD15="X",1,0))</f>
        <v>0</v>
      </c>
      <c r="DE12">
        <f>IF(SUM(Dissimilarity!DE15)&gt;0,1,IF(Dissimilarity!DE15="X",1,0))</f>
        <v>0</v>
      </c>
      <c r="DF12">
        <f>IF(SUM(Dissimilarity!DF15)&gt;0,1,IF(Dissimilarity!DF15="X",1,0))</f>
        <v>0</v>
      </c>
      <c r="DG12">
        <f>IF(SUM(Dissimilarity!DG15)&gt;0,1,IF(Dissimilarity!DG15="X",1,0))</f>
        <v>0</v>
      </c>
      <c r="DH12">
        <f>IF(SUM(Dissimilarity!DH15)&gt;0,1,IF(Dissimilarity!DH15="X",1,0))</f>
        <v>0</v>
      </c>
      <c r="DI12">
        <f>IF(SUM(Dissimilarity!DI15)&gt;0,1,IF(Dissimilarity!DI15="X",1,0))</f>
        <v>0</v>
      </c>
      <c r="DJ12">
        <f>IF(SUM(Dissimilarity!DJ15)&gt;0,1,IF(Dissimilarity!DJ15="X",1,0))</f>
        <v>0</v>
      </c>
      <c r="DK12">
        <f>IF(SUM(Dissimilarity!DK15)&gt;0,1,IF(Dissimilarity!DK15="X",1,0))</f>
        <v>0</v>
      </c>
      <c r="DL12">
        <f>IF(SUM(Dissimilarity!DL15)&gt;0,1,IF(Dissimilarity!DL15="X",1,0))</f>
        <v>0</v>
      </c>
      <c r="DM12">
        <f>IF(SUM(Dissimilarity!DM15)&gt;0,1,IF(Dissimilarity!DM15="X",1,0))</f>
        <v>0</v>
      </c>
      <c r="DN12">
        <f>IF(SUM(Dissimilarity!DN15)&gt;0,1,IF(Dissimilarity!DN15="X",1,0))</f>
        <v>0</v>
      </c>
      <c r="DO12">
        <f>IF(SUM(Dissimilarity!DO15)&gt;0,1,IF(Dissimilarity!DO15="X",1,0))</f>
        <v>0</v>
      </c>
      <c r="DP12">
        <f>IF(SUM(Dissimilarity!DP15)&gt;0,1,IF(Dissimilarity!DP15="X",1,0))</f>
        <v>0</v>
      </c>
      <c r="DQ12">
        <f>IF(SUM(Dissimilarity!DQ15)&gt;0,1,IF(Dissimilarity!DQ15="X",1,0))</f>
        <v>0</v>
      </c>
      <c r="DR12">
        <f>IF(SUM(Dissimilarity!DR15)&gt;0,1,IF(Dissimilarity!DR15="X",1,0))</f>
        <v>0</v>
      </c>
      <c r="DS12">
        <f>IF(SUM(Dissimilarity!DS15)&gt;0,1,IF(Dissimilarity!DS15="X",1,0))</f>
        <v>0</v>
      </c>
      <c r="DT12">
        <f>IF(SUM(Dissimilarity!DT15)&gt;0,1,IF(Dissimilarity!DT15="X",1,0))</f>
        <v>0</v>
      </c>
      <c r="DU12">
        <f>IF(SUM(Dissimilarity!DU15)&gt;0,1,IF(Dissimilarity!DU15="X",1,0))</f>
        <v>0</v>
      </c>
      <c r="DV12">
        <f>IF(SUM(Dissimilarity!DV15)&gt;0,1,IF(Dissimilarity!DV15="X",1,0))</f>
        <v>0</v>
      </c>
      <c r="DW12">
        <f>IF(SUM(Dissimilarity!DW15)&gt;0,1,IF(Dissimilarity!DW15="X",1,0))</f>
        <v>0</v>
      </c>
      <c r="DX12">
        <f>IF(SUM(Dissimilarity!DX15)&gt;0,1,IF(Dissimilarity!DX15="X",1,0))</f>
        <v>0</v>
      </c>
      <c r="DY12">
        <f>IF(SUM(Dissimilarity!DY15)&gt;0,1,IF(Dissimilarity!DY15="X",1,0))</f>
        <v>0</v>
      </c>
      <c r="DZ12">
        <f>IF(SUM(Dissimilarity!DZ15)&gt;0,1,IF(Dissimilarity!DZ15="X",1,0))</f>
        <v>0</v>
      </c>
      <c r="EA12">
        <f>IF(SUM(Dissimilarity!EA15)&gt;0,1,IF(Dissimilarity!EA15="X",1,0))</f>
        <v>0</v>
      </c>
      <c r="EB12">
        <f>IF(SUM(Dissimilarity!EB15)&gt;0,1,IF(Dissimilarity!EB15="X",1,0))</f>
        <v>1</v>
      </c>
      <c r="EC12">
        <f>IF(SUM(Dissimilarity!EC15)&gt;0,1,IF(Dissimilarity!EC15="X",1,0))</f>
        <v>0</v>
      </c>
      <c r="ED12">
        <f>IF(SUM(Dissimilarity!ED15)&gt;0,1,IF(Dissimilarity!ED15="X",1,0))</f>
        <v>0</v>
      </c>
      <c r="EE12">
        <f>IF(SUM(Dissimilarity!EE15)&gt;0,1,IF(Dissimilarity!EE15="X",1,0))</f>
        <v>0</v>
      </c>
      <c r="EF12">
        <f>IF(SUM(Dissimilarity!EF15)&gt;0,1,IF(Dissimilarity!EF15="X",1,0))</f>
        <v>0</v>
      </c>
      <c r="EG12">
        <f>IF(SUM(Dissimilarity!EG15)&gt;0,1,IF(Dissimilarity!EG15="X",1,0))</f>
        <v>0</v>
      </c>
      <c r="EH12">
        <f>IF(SUM(Dissimilarity!EH15)&gt;0,1,IF(Dissimilarity!EH15="X",1,0))</f>
        <v>0</v>
      </c>
      <c r="EI12">
        <f>IF(SUM(Dissimilarity!EI15)&gt;0,1,IF(Dissimilarity!EI15="X",1,0))</f>
        <v>0</v>
      </c>
      <c r="EJ12">
        <f>IF(SUM(Dissimilarity!EJ15)&gt;0,1,IF(Dissimilarity!EJ15="X",1,0))</f>
        <v>0</v>
      </c>
      <c r="EK12">
        <f>IF(SUM(Dissimilarity!EK15)&gt;0,1,IF(Dissimilarity!EK15="X",1,0))</f>
        <v>0</v>
      </c>
      <c r="EL12">
        <f>IF(SUM(Dissimilarity!EL15)&gt;0,1,IF(Dissimilarity!EL15="X",1,0))</f>
        <v>0</v>
      </c>
      <c r="EM12">
        <f>IF(SUM(Dissimilarity!EM15)&gt;0,1,IF(Dissimilarity!EM15="X",1,0))</f>
        <v>0</v>
      </c>
      <c r="EN12">
        <f>IF(SUM(Dissimilarity!EN15)&gt;0,1,IF(Dissimilarity!EN15="X",1,0))</f>
        <v>0</v>
      </c>
      <c r="EO12">
        <f>IF(SUM(Dissimilarity!EO15)&gt;0,1,IF(Dissimilarity!EO15="X",1,0))</f>
        <v>0</v>
      </c>
      <c r="EP12">
        <f>IF(SUM(Dissimilarity!EP15)&gt;0,1,IF(Dissimilarity!EP15="X",1,0))</f>
        <v>0</v>
      </c>
      <c r="EQ12">
        <f>IF(SUM(Dissimilarity!EQ15)&gt;0,1,IF(Dissimilarity!EQ15="X",1,0))</f>
        <v>0</v>
      </c>
      <c r="ER12">
        <f>IF(SUM(Dissimilarity!ER15)&gt;0,1,IF(Dissimilarity!ER15="X",1,0))</f>
        <v>0</v>
      </c>
      <c r="ES12">
        <f>IF(SUM(Dissimilarity!ES15)&gt;0,1,IF(Dissimilarity!ES15="X",1,0))</f>
        <v>0</v>
      </c>
      <c r="ET12">
        <f>IF(SUM(Dissimilarity!ET15)&gt;0,1,IF(Dissimilarity!ET15="X",1,0))</f>
        <v>0</v>
      </c>
      <c r="EU12">
        <f>IF(SUM(Dissimilarity!EU15)&gt;0,1,IF(Dissimilarity!EU15="X",1,0))</f>
        <v>0</v>
      </c>
      <c r="EV12">
        <f>IF(SUM(Dissimilarity!EV15)&gt;0,1,IF(Dissimilarity!EV15="X",1,0))</f>
        <v>0</v>
      </c>
      <c r="EW12">
        <f>IF(SUM(Dissimilarity!EW15)&gt;0,1,IF(Dissimilarity!EW15="X",1,0))</f>
        <v>0</v>
      </c>
      <c r="EX12">
        <f>IF(SUM(Dissimilarity!EX15)&gt;0,1,IF(Dissimilarity!EX15="X",1,0))</f>
        <v>0</v>
      </c>
      <c r="EY12">
        <f>IF(SUM(Dissimilarity!EY15)&gt;0,1,IF(Dissimilarity!EY15="X",1,0))</f>
        <v>0</v>
      </c>
      <c r="EZ12">
        <f>IF(SUM(Dissimilarity!EZ15)&gt;0,1,IF(Dissimilarity!EZ15="X",1,0))</f>
        <v>0</v>
      </c>
      <c r="FA12">
        <f>IF(SUM(Dissimilarity!FA15)&gt;0,1,IF(Dissimilarity!FA15="X",1,0))</f>
        <v>0</v>
      </c>
      <c r="FB12">
        <f>IF(SUM(Dissimilarity!FB15)&gt;0,1,IF(Dissimilarity!FB15="X",1,0))</f>
        <v>0</v>
      </c>
      <c r="FC12">
        <f>IF(SUM(Dissimilarity!FC15)&gt;0,1,IF(Dissimilarity!FC15="X",1,0))</f>
        <v>0</v>
      </c>
      <c r="FD12">
        <f>IF(SUM(Dissimilarity!FD15)&gt;0,1,IF(Dissimilarity!FD15="X",1,0))</f>
        <v>0</v>
      </c>
      <c r="FE12">
        <f>IF(SUM(Dissimilarity!FE15)&gt;0,1,IF(Dissimilarity!FE15="X",1,0))</f>
        <v>0</v>
      </c>
      <c r="FF12">
        <f>IF(SUM(Dissimilarity!FF15)&gt;0,1,IF(Dissimilarity!FF15="X",1,0))</f>
        <v>0</v>
      </c>
      <c r="FG12">
        <f>IF(SUM(Dissimilarity!FG15)&gt;0,1,IF(Dissimilarity!FG15="X",1,0))</f>
        <v>0</v>
      </c>
      <c r="FH12">
        <f>IF(SUM(Dissimilarity!FH15)&gt;0,1,IF(Dissimilarity!FH15="X",1,0))</f>
        <v>0</v>
      </c>
      <c r="FI12">
        <f>IF(SUM(Dissimilarity!FI15)&gt;0,1,IF(Dissimilarity!FI15="X",1,0))</f>
        <v>0</v>
      </c>
      <c r="FJ12">
        <f>IF(SUM(Dissimilarity!FJ15)&gt;0,1,IF(Dissimilarity!FJ15="X",1,0))</f>
        <v>1</v>
      </c>
      <c r="FK12">
        <f>IF(SUM(Dissimilarity!FK15)&gt;0,1,IF(Dissimilarity!FK15="X",1,0))</f>
        <v>0</v>
      </c>
      <c r="FL12">
        <f>IF(SUM(Dissimilarity!FL15)&gt;0,1,IF(Dissimilarity!FL15="X",1,0))</f>
        <v>0</v>
      </c>
      <c r="FM12">
        <f>IF(SUM(Dissimilarity!FM15)&gt;0,1,IF(Dissimilarity!FM15="X",1,0))</f>
        <v>0</v>
      </c>
      <c r="FN12">
        <f>IF(SUM(Dissimilarity!FN15)&gt;0,1,IF(Dissimilarity!FN15="X",1,0))</f>
        <v>0</v>
      </c>
      <c r="FO12">
        <f>IF(SUM(Dissimilarity!FO15)&gt;0,1,IF(Dissimilarity!FO15="X",1,0))</f>
        <v>0</v>
      </c>
      <c r="FP12">
        <f>IF(SUM(Dissimilarity!FP15)&gt;0,1,IF(Dissimilarity!FP15="X",1,0))</f>
        <v>0</v>
      </c>
      <c r="FQ12">
        <f>IF(SUM(Dissimilarity!FQ15)&gt;0,1,IF(Dissimilarity!FQ15="X",1,0))</f>
        <v>0</v>
      </c>
      <c r="FR12">
        <f>IF(SUM(Dissimilarity!FR15)&gt;0,1,IF(Dissimilarity!FR15="X",1,0))</f>
        <v>0</v>
      </c>
      <c r="FS12">
        <f>IF(SUM(Dissimilarity!FS15)&gt;0,1,IF(Dissimilarity!FS15="X",1,0))</f>
        <v>0</v>
      </c>
      <c r="FT12">
        <f>IF(SUM(Dissimilarity!FT15)&gt;0,1,IF(Dissimilarity!FT15="X",1,0))</f>
        <v>0</v>
      </c>
      <c r="FU12">
        <f>IF(SUM(Dissimilarity!FU15)&gt;0,1,IF(Dissimilarity!FU15="X",1,0))</f>
        <v>0</v>
      </c>
      <c r="FV12">
        <f>IF(SUM(Dissimilarity!FV15)&gt;0,1,IF(Dissimilarity!FV15="X",1,0))</f>
        <v>1</v>
      </c>
      <c r="FW12">
        <f>IF(SUM(Dissimilarity!FW15)&gt;0,1,IF(Dissimilarity!FW15="X",1,0))</f>
        <v>1</v>
      </c>
      <c r="FX12">
        <f>IF(SUM(Dissimilarity!FX15)&gt;0,1,IF(Dissimilarity!FX15="X",1,0))</f>
        <v>0</v>
      </c>
      <c r="FY12">
        <f>IF(SUM(Dissimilarity!FY15)&gt;0,1,IF(Dissimilarity!FY15="X",1,0))</f>
        <v>0</v>
      </c>
      <c r="FZ12">
        <f>IF(SUM(Dissimilarity!FZ15)&gt;0,1,IF(Dissimilarity!FZ15="X",1,0))</f>
        <v>0</v>
      </c>
      <c r="GA12">
        <f>IF(SUM(Dissimilarity!GA15)&gt;0,1,IF(Dissimilarity!GA15="X",1,0))</f>
        <v>0</v>
      </c>
      <c r="GB12">
        <f>IF(SUM(Dissimilarity!GB15)&gt;0,1,IF(Dissimilarity!GB15="X",1,0))</f>
        <v>0</v>
      </c>
      <c r="GC12">
        <f>IF(SUM(Dissimilarity!GC15)&gt;0,1,IF(Dissimilarity!GC15="X",1,0))</f>
        <v>0</v>
      </c>
      <c r="GD12">
        <f>IF(SUM(Dissimilarity!GD15)&gt;0,1,IF(Dissimilarity!GD15="X",1,0))</f>
        <v>0</v>
      </c>
      <c r="GE12">
        <f>IF(SUM(Dissimilarity!GE15)&gt;0,1,IF(Dissimilarity!GE15="X",1,0))</f>
        <v>0</v>
      </c>
      <c r="GF12">
        <f>IF(SUM(Dissimilarity!GF15)&gt;0,1,IF(Dissimilarity!GF15="X",1,0))</f>
        <v>0</v>
      </c>
      <c r="GG12">
        <f>IF(SUM(Dissimilarity!GG15)&gt;0,1,IF(Dissimilarity!GG15="X",1,0))</f>
        <v>0</v>
      </c>
      <c r="GH12">
        <f>IF(SUM(Dissimilarity!GH15)&gt;0,1,IF(Dissimilarity!GH15="X",1,0))</f>
        <v>1</v>
      </c>
      <c r="GI12">
        <f>IF(SUM(Dissimilarity!GI15)&gt;0,1,IF(Dissimilarity!GI15="X",1,0))</f>
        <v>1</v>
      </c>
      <c r="GJ12">
        <f>IF(SUM(Dissimilarity!GJ15)&gt;0,1,IF(Dissimilarity!GJ15="X",1,0))</f>
        <v>0</v>
      </c>
      <c r="GK12">
        <f>IF(SUM(Dissimilarity!GK15)&gt;0,1,IF(Dissimilarity!GK15="X",1,0))</f>
        <v>0</v>
      </c>
      <c r="GL12">
        <f>IF(SUM(Dissimilarity!GL15)&gt;0,1,IF(Dissimilarity!GL15="X",1,0))</f>
        <v>0</v>
      </c>
      <c r="GM12">
        <f>IF(SUM(Dissimilarity!GM15)&gt;0,1,IF(Dissimilarity!GM15="X",1,0))</f>
        <v>0</v>
      </c>
      <c r="GN12">
        <f>IF(SUM(Dissimilarity!GN15)&gt;0,1,IF(Dissimilarity!GN15="X",1,0))</f>
        <v>0</v>
      </c>
      <c r="GO12">
        <f>IF(SUM(Dissimilarity!GO15)&gt;0,1,IF(Dissimilarity!GO15="X",1,0))</f>
        <v>0</v>
      </c>
      <c r="GP12">
        <f>IF(SUM(Dissimilarity!GP15)&gt;0,1,IF(Dissimilarity!GP15="X",1,0))</f>
        <v>0</v>
      </c>
      <c r="GQ12">
        <f>IF(SUM(Dissimilarity!GQ15)&gt;0,1,IF(Dissimilarity!GQ15="X",1,0))</f>
        <v>0</v>
      </c>
      <c r="GR12">
        <f>IF(SUM(Dissimilarity!GR15)&gt;0,1,IF(Dissimilarity!GR15="X",1,0))</f>
        <v>0</v>
      </c>
      <c r="GS12">
        <f>IF(SUM(Dissimilarity!GS15)&gt;0,1,IF(Dissimilarity!GS15="X",1,0))</f>
        <v>0</v>
      </c>
      <c r="GT12">
        <f>IF(SUM(Dissimilarity!GT15)&gt;0,1,IF(Dissimilarity!GT15="X",1,0))</f>
        <v>0</v>
      </c>
      <c r="GU12">
        <f>IF(SUM(Dissimilarity!GU15)&gt;0,1,IF(Dissimilarity!GU15="X",1,0))</f>
        <v>0</v>
      </c>
      <c r="GV12">
        <f>IF(SUM(Dissimilarity!GV15)&gt;0,1,IF(Dissimilarity!GV15="X",1,0))</f>
        <v>0</v>
      </c>
      <c r="GW12">
        <f>IF(SUM(Dissimilarity!GW15)&gt;0,1,IF(Dissimilarity!GW15="X",1,0))</f>
        <v>0</v>
      </c>
      <c r="GX12">
        <f>IF(SUM(Dissimilarity!GX15)&gt;0,1,IF(Dissimilarity!GX15="X",1,0))</f>
        <v>0</v>
      </c>
      <c r="GY12">
        <f>IF(SUM(Dissimilarity!GY15)&gt;0,1,IF(Dissimilarity!GY15="X",1,0))</f>
        <v>0</v>
      </c>
      <c r="GZ12">
        <f>IF(SUM(Dissimilarity!GZ15)&gt;0,1,IF(Dissimilarity!GZ15="X",1,0))</f>
        <v>0</v>
      </c>
      <c r="HA12">
        <f>IF(SUM(Dissimilarity!HA15)&gt;0,1,IF(Dissimilarity!HA15="X",1,0))</f>
        <v>1</v>
      </c>
      <c r="HB12">
        <f>IF(SUM(Dissimilarity!HB15)&gt;0,1,IF(Dissimilarity!HB15="X",1,0))</f>
        <v>0</v>
      </c>
      <c r="HC12">
        <f>IF(SUM(Dissimilarity!HC15)&gt;0,1,IF(Dissimilarity!HC15="X",1,0))</f>
        <v>0</v>
      </c>
      <c r="HD12">
        <f>IF(SUM(Dissimilarity!HD15)&gt;0,1,IF(Dissimilarity!HD15="X",1,0))</f>
        <v>0</v>
      </c>
      <c r="HE12">
        <f>IF(SUM(Dissimilarity!HE15)&gt;0,1,IF(Dissimilarity!HE15="X",1,0))</f>
        <v>0</v>
      </c>
      <c r="HF12">
        <f>IF(SUM(Dissimilarity!HF15)&gt;0,1,IF(Dissimilarity!HF15="X",1,0))</f>
        <v>0</v>
      </c>
      <c r="HG12">
        <f>IF(SUM(Dissimilarity!HG15)&gt;0,1,IF(Dissimilarity!HG15="X",1,0))</f>
        <v>0</v>
      </c>
      <c r="HH12">
        <f>IF(SUM(Dissimilarity!HH15)&gt;0,1,IF(Dissimilarity!HH15="X",1,0))</f>
        <v>0</v>
      </c>
      <c r="HI12">
        <f>IF(SUM(Dissimilarity!HI15)&gt;0,1,IF(Dissimilarity!HI15="X",1,0))</f>
        <v>1</v>
      </c>
      <c r="HJ12">
        <f>IF(SUM(Dissimilarity!HJ15)&gt;0,1,IF(Dissimilarity!HJ15="X",1,0))</f>
        <v>1</v>
      </c>
      <c r="HK12">
        <f>IF(SUM(Dissimilarity!HK15)&gt;0,1,IF(Dissimilarity!HK15="X",1,0))</f>
        <v>0</v>
      </c>
      <c r="HL12">
        <f>IF(SUM(Dissimilarity!HL15)&gt;0,1,IF(Dissimilarity!HL15="X",1,0))</f>
        <v>0</v>
      </c>
      <c r="HM12">
        <f>IF(SUM(Dissimilarity!HM15)&gt;0,1,IF(Dissimilarity!HM15="X",1,0))</f>
        <v>0</v>
      </c>
      <c r="HN12">
        <f>IF(SUM(Dissimilarity!HN15)&gt;0,1,IF(Dissimilarity!HN15="X",1,0))</f>
        <v>0</v>
      </c>
      <c r="HO12">
        <f>IF(SUM(Dissimilarity!HO15)&gt;0,1,IF(Dissimilarity!HO15="X",1,0))</f>
        <v>0</v>
      </c>
      <c r="HP12">
        <f>IF(SUM(Dissimilarity!HP15)&gt;0,1,IF(Dissimilarity!HP15="X",1,0))</f>
        <v>0</v>
      </c>
      <c r="HQ12">
        <f>IF(SUM(Dissimilarity!HQ15)&gt;0,1,IF(Dissimilarity!HQ15="X",1,0))</f>
        <v>0</v>
      </c>
      <c r="HR12">
        <f>IF(SUM(Dissimilarity!HR15)&gt;0,1,IF(Dissimilarity!HR15="X",1,0))</f>
        <v>0</v>
      </c>
      <c r="HS12">
        <f>IF(SUM(Dissimilarity!HS15)&gt;0,1,IF(Dissimilarity!HS15="X",1,0))</f>
        <v>0</v>
      </c>
      <c r="HT12">
        <f>IF(SUM(Dissimilarity!HT15)&gt;0,1,IF(Dissimilarity!HT15="X",1,0))</f>
        <v>0</v>
      </c>
      <c r="HU12">
        <f>IF(SUM(Dissimilarity!HU15)&gt;0,1,IF(Dissimilarity!HU15="X",1,0))</f>
        <v>0</v>
      </c>
      <c r="HV12">
        <f>IF(SUM(Dissimilarity!HV15)&gt;0,1,IF(Dissimilarity!HV15="X",1,0))</f>
        <v>0</v>
      </c>
      <c r="HW12">
        <f>IF(SUM(Dissimilarity!HW15)&gt;0,1,IF(Dissimilarity!HW15="X",1,0))</f>
        <v>0</v>
      </c>
      <c r="HX12">
        <f>IF(SUM(Dissimilarity!HX15)&gt;0,1,IF(Dissimilarity!HX15="X",1,0))</f>
        <v>0</v>
      </c>
      <c r="HY12">
        <f>IF(SUM(Dissimilarity!HY15)&gt;0,1,IF(Dissimilarity!HY15="X",1,0))</f>
        <v>0</v>
      </c>
      <c r="HZ12">
        <f>IF(SUM(Dissimilarity!HZ15)&gt;0,1,IF(Dissimilarity!HZ15="X",1,0))</f>
        <v>0</v>
      </c>
      <c r="IA12">
        <f>IF(SUM(Dissimilarity!IA15)&gt;0,1,IF(Dissimilarity!IA15="X",1,0))</f>
        <v>0</v>
      </c>
      <c r="IB12">
        <f>IF(SUM(Dissimilarity!IB15)&gt;0,1,IF(Dissimilarity!IB15="X",1,0))</f>
        <v>0</v>
      </c>
      <c r="IC12">
        <f>IF(SUM(Dissimilarity!IC15)&gt;0,1,IF(Dissimilarity!IC15="X",1,0))</f>
        <v>0</v>
      </c>
      <c r="ID12">
        <f>IF(SUM(Dissimilarity!ID15)&gt;0,1,IF(Dissimilarity!ID15="X",1,0))</f>
        <v>0</v>
      </c>
      <c r="IE12">
        <f>IF(SUM(Dissimilarity!IE15)&gt;0,1,IF(Dissimilarity!IE15="X",1,0))</f>
        <v>0</v>
      </c>
      <c r="IF12">
        <f>IF(SUM(Dissimilarity!IF15)&gt;0,1,IF(Dissimilarity!IF15="X",1,0))</f>
        <v>0</v>
      </c>
      <c r="IG12">
        <f>IF(SUM(Dissimilarity!IG15)&gt;0,1,IF(Dissimilarity!IG15="X",1,0))</f>
        <v>0</v>
      </c>
      <c r="IH12">
        <f>IF(SUM(Dissimilarity!IH15)&gt;0,1,IF(Dissimilarity!IH15="X",1,0))</f>
        <v>0</v>
      </c>
      <c r="II12">
        <f>IF(SUM(Dissimilarity!II15)&gt;0,1,IF(Dissimilarity!II15="X",1,0))</f>
        <v>0</v>
      </c>
      <c r="IJ12">
        <f>IF(SUM(Dissimilarity!IJ15)&gt;0,1,IF(Dissimilarity!IJ15="X",1,0))</f>
        <v>0</v>
      </c>
      <c r="IK12">
        <f>IF(SUM(Dissimilarity!IK15)&gt;0,1,IF(Dissimilarity!IK15="X",1,0))</f>
        <v>0</v>
      </c>
      <c r="IL12">
        <f>IF(SUM(Dissimilarity!IL15)&gt;0,1,IF(Dissimilarity!IL15="X",1,0))</f>
        <v>0</v>
      </c>
      <c r="IM12">
        <f>IF(SUM(Dissimilarity!IM15)&gt;0,1,IF(Dissimilarity!IM15="X",1,0))</f>
        <v>0</v>
      </c>
      <c r="IN12">
        <f>IF(SUM(Dissimilarity!IN15)&gt;0,1,IF(Dissimilarity!IN15="X",1,0))</f>
        <v>0</v>
      </c>
      <c r="IO12">
        <f>IF(SUM(Dissimilarity!IO15)&gt;0,1,IF(Dissimilarity!IO15="X",1,0))</f>
        <v>0</v>
      </c>
      <c r="IP12">
        <f>IF(SUM(Dissimilarity!IP15)&gt;0,1,IF(Dissimilarity!IP15="X",1,0))</f>
        <v>0</v>
      </c>
      <c r="IQ12">
        <f>IF(SUM(Dissimilarity!IQ15)&gt;0,1,IF(Dissimilarity!IQ15="X",1,0))</f>
        <v>0</v>
      </c>
      <c r="IR12">
        <f>IF(SUM(Dissimilarity!IR15)&gt;0,1,IF(Dissimilarity!IR15="X",1,0))</f>
        <v>0</v>
      </c>
      <c r="IS12">
        <f>IF(SUM(Dissimilarity!IS15)&gt;0,1,IF(Dissimilarity!IS15="X",1,0))</f>
        <v>0</v>
      </c>
      <c r="IT12">
        <f>IF(SUM(Dissimilarity!IT15)&gt;0,1,IF(Dissimilarity!IT15="X",1,0))</f>
        <v>0</v>
      </c>
      <c r="IU12">
        <f>IF(SUM(Dissimilarity!IU15)&gt;0,1,IF(Dissimilarity!IU15="X",1,0))</f>
        <v>0</v>
      </c>
      <c r="IV12">
        <f>IF(SUM(Dissimilarity!IV15)&gt;0,1,IF(Dissimilarity!IV15="X",1,0))</f>
        <v>0</v>
      </c>
      <c r="IW12">
        <f>IF(SUM(Dissimilarity!IW15)&gt;0,1,IF(Dissimilarity!IW15="X",1,0))</f>
        <v>0</v>
      </c>
      <c r="IX12">
        <f>IF(SUM(Dissimilarity!IX15)&gt;0,1,IF(Dissimilarity!IX15="X",1,0))</f>
        <v>0</v>
      </c>
      <c r="IY12">
        <f>IF(SUM(Dissimilarity!IY15)&gt;0,1,IF(Dissimilarity!IY15="X",1,0))</f>
        <v>0</v>
      </c>
      <c r="IZ12">
        <f>IF(SUM(Dissimilarity!IZ15)&gt;0,1,IF(Dissimilarity!IZ15="X",1,0))</f>
        <v>0</v>
      </c>
      <c r="JA12">
        <f>IF(SUM(Dissimilarity!JA15)&gt;0,1,IF(Dissimilarity!JA15="X",1,0))</f>
        <v>1</v>
      </c>
      <c r="JB12">
        <f>IF(SUM(Dissimilarity!JB15)&gt;0,1,IF(Dissimilarity!JB15="X",1,0))</f>
        <v>0</v>
      </c>
      <c r="JC12">
        <f>IF(SUM(Dissimilarity!JC15)&gt;0,1,IF(Dissimilarity!JC15="X",1,0))</f>
        <v>0</v>
      </c>
      <c r="JD12">
        <f>IF(SUM(Dissimilarity!JD15)&gt;0,1,IF(Dissimilarity!JD15="X",1,0))</f>
        <v>0</v>
      </c>
      <c r="JE12">
        <f>IF(SUM(Dissimilarity!JE15)&gt;0,1,IF(Dissimilarity!JE15="X",1,0))</f>
        <v>0</v>
      </c>
      <c r="JF12">
        <f>IF(SUM(Dissimilarity!JF15)&gt;0,1,IF(Dissimilarity!JF15="X",1,0))</f>
        <v>0</v>
      </c>
      <c r="JG12">
        <f>IF(SUM(Dissimilarity!JG15)&gt;0,1,IF(Dissimilarity!JG15="X",1,0))</f>
        <v>0</v>
      </c>
      <c r="JH12">
        <f>IF(SUM(Dissimilarity!JH15)&gt;0,1,IF(Dissimilarity!JH15="X",1,0))</f>
        <v>0</v>
      </c>
      <c r="JI12">
        <f>IF(SUM(Dissimilarity!JI15)&gt;0,1,IF(Dissimilarity!JI15="X",1,0))</f>
        <v>0</v>
      </c>
      <c r="JJ12">
        <f>IF(SUM(Dissimilarity!JJ15)&gt;0,1,IF(Dissimilarity!JJ15="X",1,0))</f>
        <v>0</v>
      </c>
      <c r="JK12">
        <f>IF(SUM(Dissimilarity!JK15)&gt;0,1,IF(Dissimilarity!JK15="X",1,0))</f>
        <v>0</v>
      </c>
      <c r="JL12">
        <f>IF(SUM(Dissimilarity!JL15)&gt;0,1,IF(Dissimilarity!JL15="X",1,0))</f>
        <v>0</v>
      </c>
      <c r="JM12">
        <f>IF(SUM(Dissimilarity!JM15)&gt;0,1,IF(Dissimilarity!JM15="X",1,0))</f>
        <v>0</v>
      </c>
      <c r="JN12">
        <f>IF(SUM(Dissimilarity!JN15)&gt;0,1,IF(Dissimilarity!JN15="X",1,0))</f>
        <v>0</v>
      </c>
      <c r="JO12">
        <f>IF(SUM(Dissimilarity!JO15)&gt;0,1,IF(Dissimilarity!JO15="X",1,0))</f>
        <v>1</v>
      </c>
      <c r="JP12">
        <f>IF(SUM(Dissimilarity!JP15)&gt;0,1,IF(Dissimilarity!JP15="X",1,0))</f>
        <v>0</v>
      </c>
      <c r="JQ12">
        <f>IF(SUM(Dissimilarity!JQ15)&gt;0,1,IF(Dissimilarity!JQ15="X",1,0))</f>
        <v>0</v>
      </c>
      <c r="JR12">
        <f>IF(SUM(Dissimilarity!JR15)&gt;0,1,IF(Dissimilarity!JR15="X",1,0))</f>
        <v>0</v>
      </c>
      <c r="JS12">
        <f>IF(SUM(Dissimilarity!JS15)&gt;0,1,IF(Dissimilarity!JS15="X",1,0))</f>
        <v>0</v>
      </c>
      <c r="JT12">
        <f>IF(SUM(Dissimilarity!JT15)&gt;0,1,IF(Dissimilarity!JT15="X",1,0))</f>
        <v>0</v>
      </c>
      <c r="JU12">
        <f>IF(SUM(Dissimilarity!JU15)&gt;0,1,IF(Dissimilarity!JU15="X",1,0))</f>
        <v>0</v>
      </c>
      <c r="JV12">
        <f>IF(SUM(Dissimilarity!JV15)&gt;0,1,IF(Dissimilarity!JV15="X",1,0))</f>
        <v>0</v>
      </c>
      <c r="JW12">
        <f>IF(SUM(Dissimilarity!JW15)&gt;0,1,IF(Dissimilarity!JW15="X",1,0))</f>
        <v>0</v>
      </c>
      <c r="JX12">
        <f>IF(SUM(Dissimilarity!JX15)&gt;0,1,IF(Dissimilarity!JX15="X",1,0))</f>
        <v>0</v>
      </c>
      <c r="JY12">
        <f>IF(SUM(Dissimilarity!JY15)&gt;0,1,IF(Dissimilarity!JY15="X",1,0))</f>
        <v>0</v>
      </c>
      <c r="JZ12">
        <f>IF(SUM(Dissimilarity!JZ15)&gt;0,1,IF(Dissimilarity!JZ15="X",1,0))</f>
        <v>0</v>
      </c>
      <c r="KA12">
        <f>IF(SUM(Dissimilarity!KA15)&gt;0,1,IF(Dissimilarity!KA15="X",1,0))</f>
        <v>0</v>
      </c>
      <c r="KB12">
        <f>IF(SUM(Dissimilarity!KB15)&gt;0,1,IF(Dissimilarity!KB15="X",1,0))</f>
        <v>0</v>
      </c>
      <c r="KC12">
        <f>IF(SUM(Dissimilarity!KC15)&gt;0,1,IF(Dissimilarity!KC15="X",1,0))</f>
        <v>0</v>
      </c>
      <c r="KD12">
        <f>IF(SUM(Dissimilarity!KD15)&gt;0,1,IF(Dissimilarity!KD15="X",1,0))</f>
        <v>0</v>
      </c>
      <c r="KE12">
        <f>IF(SUM(Dissimilarity!KE15)&gt;0,1,IF(Dissimilarity!KE15="X",1,0))</f>
        <v>0</v>
      </c>
      <c r="KF12">
        <f>IF(SUM(Dissimilarity!KF15)&gt;0,1,IF(Dissimilarity!KF15="X",1,0))</f>
        <v>0</v>
      </c>
      <c r="KG12">
        <f>IF(SUM(Dissimilarity!KG15)&gt;0,1,IF(Dissimilarity!KG15="X",1,0))</f>
        <v>0</v>
      </c>
      <c r="KH12">
        <f>IF(SUM(Dissimilarity!KH15)&gt;0,1,IF(Dissimilarity!KH15="X",1,0))</f>
        <v>0</v>
      </c>
      <c r="KI12">
        <f>IF(SUM(Dissimilarity!KI15)&gt;0,1,IF(Dissimilarity!KI15="X",1,0))</f>
        <v>0</v>
      </c>
      <c r="KJ12">
        <f>IF(SUM(Dissimilarity!KJ15)&gt;0,1,IF(Dissimilarity!KJ15="X",1,0))</f>
        <v>0</v>
      </c>
      <c r="KK12">
        <f>IF(SUM(Dissimilarity!KK15)&gt;0,1,IF(Dissimilarity!KK15="X",1,0))</f>
        <v>0</v>
      </c>
      <c r="KL12">
        <f>IF(SUM(Dissimilarity!KL15)&gt;0,1,IF(Dissimilarity!KL15="X",1,0))</f>
        <v>0</v>
      </c>
      <c r="KM12">
        <f>IF(SUM(Dissimilarity!KM15)&gt;0,1,IF(Dissimilarity!KM15="X",1,0))</f>
        <v>0</v>
      </c>
      <c r="KN12">
        <f>IF(SUM(Dissimilarity!KN15)&gt;0,1,IF(Dissimilarity!KN15="X",1,0))</f>
        <v>0</v>
      </c>
      <c r="KO12">
        <f>IF(SUM(Dissimilarity!KO15)&gt;0,1,IF(Dissimilarity!KO15="X",1,0))</f>
        <v>0</v>
      </c>
      <c r="KP12">
        <f>IF(SUM(Dissimilarity!KP15)&gt;0,1,IF(Dissimilarity!KP15="X",1,0))</f>
        <v>0</v>
      </c>
      <c r="KQ12">
        <f>IF(SUM(Dissimilarity!KQ15)&gt;0,1,IF(Dissimilarity!KQ15="X",1,0))</f>
        <v>0</v>
      </c>
      <c r="KR12">
        <f>IF(SUM(Dissimilarity!KR15)&gt;0,1,IF(Dissimilarity!KR15="X",1,0))</f>
        <v>0</v>
      </c>
      <c r="KS12">
        <f>IF(SUM(Dissimilarity!KS15)&gt;0,1,IF(Dissimilarity!KS15="X",1,0))</f>
        <v>0</v>
      </c>
      <c r="KT12">
        <f>IF(SUM(Dissimilarity!KT15)&gt;0,1,IF(Dissimilarity!KT15="X",1,0))</f>
        <v>0</v>
      </c>
      <c r="KU12">
        <f>IF(SUM(Dissimilarity!KU15)&gt;0,1,IF(Dissimilarity!KU15="X",1,0))</f>
        <v>0</v>
      </c>
      <c r="KV12">
        <f>IF(SUM(Dissimilarity!KV15)&gt;0,1,IF(Dissimilarity!KV15="X",1,0))</f>
        <v>0</v>
      </c>
      <c r="KW12">
        <f>IF(SUM(Dissimilarity!KW15)&gt;0,1,IF(Dissimilarity!KW15="X",1,0))</f>
        <v>0</v>
      </c>
      <c r="KX12">
        <f>IF(SUM(Dissimilarity!KX15)&gt;0,1,IF(Dissimilarity!KX15="X",1,0))</f>
        <v>0</v>
      </c>
      <c r="KY12">
        <f>IF(SUM(Dissimilarity!KY15)&gt;0,1,IF(Dissimilarity!KY15="X",1,0))</f>
        <v>0</v>
      </c>
      <c r="KZ12">
        <f>IF(SUM(Dissimilarity!KZ15)&gt;0,1,IF(Dissimilarity!KZ15="X",1,0))</f>
        <v>0</v>
      </c>
      <c r="LA12">
        <f>IF(SUM(Dissimilarity!LA15)&gt;0,1,IF(Dissimilarity!LA15="X",1,0))</f>
        <v>0</v>
      </c>
      <c r="LB12">
        <f>IF(SUM(Dissimilarity!LB15)&gt;0,1,IF(Dissimilarity!LB15="X",1,0))</f>
        <v>0</v>
      </c>
      <c r="LC12">
        <f>IF(SUM(Dissimilarity!LC15)&gt;0,1,IF(Dissimilarity!LC15="X",1,0))</f>
        <v>0</v>
      </c>
      <c r="LD12">
        <f>IF(SUM(Dissimilarity!LD15)&gt;0,1,IF(Dissimilarity!LD15="X",1,0))</f>
        <v>0</v>
      </c>
      <c r="LE12">
        <f>IF(SUM(Dissimilarity!LE15)&gt;0,1,IF(Dissimilarity!LE15="X",1,0))</f>
        <v>0</v>
      </c>
      <c r="LF12">
        <f>IF(SUM(Dissimilarity!LF15)&gt;0,1,IF(Dissimilarity!LF15="X",1,0))</f>
        <v>0</v>
      </c>
      <c r="LG12">
        <f>IF(SUM(Dissimilarity!LG15)&gt;0,1,IF(Dissimilarity!LG15="X",1,0))</f>
        <v>0</v>
      </c>
      <c r="LH12">
        <f>IF(SUM(Dissimilarity!LH15)&gt;0,1,IF(Dissimilarity!LH15="X",1,0))</f>
        <v>0</v>
      </c>
      <c r="LI12">
        <f>IF(SUM(Dissimilarity!LI15)&gt;0,1,IF(Dissimilarity!LI15="X",1,0))</f>
        <v>0</v>
      </c>
      <c r="LJ12">
        <f>IF(SUM(Dissimilarity!LJ15)&gt;0,1,IF(Dissimilarity!LJ15="X",1,0))</f>
        <v>0</v>
      </c>
      <c r="LK12">
        <f>IF(SUM(Dissimilarity!LK15)&gt;0,1,IF(Dissimilarity!LK15="X",1,0))</f>
        <v>0</v>
      </c>
      <c r="LL12">
        <f>IF(SUM(Dissimilarity!LL15)&gt;0,1,IF(Dissimilarity!LL15="X",1,0))</f>
        <v>0</v>
      </c>
      <c r="LM12">
        <f>IF(SUM(Dissimilarity!LM15)&gt;0,1,IF(Dissimilarity!LM15="X",1,0))</f>
        <v>0</v>
      </c>
      <c r="LN12">
        <f>IF(SUM(Dissimilarity!LN15)&gt;0,1,IF(Dissimilarity!LN15="X",1,0))</f>
        <v>0</v>
      </c>
      <c r="LO12">
        <f>IF(SUM(Dissimilarity!LO15)&gt;0,1,IF(Dissimilarity!LO15="X",1,0))</f>
        <v>0</v>
      </c>
      <c r="LP12">
        <f>IF(SUM(Dissimilarity!LP15)&gt;0,1,IF(Dissimilarity!LP15="X",1,0))</f>
        <v>0</v>
      </c>
      <c r="LQ12">
        <f>IF(SUM(Dissimilarity!LQ15)&gt;0,1,IF(Dissimilarity!LQ15="X",1,0))</f>
        <v>0</v>
      </c>
      <c r="LR12">
        <f>IF(SUM(Dissimilarity!LR15)&gt;0,1,IF(Dissimilarity!LR15="X",1,0))</f>
        <v>0</v>
      </c>
      <c r="LS12">
        <f>IF(SUM(Dissimilarity!LS15)&gt;0,1,IF(Dissimilarity!LS15="X",1,0))</f>
        <v>0</v>
      </c>
      <c r="LT12">
        <f>IF(SUM(Dissimilarity!LT15)&gt;0,1,IF(Dissimilarity!LT15="X",1,0))</f>
        <v>0</v>
      </c>
      <c r="LU12">
        <f>IF(SUM(Dissimilarity!LU15)&gt;0,1,IF(Dissimilarity!LU15="X",1,0))</f>
        <v>0</v>
      </c>
      <c r="LV12">
        <f>IF(SUM(Dissimilarity!LV15)&gt;0,1,IF(Dissimilarity!LV15="X",1,0))</f>
        <v>0</v>
      </c>
      <c r="LW12">
        <f>IF(SUM(Dissimilarity!LW15)&gt;0,1,IF(Dissimilarity!LW15="X",1,0))</f>
        <v>0</v>
      </c>
      <c r="LX12">
        <f>IF(SUM(Dissimilarity!LX15)&gt;0,1,IF(Dissimilarity!LX15="X",1,0))</f>
        <v>0</v>
      </c>
      <c r="LY12">
        <f>IF(SUM(Dissimilarity!LY15)&gt;0,1,IF(Dissimilarity!LY15="X",1,0))</f>
        <v>0</v>
      </c>
      <c r="LZ12">
        <f>IF(SUM(Dissimilarity!LZ15)&gt;0,1,IF(Dissimilarity!LZ15="X",1,0))</f>
        <v>0</v>
      </c>
      <c r="MA12">
        <f>IF(SUM(Dissimilarity!MA15)&gt;0,1,IF(Dissimilarity!MA15="X",1,0))</f>
        <v>0</v>
      </c>
      <c r="MB12">
        <f>IF(SUM(Dissimilarity!MB15)&gt;0,1,IF(Dissimilarity!MB15="X",1,0))</f>
        <v>1</v>
      </c>
      <c r="MC12">
        <f>IF(SUM(Dissimilarity!MC15)&gt;0,1,IF(Dissimilarity!MC15="X",1,0))</f>
        <v>0</v>
      </c>
      <c r="MD12">
        <f>IF(SUM(Dissimilarity!MD15)&gt;0,1,IF(Dissimilarity!MD15="X",1,0))</f>
        <v>0</v>
      </c>
      <c r="ME12">
        <f>IF(SUM(Dissimilarity!ME15)&gt;0,1,IF(Dissimilarity!ME15="X",1,0))</f>
        <v>0</v>
      </c>
      <c r="MF12">
        <f>IF(SUM(Dissimilarity!MF15)&gt;0,1,IF(Dissimilarity!MF15="X",1,0))</f>
        <v>0</v>
      </c>
      <c r="MG12">
        <f>IF(SUM(Dissimilarity!MG15)&gt;0,1,IF(Dissimilarity!MG15="X",1,0))</f>
        <v>0</v>
      </c>
      <c r="MH12">
        <f>IF(SUM(Dissimilarity!MH15)&gt;0,1,IF(Dissimilarity!MH15="X",1,0))</f>
        <v>0</v>
      </c>
      <c r="MI12">
        <f>IF(SUM(Dissimilarity!MI15)&gt;0,1,IF(Dissimilarity!MI15="X",1,0))</f>
        <v>0</v>
      </c>
      <c r="MJ12">
        <f>IF(SUM(Dissimilarity!MJ15)&gt;0,1,IF(Dissimilarity!MJ15="X",1,0))</f>
        <v>1</v>
      </c>
      <c r="MK12">
        <f>IF(SUM(Dissimilarity!MK15)&gt;0,1,IF(Dissimilarity!MK15="X",1,0))</f>
        <v>1</v>
      </c>
      <c r="ML12">
        <f>IF(SUM(Dissimilarity!ML15)&gt;0,1,IF(Dissimilarity!ML15="X",1,0))</f>
        <v>0</v>
      </c>
      <c r="MM12">
        <f>IF(SUM(Dissimilarity!MM15)&gt;0,1,IF(Dissimilarity!MM15="X",1,0))</f>
        <v>0</v>
      </c>
      <c r="MN12">
        <f>IF(SUM(Dissimilarity!MN15)&gt;0,1,IF(Dissimilarity!MN15="X",1,0))</f>
        <v>0</v>
      </c>
      <c r="MO12">
        <f>IF(SUM(Dissimilarity!MO15)&gt;0,1,IF(Dissimilarity!MO15="X",1,0))</f>
        <v>0</v>
      </c>
      <c r="MP12">
        <f>IF(SUM(Dissimilarity!MP15)&gt;0,1,IF(Dissimilarity!MP15="X",1,0))</f>
        <v>0</v>
      </c>
      <c r="MQ12">
        <f>IF(SUM(Dissimilarity!MQ15)&gt;0,1,IF(Dissimilarity!MQ15="X",1,0))</f>
        <v>1</v>
      </c>
      <c r="MR12">
        <f>IF(SUM(Dissimilarity!MR15)&gt;0,1,IF(Dissimilarity!MR15="X",1,0))</f>
        <v>0</v>
      </c>
      <c r="MS12">
        <f>IF(SUM(Dissimilarity!MS15)&gt;0,1,IF(Dissimilarity!MS15="X",1,0))</f>
        <v>0</v>
      </c>
      <c r="MT12">
        <f>IF(SUM(Dissimilarity!MT15)&gt;0,1,IF(Dissimilarity!MT15="X",1,0))</f>
        <v>0</v>
      </c>
      <c r="MU12">
        <f>IF(SUM(Dissimilarity!MU15)&gt;0,1,IF(Dissimilarity!MU15="X",1,0))</f>
        <v>0</v>
      </c>
      <c r="MV12">
        <f>IF(SUM(Dissimilarity!MV15)&gt;0,1,IF(Dissimilarity!MV15="X",1,0))</f>
        <v>0</v>
      </c>
      <c r="MW12">
        <f>IF(SUM(Dissimilarity!MW15)&gt;0,1,IF(Dissimilarity!MW15="X",1,0))</f>
        <v>0</v>
      </c>
      <c r="MX12">
        <f>IF(SUM(Dissimilarity!MX15)&gt;0,1,IF(Dissimilarity!MX15="X",1,0))</f>
        <v>0</v>
      </c>
      <c r="MY12">
        <f>IF(SUM(Dissimilarity!MY15)&gt;0,1,IF(Dissimilarity!MY15="X",1,0))</f>
        <v>1</v>
      </c>
      <c r="MZ12">
        <f>IF(SUM(Dissimilarity!MZ15)&gt;0,1,IF(Dissimilarity!MZ15="X",1,0))</f>
        <v>0</v>
      </c>
      <c r="NA12">
        <f>IF(SUM(Dissimilarity!NA15)&gt;0,1,IF(Dissimilarity!NA15="X",1,0))</f>
        <v>0</v>
      </c>
      <c r="NB12">
        <f>IF(SUM(Dissimilarity!NB15)&gt;0,1,IF(Dissimilarity!NB15="X",1,0))</f>
        <v>0</v>
      </c>
      <c r="NC12">
        <f>IF(SUM(Dissimilarity!NC15)&gt;0,1,IF(Dissimilarity!NC15="X",1,0))</f>
        <v>0</v>
      </c>
      <c r="ND12">
        <f>IF(SUM(Dissimilarity!ND15)&gt;0,1,IF(Dissimilarity!ND15="X",1,0))</f>
        <v>0</v>
      </c>
      <c r="NE12">
        <f>IF(SUM(Dissimilarity!NE15)&gt;0,1,IF(Dissimilarity!NE15="X",1,0))</f>
        <v>0</v>
      </c>
      <c r="NF12">
        <f>IF(SUM(Dissimilarity!NF15)&gt;0,1,IF(Dissimilarity!NF15="X",1,0))</f>
        <v>0</v>
      </c>
      <c r="NG12">
        <f>IF(SUM(Dissimilarity!NG15)&gt;0,1,IF(Dissimilarity!NG15="X",1,0))</f>
        <v>0</v>
      </c>
      <c r="NH12">
        <f>IF(SUM(Dissimilarity!NH15)&gt;0,1,IF(Dissimilarity!NH15="X",1,0))</f>
        <v>0</v>
      </c>
      <c r="NI12">
        <f>IF(SUM(Dissimilarity!NI15)&gt;0,1,IF(Dissimilarity!NI15="X",1,0))</f>
        <v>0</v>
      </c>
      <c r="NJ12">
        <f>IF(SUM(Dissimilarity!NJ15)&gt;0,1,IF(Dissimilarity!NJ15="X",1,0))</f>
        <v>0</v>
      </c>
      <c r="NK12">
        <f>IF(SUM(Dissimilarity!NK15)&gt;0,1,IF(Dissimilarity!NK15="X",1,0))</f>
        <v>0</v>
      </c>
      <c r="NL12">
        <f>IF(SUM(Dissimilarity!NL15)&gt;0,1,IF(Dissimilarity!NL15="X",1,0))</f>
        <v>1</v>
      </c>
      <c r="NM12">
        <f>IF(SUM(Dissimilarity!NM15)&gt;0,1,IF(Dissimilarity!NM15="X",1,0))</f>
        <v>0</v>
      </c>
      <c r="NN12">
        <f>IF(SUM(Dissimilarity!NN15)&gt;0,1,IF(Dissimilarity!NN15="X",1,0))</f>
        <v>0</v>
      </c>
      <c r="NO12">
        <f>IF(SUM(Dissimilarity!NO15)&gt;0,1,IF(Dissimilarity!NO15="X",1,0))</f>
        <v>0</v>
      </c>
      <c r="NP12">
        <f>IF(SUM(Dissimilarity!NP15)&gt;0,1,IF(Dissimilarity!NP15="X",1,0))</f>
        <v>0</v>
      </c>
      <c r="NQ12">
        <f>IF(SUM(Dissimilarity!NQ15)&gt;0,1,IF(Dissimilarity!NQ15="X",1,0))</f>
        <v>0</v>
      </c>
      <c r="NR12">
        <f>IF(SUM(Dissimilarity!NR15)&gt;0,1,IF(Dissimilarity!NR15="X",1,0))</f>
        <v>0</v>
      </c>
      <c r="NS12">
        <f>IF(SUM(Dissimilarity!NS15)&gt;0,1,IF(Dissimilarity!NS15="X",1,0))</f>
        <v>0</v>
      </c>
      <c r="NT12">
        <f>IF(SUM(Dissimilarity!NT15)&gt;0,1,IF(Dissimilarity!NT15="X",1,0))</f>
        <v>0</v>
      </c>
      <c r="NU12">
        <f>IF(SUM(Dissimilarity!NU15)&gt;0,1,IF(Dissimilarity!NU15="X",1,0))</f>
        <v>0</v>
      </c>
      <c r="NV12">
        <f>IF(SUM(Dissimilarity!NV15)&gt;0,1,IF(Dissimilarity!NV15="X",1,0))</f>
        <v>0</v>
      </c>
      <c r="NW12">
        <f>IF(SUM(Dissimilarity!NW15)&gt;0,1,IF(Dissimilarity!NW15="X",1,0))</f>
        <v>0</v>
      </c>
      <c r="NX12">
        <f>IF(SUM(Dissimilarity!NX15)&gt;0,1,IF(Dissimilarity!NX15="X",1,0))</f>
        <v>0</v>
      </c>
      <c r="NY12">
        <f>IF(SUM(Dissimilarity!NY15)&gt;0,1,IF(Dissimilarity!NY15="X",1,0))</f>
        <v>0</v>
      </c>
      <c r="NZ12">
        <f>IF(SUM(Dissimilarity!NZ15)&gt;0,1,IF(Dissimilarity!NZ15="X",1,0))</f>
        <v>0</v>
      </c>
      <c r="OA12">
        <f>IF(SUM(Dissimilarity!OA15)&gt;0,1,IF(Dissimilarity!OA15="X",1,0))</f>
        <v>0</v>
      </c>
      <c r="OB12">
        <f>IF(SUM(Dissimilarity!OB15)&gt;0,1,IF(Dissimilarity!OB15="X",1,0))</f>
        <v>0</v>
      </c>
      <c r="OC12">
        <f>IF(SUM(Dissimilarity!OC15)&gt;0,1,IF(Dissimilarity!OC15="X",1,0))</f>
        <v>0</v>
      </c>
      <c r="OD12">
        <f>IF(SUM(Dissimilarity!OD15)&gt;0,1,IF(Dissimilarity!OD15="X",1,0))</f>
        <v>0</v>
      </c>
      <c r="OE12">
        <f>IF(SUM(Dissimilarity!OE15)&gt;0,1,IF(Dissimilarity!OE15="X",1,0))</f>
        <v>0</v>
      </c>
      <c r="OF12">
        <f>IF(SUM(Dissimilarity!OF15)&gt;0,1,IF(Dissimilarity!OF15="X",1,0))</f>
        <v>0</v>
      </c>
      <c r="OG12">
        <f>IF(SUM(Dissimilarity!OG15)&gt;0,1,IF(Dissimilarity!OG15="X",1,0))</f>
        <v>0</v>
      </c>
      <c r="OH12">
        <f>IF(SUM(Dissimilarity!OH15)&gt;0,1,IF(Dissimilarity!OH15="X",1,0))</f>
        <v>0</v>
      </c>
      <c r="OI12">
        <f>IF(SUM(Dissimilarity!OI15)&gt;0,1,IF(Dissimilarity!OI15="X",1,0))</f>
        <v>0</v>
      </c>
      <c r="OJ12">
        <f>IF(SUM(Dissimilarity!OJ15)&gt;0,1,IF(Dissimilarity!OJ15="X",1,0))</f>
        <v>0</v>
      </c>
      <c r="OK12">
        <f>IF(SUM(Dissimilarity!OK15)&gt;0,1,IF(Dissimilarity!OK15="X",1,0))</f>
        <v>0</v>
      </c>
      <c r="OL12">
        <f>IF(SUM(Dissimilarity!OL15)&gt;0,1,IF(Dissimilarity!OL15="X",1,0))</f>
        <v>0</v>
      </c>
      <c r="OM12">
        <f>IF(SUM(Dissimilarity!OM15)&gt;0,1,IF(Dissimilarity!OM15="X",1,0))</f>
        <v>0</v>
      </c>
      <c r="ON12">
        <f>IF(SUM(Dissimilarity!ON15)&gt;0,1,IF(Dissimilarity!ON15="X",1,0))</f>
        <v>0</v>
      </c>
      <c r="OO12">
        <f>IF(SUM(Dissimilarity!OO15)&gt;0,1,IF(Dissimilarity!OO15="X",1,0))</f>
        <v>0</v>
      </c>
      <c r="OP12">
        <f>IF(SUM(Dissimilarity!OP15)&gt;0,1,IF(Dissimilarity!OP15="X",1,0))</f>
        <v>0</v>
      </c>
      <c r="OQ12">
        <f>IF(SUM(Dissimilarity!OQ15)&gt;0,1,IF(Dissimilarity!OQ15="X",1,0))</f>
        <v>0</v>
      </c>
      <c r="OR12">
        <f>IF(SUM(Dissimilarity!OR15)&gt;0,1,IF(Dissimilarity!OR15="X",1,0))</f>
        <v>0</v>
      </c>
      <c r="OS12">
        <f>IF(SUM(Dissimilarity!OS15)&gt;0,1,IF(Dissimilarity!OS15="X",1,0))</f>
        <v>0</v>
      </c>
      <c r="OT12">
        <f>IF(SUM(Dissimilarity!OT15)&gt;0,1,IF(Dissimilarity!OT15="X",1,0))</f>
        <v>0</v>
      </c>
      <c r="OU12">
        <f>IF(SUM(Dissimilarity!OU15)&gt;0,1,IF(Dissimilarity!OU15="X",1,0))</f>
        <v>0</v>
      </c>
      <c r="OV12">
        <f>IF(SUM(Dissimilarity!OV15)&gt;0,1,IF(Dissimilarity!OV15="X",1,0))</f>
        <v>0</v>
      </c>
      <c r="OW12">
        <f>IF(SUM(Dissimilarity!OW15)&gt;0,1,IF(Dissimilarity!OW15="X",1,0))</f>
        <v>0</v>
      </c>
      <c r="OX12">
        <f>IF(SUM(Dissimilarity!OX15)&gt;0,1,IF(Dissimilarity!OX15="X",1,0))</f>
        <v>0</v>
      </c>
      <c r="OY12">
        <f>IF(SUM(Dissimilarity!OY15)&gt;0,1,IF(Dissimilarity!OY15="X",1,0))</f>
        <v>0</v>
      </c>
      <c r="OZ12">
        <f>IF(SUM(Dissimilarity!OZ15)&gt;0,1,IF(Dissimilarity!OZ15="X",1,0))</f>
        <v>0</v>
      </c>
      <c r="PA12">
        <f>IF(SUM(Dissimilarity!PA15)&gt;0,1,IF(Dissimilarity!PA15="X",1,0))</f>
        <v>0</v>
      </c>
      <c r="PB12">
        <f>IF(SUM(Dissimilarity!PB15)&gt;0,1,IF(Dissimilarity!PB15="X",1,0))</f>
        <v>0</v>
      </c>
      <c r="PC12">
        <f>IF(SUM(Dissimilarity!PC15)&gt;0,1,IF(Dissimilarity!PC15="X",1,0))</f>
        <v>0</v>
      </c>
      <c r="PD12">
        <f>IF(SUM(Dissimilarity!PD15)&gt;0,1,IF(Dissimilarity!PD15="X",1,0))</f>
        <v>0</v>
      </c>
      <c r="PE12">
        <f>IF(SUM(Dissimilarity!PE15)&gt;0,1,IF(Dissimilarity!PE15="X",1,0))</f>
        <v>0</v>
      </c>
      <c r="PF12">
        <f>IF(SUM(Dissimilarity!PF15)&gt;0,1,IF(Dissimilarity!PF15="X",1,0))</f>
        <v>1</v>
      </c>
      <c r="PG12">
        <f>IF(SUM(Dissimilarity!PG15)&gt;0,1,IF(Dissimilarity!PG15="X",1,0))</f>
        <v>0</v>
      </c>
      <c r="PH12">
        <f>IF(SUM(Dissimilarity!PH15)&gt;0,1,IF(Dissimilarity!PH15="X",1,0))</f>
        <v>0</v>
      </c>
      <c r="PI12">
        <f>IF(SUM(Dissimilarity!PI15)&gt;0,1,IF(Dissimilarity!PI15="X",1,0))</f>
        <v>0</v>
      </c>
      <c r="PJ12">
        <f>IF(SUM(Dissimilarity!PJ15)&gt;0,1,IF(Dissimilarity!PJ15="X",1,0))</f>
        <v>0</v>
      </c>
      <c r="PK12">
        <f>IF(SUM(Dissimilarity!PK15)&gt;0,1,IF(Dissimilarity!PK15="X",1,0))</f>
        <v>0</v>
      </c>
      <c r="PL12">
        <f>IF(SUM(Dissimilarity!PL15)&gt;0,1,IF(Dissimilarity!PL15="X",1,0))</f>
        <v>0</v>
      </c>
      <c r="PM12">
        <f>IF(SUM(Dissimilarity!PM15)&gt;0,1,IF(Dissimilarity!PM15="X",1,0))</f>
        <v>0</v>
      </c>
      <c r="PN12">
        <f>IF(SUM(Dissimilarity!PN15)&gt;0,1,IF(Dissimilarity!PN15="X",1,0))</f>
        <v>0</v>
      </c>
      <c r="PO12">
        <f>IF(SUM(Dissimilarity!PO15)&gt;0,1,IF(Dissimilarity!PO15="X",1,0))</f>
        <v>1</v>
      </c>
      <c r="PP12">
        <f>IF(SUM(Dissimilarity!PP15)&gt;0,1,IF(Dissimilarity!PP15="X",1,0))</f>
        <v>0</v>
      </c>
      <c r="PQ12">
        <f>IF(SUM(Dissimilarity!PQ15)&gt;0,1,IF(Dissimilarity!PQ15="X",1,0))</f>
        <v>0</v>
      </c>
      <c r="PR12">
        <f>IF(SUM(Dissimilarity!PR15)&gt;0,1,IF(Dissimilarity!PR15="X",1,0))</f>
        <v>0</v>
      </c>
      <c r="PS12">
        <f>IF(SUM(Dissimilarity!PS15)&gt;0,1,IF(Dissimilarity!PS15="X",1,0))</f>
        <v>0</v>
      </c>
      <c r="PT12">
        <f>IF(SUM(Dissimilarity!PT15)&gt;0,1,IF(Dissimilarity!PT15="X",1,0))</f>
        <v>0</v>
      </c>
      <c r="PU12">
        <f>IF(SUM(Dissimilarity!PU15)&gt;0,1,IF(Dissimilarity!PU15="X",1,0))</f>
        <v>0</v>
      </c>
      <c r="PV12">
        <f>IF(SUM(Dissimilarity!PV15)&gt;0,1,IF(Dissimilarity!PV15="X",1,0))</f>
        <v>0</v>
      </c>
      <c r="PW12">
        <f>IF(SUM(Dissimilarity!PW15)&gt;0,1,IF(Dissimilarity!PW15="X",1,0))</f>
        <v>0</v>
      </c>
      <c r="PX12">
        <f>IF(SUM(Dissimilarity!PX15)&gt;0,1,IF(Dissimilarity!PX15="X",1,0))</f>
        <v>0</v>
      </c>
      <c r="PY12">
        <f>IF(SUM(Dissimilarity!PY15)&gt;0,1,IF(Dissimilarity!PY15="X",1,0))</f>
        <v>0</v>
      </c>
      <c r="PZ12">
        <f>IF(SUM(Dissimilarity!PZ15)&gt;0,1,IF(Dissimilarity!PZ15="X",1,0))</f>
        <v>0</v>
      </c>
      <c r="QA12">
        <f>IF(SUM(Dissimilarity!QA15)&gt;0,1,IF(Dissimilarity!QA15="X",1,0))</f>
        <v>0</v>
      </c>
      <c r="QB12">
        <f>IF(SUM(Dissimilarity!QB15)&gt;0,1,IF(Dissimilarity!QB15="X",1,0))</f>
        <v>0</v>
      </c>
      <c r="QC12">
        <f>IF(SUM(Dissimilarity!QC15)&gt;0,1,IF(Dissimilarity!QC15="X",1,0))</f>
        <v>0</v>
      </c>
      <c r="QD12">
        <f>IF(SUM(Dissimilarity!QD15)&gt;0,1,IF(Dissimilarity!QD15="X",1,0))</f>
        <v>0</v>
      </c>
      <c r="QE12">
        <f>IF(SUM(Dissimilarity!QE15)&gt;0,1,IF(Dissimilarity!QE15="X",1,0))</f>
        <v>0</v>
      </c>
      <c r="QF12">
        <f>IF(SUM(Dissimilarity!QF15)&gt;0,1,IF(Dissimilarity!QF15="X",1,0))</f>
        <v>0</v>
      </c>
      <c r="QG12">
        <f>IF(SUM(Dissimilarity!QG15)&gt;0,1,IF(Dissimilarity!QG15="X",1,0))</f>
        <v>0</v>
      </c>
      <c r="QH12">
        <f>IF(SUM(Dissimilarity!QH15)&gt;0,1,IF(Dissimilarity!QH15="X",1,0))</f>
        <v>0</v>
      </c>
      <c r="QI12">
        <f>IF(SUM(Dissimilarity!QI15)&gt;0,1,IF(Dissimilarity!QI15="X",1,0))</f>
        <v>0</v>
      </c>
      <c r="QJ12">
        <f>IF(SUM(Dissimilarity!QJ15)&gt;0,1,IF(Dissimilarity!QJ15="X",1,0))</f>
        <v>0</v>
      </c>
      <c r="QK12">
        <f>IF(SUM(Dissimilarity!QK15)&gt;0,1,IF(Dissimilarity!QK15="X",1,0))</f>
        <v>0</v>
      </c>
      <c r="QL12">
        <f>IF(SUM(Dissimilarity!QL15)&gt;0,1,IF(Dissimilarity!QL15="X",1,0))</f>
        <v>0</v>
      </c>
      <c r="QM12">
        <f>IF(SUM(Dissimilarity!QM15)&gt;0,1,IF(Dissimilarity!QM15="X",1,0))</f>
        <v>0</v>
      </c>
      <c r="QN12">
        <f>IF(SUM(Dissimilarity!QN15)&gt;0,1,IF(Dissimilarity!QN15="X",1,0))</f>
        <v>0</v>
      </c>
      <c r="QO12">
        <f>IF(SUM(Dissimilarity!QO15)&gt;0,1,IF(Dissimilarity!QO15="X",1,0))</f>
        <v>0</v>
      </c>
      <c r="QP12">
        <f>IF(SUM(Dissimilarity!QP15)&gt;0,1,IF(Dissimilarity!QP15="X",1,0))</f>
        <v>0</v>
      </c>
      <c r="QQ12">
        <f>IF(SUM(Dissimilarity!QQ15)&gt;0,1,IF(Dissimilarity!QQ15="X",1,0))</f>
        <v>0</v>
      </c>
      <c r="QR12">
        <f>IF(SUM(Dissimilarity!QR15)&gt;0,1,IF(Dissimilarity!QR15="X",1,0))</f>
        <v>0</v>
      </c>
      <c r="QS12">
        <f>IF(SUM(Dissimilarity!QS15)&gt;0,1,IF(Dissimilarity!QS15="X",1,0))</f>
        <v>0</v>
      </c>
      <c r="QT12">
        <f>IF(SUM(Dissimilarity!QT15)&gt;0,1,IF(Dissimilarity!QT15="X",1,0))</f>
        <v>0</v>
      </c>
      <c r="QU12">
        <f>IF(SUM(Dissimilarity!QU15)&gt;0,1,IF(Dissimilarity!QU15="X",1,0))</f>
        <v>0</v>
      </c>
      <c r="QV12">
        <f>IF(SUM(Dissimilarity!QV15)&gt;0,1,IF(Dissimilarity!QV15="X",1,0))</f>
        <v>0</v>
      </c>
      <c r="QW12">
        <f>IF(SUM(Dissimilarity!QW15)&gt;0,1,IF(Dissimilarity!QW15="X",1,0))</f>
        <v>1</v>
      </c>
      <c r="QX12">
        <f>IF(SUM(Dissimilarity!QX15)&gt;0,1,IF(Dissimilarity!QX15="X",1,0))</f>
        <v>0</v>
      </c>
      <c r="QY12">
        <f>IF(SUM(Dissimilarity!QY15)&gt;0,1,IF(Dissimilarity!QY15="X",1,0))</f>
        <v>0</v>
      </c>
      <c r="QZ12">
        <f>IF(SUM(Dissimilarity!QZ15)&gt;0,1,IF(Dissimilarity!QZ15="X",1,0))</f>
        <v>1</v>
      </c>
      <c r="RA12">
        <f>IF(SUM(Dissimilarity!RA15)&gt;0,1,IF(Dissimilarity!RA15="X",1,0))</f>
        <v>0</v>
      </c>
      <c r="RB12">
        <f>IF(SUM(Dissimilarity!RB15)&gt;0,1,IF(Dissimilarity!RB15="X",1,0))</f>
        <v>0</v>
      </c>
      <c r="RC12">
        <f>IF(SUM(Dissimilarity!RC15)&gt;0,1,IF(Dissimilarity!RC15="X",1,0))</f>
        <v>0</v>
      </c>
      <c r="RD12">
        <f>IF(SUM(Dissimilarity!RD15)&gt;0,1,IF(Dissimilarity!RD15="X",1,0))</f>
        <v>0</v>
      </c>
      <c r="RE12">
        <f>IF(SUM(Dissimilarity!RE15)&gt;0,1,IF(Dissimilarity!RE15="X",1,0))</f>
        <v>0</v>
      </c>
      <c r="RF12">
        <f>IF(SUM(Dissimilarity!RF15)&gt;0,1,IF(Dissimilarity!RF15="X",1,0))</f>
        <v>0</v>
      </c>
      <c r="RG12">
        <f>IF(SUM(Dissimilarity!RG15)&gt;0,1,IF(Dissimilarity!RG15="X",1,0))</f>
        <v>0</v>
      </c>
      <c r="RH12">
        <f>IF(SUM(Dissimilarity!RH15)&gt;0,1,IF(Dissimilarity!RH15="X",1,0))</f>
        <v>0</v>
      </c>
      <c r="RI12">
        <f>IF(SUM(Dissimilarity!RI15)&gt;0,1,IF(Dissimilarity!RI15="X",1,0))</f>
        <v>0</v>
      </c>
      <c r="RJ12">
        <f>IF(SUM(Dissimilarity!RJ15)&gt;0,1,IF(Dissimilarity!RJ15="X",1,0))</f>
        <v>0</v>
      </c>
      <c r="RK12">
        <f>IF(SUM(Dissimilarity!RK15)&gt;0,1,IF(Dissimilarity!RK15="X",1,0))</f>
        <v>0</v>
      </c>
      <c r="RL12">
        <f>IF(SUM(Dissimilarity!RL15)&gt;0,1,IF(Dissimilarity!RL15="X",1,0))</f>
        <v>0</v>
      </c>
      <c r="RM12">
        <f>IF(SUM(Dissimilarity!RM15)&gt;0,1,IF(Dissimilarity!RM15="X",1,0))</f>
        <v>1</v>
      </c>
      <c r="RN12">
        <f>IF(SUM(Dissimilarity!RN15)&gt;0,1,IF(Dissimilarity!RN15="X",1,0))</f>
        <v>0</v>
      </c>
      <c r="RO12">
        <f>IF(SUM(Dissimilarity!RO15)&gt;0,1,IF(Dissimilarity!RO15="X",1,0))</f>
        <v>0</v>
      </c>
      <c r="RP12">
        <f>IF(SUM(Dissimilarity!RP15)&gt;0,1,IF(Dissimilarity!RP15="X",1,0))</f>
        <v>0</v>
      </c>
      <c r="RQ12">
        <f>IF(SUM(Dissimilarity!RQ15)&gt;0,1,IF(Dissimilarity!RQ15="X",1,0))</f>
        <v>0</v>
      </c>
      <c r="RR12">
        <f>IF(SUM(Dissimilarity!RR15)&gt;0,1,IF(Dissimilarity!RR15="X",1,0))</f>
        <v>0</v>
      </c>
      <c r="RS12">
        <f>IF(SUM(Dissimilarity!RS15)&gt;0,1,IF(Dissimilarity!RS15="X",1,0))</f>
        <v>0</v>
      </c>
      <c r="RT12">
        <f>IF(SUM(Dissimilarity!RT15)&gt;0,1,IF(Dissimilarity!RT15="X",1,0))</f>
        <v>0</v>
      </c>
      <c r="RU12">
        <f>IF(SUM(Dissimilarity!RU15)&gt;0,1,IF(Dissimilarity!RU15="X",1,0))</f>
        <v>0</v>
      </c>
      <c r="RV12">
        <f>IF(SUM(Dissimilarity!RV15)&gt;0,1,IF(Dissimilarity!RV15="X",1,0))</f>
        <v>0</v>
      </c>
      <c r="RW12">
        <f>IF(SUM(Dissimilarity!RW15)&gt;0,1,IF(Dissimilarity!RW15="X",1,0))</f>
        <v>0</v>
      </c>
      <c r="RX12">
        <f>IF(SUM(Dissimilarity!RX15)&gt;0,1,IF(Dissimilarity!RX15="X",1,0))</f>
        <v>1</v>
      </c>
      <c r="RY12">
        <f>IF(SUM(Dissimilarity!RY15)&gt;0,1,IF(Dissimilarity!RY15="X",1,0))</f>
        <v>0</v>
      </c>
      <c r="RZ12">
        <f>IF(SUM(Dissimilarity!RZ15)&gt;0,1,IF(Dissimilarity!RZ15="X",1,0))</f>
        <v>0</v>
      </c>
      <c r="SA12">
        <f>IF(SUM(Dissimilarity!SA15)&gt;0,1,IF(Dissimilarity!SA15="X",1,0))</f>
        <v>0</v>
      </c>
      <c r="SB12">
        <f>IF(SUM(Dissimilarity!SB15)&gt;0,1,IF(Dissimilarity!SB15="X",1,0))</f>
        <v>0</v>
      </c>
      <c r="SC12">
        <f>IF(SUM(Dissimilarity!SC15)&gt;0,1,IF(Dissimilarity!SC15="X",1,0))</f>
        <v>0</v>
      </c>
      <c r="SD12">
        <f>IF(SUM(Dissimilarity!SD15)&gt;0,1,IF(Dissimilarity!SD15="X",1,0))</f>
        <v>0</v>
      </c>
      <c r="SE12">
        <f>IF(SUM(Dissimilarity!SE15)&gt;0,1,IF(Dissimilarity!SE15="X",1,0))</f>
        <v>0</v>
      </c>
      <c r="SF12">
        <f>IF(SUM(Dissimilarity!SF15)&gt;0,1,IF(Dissimilarity!SF15="X",1,0))</f>
        <v>0</v>
      </c>
      <c r="SG12">
        <f>IF(SUM(Dissimilarity!SG15)&gt;0,1,IF(Dissimilarity!SG15="X",1,0))</f>
        <v>0</v>
      </c>
      <c r="SH12">
        <f>IF(SUM(Dissimilarity!SH15)&gt;0,1,IF(Dissimilarity!SH15="X",1,0))</f>
        <v>0</v>
      </c>
      <c r="SI12">
        <f>IF(SUM(Dissimilarity!SI15)&gt;0,1,IF(Dissimilarity!SI15="X",1,0))</f>
        <v>0</v>
      </c>
      <c r="SJ12">
        <f>IF(SUM(Dissimilarity!SJ15)&gt;0,1,IF(Dissimilarity!SJ15="X",1,0))</f>
        <v>0</v>
      </c>
      <c r="SK12">
        <f>IF(SUM(Dissimilarity!SK15)&gt;0,1,IF(Dissimilarity!SK15="X",1,0))</f>
        <v>0</v>
      </c>
      <c r="SL12">
        <f>IF(SUM(Dissimilarity!SL15)&gt;0,1,IF(Dissimilarity!SL15="X",1,0))</f>
        <v>0</v>
      </c>
      <c r="SM12">
        <f>IF(SUM(Dissimilarity!SM15)&gt;0,1,IF(Dissimilarity!SM15="X",1,0))</f>
        <v>0</v>
      </c>
      <c r="SN12">
        <f>IF(SUM(Dissimilarity!SN15)&gt;0,1,IF(Dissimilarity!SN15="X",1,0))</f>
        <v>0</v>
      </c>
      <c r="SO12">
        <f>IF(SUM(Dissimilarity!SO15)&gt;0,1,IF(Dissimilarity!SO15="X",1,0))</f>
        <v>1</v>
      </c>
      <c r="SP12">
        <f>IF(SUM(Dissimilarity!SP15)&gt;0,1,IF(Dissimilarity!SP15="X",1,0))</f>
        <v>0</v>
      </c>
      <c r="SQ12">
        <f>IF(SUM(Dissimilarity!SQ15)&gt;0,1,IF(Dissimilarity!SQ15="X",1,0))</f>
        <v>0</v>
      </c>
      <c r="SR12">
        <f>IF(SUM(Dissimilarity!SR15)&gt;0,1,IF(Dissimilarity!SR15="X",1,0))</f>
        <v>0</v>
      </c>
      <c r="SS12">
        <f>IF(SUM(Dissimilarity!SS15)&gt;0,1,IF(Dissimilarity!SS15="X",1,0))</f>
        <v>0</v>
      </c>
      <c r="ST12">
        <f>IF(SUM(Dissimilarity!ST15)&gt;0,1,IF(Dissimilarity!ST15="X",1,0))</f>
        <v>0</v>
      </c>
      <c r="SU12">
        <f>IF(SUM(Dissimilarity!SU15)&gt;0,1,IF(Dissimilarity!SU15="X",1,0))</f>
        <v>0</v>
      </c>
      <c r="SV12">
        <f>IF(SUM(Dissimilarity!SV15)&gt;0,1,IF(Dissimilarity!SV15="X",1,0))</f>
        <v>0</v>
      </c>
      <c r="SW12">
        <f>IF(SUM(Dissimilarity!SW15)&gt;0,1,IF(Dissimilarity!SW15="X",1,0))</f>
        <v>0</v>
      </c>
      <c r="SX12">
        <f>IF(SUM(Dissimilarity!SX15)&gt;0,1,IF(Dissimilarity!SX15="X",1,0))</f>
        <v>0</v>
      </c>
      <c r="SY12">
        <f>IF(SUM(Dissimilarity!SY15)&gt;0,1,IF(Dissimilarity!SY15="X",1,0))</f>
        <v>0</v>
      </c>
      <c r="SZ12">
        <f>IF(SUM(Dissimilarity!SZ15)&gt;0,1,IF(Dissimilarity!SZ15="X",1,0))</f>
        <v>0</v>
      </c>
      <c r="TA12">
        <f>IF(SUM(Dissimilarity!TA15)&gt;0,1,IF(Dissimilarity!TA15="X",1,0))</f>
        <v>0</v>
      </c>
      <c r="TB12">
        <f>IF(SUM(Dissimilarity!TB15)&gt;0,1,IF(Dissimilarity!TB15="X",1,0))</f>
        <v>0</v>
      </c>
      <c r="TC12">
        <f>IF(SUM(Dissimilarity!TC15)&gt;0,1,IF(Dissimilarity!TC15="X",1,0))</f>
        <v>0</v>
      </c>
      <c r="TD12">
        <f>IF(SUM(Dissimilarity!TD15)&gt;0,1,IF(Dissimilarity!TD15="X",1,0))</f>
        <v>0</v>
      </c>
      <c r="TE12">
        <f>IF(SUM(Dissimilarity!TE15)&gt;0,1,IF(Dissimilarity!TE15="X",1,0))</f>
        <v>0</v>
      </c>
      <c r="TF12">
        <f>IF(SUM(Dissimilarity!TF15)&gt;0,1,IF(Dissimilarity!TF15="X",1,0))</f>
        <v>0</v>
      </c>
      <c r="TG12">
        <f>IF(SUM(Dissimilarity!TG15)&gt;0,1,IF(Dissimilarity!TG15="X",1,0))</f>
        <v>0</v>
      </c>
      <c r="TH12">
        <f>IF(SUM(Dissimilarity!TH15)&gt;0,1,IF(Dissimilarity!TH15="X",1,0))</f>
        <v>0</v>
      </c>
      <c r="TI12">
        <f>IF(SUM(Dissimilarity!TI15)&gt;0,1,IF(Dissimilarity!TI15="X",1,0))</f>
        <v>0</v>
      </c>
      <c r="TJ12">
        <f>IF(SUM(Dissimilarity!TJ15)&gt;0,1,IF(Dissimilarity!TJ15="X",1,0))</f>
        <v>0</v>
      </c>
      <c r="TK12">
        <f>IF(SUM(Dissimilarity!TK15)&gt;0,1,IF(Dissimilarity!TK15="X",1,0))</f>
        <v>0</v>
      </c>
      <c r="TL12">
        <f>IF(SUM(Dissimilarity!TL15)&gt;0,1,IF(Dissimilarity!TL15="X",1,0))</f>
        <v>0</v>
      </c>
      <c r="TM12">
        <f>IF(SUM(Dissimilarity!TM15)&gt;0,1,IF(Dissimilarity!TM15="X",1,0))</f>
        <v>0</v>
      </c>
      <c r="TN12">
        <f>IF(SUM(Dissimilarity!TN15)&gt;0,1,IF(Dissimilarity!TN15="X",1,0))</f>
        <v>0</v>
      </c>
      <c r="TO12">
        <f>IF(SUM(Dissimilarity!TO15)&gt;0,1,IF(Dissimilarity!TO15="X",1,0))</f>
        <v>0</v>
      </c>
      <c r="TP12">
        <f>IF(SUM(Dissimilarity!TP15)&gt;0,1,IF(Dissimilarity!TP15="X",1,0))</f>
        <v>0</v>
      </c>
      <c r="TQ12">
        <f>IF(SUM(Dissimilarity!TQ15)&gt;0,1,IF(Dissimilarity!TQ15="X",1,0))</f>
        <v>0</v>
      </c>
      <c r="TR12">
        <f>IF(SUM(Dissimilarity!TR15)&gt;0,1,IF(Dissimilarity!TR15="X",1,0))</f>
        <v>0</v>
      </c>
      <c r="TS12">
        <f>IF(SUM(Dissimilarity!TS15)&gt;0,1,IF(Dissimilarity!TS15="X",1,0))</f>
        <v>0</v>
      </c>
      <c r="TT12">
        <f>IF(SUM(Dissimilarity!TT15)&gt;0,1,IF(Dissimilarity!TT15="X",1,0))</f>
        <v>0</v>
      </c>
      <c r="TU12">
        <f>IF(SUM(Dissimilarity!TU15)&gt;0,1,IF(Dissimilarity!TU15="X",1,0))</f>
        <v>0</v>
      </c>
      <c r="TV12">
        <f>IF(SUM(Dissimilarity!TV15)&gt;0,1,IF(Dissimilarity!TV15="X",1,0))</f>
        <v>1</v>
      </c>
      <c r="TW12">
        <f>IF(SUM(Dissimilarity!TW15)&gt;0,1,IF(Dissimilarity!TW15="X",1,0))</f>
        <v>1</v>
      </c>
      <c r="TX12">
        <f>IF(SUM(Dissimilarity!TX15)&gt;0,1,IF(Dissimilarity!TX15="X",1,0))</f>
        <v>1</v>
      </c>
      <c r="TY12">
        <f>IF(SUM(Dissimilarity!TY15)&gt;0,1,IF(Dissimilarity!TY15="X",1,0))</f>
        <v>0</v>
      </c>
      <c r="TZ12">
        <f>IF(SUM(Dissimilarity!TZ15)&gt;0,1,IF(Dissimilarity!TZ15="X",1,0))</f>
        <v>0</v>
      </c>
      <c r="UA12">
        <f>IF(SUM(Dissimilarity!UA15)&gt;0,1,IF(Dissimilarity!UA15="X",1,0))</f>
        <v>0</v>
      </c>
      <c r="UB12">
        <f>IF(SUM(Dissimilarity!UB15)&gt;0,1,IF(Dissimilarity!UB15="X",1,0))</f>
        <v>0</v>
      </c>
      <c r="UC12">
        <f>IF(SUM(Dissimilarity!UC15)&gt;0,1,IF(Dissimilarity!UC15="X",1,0))</f>
        <v>0</v>
      </c>
      <c r="UD12">
        <f>IF(SUM(Dissimilarity!UD15)&gt;0,1,IF(Dissimilarity!UD15="X",1,0))</f>
        <v>0</v>
      </c>
      <c r="UE12">
        <f>IF(SUM(Dissimilarity!UE15)&gt;0,1,IF(Dissimilarity!UE15="X",1,0))</f>
        <v>0</v>
      </c>
      <c r="UF12">
        <f>IF(SUM(Dissimilarity!UF15)&gt;0,1,IF(Dissimilarity!UF15="X",1,0))</f>
        <v>0</v>
      </c>
      <c r="UG12">
        <f>IF(SUM(Dissimilarity!UG15)&gt;0,1,IF(Dissimilarity!UG15="X",1,0))</f>
        <v>0</v>
      </c>
      <c r="UH12">
        <f>IF(SUM(Dissimilarity!UH15)&gt;0,1,IF(Dissimilarity!UH15="X",1,0))</f>
        <v>0</v>
      </c>
      <c r="UI12">
        <f>IF(SUM(Dissimilarity!UI15)&gt;0,1,IF(Dissimilarity!UI15="X",1,0))</f>
        <v>0</v>
      </c>
      <c r="UJ12">
        <f>IF(SUM(Dissimilarity!UJ15)&gt;0,1,IF(Dissimilarity!UJ15="X",1,0))</f>
        <v>0</v>
      </c>
      <c r="UK12">
        <f>IF(SUM(Dissimilarity!UK15)&gt;0,1,IF(Dissimilarity!UK15="X",1,0))</f>
        <v>0</v>
      </c>
      <c r="UL12">
        <f>IF(SUM(Dissimilarity!UL15)&gt;0,1,IF(Dissimilarity!UL15="X",1,0))</f>
        <v>0</v>
      </c>
      <c r="UM12">
        <f>IF(SUM(Dissimilarity!UM15)&gt;0,1,IF(Dissimilarity!UM15="X",1,0))</f>
        <v>0</v>
      </c>
      <c r="UN12">
        <f>IF(SUM(Dissimilarity!UN15)&gt;0,1,IF(Dissimilarity!UN15="X",1,0))</f>
        <v>0</v>
      </c>
      <c r="UO12">
        <f>IF(SUM(Dissimilarity!UO15)&gt;0,1,IF(Dissimilarity!UO15="X",1,0))</f>
        <v>0</v>
      </c>
      <c r="UP12">
        <f>IF(SUM(Dissimilarity!UP15)&gt;0,1,IF(Dissimilarity!UP15="X",1,0))</f>
        <v>0</v>
      </c>
      <c r="UQ12">
        <f>IF(SUM(Dissimilarity!UQ15)&gt;0,1,IF(Dissimilarity!UQ15="X",1,0))</f>
        <v>0</v>
      </c>
      <c r="UR12">
        <f>IF(SUM(Dissimilarity!UR15)&gt;0,1,IF(Dissimilarity!UR15="X",1,0))</f>
        <v>0</v>
      </c>
      <c r="US12">
        <f>IF(SUM(Dissimilarity!US15)&gt;0,1,IF(Dissimilarity!US15="X",1,0))</f>
        <v>0</v>
      </c>
      <c r="UT12">
        <f>IF(SUM(Dissimilarity!UT15)&gt;0,1,IF(Dissimilarity!UT15="X",1,0))</f>
        <v>0</v>
      </c>
      <c r="UU12">
        <f>IF(SUM(Dissimilarity!UU15)&gt;0,1,IF(Dissimilarity!UU15="X",1,0))</f>
        <v>0</v>
      </c>
      <c r="UV12">
        <f>IF(SUM(Dissimilarity!UV15)&gt;0,1,IF(Dissimilarity!UV15="X",1,0))</f>
        <v>0</v>
      </c>
      <c r="UW12">
        <f>IF(SUM(Dissimilarity!UW15)&gt;0,1,IF(Dissimilarity!UW15="X",1,0))</f>
        <v>0</v>
      </c>
      <c r="UX12">
        <f>IF(SUM(Dissimilarity!UX15)&gt;0,1,IF(Dissimilarity!UX15="X",1,0))</f>
        <v>0</v>
      </c>
      <c r="UY12">
        <f>IF(SUM(Dissimilarity!UY15)&gt;0,1,IF(Dissimilarity!UY15="X",1,0))</f>
        <v>0</v>
      </c>
      <c r="UZ12">
        <f>IF(SUM(Dissimilarity!UZ15)&gt;0,1,IF(Dissimilarity!UZ15="X",1,0))</f>
        <v>0</v>
      </c>
      <c r="VA12">
        <f>IF(SUM(Dissimilarity!VA15)&gt;0,1,IF(Dissimilarity!VA15="X",1,0))</f>
        <v>0</v>
      </c>
      <c r="VB12">
        <f>IF(SUM(Dissimilarity!VB15)&gt;0,1,IF(Dissimilarity!VB15="X",1,0))</f>
        <v>0</v>
      </c>
      <c r="VC12">
        <f>IF(SUM(Dissimilarity!VC15)&gt;0,1,IF(Dissimilarity!VC15="X",1,0))</f>
        <v>0</v>
      </c>
      <c r="VD12">
        <f>IF(SUM(Dissimilarity!VD15)&gt;0,1,IF(Dissimilarity!VD15="X",1,0))</f>
        <v>0</v>
      </c>
      <c r="VE12">
        <f>IF(SUM(Dissimilarity!VE15)&gt;0,1,IF(Dissimilarity!VE15="X",1,0))</f>
        <v>0</v>
      </c>
      <c r="VF12">
        <f>IF(SUM(Dissimilarity!VF15)&gt;0,1,IF(Dissimilarity!VF15="X",1,0))</f>
        <v>0</v>
      </c>
      <c r="VG12">
        <f>IF(SUM(Dissimilarity!VG15)&gt;0,1,IF(Dissimilarity!VG15="X",1,0))</f>
        <v>0</v>
      </c>
      <c r="VH12">
        <f>IF(SUM(Dissimilarity!VH15)&gt;0,1,IF(Dissimilarity!VH15="X",1,0))</f>
        <v>0</v>
      </c>
      <c r="VI12">
        <f>IF(SUM(Dissimilarity!VI15)&gt;0,1,IF(Dissimilarity!VI15="X",1,0))</f>
        <v>0</v>
      </c>
      <c r="VJ12">
        <f>IF(SUM(Dissimilarity!VJ15)&gt;0,1,IF(Dissimilarity!VJ15="X",1,0))</f>
        <v>0</v>
      </c>
      <c r="VK12">
        <f>IF(SUM(Dissimilarity!VK15)&gt;0,1,IF(Dissimilarity!VK15="X",1,0))</f>
        <v>0</v>
      </c>
      <c r="VL12">
        <f>IF(SUM(Dissimilarity!VL15)&gt;0,1,IF(Dissimilarity!VL15="X",1,0))</f>
        <v>0</v>
      </c>
      <c r="VM12">
        <f>IF(SUM(Dissimilarity!VM15)&gt;0,1,IF(Dissimilarity!VM15="X",1,0))</f>
        <v>0</v>
      </c>
      <c r="VN12">
        <f>IF(SUM(Dissimilarity!VN15)&gt;0,1,IF(Dissimilarity!VN15="X",1,0))</f>
        <v>0</v>
      </c>
      <c r="VO12">
        <f>IF(SUM(Dissimilarity!VO15)&gt;0,1,IF(Dissimilarity!VO15="X",1,0))</f>
        <v>0</v>
      </c>
      <c r="VP12">
        <f>IF(SUM(Dissimilarity!VP15)&gt;0,1,IF(Dissimilarity!VP15="X",1,0))</f>
        <v>0</v>
      </c>
      <c r="VQ12">
        <f>IF(SUM(Dissimilarity!VQ15)&gt;0,1,IF(Dissimilarity!VQ15="X",1,0))</f>
        <v>0</v>
      </c>
      <c r="VR12">
        <f>IF(SUM(Dissimilarity!VR15)&gt;0,1,IF(Dissimilarity!VR15="X",1,0))</f>
        <v>0</v>
      </c>
      <c r="VS12">
        <f>IF(SUM(Dissimilarity!VS15)&gt;0,1,IF(Dissimilarity!VS15="X",1,0))</f>
        <v>0</v>
      </c>
      <c r="VT12">
        <f>IF(SUM(Dissimilarity!VT15)&gt;0,1,IF(Dissimilarity!VT15="X",1,0))</f>
        <v>0</v>
      </c>
      <c r="VU12">
        <f>IF(SUM(Dissimilarity!VU15)&gt;0,1,IF(Dissimilarity!VU15="X",1,0))</f>
        <v>0</v>
      </c>
      <c r="VV12">
        <f>IF(SUM(Dissimilarity!VV15)&gt;0,1,IF(Dissimilarity!VV15="X",1,0))</f>
        <v>0</v>
      </c>
      <c r="VW12">
        <f>IF(SUM(Dissimilarity!VW15)&gt;0,1,IF(Dissimilarity!VW15="X",1,0))</f>
        <v>0</v>
      </c>
      <c r="VX12">
        <f>IF(SUM(Dissimilarity!VX15)&gt;0,1,IF(Dissimilarity!VX15="X",1,0))</f>
        <v>0</v>
      </c>
      <c r="VY12">
        <f>IF(SUM(Dissimilarity!VY15)&gt;0,1,IF(Dissimilarity!VY15="X",1,0))</f>
        <v>0</v>
      </c>
      <c r="VZ12">
        <f>IF(SUM(Dissimilarity!VZ15)&gt;0,1,IF(Dissimilarity!VZ15="X",1,0))</f>
        <v>0</v>
      </c>
      <c r="WA12">
        <f>IF(SUM(Dissimilarity!WA15)&gt;0,1,IF(Dissimilarity!WA15="X",1,0))</f>
        <v>1</v>
      </c>
      <c r="WB12">
        <f>IF(SUM(Dissimilarity!WB15)&gt;0,1,IF(Dissimilarity!WB15="X",1,0))</f>
        <v>0</v>
      </c>
      <c r="WC12">
        <f>IF(SUM(Dissimilarity!WC15)&gt;0,1,IF(Dissimilarity!WC15="X",1,0))</f>
        <v>0</v>
      </c>
      <c r="WD12">
        <f>IF(SUM(Dissimilarity!WD15)&gt;0,1,IF(Dissimilarity!WD15="X",1,0))</f>
        <v>0</v>
      </c>
      <c r="WE12">
        <f>IF(SUM(Dissimilarity!WE15)&gt;0,1,IF(Dissimilarity!WE15="X",1,0))</f>
        <v>0</v>
      </c>
      <c r="WF12">
        <f>IF(SUM(Dissimilarity!WF15)&gt;0,1,IF(Dissimilarity!WF15="X",1,0))</f>
        <v>0</v>
      </c>
      <c r="WG12">
        <f>IF(SUM(Dissimilarity!WG15)&gt;0,1,IF(Dissimilarity!WG15="X",1,0))</f>
        <v>0</v>
      </c>
      <c r="WH12">
        <f>IF(SUM(Dissimilarity!WH15)&gt;0,1,IF(Dissimilarity!WH15="X",1,0))</f>
        <v>1</v>
      </c>
      <c r="WI12">
        <f>IF(SUM(Dissimilarity!WI15)&gt;0,1,IF(Dissimilarity!WI15="X",1,0))</f>
        <v>0</v>
      </c>
      <c r="WJ12">
        <f>IF(SUM(Dissimilarity!WJ15)&gt;0,1,IF(Dissimilarity!WJ15="X",1,0))</f>
        <v>1</v>
      </c>
      <c r="WK12">
        <f>IF(SUM(Dissimilarity!WK15)&gt;0,1,IF(Dissimilarity!WK15="X",1,0))</f>
        <v>0</v>
      </c>
      <c r="WL12">
        <f>IF(SUM(Dissimilarity!WL15)&gt;0,1,IF(Dissimilarity!WL15="X",1,0))</f>
        <v>0</v>
      </c>
      <c r="WM12">
        <f>IF(SUM(Dissimilarity!WM15)&gt;0,1,IF(Dissimilarity!WM15="X",1,0))</f>
        <v>0</v>
      </c>
      <c r="WN12">
        <f>IF(SUM(Dissimilarity!WN15)&gt;0,1,IF(Dissimilarity!WN15="X",1,0))</f>
        <v>0</v>
      </c>
      <c r="WO12">
        <f>IF(SUM(Dissimilarity!WO15)&gt;0,1,IF(Dissimilarity!WO15="X",1,0))</f>
        <v>0</v>
      </c>
      <c r="WP12">
        <f>IF(SUM(Dissimilarity!WP15)&gt;0,1,IF(Dissimilarity!WP15="X",1,0))</f>
        <v>0</v>
      </c>
      <c r="WQ12">
        <f>IF(SUM(Dissimilarity!WQ15)&gt;0,1,IF(Dissimilarity!WQ15="X",1,0))</f>
        <v>0</v>
      </c>
      <c r="WR12">
        <f>IF(SUM(Dissimilarity!WR15)&gt;0,1,IF(Dissimilarity!WR15="X",1,0))</f>
        <v>0</v>
      </c>
      <c r="WS12">
        <f>IF(SUM(Dissimilarity!WS15)&gt;0,1,IF(Dissimilarity!WS15="X",1,0))</f>
        <v>0</v>
      </c>
      <c r="WT12">
        <f>IF(SUM(Dissimilarity!WT15)&gt;0,1,IF(Dissimilarity!WT15="X",1,0))</f>
        <v>0</v>
      </c>
      <c r="WU12">
        <f>IF(SUM(Dissimilarity!WU15)&gt;0,1,IF(Dissimilarity!WU15="X",1,0))</f>
        <v>1</v>
      </c>
      <c r="WV12">
        <f>IF(SUM(Dissimilarity!WV15)&gt;0,1,IF(Dissimilarity!WV15="X",1,0))</f>
        <v>0</v>
      </c>
      <c r="WW12">
        <f>IF(SUM(Dissimilarity!WW15)&gt;0,1,IF(Dissimilarity!WW15="X",1,0))</f>
        <v>0</v>
      </c>
      <c r="WX12">
        <f>IF(SUM(Dissimilarity!WX15)&gt;0,1,IF(Dissimilarity!WX15="X",1,0))</f>
        <v>0</v>
      </c>
      <c r="WY12">
        <f>IF(SUM(Dissimilarity!WY15)&gt;0,1,IF(Dissimilarity!WY15="X",1,0))</f>
        <v>0</v>
      </c>
      <c r="WZ12">
        <f>IF(SUM(Dissimilarity!WZ15)&gt;0,1,IF(Dissimilarity!WZ15="X",1,0))</f>
        <v>0</v>
      </c>
      <c r="XA12">
        <f>IF(SUM(Dissimilarity!XA15)&gt;0,1,IF(Dissimilarity!XA15="X",1,0))</f>
        <v>0</v>
      </c>
      <c r="XB12">
        <f>IF(SUM(Dissimilarity!XB15)&gt;0,1,IF(Dissimilarity!XB15="X",1,0))</f>
        <v>0</v>
      </c>
      <c r="XC12">
        <f>IF(SUM(Dissimilarity!XC15)&gt;0,1,IF(Dissimilarity!XC15="X",1,0))</f>
        <v>0</v>
      </c>
      <c r="XD12">
        <f>IF(SUM(Dissimilarity!XD15)&gt;0,1,IF(Dissimilarity!XD15="X",1,0))</f>
        <v>0</v>
      </c>
      <c r="XE12">
        <f>IF(SUM(Dissimilarity!XE15)&gt;0,1,IF(Dissimilarity!XE15="X",1,0))</f>
        <v>0</v>
      </c>
      <c r="XF12">
        <f>IF(SUM(Dissimilarity!XF15)&gt;0,1,IF(Dissimilarity!XF15="X",1,0))</f>
        <v>0</v>
      </c>
      <c r="XG12">
        <f>IF(SUM(Dissimilarity!XG15)&gt;0,1,IF(Dissimilarity!XG15="X",1,0))</f>
        <v>0</v>
      </c>
      <c r="XH12">
        <f>IF(SUM(Dissimilarity!XH15)&gt;0,1,IF(Dissimilarity!XH15="X",1,0))</f>
        <v>0</v>
      </c>
      <c r="XI12">
        <f>IF(SUM(Dissimilarity!XI15)&gt;0,1,IF(Dissimilarity!XI15="X",1,0))</f>
        <v>0</v>
      </c>
      <c r="XJ12">
        <f>IF(SUM(Dissimilarity!XJ15)&gt;0,1,IF(Dissimilarity!XJ15="X",1,0))</f>
        <v>0</v>
      </c>
      <c r="XK12">
        <f>IF(SUM(Dissimilarity!XK15)&gt;0,1,IF(Dissimilarity!XK15="X",1,0))</f>
        <v>0</v>
      </c>
      <c r="XL12">
        <f>IF(SUM(Dissimilarity!XL15)&gt;0,1,IF(Dissimilarity!XL15="X",1,0))</f>
        <v>0</v>
      </c>
      <c r="XM12">
        <f>IF(SUM(Dissimilarity!XM15)&gt;0,1,IF(Dissimilarity!XM15="X",1,0))</f>
        <v>0</v>
      </c>
      <c r="XN12">
        <f>IF(SUM(Dissimilarity!XN15)&gt;0,1,IF(Dissimilarity!XN15="X",1,0))</f>
        <v>0</v>
      </c>
      <c r="XO12">
        <f>IF(SUM(Dissimilarity!XO15)&gt;0,1,IF(Dissimilarity!XO15="X",1,0))</f>
        <v>0</v>
      </c>
      <c r="XP12">
        <f>IF(SUM(Dissimilarity!XP15)&gt;0,1,IF(Dissimilarity!XP15="X",1,0))</f>
        <v>0</v>
      </c>
      <c r="XQ12">
        <f>IF(SUM(Dissimilarity!XQ15)&gt;0,1,IF(Dissimilarity!XQ15="X",1,0))</f>
        <v>0</v>
      </c>
      <c r="XR12">
        <f>IF(SUM(Dissimilarity!XR15)&gt;0,1,IF(Dissimilarity!XR15="X",1,0))</f>
        <v>0</v>
      </c>
      <c r="XS12">
        <f>IF(SUM(Dissimilarity!XS15)&gt;0,1,IF(Dissimilarity!XS15="X",1,0))</f>
        <v>0</v>
      </c>
      <c r="XT12">
        <f>IF(SUM(Dissimilarity!XT15)&gt;0,1,IF(Dissimilarity!XT15="X",1,0))</f>
        <v>1</v>
      </c>
      <c r="XU12">
        <f>IF(SUM(Dissimilarity!XU15)&gt;0,1,IF(Dissimilarity!XU15="X",1,0))</f>
        <v>0</v>
      </c>
      <c r="XV12">
        <f>IF(SUM(Dissimilarity!XV15)&gt;0,1,IF(Dissimilarity!XV15="X",1,0))</f>
        <v>0</v>
      </c>
      <c r="XW12">
        <f>IF(SUM(Dissimilarity!XW15)&gt;0,1,IF(Dissimilarity!XW15="X",1,0))</f>
        <v>0</v>
      </c>
      <c r="XX12">
        <f>IF(SUM(Dissimilarity!XX15)&gt;0,1,IF(Dissimilarity!XX15="X",1,0))</f>
        <v>0</v>
      </c>
      <c r="XY12">
        <f>IF(SUM(Dissimilarity!XY15)&gt;0,1,IF(Dissimilarity!XY15="X",1,0))</f>
        <v>0</v>
      </c>
      <c r="XZ12">
        <f>IF(SUM(Dissimilarity!XZ15)&gt;0,1,IF(Dissimilarity!XZ15="X",1,0))</f>
        <v>0</v>
      </c>
      <c r="YA12">
        <f>IF(SUM(Dissimilarity!YA15)&gt;0,1,IF(Dissimilarity!YA15="X",1,0))</f>
        <v>1</v>
      </c>
      <c r="YB12">
        <f>IF(SUM(Dissimilarity!YB15)&gt;0,1,IF(Dissimilarity!YB15="X",1,0))</f>
        <v>0</v>
      </c>
      <c r="YC12">
        <f>IF(SUM(Dissimilarity!YC15)&gt;0,1,IF(Dissimilarity!YC15="X",1,0))</f>
        <v>0</v>
      </c>
      <c r="YD12">
        <f>IF(SUM(Dissimilarity!YD15)&gt;0,1,IF(Dissimilarity!YD15="X",1,0))</f>
        <v>0</v>
      </c>
      <c r="YE12">
        <f>IF(SUM(Dissimilarity!YE15)&gt;0,1,IF(Dissimilarity!YE15="X",1,0))</f>
        <v>0</v>
      </c>
      <c r="YF12">
        <f>IF(SUM(Dissimilarity!YF15)&gt;0,1,IF(Dissimilarity!YF15="X",1,0))</f>
        <v>0</v>
      </c>
      <c r="YG12">
        <f>IF(SUM(Dissimilarity!YG15)&gt;0,1,IF(Dissimilarity!YG15="X",1,0))</f>
        <v>0</v>
      </c>
      <c r="YH12">
        <f>IF(SUM(Dissimilarity!YH15)&gt;0,1,IF(Dissimilarity!YH15="X",1,0))</f>
        <v>1</v>
      </c>
      <c r="YI12">
        <f>IF(SUM(Dissimilarity!YI15)&gt;0,1,IF(Dissimilarity!YI15="X",1,0))</f>
        <v>0</v>
      </c>
      <c r="YJ12">
        <f>IF(SUM(Dissimilarity!YJ15)&gt;0,1,IF(Dissimilarity!YJ15="X",1,0))</f>
        <v>0</v>
      </c>
      <c r="YK12">
        <f>IF(SUM(Dissimilarity!YK15)&gt;0,1,IF(Dissimilarity!YK15="X",1,0))</f>
        <v>0</v>
      </c>
      <c r="YL12">
        <f>IF(SUM(Dissimilarity!YL15)&gt;0,1,IF(Dissimilarity!YL15="X",1,0))</f>
        <v>0</v>
      </c>
      <c r="YM12">
        <f>IF(SUM(Dissimilarity!YM15)&gt;0,1,IF(Dissimilarity!YM15="X",1,0))</f>
        <v>0</v>
      </c>
      <c r="YN12">
        <f>IF(SUM(Dissimilarity!YN15)&gt;0,1,IF(Dissimilarity!YN15="X",1,0))</f>
        <v>0</v>
      </c>
      <c r="YO12">
        <f>IF(SUM(Dissimilarity!YO15)&gt;0,1,IF(Dissimilarity!YO15="X",1,0))</f>
        <v>0</v>
      </c>
      <c r="YP12">
        <f>IF(SUM(Dissimilarity!YP15)&gt;0,1,IF(Dissimilarity!YP15="X",1,0))</f>
        <v>0</v>
      </c>
      <c r="YQ12">
        <f>IF(SUM(Dissimilarity!YQ15)&gt;0,1,IF(Dissimilarity!YQ15="X",1,0))</f>
        <v>0</v>
      </c>
      <c r="YR12">
        <f>IF(SUM(Dissimilarity!YR15)&gt;0,1,IF(Dissimilarity!YR15="X",1,0))</f>
        <v>0</v>
      </c>
      <c r="YS12">
        <f>IF(SUM(Dissimilarity!YS15)&gt;0,1,IF(Dissimilarity!YS15="X",1,0))</f>
        <v>0</v>
      </c>
      <c r="YT12">
        <f>IF(SUM(Dissimilarity!YT15)&gt;0,1,IF(Dissimilarity!YT15="X",1,0))</f>
        <v>0</v>
      </c>
      <c r="YU12">
        <f>IF(SUM(Dissimilarity!YU15)&gt;0,1,IF(Dissimilarity!YU15="X",1,0))</f>
        <v>0</v>
      </c>
      <c r="YV12">
        <f>IF(SUM(Dissimilarity!YV15)&gt;0,1,IF(Dissimilarity!YV15="X",1,0))</f>
        <v>0</v>
      </c>
      <c r="YW12">
        <f>IF(SUM(Dissimilarity!YW15)&gt;0,1,IF(Dissimilarity!YW15="X",1,0))</f>
        <v>0</v>
      </c>
      <c r="YX12">
        <f>IF(SUM(Dissimilarity!YX15)&gt;0,1,IF(Dissimilarity!YX15="X",1,0))</f>
        <v>0</v>
      </c>
      <c r="YY12">
        <f>IF(SUM(Dissimilarity!YY15)&gt;0,1,IF(Dissimilarity!YY15="X",1,0))</f>
        <v>0</v>
      </c>
      <c r="YZ12">
        <f>IF(SUM(Dissimilarity!YZ15)&gt;0,1,IF(Dissimilarity!YZ15="X",1,0))</f>
        <v>1</v>
      </c>
      <c r="ZA12">
        <f>IF(SUM(Dissimilarity!ZA15)&gt;0,1,IF(Dissimilarity!ZA15="X",1,0))</f>
        <v>0</v>
      </c>
      <c r="ZB12">
        <f>IF(SUM(Dissimilarity!ZB15)&gt;0,1,IF(Dissimilarity!ZB15="X",1,0))</f>
        <v>0</v>
      </c>
      <c r="ZC12">
        <f>IF(SUM(Dissimilarity!ZC15)&gt;0,1,IF(Dissimilarity!ZC15="X",1,0))</f>
        <v>0</v>
      </c>
      <c r="ZD12">
        <f>IF(SUM(Dissimilarity!ZD15)&gt;0,1,IF(Dissimilarity!ZD15="X",1,0))</f>
        <v>0</v>
      </c>
      <c r="ZE12">
        <f>IF(SUM(Dissimilarity!ZE15)&gt;0,1,IF(Dissimilarity!ZE15="X",1,0))</f>
        <v>0</v>
      </c>
      <c r="ZF12">
        <f>IF(SUM(Dissimilarity!ZF15)&gt;0,1,IF(Dissimilarity!ZF15="X",1,0))</f>
        <v>0</v>
      </c>
      <c r="ZG12">
        <f>IF(SUM(Dissimilarity!ZG15)&gt;0,1,IF(Dissimilarity!ZG15="X",1,0))</f>
        <v>0</v>
      </c>
      <c r="ZH12">
        <f>IF(SUM(Dissimilarity!ZH15)&gt;0,1,IF(Dissimilarity!ZH15="X",1,0))</f>
        <v>0</v>
      </c>
      <c r="ZI12">
        <f>IF(SUM(Dissimilarity!ZI15)&gt;0,1,IF(Dissimilarity!ZI15="X",1,0))</f>
        <v>1</v>
      </c>
      <c r="ZJ12">
        <f>IF(SUM(Dissimilarity!ZJ15)&gt;0,1,IF(Dissimilarity!ZJ15="X",1,0))</f>
        <v>0</v>
      </c>
      <c r="ZK12">
        <f>IF(SUM(Dissimilarity!ZK15)&gt;0,1,IF(Dissimilarity!ZK15="X",1,0))</f>
        <v>0</v>
      </c>
      <c r="ZL12">
        <f>IF(SUM(Dissimilarity!ZL15)&gt;0,1,IF(Dissimilarity!ZL15="X",1,0))</f>
        <v>0</v>
      </c>
      <c r="ZM12">
        <f>IF(SUM(Dissimilarity!ZM15)&gt;0,1,IF(Dissimilarity!ZM15="X",1,0))</f>
        <v>0</v>
      </c>
      <c r="ZN12">
        <f>IF(SUM(Dissimilarity!ZN15)&gt;0,1,IF(Dissimilarity!ZN15="X",1,0))</f>
        <v>0</v>
      </c>
      <c r="ZO12">
        <f>IF(SUM(Dissimilarity!ZO15)&gt;0,1,IF(Dissimilarity!ZO15="X",1,0))</f>
        <v>0</v>
      </c>
      <c r="ZP12">
        <f>IF(SUM(Dissimilarity!ZP15)&gt;0,1,IF(Dissimilarity!ZP15="X",1,0))</f>
        <v>0</v>
      </c>
      <c r="ZQ12">
        <f>IF(SUM(Dissimilarity!ZQ15)&gt;0,1,IF(Dissimilarity!ZQ15="X",1,0))</f>
        <v>0</v>
      </c>
      <c r="ZR12">
        <f>IF(SUM(Dissimilarity!ZR15)&gt;0,1,IF(Dissimilarity!ZR15="X",1,0))</f>
        <v>0</v>
      </c>
      <c r="ZS12">
        <f>IF(SUM(Dissimilarity!ZS15)&gt;0,1,IF(Dissimilarity!ZS15="X",1,0))</f>
        <v>0</v>
      </c>
      <c r="ZT12">
        <f>IF(SUM(Dissimilarity!ZT15)&gt;0,1,IF(Dissimilarity!ZT15="X",1,0))</f>
        <v>0</v>
      </c>
      <c r="ZU12">
        <f>IF(SUM(Dissimilarity!ZU15)&gt;0,1,IF(Dissimilarity!ZU15="X",1,0))</f>
        <v>0</v>
      </c>
      <c r="ZV12">
        <f>IF(SUM(Dissimilarity!ZV15)&gt;0,1,IF(Dissimilarity!ZV15="X",1,0))</f>
        <v>0</v>
      </c>
      <c r="ZW12">
        <f>IF(SUM(Dissimilarity!ZW15)&gt;0,1,IF(Dissimilarity!ZW15="X",1,0))</f>
        <v>0</v>
      </c>
      <c r="ZX12">
        <f>IF(SUM(Dissimilarity!ZX15)&gt;0,1,IF(Dissimilarity!ZX15="X",1,0))</f>
        <v>0</v>
      </c>
      <c r="ZY12">
        <f>IF(SUM(Dissimilarity!ZY15)&gt;0,1,IF(Dissimilarity!ZY15="X",1,0))</f>
        <v>0</v>
      </c>
      <c r="ZZ12">
        <f>IF(SUM(Dissimilarity!ZZ15)&gt;0,1,IF(Dissimilarity!ZZ15="X",1,0))</f>
        <v>0</v>
      </c>
      <c r="AAA12">
        <f>IF(SUM(Dissimilarity!AAA15)&gt;0,1,IF(Dissimilarity!AAA15="X",1,0))</f>
        <v>1</v>
      </c>
      <c r="AAB12">
        <f>IF(SUM(Dissimilarity!AAB15)&gt;0,1,IF(Dissimilarity!AAB15="X",1,0))</f>
        <v>0</v>
      </c>
      <c r="AAC12">
        <f>IF(SUM(Dissimilarity!AAC15)&gt;0,1,IF(Dissimilarity!AAC15="X",1,0))</f>
        <v>0</v>
      </c>
      <c r="AAD12">
        <f>IF(SUM(Dissimilarity!AAD15)&gt;0,1,IF(Dissimilarity!AAD15="X",1,0))</f>
        <v>0</v>
      </c>
      <c r="AAE12">
        <f>IF(SUM(Dissimilarity!AAE15)&gt;0,1,IF(Dissimilarity!AAE15="X",1,0))</f>
        <v>0</v>
      </c>
      <c r="AAF12">
        <f>IF(SUM(Dissimilarity!AAF15)&gt;0,1,IF(Dissimilarity!AAF15="X",1,0))</f>
        <v>0</v>
      </c>
      <c r="AAG12">
        <f>IF(SUM(Dissimilarity!AAG15)&gt;0,1,IF(Dissimilarity!AAG15="X",1,0))</f>
        <v>0</v>
      </c>
      <c r="AAH12">
        <f>IF(SUM(Dissimilarity!AAH15)&gt;0,1,IF(Dissimilarity!AAH15="X",1,0))</f>
        <v>0</v>
      </c>
      <c r="AAI12">
        <f>IF(SUM(Dissimilarity!AAI15)&gt;0,1,IF(Dissimilarity!AAI15="X",1,0))</f>
        <v>0</v>
      </c>
      <c r="AAJ12">
        <f>IF(SUM(Dissimilarity!AAJ15)&gt;0,1,IF(Dissimilarity!AAJ15="X",1,0))</f>
        <v>0</v>
      </c>
      <c r="AAK12">
        <f>IF(SUM(Dissimilarity!AAK15)&gt;0,1,IF(Dissimilarity!AAK15="X",1,0))</f>
        <v>0</v>
      </c>
      <c r="AAL12">
        <f>IF(SUM(Dissimilarity!AAL15)&gt;0,1,IF(Dissimilarity!AAL15="X",1,0))</f>
        <v>0</v>
      </c>
      <c r="AAM12">
        <f>IF(SUM(Dissimilarity!AAM15)&gt;0,1,IF(Dissimilarity!AAM15="X",1,0))</f>
        <v>0</v>
      </c>
      <c r="AAN12">
        <f>IF(SUM(Dissimilarity!AAN15)&gt;0,1,IF(Dissimilarity!AAN15="X",1,0))</f>
        <v>0</v>
      </c>
      <c r="AAO12">
        <f>IF(SUM(Dissimilarity!AAO15)&gt;0,1,IF(Dissimilarity!AAO15="X",1,0))</f>
        <v>1</v>
      </c>
      <c r="AAP12">
        <f>IF(SUM(Dissimilarity!AAP15)&gt;0,1,IF(Dissimilarity!AAP15="X",1,0))</f>
        <v>0</v>
      </c>
      <c r="AAQ12">
        <f>IF(SUM(Dissimilarity!AAQ15)&gt;0,1,IF(Dissimilarity!AAQ15="X",1,0))</f>
        <v>0</v>
      </c>
      <c r="AAR12">
        <f>IF(SUM(Dissimilarity!AAR15)&gt;0,1,IF(Dissimilarity!AAR15="X",1,0))</f>
        <v>0</v>
      </c>
      <c r="AAS12">
        <f>IF(SUM(Dissimilarity!AAS15)&gt;0,1,IF(Dissimilarity!AAS15="X",1,0))</f>
        <v>0</v>
      </c>
      <c r="AAT12">
        <f>IF(SUM(Dissimilarity!AAT15)&gt;0,1,IF(Dissimilarity!AAT15="X",1,0))</f>
        <v>0</v>
      </c>
      <c r="AAU12">
        <f>IF(SUM(Dissimilarity!AAU15)&gt;0,1,IF(Dissimilarity!AAU15="X",1,0))</f>
        <v>0</v>
      </c>
      <c r="AAV12">
        <f>IF(SUM(Dissimilarity!AAV15)&gt;0,1,IF(Dissimilarity!AAV15="X",1,0))</f>
        <v>0</v>
      </c>
      <c r="AAW12">
        <f>IF(SUM(Dissimilarity!AAW15)&gt;0,1,IF(Dissimilarity!AAW15="X",1,0))</f>
        <v>0</v>
      </c>
      <c r="AAX12">
        <f>IF(SUM(Dissimilarity!AAX15)&gt;0,1,IF(Dissimilarity!AAX15="X",1,0))</f>
        <v>0</v>
      </c>
      <c r="AAY12">
        <f>IF(SUM(Dissimilarity!AAY15)&gt;0,1,IF(Dissimilarity!AAY15="X",1,0))</f>
        <v>0</v>
      </c>
      <c r="AAZ12">
        <f>IF(SUM(Dissimilarity!AAZ15)&gt;0,1,IF(Dissimilarity!AAZ15="X",1,0))</f>
        <v>0</v>
      </c>
      <c r="ABA12">
        <f>IF(SUM(Dissimilarity!ABA15)&gt;0,1,IF(Dissimilarity!ABA15="X",1,0))</f>
        <v>0</v>
      </c>
      <c r="ABB12">
        <f>IF(SUM(Dissimilarity!ABB15)&gt;0,1,IF(Dissimilarity!ABB15="X",1,0))</f>
        <v>0</v>
      </c>
      <c r="ABC12">
        <f>IF(SUM(Dissimilarity!ABC15)&gt;0,1,IF(Dissimilarity!ABC15="X",1,0))</f>
        <v>0</v>
      </c>
      <c r="ABD12">
        <f>IF(SUM(Dissimilarity!ABD15)&gt;0,1,IF(Dissimilarity!ABD15="X",1,0))</f>
        <v>0</v>
      </c>
      <c r="ABE12">
        <f>IF(SUM(Dissimilarity!ABE15)&gt;0,1,IF(Dissimilarity!ABE15="X",1,0))</f>
        <v>0</v>
      </c>
      <c r="ABF12">
        <f>IF(SUM(Dissimilarity!ABF15)&gt;0,1,IF(Dissimilarity!ABF15="X",1,0))</f>
        <v>0</v>
      </c>
      <c r="ABG12">
        <f>IF(SUM(Dissimilarity!ABG15)&gt;0,1,IF(Dissimilarity!ABG15="X",1,0))</f>
        <v>0</v>
      </c>
      <c r="ABH12">
        <f>IF(SUM(Dissimilarity!ABH15)&gt;0,1,IF(Dissimilarity!ABH15="X",1,0))</f>
        <v>0</v>
      </c>
      <c r="ABI12">
        <f>IF(SUM(Dissimilarity!ABI15)&gt;0,1,IF(Dissimilarity!ABI15="X",1,0))</f>
        <v>0</v>
      </c>
      <c r="ABJ12">
        <f>IF(SUM(Dissimilarity!ABJ15)&gt;0,1,IF(Dissimilarity!ABJ15="X",1,0))</f>
        <v>0</v>
      </c>
      <c r="ABK12">
        <f>IF(SUM(Dissimilarity!ABK15)&gt;0,1,IF(Dissimilarity!ABK15="X",1,0))</f>
        <v>1</v>
      </c>
      <c r="ABL12">
        <f>IF(SUM(Dissimilarity!ABL15)&gt;0,1,IF(Dissimilarity!ABL15="X",1,0))</f>
        <v>0</v>
      </c>
      <c r="ABM12">
        <f>IF(SUM(Dissimilarity!ABM15)&gt;0,1,IF(Dissimilarity!ABM15="X",1,0))</f>
        <v>0</v>
      </c>
      <c r="ABN12">
        <f>IF(SUM(Dissimilarity!ABN15)&gt;0,1,IF(Dissimilarity!ABN15="X",1,0))</f>
        <v>0</v>
      </c>
      <c r="ABO12">
        <f>IF(SUM(Dissimilarity!ABO15)&gt;0,1,IF(Dissimilarity!ABO15="X",1,0))</f>
        <v>0</v>
      </c>
      <c r="ABP12">
        <f>IF(SUM(Dissimilarity!ABP15)&gt;0,1,IF(Dissimilarity!ABP15="X",1,0))</f>
        <v>0</v>
      </c>
      <c r="ABQ12">
        <f>IF(SUM(Dissimilarity!ABQ15)&gt;0,1,IF(Dissimilarity!ABQ15="X",1,0))</f>
        <v>1</v>
      </c>
      <c r="ABR12">
        <f>IF(SUM(Dissimilarity!ABR15)&gt;0,1,IF(Dissimilarity!ABR15="X",1,0))</f>
        <v>0</v>
      </c>
      <c r="ABS12">
        <f>IF(SUM(Dissimilarity!ABS15)&gt;0,1,IF(Dissimilarity!ABS15="X",1,0))</f>
        <v>0</v>
      </c>
      <c r="ABT12">
        <f>IF(SUM(Dissimilarity!ABT15)&gt;0,1,IF(Dissimilarity!ABT15="X",1,0))</f>
        <v>0</v>
      </c>
      <c r="ABU12">
        <f>IF(SUM(Dissimilarity!ABU15)&gt;0,1,IF(Dissimilarity!ABU15="X",1,0))</f>
        <v>0</v>
      </c>
      <c r="ABV12">
        <f>IF(SUM(Dissimilarity!ABV15)&gt;0,1,IF(Dissimilarity!ABV15="X",1,0))</f>
        <v>0</v>
      </c>
      <c r="ABW12">
        <f>IF(SUM(Dissimilarity!ABW15)&gt;0,1,IF(Dissimilarity!ABW15="X",1,0))</f>
        <v>0</v>
      </c>
      <c r="ABX12">
        <f>IF(SUM(Dissimilarity!ABX15)&gt;0,1,IF(Dissimilarity!ABX15="X",1,0))</f>
        <v>0</v>
      </c>
      <c r="ABY12">
        <f>IF(SUM(Dissimilarity!ABY15)&gt;0,1,IF(Dissimilarity!ABY15="X",1,0))</f>
        <v>0</v>
      </c>
      <c r="ABZ12">
        <f>IF(SUM(Dissimilarity!ABZ15)&gt;0,1,IF(Dissimilarity!ABZ15="X",1,0))</f>
        <v>0</v>
      </c>
      <c r="ACA12">
        <f>IF(SUM(Dissimilarity!ACA15)&gt;0,1,IF(Dissimilarity!ACA15="X",1,0))</f>
        <v>0</v>
      </c>
      <c r="ACB12">
        <f>IF(SUM(Dissimilarity!ACB15)&gt;0,1,IF(Dissimilarity!ACB15="X",1,0))</f>
        <v>0</v>
      </c>
      <c r="ACC12">
        <f>IF(SUM(Dissimilarity!ACC15)&gt;0,1,IF(Dissimilarity!ACC15="X",1,0))</f>
        <v>0</v>
      </c>
      <c r="ACD12">
        <f>IF(SUM(Dissimilarity!ACD15)&gt;0,1,IF(Dissimilarity!ACD15="X",1,0))</f>
        <v>0</v>
      </c>
      <c r="ACE12">
        <f>IF(SUM(Dissimilarity!ACE15)&gt;0,1,IF(Dissimilarity!ACE15="X",1,0))</f>
        <v>0</v>
      </c>
      <c r="ACF12">
        <f>IF(SUM(Dissimilarity!ACF15)&gt;0,1,IF(Dissimilarity!ACF15="X",1,0))</f>
        <v>0</v>
      </c>
      <c r="ACG12">
        <f>IF(SUM(Dissimilarity!ACG15)&gt;0,1,IF(Dissimilarity!ACG15="X",1,0))</f>
        <v>0</v>
      </c>
      <c r="ACH12">
        <f>IF(SUM(Dissimilarity!ACH15)&gt;0,1,IF(Dissimilarity!ACH15="X",1,0))</f>
        <v>0</v>
      </c>
      <c r="ACI12">
        <f>IF(SUM(Dissimilarity!ACI15)&gt;0,1,IF(Dissimilarity!ACI15="X",1,0))</f>
        <v>0</v>
      </c>
      <c r="ACJ12">
        <f>IF(SUM(Dissimilarity!ACJ15)&gt;0,1,IF(Dissimilarity!ACJ15="X",1,0))</f>
        <v>0</v>
      </c>
      <c r="ACK12">
        <f>IF(SUM(Dissimilarity!ACK15)&gt;0,1,IF(Dissimilarity!ACK15="X",1,0))</f>
        <v>0</v>
      </c>
      <c r="ACL12">
        <f>IF(SUM(Dissimilarity!ACL15)&gt;0,1,IF(Dissimilarity!ACL15="X",1,0))</f>
        <v>0</v>
      </c>
      <c r="ACM12">
        <f>IF(SUM(Dissimilarity!ACM15)&gt;0,1,IF(Dissimilarity!ACM15="X",1,0))</f>
        <v>0</v>
      </c>
      <c r="ACN12">
        <f>IF(SUM(Dissimilarity!ACN15)&gt;0,1,IF(Dissimilarity!ACN15="X",1,0))</f>
        <v>0</v>
      </c>
      <c r="ACO12">
        <f>IF(SUM(Dissimilarity!ACO15)&gt;0,1,IF(Dissimilarity!ACO15="X",1,0))</f>
        <v>1</v>
      </c>
      <c r="ACP12">
        <f>IF(SUM(Dissimilarity!ACP15)&gt;0,1,IF(Dissimilarity!ACP15="X",1,0))</f>
        <v>0</v>
      </c>
      <c r="ACQ12">
        <f>IF(SUM(Dissimilarity!ACQ15)&gt;0,1,IF(Dissimilarity!ACQ15="X",1,0))</f>
        <v>0</v>
      </c>
      <c r="ACR12">
        <f>IF(SUM(Dissimilarity!ACR15)&gt;0,1,IF(Dissimilarity!ACR15="X",1,0))</f>
        <v>1</v>
      </c>
      <c r="ACS12">
        <f>IF(SUM(Dissimilarity!ACS15)&gt;0,1,IF(Dissimilarity!ACS15="X",1,0))</f>
        <v>0</v>
      </c>
      <c r="ACT12">
        <f>IF(SUM(Dissimilarity!ACT15)&gt;0,1,IF(Dissimilarity!ACT15="X",1,0))</f>
        <v>0</v>
      </c>
      <c r="ACU12">
        <f>IF(SUM(Dissimilarity!ACU15)&gt;0,1,IF(Dissimilarity!ACU15="X",1,0))</f>
        <v>0</v>
      </c>
      <c r="ACV12">
        <f>IF(SUM(Dissimilarity!ACV15)&gt;0,1,IF(Dissimilarity!ACV15="X",1,0))</f>
        <v>0</v>
      </c>
      <c r="ACW12">
        <f>IF(SUM(Dissimilarity!ACW15)&gt;0,1,IF(Dissimilarity!ACW15="X",1,0))</f>
        <v>0</v>
      </c>
      <c r="ACX12">
        <f>IF(SUM(Dissimilarity!ACX15)&gt;0,1,IF(Dissimilarity!ACX15="X",1,0))</f>
        <v>0</v>
      </c>
      <c r="ACY12">
        <f>IF(SUM(Dissimilarity!ACY15)&gt;0,1,IF(Dissimilarity!ACY15="X",1,0))</f>
        <v>1</v>
      </c>
      <c r="ACZ12">
        <f>IF(SUM(Dissimilarity!ACZ15)&gt;0,1,IF(Dissimilarity!ACZ15="X",1,0))</f>
        <v>0</v>
      </c>
      <c r="ADA12">
        <f>IF(SUM(Dissimilarity!ADA15)&gt;0,1,IF(Dissimilarity!ADA15="X",1,0))</f>
        <v>0</v>
      </c>
      <c r="ADB12">
        <f>IF(SUM(Dissimilarity!ADB15)&gt;0,1,IF(Dissimilarity!ADB15="X",1,0))</f>
        <v>0</v>
      </c>
      <c r="ADC12">
        <f>IF(SUM(Dissimilarity!ADC15)&gt;0,1,IF(Dissimilarity!ADC15="X",1,0))</f>
        <v>1</v>
      </c>
      <c r="ADD12">
        <f>IF(SUM(Dissimilarity!ADD15)&gt;0,1,IF(Dissimilarity!ADD15="X",1,0))</f>
        <v>0</v>
      </c>
      <c r="ADE12">
        <f>IF(SUM(Dissimilarity!ADE15)&gt;0,1,IF(Dissimilarity!ADE15="X",1,0))</f>
        <v>0</v>
      </c>
      <c r="ADF12">
        <f>IF(SUM(Dissimilarity!ADF15)&gt;0,1,IF(Dissimilarity!ADF15="X",1,0))</f>
        <v>0</v>
      </c>
      <c r="ADG12">
        <f>IF(SUM(Dissimilarity!ADG15)&gt;0,1,IF(Dissimilarity!ADG15="X",1,0))</f>
        <v>1</v>
      </c>
      <c r="ADH12">
        <f>IF(SUM(Dissimilarity!ADH15)&gt;0,1,IF(Dissimilarity!ADH15="X",1,0))</f>
        <v>0</v>
      </c>
      <c r="ADI12">
        <f>IF(SUM(Dissimilarity!ADI15)&gt;0,1,IF(Dissimilarity!ADI15="X",1,0))</f>
        <v>0</v>
      </c>
      <c r="ADJ12">
        <f>IF(SUM(Dissimilarity!ADJ15)&gt;0,1,IF(Dissimilarity!ADJ15="X",1,0))</f>
        <v>0</v>
      </c>
      <c r="ADK12">
        <f>IF(SUM(Dissimilarity!ADK15)&gt;0,1,IF(Dissimilarity!ADK15="X",1,0))</f>
        <v>0</v>
      </c>
      <c r="ADL12">
        <f>IF(SUM(Dissimilarity!ADL15)&gt;0,1,IF(Dissimilarity!ADL15="X",1,0))</f>
        <v>0</v>
      </c>
      <c r="ADM12">
        <f>IF(SUM(Dissimilarity!ADM15)&gt;0,1,IF(Dissimilarity!ADM15="X",1,0))</f>
        <v>0</v>
      </c>
      <c r="ADN12">
        <f>IF(SUM(Dissimilarity!ADN15)&gt;0,1,IF(Dissimilarity!ADN15="X",1,0))</f>
        <v>0</v>
      </c>
      <c r="ADO12">
        <f>IF(SUM(Dissimilarity!ADO15)&gt;0,1,IF(Dissimilarity!ADO15="X",1,0))</f>
        <v>1</v>
      </c>
      <c r="ADP12">
        <f>IF(SUM(Dissimilarity!ADP15)&gt;0,1,IF(Dissimilarity!ADP15="X",1,0))</f>
        <v>0</v>
      </c>
      <c r="ADQ12">
        <f>IF(SUM(Dissimilarity!ADQ15)&gt;0,1,IF(Dissimilarity!ADQ15="X",1,0))</f>
        <v>0</v>
      </c>
      <c r="ADR12">
        <f>IF(SUM(Dissimilarity!ADR15)&gt;0,1,IF(Dissimilarity!ADR15="X",1,0))</f>
        <v>0</v>
      </c>
      <c r="ADS12">
        <f>IF(SUM(Dissimilarity!ADS15)&gt;0,1,IF(Dissimilarity!ADS15="X",1,0))</f>
        <v>0</v>
      </c>
      <c r="ADT12">
        <f>IF(SUM(Dissimilarity!ADT15)&gt;0,1,IF(Dissimilarity!ADT15="X",1,0))</f>
        <v>0</v>
      </c>
      <c r="ADU12">
        <f>IF(SUM(Dissimilarity!ADU15)&gt;0,1,IF(Dissimilarity!ADU15="X",1,0))</f>
        <v>0</v>
      </c>
      <c r="ADV12">
        <f>IF(SUM(Dissimilarity!ADV15)&gt;0,1,IF(Dissimilarity!ADV15="X",1,0))</f>
        <v>0</v>
      </c>
      <c r="ADW12">
        <f>IF(SUM(Dissimilarity!ADW15)&gt;0,1,IF(Dissimilarity!ADW15="X",1,0))</f>
        <v>0</v>
      </c>
      <c r="ADX12">
        <f>IF(SUM(Dissimilarity!ADX15)&gt;0,1,IF(Dissimilarity!ADX15="X",1,0))</f>
        <v>1</v>
      </c>
      <c r="ADY12">
        <f>IF(SUM(Dissimilarity!ADY15)&gt;0,1,IF(Dissimilarity!ADY15="X",1,0))</f>
        <v>0</v>
      </c>
      <c r="ADZ12">
        <f>IF(SUM(Dissimilarity!ADZ15)&gt;0,1,IF(Dissimilarity!ADZ15="X",1,0))</f>
        <v>0</v>
      </c>
      <c r="AEA12">
        <f>IF(SUM(Dissimilarity!AEA15)&gt;0,1,IF(Dissimilarity!AEA15="X",1,0))</f>
        <v>0</v>
      </c>
      <c r="AEB12">
        <f>IF(SUM(Dissimilarity!AEB15)&gt;0,1,IF(Dissimilarity!AEB15="X",1,0))</f>
        <v>0</v>
      </c>
      <c r="AEC12">
        <f>IF(SUM(Dissimilarity!AEC15)&gt;0,1,IF(Dissimilarity!AEC15="X",1,0))</f>
        <v>0</v>
      </c>
      <c r="AED12">
        <f>IF(SUM(Dissimilarity!AED15)&gt;0,1,IF(Dissimilarity!AED15="X",1,0))</f>
        <v>0</v>
      </c>
      <c r="AEE12">
        <f>IF(SUM(Dissimilarity!AEE15)&gt;0,1,IF(Dissimilarity!AEE15="X",1,0))</f>
        <v>0</v>
      </c>
      <c r="AEF12">
        <f>IF(SUM(Dissimilarity!AEF15)&gt;0,1,IF(Dissimilarity!AEF15="X",1,0))</f>
        <v>0</v>
      </c>
      <c r="AEG12">
        <f>IF(SUM(Dissimilarity!AEG15)&gt;0,1,IF(Dissimilarity!AEG15="X",1,0))</f>
        <v>0</v>
      </c>
      <c r="AEH12">
        <f>IF(SUM(Dissimilarity!AEH15)&gt;0,1,IF(Dissimilarity!AEH15="X",1,0))</f>
        <v>1</v>
      </c>
      <c r="AEI12">
        <f>IF(SUM(Dissimilarity!AEI15)&gt;0,1,IF(Dissimilarity!AEI15="X",1,0))</f>
        <v>0</v>
      </c>
      <c r="AEJ12">
        <f>IF(SUM(Dissimilarity!AEJ15)&gt;0,1,IF(Dissimilarity!AEJ15="X",1,0))</f>
        <v>0</v>
      </c>
      <c r="AEK12">
        <f>IF(SUM(Dissimilarity!AEK15)&gt;0,1,IF(Dissimilarity!AEK15="X",1,0))</f>
        <v>0</v>
      </c>
      <c r="AEL12">
        <f>IF(SUM(Dissimilarity!AEL15)&gt;0,1,IF(Dissimilarity!AEL15="X",1,0))</f>
        <v>0</v>
      </c>
      <c r="AEM12">
        <f>IF(SUM(Dissimilarity!AEM15)&gt;0,1,IF(Dissimilarity!AEM15="X",1,0))</f>
        <v>0</v>
      </c>
      <c r="AEN12">
        <f>IF(SUM(Dissimilarity!AEN15)&gt;0,1,IF(Dissimilarity!AEN15="X",1,0))</f>
        <v>0</v>
      </c>
      <c r="AEO12">
        <f>IF(SUM(Dissimilarity!AEO15)&gt;0,1,IF(Dissimilarity!AEO15="X",1,0))</f>
        <v>0</v>
      </c>
      <c r="AEP12">
        <f>IF(SUM(Dissimilarity!AEP15)&gt;0,1,IF(Dissimilarity!AEP15="X",1,0))</f>
        <v>0</v>
      </c>
      <c r="AEQ12">
        <f>IF(SUM(Dissimilarity!AEQ15)&gt;0,1,IF(Dissimilarity!AEQ15="X",1,0))</f>
        <v>0</v>
      </c>
      <c r="AER12">
        <f>IF(SUM(Dissimilarity!AER15)&gt;0,1,IF(Dissimilarity!AER15="X",1,0))</f>
        <v>0</v>
      </c>
      <c r="AES12">
        <f>IF(SUM(Dissimilarity!AES15)&gt;0,1,IF(Dissimilarity!AES15="X",1,0))</f>
        <v>0</v>
      </c>
      <c r="AET12">
        <f>IF(SUM(Dissimilarity!AET15)&gt;0,1,IF(Dissimilarity!AET15="X",1,0))</f>
        <v>0</v>
      </c>
      <c r="AEU12">
        <f>IF(SUM(Dissimilarity!AEU15)&gt;0,1,IF(Dissimilarity!AEU15="X",1,0))</f>
        <v>0</v>
      </c>
      <c r="AEV12">
        <f>IF(SUM(Dissimilarity!AEV15)&gt;0,1,IF(Dissimilarity!AEV15="X",1,0))</f>
        <v>0</v>
      </c>
      <c r="AEW12">
        <f>IF(SUM(Dissimilarity!AEW15)&gt;0,1,IF(Dissimilarity!AEW15="X",1,0))</f>
        <v>0</v>
      </c>
      <c r="AEX12">
        <f>IF(SUM(Dissimilarity!AEX15)&gt;0,1,IF(Dissimilarity!AEX15="X",1,0))</f>
        <v>0</v>
      </c>
      <c r="AEY12">
        <f>IF(SUM(Dissimilarity!AEY15)&gt;0,1,IF(Dissimilarity!AEY15="X",1,0))</f>
        <v>0</v>
      </c>
      <c r="AEZ12">
        <f>IF(SUM(Dissimilarity!AEZ15)&gt;0,1,IF(Dissimilarity!AEZ15="X",1,0))</f>
        <v>0</v>
      </c>
      <c r="AFA12">
        <f>IF(SUM(Dissimilarity!AFA15)&gt;0,1,IF(Dissimilarity!AFA15="X",1,0))</f>
        <v>0</v>
      </c>
      <c r="AFB12">
        <f>IF(SUM(Dissimilarity!AFB15)&gt;0,1,IF(Dissimilarity!AFB15="X",1,0))</f>
        <v>0</v>
      </c>
      <c r="AFC12">
        <f>IF(SUM(Dissimilarity!AFC15)&gt;0,1,IF(Dissimilarity!AFC15="X",1,0))</f>
        <v>0</v>
      </c>
      <c r="AFD12">
        <f>IF(SUM(Dissimilarity!AFD15)&gt;0,1,IF(Dissimilarity!AFD15="X",1,0))</f>
        <v>0</v>
      </c>
      <c r="AFE12">
        <f>IF(SUM(Dissimilarity!AFE15)&gt;0,1,IF(Dissimilarity!AFE15="X",1,0))</f>
        <v>0</v>
      </c>
      <c r="AFF12">
        <f>IF(SUM(Dissimilarity!AFF15)&gt;0,1,IF(Dissimilarity!AFF15="X",1,0))</f>
        <v>0</v>
      </c>
      <c r="AFG12">
        <f>IF(SUM(Dissimilarity!AFG15)&gt;0,1,IF(Dissimilarity!AFG15="X",1,0))</f>
        <v>0</v>
      </c>
      <c r="AFH12">
        <f>IF(SUM(Dissimilarity!AFH15)&gt;0,1,IF(Dissimilarity!AFH15="X",1,0))</f>
        <v>0</v>
      </c>
      <c r="AFI12">
        <f>IF(SUM(Dissimilarity!AFI15)&gt;0,1,IF(Dissimilarity!AFI15="X",1,0))</f>
        <v>0</v>
      </c>
      <c r="AFJ12">
        <f>IF(SUM(Dissimilarity!AFJ15)&gt;0,1,IF(Dissimilarity!AFJ15="X",1,0))</f>
        <v>0</v>
      </c>
      <c r="AFK12">
        <f>IF(SUM(Dissimilarity!AFK15)&gt;0,1,IF(Dissimilarity!AFK15="X",1,0))</f>
        <v>0</v>
      </c>
      <c r="AFL12">
        <f>IF(SUM(Dissimilarity!AFL15)&gt;0,1,IF(Dissimilarity!AFL15="X",1,0))</f>
        <v>0</v>
      </c>
      <c r="AFM12">
        <f>IF(SUM(Dissimilarity!AFM15)&gt;0,1,IF(Dissimilarity!AFM15="X",1,0))</f>
        <v>0</v>
      </c>
      <c r="AFN12">
        <f>IF(SUM(Dissimilarity!AFN15)&gt;0,1,IF(Dissimilarity!AFN15="X",1,0))</f>
        <v>1</v>
      </c>
      <c r="AFO12">
        <f>IF(SUM(Dissimilarity!AFO15)&gt;0,1,IF(Dissimilarity!AFO15="X",1,0))</f>
        <v>0</v>
      </c>
      <c r="AFP12">
        <f>IF(SUM(Dissimilarity!AFP15)&gt;0,1,IF(Dissimilarity!AFP15="X",1,0))</f>
        <v>0</v>
      </c>
      <c r="AFQ12">
        <f>IF(SUM(Dissimilarity!AFQ15)&gt;0,1,IF(Dissimilarity!AFQ15="X",1,0))</f>
        <v>0</v>
      </c>
      <c r="AFR12">
        <f>IF(SUM(Dissimilarity!AFR15)&gt;0,1,IF(Dissimilarity!AFR15="X",1,0))</f>
        <v>0</v>
      </c>
      <c r="AFS12">
        <f>IF(SUM(Dissimilarity!AFS15)&gt;0,1,IF(Dissimilarity!AFS15="X",1,0))</f>
        <v>0</v>
      </c>
      <c r="AFT12">
        <f>IF(SUM(Dissimilarity!AFT15)&gt;0,1,IF(Dissimilarity!AFT15="X",1,0))</f>
        <v>0</v>
      </c>
      <c r="AFU12">
        <f>IF(SUM(Dissimilarity!AFU15)&gt;0,1,IF(Dissimilarity!AFU15="X",1,0))</f>
        <v>0</v>
      </c>
      <c r="AFV12">
        <f>IF(SUM(Dissimilarity!AFV15)&gt;0,1,IF(Dissimilarity!AFV15="X",1,0))</f>
        <v>0</v>
      </c>
      <c r="AFW12">
        <f>IF(SUM(Dissimilarity!AFW15)&gt;0,1,IF(Dissimilarity!AFW15="X",1,0))</f>
        <v>0</v>
      </c>
      <c r="AFX12">
        <f>IF(SUM(Dissimilarity!AFX15)&gt;0,1,IF(Dissimilarity!AFX15="X",1,0))</f>
        <v>0</v>
      </c>
      <c r="AFY12">
        <f>IF(SUM(Dissimilarity!AFY15)&gt;0,1,IF(Dissimilarity!AFY15="X",1,0))</f>
        <v>0</v>
      </c>
      <c r="AFZ12">
        <f>IF(SUM(Dissimilarity!AFZ15)&gt;0,1,IF(Dissimilarity!AFZ15="X",1,0))</f>
        <v>0</v>
      </c>
      <c r="AGA12">
        <f>IF(SUM(Dissimilarity!AGA15)&gt;0,1,IF(Dissimilarity!AGA15="X",1,0))</f>
        <v>0</v>
      </c>
      <c r="AGB12">
        <f>IF(SUM(Dissimilarity!AGB15)&gt;0,1,IF(Dissimilarity!AGB15="X",1,0))</f>
        <v>0</v>
      </c>
      <c r="AGC12">
        <f>IF(SUM(Dissimilarity!AGC15)&gt;0,1,IF(Dissimilarity!AGC15="X",1,0))</f>
        <v>0</v>
      </c>
      <c r="AGD12">
        <f>IF(SUM(Dissimilarity!AGD15)&gt;0,1,IF(Dissimilarity!AGD15="X",1,0))</f>
        <v>0</v>
      </c>
      <c r="AGE12">
        <f>IF(SUM(Dissimilarity!AGE15)&gt;0,1,IF(Dissimilarity!AGE15="X",1,0))</f>
        <v>0</v>
      </c>
      <c r="AGF12">
        <f>IF(SUM(Dissimilarity!AGF15)&gt;0,1,IF(Dissimilarity!AGF15="X",1,0))</f>
        <v>0</v>
      </c>
      <c r="AGG12">
        <f>IF(SUM(Dissimilarity!AGG15)&gt;0,1,IF(Dissimilarity!AGG15="X",1,0))</f>
        <v>0</v>
      </c>
      <c r="AGH12">
        <f>IF(SUM(Dissimilarity!AGH15)&gt;0,1,IF(Dissimilarity!AGH15="X",1,0))</f>
        <v>0</v>
      </c>
      <c r="AGI12">
        <f>IF(SUM(Dissimilarity!AGI15)&gt;0,1,IF(Dissimilarity!AGI15="X",1,0))</f>
        <v>0</v>
      </c>
      <c r="AGJ12">
        <f>IF(SUM(Dissimilarity!AGJ15)&gt;0,1,IF(Dissimilarity!AGJ15="X",1,0))</f>
        <v>0</v>
      </c>
      <c r="AGK12">
        <f>IF(SUM(Dissimilarity!AGK15)&gt;0,1,IF(Dissimilarity!AGK15="X",1,0))</f>
        <v>0</v>
      </c>
      <c r="AGL12">
        <f>IF(SUM(Dissimilarity!AGL15)&gt;0,1,IF(Dissimilarity!AGL15="X",1,0))</f>
        <v>0</v>
      </c>
      <c r="AGM12">
        <f>IF(SUM(Dissimilarity!AGM15)&gt;0,1,IF(Dissimilarity!AGM15="X",1,0))</f>
        <v>0</v>
      </c>
      <c r="AGN12">
        <f>IF(SUM(Dissimilarity!AGN15)&gt;0,1,IF(Dissimilarity!AGN15="X",1,0))</f>
        <v>0</v>
      </c>
      <c r="AGO12">
        <f>IF(SUM(Dissimilarity!AGO15)&gt;0,1,IF(Dissimilarity!AGO15="X",1,0))</f>
        <v>0</v>
      </c>
      <c r="AGP12">
        <f>IF(SUM(Dissimilarity!AGP15)&gt;0,1,IF(Dissimilarity!AGP15="X",1,0))</f>
        <v>0</v>
      </c>
      <c r="AGQ12">
        <f>IF(SUM(Dissimilarity!AGQ15)&gt;0,1,IF(Dissimilarity!AGQ15="X",1,0))</f>
        <v>0</v>
      </c>
      <c r="AGR12">
        <f>IF(SUM(Dissimilarity!AGR15)&gt;0,1,IF(Dissimilarity!AGR15="X",1,0))</f>
        <v>0</v>
      </c>
      <c r="AGS12">
        <f>IF(SUM(Dissimilarity!AGS15)&gt;0,1,IF(Dissimilarity!AGS15="X",1,0))</f>
        <v>0</v>
      </c>
      <c r="AGT12">
        <f>IF(SUM(Dissimilarity!AGT15)&gt;0,1,IF(Dissimilarity!AGT15="X",1,0))</f>
        <v>0</v>
      </c>
      <c r="AGU12">
        <f>IF(SUM(Dissimilarity!AGU15)&gt;0,1,IF(Dissimilarity!AGU15="X",1,0))</f>
        <v>0</v>
      </c>
      <c r="AGV12">
        <f>IF(SUM(Dissimilarity!AGV15)&gt;0,1,IF(Dissimilarity!AGV15="X",1,0))</f>
        <v>0</v>
      </c>
      <c r="AGW12">
        <f>IF(SUM(Dissimilarity!AGW15)&gt;0,1,IF(Dissimilarity!AGW15="X",1,0))</f>
        <v>1</v>
      </c>
      <c r="AGX12">
        <f>IF(SUM(Dissimilarity!AGX15)&gt;0,1,IF(Dissimilarity!AGX15="X",1,0))</f>
        <v>0</v>
      </c>
      <c r="AGY12">
        <f>IF(SUM(Dissimilarity!AGY15)&gt;0,1,IF(Dissimilarity!AGY15="X",1,0))</f>
        <v>0</v>
      </c>
      <c r="AGZ12">
        <f>IF(SUM(Dissimilarity!AGZ15)&gt;0,1,IF(Dissimilarity!AGZ15="X",1,0))</f>
        <v>0</v>
      </c>
      <c r="AHA12">
        <f>IF(SUM(Dissimilarity!AHA15)&gt;0,1,IF(Dissimilarity!AHA15="X",1,0))</f>
        <v>0</v>
      </c>
      <c r="AHB12">
        <f>IF(SUM(Dissimilarity!AHB15)&gt;0,1,IF(Dissimilarity!AHB15="X",1,0))</f>
        <v>0</v>
      </c>
      <c r="AHC12">
        <f>IF(SUM(Dissimilarity!AHC15)&gt;0,1,IF(Dissimilarity!AHC15="X",1,0))</f>
        <v>1</v>
      </c>
      <c r="AHD12">
        <f>IF(SUM(Dissimilarity!AHD15)&gt;0,1,IF(Dissimilarity!AHD15="X",1,0))</f>
        <v>1</v>
      </c>
      <c r="AHE12">
        <f>IF(SUM(Dissimilarity!AHE15)&gt;0,1,IF(Dissimilarity!AHE15="X",1,0))</f>
        <v>0</v>
      </c>
      <c r="AHF12">
        <f>IF(SUM(Dissimilarity!AHF15)&gt;0,1,IF(Dissimilarity!AHF15="X",1,0))</f>
        <v>0</v>
      </c>
      <c r="AHG12">
        <f>IF(SUM(Dissimilarity!AHG15)&gt;0,1,IF(Dissimilarity!AHG15="X",1,0))</f>
        <v>0</v>
      </c>
      <c r="AHH12">
        <f>IF(SUM(Dissimilarity!AHH15)&gt;0,1,IF(Dissimilarity!AHH15="X",1,0))</f>
        <v>0</v>
      </c>
      <c r="AHI12">
        <f>IF(SUM(Dissimilarity!AHI15)&gt;0,1,IF(Dissimilarity!AHI15="X",1,0))</f>
        <v>0</v>
      </c>
      <c r="AHJ12">
        <f>IF(SUM(Dissimilarity!AHJ15)&gt;0,1,IF(Dissimilarity!AHJ15="X",1,0))</f>
        <v>0</v>
      </c>
      <c r="AHK12">
        <f>IF(SUM(Dissimilarity!AHK15)&gt;0,1,IF(Dissimilarity!AHK15="X",1,0))</f>
        <v>0</v>
      </c>
      <c r="AHL12">
        <f>IF(SUM(Dissimilarity!AHL15)&gt;0,1,IF(Dissimilarity!AHL15="X",1,0))</f>
        <v>0</v>
      </c>
      <c r="AHM12">
        <f>IF(SUM(Dissimilarity!AHM15)&gt;0,1,IF(Dissimilarity!AHM15="X",1,0))</f>
        <v>0</v>
      </c>
      <c r="AHN12">
        <f>IF(SUM(Dissimilarity!AHN15)&gt;0,1,IF(Dissimilarity!AHN15="X",1,0))</f>
        <v>0</v>
      </c>
      <c r="AHO12">
        <f>IF(SUM(Dissimilarity!AHO15)&gt;0,1,IF(Dissimilarity!AHO15="X",1,0))</f>
        <v>0</v>
      </c>
      <c r="AHP12">
        <f>IF(SUM(Dissimilarity!AHP15)&gt;0,1,IF(Dissimilarity!AHP15="X",1,0))</f>
        <v>0</v>
      </c>
      <c r="AHQ12">
        <f>IF(SUM(Dissimilarity!AHQ15)&gt;0,1,IF(Dissimilarity!AHQ15="X",1,0))</f>
        <v>0</v>
      </c>
      <c r="AHR12">
        <f>IF(SUM(Dissimilarity!AHR15)&gt;0,1,IF(Dissimilarity!AHR15="X",1,0))</f>
        <v>0</v>
      </c>
      <c r="AHS12">
        <f>IF(SUM(Dissimilarity!AHS15)&gt;0,1,IF(Dissimilarity!AHS15="X",1,0))</f>
        <v>0</v>
      </c>
      <c r="AHT12">
        <f>IF(SUM(Dissimilarity!AHT15)&gt;0,1,IF(Dissimilarity!AHT15="X",1,0))</f>
        <v>0</v>
      </c>
      <c r="AHU12">
        <f>IF(SUM(Dissimilarity!AHU15)&gt;0,1,IF(Dissimilarity!AHU15="X",1,0))</f>
        <v>0</v>
      </c>
      <c r="AHV12">
        <f>IF(SUM(Dissimilarity!AHV15)&gt;0,1,IF(Dissimilarity!AHV15="X",1,0))</f>
        <v>0</v>
      </c>
      <c r="AHW12">
        <f>IF(SUM(Dissimilarity!AHW15)&gt;0,1,IF(Dissimilarity!AHW15="X",1,0))</f>
        <v>0</v>
      </c>
      <c r="AHX12">
        <f>IF(SUM(Dissimilarity!AHX15)&gt;0,1,IF(Dissimilarity!AHX15="X",1,0))</f>
        <v>0</v>
      </c>
      <c r="AHY12">
        <f>IF(SUM(Dissimilarity!AHY15)&gt;0,1,IF(Dissimilarity!AHY15="X",1,0))</f>
        <v>0</v>
      </c>
      <c r="AHZ12">
        <f>IF(SUM(Dissimilarity!AHZ15)&gt;0,1,IF(Dissimilarity!AHZ15="X",1,0))</f>
        <v>0</v>
      </c>
      <c r="AIA12">
        <f>IF(SUM(Dissimilarity!AIA15)&gt;0,1,IF(Dissimilarity!AIA15="X",1,0))</f>
        <v>0</v>
      </c>
      <c r="AIB12">
        <f>IF(SUM(Dissimilarity!AIB15)&gt;0,1,IF(Dissimilarity!AIB15="X",1,0))</f>
        <v>0</v>
      </c>
      <c r="AIC12">
        <f>IF(SUM(Dissimilarity!AIC15)&gt;0,1,IF(Dissimilarity!AIC15="X",1,0))</f>
        <v>0</v>
      </c>
      <c r="AID12">
        <f>IF(SUM(Dissimilarity!AID15)&gt;0,1,IF(Dissimilarity!AID15="X",1,0))</f>
        <v>0</v>
      </c>
      <c r="AIE12">
        <f>IF(SUM(Dissimilarity!AIE15)&gt;0,1,IF(Dissimilarity!AIE15="X",1,0))</f>
        <v>0</v>
      </c>
      <c r="AIF12">
        <f>IF(SUM(Dissimilarity!AIF15)&gt;0,1,IF(Dissimilarity!AIF15="X",1,0))</f>
        <v>0</v>
      </c>
      <c r="AIG12">
        <f>IF(SUM(Dissimilarity!AIG15)&gt;0,1,IF(Dissimilarity!AIG15="X",1,0))</f>
        <v>0</v>
      </c>
      <c r="AIH12">
        <f>IF(SUM(Dissimilarity!AIH15)&gt;0,1,IF(Dissimilarity!AIH15="X",1,0))</f>
        <v>0</v>
      </c>
      <c r="AII12">
        <f>IF(SUM(Dissimilarity!AII15)&gt;0,1,IF(Dissimilarity!AII15="X",1,0))</f>
        <v>0</v>
      </c>
      <c r="AIJ12">
        <f>IF(SUM(Dissimilarity!AIJ15)&gt;0,1,IF(Dissimilarity!AIJ15="X",1,0))</f>
        <v>0</v>
      </c>
      <c r="AIK12">
        <f>IF(SUM(Dissimilarity!AIK15)&gt;0,1,IF(Dissimilarity!AIK15="X",1,0))</f>
        <v>0</v>
      </c>
      <c r="AIL12">
        <f>IF(SUM(Dissimilarity!AIL15)&gt;0,1,IF(Dissimilarity!AIL15="X",1,0))</f>
        <v>1</v>
      </c>
      <c r="AIM12">
        <f>IF(SUM(Dissimilarity!AIM15)&gt;0,1,IF(Dissimilarity!AIM15="X",1,0))</f>
        <v>0</v>
      </c>
      <c r="AIN12">
        <f>IF(SUM(Dissimilarity!AIN15)&gt;0,1,IF(Dissimilarity!AIN15="X",1,0))</f>
        <v>0</v>
      </c>
      <c r="AIO12">
        <f>IF(SUM(Dissimilarity!AIO15)&gt;0,1,IF(Dissimilarity!AIO15="X",1,0))</f>
        <v>0</v>
      </c>
      <c r="AIP12">
        <f>IF(SUM(Dissimilarity!AIP15)&gt;0,1,IF(Dissimilarity!AIP15="X",1,0))</f>
        <v>0</v>
      </c>
      <c r="AIQ12">
        <f>IF(SUM(Dissimilarity!AIQ15)&gt;0,1,IF(Dissimilarity!AIQ15="X",1,0))</f>
        <v>0</v>
      </c>
      <c r="AIR12">
        <f>IF(SUM(Dissimilarity!AIR15)&gt;0,1,IF(Dissimilarity!AIR15="X",1,0))</f>
        <v>0</v>
      </c>
      <c r="AIS12">
        <f>IF(SUM(Dissimilarity!AIS15)&gt;0,1,IF(Dissimilarity!AIS15="X",1,0))</f>
        <v>0</v>
      </c>
      <c r="AIT12">
        <f>IF(SUM(Dissimilarity!AIT15)&gt;0,1,IF(Dissimilarity!AIT15="X",1,0))</f>
        <v>1</v>
      </c>
      <c r="AIU12">
        <f>IF(SUM(Dissimilarity!AIU15)&gt;0,1,IF(Dissimilarity!AIU15="X",1,0))</f>
        <v>0</v>
      </c>
      <c r="AIV12">
        <f>IF(SUM(Dissimilarity!AIV15)&gt;0,1,IF(Dissimilarity!AIV15="X",1,0))</f>
        <v>1</v>
      </c>
      <c r="AIW12">
        <f>IF(SUM(Dissimilarity!AIW15)&gt;0,1,IF(Dissimilarity!AIW15="X",1,0))</f>
        <v>0</v>
      </c>
      <c r="AIX12">
        <f>IF(SUM(Dissimilarity!AIX15)&gt;0,1,IF(Dissimilarity!AIX15="X",1,0))</f>
        <v>1</v>
      </c>
      <c r="AIY12">
        <f>IF(SUM(Dissimilarity!AIY15)&gt;0,1,IF(Dissimilarity!AIY15="X",1,0))</f>
        <v>0</v>
      </c>
      <c r="AIZ12">
        <f>IF(SUM(Dissimilarity!AIZ15)&gt;0,1,IF(Dissimilarity!AIZ15="X",1,0))</f>
        <v>0</v>
      </c>
      <c r="AJA12">
        <f>IF(SUM(Dissimilarity!AJA15)&gt;0,1,IF(Dissimilarity!AJA15="X",1,0))</f>
        <v>0</v>
      </c>
      <c r="AJB12">
        <f>IF(SUM(Dissimilarity!AJB15)&gt;0,1,IF(Dissimilarity!AJB15="X",1,0))</f>
        <v>0</v>
      </c>
      <c r="AJC12">
        <f>IF(SUM(Dissimilarity!AJC15)&gt;0,1,IF(Dissimilarity!AJC15="X",1,0))</f>
        <v>1</v>
      </c>
      <c r="AJD12">
        <f>IF(SUM(Dissimilarity!AJD15)&gt;0,1,IF(Dissimilarity!AJD15="X",1,0))</f>
        <v>0</v>
      </c>
      <c r="AJE12">
        <f>IF(SUM(Dissimilarity!AJE15)&gt;0,1,IF(Dissimilarity!AJE15="X",1,0))</f>
        <v>0</v>
      </c>
      <c r="AJF12">
        <f>IF(SUM(Dissimilarity!AJF15)&gt;0,1,IF(Dissimilarity!AJF15="X",1,0))</f>
        <v>0</v>
      </c>
      <c r="AJG12">
        <f>IF(SUM(Dissimilarity!AJG15)&gt;0,1,IF(Dissimilarity!AJG15="X",1,0))</f>
        <v>0</v>
      </c>
      <c r="AJH12">
        <f>IF(SUM(Dissimilarity!AJH15)&gt;0,1,IF(Dissimilarity!AJH15="X",1,0))</f>
        <v>0</v>
      </c>
      <c r="AJI12">
        <f>IF(SUM(Dissimilarity!AJI15)&gt;0,1,IF(Dissimilarity!AJI15="X",1,0))</f>
        <v>0</v>
      </c>
      <c r="AJJ12">
        <f>IF(SUM(Dissimilarity!AJJ15)&gt;0,1,IF(Dissimilarity!AJJ15="X",1,0))</f>
        <v>0</v>
      </c>
      <c r="AJK12">
        <f>IF(SUM(Dissimilarity!AJK15)&gt;0,1,IF(Dissimilarity!AJK15="X",1,0))</f>
        <v>0</v>
      </c>
      <c r="AJL12">
        <f>IF(SUM(Dissimilarity!AJL15)&gt;0,1,IF(Dissimilarity!AJL15="X",1,0))</f>
        <v>0</v>
      </c>
      <c r="AJM12">
        <f>IF(SUM(Dissimilarity!AJM15)&gt;0,1,IF(Dissimilarity!AJM15="X",1,0))</f>
        <v>0</v>
      </c>
      <c r="AJN12">
        <f>IF(SUM(Dissimilarity!AJN15)&gt;0,1,IF(Dissimilarity!AJN15="X",1,0))</f>
        <v>0</v>
      </c>
      <c r="AJO12">
        <f>IF(SUM(Dissimilarity!AJO15)&gt;0,1,IF(Dissimilarity!AJO15="X",1,0))</f>
        <v>0</v>
      </c>
      <c r="AJP12">
        <f>IF(SUM(Dissimilarity!AJP15)&gt;0,1,IF(Dissimilarity!AJP15="X",1,0))</f>
        <v>0</v>
      </c>
      <c r="AJQ12">
        <f>IF(SUM(Dissimilarity!AJQ15)&gt;0,1,IF(Dissimilarity!AJQ15="X",1,0))</f>
        <v>0</v>
      </c>
      <c r="AJR12">
        <f>IF(SUM(Dissimilarity!AJR15)&gt;0,1,IF(Dissimilarity!AJR15="X",1,0))</f>
        <v>0</v>
      </c>
      <c r="AJS12">
        <f>IF(SUM(Dissimilarity!AJS15)&gt;0,1,IF(Dissimilarity!AJS15="X",1,0))</f>
        <v>0</v>
      </c>
      <c r="AJT12">
        <f>IF(SUM(Dissimilarity!AJT15)&gt;0,1,IF(Dissimilarity!AJT15="X",1,0))</f>
        <v>0</v>
      </c>
      <c r="AJU12">
        <f>IF(SUM(Dissimilarity!AJU15)&gt;0,1,IF(Dissimilarity!AJU15="X",1,0))</f>
        <v>0</v>
      </c>
      <c r="AJV12">
        <f>IF(SUM(Dissimilarity!AJV15)&gt;0,1,IF(Dissimilarity!AJV15="X",1,0))</f>
        <v>0</v>
      </c>
      <c r="AJW12">
        <f>IF(SUM(Dissimilarity!AJW15)&gt;0,1,IF(Dissimilarity!AJW15="X",1,0))</f>
        <v>0</v>
      </c>
      <c r="AJX12">
        <f>IF(SUM(Dissimilarity!AJX15)&gt;0,1,IF(Dissimilarity!AJX15="X",1,0))</f>
        <v>0</v>
      </c>
      <c r="AJY12">
        <f>IF(SUM(Dissimilarity!AJY15)&gt;0,1,IF(Dissimilarity!AJY15="X",1,0))</f>
        <v>0</v>
      </c>
      <c r="AJZ12">
        <f>IF(SUM(Dissimilarity!AJZ15)&gt;0,1,IF(Dissimilarity!AJZ15="X",1,0))</f>
        <v>0</v>
      </c>
      <c r="AKA12">
        <f>IF(SUM(Dissimilarity!AKA15)&gt;0,1,IF(Dissimilarity!AKA15="X",1,0))</f>
        <v>0</v>
      </c>
      <c r="AKB12">
        <f>IF(SUM(Dissimilarity!AKB15)&gt;0,1,IF(Dissimilarity!AKB15="X",1,0))</f>
        <v>0</v>
      </c>
      <c r="AKC12">
        <f>IF(SUM(Dissimilarity!AKC15)&gt;0,1,IF(Dissimilarity!AKC15="X",1,0))</f>
        <v>0</v>
      </c>
      <c r="AKD12">
        <f>IF(SUM(Dissimilarity!AKD15)&gt;0,1,IF(Dissimilarity!AKD15="X",1,0))</f>
        <v>0</v>
      </c>
      <c r="AKE12">
        <f>IF(SUM(Dissimilarity!AKE15)&gt;0,1,IF(Dissimilarity!AKE15="X",1,0))</f>
        <v>0</v>
      </c>
      <c r="AKF12">
        <f>IF(SUM(Dissimilarity!AKF15)&gt;0,1,IF(Dissimilarity!AKF15="X",1,0))</f>
        <v>0</v>
      </c>
      <c r="AKG12">
        <f>IF(SUM(Dissimilarity!AKG15)&gt;0,1,IF(Dissimilarity!AKG15="X",1,0))</f>
        <v>0</v>
      </c>
      <c r="AKH12">
        <f>IF(SUM(Dissimilarity!AKH15)&gt;0,1,IF(Dissimilarity!AKH15="X",1,0))</f>
        <v>0</v>
      </c>
      <c r="AKI12">
        <f>IF(SUM(Dissimilarity!AKI15)&gt;0,1,IF(Dissimilarity!AKI15="X",1,0))</f>
        <v>1</v>
      </c>
      <c r="AKJ12">
        <f>IF(SUM(Dissimilarity!AKJ15)&gt;0,1,IF(Dissimilarity!AKJ15="X",1,0))</f>
        <v>0</v>
      </c>
      <c r="AKK12">
        <f>IF(SUM(Dissimilarity!AKK15)&gt;0,1,IF(Dissimilarity!AKK15="X",1,0))</f>
        <v>0</v>
      </c>
      <c r="AKL12">
        <f>IF(SUM(Dissimilarity!AKL15)&gt;0,1,IF(Dissimilarity!AKL15="X",1,0))</f>
        <v>0</v>
      </c>
      <c r="AKM12">
        <f>IF(SUM(Dissimilarity!AKM15)&gt;0,1,IF(Dissimilarity!AKM15="X",1,0))</f>
        <v>0</v>
      </c>
      <c r="AKN12">
        <f>IF(SUM(Dissimilarity!AKN15)&gt;0,1,IF(Dissimilarity!AKN15="X",1,0))</f>
        <v>0</v>
      </c>
      <c r="AKO12">
        <f>IF(SUM(Dissimilarity!AKO15)&gt;0,1,IF(Dissimilarity!AKO15="X",1,0))</f>
        <v>0</v>
      </c>
      <c r="AKP12">
        <f>IF(SUM(Dissimilarity!AKP15)&gt;0,1,IF(Dissimilarity!AKP15="X",1,0))</f>
        <v>0</v>
      </c>
      <c r="AKQ12">
        <f>IF(SUM(Dissimilarity!AKQ15)&gt;0,1,IF(Dissimilarity!AKQ15="X",1,0))</f>
        <v>0</v>
      </c>
      <c r="AKR12">
        <f>IF(SUM(Dissimilarity!AKR15)&gt;0,1,IF(Dissimilarity!AKR15="X",1,0))</f>
        <v>0</v>
      </c>
      <c r="AKS12">
        <f>IF(SUM(Dissimilarity!AKS15)&gt;0,1,IF(Dissimilarity!AKS15="X",1,0))</f>
        <v>1</v>
      </c>
      <c r="AKT12">
        <f>IF(SUM(Dissimilarity!AKT15)&gt;0,1,IF(Dissimilarity!AKT15="X",1,0))</f>
        <v>1</v>
      </c>
    </row>
    <row r="13" spans="1:982" x14ac:dyDescent="0.3">
      <c r="A13" t="str">
        <f>Dissimilarity!A16</f>
        <v>Samothraki</v>
      </c>
      <c r="B13">
        <f>IF(SUM(Dissimilarity!B16)&gt;0,1,IF(Dissimilarity!B16="X",1,0))</f>
        <v>0</v>
      </c>
      <c r="C13">
        <f>IF(SUM(Dissimilarity!C16)&gt;0,1,IF(Dissimilarity!C16="X",1,0))</f>
        <v>0</v>
      </c>
      <c r="D13">
        <f>IF(SUM(Dissimilarity!D16)&gt;0,1,IF(Dissimilarity!D16="X",1,0))</f>
        <v>0</v>
      </c>
      <c r="E13">
        <f>IF(SUM(Dissimilarity!E16)&gt;0,1,IF(Dissimilarity!E16="X",1,0))</f>
        <v>0</v>
      </c>
      <c r="F13">
        <f>IF(SUM(Dissimilarity!F16)&gt;0,1,IF(Dissimilarity!F16="X",1,0))</f>
        <v>0</v>
      </c>
      <c r="G13">
        <f>IF(SUM(Dissimilarity!G16)&gt;0,1,IF(Dissimilarity!G16="X",1,0))</f>
        <v>0</v>
      </c>
      <c r="H13">
        <f>IF(SUM(Dissimilarity!H16)&gt;0,1,IF(Dissimilarity!H16="X",1,0))</f>
        <v>0</v>
      </c>
      <c r="I13">
        <f>IF(SUM(Dissimilarity!I16)&gt;0,1,IF(Dissimilarity!I16="X",1,0))</f>
        <v>0</v>
      </c>
      <c r="J13">
        <f>IF(SUM(Dissimilarity!J16)&gt;0,1,IF(Dissimilarity!J16="X",1,0))</f>
        <v>0</v>
      </c>
      <c r="K13">
        <f>IF(SUM(Dissimilarity!K16)&gt;0,1,IF(Dissimilarity!K16="X",1,0))</f>
        <v>0</v>
      </c>
      <c r="L13">
        <f>IF(SUM(Dissimilarity!L16)&gt;0,1,IF(Dissimilarity!L16="X",1,0))</f>
        <v>0</v>
      </c>
      <c r="M13">
        <f>IF(SUM(Dissimilarity!M16)&gt;0,1,IF(Dissimilarity!M16="X",1,0))</f>
        <v>0</v>
      </c>
      <c r="N13">
        <f>IF(SUM(Dissimilarity!N16)&gt;0,1,IF(Dissimilarity!N16="X",1,0))</f>
        <v>0</v>
      </c>
      <c r="O13">
        <f>IF(SUM(Dissimilarity!O16)&gt;0,1,IF(Dissimilarity!O16="X",1,0))</f>
        <v>0</v>
      </c>
      <c r="P13">
        <f>IF(SUM(Dissimilarity!P16)&gt;0,1,IF(Dissimilarity!P16="X",1,0))</f>
        <v>0</v>
      </c>
      <c r="Q13">
        <f>IF(SUM(Dissimilarity!Q16)&gt;0,1,IF(Dissimilarity!Q16="X",1,0))</f>
        <v>0</v>
      </c>
      <c r="R13">
        <f>IF(SUM(Dissimilarity!R16)&gt;0,1,IF(Dissimilarity!R16="X",1,0))</f>
        <v>0</v>
      </c>
      <c r="S13">
        <f>IF(SUM(Dissimilarity!S16)&gt;0,1,IF(Dissimilarity!S16="X",1,0))</f>
        <v>0</v>
      </c>
      <c r="T13">
        <f>IF(SUM(Dissimilarity!T16)&gt;0,1,IF(Dissimilarity!T16="X",1,0))</f>
        <v>0</v>
      </c>
      <c r="U13">
        <f>IF(SUM(Dissimilarity!U16)&gt;0,1,IF(Dissimilarity!U16="X",1,0))</f>
        <v>0</v>
      </c>
      <c r="V13">
        <f>IF(SUM(Dissimilarity!V16)&gt;0,1,IF(Dissimilarity!V16="X",1,0))</f>
        <v>0</v>
      </c>
      <c r="W13">
        <f>IF(SUM(Dissimilarity!W16)&gt;0,1,IF(Dissimilarity!W16="X",1,0))</f>
        <v>0</v>
      </c>
      <c r="X13">
        <f>IF(SUM(Dissimilarity!X16)&gt;0,1,IF(Dissimilarity!X16="X",1,0))</f>
        <v>0</v>
      </c>
      <c r="Y13">
        <f>IF(SUM(Dissimilarity!Y16)&gt;0,1,IF(Dissimilarity!Y16="X",1,0))</f>
        <v>0</v>
      </c>
      <c r="Z13">
        <f>IF(SUM(Dissimilarity!Z16)&gt;0,1,IF(Dissimilarity!Z16="X",1,0))</f>
        <v>0</v>
      </c>
      <c r="AA13">
        <f>IF(SUM(Dissimilarity!AA16)&gt;0,1,IF(Dissimilarity!AA16="X",1,0))</f>
        <v>0</v>
      </c>
      <c r="AB13">
        <f>IF(SUM(Dissimilarity!AB16)&gt;0,1,IF(Dissimilarity!AB16="X",1,0))</f>
        <v>0</v>
      </c>
      <c r="AC13">
        <f>IF(SUM(Dissimilarity!AC16)&gt;0,1,IF(Dissimilarity!AC16="X",1,0))</f>
        <v>0</v>
      </c>
      <c r="AD13">
        <f>IF(SUM(Dissimilarity!AD16)&gt;0,1,IF(Dissimilarity!AD16="X",1,0))</f>
        <v>0</v>
      </c>
      <c r="AE13">
        <f>IF(SUM(Dissimilarity!AE16)&gt;0,1,IF(Dissimilarity!AE16="X",1,0))</f>
        <v>0</v>
      </c>
      <c r="AF13">
        <f>IF(SUM(Dissimilarity!AF16)&gt;0,1,IF(Dissimilarity!AF16="X",1,0))</f>
        <v>0</v>
      </c>
      <c r="AG13">
        <f>IF(SUM(Dissimilarity!AG16)&gt;0,1,IF(Dissimilarity!AG16="X",1,0))</f>
        <v>0</v>
      </c>
      <c r="AH13">
        <f>IF(SUM(Dissimilarity!AH16)&gt;0,1,IF(Dissimilarity!AH16="X",1,0))</f>
        <v>0</v>
      </c>
      <c r="AI13">
        <f>IF(SUM(Dissimilarity!AI16)&gt;0,1,IF(Dissimilarity!AI16="X",1,0))</f>
        <v>0</v>
      </c>
      <c r="AJ13">
        <f>IF(SUM(Dissimilarity!AJ16)&gt;0,1,IF(Dissimilarity!AJ16="X",1,0))</f>
        <v>1</v>
      </c>
      <c r="AK13">
        <f>IF(SUM(Dissimilarity!AK16)&gt;0,1,IF(Dissimilarity!AK16="X",1,0))</f>
        <v>0</v>
      </c>
      <c r="AL13">
        <f>IF(SUM(Dissimilarity!AL16)&gt;0,1,IF(Dissimilarity!AL16="X",1,0))</f>
        <v>1</v>
      </c>
      <c r="AM13">
        <f>IF(SUM(Dissimilarity!AM16)&gt;0,1,IF(Dissimilarity!AM16="X",1,0))</f>
        <v>0</v>
      </c>
      <c r="AN13">
        <f>IF(SUM(Dissimilarity!AN16)&gt;0,1,IF(Dissimilarity!AN16="X",1,0))</f>
        <v>0</v>
      </c>
      <c r="AO13">
        <f>IF(SUM(Dissimilarity!AO16)&gt;0,1,IF(Dissimilarity!AO16="X",1,0))</f>
        <v>0</v>
      </c>
      <c r="AP13">
        <f>IF(SUM(Dissimilarity!AP16)&gt;0,1,IF(Dissimilarity!AP16="X",1,0))</f>
        <v>0</v>
      </c>
      <c r="AQ13">
        <f>IF(SUM(Dissimilarity!AQ16)&gt;0,1,IF(Dissimilarity!AQ16="X",1,0))</f>
        <v>0</v>
      </c>
      <c r="AR13">
        <f>IF(SUM(Dissimilarity!AR16)&gt;0,1,IF(Dissimilarity!AR16="X",1,0))</f>
        <v>0</v>
      </c>
      <c r="AS13">
        <f>IF(SUM(Dissimilarity!AS16)&gt;0,1,IF(Dissimilarity!AS16="X",1,0))</f>
        <v>0</v>
      </c>
      <c r="AT13">
        <f>IF(SUM(Dissimilarity!AT16)&gt;0,1,IF(Dissimilarity!AT16="X",1,0))</f>
        <v>0</v>
      </c>
      <c r="AU13">
        <f>IF(SUM(Dissimilarity!AU16)&gt;0,1,IF(Dissimilarity!AU16="X",1,0))</f>
        <v>0</v>
      </c>
      <c r="AV13">
        <f>IF(SUM(Dissimilarity!AV16)&gt;0,1,IF(Dissimilarity!AV16="X",1,0))</f>
        <v>0</v>
      </c>
      <c r="AW13">
        <f>IF(SUM(Dissimilarity!AW16)&gt;0,1,IF(Dissimilarity!AW16="X",1,0))</f>
        <v>0</v>
      </c>
      <c r="AX13">
        <f>IF(SUM(Dissimilarity!AX16)&gt;0,1,IF(Dissimilarity!AX16="X",1,0))</f>
        <v>1</v>
      </c>
      <c r="AY13">
        <f>IF(SUM(Dissimilarity!AY16)&gt;0,1,IF(Dissimilarity!AY16="X",1,0))</f>
        <v>0</v>
      </c>
      <c r="AZ13">
        <f>IF(SUM(Dissimilarity!AZ16)&gt;0,1,IF(Dissimilarity!AZ16="X",1,0))</f>
        <v>0</v>
      </c>
      <c r="BA13">
        <f>IF(SUM(Dissimilarity!BA16)&gt;0,1,IF(Dissimilarity!BA16="X",1,0))</f>
        <v>0</v>
      </c>
      <c r="BB13">
        <f>IF(SUM(Dissimilarity!BB16)&gt;0,1,IF(Dissimilarity!BB16="X",1,0))</f>
        <v>0</v>
      </c>
      <c r="BC13">
        <f>IF(SUM(Dissimilarity!BC16)&gt;0,1,IF(Dissimilarity!BC16="X",1,0))</f>
        <v>0</v>
      </c>
      <c r="BD13">
        <f>IF(SUM(Dissimilarity!BD16)&gt;0,1,IF(Dissimilarity!BD16="X",1,0))</f>
        <v>1</v>
      </c>
      <c r="BE13">
        <f>IF(SUM(Dissimilarity!BE16)&gt;0,1,IF(Dissimilarity!BE16="X",1,0))</f>
        <v>0</v>
      </c>
      <c r="BF13">
        <f>IF(SUM(Dissimilarity!BF16)&gt;0,1,IF(Dissimilarity!BF16="X",1,0))</f>
        <v>0</v>
      </c>
      <c r="BG13">
        <f>IF(SUM(Dissimilarity!BG16)&gt;0,1,IF(Dissimilarity!BG16="X",1,0))</f>
        <v>0</v>
      </c>
      <c r="BH13">
        <f>IF(SUM(Dissimilarity!BH16)&gt;0,1,IF(Dissimilarity!BH16="X",1,0))</f>
        <v>0</v>
      </c>
      <c r="BI13">
        <f>IF(SUM(Dissimilarity!BI16)&gt;0,1,IF(Dissimilarity!BI16="X",1,0))</f>
        <v>0</v>
      </c>
      <c r="BJ13">
        <f>IF(SUM(Dissimilarity!BJ16)&gt;0,1,IF(Dissimilarity!BJ16="X",1,0))</f>
        <v>0</v>
      </c>
      <c r="BK13">
        <f>IF(SUM(Dissimilarity!BK16)&gt;0,1,IF(Dissimilarity!BK16="X",1,0))</f>
        <v>0</v>
      </c>
      <c r="BL13">
        <f>IF(SUM(Dissimilarity!BL16)&gt;0,1,IF(Dissimilarity!BL16="X",1,0))</f>
        <v>0</v>
      </c>
      <c r="BM13">
        <f>IF(SUM(Dissimilarity!BM16)&gt;0,1,IF(Dissimilarity!BM16="X",1,0))</f>
        <v>0</v>
      </c>
      <c r="BN13">
        <f>IF(SUM(Dissimilarity!BN16)&gt;0,1,IF(Dissimilarity!BN16="X",1,0))</f>
        <v>0</v>
      </c>
      <c r="BO13">
        <f>IF(SUM(Dissimilarity!BO16)&gt;0,1,IF(Dissimilarity!BO16="X",1,0))</f>
        <v>0</v>
      </c>
      <c r="BP13">
        <f>IF(SUM(Dissimilarity!BP16)&gt;0,1,IF(Dissimilarity!BP16="X",1,0))</f>
        <v>0</v>
      </c>
      <c r="BQ13">
        <f>IF(SUM(Dissimilarity!BQ16)&gt;0,1,IF(Dissimilarity!BQ16="X",1,0))</f>
        <v>0</v>
      </c>
      <c r="BR13">
        <f>IF(SUM(Dissimilarity!BR16)&gt;0,1,IF(Dissimilarity!BR16="X",1,0))</f>
        <v>0</v>
      </c>
      <c r="BS13">
        <f>IF(SUM(Dissimilarity!BS16)&gt;0,1,IF(Dissimilarity!BS16="X",1,0))</f>
        <v>0</v>
      </c>
      <c r="BT13">
        <f>IF(SUM(Dissimilarity!BT16)&gt;0,1,IF(Dissimilarity!BT16="X",1,0))</f>
        <v>0</v>
      </c>
      <c r="BU13">
        <f>IF(SUM(Dissimilarity!BU16)&gt;0,1,IF(Dissimilarity!BU16="X",1,0))</f>
        <v>0</v>
      </c>
      <c r="BV13">
        <f>IF(SUM(Dissimilarity!BV16)&gt;0,1,IF(Dissimilarity!BV16="X",1,0))</f>
        <v>0</v>
      </c>
      <c r="BW13">
        <f>IF(SUM(Dissimilarity!BW16)&gt;0,1,IF(Dissimilarity!BW16="X",1,0))</f>
        <v>0</v>
      </c>
      <c r="BX13">
        <f>IF(SUM(Dissimilarity!BX16)&gt;0,1,IF(Dissimilarity!BX16="X",1,0))</f>
        <v>0</v>
      </c>
      <c r="BY13">
        <f>IF(SUM(Dissimilarity!BY16)&gt;0,1,IF(Dissimilarity!BY16="X",1,0))</f>
        <v>0</v>
      </c>
      <c r="BZ13">
        <f>IF(SUM(Dissimilarity!BZ16)&gt;0,1,IF(Dissimilarity!BZ16="X",1,0))</f>
        <v>0</v>
      </c>
      <c r="CA13">
        <f>IF(SUM(Dissimilarity!CA16)&gt;0,1,IF(Dissimilarity!CA16="X",1,0))</f>
        <v>0</v>
      </c>
      <c r="CB13">
        <f>IF(SUM(Dissimilarity!CB16)&gt;0,1,IF(Dissimilarity!CB16="X",1,0))</f>
        <v>0</v>
      </c>
      <c r="CC13">
        <f>IF(SUM(Dissimilarity!CC16)&gt;0,1,IF(Dissimilarity!CC16="X",1,0))</f>
        <v>1</v>
      </c>
      <c r="CD13">
        <f>IF(SUM(Dissimilarity!CD16)&gt;0,1,IF(Dissimilarity!CD16="X",1,0))</f>
        <v>0</v>
      </c>
      <c r="CE13">
        <f>IF(SUM(Dissimilarity!CE16)&gt;0,1,IF(Dissimilarity!CE16="X",1,0))</f>
        <v>0</v>
      </c>
      <c r="CF13">
        <f>IF(SUM(Dissimilarity!CF16)&gt;0,1,IF(Dissimilarity!CF16="X",1,0))</f>
        <v>0</v>
      </c>
      <c r="CG13">
        <f>IF(SUM(Dissimilarity!CG16)&gt;0,1,IF(Dissimilarity!CG16="X",1,0))</f>
        <v>0</v>
      </c>
      <c r="CH13">
        <f>IF(SUM(Dissimilarity!CH16)&gt;0,1,IF(Dissimilarity!CH16="X",1,0))</f>
        <v>0</v>
      </c>
      <c r="CI13">
        <f>IF(SUM(Dissimilarity!CI16)&gt;0,1,IF(Dissimilarity!CI16="X",1,0))</f>
        <v>0</v>
      </c>
      <c r="CJ13">
        <f>IF(SUM(Dissimilarity!CJ16)&gt;0,1,IF(Dissimilarity!CJ16="X",1,0))</f>
        <v>0</v>
      </c>
      <c r="CK13">
        <f>IF(SUM(Dissimilarity!CK16)&gt;0,1,IF(Dissimilarity!CK16="X",1,0))</f>
        <v>0</v>
      </c>
      <c r="CL13">
        <f>IF(SUM(Dissimilarity!CL16)&gt;0,1,IF(Dissimilarity!CL16="X",1,0))</f>
        <v>1</v>
      </c>
      <c r="CM13">
        <f>IF(SUM(Dissimilarity!CM16)&gt;0,1,IF(Dissimilarity!CM16="X",1,0))</f>
        <v>0</v>
      </c>
      <c r="CN13">
        <f>IF(SUM(Dissimilarity!CN16)&gt;0,1,IF(Dissimilarity!CN16="X",1,0))</f>
        <v>1</v>
      </c>
      <c r="CO13">
        <f>IF(SUM(Dissimilarity!CO16)&gt;0,1,IF(Dissimilarity!CO16="X",1,0))</f>
        <v>0</v>
      </c>
      <c r="CP13">
        <f>IF(SUM(Dissimilarity!CP16)&gt;0,1,IF(Dissimilarity!CP16="X",1,0))</f>
        <v>0</v>
      </c>
      <c r="CQ13">
        <f>IF(SUM(Dissimilarity!CQ16)&gt;0,1,IF(Dissimilarity!CQ16="X",1,0))</f>
        <v>0</v>
      </c>
      <c r="CR13">
        <f>IF(SUM(Dissimilarity!CR16)&gt;0,1,IF(Dissimilarity!CR16="X",1,0))</f>
        <v>0</v>
      </c>
      <c r="CS13">
        <f>IF(SUM(Dissimilarity!CS16)&gt;0,1,IF(Dissimilarity!CS16="X",1,0))</f>
        <v>0</v>
      </c>
      <c r="CT13">
        <f>IF(SUM(Dissimilarity!CT16)&gt;0,1,IF(Dissimilarity!CT16="X",1,0))</f>
        <v>0</v>
      </c>
      <c r="CU13">
        <f>IF(SUM(Dissimilarity!CU16)&gt;0,1,IF(Dissimilarity!CU16="X",1,0))</f>
        <v>0</v>
      </c>
      <c r="CV13">
        <f>IF(SUM(Dissimilarity!CV16)&gt;0,1,IF(Dissimilarity!CV16="X",1,0))</f>
        <v>0</v>
      </c>
      <c r="CW13">
        <f>IF(SUM(Dissimilarity!CW16)&gt;0,1,IF(Dissimilarity!CW16="X",1,0))</f>
        <v>0</v>
      </c>
      <c r="CX13">
        <f>IF(SUM(Dissimilarity!CX16)&gt;0,1,IF(Dissimilarity!CX16="X",1,0))</f>
        <v>0</v>
      </c>
      <c r="CY13">
        <f>IF(SUM(Dissimilarity!CY16)&gt;0,1,IF(Dissimilarity!CY16="X",1,0))</f>
        <v>0</v>
      </c>
      <c r="CZ13">
        <f>IF(SUM(Dissimilarity!CZ16)&gt;0,1,IF(Dissimilarity!CZ16="X",1,0))</f>
        <v>0</v>
      </c>
      <c r="DA13">
        <f>IF(SUM(Dissimilarity!DA16)&gt;0,1,IF(Dissimilarity!DA16="X",1,0))</f>
        <v>0</v>
      </c>
      <c r="DB13">
        <f>IF(SUM(Dissimilarity!DB16)&gt;0,1,IF(Dissimilarity!DB16="X",1,0))</f>
        <v>0</v>
      </c>
      <c r="DC13">
        <f>IF(SUM(Dissimilarity!DC16)&gt;0,1,IF(Dissimilarity!DC16="X",1,0))</f>
        <v>0</v>
      </c>
      <c r="DD13">
        <f>IF(SUM(Dissimilarity!DD16)&gt;0,1,IF(Dissimilarity!DD16="X",1,0))</f>
        <v>1</v>
      </c>
      <c r="DE13">
        <f>IF(SUM(Dissimilarity!DE16)&gt;0,1,IF(Dissimilarity!DE16="X",1,0))</f>
        <v>0</v>
      </c>
      <c r="DF13">
        <f>IF(SUM(Dissimilarity!DF16)&gt;0,1,IF(Dissimilarity!DF16="X",1,0))</f>
        <v>0</v>
      </c>
      <c r="DG13">
        <f>IF(SUM(Dissimilarity!DG16)&gt;0,1,IF(Dissimilarity!DG16="X",1,0))</f>
        <v>0</v>
      </c>
      <c r="DH13">
        <f>IF(SUM(Dissimilarity!DH16)&gt;0,1,IF(Dissimilarity!DH16="X",1,0))</f>
        <v>0</v>
      </c>
      <c r="DI13">
        <f>IF(SUM(Dissimilarity!DI16)&gt;0,1,IF(Dissimilarity!DI16="X",1,0))</f>
        <v>0</v>
      </c>
      <c r="DJ13">
        <f>IF(SUM(Dissimilarity!DJ16)&gt;0,1,IF(Dissimilarity!DJ16="X",1,0))</f>
        <v>0</v>
      </c>
      <c r="DK13">
        <f>IF(SUM(Dissimilarity!DK16)&gt;0,1,IF(Dissimilarity!DK16="X",1,0))</f>
        <v>0</v>
      </c>
      <c r="DL13">
        <f>IF(SUM(Dissimilarity!DL16)&gt;0,1,IF(Dissimilarity!DL16="X",1,0))</f>
        <v>0</v>
      </c>
      <c r="DM13">
        <f>IF(SUM(Dissimilarity!DM16)&gt;0,1,IF(Dissimilarity!DM16="X",1,0))</f>
        <v>0</v>
      </c>
      <c r="DN13">
        <f>IF(SUM(Dissimilarity!DN16)&gt;0,1,IF(Dissimilarity!DN16="X",1,0))</f>
        <v>0</v>
      </c>
      <c r="DO13">
        <f>IF(SUM(Dissimilarity!DO16)&gt;0,1,IF(Dissimilarity!DO16="X",1,0))</f>
        <v>0</v>
      </c>
      <c r="DP13">
        <f>IF(SUM(Dissimilarity!DP16)&gt;0,1,IF(Dissimilarity!DP16="X",1,0))</f>
        <v>0</v>
      </c>
      <c r="DQ13">
        <f>IF(SUM(Dissimilarity!DQ16)&gt;0,1,IF(Dissimilarity!DQ16="X",1,0))</f>
        <v>0</v>
      </c>
      <c r="DR13">
        <f>IF(SUM(Dissimilarity!DR16)&gt;0,1,IF(Dissimilarity!DR16="X",1,0))</f>
        <v>0</v>
      </c>
      <c r="DS13">
        <f>IF(SUM(Dissimilarity!DS16)&gt;0,1,IF(Dissimilarity!DS16="X",1,0))</f>
        <v>0</v>
      </c>
      <c r="DT13">
        <f>IF(SUM(Dissimilarity!DT16)&gt;0,1,IF(Dissimilarity!DT16="X",1,0))</f>
        <v>0</v>
      </c>
      <c r="DU13">
        <f>IF(SUM(Dissimilarity!DU16)&gt;0,1,IF(Dissimilarity!DU16="X",1,0))</f>
        <v>1</v>
      </c>
      <c r="DV13">
        <f>IF(SUM(Dissimilarity!DV16)&gt;0,1,IF(Dissimilarity!DV16="X",1,0))</f>
        <v>0</v>
      </c>
      <c r="DW13">
        <f>IF(SUM(Dissimilarity!DW16)&gt;0,1,IF(Dissimilarity!DW16="X",1,0))</f>
        <v>0</v>
      </c>
      <c r="DX13">
        <f>IF(SUM(Dissimilarity!DX16)&gt;0,1,IF(Dissimilarity!DX16="X",1,0))</f>
        <v>0</v>
      </c>
      <c r="DY13">
        <f>IF(SUM(Dissimilarity!DY16)&gt;0,1,IF(Dissimilarity!DY16="X",1,0))</f>
        <v>0</v>
      </c>
      <c r="DZ13">
        <f>IF(SUM(Dissimilarity!DZ16)&gt;0,1,IF(Dissimilarity!DZ16="X",1,0))</f>
        <v>0</v>
      </c>
      <c r="EA13">
        <f>IF(SUM(Dissimilarity!EA16)&gt;0,1,IF(Dissimilarity!EA16="X",1,0))</f>
        <v>0</v>
      </c>
      <c r="EB13">
        <f>IF(SUM(Dissimilarity!EB16)&gt;0,1,IF(Dissimilarity!EB16="X",1,0))</f>
        <v>0</v>
      </c>
      <c r="EC13">
        <f>IF(SUM(Dissimilarity!EC16)&gt;0,1,IF(Dissimilarity!EC16="X",1,0))</f>
        <v>0</v>
      </c>
      <c r="ED13">
        <f>IF(SUM(Dissimilarity!ED16)&gt;0,1,IF(Dissimilarity!ED16="X",1,0))</f>
        <v>0</v>
      </c>
      <c r="EE13">
        <f>IF(SUM(Dissimilarity!EE16)&gt;0,1,IF(Dissimilarity!EE16="X",1,0))</f>
        <v>0</v>
      </c>
      <c r="EF13">
        <f>IF(SUM(Dissimilarity!EF16)&gt;0,1,IF(Dissimilarity!EF16="X",1,0))</f>
        <v>0</v>
      </c>
      <c r="EG13">
        <f>IF(SUM(Dissimilarity!EG16)&gt;0,1,IF(Dissimilarity!EG16="X",1,0))</f>
        <v>0</v>
      </c>
      <c r="EH13">
        <f>IF(SUM(Dissimilarity!EH16)&gt;0,1,IF(Dissimilarity!EH16="X",1,0))</f>
        <v>0</v>
      </c>
      <c r="EI13">
        <f>IF(SUM(Dissimilarity!EI16)&gt;0,1,IF(Dissimilarity!EI16="X",1,0))</f>
        <v>0</v>
      </c>
      <c r="EJ13">
        <f>IF(SUM(Dissimilarity!EJ16)&gt;0,1,IF(Dissimilarity!EJ16="X",1,0))</f>
        <v>0</v>
      </c>
      <c r="EK13">
        <f>IF(SUM(Dissimilarity!EK16)&gt;0,1,IF(Dissimilarity!EK16="X",1,0))</f>
        <v>0</v>
      </c>
      <c r="EL13">
        <f>IF(SUM(Dissimilarity!EL16)&gt;0,1,IF(Dissimilarity!EL16="X",1,0))</f>
        <v>0</v>
      </c>
      <c r="EM13">
        <f>IF(SUM(Dissimilarity!EM16)&gt;0,1,IF(Dissimilarity!EM16="X",1,0))</f>
        <v>0</v>
      </c>
      <c r="EN13">
        <f>IF(SUM(Dissimilarity!EN16)&gt;0,1,IF(Dissimilarity!EN16="X",1,0))</f>
        <v>0</v>
      </c>
      <c r="EO13">
        <f>IF(SUM(Dissimilarity!EO16)&gt;0,1,IF(Dissimilarity!EO16="X",1,0))</f>
        <v>0</v>
      </c>
      <c r="EP13">
        <f>IF(SUM(Dissimilarity!EP16)&gt;0,1,IF(Dissimilarity!EP16="X",1,0))</f>
        <v>0</v>
      </c>
      <c r="EQ13">
        <f>IF(SUM(Dissimilarity!EQ16)&gt;0,1,IF(Dissimilarity!EQ16="X",1,0))</f>
        <v>0</v>
      </c>
      <c r="ER13">
        <f>IF(SUM(Dissimilarity!ER16)&gt;0,1,IF(Dissimilarity!ER16="X",1,0))</f>
        <v>0</v>
      </c>
      <c r="ES13">
        <f>IF(SUM(Dissimilarity!ES16)&gt;0,1,IF(Dissimilarity!ES16="X",1,0))</f>
        <v>0</v>
      </c>
      <c r="ET13">
        <f>IF(SUM(Dissimilarity!ET16)&gt;0,1,IF(Dissimilarity!ET16="X",1,0))</f>
        <v>0</v>
      </c>
      <c r="EU13">
        <f>IF(SUM(Dissimilarity!EU16)&gt;0,1,IF(Dissimilarity!EU16="X",1,0))</f>
        <v>0</v>
      </c>
      <c r="EV13">
        <f>IF(SUM(Dissimilarity!EV16)&gt;0,1,IF(Dissimilarity!EV16="X",1,0))</f>
        <v>0</v>
      </c>
      <c r="EW13">
        <f>IF(SUM(Dissimilarity!EW16)&gt;0,1,IF(Dissimilarity!EW16="X",1,0))</f>
        <v>0</v>
      </c>
      <c r="EX13">
        <f>IF(SUM(Dissimilarity!EX16)&gt;0,1,IF(Dissimilarity!EX16="X",1,0))</f>
        <v>0</v>
      </c>
      <c r="EY13">
        <f>IF(SUM(Dissimilarity!EY16)&gt;0,1,IF(Dissimilarity!EY16="X",1,0))</f>
        <v>0</v>
      </c>
      <c r="EZ13">
        <f>IF(SUM(Dissimilarity!EZ16)&gt;0,1,IF(Dissimilarity!EZ16="X",1,0))</f>
        <v>0</v>
      </c>
      <c r="FA13">
        <f>IF(SUM(Dissimilarity!FA16)&gt;0,1,IF(Dissimilarity!FA16="X",1,0))</f>
        <v>0</v>
      </c>
      <c r="FB13">
        <f>IF(SUM(Dissimilarity!FB16)&gt;0,1,IF(Dissimilarity!FB16="X",1,0))</f>
        <v>0</v>
      </c>
      <c r="FC13">
        <f>IF(SUM(Dissimilarity!FC16)&gt;0,1,IF(Dissimilarity!FC16="X",1,0))</f>
        <v>0</v>
      </c>
      <c r="FD13">
        <f>IF(SUM(Dissimilarity!FD16)&gt;0,1,IF(Dissimilarity!FD16="X",1,0))</f>
        <v>0</v>
      </c>
      <c r="FE13">
        <f>IF(SUM(Dissimilarity!FE16)&gt;0,1,IF(Dissimilarity!FE16="X",1,0))</f>
        <v>0</v>
      </c>
      <c r="FF13">
        <f>IF(SUM(Dissimilarity!FF16)&gt;0,1,IF(Dissimilarity!FF16="X",1,0))</f>
        <v>0</v>
      </c>
      <c r="FG13">
        <f>IF(SUM(Dissimilarity!FG16)&gt;0,1,IF(Dissimilarity!FG16="X",1,0))</f>
        <v>0</v>
      </c>
      <c r="FH13">
        <f>IF(SUM(Dissimilarity!FH16)&gt;0,1,IF(Dissimilarity!FH16="X",1,0))</f>
        <v>0</v>
      </c>
      <c r="FI13">
        <f>IF(SUM(Dissimilarity!FI16)&gt;0,1,IF(Dissimilarity!FI16="X",1,0))</f>
        <v>0</v>
      </c>
      <c r="FJ13">
        <f>IF(SUM(Dissimilarity!FJ16)&gt;0,1,IF(Dissimilarity!FJ16="X",1,0))</f>
        <v>0</v>
      </c>
      <c r="FK13">
        <f>IF(SUM(Dissimilarity!FK16)&gt;0,1,IF(Dissimilarity!FK16="X",1,0))</f>
        <v>0</v>
      </c>
      <c r="FL13">
        <f>IF(SUM(Dissimilarity!FL16)&gt;0,1,IF(Dissimilarity!FL16="X",1,0))</f>
        <v>0</v>
      </c>
      <c r="FM13">
        <f>IF(SUM(Dissimilarity!FM16)&gt;0,1,IF(Dissimilarity!FM16="X",1,0))</f>
        <v>0</v>
      </c>
      <c r="FN13">
        <f>IF(SUM(Dissimilarity!FN16)&gt;0,1,IF(Dissimilarity!FN16="X",1,0))</f>
        <v>0</v>
      </c>
      <c r="FO13">
        <f>IF(SUM(Dissimilarity!FO16)&gt;0,1,IF(Dissimilarity!FO16="X",1,0))</f>
        <v>0</v>
      </c>
      <c r="FP13">
        <f>IF(SUM(Dissimilarity!FP16)&gt;0,1,IF(Dissimilarity!FP16="X",1,0))</f>
        <v>0</v>
      </c>
      <c r="FQ13">
        <f>IF(SUM(Dissimilarity!FQ16)&gt;0,1,IF(Dissimilarity!FQ16="X",1,0))</f>
        <v>0</v>
      </c>
      <c r="FR13">
        <f>IF(SUM(Dissimilarity!FR16)&gt;0,1,IF(Dissimilarity!FR16="X",1,0))</f>
        <v>0</v>
      </c>
      <c r="FS13">
        <f>IF(SUM(Dissimilarity!FS16)&gt;0,1,IF(Dissimilarity!FS16="X",1,0))</f>
        <v>0</v>
      </c>
      <c r="FT13">
        <f>IF(SUM(Dissimilarity!FT16)&gt;0,1,IF(Dissimilarity!FT16="X",1,0))</f>
        <v>0</v>
      </c>
      <c r="FU13">
        <f>IF(SUM(Dissimilarity!FU16)&gt;0,1,IF(Dissimilarity!FU16="X",1,0))</f>
        <v>0</v>
      </c>
      <c r="FV13">
        <f>IF(SUM(Dissimilarity!FV16)&gt;0,1,IF(Dissimilarity!FV16="X",1,0))</f>
        <v>0</v>
      </c>
      <c r="FW13">
        <f>IF(SUM(Dissimilarity!FW16)&gt;0,1,IF(Dissimilarity!FW16="X",1,0))</f>
        <v>1</v>
      </c>
      <c r="FX13">
        <f>IF(SUM(Dissimilarity!FX16)&gt;0,1,IF(Dissimilarity!FX16="X",1,0))</f>
        <v>0</v>
      </c>
      <c r="FY13">
        <f>IF(SUM(Dissimilarity!FY16)&gt;0,1,IF(Dissimilarity!FY16="X",1,0))</f>
        <v>0</v>
      </c>
      <c r="FZ13">
        <f>IF(SUM(Dissimilarity!FZ16)&gt;0,1,IF(Dissimilarity!FZ16="X",1,0))</f>
        <v>0</v>
      </c>
      <c r="GA13">
        <f>IF(SUM(Dissimilarity!GA16)&gt;0,1,IF(Dissimilarity!GA16="X",1,0))</f>
        <v>0</v>
      </c>
      <c r="GB13">
        <f>IF(SUM(Dissimilarity!GB16)&gt;0,1,IF(Dissimilarity!GB16="X",1,0))</f>
        <v>0</v>
      </c>
      <c r="GC13">
        <f>IF(SUM(Dissimilarity!GC16)&gt;0,1,IF(Dissimilarity!GC16="X",1,0))</f>
        <v>0</v>
      </c>
      <c r="GD13">
        <f>IF(SUM(Dissimilarity!GD16)&gt;0,1,IF(Dissimilarity!GD16="X",1,0))</f>
        <v>0</v>
      </c>
      <c r="GE13">
        <f>IF(SUM(Dissimilarity!GE16)&gt;0,1,IF(Dissimilarity!GE16="X",1,0))</f>
        <v>0</v>
      </c>
      <c r="GF13">
        <f>IF(SUM(Dissimilarity!GF16)&gt;0,1,IF(Dissimilarity!GF16="X",1,0))</f>
        <v>0</v>
      </c>
      <c r="GG13">
        <f>IF(SUM(Dissimilarity!GG16)&gt;0,1,IF(Dissimilarity!GG16="X",1,0))</f>
        <v>0</v>
      </c>
      <c r="GH13">
        <f>IF(SUM(Dissimilarity!GH16)&gt;0,1,IF(Dissimilarity!GH16="X",1,0))</f>
        <v>1</v>
      </c>
      <c r="GI13">
        <f>IF(SUM(Dissimilarity!GI16)&gt;0,1,IF(Dissimilarity!GI16="X",1,0))</f>
        <v>0</v>
      </c>
      <c r="GJ13">
        <f>IF(SUM(Dissimilarity!GJ16)&gt;0,1,IF(Dissimilarity!GJ16="X",1,0))</f>
        <v>0</v>
      </c>
      <c r="GK13">
        <f>IF(SUM(Dissimilarity!GK16)&gt;0,1,IF(Dissimilarity!GK16="X",1,0))</f>
        <v>0</v>
      </c>
      <c r="GL13">
        <f>IF(SUM(Dissimilarity!GL16)&gt;0,1,IF(Dissimilarity!GL16="X",1,0))</f>
        <v>0</v>
      </c>
      <c r="GM13">
        <f>IF(SUM(Dissimilarity!GM16)&gt;0,1,IF(Dissimilarity!GM16="X",1,0))</f>
        <v>0</v>
      </c>
      <c r="GN13">
        <f>IF(SUM(Dissimilarity!GN16)&gt;0,1,IF(Dissimilarity!GN16="X",1,0))</f>
        <v>1</v>
      </c>
      <c r="GO13">
        <f>IF(SUM(Dissimilarity!GO16)&gt;0,1,IF(Dissimilarity!GO16="X",1,0))</f>
        <v>0</v>
      </c>
      <c r="GP13">
        <f>IF(SUM(Dissimilarity!GP16)&gt;0,1,IF(Dissimilarity!GP16="X",1,0))</f>
        <v>1</v>
      </c>
      <c r="GQ13">
        <f>IF(SUM(Dissimilarity!GQ16)&gt;0,1,IF(Dissimilarity!GQ16="X",1,0))</f>
        <v>0</v>
      </c>
      <c r="GR13">
        <f>IF(SUM(Dissimilarity!GR16)&gt;0,1,IF(Dissimilarity!GR16="X",1,0))</f>
        <v>0</v>
      </c>
      <c r="GS13">
        <f>IF(SUM(Dissimilarity!GS16)&gt;0,1,IF(Dissimilarity!GS16="X",1,0))</f>
        <v>0</v>
      </c>
      <c r="GT13">
        <f>IF(SUM(Dissimilarity!GT16)&gt;0,1,IF(Dissimilarity!GT16="X",1,0))</f>
        <v>0</v>
      </c>
      <c r="GU13">
        <f>IF(SUM(Dissimilarity!GU16)&gt;0,1,IF(Dissimilarity!GU16="X",1,0))</f>
        <v>0</v>
      </c>
      <c r="GV13">
        <f>IF(SUM(Dissimilarity!GV16)&gt;0,1,IF(Dissimilarity!GV16="X",1,0))</f>
        <v>0</v>
      </c>
      <c r="GW13">
        <f>IF(SUM(Dissimilarity!GW16)&gt;0,1,IF(Dissimilarity!GW16="X",1,0))</f>
        <v>0</v>
      </c>
      <c r="GX13">
        <f>IF(SUM(Dissimilarity!GX16)&gt;0,1,IF(Dissimilarity!GX16="X",1,0))</f>
        <v>0</v>
      </c>
      <c r="GY13">
        <f>IF(SUM(Dissimilarity!GY16)&gt;0,1,IF(Dissimilarity!GY16="X",1,0))</f>
        <v>0</v>
      </c>
      <c r="GZ13">
        <f>IF(SUM(Dissimilarity!GZ16)&gt;0,1,IF(Dissimilarity!GZ16="X",1,0))</f>
        <v>0</v>
      </c>
      <c r="HA13">
        <f>IF(SUM(Dissimilarity!HA16)&gt;0,1,IF(Dissimilarity!HA16="X",1,0))</f>
        <v>0</v>
      </c>
      <c r="HB13">
        <f>IF(SUM(Dissimilarity!HB16)&gt;0,1,IF(Dissimilarity!HB16="X",1,0))</f>
        <v>1</v>
      </c>
      <c r="HC13">
        <f>IF(SUM(Dissimilarity!HC16)&gt;0,1,IF(Dissimilarity!HC16="X",1,0))</f>
        <v>0</v>
      </c>
      <c r="HD13">
        <f>IF(SUM(Dissimilarity!HD16)&gt;0,1,IF(Dissimilarity!HD16="X",1,0))</f>
        <v>0</v>
      </c>
      <c r="HE13">
        <f>IF(SUM(Dissimilarity!HE16)&gt;0,1,IF(Dissimilarity!HE16="X",1,0))</f>
        <v>0</v>
      </c>
      <c r="HF13">
        <f>IF(SUM(Dissimilarity!HF16)&gt;0,1,IF(Dissimilarity!HF16="X",1,0))</f>
        <v>0</v>
      </c>
      <c r="HG13">
        <f>IF(SUM(Dissimilarity!HG16)&gt;0,1,IF(Dissimilarity!HG16="X",1,0))</f>
        <v>0</v>
      </c>
      <c r="HH13">
        <f>IF(SUM(Dissimilarity!HH16)&gt;0,1,IF(Dissimilarity!HH16="X",1,0))</f>
        <v>1</v>
      </c>
      <c r="HI13">
        <f>IF(SUM(Dissimilarity!HI16)&gt;0,1,IF(Dissimilarity!HI16="X",1,0))</f>
        <v>0</v>
      </c>
      <c r="HJ13">
        <f>IF(SUM(Dissimilarity!HJ16)&gt;0,1,IF(Dissimilarity!HJ16="X",1,0))</f>
        <v>1</v>
      </c>
      <c r="HK13">
        <f>IF(SUM(Dissimilarity!HK16)&gt;0,1,IF(Dissimilarity!HK16="X",1,0))</f>
        <v>0</v>
      </c>
      <c r="HL13">
        <f>IF(SUM(Dissimilarity!HL16)&gt;0,1,IF(Dissimilarity!HL16="X",1,0))</f>
        <v>1</v>
      </c>
      <c r="HM13">
        <f>IF(SUM(Dissimilarity!HM16)&gt;0,1,IF(Dissimilarity!HM16="X",1,0))</f>
        <v>0</v>
      </c>
      <c r="HN13">
        <f>IF(SUM(Dissimilarity!HN16)&gt;0,1,IF(Dissimilarity!HN16="X",1,0))</f>
        <v>0</v>
      </c>
      <c r="HO13">
        <f>IF(SUM(Dissimilarity!HO16)&gt;0,1,IF(Dissimilarity!HO16="X",1,0))</f>
        <v>1</v>
      </c>
      <c r="HP13">
        <f>IF(SUM(Dissimilarity!HP16)&gt;0,1,IF(Dissimilarity!HP16="X",1,0))</f>
        <v>0</v>
      </c>
      <c r="HQ13">
        <f>IF(SUM(Dissimilarity!HQ16)&gt;0,1,IF(Dissimilarity!HQ16="X",1,0))</f>
        <v>0</v>
      </c>
      <c r="HR13">
        <f>IF(SUM(Dissimilarity!HR16)&gt;0,1,IF(Dissimilarity!HR16="X",1,0))</f>
        <v>1</v>
      </c>
      <c r="HS13">
        <f>IF(SUM(Dissimilarity!HS16)&gt;0,1,IF(Dissimilarity!HS16="X",1,0))</f>
        <v>0</v>
      </c>
      <c r="HT13">
        <f>IF(SUM(Dissimilarity!HT16)&gt;0,1,IF(Dissimilarity!HT16="X",1,0))</f>
        <v>0</v>
      </c>
      <c r="HU13">
        <f>IF(SUM(Dissimilarity!HU16)&gt;0,1,IF(Dissimilarity!HU16="X",1,0))</f>
        <v>0</v>
      </c>
      <c r="HV13">
        <f>IF(SUM(Dissimilarity!HV16)&gt;0,1,IF(Dissimilarity!HV16="X",1,0))</f>
        <v>0</v>
      </c>
      <c r="HW13">
        <f>IF(SUM(Dissimilarity!HW16)&gt;0,1,IF(Dissimilarity!HW16="X",1,0))</f>
        <v>0</v>
      </c>
      <c r="HX13">
        <f>IF(SUM(Dissimilarity!HX16)&gt;0,1,IF(Dissimilarity!HX16="X",1,0))</f>
        <v>0</v>
      </c>
      <c r="HY13">
        <f>IF(SUM(Dissimilarity!HY16)&gt;0,1,IF(Dissimilarity!HY16="X",1,0))</f>
        <v>0</v>
      </c>
      <c r="HZ13">
        <f>IF(SUM(Dissimilarity!HZ16)&gt;0,1,IF(Dissimilarity!HZ16="X",1,0))</f>
        <v>0</v>
      </c>
      <c r="IA13">
        <f>IF(SUM(Dissimilarity!IA16)&gt;0,1,IF(Dissimilarity!IA16="X",1,0))</f>
        <v>0</v>
      </c>
      <c r="IB13">
        <f>IF(SUM(Dissimilarity!IB16)&gt;0,1,IF(Dissimilarity!IB16="X",1,0))</f>
        <v>0</v>
      </c>
      <c r="IC13">
        <f>IF(SUM(Dissimilarity!IC16)&gt;0,1,IF(Dissimilarity!IC16="X",1,0))</f>
        <v>0</v>
      </c>
      <c r="ID13">
        <f>IF(SUM(Dissimilarity!ID16)&gt;0,1,IF(Dissimilarity!ID16="X",1,0))</f>
        <v>0</v>
      </c>
      <c r="IE13">
        <f>IF(SUM(Dissimilarity!IE16)&gt;0,1,IF(Dissimilarity!IE16="X",1,0))</f>
        <v>0</v>
      </c>
      <c r="IF13">
        <f>IF(SUM(Dissimilarity!IF16)&gt;0,1,IF(Dissimilarity!IF16="X",1,0))</f>
        <v>0</v>
      </c>
      <c r="IG13">
        <f>IF(SUM(Dissimilarity!IG16)&gt;0,1,IF(Dissimilarity!IG16="X",1,0))</f>
        <v>0</v>
      </c>
      <c r="IH13">
        <f>IF(SUM(Dissimilarity!IH16)&gt;0,1,IF(Dissimilarity!IH16="X",1,0))</f>
        <v>0</v>
      </c>
      <c r="II13">
        <f>IF(SUM(Dissimilarity!II16)&gt;0,1,IF(Dissimilarity!II16="X",1,0))</f>
        <v>0</v>
      </c>
      <c r="IJ13">
        <f>IF(SUM(Dissimilarity!IJ16)&gt;0,1,IF(Dissimilarity!IJ16="X",1,0))</f>
        <v>0</v>
      </c>
      <c r="IK13">
        <f>IF(SUM(Dissimilarity!IK16)&gt;0,1,IF(Dissimilarity!IK16="X",1,0))</f>
        <v>1</v>
      </c>
      <c r="IL13">
        <f>IF(SUM(Dissimilarity!IL16)&gt;0,1,IF(Dissimilarity!IL16="X",1,0))</f>
        <v>1</v>
      </c>
      <c r="IM13">
        <f>IF(SUM(Dissimilarity!IM16)&gt;0,1,IF(Dissimilarity!IM16="X",1,0))</f>
        <v>0</v>
      </c>
      <c r="IN13">
        <f>IF(SUM(Dissimilarity!IN16)&gt;0,1,IF(Dissimilarity!IN16="X",1,0))</f>
        <v>1</v>
      </c>
      <c r="IO13">
        <f>IF(SUM(Dissimilarity!IO16)&gt;0,1,IF(Dissimilarity!IO16="X",1,0))</f>
        <v>0</v>
      </c>
      <c r="IP13">
        <f>IF(SUM(Dissimilarity!IP16)&gt;0,1,IF(Dissimilarity!IP16="X",1,0))</f>
        <v>1</v>
      </c>
      <c r="IQ13">
        <f>IF(SUM(Dissimilarity!IQ16)&gt;0,1,IF(Dissimilarity!IQ16="X",1,0))</f>
        <v>1</v>
      </c>
      <c r="IR13">
        <f>IF(SUM(Dissimilarity!IR16)&gt;0,1,IF(Dissimilarity!IR16="X",1,0))</f>
        <v>0</v>
      </c>
      <c r="IS13">
        <f>IF(SUM(Dissimilarity!IS16)&gt;0,1,IF(Dissimilarity!IS16="X",1,0))</f>
        <v>0</v>
      </c>
      <c r="IT13">
        <f>IF(SUM(Dissimilarity!IT16)&gt;0,1,IF(Dissimilarity!IT16="X",1,0))</f>
        <v>0</v>
      </c>
      <c r="IU13">
        <f>IF(SUM(Dissimilarity!IU16)&gt;0,1,IF(Dissimilarity!IU16="X",1,0))</f>
        <v>0</v>
      </c>
      <c r="IV13">
        <f>IF(SUM(Dissimilarity!IV16)&gt;0,1,IF(Dissimilarity!IV16="X",1,0))</f>
        <v>0</v>
      </c>
      <c r="IW13">
        <f>IF(SUM(Dissimilarity!IW16)&gt;0,1,IF(Dissimilarity!IW16="X",1,0))</f>
        <v>0</v>
      </c>
      <c r="IX13">
        <f>IF(SUM(Dissimilarity!IX16)&gt;0,1,IF(Dissimilarity!IX16="X",1,0))</f>
        <v>0</v>
      </c>
      <c r="IY13">
        <f>IF(SUM(Dissimilarity!IY16)&gt;0,1,IF(Dissimilarity!IY16="X",1,0))</f>
        <v>0</v>
      </c>
      <c r="IZ13">
        <f>IF(SUM(Dissimilarity!IZ16)&gt;0,1,IF(Dissimilarity!IZ16="X",1,0))</f>
        <v>0</v>
      </c>
      <c r="JA13">
        <f>IF(SUM(Dissimilarity!JA16)&gt;0,1,IF(Dissimilarity!JA16="X",1,0))</f>
        <v>0</v>
      </c>
      <c r="JB13">
        <f>IF(SUM(Dissimilarity!JB16)&gt;0,1,IF(Dissimilarity!JB16="X",1,0))</f>
        <v>0</v>
      </c>
      <c r="JC13">
        <f>IF(SUM(Dissimilarity!JC16)&gt;0,1,IF(Dissimilarity!JC16="X",1,0))</f>
        <v>0</v>
      </c>
      <c r="JD13">
        <f>IF(SUM(Dissimilarity!JD16)&gt;0,1,IF(Dissimilarity!JD16="X",1,0))</f>
        <v>0</v>
      </c>
      <c r="JE13">
        <f>IF(SUM(Dissimilarity!JE16)&gt;0,1,IF(Dissimilarity!JE16="X",1,0))</f>
        <v>0</v>
      </c>
      <c r="JF13">
        <f>IF(SUM(Dissimilarity!JF16)&gt;0,1,IF(Dissimilarity!JF16="X",1,0))</f>
        <v>0</v>
      </c>
      <c r="JG13">
        <f>IF(SUM(Dissimilarity!JG16)&gt;0,1,IF(Dissimilarity!JG16="X",1,0))</f>
        <v>0</v>
      </c>
      <c r="JH13">
        <f>IF(SUM(Dissimilarity!JH16)&gt;0,1,IF(Dissimilarity!JH16="X",1,0))</f>
        <v>0</v>
      </c>
      <c r="JI13">
        <f>IF(SUM(Dissimilarity!JI16)&gt;0,1,IF(Dissimilarity!JI16="X",1,0))</f>
        <v>0</v>
      </c>
      <c r="JJ13">
        <f>IF(SUM(Dissimilarity!JJ16)&gt;0,1,IF(Dissimilarity!JJ16="X",1,0))</f>
        <v>1</v>
      </c>
      <c r="JK13">
        <f>IF(SUM(Dissimilarity!JK16)&gt;0,1,IF(Dissimilarity!JK16="X",1,0))</f>
        <v>0</v>
      </c>
      <c r="JL13">
        <f>IF(SUM(Dissimilarity!JL16)&gt;0,1,IF(Dissimilarity!JL16="X",1,0))</f>
        <v>0</v>
      </c>
      <c r="JM13">
        <f>IF(SUM(Dissimilarity!JM16)&gt;0,1,IF(Dissimilarity!JM16="X",1,0))</f>
        <v>1</v>
      </c>
      <c r="JN13">
        <f>IF(SUM(Dissimilarity!JN16)&gt;0,1,IF(Dissimilarity!JN16="X",1,0))</f>
        <v>0</v>
      </c>
      <c r="JO13">
        <f>IF(SUM(Dissimilarity!JO16)&gt;0,1,IF(Dissimilarity!JO16="X",1,0))</f>
        <v>0</v>
      </c>
      <c r="JP13">
        <f>IF(SUM(Dissimilarity!JP16)&gt;0,1,IF(Dissimilarity!JP16="X",1,0))</f>
        <v>0</v>
      </c>
      <c r="JQ13">
        <f>IF(SUM(Dissimilarity!JQ16)&gt;0,1,IF(Dissimilarity!JQ16="X",1,0))</f>
        <v>0</v>
      </c>
      <c r="JR13">
        <f>IF(SUM(Dissimilarity!JR16)&gt;0,1,IF(Dissimilarity!JR16="X",1,0))</f>
        <v>1</v>
      </c>
      <c r="JS13">
        <f>IF(SUM(Dissimilarity!JS16)&gt;0,1,IF(Dissimilarity!JS16="X",1,0))</f>
        <v>0</v>
      </c>
      <c r="JT13">
        <f>IF(SUM(Dissimilarity!JT16)&gt;0,1,IF(Dissimilarity!JT16="X",1,0))</f>
        <v>0</v>
      </c>
      <c r="JU13">
        <f>IF(SUM(Dissimilarity!JU16)&gt;0,1,IF(Dissimilarity!JU16="X",1,0))</f>
        <v>0</v>
      </c>
      <c r="JV13">
        <f>IF(SUM(Dissimilarity!JV16)&gt;0,1,IF(Dissimilarity!JV16="X",1,0))</f>
        <v>0</v>
      </c>
      <c r="JW13">
        <f>IF(SUM(Dissimilarity!JW16)&gt;0,1,IF(Dissimilarity!JW16="X",1,0))</f>
        <v>0</v>
      </c>
      <c r="JX13">
        <f>IF(SUM(Dissimilarity!JX16)&gt;0,1,IF(Dissimilarity!JX16="X",1,0))</f>
        <v>0</v>
      </c>
      <c r="JY13">
        <f>IF(SUM(Dissimilarity!JY16)&gt;0,1,IF(Dissimilarity!JY16="X",1,0))</f>
        <v>0</v>
      </c>
      <c r="JZ13">
        <f>IF(SUM(Dissimilarity!JZ16)&gt;0,1,IF(Dissimilarity!JZ16="X",1,0))</f>
        <v>0</v>
      </c>
      <c r="KA13">
        <f>IF(SUM(Dissimilarity!KA16)&gt;0,1,IF(Dissimilarity!KA16="X",1,0))</f>
        <v>0</v>
      </c>
      <c r="KB13">
        <f>IF(SUM(Dissimilarity!KB16)&gt;0,1,IF(Dissimilarity!KB16="X",1,0))</f>
        <v>0</v>
      </c>
      <c r="KC13">
        <f>IF(SUM(Dissimilarity!KC16)&gt;0,1,IF(Dissimilarity!KC16="X",1,0))</f>
        <v>0</v>
      </c>
      <c r="KD13">
        <f>IF(SUM(Dissimilarity!KD16)&gt;0,1,IF(Dissimilarity!KD16="X",1,0))</f>
        <v>0</v>
      </c>
      <c r="KE13">
        <f>IF(SUM(Dissimilarity!KE16)&gt;0,1,IF(Dissimilarity!KE16="X",1,0))</f>
        <v>0</v>
      </c>
      <c r="KF13">
        <f>IF(SUM(Dissimilarity!KF16)&gt;0,1,IF(Dissimilarity!KF16="X",1,0))</f>
        <v>0</v>
      </c>
      <c r="KG13">
        <f>IF(SUM(Dissimilarity!KG16)&gt;0,1,IF(Dissimilarity!KG16="X",1,0))</f>
        <v>0</v>
      </c>
      <c r="KH13">
        <f>IF(SUM(Dissimilarity!KH16)&gt;0,1,IF(Dissimilarity!KH16="X",1,0))</f>
        <v>0</v>
      </c>
      <c r="KI13">
        <f>IF(SUM(Dissimilarity!KI16)&gt;0,1,IF(Dissimilarity!KI16="X",1,0))</f>
        <v>0</v>
      </c>
      <c r="KJ13">
        <f>IF(SUM(Dissimilarity!KJ16)&gt;0,1,IF(Dissimilarity!KJ16="X",1,0))</f>
        <v>0</v>
      </c>
      <c r="KK13">
        <f>IF(SUM(Dissimilarity!KK16)&gt;0,1,IF(Dissimilarity!KK16="X",1,0))</f>
        <v>0</v>
      </c>
      <c r="KL13">
        <f>IF(SUM(Dissimilarity!KL16)&gt;0,1,IF(Dissimilarity!KL16="X",1,0))</f>
        <v>0</v>
      </c>
      <c r="KM13">
        <f>IF(SUM(Dissimilarity!KM16)&gt;0,1,IF(Dissimilarity!KM16="X",1,0))</f>
        <v>0</v>
      </c>
      <c r="KN13">
        <f>IF(SUM(Dissimilarity!KN16)&gt;0,1,IF(Dissimilarity!KN16="X",1,0))</f>
        <v>0</v>
      </c>
      <c r="KO13">
        <f>IF(SUM(Dissimilarity!KO16)&gt;0,1,IF(Dissimilarity!KO16="X",1,0))</f>
        <v>0</v>
      </c>
      <c r="KP13">
        <f>IF(SUM(Dissimilarity!KP16)&gt;0,1,IF(Dissimilarity!KP16="X",1,0))</f>
        <v>1</v>
      </c>
      <c r="KQ13">
        <f>IF(SUM(Dissimilarity!KQ16)&gt;0,1,IF(Dissimilarity!KQ16="X",1,0))</f>
        <v>1</v>
      </c>
      <c r="KR13">
        <f>IF(SUM(Dissimilarity!KR16)&gt;0,1,IF(Dissimilarity!KR16="X",1,0))</f>
        <v>0</v>
      </c>
      <c r="KS13">
        <f>IF(SUM(Dissimilarity!KS16)&gt;0,1,IF(Dissimilarity!KS16="X",1,0))</f>
        <v>1</v>
      </c>
      <c r="KT13">
        <f>IF(SUM(Dissimilarity!KT16)&gt;0,1,IF(Dissimilarity!KT16="X",1,0))</f>
        <v>0</v>
      </c>
      <c r="KU13">
        <f>IF(SUM(Dissimilarity!KU16)&gt;0,1,IF(Dissimilarity!KU16="X",1,0))</f>
        <v>0</v>
      </c>
      <c r="KV13">
        <f>IF(SUM(Dissimilarity!KV16)&gt;0,1,IF(Dissimilarity!KV16="X",1,0))</f>
        <v>0</v>
      </c>
      <c r="KW13">
        <f>IF(SUM(Dissimilarity!KW16)&gt;0,1,IF(Dissimilarity!KW16="X",1,0))</f>
        <v>1</v>
      </c>
      <c r="KX13">
        <f>IF(SUM(Dissimilarity!KX16)&gt;0,1,IF(Dissimilarity!KX16="X",1,0))</f>
        <v>0</v>
      </c>
      <c r="KY13">
        <f>IF(SUM(Dissimilarity!KY16)&gt;0,1,IF(Dissimilarity!KY16="X",1,0))</f>
        <v>0</v>
      </c>
      <c r="KZ13">
        <f>IF(SUM(Dissimilarity!KZ16)&gt;0,1,IF(Dissimilarity!KZ16="X",1,0))</f>
        <v>0</v>
      </c>
      <c r="LA13">
        <f>IF(SUM(Dissimilarity!LA16)&gt;0,1,IF(Dissimilarity!LA16="X",1,0))</f>
        <v>0</v>
      </c>
      <c r="LB13">
        <f>IF(SUM(Dissimilarity!LB16)&gt;0,1,IF(Dissimilarity!LB16="X",1,0))</f>
        <v>0</v>
      </c>
      <c r="LC13">
        <f>IF(SUM(Dissimilarity!LC16)&gt;0,1,IF(Dissimilarity!LC16="X",1,0))</f>
        <v>0</v>
      </c>
      <c r="LD13">
        <f>IF(SUM(Dissimilarity!LD16)&gt;0,1,IF(Dissimilarity!LD16="X",1,0))</f>
        <v>0</v>
      </c>
      <c r="LE13">
        <f>IF(SUM(Dissimilarity!LE16)&gt;0,1,IF(Dissimilarity!LE16="X",1,0))</f>
        <v>0</v>
      </c>
      <c r="LF13">
        <f>IF(SUM(Dissimilarity!LF16)&gt;0,1,IF(Dissimilarity!LF16="X",1,0))</f>
        <v>0</v>
      </c>
      <c r="LG13">
        <f>IF(SUM(Dissimilarity!LG16)&gt;0,1,IF(Dissimilarity!LG16="X",1,0))</f>
        <v>0</v>
      </c>
      <c r="LH13">
        <f>IF(SUM(Dissimilarity!LH16)&gt;0,1,IF(Dissimilarity!LH16="X",1,0))</f>
        <v>0</v>
      </c>
      <c r="LI13">
        <f>IF(SUM(Dissimilarity!LI16)&gt;0,1,IF(Dissimilarity!LI16="X",1,0))</f>
        <v>0</v>
      </c>
      <c r="LJ13">
        <f>IF(SUM(Dissimilarity!LJ16)&gt;0,1,IF(Dissimilarity!LJ16="X",1,0))</f>
        <v>0</v>
      </c>
      <c r="LK13">
        <f>IF(SUM(Dissimilarity!LK16)&gt;0,1,IF(Dissimilarity!LK16="X",1,0))</f>
        <v>0</v>
      </c>
      <c r="LL13">
        <f>IF(SUM(Dissimilarity!LL16)&gt;0,1,IF(Dissimilarity!LL16="X",1,0))</f>
        <v>0</v>
      </c>
      <c r="LM13">
        <f>IF(SUM(Dissimilarity!LM16)&gt;0,1,IF(Dissimilarity!LM16="X",1,0))</f>
        <v>0</v>
      </c>
      <c r="LN13">
        <f>IF(SUM(Dissimilarity!LN16)&gt;0,1,IF(Dissimilarity!LN16="X",1,0))</f>
        <v>0</v>
      </c>
      <c r="LO13">
        <f>IF(SUM(Dissimilarity!LO16)&gt;0,1,IF(Dissimilarity!LO16="X",1,0))</f>
        <v>0</v>
      </c>
      <c r="LP13">
        <f>IF(SUM(Dissimilarity!LP16)&gt;0,1,IF(Dissimilarity!LP16="X",1,0))</f>
        <v>0</v>
      </c>
      <c r="LQ13">
        <f>IF(SUM(Dissimilarity!LQ16)&gt;0,1,IF(Dissimilarity!LQ16="X",1,0))</f>
        <v>0</v>
      </c>
      <c r="LR13">
        <f>IF(SUM(Dissimilarity!LR16)&gt;0,1,IF(Dissimilarity!LR16="X",1,0))</f>
        <v>0</v>
      </c>
      <c r="LS13">
        <f>IF(SUM(Dissimilarity!LS16)&gt;0,1,IF(Dissimilarity!LS16="X",1,0))</f>
        <v>1</v>
      </c>
      <c r="LT13">
        <f>IF(SUM(Dissimilarity!LT16)&gt;0,1,IF(Dissimilarity!LT16="X",1,0))</f>
        <v>0</v>
      </c>
      <c r="LU13">
        <f>IF(SUM(Dissimilarity!LU16)&gt;0,1,IF(Dissimilarity!LU16="X",1,0))</f>
        <v>0</v>
      </c>
      <c r="LV13">
        <f>IF(SUM(Dissimilarity!LV16)&gt;0,1,IF(Dissimilarity!LV16="X",1,0))</f>
        <v>0</v>
      </c>
      <c r="LW13">
        <f>IF(SUM(Dissimilarity!LW16)&gt;0,1,IF(Dissimilarity!LW16="X",1,0))</f>
        <v>0</v>
      </c>
      <c r="LX13">
        <f>IF(SUM(Dissimilarity!LX16)&gt;0,1,IF(Dissimilarity!LX16="X",1,0))</f>
        <v>0</v>
      </c>
      <c r="LY13">
        <f>IF(SUM(Dissimilarity!LY16)&gt;0,1,IF(Dissimilarity!LY16="X",1,0))</f>
        <v>0</v>
      </c>
      <c r="LZ13">
        <f>IF(SUM(Dissimilarity!LZ16)&gt;0,1,IF(Dissimilarity!LZ16="X",1,0))</f>
        <v>0</v>
      </c>
      <c r="MA13">
        <f>IF(SUM(Dissimilarity!MA16)&gt;0,1,IF(Dissimilarity!MA16="X",1,0))</f>
        <v>0</v>
      </c>
      <c r="MB13">
        <f>IF(SUM(Dissimilarity!MB16)&gt;0,1,IF(Dissimilarity!MB16="X",1,0))</f>
        <v>1</v>
      </c>
      <c r="MC13">
        <f>IF(SUM(Dissimilarity!MC16)&gt;0,1,IF(Dissimilarity!MC16="X",1,0))</f>
        <v>0</v>
      </c>
      <c r="MD13">
        <f>IF(SUM(Dissimilarity!MD16)&gt;0,1,IF(Dissimilarity!MD16="X",1,0))</f>
        <v>1</v>
      </c>
      <c r="ME13">
        <f>IF(SUM(Dissimilarity!ME16)&gt;0,1,IF(Dissimilarity!ME16="X",1,0))</f>
        <v>0</v>
      </c>
      <c r="MF13">
        <f>IF(SUM(Dissimilarity!MF16)&gt;0,1,IF(Dissimilarity!MF16="X",1,0))</f>
        <v>0</v>
      </c>
      <c r="MG13">
        <f>IF(SUM(Dissimilarity!MG16)&gt;0,1,IF(Dissimilarity!MG16="X",1,0))</f>
        <v>0</v>
      </c>
      <c r="MH13">
        <f>IF(SUM(Dissimilarity!MH16)&gt;0,1,IF(Dissimilarity!MH16="X",1,0))</f>
        <v>1</v>
      </c>
      <c r="MI13">
        <f>IF(SUM(Dissimilarity!MI16)&gt;0,1,IF(Dissimilarity!MI16="X",1,0))</f>
        <v>0</v>
      </c>
      <c r="MJ13">
        <f>IF(SUM(Dissimilarity!MJ16)&gt;0,1,IF(Dissimilarity!MJ16="X",1,0))</f>
        <v>0</v>
      </c>
      <c r="MK13">
        <f>IF(SUM(Dissimilarity!MK16)&gt;0,1,IF(Dissimilarity!MK16="X",1,0))</f>
        <v>0</v>
      </c>
      <c r="ML13">
        <f>IF(SUM(Dissimilarity!ML16)&gt;0,1,IF(Dissimilarity!ML16="X",1,0))</f>
        <v>0</v>
      </c>
      <c r="MM13">
        <f>IF(SUM(Dissimilarity!MM16)&gt;0,1,IF(Dissimilarity!MM16="X",1,0))</f>
        <v>1</v>
      </c>
      <c r="MN13">
        <f>IF(SUM(Dissimilarity!MN16)&gt;0,1,IF(Dissimilarity!MN16="X",1,0))</f>
        <v>0</v>
      </c>
      <c r="MO13">
        <f>IF(SUM(Dissimilarity!MO16)&gt;0,1,IF(Dissimilarity!MO16="X",1,0))</f>
        <v>0</v>
      </c>
      <c r="MP13">
        <f>IF(SUM(Dissimilarity!MP16)&gt;0,1,IF(Dissimilarity!MP16="X",1,0))</f>
        <v>0</v>
      </c>
      <c r="MQ13">
        <f>IF(SUM(Dissimilarity!MQ16)&gt;0,1,IF(Dissimilarity!MQ16="X",1,0))</f>
        <v>0</v>
      </c>
      <c r="MR13">
        <f>IF(SUM(Dissimilarity!MR16)&gt;0,1,IF(Dissimilarity!MR16="X",1,0))</f>
        <v>0</v>
      </c>
      <c r="MS13">
        <f>IF(SUM(Dissimilarity!MS16)&gt;0,1,IF(Dissimilarity!MS16="X",1,0))</f>
        <v>0</v>
      </c>
      <c r="MT13">
        <f>IF(SUM(Dissimilarity!MT16)&gt;0,1,IF(Dissimilarity!MT16="X",1,0))</f>
        <v>0</v>
      </c>
      <c r="MU13">
        <f>IF(SUM(Dissimilarity!MU16)&gt;0,1,IF(Dissimilarity!MU16="X",1,0))</f>
        <v>0</v>
      </c>
      <c r="MV13">
        <f>IF(SUM(Dissimilarity!MV16)&gt;0,1,IF(Dissimilarity!MV16="X",1,0))</f>
        <v>0</v>
      </c>
      <c r="MW13">
        <f>IF(SUM(Dissimilarity!MW16)&gt;0,1,IF(Dissimilarity!MW16="X",1,0))</f>
        <v>0</v>
      </c>
      <c r="MX13">
        <f>IF(SUM(Dissimilarity!MX16)&gt;0,1,IF(Dissimilarity!MX16="X",1,0))</f>
        <v>0</v>
      </c>
      <c r="MY13">
        <f>IF(SUM(Dissimilarity!MY16)&gt;0,1,IF(Dissimilarity!MY16="X",1,0))</f>
        <v>0</v>
      </c>
      <c r="MZ13">
        <f>IF(SUM(Dissimilarity!MZ16)&gt;0,1,IF(Dissimilarity!MZ16="X",1,0))</f>
        <v>0</v>
      </c>
      <c r="NA13">
        <f>IF(SUM(Dissimilarity!NA16)&gt;0,1,IF(Dissimilarity!NA16="X",1,0))</f>
        <v>0</v>
      </c>
      <c r="NB13">
        <f>IF(SUM(Dissimilarity!NB16)&gt;0,1,IF(Dissimilarity!NB16="X",1,0))</f>
        <v>0</v>
      </c>
      <c r="NC13">
        <f>IF(SUM(Dissimilarity!NC16)&gt;0,1,IF(Dissimilarity!NC16="X",1,0))</f>
        <v>0</v>
      </c>
      <c r="ND13">
        <f>IF(SUM(Dissimilarity!ND16)&gt;0,1,IF(Dissimilarity!ND16="X",1,0))</f>
        <v>0</v>
      </c>
      <c r="NE13">
        <f>IF(SUM(Dissimilarity!NE16)&gt;0,1,IF(Dissimilarity!NE16="X",1,0))</f>
        <v>0</v>
      </c>
      <c r="NF13">
        <f>IF(SUM(Dissimilarity!NF16)&gt;0,1,IF(Dissimilarity!NF16="X",1,0))</f>
        <v>0</v>
      </c>
      <c r="NG13">
        <f>IF(SUM(Dissimilarity!NG16)&gt;0,1,IF(Dissimilarity!NG16="X",1,0))</f>
        <v>0</v>
      </c>
      <c r="NH13">
        <f>IF(SUM(Dissimilarity!NH16)&gt;0,1,IF(Dissimilarity!NH16="X",1,0))</f>
        <v>0</v>
      </c>
      <c r="NI13">
        <f>IF(SUM(Dissimilarity!NI16)&gt;0,1,IF(Dissimilarity!NI16="X",1,0))</f>
        <v>0</v>
      </c>
      <c r="NJ13">
        <f>IF(SUM(Dissimilarity!NJ16)&gt;0,1,IF(Dissimilarity!NJ16="X",1,0))</f>
        <v>0</v>
      </c>
      <c r="NK13">
        <f>IF(SUM(Dissimilarity!NK16)&gt;0,1,IF(Dissimilarity!NK16="X",1,0))</f>
        <v>0</v>
      </c>
      <c r="NL13">
        <f>IF(SUM(Dissimilarity!NL16)&gt;0,1,IF(Dissimilarity!NL16="X",1,0))</f>
        <v>0</v>
      </c>
      <c r="NM13">
        <f>IF(SUM(Dissimilarity!NM16)&gt;0,1,IF(Dissimilarity!NM16="X",1,0))</f>
        <v>0</v>
      </c>
      <c r="NN13">
        <f>IF(SUM(Dissimilarity!NN16)&gt;0,1,IF(Dissimilarity!NN16="X",1,0))</f>
        <v>0</v>
      </c>
      <c r="NO13">
        <f>IF(SUM(Dissimilarity!NO16)&gt;0,1,IF(Dissimilarity!NO16="X",1,0))</f>
        <v>0</v>
      </c>
      <c r="NP13">
        <f>IF(SUM(Dissimilarity!NP16)&gt;0,1,IF(Dissimilarity!NP16="X",1,0))</f>
        <v>0</v>
      </c>
      <c r="NQ13">
        <f>IF(SUM(Dissimilarity!NQ16)&gt;0,1,IF(Dissimilarity!NQ16="X",1,0))</f>
        <v>0</v>
      </c>
      <c r="NR13">
        <f>IF(SUM(Dissimilarity!NR16)&gt;0,1,IF(Dissimilarity!NR16="X",1,0))</f>
        <v>0</v>
      </c>
      <c r="NS13">
        <f>IF(SUM(Dissimilarity!NS16)&gt;0,1,IF(Dissimilarity!NS16="X",1,0))</f>
        <v>0</v>
      </c>
      <c r="NT13">
        <f>IF(SUM(Dissimilarity!NT16)&gt;0,1,IF(Dissimilarity!NT16="X",1,0))</f>
        <v>0</v>
      </c>
      <c r="NU13">
        <f>IF(SUM(Dissimilarity!NU16)&gt;0,1,IF(Dissimilarity!NU16="X",1,0))</f>
        <v>0</v>
      </c>
      <c r="NV13">
        <f>IF(SUM(Dissimilarity!NV16)&gt;0,1,IF(Dissimilarity!NV16="X",1,0))</f>
        <v>0</v>
      </c>
      <c r="NW13">
        <f>IF(SUM(Dissimilarity!NW16)&gt;0,1,IF(Dissimilarity!NW16="X",1,0))</f>
        <v>0</v>
      </c>
      <c r="NX13">
        <f>IF(SUM(Dissimilarity!NX16)&gt;0,1,IF(Dissimilarity!NX16="X",1,0))</f>
        <v>0</v>
      </c>
      <c r="NY13">
        <f>IF(SUM(Dissimilarity!NY16)&gt;0,1,IF(Dissimilarity!NY16="X",1,0))</f>
        <v>0</v>
      </c>
      <c r="NZ13">
        <f>IF(SUM(Dissimilarity!NZ16)&gt;0,1,IF(Dissimilarity!NZ16="X",1,0))</f>
        <v>0</v>
      </c>
      <c r="OA13">
        <f>IF(SUM(Dissimilarity!OA16)&gt;0,1,IF(Dissimilarity!OA16="X",1,0))</f>
        <v>1</v>
      </c>
      <c r="OB13">
        <f>IF(SUM(Dissimilarity!OB16)&gt;0,1,IF(Dissimilarity!OB16="X",1,0))</f>
        <v>0</v>
      </c>
      <c r="OC13">
        <f>IF(SUM(Dissimilarity!OC16)&gt;0,1,IF(Dissimilarity!OC16="X",1,0))</f>
        <v>0</v>
      </c>
      <c r="OD13">
        <f>IF(SUM(Dissimilarity!OD16)&gt;0,1,IF(Dissimilarity!OD16="X",1,0))</f>
        <v>0</v>
      </c>
      <c r="OE13">
        <f>IF(SUM(Dissimilarity!OE16)&gt;0,1,IF(Dissimilarity!OE16="X",1,0))</f>
        <v>0</v>
      </c>
      <c r="OF13">
        <f>IF(SUM(Dissimilarity!OF16)&gt;0,1,IF(Dissimilarity!OF16="X",1,0))</f>
        <v>0</v>
      </c>
      <c r="OG13">
        <f>IF(SUM(Dissimilarity!OG16)&gt;0,1,IF(Dissimilarity!OG16="X",1,0))</f>
        <v>1</v>
      </c>
      <c r="OH13">
        <f>IF(SUM(Dissimilarity!OH16)&gt;0,1,IF(Dissimilarity!OH16="X",1,0))</f>
        <v>1</v>
      </c>
      <c r="OI13">
        <f>IF(SUM(Dissimilarity!OI16)&gt;0,1,IF(Dissimilarity!OI16="X",1,0))</f>
        <v>1</v>
      </c>
      <c r="OJ13">
        <f>IF(SUM(Dissimilarity!OJ16)&gt;0,1,IF(Dissimilarity!OJ16="X",1,0))</f>
        <v>0</v>
      </c>
      <c r="OK13">
        <f>IF(SUM(Dissimilarity!OK16)&gt;0,1,IF(Dissimilarity!OK16="X",1,0))</f>
        <v>0</v>
      </c>
      <c r="OL13">
        <f>IF(SUM(Dissimilarity!OL16)&gt;0,1,IF(Dissimilarity!OL16="X",1,0))</f>
        <v>0</v>
      </c>
      <c r="OM13">
        <f>IF(SUM(Dissimilarity!OM16)&gt;0,1,IF(Dissimilarity!OM16="X",1,0))</f>
        <v>0</v>
      </c>
      <c r="ON13">
        <f>IF(SUM(Dissimilarity!ON16)&gt;0,1,IF(Dissimilarity!ON16="X",1,0))</f>
        <v>0</v>
      </c>
      <c r="OO13">
        <f>IF(SUM(Dissimilarity!OO16)&gt;0,1,IF(Dissimilarity!OO16="X",1,0))</f>
        <v>0</v>
      </c>
      <c r="OP13">
        <f>IF(SUM(Dissimilarity!OP16)&gt;0,1,IF(Dissimilarity!OP16="X",1,0))</f>
        <v>0</v>
      </c>
      <c r="OQ13">
        <f>IF(SUM(Dissimilarity!OQ16)&gt;0,1,IF(Dissimilarity!OQ16="X",1,0))</f>
        <v>0</v>
      </c>
      <c r="OR13">
        <f>IF(SUM(Dissimilarity!OR16)&gt;0,1,IF(Dissimilarity!OR16="X",1,0))</f>
        <v>0</v>
      </c>
      <c r="OS13">
        <f>IF(SUM(Dissimilarity!OS16)&gt;0,1,IF(Dissimilarity!OS16="X",1,0))</f>
        <v>0</v>
      </c>
      <c r="OT13">
        <f>IF(SUM(Dissimilarity!OT16)&gt;0,1,IF(Dissimilarity!OT16="X",1,0))</f>
        <v>0</v>
      </c>
      <c r="OU13">
        <f>IF(SUM(Dissimilarity!OU16)&gt;0,1,IF(Dissimilarity!OU16="X",1,0))</f>
        <v>0</v>
      </c>
      <c r="OV13">
        <f>IF(SUM(Dissimilarity!OV16)&gt;0,1,IF(Dissimilarity!OV16="X",1,0))</f>
        <v>0</v>
      </c>
      <c r="OW13">
        <f>IF(SUM(Dissimilarity!OW16)&gt;0,1,IF(Dissimilarity!OW16="X",1,0))</f>
        <v>0</v>
      </c>
      <c r="OX13">
        <f>IF(SUM(Dissimilarity!OX16)&gt;0,1,IF(Dissimilarity!OX16="X",1,0))</f>
        <v>0</v>
      </c>
      <c r="OY13">
        <f>IF(SUM(Dissimilarity!OY16)&gt;0,1,IF(Dissimilarity!OY16="X",1,0))</f>
        <v>1</v>
      </c>
      <c r="OZ13">
        <f>IF(SUM(Dissimilarity!OZ16)&gt;0,1,IF(Dissimilarity!OZ16="X",1,0))</f>
        <v>0</v>
      </c>
      <c r="PA13">
        <f>IF(SUM(Dissimilarity!PA16)&gt;0,1,IF(Dissimilarity!PA16="X",1,0))</f>
        <v>0</v>
      </c>
      <c r="PB13">
        <f>IF(SUM(Dissimilarity!PB16)&gt;0,1,IF(Dissimilarity!PB16="X",1,0))</f>
        <v>0</v>
      </c>
      <c r="PC13">
        <f>IF(SUM(Dissimilarity!PC16)&gt;0,1,IF(Dissimilarity!PC16="X",1,0))</f>
        <v>0</v>
      </c>
      <c r="PD13">
        <f>IF(SUM(Dissimilarity!PD16)&gt;0,1,IF(Dissimilarity!PD16="X",1,0))</f>
        <v>0</v>
      </c>
      <c r="PE13">
        <f>IF(SUM(Dissimilarity!PE16)&gt;0,1,IF(Dissimilarity!PE16="X",1,0))</f>
        <v>1</v>
      </c>
      <c r="PF13">
        <f>IF(SUM(Dissimilarity!PF16)&gt;0,1,IF(Dissimilarity!PF16="X",1,0))</f>
        <v>1</v>
      </c>
      <c r="PG13">
        <f>IF(SUM(Dissimilarity!PG16)&gt;0,1,IF(Dissimilarity!PG16="X",1,0))</f>
        <v>0</v>
      </c>
      <c r="PH13">
        <f>IF(SUM(Dissimilarity!PH16)&gt;0,1,IF(Dissimilarity!PH16="X",1,0))</f>
        <v>0</v>
      </c>
      <c r="PI13">
        <f>IF(SUM(Dissimilarity!PI16)&gt;0,1,IF(Dissimilarity!PI16="X",1,0))</f>
        <v>0</v>
      </c>
      <c r="PJ13">
        <f>IF(SUM(Dissimilarity!PJ16)&gt;0,1,IF(Dissimilarity!PJ16="X",1,0))</f>
        <v>0</v>
      </c>
      <c r="PK13">
        <f>IF(SUM(Dissimilarity!PK16)&gt;0,1,IF(Dissimilarity!PK16="X",1,0))</f>
        <v>0</v>
      </c>
      <c r="PL13">
        <f>IF(SUM(Dissimilarity!PL16)&gt;0,1,IF(Dissimilarity!PL16="X",1,0))</f>
        <v>1</v>
      </c>
      <c r="PM13">
        <f>IF(SUM(Dissimilarity!PM16)&gt;0,1,IF(Dissimilarity!PM16="X",1,0))</f>
        <v>0</v>
      </c>
      <c r="PN13">
        <f>IF(SUM(Dissimilarity!PN16)&gt;0,1,IF(Dissimilarity!PN16="X",1,0))</f>
        <v>0</v>
      </c>
      <c r="PO13">
        <f>IF(SUM(Dissimilarity!PO16)&gt;0,1,IF(Dissimilarity!PO16="X",1,0))</f>
        <v>0</v>
      </c>
      <c r="PP13">
        <f>IF(SUM(Dissimilarity!PP16)&gt;0,1,IF(Dissimilarity!PP16="X",1,0))</f>
        <v>0</v>
      </c>
      <c r="PQ13">
        <f>IF(SUM(Dissimilarity!PQ16)&gt;0,1,IF(Dissimilarity!PQ16="X",1,0))</f>
        <v>0</v>
      </c>
      <c r="PR13">
        <f>IF(SUM(Dissimilarity!PR16)&gt;0,1,IF(Dissimilarity!PR16="X",1,0))</f>
        <v>0</v>
      </c>
      <c r="PS13">
        <f>IF(SUM(Dissimilarity!PS16)&gt;0,1,IF(Dissimilarity!PS16="X",1,0))</f>
        <v>0</v>
      </c>
      <c r="PT13">
        <f>IF(SUM(Dissimilarity!PT16)&gt;0,1,IF(Dissimilarity!PT16="X",1,0))</f>
        <v>0</v>
      </c>
      <c r="PU13">
        <f>IF(SUM(Dissimilarity!PU16)&gt;0,1,IF(Dissimilarity!PU16="X",1,0))</f>
        <v>1</v>
      </c>
      <c r="PV13">
        <f>IF(SUM(Dissimilarity!PV16)&gt;0,1,IF(Dissimilarity!PV16="X",1,0))</f>
        <v>0</v>
      </c>
      <c r="PW13">
        <f>IF(SUM(Dissimilarity!PW16)&gt;0,1,IF(Dissimilarity!PW16="X",1,0))</f>
        <v>1</v>
      </c>
      <c r="PX13">
        <f>IF(SUM(Dissimilarity!PX16)&gt;0,1,IF(Dissimilarity!PX16="X",1,0))</f>
        <v>0</v>
      </c>
      <c r="PY13">
        <f>IF(SUM(Dissimilarity!PY16)&gt;0,1,IF(Dissimilarity!PY16="X",1,0))</f>
        <v>0</v>
      </c>
      <c r="PZ13">
        <f>IF(SUM(Dissimilarity!PZ16)&gt;0,1,IF(Dissimilarity!PZ16="X",1,0))</f>
        <v>0</v>
      </c>
      <c r="QA13">
        <f>IF(SUM(Dissimilarity!QA16)&gt;0,1,IF(Dissimilarity!QA16="X",1,0))</f>
        <v>0</v>
      </c>
      <c r="QB13">
        <f>IF(SUM(Dissimilarity!QB16)&gt;0,1,IF(Dissimilarity!QB16="X",1,0))</f>
        <v>1</v>
      </c>
      <c r="QC13">
        <f>IF(SUM(Dissimilarity!QC16)&gt;0,1,IF(Dissimilarity!QC16="X",1,0))</f>
        <v>0</v>
      </c>
      <c r="QD13">
        <f>IF(SUM(Dissimilarity!QD16)&gt;0,1,IF(Dissimilarity!QD16="X",1,0))</f>
        <v>0</v>
      </c>
      <c r="QE13">
        <f>IF(SUM(Dissimilarity!QE16)&gt;0,1,IF(Dissimilarity!QE16="X",1,0))</f>
        <v>0</v>
      </c>
      <c r="QF13">
        <f>IF(SUM(Dissimilarity!QF16)&gt;0,1,IF(Dissimilarity!QF16="X",1,0))</f>
        <v>0</v>
      </c>
      <c r="QG13">
        <f>IF(SUM(Dissimilarity!QG16)&gt;0,1,IF(Dissimilarity!QG16="X",1,0))</f>
        <v>0</v>
      </c>
      <c r="QH13">
        <f>IF(SUM(Dissimilarity!QH16)&gt;0,1,IF(Dissimilarity!QH16="X",1,0))</f>
        <v>0</v>
      </c>
      <c r="QI13">
        <f>IF(SUM(Dissimilarity!QI16)&gt;0,1,IF(Dissimilarity!QI16="X",1,0))</f>
        <v>0</v>
      </c>
      <c r="QJ13">
        <f>IF(SUM(Dissimilarity!QJ16)&gt;0,1,IF(Dissimilarity!QJ16="X",1,0))</f>
        <v>0</v>
      </c>
      <c r="QK13">
        <f>IF(SUM(Dissimilarity!QK16)&gt;0,1,IF(Dissimilarity!QK16="X",1,0))</f>
        <v>0</v>
      </c>
      <c r="QL13">
        <f>IF(SUM(Dissimilarity!QL16)&gt;0,1,IF(Dissimilarity!QL16="X",1,0))</f>
        <v>0</v>
      </c>
      <c r="QM13">
        <f>IF(SUM(Dissimilarity!QM16)&gt;0,1,IF(Dissimilarity!QM16="X",1,0))</f>
        <v>0</v>
      </c>
      <c r="QN13">
        <f>IF(SUM(Dissimilarity!QN16)&gt;0,1,IF(Dissimilarity!QN16="X",1,0))</f>
        <v>0</v>
      </c>
      <c r="QO13">
        <f>IF(SUM(Dissimilarity!QO16)&gt;0,1,IF(Dissimilarity!QO16="X",1,0))</f>
        <v>0</v>
      </c>
      <c r="QP13">
        <f>IF(SUM(Dissimilarity!QP16)&gt;0,1,IF(Dissimilarity!QP16="X",1,0))</f>
        <v>0</v>
      </c>
      <c r="QQ13">
        <f>IF(SUM(Dissimilarity!QQ16)&gt;0,1,IF(Dissimilarity!QQ16="X",1,0))</f>
        <v>0</v>
      </c>
      <c r="QR13">
        <f>IF(SUM(Dissimilarity!QR16)&gt;0,1,IF(Dissimilarity!QR16="X",1,0))</f>
        <v>0</v>
      </c>
      <c r="QS13">
        <f>IF(SUM(Dissimilarity!QS16)&gt;0,1,IF(Dissimilarity!QS16="X",1,0))</f>
        <v>0</v>
      </c>
      <c r="QT13">
        <f>IF(SUM(Dissimilarity!QT16)&gt;0,1,IF(Dissimilarity!QT16="X",1,0))</f>
        <v>0</v>
      </c>
      <c r="QU13">
        <f>IF(SUM(Dissimilarity!QU16)&gt;0,1,IF(Dissimilarity!QU16="X",1,0))</f>
        <v>0</v>
      </c>
      <c r="QV13">
        <f>IF(SUM(Dissimilarity!QV16)&gt;0,1,IF(Dissimilarity!QV16="X",1,0))</f>
        <v>0</v>
      </c>
      <c r="QW13">
        <f>IF(SUM(Dissimilarity!QW16)&gt;0,1,IF(Dissimilarity!QW16="X",1,0))</f>
        <v>0</v>
      </c>
      <c r="QX13">
        <f>IF(SUM(Dissimilarity!QX16)&gt;0,1,IF(Dissimilarity!QX16="X",1,0))</f>
        <v>0</v>
      </c>
      <c r="QY13">
        <f>IF(SUM(Dissimilarity!QY16)&gt;0,1,IF(Dissimilarity!QY16="X",1,0))</f>
        <v>0</v>
      </c>
      <c r="QZ13">
        <f>IF(SUM(Dissimilarity!QZ16)&gt;0,1,IF(Dissimilarity!QZ16="X",1,0))</f>
        <v>1</v>
      </c>
      <c r="RA13">
        <f>IF(SUM(Dissimilarity!RA16)&gt;0,1,IF(Dissimilarity!RA16="X",1,0))</f>
        <v>0</v>
      </c>
      <c r="RB13">
        <f>IF(SUM(Dissimilarity!RB16)&gt;0,1,IF(Dissimilarity!RB16="X",1,0))</f>
        <v>0</v>
      </c>
      <c r="RC13">
        <f>IF(SUM(Dissimilarity!RC16)&gt;0,1,IF(Dissimilarity!RC16="X",1,0))</f>
        <v>0</v>
      </c>
      <c r="RD13">
        <f>IF(SUM(Dissimilarity!RD16)&gt;0,1,IF(Dissimilarity!RD16="X",1,0))</f>
        <v>0</v>
      </c>
      <c r="RE13">
        <f>IF(SUM(Dissimilarity!RE16)&gt;0,1,IF(Dissimilarity!RE16="X",1,0))</f>
        <v>0</v>
      </c>
      <c r="RF13">
        <f>IF(SUM(Dissimilarity!RF16)&gt;0,1,IF(Dissimilarity!RF16="X",1,0))</f>
        <v>0</v>
      </c>
      <c r="RG13">
        <f>IF(SUM(Dissimilarity!RG16)&gt;0,1,IF(Dissimilarity!RG16="X",1,0))</f>
        <v>0</v>
      </c>
      <c r="RH13">
        <f>IF(SUM(Dissimilarity!RH16)&gt;0,1,IF(Dissimilarity!RH16="X",1,0))</f>
        <v>1</v>
      </c>
      <c r="RI13">
        <f>IF(SUM(Dissimilarity!RI16)&gt;0,1,IF(Dissimilarity!RI16="X",1,0))</f>
        <v>0</v>
      </c>
      <c r="RJ13">
        <f>IF(SUM(Dissimilarity!RJ16)&gt;0,1,IF(Dissimilarity!RJ16="X",1,0))</f>
        <v>0</v>
      </c>
      <c r="RK13">
        <f>IF(SUM(Dissimilarity!RK16)&gt;0,1,IF(Dissimilarity!RK16="X",1,0))</f>
        <v>0</v>
      </c>
      <c r="RL13">
        <f>IF(SUM(Dissimilarity!RL16)&gt;0,1,IF(Dissimilarity!RL16="X",1,0))</f>
        <v>0</v>
      </c>
      <c r="RM13">
        <f>IF(SUM(Dissimilarity!RM16)&gt;0,1,IF(Dissimilarity!RM16="X",1,0))</f>
        <v>1</v>
      </c>
      <c r="RN13">
        <f>IF(SUM(Dissimilarity!RN16)&gt;0,1,IF(Dissimilarity!RN16="X",1,0))</f>
        <v>0</v>
      </c>
      <c r="RO13">
        <f>IF(SUM(Dissimilarity!RO16)&gt;0,1,IF(Dissimilarity!RO16="X",1,0))</f>
        <v>0</v>
      </c>
      <c r="RP13">
        <f>IF(SUM(Dissimilarity!RP16)&gt;0,1,IF(Dissimilarity!RP16="X",1,0))</f>
        <v>0</v>
      </c>
      <c r="RQ13">
        <f>IF(SUM(Dissimilarity!RQ16)&gt;0,1,IF(Dissimilarity!RQ16="X",1,0))</f>
        <v>0</v>
      </c>
      <c r="RR13">
        <f>IF(SUM(Dissimilarity!RR16)&gt;0,1,IF(Dissimilarity!RR16="X",1,0))</f>
        <v>1</v>
      </c>
      <c r="RS13">
        <f>IF(SUM(Dissimilarity!RS16)&gt;0,1,IF(Dissimilarity!RS16="X",1,0))</f>
        <v>0</v>
      </c>
      <c r="RT13">
        <f>IF(SUM(Dissimilarity!RT16)&gt;0,1,IF(Dissimilarity!RT16="X",1,0))</f>
        <v>1</v>
      </c>
      <c r="RU13">
        <f>IF(SUM(Dissimilarity!RU16)&gt;0,1,IF(Dissimilarity!RU16="X",1,0))</f>
        <v>0</v>
      </c>
      <c r="RV13">
        <f>IF(SUM(Dissimilarity!RV16)&gt;0,1,IF(Dissimilarity!RV16="X",1,0))</f>
        <v>0</v>
      </c>
      <c r="RW13">
        <f>IF(SUM(Dissimilarity!RW16)&gt;0,1,IF(Dissimilarity!RW16="X",1,0))</f>
        <v>0</v>
      </c>
      <c r="RX13">
        <f>IF(SUM(Dissimilarity!RX16)&gt;0,1,IF(Dissimilarity!RX16="X",1,0))</f>
        <v>0</v>
      </c>
      <c r="RY13">
        <f>IF(SUM(Dissimilarity!RY16)&gt;0,1,IF(Dissimilarity!RY16="X",1,0))</f>
        <v>0</v>
      </c>
      <c r="RZ13">
        <f>IF(SUM(Dissimilarity!RZ16)&gt;0,1,IF(Dissimilarity!RZ16="X",1,0))</f>
        <v>0</v>
      </c>
      <c r="SA13">
        <f>IF(SUM(Dissimilarity!SA16)&gt;0,1,IF(Dissimilarity!SA16="X",1,0))</f>
        <v>0</v>
      </c>
      <c r="SB13">
        <f>IF(SUM(Dissimilarity!SB16)&gt;0,1,IF(Dissimilarity!SB16="X",1,0))</f>
        <v>0</v>
      </c>
      <c r="SC13">
        <f>IF(SUM(Dissimilarity!SC16)&gt;0,1,IF(Dissimilarity!SC16="X",1,0))</f>
        <v>0</v>
      </c>
      <c r="SD13">
        <f>IF(SUM(Dissimilarity!SD16)&gt;0,1,IF(Dissimilarity!SD16="X",1,0))</f>
        <v>0</v>
      </c>
      <c r="SE13">
        <f>IF(SUM(Dissimilarity!SE16)&gt;0,1,IF(Dissimilarity!SE16="X",1,0))</f>
        <v>1</v>
      </c>
      <c r="SF13">
        <f>IF(SUM(Dissimilarity!SF16)&gt;0,1,IF(Dissimilarity!SF16="X",1,0))</f>
        <v>0</v>
      </c>
      <c r="SG13">
        <f>IF(SUM(Dissimilarity!SG16)&gt;0,1,IF(Dissimilarity!SG16="X",1,0))</f>
        <v>0</v>
      </c>
      <c r="SH13">
        <f>IF(SUM(Dissimilarity!SH16)&gt;0,1,IF(Dissimilarity!SH16="X",1,0))</f>
        <v>0</v>
      </c>
      <c r="SI13">
        <f>IF(SUM(Dissimilarity!SI16)&gt;0,1,IF(Dissimilarity!SI16="X",1,0))</f>
        <v>0</v>
      </c>
      <c r="SJ13">
        <f>IF(SUM(Dissimilarity!SJ16)&gt;0,1,IF(Dissimilarity!SJ16="X",1,0))</f>
        <v>0</v>
      </c>
      <c r="SK13">
        <f>IF(SUM(Dissimilarity!SK16)&gt;0,1,IF(Dissimilarity!SK16="X",1,0))</f>
        <v>0</v>
      </c>
      <c r="SL13">
        <f>IF(SUM(Dissimilarity!SL16)&gt;0,1,IF(Dissimilarity!SL16="X",1,0))</f>
        <v>0</v>
      </c>
      <c r="SM13">
        <f>IF(SUM(Dissimilarity!SM16)&gt;0,1,IF(Dissimilarity!SM16="X",1,0))</f>
        <v>0</v>
      </c>
      <c r="SN13">
        <f>IF(SUM(Dissimilarity!SN16)&gt;0,1,IF(Dissimilarity!SN16="X",1,0))</f>
        <v>0</v>
      </c>
      <c r="SO13">
        <f>IF(SUM(Dissimilarity!SO16)&gt;0,1,IF(Dissimilarity!SO16="X",1,0))</f>
        <v>0</v>
      </c>
      <c r="SP13">
        <f>IF(SUM(Dissimilarity!SP16)&gt;0,1,IF(Dissimilarity!SP16="X",1,0))</f>
        <v>0</v>
      </c>
      <c r="SQ13">
        <f>IF(SUM(Dissimilarity!SQ16)&gt;0,1,IF(Dissimilarity!SQ16="X",1,0))</f>
        <v>0</v>
      </c>
      <c r="SR13">
        <f>IF(SUM(Dissimilarity!SR16)&gt;0,1,IF(Dissimilarity!SR16="X",1,0))</f>
        <v>0</v>
      </c>
      <c r="SS13">
        <f>IF(SUM(Dissimilarity!SS16)&gt;0,1,IF(Dissimilarity!SS16="X",1,0))</f>
        <v>0</v>
      </c>
      <c r="ST13">
        <f>IF(SUM(Dissimilarity!ST16)&gt;0,1,IF(Dissimilarity!ST16="X",1,0))</f>
        <v>0</v>
      </c>
      <c r="SU13">
        <f>IF(SUM(Dissimilarity!SU16)&gt;0,1,IF(Dissimilarity!SU16="X",1,0))</f>
        <v>0</v>
      </c>
      <c r="SV13">
        <f>IF(SUM(Dissimilarity!SV16)&gt;0,1,IF(Dissimilarity!SV16="X",1,0))</f>
        <v>0</v>
      </c>
      <c r="SW13">
        <f>IF(SUM(Dissimilarity!SW16)&gt;0,1,IF(Dissimilarity!SW16="X",1,0))</f>
        <v>0</v>
      </c>
      <c r="SX13">
        <f>IF(SUM(Dissimilarity!SX16)&gt;0,1,IF(Dissimilarity!SX16="X",1,0))</f>
        <v>0</v>
      </c>
      <c r="SY13">
        <f>IF(SUM(Dissimilarity!SY16)&gt;0,1,IF(Dissimilarity!SY16="X",1,0))</f>
        <v>0</v>
      </c>
      <c r="SZ13">
        <f>IF(SUM(Dissimilarity!SZ16)&gt;0,1,IF(Dissimilarity!SZ16="X",1,0))</f>
        <v>0</v>
      </c>
      <c r="TA13">
        <f>IF(SUM(Dissimilarity!TA16)&gt;0,1,IF(Dissimilarity!TA16="X",1,0))</f>
        <v>0</v>
      </c>
      <c r="TB13">
        <f>IF(SUM(Dissimilarity!TB16)&gt;0,1,IF(Dissimilarity!TB16="X",1,0))</f>
        <v>0</v>
      </c>
      <c r="TC13">
        <f>IF(SUM(Dissimilarity!TC16)&gt;0,1,IF(Dissimilarity!TC16="X",1,0))</f>
        <v>0</v>
      </c>
      <c r="TD13">
        <f>IF(SUM(Dissimilarity!TD16)&gt;0,1,IF(Dissimilarity!TD16="X",1,0))</f>
        <v>0</v>
      </c>
      <c r="TE13">
        <f>IF(SUM(Dissimilarity!TE16)&gt;0,1,IF(Dissimilarity!TE16="X",1,0))</f>
        <v>0</v>
      </c>
      <c r="TF13">
        <f>IF(SUM(Dissimilarity!TF16)&gt;0,1,IF(Dissimilarity!TF16="X",1,0))</f>
        <v>0</v>
      </c>
      <c r="TG13">
        <f>IF(SUM(Dissimilarity!TG16)&gt;0,1,IF(Dissimilarity!TG16="X",1,0))</f>
        <v>0</v>
      </c>
      <c r="TH13">
        <f>IF(SUM(Dissimilarity!TH16)&gt;0,1,IF(Dissimilarity!TH16="X",1,0))</f>
        <v>0</v>
      </c>
      <c r="TI13">
        <f>IF(SUM(Dissimilarity!TI16)&gt;0,1,IF(Dissimilarity!TI16="X",1,0))</f>
        <v>0</v>
      </c>
      <c r="TJ13">
        <f>IF(SUM(Dissimilarity!TJ16)&gt;0,1,IF(Dissimilarity!TJ16="X",1,0))</f>
        <v>0</v>
      </c>
      <c r="TK13">
        <f>IF(SUM(Dissimilarity!TK16)&gt;0,1,IF(Dissimilarity!TK16="X",1,0))</f>
        <v>0</v>
      </c>
      <c r="TL13">
        <f>IF(SUM(Dissimilarity!TL16)&gt;0,1,IF(Dissimilarity!TL16="X",1,0))</f>
        <v>0</v>
      </c>
      <c r="TM13">
        <f>IF(SUM(Dissimilarity!TM16)&gt;0,1,IF(Dissimilarity!TM16="X",1,0))</f>
        <v>0</v>
      </c>
      <c r="TN13">
        <f>IF(SUM(Dissimilarity!TN16)&gt;0,1,IF(Dissimilarity!TN16="X",1,0))</f>
        <v>0</v>
      </c>
      <c r="TO13">
        <f>IF(SUM(Dissimilarity!TO16)&gt;0,1,IF(Dissimilarity!TO16="X",1,0))</f>
        <v>0</v>
      </c>
      <c r="TP13">
        <f>IF(SUM(Dissimilarity!TP16)&gt;0,1,IF(Dissimilarity!TP16="X",1,0))</f>
        <v>0</v>
      </c>
      <c r="TQ13">
        <f>IF(SUM(Dissimilarity!TQ16)&gt;0,1,IF(Dissimilarity!TQ16="X",1,0))</f>
        <v>0</v>
      </c>
      <c r="TR13">
        <f>IF(SUM(Dissimilarity!TR16)&gt;0,1,IF(Dissimilarity!TR16="X",1,0))</f>
        <v>0</v>
      </c>
      <c r="TS13">
        <f>IF(SUM(Dissimilarity!TS16)&gt;0,1,IF(Dissimilarity!TS16="X",1,0))</f>
        <v>0</v>
      </c>
      <c r="TT13">
        <f>IF(SUM(Dissimilarity!TT16)&gt;0,1,IF(Dissimilarity!TT16="X",1,0))</f>
        <v>0</v>
      </c>
      <c r="TU13">
        <f>IF(SUM(Dissimilarity!TU16)&gt;0,1,IF(Dissimilarity!TU16="X",1,0))</f>
        <v>0</v>
      </c>
      <c r="TV13">
        <f>IF(SUM(Dissimilarity!TV16)&gt;0,1,IF(Dissimilarity!TV16="X",1,0))</f>
        <v>1</v>
      </c>
      <c r="TW13">
        <f>IF(SUM(Dissimilarity!TW16)&gt;0,1,IF(Dissimilarity!TW16="X",1,0))</f>
        <v>1</v>
      </c>
      <c r="TX13">
        <f>IF(SUM(Dissimilarity!TX16)&gt;0,1,IF(Dissimilarity!TX16="X",1,0))</f>
        <v>1</v>
      </c>
      <c r="TY13">
        <f>IF(SUM(Dissimilarity!TY16)&gt;0,1,IF(Dissimilarity!TY16="X",1,0))</f>
        <v>0</v>
      </c>
      <c r="TZ13">
        <f>IF(SUM(Dissimilarity!TZ16)&gt;0,1,IF(Dissimilarity!TZ16="X",1,0))</f>
        <v>0</v>
      </c>
      <c r="UA13">
        <f>IF(SUM(Dissimilarity!UA16)&gt;0,1,IF(Dissimilarity!UA16="X",1,0))</f>
        <v>0</v>
      </c>
      <c r="UB13">
        <f>IF(SUM(Dissimilarity!UB16)&gt;0,1,IF(Dissimilarity!UB16="X",1,0))</f>
        <v>1</v>
      </c>
      <c r="UC13">
        <f>IF(SUM(Dissimilarity!UC16)&gt;0,1,IF(Dissimilarity!UC16="X",1,0))</f>
        <v>0</v>
      </c>
      <c r="UD13">
        <f>IF(SUM(Dissimilarity!UD16)&gt;0,1,IF(Dissimilarity!UD16="X",1,0))</f>
        <v>1</v>
      </c>
      <c r="UE13">
        <f>IF(SUM(Dissimilarity!UE16)&gt;0,1,IF(Dissimilarity!UE16="X",1,0))</f>
        <v>0</v>
      </c>
      <c r="UF13">
        <f>IF(SUM(Dissimilarity!UF16)&gt;0,1,IF(Dissimilarity!UF16="X",1,0))</f>
        <v>0</v>
      </c>
      <c r="UG13">
        <f>IF(SUM(Dissimilarity!UG16)&gt;0,1,IF(Dissimilarity!UG16="X",1,0))</f>
        <v>0</v>
      </c>
      <c r="UH13">
        <f>IF(SUM(Dissimilarity!UH16)&gt;0,1,IF(Dissimilarity!UH16="X",1,0))</f>
        <v>0</v>
      </c>
      <c r="UI13">
        <f>IF(SUM(Dissimilarity!UI16)&gt;0,1,IF(Dissimilarity!UI16="X",1,0))</f>
        <v>0</v>
      </c>
      <c r="UJ13">
        <f>IF(SUM(Dissimilarity!UJ16)&gt;0,1,IF(Dissimilarity!UJ16="X",1,0))</f>
        <v>0</v>
      </c>
      <c r="UK13">
        <f>IF(SUM(Dissimilarity!UK16)&gt;0,1,IF(Dissimilarity!UK16="X",1,0))</f>
        <v>0</v>
      </c>
      <c r="UL13">
        <f>IF(SUM(Dissimilarity!UL16)&gt;0,1,IF(Dissimilarity!UL16="X",1,0))</f>
        <v>0</v>
      </c>
      <c r="UM13">
        <f>IF(SUM(Dissimilarity!UM16)&gt;0,1,IF(Dissimilarity!UM16="X",1,0))</f>
        <v>0</v>
      </c>
      <c r="UN13">
        <f>IF(SUM(Dissimilarity!UN16)&gt;0,1,IF(Dissimilarity!UN16="X",1,0))</f>
        <v>0</v>
      </c>
      <c r="UO13">
        <f>IF(SUM(Dissimilarity!UO16)&gt;0,1,IF(Dissimilarity!UO16="X",1,0))</f>
        <v>0</v>
      </c>
      <c r="UP13">
        <f>IF(SUM(Dissimilarity!UP16)&gt;0,1,IF(Dissimilarity!UP16="X",1,0))</f>
        <v>0</v>
      </c>
      <c r="UQ13">
        <f>IF(SUM(Dissimilarity!UQ16)&gt;0,1,IF(Dissimilarity!UQ16="X",1,0))</f>
        <v>0</v>
      </c>
      <c r="UR13">
        <f>IF(SUM(Dissimilarity!UR16)&gt;0,1,IF(Dissimilarity!UR16="X",1,0))</f>
        <v>0</v>
      </c>
      <c r="US13">
        <f>IF(SUM(Dissimilarity!US16)&gt;0,1,IF(Dissimilarity!US16="X",1,0))</f>
        <v>0</v>
      </c>
      <c r="UT13">
        <f>IF(SUM(Dissimilarity!UT16)&gt;0,1,IF(Dissimilarity!UT16="X",1,0))</f>
        <v>0</v>
      </c>
      <c r="UU13">
        <f>IF(SUM(Dissimilarity!UU16)&gt;0,1,IF(Dissimilarity!UU16="X",1,0))</f>
        <v>1</v>
      </c>
      <c r="UV13">
        <f>IF(SUM(Dissimilarity!UV16)&gt;0,1,IF(Dissimilarity!UV16="X",1,0))</f>
        <v>0</v>
      </c>
      <c r="UW13">
        <f>IF(SUM(Dissimilarity!UW16)&gt;0,1,IF(Dissimilarity!UW16="X",1,0))</f>
        <v>0</v>
      </c>
      <c r="UX13">
        <f>IF(SUM(Dissimilarity!UX16)&gt;0,1,IF(Dissimilarity!UX16="X",1,0))</f>
        <v>1</v>
      </c>
      <c r="UY13">
        <f>IF(SUM(Dissimilarity!UY16)&gt;0,1,IF(Dissimilarity!UY16="X",1,0))</f>
        <v>1</v>
      </c>
      <c r="UZ13">
        <f>IF(SUM(Dissimilarity!UZ16)&gt;0,1,IF(Dissimilarity!UZ16="X",1,0))</f>
        <v>0</v>
      </c>
      <c r="VA13">
        <f>IF(SUM(Dissimilarity!VA16)&gt;0,1,IF(Dissimilarity!VA16="X",1,0))</f>
        <v>0</v>
      </c>
      <c r="VB13">
        <f>IF(SUM(Dissimilarity!VB16)&gt;0,1,IF(Dissimilarity!VB16="X",1,0))</f>
        <v>0</v>
      </c>
      <c r="VC13">
        <f>IF(SUM(Dissimilarity!VC16)&gt;0,1,IF(Dissimilarity!VC16="X",1,0))</f>
        <v>0</v>
      </c>
      <c r="VD13">
        <f>IF(SUM(Dissimilarity!VD16)&gt;0,1,IF(Dissimilarity!VD16="X",1,0))</f>
        <v>0</v>
      </c>
      <c r="VE13">
        <f>IF(SUM(Dissimilarity!VE16)&gt;0,1,IF(Dissimilarity!VE16="X",1,0))</f>
        <v>0</v>
      </c>
      <c r="VF13">
        <f>IF(SUM(Dissimilarity!VF16)&gt;0,1,IF(Dissimilarity!VF16="X",1,0))</f>
        <v>0</v>
      </c>
      <c r="VG13">
        <f>IF(SUM(Dissimilarity!VG16)&gt;0,1,IF(Dissimilarity!VG16="X",1,0))</f>
        <v>0</v>
      </c>
      <c r="VH13">
        <f>IF(SUM(Dissimilarity!VH16)&gt;0,1,IF(Dissimilarity!VH16="X",1,0))</f>
        <v>0</v>
      </c>
      <c r="VI13">
        <f>IF(SUM(Dissimilarity!VI16)&gt;0,1,IF(Dissimilarity!VI16="X",1,0))</f>
        <v>1</v>
      </c>
      <c r="VJ13">
        <f>IF(SUM(Dissimilarity!VJ16)&gt;0,1,IF(Dissimilarity!VJ16="X",1,0))</f>
        <v>0</v>
      </c>
      <c r="VK13">
        <f>IF(SUM(Dissimilarity!VK16)&gt;0,1,IF(Dissimilarity!VK16="X",1,0))</f>
        <v>0</v>
      </c>
      <c r="VL13">
        <f>IF(SUM(Dissimilarity!VL16)&gt;0,1,IF(Dissimilarity!VL16="X",1,0))</f>
        <v>1</v>
      </c>
      <c r="VM13">
        <f>IF(SUM(Dissimilarity!VM16)&gt;0,1,IF(Dissimilarity!VM16="X",1,0))</f>
        <v>0</v>
      </c>
      <c r="VN13">
        <f>IF(SUM(Dissimilarity!VN16)&gt;0,1,IF(Dissimilarity!VN16="X",1,0))</f>
        <v>0</v>
      </c>
      <c r="VO13">
        <f>IF(SUM(Dissimilarity!VO16)&gt;0,1,IF(Dissimilarity!VO16="X",1,0))</f>
        <v>0</v>
      </c>
      <c r="VP13">
        <f>IF(SUM(Dissimilarity!VP16)&gt;0,1,IF(Dissimilarity!VP16="X",1,0))</f>
        <v>0</v>
      </c>
      <c r="VQ13">
        <f>IF(SUM(Dissimilarity!VQ16)&gt;0,1,IF(Dissimilarity!VQ16="X",1,0))</f>
        <v>0</v>
      </c>
      <c r="VR13">
        <f>IF(SUM(Dissimilarity!VR16)&gt;0,1,IF(Dissimilarity!VR16="X",1,0))</f>
        <v>0</v>
      </c>
      <c r="VS13">
        <f>IF(SUM(Dissimilarity!VS16)&gt;0,1,IF(Dissimilarity!VS16="X",1,0))</f>
        <v>0</v>
      </c>
      <c r="VT13">
        <f>IF(SUM(Dissimilarity!VT16)&gt;0,1,IF(Dissimilarity!VT16="X",1,0))</f>
        <v>0</v>
      </c>
      <c r="VU13">
        <f>IF(SUM(Dissimilarity!VU16)&gt;0,1,IF(Dissimilarity!VU16="X",1,0))</f>
        <v>0</v>
      </c>
      <c r="VV13">
        <f>IF(SUM(Dissimilarity!VV16)&gt;0,1,IF(Dissimilarity!VV16="X",1,0))</f>
        <v>1</v>
      </c>
      <c r="VW13">
        <f>IF(SUM(Dissimilarity!VW16)&gt;0,1,IF(Dissimilarity!VW16="X",1,0))</f>
        <v>0</v>
      </c>
      <c r="VX13">
        <f>IF(SUM(Dissimilarity!VX16)&gt;0,1,IF(Dissimilarity!VX16="X",1,0))</f>
        <v>0</v>
      </c>
      <c r="VY13">
        <f>IF(SUM(Dissimilarity!VY16)&gt;0,1,IF(Dissimilarity!VY16="X",1,0))</f>
        <v>0</v>
      </c>
      <c r="VZ13">
        <f>IF(SUM(Dissimilarity!VZ16)&gt;0,1,IF(Dissimilarity!VZ16="X",1,0))</f>
        <v>0</v>
      </c>
      <c r="WA13">
        <f>IF(SUM(Dissimilarity!WA16)&gt;0,1,IF(Dissimilarity!WA16="X",1,0))</f>
        <v>0</v>
      </c>
      <c r="WB13">
        <f>IF(SUM(Dissimilarity!WB16)&gt;0,1,IF(Dissimilarity!WB16="X",1,0))</f>
        <v>0</v>
      </c>
      <c r="WC13">
        <f>IF(SUM(Dissimilarity!WC16)&gt;0,1,IF(Dissimilarity!WC16="X",1,0))</f>
        <v>0</v>
      </c>
      <c r="WD13">
        <f>IF(SUM(Dissimilarity!WD16)&gt;0,1,IF(Dissimilarity!WD16="X",1,0))</f>
        <v>0</v>
      </c>
      <c r="WE13">
        <f>IF(SUM(Dissimilarity!WE16)&gt;0,1,IF(Dissimilarity!WE16="X",1,0))</f>
        <v>0</v>
      </c>
      <c r="WF13">
        <f>IF(SUM(Dissimilarity!WF16)&gt;0,1,IF(Dissimilarity!WF16="X",1,0))</f>
        <v>1</v>
      </c>
      <c r="WG13">
        <f>IF(SUM(Dissimilarity!WG16)&gt;0,1,IF(Dissimilarity!WG16="X",1,0))</f>
        <v>0</v>
      </c>
      <c r="WH13">
        <f>IF(SUM(Dissimilarity!WH16)&gt;0,1,IF(Dissimilarity!WH16="X",1,0))</f>
        <v>1</v>
      </c>
      <c r="WI13">
        <f>IF(SUM(Dissimilarity!WI16)&gt;0,1,IF(Dissimilarity!WI16="X",1,0))</f>
        <v>0</v>
      </c>
      <c r="WJ13">
        <f>IF(SUM(Dissimilarity!WJ16)&gt;0,1,IF(Dissimilarity!WJ16="X",1,0))</f>
        <v>0</v>
      </c>
      <c r="WK13">
        <f>IF(SUM(Dissimilarity!WK16)&gt;0,1,IF(Dissimilarity!WK16="X",1,0))</f>
        <v>0</v>
      </c>
      <c r="WL13">
        <f>IF(SUM(Dissimilarity!WL16)&gt;0,1,IF(Dissimilarity!WL16="X",1,0))</f>
        <v>0</v>
      </c>
      <c r="WM13">
        <f>IF(SUM(Dissimilarity!WM16)&gt;0,1,IF(Dissimilarity!WM16="X",1,0))</f>
        <v>0</v>
      </c>
      <c r="WN13">
        <f>IF(SUM(Dissimilarity!WN16)&gt;0,1,IF(Dissimilarity!WN16="X",1,0))</f>
        <v>0</v>
      </c>
      <c r="WO13">
        <f>IF(SUM(Dissimilarity!WO16)&gt;0,1,IF(Dissimilarity!WO16="X",1,0))</f>
        <v>0</v>
      </c>
      <c r="WP13">
        <f>IF(SUM(Dissimilarity!WP16)&gt;0,1,IF(Dissimilarity!WP16="X",1,0))</f>
        <v>0</v>
      </c>
      <c r="WQ13">
        <f>IF(SUM(Dissimilarity!WQ16)&gt;0,1,IF(Dissimilarity!WQ16="X",1,0))</f>
        <v>0</v>
      </c>
      <c r="WR13">
        <f>IF(SUM(Dissimilarity!WR16)&gt;0,1,IF(Dissimilarity!WR16="X",1,0))</f>
        <v>0</v>
      </c>
      <c r="WS13">
        <f>IF(SUM(Dissimilarity!WS16)&gt;0,1,IF(Dissimilarity!WS16="X",1,0))</f>
        <v>0</v>
      </c>
      <c r="WT13">
        <f>IF(SUM(Dissimilarity!WT16)&gt;0,1,IF(Dissimilarity!WT16="X",1,0))</f>
        <v>0</v>
      </c>
      <c r="WU13">
        <f>IF(SUM(Dissimilarity!WU16)&gt;0,1,IF(Dissimilarity!WU16="X",1,0))</f>
        <v>0</v>
      </c>
      <c r="WV13">
        <f>IF(SUM(Dissimilarity!WV16)&gt;0,1,IF(Dissimilarity!WV16="X",1,0))</f>
        <v>0</v>
      </c>
      <c r="WW13">
        <f>IF(SUM(Dissimilarity!WW16)&gt;0,1,IF(Dissimilarity!WW16="X",1,0))</f>
        <v>0</v>
      </c>
      <c r="WX13">
        <f>IF(SUM(Dissimilarity!WX16)&gt;0,1,IF(Dissimilarity!WX16="X",1,0))</f>
        <v>0</v>
      </c>
      <c r="WY13">
        <f>IF(SUM(Dissimilarity!WY16)&gt;0,1,IF(Dissimilarity!WY16="X",1,0))</f>
        <v>0</v>
      </c>
      <c r="WZ13">
        <f>IF(SUM(Dissimilarity!WZ16)&gt;0,1,IF(Dissimilarity!WZ16="X",1,0))</f>
        <v>1</v>
      </c>
      <c r="XA13">
        <f>IF(SUM(Dissimilarity!XA16)&gt;0,1,IF(Dissimilarity!XA16="X",1,0))</f>
        <v>0</v>
      </c>
      <c r="XB13">
        <f>IF(SUM(Dissimilarity!XB16)&gt;0,1,IF(Dissimilarity!XB16="X",1,0))</f>
        <v>0</v>
      </c>
      <c r="XC13">
        <f>IF(SUM(Dissimilarity!XC16)&gt;0,1,IF(Dissimilarity!XC16="X",1,0))</f>
        <v>0</v>
      </c>
      <c r="XD13">
        <f>IF(SUM(Dissimilarity!XD16)&gt;0,1,IF(Dissimilarity!XD16="X",1,0))</f>
        <v>0</v>
      </c>
      <c r="XE13">
        <f>IF(SUM(Dissimilarity!XE16)&gt;0,1,IF(Dissimilarity!XE16="X",1,0))</f>
        <v>0</v>
      </c>
      <c r="XF13">
        <f>IF(SUM(Dissimilarity!XF16)&gt;0,1,IF(Dissimilarity!XF16="X",1,0))</f>
        <v>0</v>
      </c>
      <c r="XG13">
        <f>IF(SUM(Dissimilarity!XG16)&gt;0,1,IF(Dissimilarity!XG16="X",1,0))</f>
        <v>0</v>
      </c>
      <c r="XH13">
        <f>IF(SUM(Dissimilarity!XH16)&gt;0,1,IF(Dissimilarity!XH16="X",1,0))</f>
        <v>0</v>
      </c>
      <c r="XI13">
        <f>IF(SUM(Dissimilarity!XI16)&gt;0,1,IF(Dissimilarity!XI16="X",1,0))</f>
        <v>0</v>
      </c>
      <c r="XJ13">
        <f>IF(SUM(Dissimilarity!XJ16)&gt;0,1,IF(Dissimilarity!XJ16="X",1,0))</f>
        <v>0</v>
      </c>
      <c r="XK13">
        <f>IF(SUM(Dissimilarity!XK16)&gt;0,1,IF(Dissimilarity!XK16="X",1,0))</f>
        <v>0</v>
      </c>
      <c r="XL13">
        <f>IF(SUM(Dissimilarity!XL16)&gt;0,1,IF(Dissimilarity!XL16="X",1,0))</f>
        <v>0</v>
      </c>
      <c r="XM13">
        <f>IF(SUM(Dissimilarity!XM16)&gt;0,1,IF(Dissimilarity!XM16="X",1,0))</f>
        <v>0</v>
      </c>
      <c r="XN13">
        <f>IF(SUM(Dissimilarity!XN16)&gt;0,1,IF(Dissimilarity!XN16="X",1,0))</f>
        <v>0</v>
      </c>
      <c r="XO13">
        <f>IF(SUM(Dissimilarity!XO16)&gt;0,1,IF(Dissimilarity!XO16="X",1,0))</f>
        <v>0</v>
      </c>
      <c r="XP13">
        <f>IF(SUM(Dissimilarity!XP16)&gt;0,1,IF(Dissimilarity!XP16="X",1,0))</f>
        <v>0</v>
      </c>
      <c r="XQ13">
        <f>IF(SUM(Dissimilarity!XQ16)&gt;0,1,IF(Dissimilarity!XQ16="X",1,0))</f>
        <v>0</v>
      </c>
      <c r="XR13">
        <f>IF(SUM(Dissimilarity!XR16)&gt;0,1,IF(Dissimilarity!XR16="X",1,0))</f>
        <v>0</v>
      </c>
      <c r="XS13">
        <f>IF(SUM(Dissimilarity!XS16)&gt;0,1,IF(Dissimilarity!XS16="X",1,0))</f>
        <v>0</v>
      </c>
      <c r="XT13">
        <f>IF(SUM(Dissimilarity!XT16)&gt;0,1,IF(Dissimilarity!XT16="X",1,0))</f>
        <v>1</v>
      </c>
      <c r="XU13">
        <f>IF(SUM(Dissimilarity!XU16)&gt;0,1,IF(Dissimilarity!XU16="X",1,0))</f>
        <v>0</v>
      </c>
      <c r="XV13">
        <f>IF(SUM(Dissimilarity!XV16)&gt;0,1,IF(Dissimilarity!XV16="X",1,0))</f>
        <v>0</v>
      </c>
      <c r="XW13">
        <f>IF(SUM(Dissimilarity!XW16)&gt;0,1,IF(Dissimilarity!XW16="X",1,0))</f>
        <v>0</v>
      </c>
      <c r="XX13">
        <f>IF(SUM(Dissimilarity!XX16)&gt;0,1,IF(Dissimilarity!XX16="X",1,0))</f>
        <v>0</v>
      </c>
      <c r="XY13">
        <f>IF(SUM(Dissimilarity!XY16)&gt;0,1,IF(Dissimilarity!XY16="X",1,0))</f>
        <v>0</v>
      </c>
      <c r="XZ13">
        <f>IF(SUM(Dissimilarity!XZ16)&gt;0,1,IF(Dissimilarity!XZ16="X",1,0))</f>
        <v>0</v>
      </c>
      <c r="YA13">
        <f>IF(SUM(Dissimilarity!YA16)&gt;0,1,IF(Dissimilarity!YA16="X",1,0))</f>
        <v>1</v>
      </c>
      <c r="YB13">
        <f>IF(SUM(Dissimilarity!YB16)&gt;0,1,IF(Dissimilarity!YB16="X",1,0))</f>
        <v>0</v>
      </c>
      <c r="YC13">
        <f>IF(SUM(Dissimilarity!YC16)&gt;0,1,IF(Dissimilarity!YC16="X",1,0))</f>
        <v>0</v>
      </c>
      <c r="YD13">
        <f>IF(SUM(Dissimilarity!YD16)&gt;0,1,IF(Dissimilarity!YD16="X",1,0))</f>
        <v>0</v>
      </c>
      <c r="YE13">
        <f>IF(SUM(Dissimilarity!YE16)&gt;0,1,IF(Dissimilarity!YE16="X",1,0))</f>
        <v>0</v>
      </c>
      <c r="YF13">
        <f>IF(SUM(Dissimilarity!YF16)&gt;0,1,IF(Dissimilarity!YF16="X",1,0))</f>
        <v>0</v>
      </c>
      <c r="YG13">
        <f>IF(SUM(Dissimilarity!YG16)&gt;0,1,IF(Dissimilarity!YG16="X",1,0))</f>
        <v>0</v>
      </c>
      <c r="YH13">
        <f>IF(SUM(Dissimilarity!YH16)&gt;0,1,IF(Dissimilarity!YH16="X",1,0))</f>
        <v>1</v>
      </c>
      <c r="YI13">
        <f>IF(SUM(Dissimilarity!YI16)&gt;0,1,IF(Dissimilarity!YI16="X",1,0))</f>
        <v>1</v>
      </c>
      <c r="YJ13">
        <f>IF(SUM(Dissimilarity!YJ16)&gt;0,1,IF(Dissimilarity!YJ16="X",1,0))</f>
        <v>0</v>
      </c>
      <c r="YK13">
        <f>IF(SUM(Dissimilarity!YK16)&gt;0,1,IF(Dissimilarity!YK16="X",1,0))</f>
        <v>0</v>
      </c>
      <c r="YL13">
        <f>IF(SUM(Dissimilarity!YL16)&gt;0,1,IF(Dissimilarity!YL16="X",1,0))</f>
        <v>0</v>
      </c>
      <c r="YM13">
        <f>IF(SUM(Dissimilarity!YM16)&gt;0,1,IF(Dissimilarity!YM16="X",1,0))</f>
        <v>0</v>
      </c>
      <c r="YN13">
        <f>IF(SUM(Dissimilarity!YN16)&gt;0,1,IF(Dissimilarity!YN16="X",1,0))</f>
        <v>0</v>
      </c>
      <c r="YO13">
        <f>IF(SUM(Dissimilarity!YO16)&gt;0,1,IF(Dissimilarity!YO16="X",1,0))</f>
        <v>0</v>
      </c>
      <c r="YP13">
        <f>IF(SUM(Dissimilarity!YP16)&gt;0,1,IF(Dissimilarity!YP16="X",1,0))</f>
        <v>0</v>
      </c>
      <c r="YQ13">
        <f>IF(SUM(Dissimilarity!YQ16)&gt;0,1,IF(Dissimilarity!YQ16="X",1,0))</f>
        <v>0</v>
      </c>
      <c r="YR13">
        <f>IF(SUM(Dissimilarity!YR16)&gt;0,1,IF(Dissimilarity!YR16="X",1,0))</f>
        <v>1</v>
      </c>
      <c r="YS13">
        <f>IF(SUM(Dissimilarity!YS16)&gt;0,1,IF(Dissimilarity!YS16="X",1,0))</f>
        <v>0</v>
      </c>
      <c r="YT13">
        <f>IF(SUM(Dissimilarity!YT16)&gt;0,1,IF(Dissimilarity!YT16="X",1,0))</f>
        <v>0</v>
      </c>
      <c r="YU13">
        <f>IF(SUM(Dissimilarity!YU16)&gt;0,1,IF(Dissimilarity!YU16="X",1,0))</f>
        <v>0</v>
      </c>
      <c r="YV13">
        <f>IF(SUM(Dissimilarity!YV16)&gt;0,1,IF(Dissimilarity!YV16="X",1,0))</f>
        <v>1</v>
      </c>
      <c r="YW13">
        <f>IF(SUM(Dissimilarity!YW16)&gt;0,1,IF(Dissimilarity!YW16="X",1,0))</f>
        <v>0</v>
      </c>
      <c r="YX13">
        <f>IF(SUM(Dissimilarity!YX16)&gt;0,1,IF(Dissimilarity!YX16="X",1,0))</f>
        <v>0</v>
      </c>
      <c r="YY13">
        <f>IF(SUM(Dissimilarity!YY16)&gt;0,1,IF(Dissimilarity!YY16="X",1,0))</f>
        <v>0</v>
      </c>
      <c r="YZ13">
        <f>IF(SUM(Dissimilarity!YZ16)&gt;0,1,IF(Dissimilarity!YZ16="X",1,0))</f>
        <v>0</v>
      </c>
      <c r="ZA13">
        <f>IF(SUM(Dissimilarity!ZA16)&gt;0,1,IF(Dissimilarity!ZA16="X",1,0))</f>
        <v>1</v>
      </c>
      <c r="ZB13">
        <f>IF(SUM(Dissimilarity!ZB16)&gt;0,1,IF(Dissimilarity!ZB16="X",1,0))</f>
        <v>0</v>
      </c>
      <c r="ZC13">
        <f>IF(SUM(Dissimilarity!ZC16)&gt;0,1,IF(Dissimilarity!ZC16="X",1,0))</f>
        <v>0</v>
      </c>
      <c r="ZD13">
        <f>IF(SUM(Dissimilarity!ZD16)&gt;0,1,IF(Dissimilarity!ZD16="X",1,0))</f>
        <v>0</v>
      </c>
      <c r="ZE13">
        <f>IF(SUM(Dissimilarity!ZE16)&gt;0,1,IF(Dissimilarity!ZE16="X",1,0))</f>
        <v>0</v>
      </c>
      <c r="ZF13">
        <f>IF(SUM(Dissimilarity!ZF16)&gt;0,1,IF(Dissimilarity!ZF16="X",1,0))</f>
        <v>0</v>
      </c>
      <c r="ZG13">
        <f>IF(SUM(Dissimilarity!ZG16)&gt;0,1,IF(Dissimilarity!ZG16="X",1,0))</f>
        <v>0</v>
      </c>
      <c r="ZH13">
        <f>IF(SUM(Dissimilarity!ZH16)&gt;0,1,IF(Dissimilarity!ZH16="X",1,0))</f>
        <v>0</v>
      </c>
      <c r="ZI13">
        <f>IF(SUM(Dissimilarity!ZI16)&gt;0,1,IF(Dissimilarity!ZI16="X",1,0))</f>
        <v>0</v>
      </c>
      <c r="ZJ13">
        <f>IF(SUM(Dissimilarity!ZJ16)&gt;0,1,IF(Dissimilarity!ZJ16="X",1,0))</f>
        <v>0</v>
      </c>
      <c r="ZK13">
        <f>IF(SUM(Dissimilarity!ZK16)&gt;0,1,IF(Dissimilarity!ZK16="X",1,0))</f>
        <v>0</v>
      </c>
      <c r="ZL13">
        <f>IF(SUM(Dissimilarity!ZL16)&gt;0,1,IF(Dissimilarity!ZL16="X",1,0))</f>
        <v>0</v>
      </c>
      <c r="ZM13">
        <f>IF(SUM(Dissimilarity!ZM16)&gt;0,1,IF(Dissimilarity!ZM16="X",1,0))</f>
        <v>0</v>
      </c>
      <c r="ZN13">
        <f>IF(SUM(Dissimilarity!ZN16)&gt;0,1,IF(Dissimilarity!ZN16="X",1,0))</f>
        <v>0</v>
      </c>
      <c r="ZO13">
        <f>IF(SUM(Dissimilarity!ZO16)&gt;0,1,IF(Dissimilarity!ZO16="X",1,0))</f>
        <v>0</v>
      </c>
      <c r="ZP13">
        <f>IF(SUM(Dissimilarity!ZP16)&gt;0,1,IF(Dissimilarity!ZP16="X",1,0))</f>
        <v>0</v>
      </c>
      <c r="ZQ13">
        <f>IF(SUM(Dissimilarity!ZQ16)&gt;0,1,IF(Dissimilarity!ZQ16="X",1,0))</f>
        <v>0</v>
      </c>
      <c r="ZR13">
        <f>IF(SUM(Dissimilarity!ZR16)&gt;0,1,IF(Dissimilarity!ZR16="X",1,0))</f>
        <v>0</v>
      </c>
      <c r="ZS13">
        <f>IF(SUM(Dissimilarity!ZS16)&gt;0,1,IF(Dissimilarity!ZS16="X",1,0))</f>
        <v>0</v>
      </c>
      <c r="ZT13">
        <f>IF(SUM(Dissimilarity!ZT16)&gt;0,1,IF(Dissimilarity!ZT16="X",1,0))</f>
        <v>0</v>
      </c>
      <c r="ZU13">
        <f>IF(SUM(Dissimilarity!ZU16)&gt;0,1,IF(Dissimilarity!ZU16="X",1,0))</f>
        <v>0</v>
      </c>
      <c r="ZV13">
        <f>IF(SUM(Dissimilarity!ZV16)&gt;0,1,IF(Dissimilarity!ZV16="X",1,0))</f>
        <v>0</v>
      </c>
      <c r="ZW13">
        <f>IF(SUM(Dissimilarity!ZW16)&gt;0,1,IF(Dissimilarity!ZW16="X",1,0))</f>
        <v>0</v>
      </c>
      <c r="ZX13">
        <f>IF(SUM(Dissimilarity!ZX16)&gt;0,1,IF(Dissimilarity!ZX16="X",1,0))</f>
        <v>0</v>
      </c>
      <c r="ZY13">
        <f>IF(SUM(Dissimilarity!ZY16)&gt;0,1,IF(Dissimilarity!ZY16="X",1,0))</f>
        <v>0</v>
      </c>
      <c r="ZZ13">
        <f>IF(SUM(Dissimilarity!ZZ16)&gt;0,1,IF(Dissimilarity!ZZ16="X",1,0))</f>
        <v>0</v>
      </c>
      <c r="AAA13">
        <f>IF(SUM(Dissimilarity!AAA16)&gt;0,1,IF(Dissimilarity!AAA16="X",1,0))</f>
        <v>0</v>
      </c>
      <c r="AAB13">
        <f>IF(SUM(Dissimilarity!AAB16)&gt;0,1,IF(Dissimilarity!AAB16="X",1,0))</f>
        <v>0</v>
      </c>
      <c r="AAC13">
        <f>IF(SUM(Dissimilarity!AAC16)&gt;0,1,IF(Dissimilarity!AAC16="X",1,0))</f>
        <v>0</v>
      </c>
      <c r="AAD13">
        <f>IF(SUM(Dissimilarity!AAD16)&gt;0,1,IF(Dissimilarity!AAD16="X",1,0))</f>
        <v>0</v>
      </c>
      <c r="AAE13">
        <f>IF(SUM(Dissimilarity!AAE16)&gt;0,1,IF(Dissimilarity!AAE16="X",1,0))</f>
        <v>1</v>
      </c>
      <c r="AAF13">
        <f>IF(SUM(Dissimilarity!AAF16)&gt;0,1,IF(Dissimilarity!AAF16="X",1,0))</f>
        <v>0</v>
      </c>
      <c r="AAG13">
        <f>IF(SUM(Dissimilarity!AAG16)&gt;0,1,IF(Dissimilarity!AAG16="X",1,0))</f>
        <v>0</v>
      </c>
      <c r="AAH13">
        <f>IF(SUM(Dissimilarity!AAH16)&gt;0,1,IF(Dissimilarity!AAH16="X",1,0))</f>
        <v>0</v>
      </c>
      <c r="AAI13">
        <f>IF(SUM(Dissimilarity!AAI16)&gt;0,1,IF(Dissimilarity!AAI16="X",1,0))</f>
        <v>1</v>
      </c>
      <c r="AAJ13">
        <f>IF(SUM(Dissimilarity!AAJ16)&gt;0,1,IF(Dissimilarity!AAJ16="X",1,0))</f>
        <v>0</v>
      </c>
      <c r="AAK13">
        <f>IF(SUM(Dissimilarity!AAK16)&gt;0,1,IF(Dissimilarity!AAK16="X",1,0))</f>
        <v>0</v>
      </c>
      <c r="AAL13">
        <f>IF(SUM(Dissimilarity!AAL16)&gt;0,1,IF(Dissimilarity!AAL16="X",1,0))</f>
        <v>0</v>
      </c>
      <c r="AAM13">
        <f>IF(SUM(Dissimilarity!AAM16)&gt;0,1,IF(Dissimilarity!AAM16="X",1,0))</f>
        <v>0</v>
      </c>
      <c r="AAN13">
        <f>IF(SUM(Dissimilarity!AAN16)&gt;0,1,IF(Dissimilarity!AAN16="X",1,0))</f>
        <v>0</v>
      </c>
      <c r="AAO13">
        <f>IF(SUM(Dissimilarity!AAO16)&gt;0,1,IF(Dissimilarity!AAO16="X",1,0))</f>
        <v>0</v>
      </c>
      <c r="AAP13">
        <f>IF(SUM(Dissimilarity!AAP16)&gt;0,1,IF(Dissimilarity!AAP16="X",1,0))</f>
        <v>0</v>
      </c>
      <c r="AAQ13">
        <f>IF(SUM(Dissimilarity!AAQ16)&gt;0,1,IF(Dissimilarity!AAQ16="X",1,0))</f>
        <v>0</v>
      </c>
      <c r="AAR13">
        <f>IF(SUM(Dissimilarity!AAR16)&gt;0,1,IF(Dissimilarity!AAR16="X",1,0))</f>
        <v>0</v>
      </c>
      <c r="AAS13">
        <f>IF(SUM(Dissimilarity!AAS16)&gt;0,1,IF(Dissimilarity!AAS16="X",1,0))</f>
        <v>0</v>
      </c>
      <c r="AAT13">
        <f>IF(SUM(Dissimilarity!AAT16)&gt;0,1,IF(Dissimilarity!AAT16="X",1,0))</f>
        <v>0</v>
      </c>
      <c r="AAU13">
        <f>IF(SUM(Dissimilarity!AAU16)&gt;0,1,IF(Dissimilarity!AAU16="X",1,0))</f>
        <v>0</v>
      </c>
      <c r="AAV13">
        <f>IF(SUM(Dissimilarity!AAV16)&gt;0,1,IF(Dissimilarity!AAV16="X",1,0))</f>
        <v>0</v>
      </c>
      <c r="AAW13">
        <f>IF(SUM(Dissimilarity!AAW16)&gt;0,1,IF(Dissimilarity!AAW16="X",1,0))</f>
        <v>0</v>
      </c>
      <c r="AAX13">
        <f>IF(SUM(Dissimilarity!AAX16)&gt;0,1,IF(Dissimilarity!AAX16="X",1,0))</f>
        <v>0</v>
      </c>
      <c r="AAY13">
        <f>IF(SUM(Dissimilarity!AAY16)&gt;0,1,IF(Dissimilarity!AAY16="X",1,0))</f>
        <v>0</v>
      </c>
      <c r="AAZ13">
        <f>IF(SUM(Dissimilarity!AAZ16)&gt;0,1,IF(Dissimilarity!AAZ16="X",1,0))</f>
        <v>0</v>
      </c>
      <c r="ABA13">
        <f>IF(SUM(Dissimilarity!ABA16)&gt;0,1,IF(Dissimilarity!ABA16="X",1,0))</f>
        <v>0</v>
      </c>
      <c r="ABB13">
        <f>IF(SUM(Dissimilarity!ABB16)&gt;0,1,IF(Dissimilarity!ABB16="X",1,0))</f>
        <v>0</v>
      </c>
      <c r="ABC13">
        <f>IF(SUM(Dissimilarity!ABC16)&gt;0,1,IF(Dissimilarity!ABC16="X",1,0))</f>
        <v>0</v>
      </c>
      <c r="ABD13">
        <f>IF(SUM(Dissimilarity!ABD16)&gt;0,1,IF(Dissimilarity!ABD16="X",1,0))</f>
        <v>0</v>
      </c>
      <c r="ABE13">
        <f>IF(SUM(Dissimilarity!ABE16)&gt;0,1,IF(Dissimilarity!ABE16="X",1,0))</f>
        <v>0</v>
      </c>
      <c r="ABF13">
        <f>IF(SUM(Dissimilarity!ABF16)&gt;0,1,IF(Dissimilarity!ABF16="X",1,0))</f>
        <v>1</v>
      </c>
      <c r="ABG13">
        <f>IF(SUM(Dissimilarity!ABG16)&gt;0,1,IF(Dissimilarity!ABG16="X",1,0))</f>
        <v>1</v>
      </c>
      <c r="ABH13">
        <f>IF(SUM(Dissimilarity!ABH16)&gt;0,1,IF(Dissimilarity!ABH16="X",1,0))</f>
        <v>0</v>
      </c>
      <c r="ABI13">
        <f>IF(SUM(Dissimilarity!ABI16)&gt;0,1,IF(Dissimilarity!ABI16="X",1,0))</f>
        <v>0</v>
      </c>
      <c r="ABJ13">
        <f>IF(SUM(Dissimilarity!ABJ16)&gt;0,1,IF(Dissimilarity!ABJ16="X",1,0))</f>
        <v>1</v>
      </c>
      <c r="ABK13">
        <f>IF(SUM(Dissimilarity!ABK16)&gt;0,1,IF(Dissimilarity!ABK16="X",1,0))</f>
        <v>0</v>
      </c>
      <c r="ABL13">
        <f>IF(SUM(Dissimilarity!ABL16)&gt;0,1,IF(Dissimilarity!ABL16="X",1,0))</f>
        <v>1</v>
      </c>
      <c r="ABM13">
        <f>IF(SUM(Dissimilarity!ABM16)&gt;0,1,IF(Dissimilarity!ABM16="X",1,0))</f>
        <v>0</v>
      </c>
      <c r="ABN13">
        <f>IF(SUM(Dissimilarity!ABN16)&gt;0,1,IF(Dissimilarity!ABN16="X",1,0))</f>
        <v>0</v>
      </c>
      <c r="ABO13">
        <f>IF(SUM(Dissimilarity!ABO16)&gt;0,1,IF(Dissimilarity!ABO16="X",1,0))</f>
        <v>0</v>
      </c>
      <c r="ABP13">
        <f>IF(SUM(Dissimilarity!ABP16)&gt;0,1,IF(Dissimilarity!ABP16="X",1,0))</f>
        <v>0</v>
      </c>
      <c r="ABQ13">
        <f>IF(SUM(Dissimilarity!ABQ16)&gt;0,1,IF(Dissimilarity!ABQ16="X",1,0))</f>
        <v>0</v>
      </c>
      <c r="ABR13">
        <f>IF(SUM(Dissimilarity!ABR16)&gt;0,1,IF(Dissimilarity!ABR16="X",1,0))</f>
        <v>1</v>
      </c>
      <c r="ABS13">
        <f>IF(SUM(Dissimilarity!ABS16)&gt;0,1,IF(Dissimilarity!ABS16="X",1,0))</f>
        <v>0</v>
      </c>
      <c r="ABT13">
        <f>IF(SUM(Dissimilarity!ABT16)&gt;0,1,IF(Dissimilarity!ABT16="X",1,0))</f>
        <v>0</v>
      </c>
      <c r="ABU13">
        <f>IF(SUM(Dissimilarity!ABU16)&gt;0,1,IF(Dissimilarity!ABU16="X",1,0))</f>
        <v>0</v>
      </c>
      <c r="ABV13">
        <f>IF(SUM(Dissimilarity!ABV16)&gt;0,1,IF(Dissimilarity!ABV16="X",1,0))</f>
        <v>0</v>
      </c>
      <c r="ABW13">
        <f>IF(SUM(Dissimilarity!ABW16)&gt;0,1,IF(Dissimilarity!ABW16="X",1,0))</f>
        <v>0</v>
      </c>
      <c r="ABX13">
        <f>IF(SUM(Dissimilarity!ABX16)&gt;0,1,IF(Dissimilarity!ABX16="X",1,0))</f>
        <v>0</v>
      </c>
      <c r="ABY13">
        <f>IF(SUM(Dissimilarity!ABY16)&gt;0,1,IF(Dissimilarity!ABY16="X",1,0))</f>
        <v>0</v>
      </c>
      <c r="ABZ13">
        <f>IF(SUM(Dissimilarity!ABZ16)&gt;0,1,IF(Dissimilarity!ABZ16="X",1,0))</f>
        <v>0</v>
      </c>
      <c r="ACA13">
        <f>IF(SUM(Dissimilarity!ACA16)&gt;0,1,IF(Dissimilarity!ACA16="X",1,0))</f>
        <v>0</v>
      </c>
      <c r="ACB13">
        <f>IF(SUM(Dissimilarity!ACB16)&gt;0,1,IF(Dissimilarity!ACB16="X",1,0))</f>
        <v>0</v>
      </c>
      <c r="ACC13">
        <f>IF(SUM(Dissimilarity!ACC16)&gt;0,1,IF(Dissimilarity!ACC16="X",1,0))</f>
        <v>0</v>
      </c>
      <c r="ACD13">
        <f>IF(SUM(Dissimilarity!ACD16)&gt;0,1,IF(Dissimilarity!ACD16="X",1,0))</f>
        <v>0</v>
      </c>
      <c r="ACE13">
        <f>IF(SUM(Dissimilarity!ACE16)&gt;0,1,IF(Dissimilarity!ACE16="X",1,0))</f>
        <v>0</v>
      </c>
      <c r="ACF13">
        <f>IF(SUM(Dissimilarity!ACF16)&gt;0,1,IF(Dissimilarity!ACF16="X",1,0))</f>
        <v>0</v>
      </c>
      <c r="ACG13">
        <f>IF(SUM(Dissimilarity!ACG16)&gt;0,1,IF(Dissimilarity!ACG16="X",1,0))</f>
        <v>0</v>
      </c>
      <c r="ACH13">
        <f>IF(SUM(Dissimilarity!ACH16)&gt;0,1,IF(Dissimilarity!ACH16="X",1,0))</f>
        <v>0</v>
      </c>
      <c r="ACI13">
        <f>IF(SUM(Dissimilarity!ACI16)&gt;0,1,IF(Dissimilarity!ACI16="X",1,0))</f>
        <v>1</v>
      </c>
      <c r="ACJ13">
        <f>IF(SUM(Dissimilarity!ACJ16)&gt;0,1,IF(Dissimilarity!ACJ16="X",1,0))</f>
        <v>0</v>
      </c>
      <c r="ACK13">
        <f>IF(SUM(Dissimilarity!ACK16)&gt;0,1,IF(Dissimilarity!ACK16="X",1,0))</f>
        <v>0</v>
      </c>
      <c r="ACL13">
        <f>IF(SUM(Dissimilarity!ACL16)&gt;0,1,IF(Dissimilarity!ACL16="X",1,0))</f>
        <v>0</v>
      </c>
      <c r="ACM13">
        <f>IF(SUM(Dissimilarity!ACM16)&gt;0,1,IF(Dissimilarity!ACM16="X",1,0))</f>
        <v>0</v>
      </c>
      <c r="ACN13">
        <f>IF(SUM(Dissimilarity!ACN16)&gt;0,1,IF(Dissimilarity!ACN16="X",1,0))</f>
        <v>0</v>
      </c>
      <c r="ACO13">
        <f>IF(SUM(Dissimilarity!ACO16)&gt;0,1,IF(Dissimilarity!ACO16="X",1,0))</f>
        <v>0</v>
      </c>
      <c r="ACP13">
        <f>IF(SUM(Dissimilarity!ACP16)&gt;0,1,IF(Dissimilarity!ACP16="X",1,0))</f>
        <v>0</v>
      </c>
      <c r="ACQ13">
        <f>IF(SUM(Dissimilarity!ACQ16)&gt;0,1,IF(Dissimilarity!ACQ16="X",1,0))</f>
        <v>0</v>
      </c>
      <c r="ACR13">
        <f>IF(SUM(Dissimilarity!ACR16)&gt;0,1,IF(Dissimilarity!ACR16="X",1,0))</f>
        <v>1</v>
      </c>
      <c r="ACS13">
        <f>IF(SUM(Dissimilarity!ACS16)&gt;0,1,IF(Dissimilarity!ACS16="X",1,0))</f>
        <v>0</v>
      </c>
      <c r="ACT13">
        <f>IF(SUM(Dissimilarity!ACT16)&gt;0,1,IF(Dissimilarity!ACT16="X",1,0))</f>
        <v>1</v>
      </c>
      <c r="ACU13">
        <f>IF(SUM(Dissimilarity!ACU16)&gt;0,1,IF(Dissimilarity!ACU16="X",1,0))</f>
        <v>0</v>
      </c>
      <c r="ACV13">
        <f>IF(SUM(Dissimilarity!ACV16)&gt;0,1,IF(Dissimilarity!ACV16="X",1,0))</f>
        <v>0</v>
      </c>
      <c r="ACW13">
        <f>IF(SUM(Dissimilarity!ACW16)&gt;0,1,IF(Dissimilarity!ACW16="X",1,0))</f>
        <v>0</v>
      </c>
      <c r="ACX13">
        <f>IF(SUM(Dissimilarity!ACX16)&gt;0,1,IF(Dissimilarity!ACX16="X",1,0))</f>
        <v>0</v>
      </c>
      <c r="ACY13">
        <f>IF(SUM(Dissimilarity!ACY16)&gt;0,1,IF(Dissimilarity!ACY16="X",1,0))</f>
        <v>1</v>
      </c>
      <c r="ACZ13">
        <f>IF(SUM(Dissimilarity!ACZ16)&gt;0,1,IF(Dissimilarity!ACZ16="X",1,0))</f>
        <v>1</v>
      </c>
      <c r="ADA13">
        <f>IF(SUM(Dissimilarity!ADA16)&gt;0,1,IF(Dissimilarity!ADA16="X",1,0))</f>
        <v>0</v>
      </c>
      <c r="ADB13">
        <f>IF(SUM(Dissimilarity!ADB16)&gt;0,1,IF(Dissimilarity!ADB16="X",1,0))</f>
        <v>0</v>
      </c>
      <c r="ADC13">
        <f>IF(SUM(Dissimilarity!ADC16)&gt;0,1,IF(Dissimilarity!ADC16="X",1,0))</f>
        <v>1</v>
      </c>
      <c r="ADD13">
        <f>IF(SUM(Dissimilarity!ADD16)&gt;0,1,IF(Dissimilarity!ADD16="X",1,0))</f>
        <v>0</v>
      </c>
      <c r="ADE13">
        <f>IF(SUM(Dissimilarity!ADE16)&gt;0,1,IF(Dissimilarity!ADE16="X",1,0))</f>
        <v>0</v>
      </c>
      <c r="ADF13">
        <f>IF(SUM(Dissimilarity!ADF16)&gt;0,1,IF(Dissimilarity!ADF16="X",1,0))</f>
        <v>0</v>
      </c>
      <c r="ADG13">
        <f>IF(SUM(Dissimilarity!ADG16)&gt;0,1,IF(Dissimilarity!ADG16="X",1,0))</f>
        <v>0</v>
      </c>
      <c r="ADH13">
        <f>IF(SUM(Dissimilarity!ADH16)&gt;0,1,IF(Dissimilarity!ADH16="X",1,0))</f>
        <v>0</v>
      </c>
      <c r="ADI13">
        <f>IF(SUM(Dissimilarity!ADI16)&gt;0,1,IF(Dissimilarity!ADI16="X",1,0))</f>
        <v>0</v>
      </c>
      <c r="ADJ13">
        <f>IF(SUM(Dissimilarity!ADJ16)&gt;0,1,IF(Dissimilarity!ADJ16="X",1,0))</f>
        <v>0</v>
      </c>
      <c r="ADK13">
        <f>IF(SUM(Dissimilarity!ADK16)&gt;0,1,IF(Dissimilarity!ADK16="X",1,0))</f>
        <v>1</v>
      </c>
      <c r="ADL13">
        <f>IF(SUM(Dissimilarity!ADL16)&gt;0,1,IF(Dissimilarity!ADL16="X",1,0))</f>
        <v>0</v>
      </c>
      <c r="ADM13">
        <f>IF(SUM(Dissimilarity!ADM16)&gt;0,1,IF(Dissimilarity!ADM16="X",1,0))</f>
        <v>1</v>
      </c>
      <c r="ADN13">
        <f>IF(SUM(Dissimilarity!ADN16)&gt;0,1,IF(Dissimilarity!ADN16="X",1,0))</f>
        <v>0</v>
      </c>
      <c r="ADO13">
        <f>IF(SUM(Dissimilarity!ADO16)&gt;0,1,IF(Dissimilarity!ADO16="X",1,0))</f>
        <v>0</v>
      </c>
      <c r="ADP13">
        <f>IF(SUM(Dissimilarity!ADP16)&gt;0,1,IF(Dissimilarity!ADP16="X",1,0))</f>
        <v>1</v>
      </c>
      <c r="ADQ13">
        <f>IF(SUM(Dissimilarity!ADQ16)&gt;0,1,IF(Dissimilarity!ADQ16="X",1,0))</f>
        <v>0</v>
      </c>
      <c r="ADR13">
        <f>IF(SUM(Dissimilarity!ADR16)&gt;0,1,IF(Dissimilarity!ADR16="X",1,0))</f>
        <v>0</v>
      </c>
      <c r="ADS13">
        <f>IF(SUM(Dissimilarity!ADS16)&gt;0,1,IF(Dissimilarity!ADS16="X",1,0))</f>
        <v>0</v>
      </c>
      <c r="ADT13">
        <f>IF(SUM(Dissimilarity!ADT16)&gt;0,1,IF(Dissimilarity!ADT16="X",1,0))</f>
        <v>0</v>
      </c>
      <c r="ADU13">
        <f>IF(SUM(Dissimilarity!ADU16)&gt;0,1,IF(Dissimilarity!ADU16="X",1,0))</f>
        <v>1</v>
      </c>
      <c r="ADV13">
        <f>IF(SUM(Dissimilarity!ADV16)&gt;0,1,IF(Dissimilarity!ADV16="X",1,0))</f>
        <v>0</v>
      </c>
      <c r="ADW13">
        <f>IF(SUM(Dissimilarity!ADW16)&gt;0,1,IF(Dissimilarity!ADW16="X",1,0))</f>
        <v>0</v>
      </c>
      <c r="ADX13">
        <f>IF(SUM(Dissimilarity!ADX16)&gt;0,1,IF(Dissimilarity!ADX16="X",1,0))</f>
        <v>0</v>
      </c>
      <c r="ADY13">
        <f>IF(SUM(Dissimilarity!ADY16)&gt;0,1,IF(Dissimilarity!ADY16="X",1,0))</f>
        <v>0</v>
      </c>
      <c r="ADZ13">
        <f>IF(SUM(Dissimilarity!ADZ16)&gt;0,1,IF(Dissimilarity!ADZ16="X",1,0))</f>
        <v>0</v>
      </c>
      <c r="AEA13">
        <f>IF(SUM(Dissimilarity!AEA16)&gt;0,1,IF(Dissimilarity!AEA16="X",1,0))</f>
        <v>1</v>
      </c>
      <c r="AEB13">
        <f>IF(SUM(Dissimilarity!AEB16)&gt;0,1,IF(Dissimilarity!AEB16="X",1,0))</f>
        <v>0</v>
      </c>
      <c r="AEC13">
        <f>IF(SUM(Dissimilarity!AEC16)&gt;0,1,IF(Dissimilarity!AEC16="X",1,0))</f>
        <v>0</v>
      </c>
      <c r="AED13">
        <f>IF(SUM(Dissimilarity!AED16)&gt;0,1,IF(Dissimilarity!AED16="X",1,0))</f>
        <v>0</v>
      </c>
      <c r="AEE13">
        <f>IF(SUM(Dissimilarity!AEE16)&gt;0,1,IF(Dissimilarity!AEE16="X",1,0))</f>
        <v>0</v>
      </c>
      <c r="AEF13">
        <f>IF(SUM(Dissimilarity!AEF16)&gt;0,1,IF(Dissimilarity!AEF16="X",1,0))</f>
        <v>0</v>
      </c>
      <c r="AEG13">
        <f>IF(SUM(Dissimilarity!AEG16)&gt;0,1,IF(Dissimilarity!AEG16="X",1,0))</f>
        <v>1</v>
      </c>
      <c r="AEH13">
        <f>IF(SUM(Dissimilarity!AEH16)&gt;0,1,IF(Dissimilarity!AEH16="X",1,0))</f>
        <v>1</v>
      </c>
      <c r="AEI13">
        <f>IF(SUM(Dissimilarity!AEI16)&gt;0,1,IF(Dissimilarity!AEI16="X",1,0))</f>
        <v>0</v>
      </c>
      <c r="AEJ13">
        <f>IF(SUM(Dissimilarity!AEJ16)&gt;0,1,IF(Dissimilarity!AEJ16="X",1,0))</f>
        <v>0</v>
      </c>
      <c r="AEK13">
        <f>IF(SUM(Dissimilarity!AEK16)&gt;0,1,IF(Dissimilarity!AEK16="X",1,0))</f>
        <v>0</v>
      </c>
      <c r="AEL13">
        <f>IF(SUM(Dissimilarity!AEL16)&gt;0,1,IF(Dissimilarity!AEL16="X",1,0))</f>
        <v>0</v>
      </c>
      <c r="AEM13">
        <f>IF(SUM(Dissimilarity!AEM16)&gt;0,1,IF(Dissimilarity!AEM16="X",1,0))</f>
        <v>0</v>
      </c>
      <c r="AEN13">
        <f>IF(SUM(Dissimilarity!AEN16)&gt;0,1,IF(Dissimilarity!AEN16="X",1,0))</f>
        <v>1</v>
      </c>
      <c r="AEO13">
        <f>IF(SUM(Dissimilarity!AEO16)&gt;0,1,IF(Dissimilarity!AEO16="X",1,0))</f>
        <v>0</v>
      </c>
      <c r="AEP13">
        <f>IF(SUM(Dissimilarity!AEP16)&gt;0,1,IF(Dissimilarity!AEP16="X",1,0))</f>
        <v>0</v>
      </c>
      <c r="AEQ13">
        <f>IF(SUM(Dissimilarity!AEQ16)&gt;0,1,IF(Dissimilarity!AEQ16="X",1,0))</f>
        <v>0</v>
      </c>
      <c r="AER13">
        <f>IF(SUM(Dissimilarity!AER16)&gt;0,1,IF(Dissimilarity!AER16="X",1,0))</f>
        <v>0</v>
      </c>
      <c r="AES13">
        <f>IF(SUM(Dissimilarity!AES16)&gt;0,1,IF(Dissimilarity!AES16="X",1,0))</f>
        <v>0</v>
      </c>
      <c r="AET13">
        <f>IF(SUM(Dissimilarity!AET16)&gt;0,1,IF(Dissimilarity!AET16="X",1,0))</f>
        <v>0</v>
      </c>
      <c r="AEU13">
        <f>IF(SUM(Dissimilarity!AEU16)&gt;0,1,IF(Dissimilarity!AEU16="X",1,0))</f>
        <v>0</v>
      </c>
      <c r="AEV13">
        <f>IF(SUM(Dissimilarity!AEV16)&gt;0,1,IF(Dissimilarity!AEV16="X",1,0))</f>
        <v>0</v>
      </c>
      <c r="AEW13">
        <f>IF(SUM(Dissimilarity!AEW16)&gt;0,1,IF(Dissimilarity!AEW16="X",1,0))</f>
        <v>0</v>
      </c>
      <c r="AEX13">
        <f>IF(SUM(Dissimilarity!AEX16)&gt;0,1,IF(Dissimilarity!AEX16="X",1,0))</f>
        <v>0</v>
      </c>
      <c r="AEY13">
        <f>IF(SUM(Dissimilarity!AEY16)&gt;0,1,IF(Dissimilarity!AEY16="X",1,0))</f>
        <v>0</v>
      </c>
      <c r="AEZ13">
        <f>IF(SUM(Dissimilarity!AEZ16)&gt;0,1,IF(Dissimilarity!AEZ16="X",1,0))</f>
        <v>0</v>
      </c>
      <c r="AFA13">
        <f>IF(SUM(Dissimilarity!AFA16)&gt;0,1,IF(Dissimilarity!AFA16="X",1,0))</f>
        <v>0</v>
      </c>
      <c r="AFB13">
        <f>IF(SUM(Dissimilarity!AFB16)&gt;0,1,IF(Dissimilarity!AFB16="X",1,0))</f>
        <v>0</v>
      </c>
      <c r="AFC13">
        <f>IF(SUM(Dissimilarity!AFC16)&gt;0,1,IF(Dissimilarity!AFC16="X",1,0))</f>
        <v>0</v>
      </c>
      <c r="AFD13">
        <f>IF(SUM(Dissimilarity!AFD16)&gt;0,1,IF(Dissimilarity!AFD16="X",1,0))</f>
        <v>0</v>
      </c>
      <c r="AFE13">
        <f>IF(SUM(Dissimilarity!AFE16)&gt;0,1,IF(Dissimilarity!AFE16="X",1,0))</f>
        <v>0</v>
      </c>
      <c r="AFF13">
        <f>IF(SUM(Dissimilarity!AFF16)&gt;0,1,IF(Dissimilarity!AFF16="X",1,0))</f>
        <v>0</v>
      </c>
      <c r="AFG13">
        <f>IF(SUM(Dissimilarity!AFG16)&gt;0,1,IF(Dissimilarity!AFG16="X",1,0))</f>
        <v>0</v>
      </c>
      <c r="AFH13">
        <f>IF(SUM(Dissimilarity!AFH16)&gt;0,1,IF(Dissimilarity!AFH16="X",1,0))</f>
        <v>0</v>
      </c>
      <c r="AFI13">
        <f>IF(SUM(Dissimilarity!AFI16)&gt;0,1,IF(Dissimilarity!AFI16="X",1,0))</f>
        <v>1</v>
      </c>
      <c r="AFJ13">
        <f>IF(SUM(Dissimilarity!AFJ16)&gt;0,1,IF(Dissimilarity!AFJ16="X",1,0))</f>
        <v>0</v>
      </c>
      <c r="AFK13">
        <f>IF(SUM(Dissimilarity!AFK16)&gt;0,1,IF(Dissimilarity!AFK16="X",1,0))</f>
        <v>0</v>
      </c>
      <c r="AFL13">
        <f>IF(SUM(Dissimilarity!AFL16)&gt;0,1,IF(Dissimilarity!AFL16="X",1,0))</f>
        <v>0</v>
      </c>
      <c r="AFM13">
        <f>IF(SUM(Dissimilarity!AFM16)&gt;0,1,IF(Dissimilarity!AFM16="X",1,0))</f>
        <v>0</v>
      </c>
      <c r="AFN13">
        <f>IF(SUM(Dissimilarity!AFN16)&gt;0,1,IF(Dissimilarity!AFN16="X",1,0))</f>
        <v>1</v>
      </c>
      <c r="AFO13">
        <f>IF(SUM(Dissimilarity!AFO16)&gt;0,1,IF(Dissimilarity!AFO16="X",1,0))</f>
        <v>0</v>
      </c>
      <c r="AFP13">
        <f>IF(SUM(Dissimilarity!AFP16)&gt;0,1,IF(Dissimilarity!AFP16="X",1,0))</f>
        <v>0</v>
      </c>
      <c r="AFQ13">
        <f>IF(SUM(Dissimilarity!AFQ16)&gt;0,1,IF(Dissimilarity!AFQ16="X",1,0))</f>
        <v>0</v>
      </c>
      <c r="AFR13">
        <f>IF(SUM(Dissimilarity!AFR16)&gt;0,1,IF(Dissimilarity!AFR16="X",1,0))</f>
        <v>0</v>
      </c>
      <c r="AFS13">
        <f>IF(SUM(Dissimilarity!AFS16)&gt;0,1,IF(Dissimilarity!AFS16="X",1,0))</f>
        <v>0</v>
      </c>
      <c r="AFT13">
        <f>IF(SUM(Dissimilarity!AFT16)&gt;0,1,IF(Dissimilarity!AFT16="X",1,0))</f>
        <v>0</v>
      </c>
      <c r="AFU13">
        <f>IF(SUM(Dissimilarity!AFU16)&gt;0,1,IF(Dissimilarity!AFU16="X",1,0))</f>
        <v>0</v>
      </c>
      <c r="AFV13">
        <f>IF(SUM(Dissimilarity!AFV16)&gt;0,1,IF(Dissimilarity!AFV16="X",1,0))</f>
        <v>0</v>
      </c>
      <c r="AFW13">
        <f>IF(SUM(Dissimilarity!AFW16)&gt;0,1,IF(Dissimilarity!AFW16="X",1,0))</f>
        <v>0</v>
      </c>
      <c r="AFX13">
        <f>IF(SUM(Dissimilarity!AFX16)&gt;0,1,IF(Dissimilarity!AFX16="X",1,0))</f>
        <v>1</v>
      </c>
      <c r="AFY13">
        <f>IF(SUM(Dissimilarity!AFY16)&gt;0,1,IF(Dissimilarity!AFY16="X",1,0))</f>
        <v>0</v>
      </c>
      <c r="AFZ13">
        <f>IF(SUM(Dissimilarity!AFZ16)&gt;0,1,IF(Dissimilarity!AFZ16="X",1,0))</f>
        <v>0</v>
      </c>
      <c r="AGA13">
        <f>IF(SUM(Dissimilarity!AGA16)&gt;0,1,IF(Dissimilarity!AGA16="X",1,0))</f>
        <v>0</v>
      </c>
      <c r="AGB13">
        <f>IF(SUM(Dissimilarity!AGB16)&gt;0,1,IF(Dissimilarity!AGB16="X",1,0))</f>
        <v>0</v>
      </c>
      <c r="AGC13">
        <f>IF(SUM(Dissimilarity!AGC16)&gt;0,1,IF(Dissimilarity!AGC16="X",1,0))</f>
        <v>0</v>
      </c>
      <c r="AGD13">
        <f>IF(SUM(Dissimilarity!AGD16)&gt;0,1,IF(Dissimilarity!AGD16="X",1,0))</f>
        <v>1</v>
      </c>
      <c r="AGE13">
        <f>IF(SUM(Dissimilarity!AGE16)&gt;0,1,IF(Dissimilarity!AGE16="X",1,0))</f>
        <v>0</v>
      </c>
      <c r="AGF13">
        <f>IF(SUM(Dissimilarity!AGF16)&gt;0,1,IF(Dissimilarity!AGF16="X",1,0))</f>
        <v>0</v>
      </c>
      <c r="AGG13">
        <f>IF(SUM(Dissimilarity!AGG16)&gt;0,1,IF(Dissimilarity!AGG16="X",1,0))</f>
        <v>0</v>
      </c>
      <c r="AGH13">
        <f>IF(SUM(Dissimilarity!AGH16)&gt;0,1,IF(Dissimilarity!AGH16="X",1,0))</f>
        <v>0</v>
      </c>
      <c r="AGI13">
        <f>IF(SUM(Dissimilarity!AGI16)&gt;0,1,IF(Dissimilarity!AGI16="X",1,0))</f>
        <v>0</v>
      </c>
      <c r="AGJ13">
        <f>IF(SUM(Dissimilarity!AGJ16)&gt;0,1,IF(Dissimilarity!AGJ16="X",1,0))</f>
        <v>0</v>
      </c>
      <c r="AGK13">
        <f>IF(SUM(Dissimilarity!AGK16)&gt;0,1,IF(Dissimilarity!AGK16="X",1,0))</f>
        <v>0</v>
      </c>
      <c r="AGL13">
        <f>IF(SUM(Dissimilarity!AGL16)&gt;0,1,IF(Dissimilarity!AGL16="X",1,0))</f>
        <v>0</v>
      </c>
      <c r="AGM13">
        <f>IF(SUM(Dissimilarity!AGM16)&gt;0,1,IF(Dissimilarity!AGM16="X",1,0))</f>
        <v>1</v>
      </c>
      <c r="AGN13">
        <f>IF(SUM(Dissimilarity!AGN16)&gt;0,1,IF(Dissimilarity!AGN16="X",1,0))</f>
        <v>0</v>
      </c>
      <c r="AGO13">
        <f>IF(SUM(Dissimilarity!AGO16)&gt;0,1,IF(Dissimilarity!AGO16="X",1,0))</f>
        <v>0</v>
      </c>
      <c r="AGP13">
        <f>IF(SUM(Dissimilarity!AGP16)&gt;0,1,IF(Dissimilarity!AGP16="X",1,0))</f>
        <v>0</v>
      </c>
      <c r="AGQ13">
        <f>IF(SUM(Dissimilarity!AGQ16)&gt;0,1,IF(Dissimilarity!AGQ16="X",1,0))</f>
        <v>0</v>
      </c>
      <c r="AGR13">
        <f>IF(SUM(Dissimilarity!AGR16)&gt;0,1,IF(Dissimilarity!AGR16="X",1,0))</f>
        <v>0</v>
      </c>
      <c r="AGS13">
        <f>IF(SUM(Dissimilarity!AGS16)&gt;0,1,IF(Dissimilarity!AGS16="X",1,0))</f>
        <v>0</v>
      </c>
      <c r="AGT13">
        <f>IF(SUM(Dissimilarity!AGT16)&gt;0,1,IF(Dissimilarity!AGT16="X",1,0))</f>
        <v>0</v>
      </c>
      <c r="AGU13">
        <f>IF(SUM(Dissimilarity!AGU16)&gt;0,1,IF(Dissimilarity!AGU16="X",1,0))</f>
        <v>0</v>
      </c>
      <c r="AGV13">
        <f>IF(SUM(Dissimilarity!AGV16)&gt;0,1,IF(Dissimilarity!AGV16="X",1,0))</f>
        <v>0</v>
      </c>
      <c r="AGW13">
        <f>IF(SUM(Dissimilarity!AGW16)&gt;0,1,IF(Dissimilarity!AGW16="X",1,0))</f>
        <v>0</v>
      </c>
      <c r="AGX13">
        <f>IF(SUM(Dissimilarity!AGX16)&gt;0,1,IF(Dissimilarity!AGX16="X",1,0))</f>
        <v>0</v>
      </c>
      <c r="AGY13">
        <f>IF(SUM(Dissimilarity!AGY16)&gt;0,1,IF(Dissimilarity!AGY16="X",1,0))</f>
        <v>0</v>
      </c>
      <c r="AGZ13">
        <f>IF(SUM(Dissimilarity!AGZ16)&gt;0,1,IF(Dissimilarity!AGZ16="X",1,0))</f>
        <v>0</v>
      </c>
      <c r="AHA13">
        <f>IF(SUM(Dissimilarity!AHA16)&gt;0,1,IF(Dissimilarity!AHA16="X",1,0))</f>
        <v>1</v>
      </c>
      <c r="AHB13">
        <f>IF(SUM(Dissimilarity!AHB16)&gt;0,1,IF(Dissimilarity!AHB16="X",1,0))</f>
        <v>0</v>
      </c>
      <c r="AHC13">
        <f>IF(SUM(Dissimilarity!AHC16)&gt;0,1,IF(Dissimilarity!AHC16="X",1,0))</f>
        <v>1</v>
      </c>
      <c r="AHD13">
        <f>IF(SUM(Dissimilarity!AHD16)&gt;0,1,IF(Dissimilarity!AHD16="X",1,0))</f>
        <v>0</v>
      </c>
      <c r="AHE13">
        <f>IF(SUM(Dissimilarity!AHE16)&gt;0,1,IF(Dissimilarity!AHE16="X",1,0))</f>
        <v>0</v>
      </c>
      <c r="AHF13">
        <f>IF(SUM(Dissimilarity!AHF16)&gt;0,1,IF(Dissimilarity!AHF16="X",1,0))</f>
        <v>0</v>
      </c>
      <c r="AHG13">
        <f>IF(SUM(Dissimilarity!AHG16)&gt;0,1,IF(Dissimilarity!AHG16="X",1,0))</f>
        <v>0</v>
      </c>
      <c r="AHH13">
        <f>IF(SUM(Dissimilarity!AHH16)&gt;0,1,IF(Dissimilarity!AHH16="X",1,0))</f>
        <v>0</v>
      </c>
      <c r="AHI13">
        <f>IF(SUM(Dissimilarity!AHI16)&gt;0,1,IF(Dissimilarity!AHI16="X",1,0))</f>
        <v>0</v>
      </c>
      <c r="AHJ13">
        <f>IF(SUM(Dissimilarity!AHJ16)&gt;0,1,IF(Dissimilarity!AHJ16="X",1,0))</f>
        <v>0</v>
      </c>
      <c r="AHK13">
        <f>IF(SUM(Dissimilarity!AHK16)&gt;0,1,IF(Dissimilarity!AHK16="X",1,0))</f>
        <v>1</v>
      </c>
      <c r="AHL13">
        <f>IF(SUM(Dissimilarity!AHL16)&gt;0,1,IF(Dissimilarity!AHL16="X",1,0))</f>
        <v>0</v>
      </c>
      <c r="AHM13">
        <f>IF(SUM(Dissimilarity!AHM16)&gt;0,1,IF(Dissimilarity!AHM16="X",1,0))</f>
        <v>0</v>
      </c>
      <c r="AHN13">
        <f>IF(SUM(Dissimilarity!AHN16)&gt;0,1,IF(Dissimilarity!AHN16="X",1,0))</f>
        <v>0</v>
      </c>
      <c r="AHO13">
        <f>IF(SUM(Dissimilarity!AHO16)&gt;0,1,IF(Dissimilarity!AHO16="X",1,0))</f>
        <v>0</v>
      </c>
      <c r="AHP13">
        <f>IF(SUM(Dissimilarity!AHP16)&gt;0,1,IF(Dissimilarity!AHP16="X",1,0))</f>
        <v>0</v>
      </c>
      <c r="AHQ13">
        <f>IF(SUM(Dissimilarity!AHQ16)&gt;0,1,IF(Dissimilarity!AHQ16="X",1,0))</f>
        <v>0</v>
      </c>
      <c r="AHR13">
        <f>IF(SUM(Dissimilarity!AHR16)&gt;0,1,IF(Dissimilarity!AHR16="X",1,0))</f>
        <v>0</v>
      </c>
      <c r="AHS13">
        <f>IF(SUM(Dissimilarity!AHS16)&gt;0,1,IF(Dissimilarity!AHS16="X",1,0))</f>
        <v>1</v>
      </c>
      <c r="AHT13">
        <f>IF(SUM(Dissimilarity!AHT16)&gt;0,1,IF(Dissimilarity!AHT16="X",1,0))</f>
        <v>0</v>
      </c>
      <c r="AHU13">
        <f>IF(SUM(Dissimilarity!AHU16)&gt;0,1,IF(Dissimilarity!AHU16="X",1,0))</f>
        <v>0</v>
      </c>
      <c r="AHV13">
        <f>IF(SUM(Dissimilarity!AHV16)&gt;0,1,IF(Dissimilarity!AHV16="X",1,0))</f>
        <v>0</v>
      </c>
      <c r="AHW13">
        <f>IF(SUM(Dissimilarity!AHW16)&gt;0,1,IF(Dissimilarity!AHW16="X",1,0))</f>
        <v>0</v>
      </c>
      <c r="AHX13">
        <f>IF(SUM(Dissimilarity!AHX16)&gt;0,1,IF(Dissimilarity!AHX16="X",1,0))</f>
        <v>0</v>
      </c>
      <c r="AHY13">
        <f>IF(SUM(Dissimilarity!AHY16)&gt;0,1,IF(Dissimilarity!AHY16="X",1,0))</f>
        <v>0</v>
      </c>
      <c r="AHZ13">
        <f>IF(SUM(Dissimilarity!AHZ16)&gt;0,1,IF(Dissimilarity!AHZ16="X",1,0))</f>
        <v>0</v>
      </c>
      <c r="AIA13">
        <f>IF(SUM(Dissimilarity!AIA16)&gt;0,1,IF(Dissimilarity!AIA16="X",1,0))</f>
        <v>0</v>
      </c>
      <c r="AIB13">
        <f>IF(SUM(Dissimilarity!AIB16)&gt;0,1,IF(Dissimilarity!AIB16="X",1,0))</f>
        <v>0</v>
      </c>
      <c r="AIC13">
        <f>IF(SUM(Dissimilarity!AIC16)&gt;0,1,IF(Dissimilarity!AIC16="X",1,0))</f>
        <v>0</v>
      </c>
      <c r="AID13">
        <f>IF(SUM(Dissimilarity!AID16)&gt;0,1,IF(Dissimilarity!AID16="X",1,0))</f>
        <v>0</v>
      </c>
      <c r="AIE13">
        <f>IF(SUM(Dissimilarity!AIE16)&gt;0,1,IF(Dissimilarity!AIE16="X",1,0))</f>
        <v>0</v>
      </c>
      <c r="AIF13">
        <f>IF(SUM(Dissimilarity!AIF16)&gt;0,1,IF(Dissimilarity!AIF16="X",1,0))</f>
        <v>0</v>
      </c>
      <c r="AIG13">
        <f>IF(SUM(Dissimilarity!AIG16)&gt;0,1,IF(Dissimilarity!AIG16="X",1,0))</f>
        <v>0</v>
      </c>
      <c r="AIH13">
        <f>IF(SUM(Dissimilarity!AIH16)&gt;0,1,IF(Dissimilarity!AIH16="X",1,0))</f>
        <v>0</v>
      </c>
      <c r="AII13">
        <f>IF(SUM(Dissimilarity!AII16)&gt;0,1,IF(Dissimilarity!AII16="X",1,0))</f>
        <v>0</v>
      </c>
      <c r="AIJ13">
        <f>IF(SUM(Dissimilarity!AIJ16)&gt;0,1,IF(Dissimilarity!AIJ16="X",1,0))</f>
        <v>0</v>
      </c>
      <c r="AIK13">
        <f>IF(SUM(Dissimilarity!AIK16)&gt;0,1,IF(Dissimilarity!AIK16="X",1,0))</f>
        <v>0</v>
      </c>
      <c r="AIL13">
        <f>IF(SUM(Dissimilarity!AIL16)&gt;0,1,IF(Dissimilarity!AIL16="X",1,0))</f>
        <v>0</v>
      </c>
      <c r="AIM13">
        <f>IF(SUM(Dissimilarity!AIM16)&gt;0,1,IF(Dissimilarity!AIM16="X",1,0))</f>
        <v>0</v>
      </c>
      <c r="AIN13">
        <f>IF(SUM(Dissimilarity!AIN16)&gt;0,1,IF(Dissimilarity!AIN16="X",1,0))</f>
        <v>0</v>
      </c>
      <c r="AIO13">
        <f>IF(SUM(Dissimilarity!AIO16)&gt;0,1,IF(Dissimilarity!AIO16="X",1,0))</f>
        <v>0</v>
      </c>
      <c r="AIP13">
        <f>IF(SUM(Dissimilarity!AIP16)&gt;0,1,IF(Dissimilarity!AIP16="X",1,0))</f>
        <v>0</v>
      </c>
      <c r="AIQ13">
        <f>IF(SUM(Dissimilarity!AIQ16)&gt;0,1,IF(Dissimilarity!AIQ16="X",1,0))</f>
        <v>0</v>
      </c>
      <c r="AIR13">
        <f>IF(SUM(Dissimilarity!AIR16)&gt;0,1,IF(Dissimilarity!AIR16="X",1,0))</f>
        <v>0</v>
      </c>
      <c r="AIS13">
        <f>IF(SUM(Dissimilarity!AIS16)&gt;0,1,IF(Dissimilarity!AIS16="X",1,0))</f>
        <v>0</v>
      </c>
      <c r="AIT13">
        <f>IF(SUM(Dissimilarity!AIT16)&gt;0,1,IF(Dissimilarity!AIT16="X",1,0))</f>
        <v>0</v>
      </c>
      <c r="AIU13">
        <f>IF(SUM(Dissimilarity!AIU16)&gt;0,1,IF(Dissimilarity!AIU16="X",1,0))</f>
        <v>0</v>
      </c>
      <c r="AIV13">
        <f>IF(SUM(Dissimilarity!AIV16)&gt;0,1,IF(Dissimilarity!AIV16="X",1,0))</f>
        <v>0</v>
      </c>
      <c r="AIW13">
        <f>IF(SUM(Dissimilarity!AIW16)&gt;0,1,IF(Dissimilarity!AIW16="X",1,0))</f>
        <v>0</v>
      </c>
      <c r="AIX13">
        <f>IF(SUM(Dissimilarity!AIX16)&gt;0,1,IF(Dissimilarity!AIX16="X",1,0))</f>
        <v>0</v>
      </c>
      <c r="AIY13">
        <f>IF(SUM(Dissimilarity!AIY16)&gt;0,1,IF(Dissimilarity!AIY16="X",1,0))</f>
        <v>0</v>
      </c>
      <c r="AIZ13">
        <f>IF(SUM(Dissimilarity!AIZ16)&gt;0,1,IF(Dissimilarity!AIZ16="X",1,0))</f>
        <v>1</v>
      </c>
      <c r="AJA13">
        <f>IF(SUM(Dissimilarity!AJA16)&gt;0,1,IF(Dissimilarity!AJA16="X",1,0))</f>
        <v>0</v>
      </c>
      <c r="AJB13">
        <f>IF(SUM(Dissimilarity!AJB16)&gt;0,1,IF(Dissimilarity!AJB16="X",1,0))</f>
        <v>0</v>
      </c>
      <c r="AJC13">
        <f>IF(SUM(Dissimilarity!AJC16)&gt;0,1,IF(Dissimilarity!AJC16="X",1,0))</f>
        <v>1</v>
      </c>
      <c r="AJD13">
        <f>IF(SUM(Dissimilarity!AJD16)&gt;0,1,IF(Dissimilarity!AJD16="X",1,0))</f>
        <v>0</v>
      </c>
      <c r="AJE13">
        <f>IF(SUM(Dissimilarity!AJE16)&gt;0,1,IF(Dissimilarity!AJE16="X",1,0))</f>
        <v>0</v>
      </c>
      <c r="AJF13">
        <f>IF(SUM(Dissimilarity!AJF16)&gt;0,1,IF(Dissimilarity!AJF16="X",1,0))</f>
        <v>0</v>
      </c>
      <c r="AJG13">
        <f>IF(SUM(Dissimilarity!AJG16)&gt;0,1,IF(Dissimilarity!AJG16="X",1,0))</f>
        <v>0</v>
      </c>
      <c r="AJH13">
        <f>IF(SUM(Dissimilarity!AJH16)&gt;0,1,IF(Dissimilarity!AJH16="X",1,0))</f>
        <v>0</v>
      </c>
      <c r="AJI13">
        <f>IF(SUM(Dissimilarity!AJI16)&gt;0,1,IF(Dissimilarity!AJI16="X",1,0))</f>
        <v>0</v>
      </c>
      <c r="AJJ13">
        <f>IF(SUM(Dissimilarity!AJJ16)&gt;0,1,IF(Dissimilarity!AJJ16="X",1,0))</f>
        <v>0</v>
      </c>
      <c r="AJK13">
        <f>IF(SUM(Dissimilarity!AJK16)&gt;0,1,IF(Dissimilarity!AJK16="X",1,0))</f>
        <v>0</v>
      </c>
      <c r="AJL13">
        <f>IF(SUM(Dissimilarity!AJL16)&gt;0,1,IF(Dissimilarity!AJL16="X",1,0))</f>
        <v>0</v>
      </c>
      <c r="AJM13">
        <f>IF(SUM(Dissimilarity!AJM16)&gt;0,1,IF(Dissimilarity!AJM16="X",1,0))</f>
        <v>0</v>
      </c>
      <c r="AJN13">
        <f>IF(SUM(Dissimilarity!AJN16)&gt;0,1,IF(Dissimilarity!AJN16="X",1,0))</f>
        <v>0</v>
      </c>
      <c r="AJO13">
        <f>IF(SUM(Dissimilarity!AJO16)&gt;0,1,IF(Dissimilarity!AJO16="X",1,0))</f>
        <v>0</v>
      </c>
      <c r="AJP13">
        <f>IF(SUM(Dissimilarity!AJP16)&gt;0,1,IF(Dissimilarity!AJP16="X",1,0))</f>
        <v>0</v>
      </c>
      <c r="AJQ13">
        <f>IF(SUM(Dissimilarity!AJQ16)&gt;0,1,IF(Dissimilarity!AJQ16="X",1,0))</f>
        <v>1</v>
      </c>
      <c r="AJR13">
        <f>IF(SUM(Dissimilarity!AJR16)&gt;0,1,IF(Dissimilarity!AJR16="X",1,0))</f>
        <v>0</v>
      </c>
      <c r="AJS13">
        <f>IF(SUM(Dissimilarity!AJS16)&gt;0,1,IF(Dissimilarity!AJS16="X",1,0))</f>
        <v>0</v>
      </c>
      <c r="AJT13">
        <f>IF(SUM(Dissimilarity!AJT16)&gt;0,1,IF(Dissimilarity!AJT16="X",1,0))</f>
        <v>1</v>
      </c>
      <c r="AJU13">
        <f>IF(SUM(Dissimilarity!AJU16)&gt;0,1,IF(Dissimilarity!AJU16="X",1,0))</f>
        <v>0</v>
      </c>
      <c r="AJV13">
        <f>IF(SUM(Dissimilarity!AJV16)&gt;0,1,IF(Dissimilarity!AJV16="X",1,0))</f>
        <v>0</v>
      </c>
      <c r="AJW13">
        <f>IF(SUM(Dissimilarity!AJW16)&gt;0,1,IF(Dissimilarity!AJW16="X",1,0))</f>
        <v>0</v>
      </c>
      <c r="AJX13">
        <f>IF(SUM(Dissimilarity!AJX16)&gt;0,1,IF(Dissimilarity!AJX16="X",1,0))</f>
        <v>1</v>
      </c>
      <c r="AJY13">
        <f>IF(SUM(Dissimilarity!AJY16)&gt;0,1,IF(Dissimilarity!AJY16="X",1,0))</f>
        <v>1</v>
      </c>
      <c r="AJZ13">
        <f>IF(SUM(Dissimilarity!AJZ16)&gt;0,1,IF(Dissimilarity!AJZ16="X",1,0))</f>
        <v>0</v>
      </c>
      <c r="AKA13">
        <f>IF(SUM(Dissimilarity!AKA16)&gt;0,1,IF(Dissimilarity!AKA16="X",1,0))</f>
        <v>1</v>
      </c>
      <c r="AKB13">
        <f>IF(SUM(Dissimilarity!AKB16)&gt;0,1,IF(Dissimilarity!AKB16="X",1,0))</f>
        <v>0</v>
      </c>
      <c r="AKC13">
        <f>IF(SUM(Dissimilarity!AKC16)&gt;0,1,IF(Dissimilarity!AKC16="X",1,0))</f>
        <v>0</v>
      </c>
      <c r="AKD13">
        <f>IF(SUM(Dissimilarity!AKD16)&gt;0,1,IF(Dissimilarity!AKD16="X",1,0))</f>
        <v>0</v>
      </c>
      <c r="AKE13">
        <f>IF(SUM(Dissimilarity!AKE16)&gt;0,1,IF(Dissimilarity!AKE16="X",1,0))</f>
        <v>0</v>
      </c>
      <c r="AKF13">
        <f>IF(SUM(Dissimilarity!AKF16)&gt;0,1,IF(Dissimilarity!AKF16="X",1,0))</f>
        <v>0</v>
      </c>
      <c r="AKG13">
        <f>IF(SUM(Dissimilarity!AKG16)&gt;0,1,IF(Dissimilarity!AKG16="X",1,0))</f>
        <v>0</v>
      </c>
      <c r="AKH13">
        <f>IF(SUM(Dissimilarity!AKH16)&gt;0,1,IF(Dissimilarity!AKH16="X",1,0))</f>
        <v>1</v>
      </c>
      <c r="AKI13">
        <f>IF(SUM(Dissimilarity!AKI16)&gt;0,1,IF(Dissimilarity!AKI16="X",1,0))</f>
        <v>0</v>
      </c>
      <c r="AKJ13">
        <f>IF(SUM(Dissimilarity!AKJ16)&gt;0,1,IF(Dissimilarity!AKJ16="X",1,0))</f>
        <v>0</v>
      </c>
      <c r="AKK13">
        <f>IF(SUM(Dissimilarity!AKK16)&gt;0,1,IF(Dissimilarity!AKK16="X",1,0))</f>
        <v>0</v>
      </c>
      <c r="AKL13">
        <f>IF(SUM(Dissimilarity!AKL16)&gt;0,1,IF(Dissimilarity!AKL16="X",1,0))</f>
        <v>0</v>
      </c>
      <c r="AKM13">
        <f>IF(SUM(Dissimilarity!AKM16)&gt;0,1,IF(Dissimilarity!AKM16="X",1,0))</f>
        <v>0</v>
      </c>
      <c r="AKN13">
        <f>IF(SUM(Dissimilarity!AKN16)&gt;0,1,IF(Dissimilarity!AKN16="X",1,0))</f>
        <v>1</v>
      </c>
      <c r="AKO13">
        <f>IF(SUM(Dissimilarity!AKO16)&gt;0,1,IF(Dissimilarity!AKO16="X",1,0))</f>
        <v>0</v>
      </c>
      <c r="AKP13">
        <f>IF(SUM(Dissimilarity!AKP16)&gt;0,1,IF(Dissimilarity!AKP16="X",1,0))</f>
        <v>0</v>
      </c>
      <c r="AKQ13">
        <f>IF(SUM(Dissimilarity!AKQ16)&gt;0,1,IF(Dissimilarity!AKQ16="X",1,0))</f>
        <v>0</v>
      </c>
      <c r="AKR13">
        <f>IF(SUM(Dissimilarity!AKR16)&gt;0,1,IF(Dissimilarity!AKR16="X",1,0))</f>
        <v>0</v>
      </c>
      <c r="AKS13">
        <f>IF(SUM(Dissimilarity!AKS16)&gt;0,1,IF(Dissimilarity!AKS16="X",1,0))</f>
        <v>1</v>
      </c>
      <c r="AKT13">
        <f>IF(SUM(Dissimilarity!AKT16)&gt;0,1,IF(Dissimilarity!AKT16="X",1,0))</f>
        <v>0</v>
      </c>
    </row>
    <row r="14" spans="1:982" x14ac:dyDescent="0.3">
      <c r="A14" t="str">
        <f>Dissimilarity!A17</f>
        <v>Evritania</v>
      </c>
      <c r="B14">
        <f>IF(SUM(Dissimilarity!B17)&gt;0,1,IF(Dissimilarity!B17="X",1,0))</f>
        <v>0</v>
      </c>
      <c r="C14">
        <f>IF(SUM(Dissimilarity!C17)&gt;0,1,IF(Dissimilarity!C17="X",1,0))</f>
        <v>0</v>
      </c>
      <c r="D14">
        <f>IF(SUM(Dissimilarity!D17)&gt;0,1,IF(Dissimilarity!D17="X",1,0))</f>
        <v>0</v>
      </c>
      <c r="E14">
        <f>IF(SUM(Dissimilarity!E17)&gt;0,1,IF(Dissimilarity!E17="X",1,0))</f>
        <v>0</v>
      </c>
      <c r="F14">
        <f>IF(SUM(Dissimilarity!F17)&gt;0,1,IF(Dissimilarity!F17="X",1,0))</f>
        <v>0</v>
      </c>
      <c r="G14">
        <f>IF(SUM(Dissimilarity!G17)&gt;0,1,IF(Dissimilarity!G17="X",1,0))</f>
        <v>0</v>
      </c>
      <c r="H14">
        <f>IF(SUM(Dissimilarity!H17)&gt;0,1,IF(Dissimilarity!H17="X",1,0))</f>
        <v>1</v>
      </c>
      <c r="I14">
        <f>IF(SUM(Dissimilarity!I17)&gt;0,1,IF(Dissimilarity!I17="X",1,0))</f>
        <v>0</v>
      </c>
      <c r="J14">
        <f>IF(SUM(Dissimilarity!J17)&gt;0,1,IF(Dissimilarity!J17="X",1,0))</f>
        <v>0</v>
      </c>
      <c r="K14">
        <f>IF(SUM(Dissimilarity!K17)&gt;0,1,IF(Dissimilarity!K17="X",1,0))</f>
        <v>0</v>
      </c>
      <c r="L14">
        <f>IF(SUM(Dissimilarity!L17)&gt;0,1,IF(Dissimilarity!L17="X",1,0))</f>
        <v>0</v>
      </c>
      <c r="M14">
        <f>IF(SUM(Dissimilarity!M17)&gt;0,1,IF(Dissimilarity!M17="X",1,0))</f>
        <v>0</v>
      </c>
      <c r="N14">
        <f>IF(SUM(Dissimilarity!N17)&gt;0,1,IF(Dissimilarity!N17="X",1,0))</f>
        <v>0</v>
      </c>
      <c r="O14">
        <f>IF(SUM(Dissimilarity!O17)&gt;0,1,IF(Dissimilarity!O17="X",1,0))</f>
        <v>1</v>
      </c>
      <c r="P14">
        <f>IF(SUM(Dissimilarity!P17)&gt;0,1,IF(Dissimilarity!P17="X",1,0))</f>
        <v>0</v>
      </c>
      <c r="Q14">
        <f>IF(SUM(Dissimilarity!Q17)&gt;0,1,IF(Dissimilarity!Q17="X",1,0))</f>
        <v>0</v>
      </c>
      <c r="R14">
        <f>IF(SUM(Dissimilarity!R17)&gt;0,1,IF(Dissimilarity!R17="X",1,0))</f>
        <v>0</v>
      </c>
      <c r="S14">
        <f>IF(SUM(Dissimilarity!S17)&gt;0,1,IF(Dissimilarity!S17="X",1,0))</f>
        <v>0</v>
      </c>
      <c r="T14">
        <f>IF(SUM(Dissimilarity!T17)&gt;0,1,IF(Dissimilarity!T17="X",1,0))</f>
        <v>0</v>
      </c>
      <c r="U14">
        <f>IF(SUM(Dissimilarity!U17)&gt;0,1,IF(Dissimilarity!U17="X",1,0))</f>
        <v>0</v>
      </c>
      <c r="V14">
        <f>IF(SUM(Dissimilarity!V17)&gt;0,1,IF(Dissimilarity!V17="X",1,0))</f>
        <v>0</v>
      </c>
      <c r="W14">
        <f>IF(SUM(Dissimilarity!W17)&gt;0,1,IF(Dissimilarity!W17="X",1,0))</f>
        <v>0</v>
      </c>
      <c r="X14">
        <f>IF(SUM(Dissimilarity!X17)&gt;0,1,IF(Dissimilarity!X17="X",1,0))</f>
        <v>0</v>
      </c>
      <c r="Y14">
        <f>IF(SUM(Dissimilarity!Y17)&gt;0,1,IF(Dissimilarity!Y17="X",1,0))</f>
        <v>0</v>
      </c>
      <c r="Z14">
        <f>IF(SUM(Dissimilarity!Z17)&gt;0,1,IF(Dissimilarity!Z17="X",1,0))</f>
        <v>0</v>
      </c>
      <c r="AA14">
        <f>IF(SUM(Dissimilarity!AA17)&gt;0,1,IF(Dissimilarity!AA17="X",1,0))</f>
        <v>0</v>
      </c>
      <c r="AB14">
        <f>IF(SUM(Dissimilarity!AB17)&gt;0,1,IF(Dissimilarity!AB17="X",1,0))</f>
        <v>0</v>
      </c>
      <c r="AC14">
        <f>IF(SUM(Dissimilarity!AC17)&gt;0,1,IF(Dissimilarity!AC17="X",1,0))</f>
        <v>0</v>
      </c>
      <c r="AD14">
        <f>IF(SUM(Dissimilarity!AD17)&gt;0,1,IF(Dissimilarity!AD17="X",1,0))</f>
        <v>0</v>
      </c>
      <c r="AE14">
        <f>IF(SUM(Dissimilarity!AE17)&gt;0,1,IF(Dissimilarity!AE17="X",1,0))</f>
        <v>1</v>
      </c>
      <c r="AF14">
        <f>IF(SUM(Dissimilarity!AF17)&gt;0,1,IF(Dissimilarity!AF17="X",1,0))</f>
        <v>0</v>
      </c>
      <c r="AG14">
        <f>IF(SUM(Dissimilarity!AG17)&gt;0,1,IF(Dissimilarity!AG17="X",1,0))</f>
        <v>0</v>
      </c>
      <c r="AH14">
        <f>IF(SUM(Dissimilarity!AH17)&gt;0,1,IF(Dissimilarity!AH17="X",1,0))</f>
        <v>0</v>
      </c>
      <c r="AI14">
        <f>IF(SUM(Dissimilarity!AI17)&gt;0,1,IF(Dissimilarity!AI17="X",1,0))</f>
        <v>0</v>
      </c>
      <c r="AJ14">
        <f>IF(SUM(Dissimilarity!AJ17)&gt;0,1,IF(Dissimilarity!AJ17="X",1,0))</f>
        <v>0</v>
      </c>
      <c r="AK14">
        <f>IF(SUM(Dissimilarity!AK17)&gt;0,1,IF(Dissimilarity!AK17="X",1,0))</f>
        <v>0</v>
      </c>
      <c r="AL14">
        <f>IF(SUM(Dissimilarity!AL17)&gt;0,1,IF(Dissimilarity!AL17="X",1,0))</f>
        <v>1</v>
      </c>
      <c r="AM14">
        <f>IF(SUM(Dissimilarity!AM17)&gt;0,1,IF(Dissimilarity!AM17="X",1,0))</f>
        <v>0</v>
      </c>
      <c r="AN14">
        <f>IF(SUM(Dissimilarity!AN17)&gt;0,1,IF(Dissimilarity!AN17="X",1,0))</f>
        <v>0</v>
      </c>
      <c r="AO14">
        <f>IF(SUM(Dissimilarity!AO17)&gt;0,1,IF(Dissimilarity!AO17="X",1,0))</f>
        <v>0</v>
      </c>
      <c r="AP14">
        <f>IF(SUM(Dissimilarity!AP17)&gt;0,1,IF(Dissimilarity!AP17="X",1,0))</f>
        <v>0</v>
      </c>
      <c r="AQ14">
        <f>IF(SUM(Dissimilarity!AQ17)&gt;0,1,IF(Dissimilarity!AQ17="X",1,0))</f>
        <v>0</v>
      </c>
      <c r="AR14">
        <f>IF(SUM(Dissimilarity!AR17)&gt;0,1,IF(Dissimilarity!AR17="X",1,0))</f>
        <v>0</v>
      </c>
      <c r="AS14">
        <f>IF(SUM(Dissimilarity!AS17)&gt;0,1,IF(Dissimilarity!AS17="X",1,0))</f>
        <v>0</v>
      </c>
      <c r="AT14">
        <f>IF(SUM(Dissimilarity!AT17)&gt;0,1,IF(Dissimilarity!AT17="X",1,0))</f>
        <v>0</v>
      </c>
      <c r="AU14">
        <f>IF(SUM(Dissimilarity!AU17)&gt;0,1,IF(Dissimilarity!AU17="X",1,0))</f>
        <v>0</v>
      </c>
      <c r="AV14">
        <f>IF(SUM(Dissimilarity!AV17)&gt;0,1,IF(Dissimilarity!AV17="X",1,0))</f>
        <v>0</v>
      </c>
      <c r="AW14">
        <f>IF(SUM(Dissimilarity!AW17)&gt;0,1,IF(Dissimilarity!AW17="X",1,0))</f>
        <v>0</v>
      </c>
      <c r="AX14">
        <f>IF(SUM(Dissimilarity!AX17)&gt;0,1,IF(Dissimilarity!AX17="X",1,0))</f>
        <v>0</v>
      </c>
      <c r="AY14">
        <f>IF(SUM(Dissimilarity!AY17)&gt;0,1,IF(Dissimilarity!AY17="X",1,0))</f>
        <v>0</v>
      </c>
      <c r="AZ14">
        <f>IF(SUM(Dissimilarity!AZ17)&gt;0,1,IF(Dissimilarity!AZ17="X",1,0))</f>
        <v>0</v>
      </c>
      <c r="BA14">
        <f>IF(SUM(Dissimilarity!BA17)&gt;0,1,IF(Dissimilarity!BA17="X",1,0))</f>
        <v>1</v>
      </c>
      <c r="BB14">
        <f>IF(SUM(Dissimilarity!BB17)&gt;0,1,IF(Dissimilarity!BB17="X",1,0))</f>
        <v>0</v>
      </c>
      <c r="BC14">
        <f>IF(SUM(Dissimilarity!BC17)&gt;0,1,IF(Dissimilarity!BC17="X",1,0))</f>
        <v>0</v>
      </c>
      <c r="BD14">
        <f>IF(SUM(Dissimilarity!BD17)&gt;0,1,IF(Dissimilarity!BD17="X",1,0))</f>
        <v>0</v>
      </c>
      <c r="BE14">
        <f>IF(SUM(Dissimilarity!BE17)&gt;0,1,IF(Dissimilarity!BE17="X",1,0))</f>
        <v>0</v>
      </c>
      <c r="BF14">
        <f>IF(SUM(Dissimilarity!BF17)&gt;0,1,IF(Dissimilarity!BF17="X",1,0))</f>
        <v>0</v>
      </c>
      <c r="BG14">
        <f>IF(SUM(Dissimilarity!BG17)&gt;0,1,IF(Dissimilarity!BG17="X",1,0))</f>
        <v>0</v>
      </c>
      <c r="BH14">
        <f>IF(SUM(Dissimilarity!BH17)&gt;0,1,IF(Dissimilarity!BH17="X",1,0))</f>
        <v>0</v>
      </c>
      <c r="BI14">
        <f>IF(SUM(Dissimilarity!BI17)&gt;0,1,IF(Dissimilarity!BI17="X",1,0))</f>
        <v>0</v>
      </c>
      <c r="BJ14">
        <f>IF(SUM(Dissimilarity!BJ17)&gt;0,1,IF(Dissimilarity!BJ17="X",1,0))</f>
        <v>0</v>
      </c>
      <c r="BK14">
        <f>IF(SUM(Dissimilarity!BK17)&gt;0,1,IF(Dissimilarity!BK17="X",1,0))</f>
        <v>0</v>
      </c>
      <c r="BL14">
        <f>IF(SUM(Dissimilarity!BL17)&gt;0,1,IF(Dissimilarity!BL17="X",1,0))</f>
        <v>0</v>
      </c>
      <c r="BM14">
        <f>IF(SUM(Dissimilarity!BM17)&gt;0,1,IF(Dissimilarity!BM17="X",1,0))</f>
        <v>0</v>
      </c>
      <c r="BN14">
        <f>IF(SUM(Dissimilarity!BN17)&gt;0,1,IF(Dissimilarity!BN17="X",1,0))</f>
        <v>0</v>
      </c>
      <c r="BO14">
        <f>IF(SUM(Dissimilarity!BO17)&gt;0,1,IF(Dissimilarity!BO17="X",1,0))</f>
        <v>0</v>
      </c>
      <c r="BP14">
        <f>IF(SUM(Dissimilarity!BP17)&gt;0,1,IF(Dissimilarity!BP17="X",1,0))</f>
        <v>0</v>
      </c>
      <c r="BQ14">
        <f>IF(SUM(Dissimilarity!BQ17)&gt;0,1,IF(Dissimilarity!BQ17="X",1,0))</f>
        <v>0</v>
      </c>
      <c r="BR14">
        <f>IF(SUM(Dissimilarity!BR17)&gt;0,1,IF(Dissimilarity!BR17="X",1,0))</f>
        <v>0</v>
      </c>
      <c r="BS14">
        <f>IF(SUM(Dissimilarity!BS17)&gt;0,1,IF(Dissimilarity!BS17="X",1,0))</f>
        <v>0</v>
      </c>
      <c r="BT14">
        <f>IF(SUM(Dissimilarity!BT17)&gt;0,1,IF(Dissimilarity!BT17="X",1,0))</f>
        <v>0</v>
      </c>
      <c r="BU14">
        <f>IF(SUM(Dissimilarity!BU17)&gt;0,1,IF(Dissimilarity!BU17="X",1,0))</f>
        <v>0</v>
      </c>
      <c r="BV14">
        <f>IF(SUM(Dissimilarity!BV17)&gt;0,1,IF(Dissimilarity!BV17="X",1,0))</f>
        <v>0</v>
      </c>
      <c r="BW14">
        <f>IF(SUM(Dissimilarity!BW17)&gt;0,1,IF(Dissimilarity!BW17="X",1,0))</f>
        <v>0</v>
      </c>
      <c r="BX14">
        <f>IF(SUM(Dissimilarity!BX17)&gt;0,1,IF(Dissimilarity!BX17="X",1,0))</f>
        <v>0</v>
      </c>
      <c r="BY14">
        <f>IF(SUM(Dissimilarity!BY17)&gt;0,1,IF(Dissimilarity!BY17="X",1,0))</f>
        <v>0</v>
      </c>
      <c r="BZ14">
        <f>IF(SUM(Dissimilarity!BZ17)&gt;0,1,IF(Dissimilarity!BZ17="X",1,0))</f>
        <v>0</v>
      </c>
      <c r="CA14">
        <f>IF(SUM(Dissimilarity!CA17)&gt;0,1,IF(Dissimilarity!CA17="X",1,0))</f>
        <v>0</v>
      </c>
      <c r="CB14">
        <f>IF(SUM(Dissimilarity!CB17)&gt;0,1,IF(Dissimilarity!CB17="X",1,0))</f>
        <v>0</v>
      </c>
      <c r="CC14">
        <f>IF(SUM(Dissimilarity!CC17)&gt;0,1,IF(Dissimilarity!CC17="X",1,0))</f>
        <v>0</v>
      </c>
      <c r="CD14">
        <f>IF(SUM(Dissimilarity!CD17)&gt;0,1,IF(Dissimilarity!CD17="X",1,0))</f>
        <v>0</v>
      </c>
      <c r="CE14">
        <f>IF(SUM(Dissimilarity!CE17)&gt;0,1,IF(Dissimilarity!CE17="X",1,0))</f>
        <v>0</v>
      </c>
      <c r="CF14">
        <f>IF(SUM(Dissimilarity!CF17)&gt;0,1,IF(Dissimilarity!CF17="X",1,0))</f>
        <v>0</v>
      </c>
      <c r="CG14">
        <f>IF(SUM(Dissimilarity!CG17)&gt;0,1,IF(Dissimilarity!CG17="X",1,0))</f>
        <v>0</v>
      </c>
      <c r="CH14">
        <f>IF(SUM(Dissimilarity!CH17)&gt;0,1,IF(Dissimilarity!CH17="X",1,0))</f>
        <v>0</v>
      </c>
      <c r="CI14">
        <f>IF(SUM(Dissimilarity!CI17)&gt;0,1,IF(Dissimilarity!CI17="X",1,0))</f>
        <v>0</v>
      </c>
      <c r="CJ14">
        <f>IF(SUM(Dissimilarity!CJ17)&gt;0,1,IF(Dissimilarity!CJ17="X",1,0))</f>
        <v>0</v>
      </c>
      <c r="CK14">
        <f>IF(SUM(Dissimilarity!CK17)&gt;0,1,IF(Dissimilarity!CK17="X",1,0))</f>
        <v>0</v>
      </c>
      <c r="CL14">
        <f>IF(SUM(Dissimilarity!CL17)&gt;0,1,IF(Dissimilarity!CL17="X",1,0))</f>
        <v>0</v>
      </c>
      <c r="CM14">
        <f>IF(SUM(Dissimilarity!CM17)&gt;0,1,IF(Dissimilarity!CM17="X",1,0))</f>
        <v>0</v>
      </c>
      <c r="CN14">
        <f>IF(SUM(Dissimilarity!CN17)&gt;0,1,IF(Dissimilarity!CN17="X",1,0))</f>
        <v>0</v>
      </c>
      <c r="CO14">
        <f>IF(SUM(Dissimilarity!CO17)&gt;0,1,IF(Dissimilarity!CO17="X",1,0))</f>
        <v>0</v>
      </c>
      <c r="CP14">
        <f>IF(SUM(Dissimilarity!CP17)&gt;0,1,IF(Dissimilarity!CP17="X",1,0))</f>
        <v>0</v>
      </c>
      <c r="CQ14">
        <f>IF(SUM(Dissimilarity!CQ17)&gt;0,1,IF(Dissimilarity!CQ17="X",1,0))</f>
        <v>0</v>
      </c>
      <c r="CR14">
        <f>IF(SUM(Dissimilarity!CR17)&gt;0,1,IF(Dissimilarity!CR17="X",1,0))</f>
        <v>0</v>
      </c>
      <c r="CS14">
        <f>IF(SUM(Dissimilarity!CS17)&gt;0,1,IF(Dissimilarity!CS17="X",1,0))</f>
        <v>0</v>
      </c>
      <c r="CT14">
        <f>IF(SUM(Dissimilarity!CT17)&gt;0,1,IF(Dissimilarity!CT17="X",1,0))</f>
        <v>0</v>
      </c>
      <c r="CU14">
        <f>IF(SUM(Dissimilarity!CU17)&gt;0,1,IF(Dissimilarity!CU17="X",1,0))</f>
        <v>0</v>
      </c>
      <c r="CV14">
        <f>IF(SUM(Dissimilarity!CV17)&gt;0,1,IF(Dissimilarity!CV17="X",1,0))</f>
        <v>0</v>
      </c>
      <c r="CW14">
        <f>IF(SUM(Dissimilarity!CW17)&gt;0,1,IF(Dissimilarity!CW17="X",1,0))</f>
        <v>0</v>
      </c>
      <c r="CX14">
        <f>IF(SUM(Dissimilarity!CX17)&gt;0,1,IF(Dissimilarity!CX17="X",1,0))</f>
        <v>0</v>
      </c>
      <c r="CY14">
        <f>IF(SUM(Dissimilarity!CY17)&gt;0,1,IF(Dissimilarity!CY17="X",1,0))</f>
        <v>0</v>
      </c>
      <c r="CZ14">
        <f>IF(SUM(Dissimilarity!CZ17)&gt;0,1,IF(Dissimilarity!CZ17="X",1,0))</f>
        <v>0</v>
      </c>
      <c r="DA14">
        <f>IF(SUM(Dissimilarity!DA17)&gt;0,1,IF(Dissimilarity!DA17="X",1,0))</f>
        <v>0</v>
      </c>
      <c r="DB14">
        <f>IF(SUM(Dissimilarity!DB17)&gt;0,1,IF(Dissimilarity!DB17="X",1,0))</f>
        <v>0</v>
      </c>
      <c r="DC14">
        <f>IF(SUM(Dissimilarity!DC17)&gt;0,1,IF(Dissimilarity!DC17="X",1,0))</f>
        <v>0</v>
      </c>
      <c r="DD14">
        <f>IF(SUM(Dissimilarity!DD17)&gt;0,1,IF(Dissimilarity!DD17="X",1,0))</f>
        <v>0</v>
      </c>
      <c r="DE14">
        <f>IF(SUM(Dissimilarity!DE17)&gt;0,1,IF(Dissimilarity!DE17="X",1,0))</f>
        <v>0</v>
      </c>
      <c r="DF14">
        <f>IF(SUM(Dissimilarity!DF17)&gt;0,1,IF(Dissimilarity!DF17="X",1,0))</f>
        <v>0</v>
      </c>
      <c r="DG14">
        <f>IF(SUM(Dissimilarity!DG17)&gt;0,1,IF(Dissimilarity!DG17="X",1,0))</f>
        <v>0</v>
      </c>
      <c r="DH14">
        <f>IF(SUM(Dissimilarity!DH17)&gt;0,1,IF(Dissimilarity!DH17="X",1,0))</f>
        <v>0</v>
      </c>
      <c r="DI14">
        <f>IF(SUM(Dissimilarity!DI17)&gt;0,1,IF(Dissimilarity!DI17="X",1,0))</f>
        <v>0</v>
      </c>
      <c r="DJ14">
        <f>IF(SUM(Dissimilarity!DJ17)&gt;0,1,IF(Dissimilarity!DJ17="X",1,0))</f>
        <v>0</v>
      </c>
      <c r="DK14">
        <f>IF(SUM(Dissimilarity!DK17)&gt;0,1,IF(Dissimilarity!DK17="X",1,0))</f>
        <v>0</v>
      </c>
      <c r="DL14">
        <f>IF(SUM(Dissimilarity!DL17)&gt;0,1,IF(Dissimilarity!DL17="X",1,0))</f>
        <v>0</v>
      </c>
      <c r="DM14">
        <f>IF(SUM(Dissimilarity!DM17)&gt;0,1,IF(Dissimilarity!DM17="X",1,0))</f>
        <v>0</v>
      </c>
      <c r="DN14">
        <f>IF(SUM(Dissimilarity!DN17)&gt;0,1,IF(Dissimilarity!DN17="X",1,0))</f>
        <v>0</v>
      </c>
      <c r="DO14">
        <f>IF(SUM(Dissimilarity!DO17)&gt;0,1,IF(Dissimilarity!DO17="X",1,0))</f>
        <v>0</v>
      </c>
      <c r="DP14">
        <f>IF(SUM(Dissimilarity!DP17)&gt;0,1,IF(Dissimilarity!DP17="X",1,0))</f>
        <v>0</v>
      </c>
      <c r="DQ14">
        <f>IF(SUM(Dissimilarity!DQ17)&gt;0,1,IF(Dissimilarity!DQ17="X",1,0))</f>
        <v>0</v>
      </c>
      <c r="DR14">
        <f>IF(SUM(Dissimilarity!DR17)&gt;0,1,IF(Dissimilarity!DR17="X",1,0))</f>
        <v>0</v>
      </c>
      <c r="DS14">
        <f>IF(SUM(Dissimilarity!DS17)&gt;0,1,IF(Dissimilarity!DS17="X",1,0))</f>
        <v>0</v>
      </c>
      <c r="DT14">
        <f>IF(SUM(Dissimilarity!DT17)&gt;0,1,IF(Dissimilarity!DT17="X",1,0))</f>
        <v>0</v>
      </c>
      <c r="DU14">
        <f>IF(SUM(Dissimilarity!DU17)&gt;0,1,IF(Dissimilarity!DU17="X",1,0))</f>
        <v>0</v>
      </c>
      <c r="DV14">
        <f>IF(SUM(Dissimilarity!DV17)&gt;0,1,IF(Dissimilarity!DV17="X",1,0))</f>
        <v>0</v>
      </c>
      <c r="DW14">
        <f>IF(SUM(Dissimilarity!DW17)&gt;0,1,IF(Dissimilarity!DW17="X",1,0))</f>
        <v>0</v>
      </c>
      <c r="DX14">
        <f>IF(SUM(Dissimilarity!DX17)&gt;0,1,IF(Dissimilarity!DX17="X",1,0))</f>
        <v>0</v>
      </c>
      <c r="DY14">
        <f>IF(SUM(Dissimilarity!DY17)&gt;0,1,IF(Dissimilarity!DY17="X",1,0))</f>
        <v>0</v>
      </c>
      <c r="DZ14">
        <f>IF(SUM(Dissimilarity!DZ17)&gt;0,1,IF(Dissimilarity!DZ17="X",1,0))</f>
        <v>0</v>
      </c>
      <c r="EA14">
        <f>IF(SUM(Dissimilarity!EA17)&gt;0,1,IF(Dissimilarity!EA17="X",1,0))</f>
        <v>0</v>
      </c>
      <c r="EB14">
        <f>IF(SUM(Dissimilarity!EB17)&gt;0,1,IF(Dissimilarity!EB17="X",1,0))</f>
        <v>0</v>
      </c>
      <c r="EC14">
        <f>IF(SUM(Dissimilarity!EC17)&gt;0,1,IF(Dissimilarity!EC17="X",1,0))</f>
        <v>0</v>
      </c>
      <c r="ED14">
        <f>IF(SUM(Dissimilarity!ED17)&gt;0,1,IF(Dissimilarity!ED17="X",1,0))</f>
        <v>0</v>
      </c>
      <c r="EE14">
        <f>IF(SUM(Dissimilarity!EE17)&gt;0,1,IF(Dissimilarity!EE17="X",1,0))</f>
        <v>0</v>
      </c>
      <c r="EF14">
        <f>IF(SUM(Dissimilarity!EF17)&gt;0,1,IF(Dissimilarity!EF17="X",1,0))</f>
        <v>0</v>
      </c>
      <c r="EG14">
        <f>IF(SUM(Dissimilarity!EG17)&gt;0,1,IF(Dissimilarity!EG17="X",1,0))</f>
        <v>0</v>
      </c>
      <c r="EH14">
        <f>IF(SUM(Dissimilarity!EH17)&gt;0,1,IF(Dissimilarity!EH17="X",1,0))</f>
        <v>0</v>
      </c>
      <c r="EI14">
        <f>IF(SUM(Dissimilarity!EI17)&gt;0,1,IF(Dissimilarity!EI17="X",1,0))</f>
        <v>0</v>
      </c>
      <c r="EJ14">
        <f>IF(SUM(Dissimilarity!EJ17)&gt;0,1,IF(Dissimilarity!EJ17="X",1,0))</f>
        <v>0</v>
      </c>
      <c r="EK14">
        <f>IF(SUM(Dissimilarity!EK17)&gt;0,1,IF(Dissimilarity!EK17="X",1,0))</f>
        <v>0</v>
      </c>
      <c r="EL14">
        <f>IF(SUM(Dissimilarity!EL17)&gt;0,1,IF(Dissimilarity!EL17="X",1,0))</f>
        <v>0</v>
      </c>
      <c r="EM14">
        <f>IF(SUM(Dissimilarity!EM17)&gt;0,1,IF(Dissimilarity!EM17="X",1,0))</f>
        <v>0</v>
      </c>
      <c r="EN14">
        <f>IF(SUM(Dissimilarity!EN17)&gt;0,1,IF(Dissimilarity!EN17="X",1,0))</f>
        <v>0</v>
      </c>
      <c r="EO14">
        <f>IF(SUM(Dissimilarity!EO17)&gt;0,1,IF(Dissimilarity!EO17="X",1,0))</f>
        <v>0</v>
      </c>
      <c r="EP14">
        <f>IF(SUM(Dissimilarity!EP17)&gt;0,1,IF(Dissimilarity!EP17="X",1,0))</f>
        <v>0</v>
      </c>
      <c r="EQ14">
        <f>IF(SUM(Dissimilarity!EQ17)&gt;0,1,IF(Dissimilarity!EQ17="X",1,0))</f>
        <v>0</v>
      </c>
      <c r="ER14">
        <f>IF(SUM(Dissimilarity!ER17)&gt;0,1,IF(Dissimilarity!ER17="X",1,0))</f>
        <v>0</v>
      </c>
      <c r="ES14">
        <f>IF(SUM(Dissimilarity!ES17)&gt;0,1,IF(Dissimilarity!ES17="X",1,0))</f>
        <v>0</v>
      </c>
      <c r="ET14">
        <f>IF(SUM(Dissimilarity!ET17)&gt;0,1,IF(Dissimilarity!ET17="X",1,0))</f>
        <v>0</v>
      </c>
      <c r="EU14">
        <f>IF(SUM(Dissimilarity!EU17)&gt;0,1,IF(Dissimilarity!EU17="X",1,0))</f>
        <v>0</v>
      </c>
      <c r="EV14">
        <f>IF(SUM(Dissimilarity!EV17)&gt;0,1,IF(Dissimilarity!EV17="X",1,0))</f>
        <v>0</v>
      </c>
      <c r="EW14">
        <f>IF(SUM(Dissimilarity!EW17)&gt;0,1,IF(Dissimilarity!EW17="X",1,0))</f>
        <v>0</v>
      </c>
      <c r="EX14">
        <f>IF(SUM(Dissimilarity!EX17)&gt;0,1,IF(Dissimilarity!EX17="X",1,0))</f>
        <v>0</v>
      </c>
      <c r="EY14">
        <f>IF(SUM(Dissimilarity!EY17)&gt;0,1,IF(Dissimilarity!EY17="X",1,0))</f>
        <v>0</v>
      </c>
      <c r="EZ14">
        <f>IF(SUM(Dissimilarity!EZ17)&gt;0,1,IF(Dissimilarity!EZ17="X",1,0))</f>
        <v>0</v>
      </c>
      <c r="FA14">
        <f>IF(SUM(Dissimilarity!FA17)&gt;0,1,IF(Dissimilarity!FA17="X",1,0))</f>
        <v>0</v>
      </c>
      <c r="FB14">
        <f>IF(SUM(Dissimilarity!FB17)&gt;0,1,IF(Dissimilarity!FB17="X",1,0))</f>
        <v>0</v>
      </c>
      <c r="FC14">
        <f>IF(SUM(Dissimilarity!FC17)&gt;0,1,IF(Dissimilarity!FC17="X",1,0))</f>
        <v>1</v>
      </c>
      <c r="FD14">
        <f>IF(SUM(Dissimilarity!FD17)&gt;0,1,IF(Dissimilarity!FD17="X",1,0))</f>
        <v>0</v>
      </c>
      <c r="FE14">
        <f>IF(SUM(Dissimilarity!FE17)&gt;0,1,IF(Dissimilarity!FE17="X",1,0))</f>
        <v>0</v>
      </c>
      <c r="FF14">
        <f>IF(SUM(Dissimilarity!FF17)&gt;0,1,IF(Dissimilarity!FF17="X",1,0))</f>
        <v>0</v>
      </c>
      <c r="FG14">
        <f>IF(SUM(Dissimilarity!FG17)&gt;0,1,IF(Dissimilarity!FG17="X",1,0))</f>
        <v>0</v>
      </c>
      <c r="FH14">
        <f>IF(SUM(Dissimilarity!FH17)&gt;0,1,IF(Dissimilarity!FH17="X",1,0))</f>
        <v>0</v>
      </c>
      <c r="FI14">
        <f>IF(SUM(Dissimilarity!FI17)&gt;0,1,IF(Dissimilarity!FI17="X",1,0))</f>
        <v>0</v>
      </c>
      <c r="FJ14">
        <f>IF(SUM(Dissimilarity!FJ17)&gt;0,1,IF(Dissimilarity!FJ17="X",1,0))</f>
        <v>0</v>
      </c>
      <c r="FK14">
        <f>IF(SUM(Dissimilarity!FK17)&gt;0,1,IF(Dissimilarity!FK17="X",1,0))</f>
        <v>1</v>
      </c>
      <c r="FL14">
        <f>IF(SUM(Dissimilarity!FL17)&gt;0,1,IF(Dissimilarity!FL17="X",1,0))</f>
        <v>0</v>
      </c>
      <c r="FM14">
        <f>IF(SUM(Dissimilarity!FM17)&gt;0,1,IF(Dissimilarity!FM17="X",1,0))</f>
        <v>1</v>
      </c>
      <c r="FN14">
        <f>IF(SUM(Dissimilarity!FN17)&gt;0,1,IF(Dissimilarity!FN17="X",1,0))</f>
        <v>0</v>
      </c>
      <c r="FO14">
        <f>IF(SUM(Dissimilarity!FO17)&gt;0,1,IF(Dissimilarity!FO17="X",1,0))</f>
        <v>0</v>
      </c>
      <c r="FP14">
        <f>IF(SUM(Dissimilarity!FP17)&gt;0,1,IF(Dissimilarity!FP17="X",1,0))</f>
        <v>0</v>
      </c>
      <c r="FQ14">
        <f>IF(SUM(Dissimilarity!FQ17)&gt;0,1,IF(Dissimilarity!FQ17="X",1,0))</f>
        <v>0</v>
      </c>
      <c r="FR14">
        <f>IF(SUM(Dissimilarity!FR17)&gt;0,1,IF(Dissimilarity!FR17="X",1,0))</f>
        <v>0</v>
      </c>
      <c r="FS14">
        <f>IF(SUM(Dissimilarity!FS17)&gt;0,1,IF(Dissimilarity!FS17="X",1,0))</f>
        <v>0</v>
      </c>
      <c r="FT14">
        <f>IF(SUM(Dissimilarity!FT17)&gt;0,1,IF(Dissimilarity!FT17="X",1,0))</f>
        <v>0</v>
      </c>
      <c r="FU14">
        <f>IF(SUM(Dissimilarity!FU17)&gt;0,1,IF(Dissimilarity!FU17="X",1,0))</f>
        <v>0</v>
      </c>
      <c r="FV14">
        <f>IF(SUM(Dissimilarity!FV17)&gt;0,1,IF(Dissimilarity!FV17="X",1,0))</f>
        <v>0</v>
      </c>
      <c r="FW14">
        <f>IF(SUM(Dissimilarity!FW17)&gt;0,1,IF(Dissimilarity!FW17="X",1,0))</f>
        <v>0</v>
      </c>
      <c r="FX14">
        <f>IF(SUM(Dissimilarity!FX17)&gt;0,1,IF(Dissimilarity!FX17="X",1,0))</f>
        <v>0</v>
      </c>
      <c r="FY14">
        <f>IF(SUM(Dissimilarity!FY17)&gt;0,1,IF(Dissimilarity!FY17="X",1,0))</f>
        <v>0</v>
      </c>
      <c r="FZ14">
        <f>IF(SUM(Dissimilarity!FZ17)&gt;0,1,IF(Dissimilarity!FZ17="X",1,0))</f>
        <v>0</v>
      </c>
      <c r="GA14">
        <f>IF(SUM(Dissimilarity!GA17)&gt;0,1,IF(Dissimilarity!GA17="X",1,0))</f>
        <v>0</v>
      </c>
      <c r="GB14">
        <f>IF(SUM(Dissimilarity!GB17)&gt;0,1,IF(Dissimilarity!GB17="X",1,0))</f>
        <v>0</v>
      </c>
      <c r="GC14">
        <f>IF(SUM(Dissimilarity!GC17)&gt;0,1,IF(Dissimilarity!GC17="X",1,0))</f>
        <v>0</v>
      </c>
      <c r="GD14">
        <f>IF(SUM(Dissimilarity!GD17)&gt;0,1,IF(Dissimilarity!GD17="X",1,0))</f>
        <v>0</v>
      </c>
      <c r="GE14">
        <f>IF(SUM(Dissimilarity!GE17)&gt;0,1,IF(Dissimilarity!GE17="X",1,0))</f>
        <v>0</v>
      </c>
      <c r="GF14">
        <f>IF(SUM(Dissimilarity!GF17)&gt;0,1,IF(Dissimilarity!GF17="X",1,0))</f>
        <v>0</v>
      </c>
      <c r="GG14">
        <f>IF(SUM(Dissimilarity!GG17)&gt;0,1,IF(Dissimilarity!GG17="X",1,0))</f>
        <v>0</v>
      </c>
      <c r="GH14">
        <f>IF(SUM(Dissimilarity!GH17)&gt;0,1,IF(Dissimilarity!GH17="X",1,0))</f>
        <v>0</v>
      </c>
      <c r="GI14">
        <f>IF(SUM(Dissimilarity!GI17)&gt;0,1,IF(Dissimilarity!GI17="X",1,0))</f>
        <v>0</v>
      </c>
      <c r="GJ14">
        <f>IF(SUM(Dissimilarity!GJ17)&gt;0,1,IF(Dissimilarity!GJ17="X",1,0))</f>
        <v>0</v>
      </c>
      <c r="GK14">
        <f>IF(SUM(Dissimilarity!GK17)&gt;0,1,IF(Dissimilarity!GK17="X",1,0))</f>
        <v>0</v>
      </c>
      <c r="GL14">
        <f>IF(SUM(Dissimilarity!GL17)&gt;0,1,IF(Dissimilarity!GL17="X",1,0))</f>
        <v>0</v>
      </c>
      <c r="GM14">
        <f>IF(SUM(Dissimilarity!GM17)&gt;0,1,IF(Dissimilarity!GM17="X",1,0))</f>
        <v>0</v>
      </c>
      <c r="GN14">
        <f>IF(SUM(Dissimilarity!GN17)&gt;0,1,IF(Dissimilarity!GN17="X",1,0))</f>
        <v>0</v>
      </c>
      <c r="GO14">
        <f>IF(SUM(Dissimilarity!GO17)&gt;0,1,IF(Dissimilarity!GO17="X",1,0))</f>
        <v>1</v>
      </c>
      <c r="GP14">
        <f>IF(SUM(Dissimilarity!GP17)&gt;0,1,IF(Dissimilarity!GP17="X",1,0))</f>
        <v>0</v>
      </c>
      <c r="GQ14">
        <f>IF(SUM(Dissimilarity!GQ17)&gt;0,1,IF(Dissimilarity!GQ17="X",1,0))</f>
        <v>0</v>
      </c>
      <c r="GR14">
        <f>IF(SUM(Dissimilarity!GR17)&gt;0,1,IF(Dissimilarity!GR17="X",1,0))</f>
        <v>0</v>
      </c>
      <c r="GS14">
        <f>IF(SUM(Dissimilarity!GS17)&gt;0,1,IF(Dissimilarity!GS17="X",1,0))</f>
        <v>0</v>
      </c>
      <c r="GT14">
        <f>IF(SUM(Dissimilarity!GT17)&gt;0,1,IF(Dissimilarity!GT17="X",1,0))</f>
        <v>0</v>
      </c>
      <c r="GU14">
        <f>IF(SUM(Dissimilarity!GU17)&gt;0,1,IF(Dissimilarity!GU17="X",1,0))</f>
        <v>0</v>
      </c>
      <c r="GV14">
        <f>IF(SUM(Dissimilarity!GV17)&gt;0,1,IF(Dissimilarity!GV17="X",1,0))</f>
        <v>0</v>
      </c>
      <c r="GW14">
        <f>IF(SUM(Dissimilarity!GW17)&gt;0,1,IF(Dissimilarity!GW17="X",1,0))</f>
        <v>0</v>
      </c>
      <c r="GX14">
        <f>IF(SUM(Dissimilarity!GX17)&gt;0,1,IF(Dissimilarity!GX17="X",1,0))</f>
        <v>0</v>
      </c>
      <c r="GY14">
        <f>IF(SUM(Dissimilarity!GY17)&gt;0,1,IF(Dissimilarity!GY17="X",1,0))</f>
        <v>0</v>
      </c>
      <c r="GZ14">
        <f>IF(SUM(Dissimilarity!GZ17)&gt;0,1,IF(Dissimilarity!GZ17="X",1,0))</f>
        <v>0</v>
      </c>
      <c r="HA14">
        <f>IF(SUM(Dissimilarity!HA17)&gt;0,1,IF(Dissimilarity!HA17="X",1,0))</f>
        <v>0</v>
      </c>
      <c r="HB14">
        <f>IF(SUM(Dissimilarity!HB17)&gt;0,1,IF(Dissimilarity!HB17="X",1,0))</f>
        <v>0</v>
      </c>
      <c r="HC14">
        <f>IF(SUM(Dissimilarity!HC17)&gt;0,1,IF(Dissimilarity!HC17="X",1,0))</f>
        <v>0</v>
      </c>
      <c r="HD14">
        <f>IF(SUM(Dissimilarity!HD17)&gt;0,1,IF(Dissimilarity!HD17="X",1,0))</f>
        <v>0</v>
      </c>
      <c r="HE14">
        <f>IF(SUM(Dissimilarity!HE17)&gt;0,1,IF(Dissimilarity!HE17="X",1,0))</f>
        <v>0</v>
      </c>
      <c r="HF14">
        <f>IF(SUM(Dissimilarity!HF17)&gt;0,1,IF(Dissimilarity!HF17="X",1,0))</f>
        <v>0</v>
      </c>
      <c r="HG14">
        <f>IF(SUM(Dissimilarity!HG17)&gt;0,1,IF(Dissimilarity!HG17="X",1,0))</f>
        <v>0</v>
      </c>
      <c r="HH14">
        <f>IF(SUM(Dissimilarity!HH17)&gt;0,1,IF(Dissimilarity!HH17="X",1,0))</f>
        <v>0</v>
      </c>
      <c r="HI14">
        <f>IF(SUM(Dissimilarity!HI17)&gt;0,1,IF(Dissimilarity!HI17="X",1,0))</f>
        <v>0</v>
      </c>
      <c r="HJ14">
        <f>IF(SUM(Dissimilarity!HJ17)&gt;0,1,IF(Dissimilarity!HJ17="X",1,0))</f>
        <v>0</v>
      </c>
      <c r="HK14">
        <f>IF(SUM(Dissimilarity!HK17)&gt;0,1,IF(Dissimilarity!HK17="X",1,0))</f>
        <v>0</v>
      </c>
      <c r="HL14">
        <f>IF(SUM(Dissimilarity!HL17)&gt;0,1,IF(Dissimilarity!HL17="X",1,0))</f>
        <v>0</v>
      </c>
      <c r="HM14">
        <f>IF(SUM(Dissimilarity!HM17)&gt;0,1,IF(Dissimilarity!HM17="X",1,0))</f>
        <v>0</v>
      </c>
      <c r="HN14">
        <f>IF(SUM(Dissimilarity!HN17)&gt;0,1,IF(Dissimilarity!HN17="X",1,0))</f>
        <v>0</v>
      </c>
      <c r="HO14">
        <f>IF(SUM(Dissimilarity!HO17)&gt;0,1,IF(Dissimilarity!HO17="X",1,0))</f>
        <v>0</v>
      </c>
      <c r="HP14">
        <f>IF(SUM(Dissimilarity!HP17)&gt;0,1,IF(Dissimilarity!HP17="X",1,0))</f>
        <v>1</v>
      </c>
      <c r="HQ14">
        <f>IF(SUM(Dissimilarity!HQ17)&gt;0,1,IF(Dissimilarity!HQ17="X",1,0))</f>
        <v>0</v>
      </c>
      <c r="HR14">
        <f>IF(SUM(Dissimilarity!HR17)&gt;0,1,IF(Dissimilarity!HR17="X",1,0))</f>
        <v>0</v>
      </c>
      <c r="HS14">
        <f>IF(SUM(Dissimilarity!HS17)&gt;0,1,IF(Dissimilarity!HS17="X",1,0))</f>
        <v>0</v>
      </c>
      <c r="HT14">
        <f>IF(SUM(Dissimilarity!HT17)&gt;0,1,IF(Dissimilarity!HT17="X",1,0))</f>
        <v>0</v>
      </c>
      <c r="HU14">
        <f>IF(SUM(Dissimilarity!HU17)&gt;0,1,IF(Dissimilarity!HU17="X",1,0))</f>
        <v>0</v>
      </c>
      <c r="HV14">
        <f>IF(SUM(Dissimilarity!HV17)&gt;0,1,IF(Dissimilarity!HV17="X",1,0))</f>
        <v>0</v>
      </c>
      <c r="HW14">
        <f>IF(SUM(Dissimilarity!HW17)&gt;0,1,IF(Dissimilarity!HW17="X",1,0))</f>
        <v>0</v>
      </c>
      <c r="HX14">
        <f>IF(SUM(Dissimilarity!HX17)&gt;0,1,IF(Dissimilarity!HX17="X",1,0))</f>
        <v>0</v>
      </c>
      <c r="HY14">
        <f>IF(SUM(Dissimilarity!HY17)&gt;0,1,IF(Dissimilarity!HY17="X",1,0))</f>
        <v>0</v>
      </c>
      <c r="HZ14">
        <f>IF(SUM(Dissimilarity!HZ17)&gt;0,1,IF(Dissimilarity!HZ17="X",1,0))</f>
        <v>0</v>
      </c>
      <c r="IA14">
        <f>IF(SUM(Dissimilarity!IA17)&gt;0,1,IF(Dissimilarity!IA17="X",1,0))</f>
        <v>0</v>
      </c>
      <c r="IB14">
        <f>IF(SUM(Dissimilarity!IB17)&gt;0,1,IF(Dissimilarity!IB17="X",1,0))</f>
        <v>0</v>
      </c>
      <c r="IC14">
        <f>IF(SUM(Dissimilarity!IC17)&gt;0,1,IF(Dissimilarity!IC17="X",1,0))</f>
        <v>0</v>
      </c>
      <c r="ID14">
        <f>IF(SUM(Dissimilarity!ID17)&gt;0,1,IF(Dissimilarity!ID17="X",1,0))</f>
        <v>0</v>
      </c>
      <c r="IE14">
        <f>IF(SUM(Dissimilarity!IE17)&gt;0,1,IF(Dissimilarity!IE17="X",1,0))</f>
        <v>0</v>
      </c>
      <c r="IF14">
        <f>IF(SUM(Dissimilarity!IF17)&gt;0,1,IF(Dissimilarity!IF17="X",1,0))</f>
        <v>0</v>
      </c>
      <c r="IG14">
        <f>IF(SUM(Dissimilarity!IG17)&gt;0,1,IF(Dissimilarity!IG17="X",1,0))</f>
        <v>0</v>
      </c>
      <c r="IH14">
        <f>IF(SUM(Dissimilarity!IH17)&gt;0,1,IF(Dissimilarity!IH17="X",1,0))</f>
        <v>0</v>
      </c>
      <c r="II14">
        <f>IF(SUM(Dissimilarity!II17)&gt;0,1,IF(Dissimilarity!II17="X",1,0))</f>
        <v>0</v>
      </c>
      <c r="IJ14">
        <f>IF(SUM(Dissimilarity!IJ17)&gt;0,1,IF(Dissimilarity!IJ17="X",1,0))</f>
        <v>0</v>
      </c>
      <c r="IK14">
        <f>IF(SUM(Dissimilarity!IK17)&gt;0,1,IF(Dissimilarity!IK17="X",1,0))</f>
        <v>0</v>
      </c>
      <c r="IL14">
        <f>IF(SUM(Dissimilarity!IL17)&gt;0,1,IF(Dissimilarity!IL17="X",1,0))</f>
        <v>0</v>
      </c>
      <c r="IM14">
        <f>IF(SUM(Dissimilarity!IM17)&gt;0,1,IF(Dissimilarity!IM17="X",1,0))</f>
        <v>0</v>
      </c>
      <c r="IN14">
        <f>IF(SUM(Dissimilarity!IN17)&gt;0,1,IF(Dissimilarity!IN17="X",1,0))</f>
        <v>0</v>
      </c>
      <c r="IO14">
        <f>IF(SUM(Dissimilarity!IO17)&gt;0,1,IF(Dissimilarity!IO17="X",1,0))</f>
        <v>0</v>
      </c>
      <c r="IP14">
        <f>IF(SUM(Dissimilarity!IP17)&gt;0,1,IF(Dissimilarity!IP17="X",1,0))</f>
        <v>0</v>
      </c>
      <c r="IQ14">
        <f>IF(SUM(Dissimilarity!IQ17)&gt;0,1,IF(Dissimilarity!IQ17="X",1,0))</f>
        <v>0</v>
      </c>
      <c r="IR14">
        <f>IF(SUM(Dissimilarity!IR17)&gt;0,1,IF(Dissimilarity!IR17="X",1,0))</f>
        <v>0</v>
      </c>
      <c r="IS14">
        <f>IF(SUM(Dissimilarity!IS17)&gt;0,1,IF(Dissimilarity!IS17="X",1,0))</f>
        <v>0</v>
      </c>
      <c r="IT14">
        <f>IF(SUM(Dissimilarity!IT17)&gt;0,1,IF(Dissimilarity!IT17="X",1,0))</f>
        <v>0</v>
      </c>
      <c r="IU14">
        <f>IF(SUM(Dissimilarity!IU17)&gt;0,1,IF(Dissimilarity!IU17="X",1,0))</f>
        <v>0</v>
      </c>
      <c r="IV14">
        <f>IF(SUM(Dissimilarity!IV17)&gt;0,1,IF(Dissimilarity!IV17="X",1,0))</f>
        <v>0</v>
      </c>
      <c r="IW14">
        <f>IF(SUM(Dissimilarity!IW17)&gt;0,1,IF(Dissimilarity!IW17="X",1,0))</f>
        <v>0</v>
      </c>
      <c r="IX14">
        <f>IF(SUM(Dissimilarity!IX17)&gt;0,1,IF(Dissimilarity!IX17="X",1,0))</f>
        <v>0</v>
      </c>
      <c r="IY14">
        <f>IF(SUM(Dissimilarity!IY17)&gt;0,1,IF(Dissimilarity!IY17="X",1,0))</f>
        <v>0</v>
      </c>
      <c r="IZ14">
        <f>IF(SUM(Dissimilarity!IZ17)&gt;0,1,IF(Dissimilarity!IZ17="X",1,0))</f>
        <v>0</v>
      </c>
      <c r="JA14">
        <f>IF(SUM(Dissimilarity!JA17)&gt;0,1,IF(Dissimilarity!JA17="X",1,0))</f>
        <v>0</v>
      </c>
      <c r="JB14">
        <f>IF(SUM(Dissimilarity!JB17)&gt;0,1,IF(Dissimilarity!JB17="X",1,0))</f>
        <v>0</v>
      </c>
      <c r="JC14">
        <f>IF(SUM(Dissimilarity!JC17)&gt;0,1,IF(Dissimilarity!JC17="X",1,0))</f>
        <v>0</v>
      </c>
      <c r="JD14">
        <f>IF(SUM(Dissimilarity!JD17)&gt;0,1,IF(Dissimilarity!JD17="X",1,0))</f>
        <v>0</v>
      </c>
      <c r="JE14">
        <f>IF(SUM(Dissimilarity!JE17)&gt;0,1,IF(Dissimilarity!JE17="X",1,0))</f>
        <v>0</v>
      </c>
      <c r="JF14">
        <f>IF(SUM(Dissimilarity!JF17)&gt;0,1,IF(Dissimilarity!JF17="X",1,0))</f>
        <v>0</v>
      </c>
      <c r="JG14">
        <f>IF(SUM(Dissimilarity!JG17)&gt;0,1,IF(Dissimilarity!JG17="X",1,0))</f>
        <v>0</v>
      </c>
      <c r="JH14">
        <f>IF(SUM(Dissimilarity!JH17)&gt;0,1,IF(Dissimilarity!JH17="X",1,0))</f>
        <v>0</v>
      </c>
      <c r="JI14">
        <f>IF(SUM(Dissimilarity!JI17)&gt;0,1,IF(Dissimilarity!JI17="X",1,0))</f>
        <v>0</v>
      </c>
      <c r="JJ14">
        <f>IF(SUM(Dissimilarity!JJ17)&gt;0,1,IF(Dissimilarity!JJ17="X",1,0))</f>
        <v>0</v>
      </c>
      <c r="JK14">
        <f>IF(SUM(Dissimilarity!JK17)&gt;0,1,IF(Dissimilarity!JK17="X",1,0))</f>
        <v>0</v>
      </c>
      <c r="JL14">
        <f>IF(SUM(Dissimilarity!JL17)&gt;0,1,IF(Dissimilarity!JL17="X",1,0))</f>
        <v>0</v>
      </c>
      <c r="JM14">
        <f>IF(SUM(Dissimilarity!JM17)&gt;0,1,IF(Dissimilarity!JM17="X",1,0))</f>
        <v>0</v>
      </c>
      <c r="JN14">
        <f>IF(SUM(Dissimilarity!JN17)&gt;0,1,IF(Dissimilarity!JN17="X",1,0))</f>
        <v>0</v>
      </c>
      <c r="JO14">
        <f>IF(SUM(Dissimilarity!JO17)&gt;0,1,IF(Dissimilarity!JO17="X",1,0))</f>
        <v>0</v>
      </c>
      <c r="JP14">
        <f>IF(SUM(Dissimilarity!JP17)&gt;0,1,IF(Dissimilarity!JP17="X",1,0))</f>
        <v>0</v>
      </c>
      <c r="JQ14">
        <f>IF(SUM(Dissimilarity!JQ17)&gt;0,1,IF(Dissimilarity!JQ17="X",1,0))</f>
        <v>0</v>
      </c>
      <c r="JR14">
        <f>IF(SUM(Dissimilarity!JR17)&gt;0,1,IF(Dissimilarity!JR17="X",1,0))</f>
        <v>0</v>
      </c>
      <c r="JS14">
        <f>IF(SUM(Dissimilarity!JS17)&gt;0,1,IF(Dissimilarity!JS17="X",1,0))</f>
        <v>0</v>
      </c>
      <c r="JT14">
        <f>IF(SUM(Dissimilarity!JT17)&gt;0,1,IF(Dissimilarity!JT17="X",1,0))</f>
        <v>1</v>
      </c>
      <c r="JU14">
        <f>IF(SUM(Dissimilarity!JU17)&gt;0,1,IF(Dissimilarity!JU17="X",1,0))</f>
        <v>0</v>
      </c>
      <c r="JV14">
        <f>IF(SUM(Dissimilarity!JV17)&gt;0,1,IF(Dissimilarity!JV17="X",1,0))</f>
        <v>0</v>
      </c>
      <c r="JW14">
        <f>IF(SUM(Dissimilarity!JW17)&gt;0,1,IF(Dissimilarity!JW17="X",1,0))</f>
        <v>0</v>
      </c>
      <c r="JX14">
        <f>IF(SUM(Dissimilarity!JX17)&gt;0,1,IF(Dissimilarity!JX17="X",1,0))</f>
        <v>0</v>
      </c>
      <c r="JY14">
        <f>IF(SUM(Dissimilarity!JY17)&gt;0,1,IF(Dissimilarity!JY17="X",1,0))</f>
        <v>0</v>
      </c>
      <c r="JZ14">
        <f>IF(SUM(Dissimilarity!JZ17)&gt;0,1,IF(Dissimilarity!JZ17="X",1,0))</f>
        <v>0</v>
      </c>
      <c r="KA14">
        <f>IF(SUM(Dissimilarity!KA17)&gt;0,1,IF(Dissimilarity!KA17="X",1,0))</f>
        <v>0</v>
      </c>
      <c r="KB14">
        <f>IF(SUM(Dissimilarity!KB17)&gt;0,1,IF(Dissimilarity!KB17="X",1,0))</f>
        <v>1</v>
      </c>
      <c r="KC14">
        <f>IF(SUM(Dissimilarity!KC17)&gt;0,1,IF(Dissimilarity!KC17="X",1,0))</f>
        <v>0</v>
      </c>
      <c r="KD14">
        <f>IF(SUM(Dissimilarity!KD17)&gt;0,1,IF(Dissimilarity!KD17="X",1,0))</f>
        <v>0</v>
      </c>
      <c r="KE14">
        <f>IF(SUM(Dissimilarity!KE17)&gt;0,1,IF(Dissimilarity!KE17="X",1,0))</f>
        <v>0</v>
      </c>
      <c r="KF14">
        <f>IF(SUM(Dissimilarity!KF17)&gt;0,1,IF(Dissimilarity!KF17="X",1,0))</f>
        <v>0</v>
      </c>
      <c r="KG14">
        <f>IF(SUM(Dissimilarity!KG17)&gt;0,1,IF(Dissimilarity!KG17="X",1,0))</f>
        <v>0</v>
      </c>
      <c r="KH14">
        <f>IF(SUM(Dissimilarity!KH17)&gt;0,1,IF(Dissimilarity!KH17="X",1,0))</f>
        <v>0</v>
      </c>
      <c r="KI14">
        <f>IF(SUM(Dissimilarity!KI17)&gt;0,1,IF(Dissimilarity!KI17="X",1,0))</f>
        <v>0</v>
      </c>
      <c r="KJ14">
        <f>IF(SUM(Dissimilarity!KJ17)&gt;0,1,IF(Dissimilarity!KJ17="X",1,0))</f>
        <v>0</v>
      </c>
      <c r="KK14">
        <f>IF(SUM(Dissimilarity!KK17)&gt;0,1,IF(Dissimilarity!KK17="X",1,0))</f>
        <v>0</v>
      </c>
      <c r="KL14">
        <f>IF(SUM(Dissimilarity!KL17)&gt;0,1,IF(Dissimilarity!KL17="X",1,0))</f>
        <v>0</v>
      </c>
      <c r="KM14">
        <f>IF(SUM(Dissimilarity!KM17)&gt;0,1,IF(Dissimilarity!KM17="X",1,0))</f>
        <v>0</v>
      </c>
      <c r="KN14">
        <f>IF(SUM(Dissimilarity!KN17)&gt;0,1,IF(Dissimilarity!KN17="X",1,0))</f>
        <v>0</v>
      </c>
      <c r="KO14">
        <f>IF(SUM(Dissimilarity!KO17)&gt;0,1,IF(Dissimilarity!KO17="X",1,0))</f>
        <v>0</v>
      </c>
      <c r="KP14">
        <f>IF(SUM(Dissimilarity!KP17)&gt;0,1,IF(Dissimilarity!KP17="X",1,0))</f>
        <v>0</v>
      </c>
      <c r="KQ14">
        <f>IF(SUM(Dissimilarity!KQ17)&gt;0,1,IF(Dissimilarity!KQ17="X",1,0))</f>
        <v>0</v>
      </c>
      <c r="KR14">
        <f>IF(SUM(Dissimilarity!KR17)&gt;0,1,IF(Dissimilarity!KR17="X",1,0))</f>
        <v>0</v>
      </c>
      <c r="KS14">
        <f>IF(SUM(Dissimilarity!KS17)&gt;0,1,IF(Dissimilarity!KS17="X",1,0))</f>
        <v>0</v>
      </c>
      <c r="KT14">
        <f>IF(SUM(Dissimilarity!KT17)&gt;0,1,IF(Dissimilarity!KT17="X",1,0))</f>
        <v>0</v>
      </c>
      <c r="KU14">
        <f>IF(SUM(Dissimilarity!KU17)&gt;0,1,IF(Dissimilarity!KU17="X",1,0))</f>
        <v>0</v>
      </c>
      <c r="KV14">
        <f>IF(SUM(Dissimilarity!KV17)&gt;0,1,IF(Dissimilarity!KV17="X",1,0))</f>
        <v>0</v>
      </c>
      <c r="KW14">
        <f>IF(SUM(Dissimilarity!KW17)&gt;0,1,IF(Dissimilarity!KW17="X",1,0))</f>
        <v>0</v>
      </c>
      <c r="KX14">
        <f>IF(SUM(Dissimilarity!KX17)&gt;0,1,IF(Dissimilarity!KX17="X",1,0))</f>
        <v>0</v>
      </c>
      <c r="KY14">
        <f>IF(SUM(Dissimilarity!KY17)&gt;0,1,IF(Dissimilarity!KY17="X",1,0))</f>
        <v>0</v>
      </c>
      <c r="KZ14">
        <f>IF(SUM(Dissimilarity!KZ17)&gt;0,1,IF(Dissimilarity!KZ17="X",1,0))</f>
        <v>0</v>
      </c>
      <c r="LA14">
        <f>IF(SUM(Dissimilarity!LA17)&gt;0,1,IF(Dissimilarity!LA17="X",1,0))</f>
        <v>0</v>
      </c>
      <c r="LB14">
        <f>IF(SUM(Dissimilarity!LB17)&gt;0,1,IF(Dissimilarity!LB17="X",1,0))</f>
        <v>0</v>
      </c>
      <c r="LC14">
        <f>IF(SUM(Dissimilarity!LC17)&gt;0,1,IF(Dissimilarity!LC17="X",1,0))</f>
        <v>0</v>
      </c>
      <c r="LD14">
        <f>IF(SUM(Dissimilarity!LD17)&gt;0,1,IF(Dissimilarity!LD17="X",1,0))</f>
        <v>0</v>
      </c>
      <c r="LE14">
        <f>IF(SUM(Dissimilarity!LE17)&gt;0,1,IF(Dissimilarity!LE17="X",1,0))</f>
        <v>0</v>
      </c>
      <c r="LF14">
        <f>IF(SUM(Dissimilarity!LF17)&gt;0,1,IF(Dissimilarity!LF17="X",1,0))</f>
        <v>0</v>
      </c>
      <c r="LG14">
        <f>IF(SUM(Dissimilarity!LG17)&gt;0,1,IF(Dissimilarity!LG17="X",1,0))</f>
        <v>0</v>
      </c>
      <c r="LH14">
        <f>IF(SUM(Dissimilarity!LH17)&gt;0,1,IF(Dissimilarity!LH17="X",1,0))</f>
        <v>0</v>
      </c>
      <c r="LI14">
        <f>IF(SUM(Dissimilarity!LI17)&gt;0,1,IF(Dissimilarity!LI17="X",1,0))</f>
        <v>1</v>
      </c>
      <c r="LJ14">
        <f>IF(SUM(Dissimilarity!LJ17)&gt;0,1,IF(Dissimilarity!LJ17="X",1,0))</f>
        <v>0</v>
      </c>
      <c r="LK14">
        <f>IF(SUM(Dissimilarity!LK17)&gt;0,1,IF(Dissimilarity!LK17="X",1,0))</f>
        <v>0</v>
      </c>
      <c r="LL14">
        <f>IF(SUM(Dissimilarity!LL17)&gt;0,1,IF(Dissimilarity!LL17="X",1,0))</f>
        <v>0</v>
      </c>
      <c r="LM14">
        <f>IF(SUM(Dissimilarity!LM17)&gt;0,1,IF(Dissimilarity!LM17="X",1,0))</f>
        <v>0</v>
      </c>
      <c r="LN14">
        <f>IF(SUM(Dissimilarity!LN17)&gt;0,1,IF(Dissimilarity!LN17="X",1,0))</f>
        <v>0</v>
      </c>
      <c r="LO14">
        <f>IF(SUM(Dissimilarity!LO17)&gt;0,1,IF(Dissimilarity!LO17="X",1,0))</f>
        <v>0</v>
      </c>
      <c r="LP14">
        <f>IF(SUM(Dissimilarity!LP17)&gt;0,1,IF(Dissimilarity!LP17="X",1,0))</f>
        <v>0</v>
      </c>
      <c r="LQ14">
        <f>IF(SUM(Dissimilarity!LQ17)&gt;0,1,IF(Dissimilarity!LQ17="X",1,0))</f>
        <v>0</v>
      </c>
      <c r="LR14">
        <f>IF(SUM(Dissimilarity!LR17)&gt;0,1,IF(Dissimilarity!LR17="X",1,0))</f>
        <v>0</v>
      </c>
      <c r="LS14">
        <f>IF(SUM(Dissimilarity!LS17)&gt;0,1,IF(Dissimilarity!LS17="X",1,0))</f>
        <v>0</v>
      </c>
      <c r="LT14">
        <f>IF(SUM(Dissimilarity!LT17)&gt;0,1,IF(Dissimilarity!LT17="X",1,0))</f>
        <v>0</v>
      </c>
      <c r="LU14">
        <f>IF(SUM(Dissimilarity!LU17)&gt;0,1,IF(Dissimilarity!LU17="X",1,0))</f>
        <v>0</v>
      </c>
      <c r="LV14">
        <f>IF(SUM(Dissimilarity!LV17)&gt;0,1,IF(Dissimilarity!LV17="X",1,0))</f>
        <v>0</v>
      </c>
      <c r="LW14">
        <f>IF(SUM(Dissimilarity!LW17)&gt;0,1,IF(Dissimilarity!LW17="X",1,0))</f>
        <v>0</v>
      </c>
      <c r="LX14">
        <f>IF(SUM(Dissimilarity!LX17)&gt;0,1,IF(Dissimilarity!LX17="X",1,0))</f>
        <v>0</v>
      </c>
      <c r="LY14">
        <f>IF(SUM(Dissimilarity!LY17)&gt;0,1,IF(Dissimilarity!LY17="X",1,0))</f>
        <v>0</v>
      </c>
      <c r="LZ14">
        <f>IF(SUM(Dissimilarity!LZ17)&gt;0,1,IF(Dissimilarity!LZ17="X",1,0))</f>
        <v>0</v>
      </c>
      <c r="MA14">
        <f>IF(SUM(Dissimilarity!MA17)&gt;0,1,IF(Dissimilarity!MA17="X",1,0))</f>
        <v>0</v>
      </c>
      <c r="MB14">
        <f>IF(SUM(Dissimilarity!MB17)&gt;0,1,IF(Dissimilarity!MB17="X",1,0))</f>
        <v>0</v>
      </c>
      <c r="MC14">
        <f>IF(SUM(Dissimilarity!MC17)&gt;0,1,IF(Dissimilarity!MC17="X",1,0))</f>
        <v>0</v>
      </c>
      <c r="MD14">
        <f>IF(SUM(Dissimilarity!MD17)&gt;0,1,IF(Dissimilarity!MD17="X",1,0))</f>
        <v>1</v>
      </c>
      <c r="ME14">
        <f>IF(SUM(Dissimilarity!ME17)&gt;0,1,IF(Dissimilarity!ME17="X",1,0))</f>
        <v>0</v>
      </c>
      <c r="MF14">
        <f>IF(SUM(Dissimilarity!MF17)&gt;0,1,IF(Dissimilarity!MF17="X",1,0))</f>
        <v>0</v>
      </c>
      <c r="MG14">
        <f>IF(SUM(Dissimilarity!MG17)&gt;0,1,IF(Dissimilarity!MG17="X",1,0))</f>
        <v>0</v>
      </c>
      <c r="MH14">
        <f>IF(SUM(Dissimilarity!MH17)&gt;0,1,IF(Dissimilarity!MH17="X",1,0))</f>
        <v>0</v>
      </c>
      <c r="MI14">
        <f>IF(SUM(Dissimilarity!MI17)&gt;0,1,IF(Dissimilarity!MI17="X",1,0))</f>
        <v>0</v>
      </c>
      <c r="MJ14">
        <f>IF(SUM(Dissimilarity!MJ17)&gt;0,1,IF(Dissimilarity!MJ17="X",1,0))</f>
        <v>0</v>
      </c>
      <c r="MK14">
        <f>IF(SUM(Dissimilarity!MK17)&gt;0,1,IF(Dissimilarity!MK17="X",1,0))</f>
        <v>0</v>
      </c>
      <c r="ML14">
        <f>IF(SUM(Dissimilarity!ML17)&gt;0,1,IF(Dissimilarity!ML17="X",1,0))</f>
        <v>0</v>
      </c>
      <c r="MM14">
        <f>IF(SUM(Dissimilarity!MM17)&gt;0,1,IF(Dissimilarity!MM17="X",1,0))</f>
        <v>0</v>
      </c>
      <c r="MN14">
        <f>IF(SUM(Dissimilarity!MN17)&gt;0,1,IF(Dissimilarity!MN17="X",1,0))</f>
        <v>0</v>
      </c>
      <c r="MO14">
        <f>IF(SUM(Dissimilarity!MO17)&gt;0,1,IF(Dissimilarity!MO17="X",1,0))</f>
        <v>0</v>
      </c>
      <c r="MP14">
        <f>IF(SUM(Dissimilarity!MP17)&gt;0,1,IF(Dissimilarity!MP17="X",1,0))</f>
        <v>0</v>
      </c>
      <c r="MQ14">
        <f>IF(SUM(Dissimilarity!MQ17)&gt;0,1,IF(Dissimilarity!MQ17="X",1,0))</f>
        <v>0</v>
      </c>
      <c r="MR14">
        <f>IF(SUM(Dissimilarity!MR17)&gt;0,1,IF(Dissimilarity!MR17="X",1,0))</f>
        <v>0</v>
      </c>
      <c r="MS14">
        <f>IF(SUM(Dissimilarity!MS17)&gt;0,1,IF(Dissimilarity!MS17="X",1,0))</f>
        <v>0</v>
      </c>
      <c r="MT14">
        <f>IF(SUM(Dissimilarity!MT17)&gt;0,1,IF(Dissimilarity!MT17="X",1,0))</f>
        <v>0</v>
      </c>
      <c r="MU14">
        <f>IF(SUM(Dissimilarity!MU17)&gt;0,1,IF(Dissimilarity!MU17="X",1,0))</f>
        <v>0</v>
      </c>
      <c r="MV14">
        <f>IF(SUM(Dissimilarity!MV17)&gt;0,1,IF(Dissimilarity!MV17="X",1,0))</f>
        <v>0</v>
      </c>
      <c r="MW14">
        <f>IF(SUM(Dissimilarity!MW17)&gt;0,1,IF(Dissimilarity!MW17="X",1,0))</f>
        <v>0</v>
      </c>
      <c r="MX14">
        <f>IF(SUM(Dissimilarity!MX17)&gt;0,1,IF(Dissimilarity!MX17="X",1,0))</f>
        <v>0</v>
      </c>
      <c r="MY14">
        <f>IF(SUM(Dissimilarity!MY17)&gt;0,1,IF(Dissimilarity!MY17="X",1,0))</f>
        <v>0</v>
      </c>
      <c r="MZ14">
        <f>IF(SUM(Dissimilarity!MZ17)&gt;0,1,IF(Dissimilarity!MZ17="X",1,0))</f>
        <v>0</v>
      </c>
      <c r="NA14">
        <f>IF(SUM(Dissimilarity!NA17)&gt;0,1,IF(Dissimilarity!NA17="X",1,0))</f>
        <v>0</v>
      </c>
      <c r="NB14">
        <f>IF(SUM(Dissimilarity!NB17)&gt;0,1,IF(Dissimilarity!NB17="X",1,0))</f>
        <v>0</v>
      </c>
      <c r="NC14">
        <f>IF(SUM(Dissimilarity!NC17)&gt;0,1,IF(Dissimilarity!NC17="X",1,0))</f>
        <v>0</v>
      </c>
      <c r="ND14">
        <f>IF(SUM(Dissimilarity!ND17)&gt;0,1,IF(Dissimilarity!ND17="X",1,0))</f>
        <v>0</v>
      </c>
      <c r="NE14">
        <f>IF(SUM(Dissimilarity!NE17)&gt;0,1,IF(Dissimilarity!NE17="X",1,0))</f>
        <v>0</v>
      </c>
      <c r="NF14">
        <f>IF(SUM(Dissimilarity!NF17)&gt;0,1,IF(Dissimilarity!NF17="X",1,0))</f>
        <v>0</v>
      </c>
      <c r="NG14">
        <f>IF(SUM(Dissimilarity!NG17)&gt;0,1,IF(Dissimilarity!NG17="X",1,0))</f>
        <v>0</v>
      </c>
      <c r="NH14">
        <f>IF(SUM(Dissimilarity!NH17)&gt;0,1,IF(Dissimilarity!NH17="X",1,0))</f>
        <v>1</v>
      </c>
      <c r="NI14">
        <f>IF(SUM(Dissimilarity!NI17)&gt;0,1,IF(Dissimilarity!NI17="X",1,0))</f>
        <v>0</v>
      </c>
      <c r="NJ14">
        <f>IF(SUM(Dissimilarity!NJ17)&gt;0,1,IF(Dissimilarity!NJ17="X",1,0))</f>
        <v>0</v>
      </c>
      <c r="NK14">
        <f>IF(SUM(Dissimilarity!NK17)&gt;0,1,IF(Dissimilarity!NK17="X",1,0))</f>
        <v>0</v>
      </c>
      <c r="NL14">
        <f>IF(SUM(Dissimilarity!NL17)&gt;0,1,IF(Dissimilarity!NL17="X",1,0))</f>
        <v>0</v>
      </c>
      <c r="NM14">
        <f>IF(SUM(Dissimilarity!NM17)&gt;0,1,IF(Dissimilarity!NM17="X",1,0))</f>
        <v>0</v>
      </c>
      <c r="NN14">
        <f>IF(SUM(Dissimilarity!NN17)&gt;0,1,IF(Dissimilarity!NN17="X",1,0))</f>
        <v>1</v>
      </c>
      <c r="NO14">
        <f>IF(SUM(Dissimilarity!NO17)&gt;0,1,IF(Dissimilarity!NO17="X",1,0))</f>
        <v>0</v>
      </c>
      <c r="NP14">
        <f>IF(SUM(Dissimilarity!NP17)&gt;0,1,IF(Dissimilarity!NP17="X",1,0))</f>
        <v>0</v>
      </c>
      <c r="NQ14">
        <f>IF(SUM(Dissimilarity!NQ17)&gt;0,1,IF(Dissimilarity!NQ17="X",1,0))</f>
        <v>0</v>
      </c>
      <c r="NR14">
        <f>IF(SUM(Dissimilarity!NR17)&gt;0,1,IF(Dissimilarity!NR17="X",1,0))</f>
        <v>0</v>
      </c>
      <c r="NS14">
        <f>IF(SUM(Dissimilarity!NS17)&gt;0,1,IF(Dissimilarity!NS17="X",1,0))</f>
        <v>0</v>
      </c>
      <c r="NT14">
        <f>IF(SUM(Dissimilarity!NT17)&gt;0,1,IF(Dissimilarity!NT17="X",1,0))</f>
        <v>0</v>
      </c>
      <c r="NU14">
        <f>IF(SUM(Dissimilarity!NU17)&gt;0,1,IF(Dissimilarity!NU17="X",1,0))</f>
        <v>0</v>
      </c>
      <c r="NV14">
        <f>IF(SUM(Dissimilarity!NV17)&gt;0,1,IF(Dissimilarity!NV17="X",1,0))</f>
        <v>0</v>
      </c>
      <c r="NW14">
        <f>IF(SUM(Dissimilarity!NW17)&gt;0,1,IF(Dissimilarity!NW17="X",1,0))</f>
        <v>0</v>
      </c>
      <c r="NX14">
        <f>IF(SUM(Dissimilarity!NX17)&gt;0,1,IF(Dissimilarity!NX17="X",1,0))</f>
        <v>0</v>
      </c>
      <c r="NY14">
        <f>IF(SUM(Dissimilarity!NY17)&gt;0,1,IF(Dissimilarity!NY17="X",1,0))</f>
        <v>0</v>
      </c>
      <c r="NZ14">
        <f>IF(SUM(Dissimilarity!NZ17)&gt;0,1,IF(Dissimilarity!NZ17="X",1,0))</f>
        <v>0</v>
      </c>
      <c r="OA14">
        <f>IF(SUM(Dissimilarity!OA17)&gt;0,1,IF(Dissimilarity!OA17="X",1,0))</f>
        <v>0</v>
      </c>
      <c r="OB14">
        <f>IF(SUM(Dissimilarity!OB17)&gt;0,1,IF(Dissimilarity!OB17="X",1,0))</f>
        <v>0</v>
      </c>
      <c r="OC14">
        <f>IF(SUM(Dissimilarity!OC17)&gt;0,1,IF(Dissimilarity!OC17="X",1,0))</f>
        <v>0</v>
      </c>
      <c r="OD14">
        <f>IF(SUM(Dissimilarity!OD17)&gt;0,1,IF(Dissimilarity!OD17="X",1,0))</f>
        <v>0</v>
      </c>
      <c r="OE14">
        <f>IF(SUM(Dissimilarity!OE17)&gt;0,1,IF(Dissimilarity!OE17="X",1,0))</f>
        <v>0</v>
      </c>
      <c r="OF14">
        <f>IF(SUM(Dissimilarity!OF17)&gt;0,1,IF(Dissimilarity!OF17="X",1,0))</f>
        <v>0</v>
      </c>
      <c r="OG14">
        <f>IF(SUM(Dissimilarity!OG17)&gt;0,1,IF(Dissimilarity!OG17="X",1,0))</f>
        <v>0</v>
      </c>
      <c r="OH14">
        <f>IF(SUM(Dissimilarity!OH17)&gt;0,1,IF(Dissimilarity!OH17="X",1,0))</f>
        <v>0</v>
      </c>
      <c r="OI14">
        <f>IF(SUM(Dissimilarity!OI17)&gt;0,1,IF(Dissimilarity!OI17="X",1,0))</f>
        <v>0</v>
      </c>
      <c r="OJ14">
        <f>IF(SUM(Dissimilarity!OJ17)&gt;0,1,IF(Dissimilarity!OJ17="X",1,0))</f>
        <v>0</v>
      </c>
      <c r="OK14">
        <f>IF(SUM(Dissimilarity!OK17)&gt;0,1,IF(Dissimilarity!OK17="X",1,0))</f>
        <v>0</v>
      </c>
      <c r="OL14">
        <f>IF(SUM(Dissimilarity!OL17)&gt;0,1,IF(Dissimilarity!OL17="X",1,0))</f>
        <v>0</v>
      </c>
      <c r="OM14">
        <f>IF(SUM(Dissimilarity!OM17)&gt;0,1,IF(Dissimilarity!OM17="X",1,0))</f>
        <v>1</v>
      </c>
      <c r="ON14">
        <f>IF(SUM(Dissimilarity!ON17)&gt;0,1,IF(Dissimilarity!ON17="X",1,0))</f>
        <v>0</v>
      </c>
      <c r="OO14">
        <f>IF(SUM(Dissimilarity!OO17)&gt;0,1,IF(Dissimilarity!OO17="X",1,0))</f>
        <v>0</v>
      </c>
      <c r="OP14">
        <f>IF(SUM(Dissimilarity!OP17)&gt;0,1,IF(Dissimilarity!OP17="X",1,0))</f>
        <v>0</v>
      </c>
      <c r="OQ14">
        <f>IF(SUM(Dissimilarity!OQ17)&gt;0,1,IF(Dissimilarity!OQ17="X",1,0))</f>
        <v>0</v>
      </c>
      <c r="OR14">
        <f>IF(SUM(Dissimilarity!OR17)&gt;0,1,IF(Dissimilarity!OR17="X",1,0))</f>
        <v>0</v>
      </c>
      <c r="OS14">
        <f>IF(SUM(Dissimilarity!OS17)&gt;0,1,IF(Dissimilarity!OS17="X",1,0))</f>
        <v>0</v>
      </c>
      <c r="OT14">
        <f>IF(SUM(Dissimilarity!OT17)&gt;0,1,IF(Dissimilarity!OT17="X",1,0))</f>
        <v>0</v>
      </c>
      <c r="OU14">
        <f>IF(SUM(Dissimilarity!OU17)&gt;0,1,IF(Dissimilarity!OU17="X",1,0))</f>
        <v>0</v>
      </c>
      <c r="OV14">
        <f>IF(SUM(Dissimilarity!OV17)&gt;0,1,IF(Dissimilarity!OV17="X",1,0))</f>
        <v>0</v>
      </c>
      <c r="OW14">
        <f>IF(SUM(Dissimilarity!OW17)&gt;0,1,IF(Dissimilarity!OW17="X",1,0))</f>
        <v>0</v>
      </c>
      <c r="OX14">
        <f>IF(SUM(Dissimilarity!OX17)&gt;0,1,IF(Dissimilarity!OX17="X",1,0))</f>
        <v>0</v>
      </c>
      <c r="OY14">
        <f>IF(SUM(Dissimilarity!OY17)&gt;0,1,IF(Dissimilarity!OY17="X",1,0))</f>
        <v>0</v>
      </c>
      <c r="OZ14">
        <f>IF(SUM(Dissimilarity!OZ17)&gt;0,1,IF(Dissimilarity!OZ17="X",1,0))</f>
        <v>0</v>
      </c>
      <c r="PA14">
        <f>IF(SUM(Dissimilarity!PA17)&gt;0,1,IF(Dissimilarity!PA17="X",1,0))</f>
        <v>0</v>
      </c>
      <c r="PB14">
        <f>IF(SUM(Dissimilarity!PB17)&gt;0,1,IF(Dissimilarity!PB17="X",1,0))</f>
        <v>0</v>
      </c>
      <c r="PC14">
        <f>IF(SUM(Dissimilarity!PC17)&gt;0,1,IF(Dissimilarity!PC17="X",1,0))</f>
        <v>0</v>
      </c>
      <c r="PD14">
        <f>IF(SUM(Dissimilarity!PD17)&gt;0,1,IF(Dissimilarity!PD17="X",1,0))</f>
        <v>0</v>
      </c>
      <c r="PE14">
        <f>IF(SUM(Dissimilarity!PE17)&gt;0,1,IF(Dissimilarity!PE17="X",1,0))</f>
        <v>0</v>
      </c>
      <c r="PF14">
        <f>IF(SUM(Dissimilarity!PF17)&gt;0,1,IF(Dissimilarity!PF17="X",1,0))</f>
        <v>0</v>
      </c>
      <c r="PG14">
        <f>IF(SUM(Dissimilarity!PG17)&gt;0,1,IF(Dissimilarity!PG17="X",1,0))</f>
        <v>0</v>
      </c>
      <c r="PH14">
        <f>IF(SUM(Dissimilarity!PH17)&gt;0,1,IF(Dissimilarity!PH17="X",1,0))</f>
        <v>0</v>
      </c>
      <c r="PI14">
        <f>IF(SUM(Dissimilarity!PI17)&gt;0,1,IF(Dissimilarity!PI17="X",1,0))</f>
        <v>0</v>
      </c>
      <c r="PJ14">
        <f>IF(SUM(Dissimilarity!PJ17)&gt;0,1,IF(Dissimilarity!PJ17="X",1,0))</f>
        <v>0</v>
      </c>
      <c r="PK14">
        <f>IF(SUM(Dissimilarity!PK17)&gt;0,1,IF(Dissimilarity!PK17="X",1,0))</f>
        <v>0</v>
      </c>
      <c r="PL14">
        <f>IF(SUM(Dissimilarity!PL17)&gt;0,1,IF(Dissimilarity!PL17="X",1,0))</f>
        <v>0</v>
      </c>
      <c r="PM14">
        <f>IF(SUM(Dissimilarity!PM17)&gt;0,1,IF(Dissimilarity!PM17="X",1,0))</f>
        <v>0</v>
      </c>
      <c r="PN14">
        <f>IF(SUM(Dissimilarity!PN17)&gt;0,1,IF(Dissimilarity!PN17="X",1,0))</f>
        <v>0</v>
      </c>
      <c r="PO14">
        <f>IF(SUM(Dissimilarity!PO17)&gt;0,1,IF(Dissimilarity!PO17="X",1,0))</f>
        <v>0</v>
      </c>
      <c r="PP14">
        <f>IF(SUM(Dissimilarity!PP17)&gt;0,1,IF(Dissimilarity!PP17="X",1,0))</f>
        <v>0</v>
      </c>
      <c r="PQ14">
        <f>IF(SUM(Dissimilarity!PQ17)&gt;0,1,IF(Dissimilarity!PQ17="X",1,0))</f>
        <v>0</v>
      </c>
      <c r="PR14">
        <f>IF(SUM(Dissimilarity!PR17)&gt;0,1,IF(Dissimilarity!PR17="X",1,0))</f>
        <v>0</v>
      </c>
      <c r="PS14">
        <f>IF(SUM(Dissimilarity!PS17)&gt;0,1,IF(Dissimilarity!PS17="X",1,0))</f>
        <v>0</v>
      </c>
      <c r="PT14">
        <f>IF(SUM(Dissimilarity!PT17)&gt;0,1,IF(Dissimilarity!PT17="X",1,0))</f>
        <v>0</v>
      </c>
      <c r="PU14">
        <f>IF(SUM(Dissimilarity!PU17)&gt;0,1,IF(Dissimilarity!PU17="X",1,0))</f>
        <v>0</v>
      </c>
      <c r="PV14">
        <f>IF(SUM(Dissimilarity!PV17)&gt;0,1,IF(Dissimilarity!PV17="X",1,0))</f>
        <v>0</v>
      </c>
      <c r="PW14">
        <f>IF(SUM(Dissimilarity!PW17)&gt;0,1,IF(Dissimilarity!PW17="X",1,0))</f>
        <v>0</v>
      </c>
      <c r="PX14">
        <f>IF(SUM(Dissimilarity!PX17)&gt;0,1,IF(Dissimilarity!PX17="X",1,0))</f>
        <v>0</v>
      </c>
      <c r="PY14">
        <f>IF(SUM(Dissimilarity!PY17)&gt;0,1,IF(Dissimilarity!PY17="X",1,0))</f>
        <v>0</v>
      </c>
      <c r="PZ14">
        <f>IF(SUM(Dissimilarity!PZ17)&gt;0,1,IF(Dissimilarity!PZ17="X",1,0))</f>
        <v>0</v>
      </c>
      <c r="QA14">
        <f>IF(SUM(Dissimilarity!QA17)&gt;0,1,IF(Dissimilarity!QA17="X",1,0))</f>
        <v>0</v>
      </c>
      <c r="QB14">
        <f>IF(SUM(Dissimilarity!QB17)&gt;0,1,IF(Dissimilarity!QB17="X",1,0))</f>
        <v>0</v>
      </c>
      <c r="QC14">
        <f>IF(SUM(Dissimilarity!QC17)&gt;0,1,IF(Dissimilarity!QC17="X",1,0))</f>
        <v>0</v>
      </c>
      <c r="QD14">
        <f>IF(SUM(Dissimilarity!QD17)&gt;0,1,IF(Dissimilarity!QD17="X",1,0))</f>
        <v>0</v>
      </c>
      <c r="QE14">
        <f>IF(SUM(Dissimilarity!QE17)&gt;0,1,IF(Dissimilarity!QE17="X",1,0))</f>
        <v>0</v>
      </c>
      <c r="QF14">
        <f>IF(SUM(Dissimilarity!QF17)&gt;0,1,IF(Dissimilarity!QF17="X",1,0))</f>
        <v>0</v>
      </c>
      <c r="QG14">
        <f>IF(SUM(Dissimilarity!QG17)&gt;0,1,IF(Dissimilarity!QG17="X",1,0))</f>
        <v>0</v>
      </c>
      <c r="QH14">
        <f>IF(SUM(Dissimilarity!QH17)&gt;0,1,IF(Dissimilarity!QH17="X",1,0))</f>
        <v>0</v>
      </c>
      <c r="QI14">
        <f>IF(SUM(Dissimilarity!QI17)&gt;0,1,IF(Dissimilarity!QI17="X",1,0))</f>
        <v>0</v>
      </c>
      <c r="QJ14">
        <f>IF(SUM(Dissimilarity!QJ17)&gt;0,1,IF(Dissimilarity!QJ17="X",1,0))</f>
        <v>0</v>
      </c>
      <c r="QK14">
        <f>IF(SUM(Dissimilarity!QK17)&gt;0,1,IF(Dissimilarity!QK17="X",1,0))</f>
        <v>0</v>
      </c>
      <c r="QL14">
        <f>IF(SUM(Dissimilarity!QL17)&gt;0,1,IF(Dissimilarity!QL17="X",1,0))</f>
        <v>0</v>
      </c>
      <c r="QM14">
        <f>IF(SUM(Dissimilarity!QM17)&gt;0,1,IF(Dissimilarity!QM17="X",1,0))</f>
        <v>0</v>
      </c>
      <c r="QN14">
        <f>IF(SUM(Dissimilarity!QN17)&gt;0,1,IF(Dissimilarity!QN17="X",1,0))</f>
        <v>0</v>
      </c>
      <c r="QO14">
        <f>IF(SUM(Dissimilarity!QO17)&gt;0,1,IF(Dissimilarity!QO17="X",1,0))</f>
        <v>0</v>
      </c>
      <c r="QP14">
        <f>IF(SUM(Dissimilarity!QP17)&gt;0,1,IF(Dissimilarity!QP17="X",1,0))</f>
        <v>0</v>
      </c>
      <c r="QQ14">
        <f>IF(SUM(Dissimilarity!QQ17)&gt;0,1,IF(Dissimilarity!QQ17="X",1,0))</f>
        <v>0</v>
      </c>
      <c r="QR14">
        <f>IF(SUM(Dissimilarity!QR17)&gt;0,1,IF(Dissimilarity!QR17="X",1,0))</f>
        <v>0</v>
      </c>
      <c r="QS14">
        <f>IF(SUM(Dissimilarity!QS17)&gt;0,1,IF(Dissimilarity!QS17="X",1,0))</f>
        <v>0</v>
      </c>
      <c r="QT14">
        <f>IF(SUM(Dissimilarity!QT17)&gt;0,1,IF(Dissimilarity!QT17="X",1,0))</f>
        <v>0</v>
      </c>
      <c r="QU14">
        <f>IF(SUM(Dissimilarity!QU17)&gt;0,1,IF(Dissimilarity!QU17="X",1,0))</f>
        <v>0</v>
      </c>
      <c r="QV14">
        <f>IF(SUM(Dissimilarity!QV17)&gt;0,1,IF(Dissimilarity!QV17="X",1,0))</f>
        <v>0</v>
      </c>
      <c r="QW14">
        <f>IF(SUM(Dissimilarity!QW17)&gt;0,1,IF(Dissimilarity!QW17="X",1,0))</f>
        <v>0</v>
      </c>
      <c r="QX14">
        <f>IF(SUM(Dissimilarity!QX17)&gt;0,1,IF(Dissimilarity!QX17="X",1,0))</f>
        <v>0</v>
      </c>
      <c r="QY14">
        <f>IF(SUM(Dissimilarity!QY17)&gt;0,1,IF(Dissimilarity!QY17="X",1,0))</f>
        <v>0</v>
      </c>
      <c r="QZ14">
        <f>IF(SUM(Dissimilarity!QZ17)&gt;0,1,IF(Dissimilarity!QZ17="X",1,0))</f>
        <v>0</v>
      </c>
      <c r="RA14">
        <f>IF(SUM(Dissimilarity!RA17)&gt;0,1,IF(Dissimilarity!RA17="X",1,0))</f>
        <v>0</v>
      </c>
      <c r="RB14">
        <f>IF(SUM(Dissimilarity!RB17)&gt;0,1,IF(Dissimilarity!RB17="X",1,0))</f>
        <v>0</v>
      </c>
      <c r="RC14">
        <f>IF(SUM(Dissimilarity!RC17)&gt;0,1,IF(Dissimilarity!RC17="X",1,0))</f>
        <v>0</v>
      </c>
      <c r="RD14">
        <f>IF(SUM(Dissimilarity!RD17)&gt;0,1,IF(Dissimilarity!RD17="X",1,0))</f>
        <v>0</v>
      </c>
      <c r="RE14">
        <f>IF(SUM(Dissimilarity!RE17)&gt;0,1,IF(Dissimilarity!RE17="X",1,0))</f>
        <v>0</v>
      </c>
      <c r="RF14">
        <f>IF(SUM(Dissimilarity!RF17)&gt;0,1,IF(Dissimilarity!RF17="X",1,0))</f>
        <v>0</v>
      </c>
      <c r="RG14">
        <f>IF(SUM(Dissimilarity!RG17)&gt;0,1,IF(Dissimilarity!RG17="X",1,0))</f>
        <v>0</v>
      </c>
      <c r="RH14">
        <f>IF(SUM(Dissimilarity!RH17)&gt;0,1,IF(Dissimilarity!RH17="X",1,0))</f>
        <v>0</v>
      </c>
      <c r="RI14">
        <f>IF(SUM(Dissimilarity!RI17)&gt;0,1,IF(Dissimilarity!RI17="X",1,0))</f>
        <v>0</v>
      </c>
      <c r="RJ14">
        <f>IF(SUM(Dissimilarity!RJ17)&gt;0,1,IF(Dissimilarity!RJ17="X",1,0))</f>
        <v>0</v>
      </c>
      <c r="RK14">
        <f>IF(SUM(Dissimilarity!RK17)&gt;0,1,IF(Dissimilarity!RK17="X",1,0))</f>
        <v>0</v>
      </c>
      <c r="RL14">
        <f>IF(SUM(Dissimilarity!RL17)&gt;0,1,IF(Dissimilarity!RL17="X",1,0))</f>
        <v>0</v>
      </c>
      <c r="RM14">
        <f>IF(SUM(Dissimilarity!RM17)&gt;0,1,IF(Dissimilarity!RM17="X",1,0))</f>
        <v>0</v>
      </c>
      <c r="RN14">
        <f>IF(SUM(Dissimilarity!RN17)&gt;0,1,IF(Dissimilarity!RN17="X",1,0))</f>
        <v>0</v>
      </c>
      <c r="RO14">
        <f>IF(SUM(Dissimilarity!RO17)&gt;0,1,IF(Dissimilarity!RO17="X",1,0))</f>
        <v>0</v>
      </c>
      <c r="RP14">
        <f>IF(SUM(Dissimilarity!RP17)&gt;0,1,IF(Dissimilarity!RP17="X",1,0))</f>
        <v>0</v>
      </c>
      <c r="RQ14">
        <f>IF(SUM(Dissimilarity!RQ17)&gt;0,1,IF(Dissimilarity!RQ17="X",1,0))</f>
        <v>1</v>
      </c>
      <c r="RR14">
        <f>IF(SUM(Dissimilarity!RR17)&gt;0,1,IF(Dissimilarity!RR17="X",1,0))</f>
        <v>0</v>
      </c>
      <c r="RS14">
        <f>IF(SUM(Dissimilarity!RS17)&gt;0,1,IF(Dissimilarity!RS17="X",1,0))</f>
        <v>0</v>
      </c>
      <c r="RT14">
        <f>IF(SUM(Dissimilarity!RT17)&gt;0,1,IF(Dissimilarity!RT17="X",1,0))</f>
        <v>0</v>
      </c>
      <c r="RU14">
        <f>IF(SUM(Dissimilarity!RU17)&gt;0,1,IF(Dissimilarity!RU17="X",1,0))</f>
        <v>0</v>
      </c>
      <c r="RV14">
        <f>IF(SUM(Dissimilarity!RV17)&gt;0,1,IF(Dissimilarity!RV17="X",1,0))</f>
        <v>0</v>
      </c>
      <c r="RW14">
        <f>IF(SUM(Dissimilarity!RW17)&gt;0,1,IF(Dissimilarity!RW17="X",1,0))</f>
        <v>0</v>
      </c>
      <c r="RX14">
        <f>IF(SUM(Dissimilarity!RX17)&gt;0,1,IF(Dissimilarity!RX17="X",1,0))</f>
        <v>0</v>
      </c>
      <c r="RY14">
        <f>IF(SUM(Dissimilarity!RY17)&gt;0,1,IF(Dissimilarity!RY17="X",1,0))</f>
        <v>0</v>
      </c>
      <c r="RZ14">
        <f>IF(SUM(Dissimilarity!RZ17)&gt;0,1,IF(Dissimilarity!RZ17="X",1,0))</f>
        <v>0</v>
      </c>
      <c r="SA14">
        <f>IF(SUM(Dissimilarity!SA17)&gt;0,1,IF(Dissimilarity!SA17="X",1,0))</f>
        <v>0</v>
      </c>
      <c r="SB14">
        <f>IF(SUM(Dissimilarity!SB17)&gt;0,1,IF(Dissimilarity!SB17="X",1,0))</f>
        <v>1</v>
      </c>
      <c r="SC14">
        <f>IF(SUM(Dissimilarity!SC17)&gt;0,1,IF(Dissimilarity!SC17="X",1,0))</f>
        <v>0</v>
      </c>
      <c r="SD14">
        <f>IF(SUM(Dissimilarity!SD17)&gt;0,1,IF(Dissimilarity!SD17="X",1,0))</f>
        <v>1</v>
      </c>
      <c r="SE14">
        <f>IF(SUM(Dissimilarity!SE17)&gt;0,1,IF(Dissimilarity!SE17="X",1,0))</f>
        <v>0</v>
      </c>
      <c r="SF14">
        <f>IF(SUM(Dissimilarity!SF17)&gt;0,1,IF(Dissimilarity!SF17="X",1,0))</f>
        <v>0</v>
      </c>
      <c r="SG14">
        <f>IF(SUM(Dissimilarity!SG17)&gt;0,1,IF(Dissimilarity!SG17="X",1,0))</f>
        <v>0</v>
      </c>
      <c r="SH14">
        <f>IF(SUM(Dissimilarity!SH17)&gt;0,1,IF(Dissimilarity!SH17="X",1,0))</f>
        <v>0</v>
      </c>
      <c r="SI14">
        <f>IF(SUM(Dissimilarity!SI17)&gt;0,1,IF(Dissimilarity!SI17="X",1,0))</f>
        <v>0</v>
      </c>
      <c r="SJ14">
        <f>IF(SUM(Dissimilarity!SJ17)&gt;0,1,IF(Dissimilarity!SJ17="X",1,0))</f>
        <v>0</v>
      </c>
      <c r="SK14">
        <f>IF(SUM(Dissimilarity!SK17)&gt;0,1,IF(Dissimilarity!SK17="X",1,0))</f>
        <v>0</v>
      </c>
      <c r="SL14">
        <f>IF(SUM(Dissimilarity!SL17)&gt;0,1,IF(Dissimilarity!SL17="X",1,0))</f>
        <v>0</v>
      </c>
      <c r="SM14">
        <f>IF(SUM(Dissimilarity!SM17)&gt;0,1,IF(Dissimilarity!SM17="X",1,0))</f>
        <v>0</v>
      </c>
      <c r="SN14">
        <f>IF(SUM(Dissimilarity!SN17)&gt;0,1,IF(Dissimilarity!SN17="X",1,0))</f>
        <v>0</v>
      </c>
      <c r="SO14">
        <f>IF(SUM(Dissimilarity!SO17)&gt;0,1,IF(Dissimilarity!SO17="X",1,0))</f>
        <v>0</v>
      </c>
      <c r="SP14">
        <f>IF(SUM(Dissimilarity!SP17)&gt;0,1,IF(Dissimilarity!SP17="X",1,0))</f>
        <v>0</v>
      </c>
      <c r="SQ14">
        <f>IF(SUM(Dissimilarity!SQ17)&gt;0,1,IF(Dissimilarity!SQ17="X",1,0))</f>
        <v>0</v>
      </c>
      <c r="SR14">
        <f>IF(SUM(Dissimilarity!SR17)&gt;0,1,IF(Dissimilarity!SR17="X",1,0))</f>
        <v>0</v>
      </c>
      <c r="SS14">
        <f>IF(SUM(Dissimilarity!SS17)&gt;0,1,IF(Dissimilarity!SS17="X",1,0))</f>
        <v>0</v>
      </c>
      <c r="ST14">
        <f>IF(SUM(Dissimilarity!ST17)&gt;0,1,IF(Dissimilarity!ST17="X",1,0))</f>
        <v>0</v>
      </c>
      <c r="SU14">
        <f>IF(SUM(Dissimilarity!SU17)&gt;0,1,IF(Dissimilarity!SU17="X",1,0))</f>
        <v>0</v>
      </c>
      <c r="SV14">
        <f>IF(SUM(Dissimilarity!SV17)&gt;0,1,IF(Dissimilarity!SV17="X",1,0))</f>
        <v>0</v>
      </c>
      <c r="SW14">
        <f>IF(SUM(Dissimilarity!SW17)&gt;0,1,IF(Dissimilarity!SW17="X",1,0))</f>
        <v>0</v>
      </c>
      <c r="SX14">
        <f>IF(SUM(Dissimilarity!SX17)&gt;0,1,IF(Dissimilarity!SX17="X",1,0))</f>
        <v>0</v>
      </c>
      <c r="SY14">
        <f>IF(SUM(Dissimilarity!SY17)&gt;0,1,IF(Dissimilarity!SY17="X",1,0))</f>
        <v>0</v>
      </c>
      <c r="SZ14">
        <f>IF(SUM(Dissimilarity!SZ17)&gt;0,1,IF(Dissimilarity!SZ17="X",1,0))</f>
        <v>0</v>
      </c>
      <c r="TA14">
        <f>IF(SUM(Dissimilarity!TA17)&gt;0,1,IF(Dissimilarity!TA17="X",1,0))</f>
        <v>0</v>
      </c>
      <c r="TB14">
        <f>IF(SUM(Dissimilarity!TB17)&gt;0,1,IF(Dissimilarity!TB17="X",1,0))</f>
        <v>0</v>
      </c>
      <c r="TC14">
        <f>IF(SUM(Dissimilarity!TC17)&gt;0,1,IF(Dissimilarity!TC17="X",1,0))</f>
        <v>0</v>
      </c>
      <c r="TD14">
        <f>IF(SUM(Dissimilarity!TD17)&gt;0,1,IF(Dissimilarity!TD17="X",1,0))</f>
        <v>1</v>
      </c>
      <c r="TE14">
        <f>IF(SUM(Dissimilarity!TE17)&gt;0,1,IF(Dissimilarity!TE17="X",1,0))</f>
        <v>0</v>
      </c>
      <c r="TF14">
        <f>IF(SUM(Dissimilarity!TF17)&gt;0,1,IF(Dissimilarity!TF17="X",1,0))</f>
        <v>0</v>
      </c>
      <c r="TG14">
        <f>IF(SUM(Dissimilarity!TG17)&gt;0,1,IF(Dissimilarity!TG17="X",1,0))</f>
        <v>0</v>
      </c>
      <c r="TH14">
        <f>IF(SUM(Dissimilarity!TH17)&gt;0,1,IF(Dissimilarity!TH17="X",1,0))</f>
        <v>1</v>
      </c>
      <c r="TI14">
        <f>IF(SUM(Dissimilarity!TI17)&gt;0,1,IF(Dissimilarity!TI17="X",1,0))</f>
        <v>0</v>
      </c>
      <c r="TJ14">
        <f>IF(SUM(Dissimilarity!TJ17)&gt;0,1,IF(Dissimilarity!TJ17="X",1,0))</f>
        <v>1</v>
      </c>
      <c r="TK14">
        <f>IF(SUM(Dissimilarity!TK17)&gt;0,1,IF(Dissimilarity!TK17="X",1,0))</f>
        <v>0</v>
      </c>
      <c r="TL14">
        <f>IF(SUM(Dissimilarity!TL17)&gt;0,1,IF(Dissimilarity!TL17="X",1,0))</f>
        <v>0</v>
      </c>
      <c r="TM14">
        <f>IF(SUM(Dissimilarity!TM17)&gt;0,1,IF(Dissimilarity!TM17="X",1,0))</f>
        <v>0</v>
      </c>
      <c r="TN14">
        <f>IF(SUM(Dissimilarity!TN17)&gt;0,1,IF(Dissimilarity!TN17="X",1,0))</f>
        <v>0</v>
      </c>
      <c r="TO14">
        <f>IF(SUM(Dissimilarity!TO17)&gt;0,1,IF(Dissimilarity!TO17="X",1,0))</f>
        <v>0</v>
      </c>
      <c r="TP14">
        <f>IF(SUM(Dissimilarity!TP17)&gt;0,1,IF(Dissimilarity!TP17="X",1,0))</f>
        <v>0</v>
      </c>
      <c r="TQ14">
        <f>IF(SUM(Dissimilarity!TQ17)&gt;0,1,IF(Dissimilarity!TQ17="X",1,0))</f>
        <v>0</v>
      </c>
      <c r="TR14">
        <f>IF(SUM(Dissimilarity!TR17)&gt;0,1,IF(Dissimilarity!TR17="X",1,0))</f>
        <v>0</v>
      </c>
      <c r="TS14">
        <f>IF(SUM(Dissimilarity!TS17)&gt;0,1,IF(Dissimilarity!TS17="X",1,0))</f>
        <v>0</v>
      </c>
      <c r="TT14">
        <f>IF(SUM(Dissimilarity!TT17)&gt;0,1,IF(Dissimilarity!TT17="X",1,0))</f>
        <v>0</v>
      </c>
      <c r="TU14">
        <f>IF(SUM(Dissimilarity!TU17)&gt;0,1,IF(Dissimilarity!TU17="X",1,0))</f>
        <v>0</v>
      </c>
      <c r="TV14">
        <f>IF(SUM(Dissimilarity!TV17)&gt;0,1,IF(Dissimilarity!TV17="X",1,0))</f>
        <v>0</v>
      </c>
      <c r="TW14">
        <f>IF(SUM(Dissimilarity!TW17)&gt;0,1,IF(Dissimilarity!TW17="X",1,0))</f>
        <v>0</v>
      </c>
      <c r="TX14">
        <f>IF(SUM(Dissimilarity!TX17)&gt;0,1,IF(Dissimilarity!TX17="X",1,0))</f>
        <v>0</v>
      </c>
      <c r="TY14">
        <f>IF(SUM(Dissimilarity!TY17)&gt;0,1,IF(Dissimilarity!TY17="X",1,0))</f>
        <v>0</v>
      </c>
      <c r="TZ14">
        <f>IF(SUM(Dissimilarity!TZ17)&gt;0,1,IF(Dissimilarity!TZ17="X",1,0))</f>
        <v>0</v>
      </c>
      <c r="UA14">
        <f>IF(SUM(Dissimilarity!UA17)&gt;0,1,IF(Dissimilarity!UA17="X",1,0))</f>
        <v>0</v>
      </c>
      <c r="UB14">
        <f>IF(SUM(Dissimilarity!UB17)&gt;0,1,IF(Dissimilarity!UB17="X",1,0))</f>
        <v>0</v>
      </c>
      <c r="UC14">
        <f>IF(SUM(Dissimilarity!UC17)&gt;0,1,IF(Dissimilarity!UC17="X",1,0))</f>
        <v>0</v>
      </c>
      <c r="UD14">
        <f>IF(SUM(Dissimilarity!UD17)&gt;0,1,IF(Dissimilarity!UD17="X",1,0))</f>
        <v>0</v>
      </c>
      <c r="UE14">
        <f>IF(SUM(Dissimilarity!UE17)&gt;0,1,IF(Dissimilarity!UE17="X",1,0))</f>
        <v>0</v>
      </c>
      <c r="UF14">
        <f>IF(SUM(Dissimilarity!UF17)&gt;0,1,IF(Dissimilarity!UF17="X",1,0))</f>
        <v>0</v>
      </c>
      <c r="UG14">
        <f>IF(SUM(Dissimilarity!UG17)&gt;0,1,IF(Dissimilarity!UG17="X",1,0))</f>
        <v>0</v>
      </c>
      <c r="UH14">
        <f>IF(SUM(Dissimilarity!UH17)&gt;0,1,IF(Dissimilarity!UH17="X",1,0))</f>
        <v>0</v>
      </c>
      <c r="UI14">
        <f>IF(SUM(Dissimilarity!UI17)&gt;0,1,IF(Dissimilarity!UI17="X",1,0))</f>
        <v>0</v>
      </c>
      <c r="UJ14">
        <f>IF(SUM(Dissimilarity!UJ17)&gt;0,1,IF(Dissimilarity!UJ17="X",1,0))</f>
        <v>0</v>
      </c>
      <c r="UK14">
        <f>IF(SUM(Dissimilarity!UK17)&gt;0,1,IF(Dissimilarity!UK17="X",1,0))</f>
        <v>0</v>
      </c>
      <c r="UL14">
        <f>IF(SUM(Dissimilarity!UL17)&gt;0,1,IF(Dissimilarity!UL17="X",1,0))</f>
        <v>0</v>
      </c>
      <c r="UM14">
        <f>IF(SUM(Dissimilarity!UM17)&gt;0,1,IF(Dissimilarity!UM17="X",1,0))</f>
        <v>0</v>
      </c>
      <c r="UN14">
        <f>IF(SUM(Dissimilarity!UN17)&gt;0,1,IF(Dissimilarity!UN17="X",1,0))</f>
        <v>0</v>
      </c>
      <c r="UO14">
        <f>IF(SUM(Dissimilarity!UO17)&gt;0,1,IF(Dissimilarity!UO17="X",1,0))</f>
        <v>0</v>
      </c>
      <c r="UP14">
        <f>IF(SUM(Dissimilarity!UP17)&gt;0,1,IF(Dissimilarity!UP17="X",1,0))</f>
        <v>0</v>
      </c>
      <c r="UQ14">
        <f>IF(SUM(Dissimilarity!UQ17)&gt;0,1,IF(Dissimilarity!UQ17="X",1,0))</f>
        <v>0</v>
      </c>
      <c r="UR14">
        <f>IF(SUM(Dissimilarity!UR17)&gt;0,1,IF(Dissimilarity!UR17="X",1,0))</f>
        <v>0</v>
      </c>
      <c r="US14">
        <f>IF(SUM(Dissimilarity!US17)&gt;0,1,IF(Dissimilarity!US17="X",1,0))</f>
        <v>0</v>
      </c>
      <c r="UT14">
        <f>IF(SUM(Dissimilarity!UT17)&gt;0,1,IF(Dissimilarity!UT17="X",1,0))</f>
        <v>0</v>
      </c>
      <c r="UU14">
        <f>IF(SUM(Dissimilarity!UU17)&gt;0,1,IF(Dissimilarity!UU17="X",1,0))</f>
        <v>0</v>
      </c>
      <c r="UV14">
        <f>IF(SUM(Dissimilarity!UV17)&gt;0,1,IF(Dissimilarity!UV17="X",1,0))</f>
        <v>0</v>
      </c>
      <c r="UW14">
        <f>IF(SUM(Dissimilarity!UW17)&gt;0,1,IF(Dissimilarity!UW17="X",1,0))</f>
        <v>0</v>
      </c>
      <c r="UX14">
        <f>IF(SUM(Dissimilarity!UX17)&gt;0,1,IF(Dissimilarity!UX17="X",1,0))</f>
        <v>0</v>
      </c>
      <c r="UY14">
        <f>IF(SUM(Dissimilarity!UY17)&gt;0,1,IF(Dissimilarity!UY17="X",1,0))</f>
        <v>0</v>
      </c>
      <c r="UZ14">
        <f>IF(SUM(Dissimilarity!UZ17)&gt;0,1,IF(Dissimilarity!UZ17="X",1,0))</f>
        <v>0</v>
      </c>
      <c r="VA14">
        <f>IF(SUM(Dissimilarity!VA17)&gt;0,1,IF(Dissimilarity!VA17="X",1,0))</f>
        <v>0</v>
      </c>
      <c r="VB14">
        <f>IF(SUM(Dissimilarity!VB17)&gt;0,1,IF(Dissimilarity!VB17="X",1,0))</f>
        <v>0</v>
      </c>
      <c r="VC14">
        <f>IF(SUM(Dissimilarity!VC17)&gt;0,1,IF(Dissimilarity!VC17="X",1,0))</f>
        <v>0</v>
      </c>
      <c r="VD14">
        <f>IF(SUM(Dissimilarity!VD17)&gt;0,1,IF(Dissimilarity!VD17="X",1,0))</f>
        <v>0</v>
      </c>
      <c r="VE14">
        <f>IF(SUM(Dissimilarity!VE17)&gt;0,1,IF(Dissimilarity!VE17="X",1,0))</f>
        <v>0</v>
      </c>
      <c r="VF14">
        <f>IF(SUM(Dissimilarity!VF17)&gt;0,1,IF(Dissimilarity!VF17="X",1,0))</f>
        <v>0</v>
      </c>
      <c r="VG14">
        <f>IF(SUM(Dissimilarity!VG17)&gt;0,1,IF(Dissimilarity!VG17="X",1,0))</f>
        <v>0</v>
      </c>
      <c r="VH14">
        <f>IF(SUM(Dissimilarity!VH17)&gt;0,1,IF(Dissimilarity!VH17="X",1,0))</f>
        <v>0</v>
      </c>
      <c r="VI14">
        <f>IF(SUM(Dissimilarity!VI17)&gt;0,1,IF(Dissimilarity!VI17="X",1,0))</f>
        <v>0</v>
      </c>
      <c r="VJ14">
        <f>IF(SUM(Dissimilarity!VJ17)&gt;0,1,IF(Dissimilarity!VJ17="X",1,0))</f>
        <v>0</v>
      </c>
      <c r="VK14">
        <f>IF(SUM(Dissimilarity!VK17)&gt;0,1,IF(Dissimilarity!VK17="X",1,0))</f>
        <v>0</v>
      </c>
      <c r="VL14">
        <f>IF(SUM(Dissimilarity!VL17)&gt;0,1,IF(Dissimilarity!VL17="X",1,0))</f>
        <v>0</v>
      </c>
      <c r="VM14">
        <f>IF(SUM(Dissimilarity!VM17)&gt;0,1,IF(Dissimilarity!VM17="X",1,0))</f>
        <v>0</v>
      </c>
      <c r="VN14">
        <f>IF(SUM(Dissimilarity!VN17)&gt;0,1,IF(Dissimilarity!VN17="X",1,0))</f>
        <v>0</v>
      </c>
      <c r="VO14">
        <f>IF(SUM(Dissimilarity!VO17)&gt;0,1,IF(Dissimilarity!VO17="X",1,0))</f>
        <v>0</v>
      </c>
      <c r="VP14">
        <f>IF(SUM(Dissimilarity!VP17)&gt;0,1,IF(Dissimilarity!VP17="X",1,0))</f>
        <v>0</v>
      </c>
      <c r="VQ14">
        <f>IF(SUM(Dissimilarity!VQ17)&gt;0,1,IF(Dissimilarity!VQ17="X",1,0))</f>
        <v>0</v>
      </c>
      <c r="VR14">
        <f>IF(SUM(Dissimilarity!VR17)&gt;0,1,IF(Dissimilarity!VR17="X",1,0))</f>
        <v>0</v>
      </c>
      <c r="VS14">
        <f>IF(SUM(Dissimilarity!VS17)&gt;0,1,IF(Dissimilarity!VS17="X",1,0))</f>
        <v>0</v>
      </c>
      <c r="VT14">
        <f>IF(SUM(Dissimilarity!VT17)&gt;0,1,IF(Dissimilarity!VT17="X",1,0))</f>
        <v>0</v>
      </c>
      <c r="VU14">
        <f>IF(SUM(Dissimilarity!VU17)&gt;0,1,IF(Dissimilarity!VU17="X",1,0))</f>
        <v>0</v>
      </c>
      <c r="VV14">
        <f>IF(SUM(Dissimilarity!VV17)&gt;0,1,IF(Dissimilarity!VV17="X",1,0))</f>
        <v>0</v>
      </c>
      <c r="VW14">
        <f>IF(SUM(Dissimilarity!VW17)&gt;0,1,IF(Dissimilarity!VW17="X",1,0))</f>
        <v>0</v>
      </c>
      <c r="VX14">
        <f>IF(SUM(Dissimilarity!VX17)&gt;0,1,IF(Dissimilarity!VX17="X",1,0))</f>
        <v>0</v>
      </c>
      <c r="VY14">
        <f>IF(SUM(Dissimilarity!VY17)&gt;0,1,IF(Dissimilarity!VY17="X",1,0))</f>
        <v>0</v>
      </c>
      <c r="VZ14">
        <f>IF(SUM(Dissimilarity!VZ17)&gt;0,1,IF(Dissimilarity!VZ17="X",1,0))</f>
        <v>0</v>
      </c>
      <c r="WA14">
        <f>IF(SUM(Dissimilarity!WA17)&gt;0,1,IF(Dissimilarity!WA17="X",1,0))</f>
        <v>0</v>
      </c>
      <c r="WB14">
        <f>IF(SUM(Dissimilarity!WB17)&gt;0,1,IF(Dissimilarity!WB17="X",1,0))</f>
        <v>0</v>
      </c>
      <c r="WC14">
        <f>IF(SUM(Dissimilarity!WC17)&gt;0,1,IF(Dissimilarity!WC17="X",1,0))</f>
        <v>0</v>
      </c>
      <c r="WD14">
        <f>IF(SUM(Dissimilarity!WD17)&gt;0,1,IF(Dissimilarity!WD17="X",1,0))</f>
        <v>0</v>
      </c>
      <c r="WE14">
        <f>IF(SUM(Dissimilarity!WE17)&gt;0,1,IF(Dissimilarity!WE17="X",1,0))</f>
        <v>0</v>
      </c>
      <c r="WF14">
        <f>IF(SUM(Dissimilarity!WF17)&gt;0,1,IF(Dissimilarity!WF17="X",1,0))</f>
        <v>0</v>
      </c>
      <c r="WG14">
        <f>IF(SUM(Dissimilarity!WG17)&gt;0,1,IF(Dissimilarity!WG17="X",1,0))</f>
        <v>0</v>
      </c>
      <c r="WH14">
        <f>IF(SUM(Dissimilarity!WH17)&gt;0,1,IF(Dissimilarity!WH17="X",1,0))</f>
        <v>0</v>
      </c>
      <c r="WI14">
        <f>IF(SUM(Dissimilarity!WI17)&gt;0,1,IF(Dissimilarity!WI17="X",1,0))</f>
        <v>0</v>
      </c>
      <c r="WJ14">
        <f>IF(SUM(Dissimilarity!WJ17)&gt;0,1,IF(Dissimilarity!WJ17="X",1,0))</f>
        <v>0</v>
      </c>
      <c r="WK14">
        <f>IF(SUM(Dissimilarity!WK17)&gt;0,1,IF(Dissimilarity!WK17="X",1,0))</f>
        <v>0</v>
      </c>
      <c r="WL14">
        <f>IF(SUM(Dissimilarity!WL17)&gt;0,1,IF(Dissimilarity!WL17="X",1,0))</f>
        <v>0</v>
      </c>
      <c r="WM14">
        <f>IF(SUM(Dissimilarity!WM17)&gt;0,1,IF(Dissimilarity!WM17="X",1,0))</f>
        <v>0</v>
      </c>
      <c r="WN14">
        <f>IF(SUM(Dissimilarity!WN17)&gt;0,1,IF(Dissimilarity!WN17="X",1,0))</f>
        <v>0</v>
      </c>
      <c r="WO14">
        <f>IF(SUM(Dissimilarity!WO17)&gt;0,1,IF(Dissimilarity!WO17="X",1,0))</f>
        <v>0</v>
      </c>
      <c r="WP14">
        <f>IF(SUM(Dissimilarity!WP17)&gt;0,1,IF(Dissimilarity!WP17="X",1,0))</f>
        <v>0</v>
      </c>
      <c r="WQ14">
        <f>IF(SUM(Dissimilarity!WQ17)&gt;0,1,IF(Dissimilarity!WQ17="X",1,0))</f>
        <v>0</v>
      </c>
      <c r="WR14">
        <f>IF(SUM(Dissimilarity!WR17)&gt;0,1,IF(Dissimilarity!WR17="X",1,0))</f>
        <v>0</v>
      </c>
      <c r="WS14">
        <f>IF(SUM(Dissimilarity!WS17)&gt;0,1,IF(Dissimilarity!WS17="X",1,0))</f>
        <v>0</v>
      </c>
      <c r="WT14">
        <f>IF(SUM(Dissimilarity!WT17)&gt;0,1,IF(Dissimilarity!WT17="X",1,0))</f>
        <v>0</v>
      </c>
      <c r="WU14">
        <f>IF(SUM(Dissimilarity!WU17)&gt;0,1,IF(Dissimilarity!WU17="X",1,0))</f>
        <v>0</v>
      </c>
      <c r="WV14">
        <f>IF(SUM(Dissimilarity!WV17)&gt;0,1,IF(Dissimilarity!WV17="X",1,0))</f>
        <v>0</v>
      </c>
      <c r="WW14">
        <f>IF(SUM(Dissimilarity!WW17)&gt;0,1,IF(Dissimilarity!WW17="X",1,0))</f>
        <v>0</v>
      </c>
      <c r="WX14">
        <f>IF(SUM(Dissimilarity!WX17)&gt;0,1,IF(Dissimilarity!WX17="X",1,0))</f>
        <v>0</v>
      </c>
      <c r="WY14">
        <f>IF(SUM(Dissimilarity!WY17)&gt;0,1,IF(Dissimilarity!WY17="X",1,0))</f>
        <v>0</v>
      </c>
      <c r="WZ14">
        <f>IF(SUM(Dissimilarity!WZ17)&gt;0,1,IF(Dissimilarity!WZ17="X",1,0))</f>
        <v>0</v>
      </c>
      <c r="XA14">
        <f>IF(SUM(Dissimilarity!XA17)&gt;0,1,IF(Dissimilarity!XA17="X",1,0))</f>
        <v>0</v>
      </c>
      <c r="XB14">
        <f>IF(SUM(Dissimilarity!XB17)&gt;0,1,IF(Dissimilarity!XB17="X",1,0))</f>
        <v>0</v>
      </c>
      <c r="XC14">
        <f>IF(SUM(Dissimilarity!XC17)&gt;0,1,IF(Dissimilarity!XC17="X",1,0))</f>
        <v>0</v>
      </c>
      <c r="XD14">
        <f>IF(SUM(Dissimilarity!XD17)&gt;0,1,IF(Dissimilarity!XD17="X",1,0))</f>
        <v>0</v>
      </c>
      <c r="XE14">
        <f>IF(SUM(Dissimilarity!XE17)&gt;0,1,IF(Dissimilarity!XE17="X",1,0))</f>
        <v>0</v>
      </c>
      <c r="XF14">
        <f>IF(SUM(Dissimilarity!XF17)&gt;0,1,IF(Dissimilarity!XF17="X",1,0))</f>
        <v>0</v>
      </c>
      <c r="XG14">
        <f>IF(SUM(Dissimilarity!XG17)&gt;0,1,IF(Dissimilarity!XG17="X",1,0))</f>
        <v>0</v>
      </c>
      <c r="XH14">
        <f>IF(SUM(Dissimilarity!XH17)&gt;0,1,IF(Dissimilarity!XH17="X",1,0))</f>
        <v>0</v>
      </c>
      <c r="XI14">
        <f>IF(SUM(Dissimilarity!XI17)&gt;0,1,IF(Dissimilarity!XI17="X",1,0))</f>
        <v>0</v>
      </c>
      <c r="XJ14">
        <f>IF(SUM(Dissimilarity!XJ17)&gt;0,1,IF(Dissimilarity!XJ17="X",1,0))</f>
        <v>0</v>
      </c>
      <c r="XK14">
        <f>IF(SUM(Dissimilarity!XK17)&gt;0,1,IF(Dissimilarity!XK17="X",1,0))</f>
        <v>0</v>
      </c>
      <c r="XL14">
        <f>IF(SUM(Dissimilarity!XL17)&gt;0,1,IF(Dissimilarity!XL17="X",1,0))</f>
        <v>0</v>
      </c>
      <c r="XM14">
        <f>IF(SUM(Dissimilarity!XM17)&gt;0,1,IF(Dissimilarity!XM17="X",1,0))</f>
        <v>0</v>
      </c>
      <c r="XN14">
        <f>IF(SUM(Dissimilarity!XN17)&gt;0,1,IF(Dissimilarity!XN17="X",1,0))</f>
        <v>0</v>
      </c>
      <c r="XO14">
        <f>IF(SUM(Dissimilarity!XO17)&gt;0,1,IF(Dissimilarity!XO17="X",1,0))</f>
        <v>0</v>
      </c>
      <c r="XP14">
        <f>IF(SUM(Dissimilarity!XP17)&gt;0,1,IF(Dissimilarity!XP17="X",1,0))</f>
        <v>0</v>
      </c>
      <c r="XQ14">
        <f>IF(SUM(Dissimilarity!XQ17)&gt;0,1,IF(Dissimilarity!XQ17="X",1,0))</f>
        <v>0</v>
      </c>
      <c r="XR14">
        <f>IF(SUM(Dissimilarity!XR17)&gt;0,1,IF(Dissimilarity!XR17="X",1,0))</f>
        <v>0</v>
      </c>
      <c r="XS14">
        <f>IF(SUM(Dissimilarity!XS17)&gt;0,1,IF(Dissimilarity!XS17="X",1,0))</f>
        <v>0</v>
      </c>
      <c r="XT14">
        <f>IF(SUM(Dissimilarity!XT17)&gt;0,1,IF(Dissimilarity!XT17="X",1,0))</f>
        <v>0</v>
      </c>
      <c r="XU14">
        <f>IF(SUM(Dissimilarity!XU17)&gt;0,1,IF(Dissimilarity!XU17="X",1,0))</f>
        <v>0</v>
      </c>
      <c r="XV14">
        <f>IF(SUM(Dissimilarity!XV17)&gt;0,1,IF(Dissimilarity!XV17="X",1,0))</f>
        <v>0</v>
      </c>
      <c r="XW14">
        <f>IF(SUM(Dissimilarity!XW17)&gt;0,1,IF(Dissimilarity!XW17="X",1,0))</f>
        <v>1</v>
      </c>
      <c r="XX14">
        <f>IF(SUM(Dissimilarity!XX17)&gt;0,1,IF(Dissimilarity!XX17="X",1,0))</f>
        <v>0</v>
      </c>
      <c r="XY14">
        <f>IF(SUM(Dissimilarity!XY17)&gt;0,1,IF(Dissimilarity!XY17="X",1,0))</f>
        <v>0</v>
      </c>
      <c r="XZ14">
        <f>IF(SUM(Dissimilarity!XZ17)&gt;0,1,IF(Dissimilarity!XZ17="X",1,0))</f>
        <v>0</v>
      </c>
      <c r="YA14">
        <f>IF(SUM(Dissimilarity!YA17)&gt;0,1,IF(Dissimilarity!YA17="X",1,0))</f>
        <v>0</v>
      </c>
      <c r="YB14">
        <f>IF(SUM(Dissimilarity!YB17)&gt;0,1,IF(Dissimilarity!YB17="X",1,0))</f>
        <v>0</v>
      </c>
      <c r="YC14">
        <f>IF(SUM(Dissimilarity!YC17)&gt;0,1,IF(Dissimilarity!YC17="X",1,0))</f>
        <v>0</v>
      </c>
      <c r="YD14">
        <f>IF(SUM(Dissimilarity!YD17)&gt;0,1,IF(Dissimilarity!YD17="X",1,0))</f>
        <v>0</v>
      </c>
      <c r="YE14">
        <f>IF(SUM(Dissimilarity!YE17)&gt;0,1,IF(Dissimilarity!YE17="X",1,0))</f>
        <v>0</v>
      </c>
      <c r="YF14">
        <f>IF(SUM(Dissimilarity!YF17)&gt;0,1,IF(Dissimilarity!YF17="X",1,0))</f>
        <v>0</v>
      </c>
      <c r="YG14">
        <f>IF(SUM(Dissimilarity!YG17)&gt;0,1,IF(Dissimilarity!YG17="X",1,0))</f>
        <v>0</v>
      </c>
      <c r="YH14">
        <f>IF(SUM(Dissimilarity!YH17)&gt;0,1,IF(Dissimilarity!YH17="X",1,0))</f>
        <v>0</v>
      </c>
      <c r="YI14">
        <f>IF(SUM(Dissimilarity!YI17)&gt;0,1,IF(Dissimilarity!YI17="X",1,0))</f>
        <v>0</v>
      </c>
      <c r="YJ14">
        <f>IF(SUM(Dissimilarity!YJ17)&gt;0,1,IF(Dissimilarity!YJ17="X",1,0))</f>
        <v>0</v>
      </c>
      <c r="YK14">
        <f>IF(SUM(Dissimilarity!YK17)&gt;0,1,IF(Dissimilarity!YK17="X",1,0))</f>
        <v>0</v>
      </c>
      <c r="YL14">
        <f>IF(SUM(Dissimilarity!YL17)&gt;0,1,IF(Dissimilarity!YL17="X",1,0))</f>
        <v>0</v>
      </c>
      <c r="YM14">
        <f>IF(SUM(Dissimilarity!YM17)&gt;0,1,IF(Dissimilarity!YM17="X",1,0))</f>
        <v>0</v>
      </c>
      <c r="YN14">
        <f>IF(SUM(Dissimilarity!YN17)&gt;0,1,IF(Dissimilarity!YN17="X",1,0))</f>
        <v>0</v>
      </c>
      <c r="YO14">
        <f>IF(SUM(Dissimilarity!YO17)&gt;0,1,IF(Dissimilarity!YO17="X",1,0))</f>
        <v>0</v>
      </c>
      <c r="YP14">
        <f>IF(SUM(Dissimilarity!YP17)&gt;0,1,IF(Dissimilarity!YP17="X",1,0))</f>
        <v>0</v>
      </c>
      <c r="YQ14">
        <f>IF(SUM(Dissimilarity!YQ17)&gt;0,1,IF(Dissimilarity!YQ17="X",1,0))</f>
        <v>0</v>
      </c>
      <c r="YR14">
        <f>IF(SUM(Dissimilarity!YR17)&gt;0,1,IF(Dissimilarity!YR17="X",1,0))</f>
        <v>0</v>
      </c>
      <c r="YS14">
        <f>IF(SUM(Dissimilarity!YS17)&gt;0,1,IF(Dissimilarity!YS17="X",1,0))</f>
        <v>0</v>
      </c>
      <c r="YT14">
        <f>IF(SUM(Dissimilarity!YT17)&gt;0,1,IF(Dissimilarity!YT17="X",1,0))</f>
        <v>0</v>
      </c>
      <c r="YU14">
        <f>IF(SUM(Dissimilarity!YU17)&gt;0,1,IF(Dissimilarity!YU17="X",1,0))</f>
        <v>0</v>
      </c>
      <c r="YV14">
        <f>IF(SUM(Dissimilarity!YV17)&gt;0,1,IF(Dissimilarity!YV17="X",1,0))</f>
        <v>0</v>
      </c>
      <c r="YW14">
        <f>IF(SUM(Dissimilarity!YW17)&gt;0,1,IF(Dissimilarity!YW17="X",1,0))</f>
        <v>0</v>
      </c>
      <c r="YX14">
        <f>IF(SUM(Dissimilarity!YX17)&gt;0,1,IF(Dissimilarity!YX17="X",1,0))</f>
        <v>0</v>
      </c>
      <c r="YY14">
        <f>IF(SUM(Dissimilarity!YY17)&gt;0,1,IF(Dissimilarity!YY17="X",1,0))</f>
        <v>0</v>
      </c>
      <c r="YZ14">
        <f>IF(SUM(Dissimilarity!YZ17)&gt;0,1,IF(Dissimilarity!YZ17="X",1,0))</f>
        <v>0</v>
      </c>
      <c r="ZA14">
        <f>IF(SUM(Dissimilarity!ZA17)&gt;0,1,IF(Dissimilarity!ZA17="X",1,0))</f>
        <v>0</v>
      </c>
      <c r="ZB14">
        <f>IF(SUM(Dissimilarity!ZB17)&gt;0,1,IF(Dissimilarity!ZB17="X",1,0))</f>
        <v>0</v>
      </c>
      <c r="ZC14">
        <f>IF(SUM(Dissimilarity!ZC17)&gt;0,1,IF(Dissimilarity!ZC17="X",1,0))</f>
        <v>0</v>
      </c>
      <c r="ZD14">
        <f>IF(SUM(Dissimilarity!ZD17)&gt;0,1,IF(Dissimilarity!ZD17="X",1,0))</f>
        <v>0</v>
      </c>
      <c r="ZE14">
        <f>IF(SUM(Dissimilarity!ZE17)&gt;0,1,IF(Dissimilarity!ZE17="X",1,0))</f>
        <v>0</v>
      </c>
      <c r="ZF14">
        <f>IF(SUM(Dissimilarity!ZF17)&gt;0,1,IF(Dissimilarity!ZF17="X",1,0))</f>
        <v>0</v>
      </c>
      <c r="ZG14">
        <f>IF(SUM(Dissimilarity!ZG17)&gt;0,1,IF(Dissimilarity!ZG17="X",1,0))</f>
        <v>0</v>
      </c>
      <c r="ZH14">
        <f>IF(SUM(Dissimilarity!ZH17)&gt;0,1,IF(Dissimilarity!ZH17="X",1,0))</f>
        <v>0</v>
      </c>
      <c r="ZI14">
        <f>IF(SUM(Dissimilarity!ZI17)&gt;0,1,IF(Dissimilarity!ZI17="X",1,0))</f>
        <v>0</v>
      </c>
      <c r="ZJ14">
        <f>IF(SUM(Dissimilarity!ZJ17)&gt;0,1,IF(Dissimilarity!ZJ17="X",1,0))</f>
        <v>0</v>
      </c>
      <c r="ZK14">
        <f>IF(SUM(Dissimilarity!ZK17)&gt;0,1,IF(Dissimilarity!ZK17="X",1,0))</f>
        <v>0</v>
      </c>
      <c r="ZL14">
        <f>IF(SUM(Dissimilarity!ZL17)&gt;0,1,IF(Dissimilarity!ZL17="X",1,0))</f>
        <v>0</v>
      </c>
      <c r="ZM14">
        <f>IF(SUM(Dissimilarity!ZM17)&gt;0,1,IF(Dissimilarity!ZM17="X",1,0))</f>
        <v>0</v>
      </c>
      <c r="ZN14">
        <f>IF(SUM(Dissimilarity!ZN17)&gt;0,1,IF(Dissimilarity!ZN17="X",1,0))</f>
        <v>0</v>
      </c>
      <c r="ZO14">
        <f>IF(SUM(Dissimilarity!ZO17)&gt;0,1,IF(Dissimilarity!ZO17="X",1,0))</f>
        <v>0</v>
      </c>
      <c r="ZP14">
        <f>IF(SUM(Dissimilarity!ZP17)&gt;0,1,IF(Dissimilarity!ZP17="X",1,0))</f>
        <v>0</v>
      </c>
      <c r="ZQ14">
        <f>IF(SUM(Dissimilarity!ZQ17)&gt;0,1,IF(Dissimilarity!ZQ17="X",1,0))</f>
        <v>0</v>
      </c>
      <c r="ZR14">
        <f>IF(SUM(Dissimilarity!ZR17)&gt;0,1,IF(Dissimilarity!ZR17="X",1,0))</f>
        <v>0</v>
      </c>
      <c r="ZS14">
        <f>IF(SUM(Dissimilarity!ZS17)&gt;0,1,IF(Dissimilarity!ZS17="X",1,0))</f>
        <v>0</v>
      </c>
      <c r="ZT14">
        <f>IF(SUM(Dissimilarity!ZT17)&gt;0,1,IF(Dissimilarity!ZT17="X",1,0))</f>
        <v>0</v>
      </c>
      <c r="ZU14">
        <f>IF(SUM(Dissimilarity!ZU17)&gt;0,1,IF(Dissimilarity!ZU17="X",1,0))</f>
        <v>0</v>
      </c>
      <c r="ZV14">
        <f>IF(SUM(Dissimilarity!ZV17)&gt;0,1,IF(Dissimilarity!ZV17="X",1,0))</f>
        <v>0</v>
      </c>
      <c r="ZW14">
        <f>IF(SUM(Dissimilarity!ZW17)&gt;0,1,IF(Dissimilarity!ZW17="X",1,0))</f>
        <v>0</v>
      </c>
      <c r="ZX14">
        <f>IF(SUM(Dissimilarity!ZX17)&gt;0,1,IF(Dissimilarity!ZX17="X",1,0))</f>
        <v>0</v>
      </c>
      <c r="ZY14">
        <f>IF(SUM(Dissimilarity!ZY17)&gt;0,1,IF(Dissimilarity!ZY17="X",1,0))</f>
        <v>0</v>
      </c>
      <c r="ZZ14">
        <f>IF(SUM(Dissimilarity!ZZ17)&gt;0,1,IF(Dissimilarity!ZZ17="X",1,0))</f>
        <v>0</v>
      </c>
      <c r="AAA14">
        <f>IF(SUM(Dissimilarity!AAA17)&gt;0,1,IF(Dissimilarity!AAA17="X",1,0))</f>
        <v>0</v>
      </c>
      <c r="AAB14">
        <f>IF(SUM(Dissimilarity!AAB17)&gt;0,1,IF(Dissimilarity!AAB17="X",1,0))</f>
        <v>0</v>
      </c>
      <c r="AAC14">
        <f>IF(SUM(Dissimilarity!AAC17)&gt;0,1,IF(Dissimilarity!AAC17="X",1,0))</f>
        <v>0</v>
      </c>
      <c r="AAD14">
        <f>IF(SUM(Dissimilarity!AAD17)&gt;0,1,IF(Dissimilarity!AAD17="X",1,0))</f>
        <v>0</v>
      </c>
      <c r="AAE14">
        <f>IF(SUM(Dissimilarity!AAE17)&gt;0,1,IF(Dissimilarity!AAE17="X",1,0))</f>
        <v>0</v>
      </c>
      <c r="AAF14">
        <f>IF(SUM(Dissimilarity!AAF17)&gt;0,1,IF(Dissimilarity!AAF17="X",1,0))</f>
        <v>0</v>
      </c>
      <c r="AAG14">
        <f>IF(SUM(Dissimilarity!AAG17)&gt;0,1,IF(Dissimilarity!AAG17="X",1,0))</f>
        <v>0</v>
      </c>
      <c r="AAH14">
        <f>IF(SUM(Dissimilarity!AAH17)&gt;0,1,IF(Dissimilarity!AAH17="X",1,0))</f>
        <v>0</v>
      </c>
      <c r="AAI14">
        <f>IF(SUM(Dissimilarity!AAI17)&gt;0,1,IF(Dissimilarity!AAI17="X",1,0))</f>
        <v>0</v>
      </c>
      <c r="AAJ14">
        <f>IF(SUM(Dissimilarity!AAJ17)&gt;0,1,IF(Dissimilarity!AAJ17="X",1,0))</f>
        <v>0</v>
      </c>
      <c r="AAK14">
        <f>IF(SUM(Dissimilarity!AAK17)&gt;0,1,IF(Dissimilarity!AAK17="X",1,0))</f>
        <v>0</v>
      </c>
      <c r="AAL14">
        <f>IF(SUM(Dissimilarity!AAL17)&gt;0,1,IF(Dissimilarity!AAL17="X",1,0))</f>
        <v>0</v>
      </c>
      <c r="AAM14">
        <f>IF(SUM(Dissimilarity!AAM17)&gt;0,1,IF(Dissimilarity!AAM17="X",1,0))</f>
        <v>0</v>
      </c>
      <c r="AAN14">
        <f>IF(SUM(Dissimilarity!AAN17)&gt;0,1,IF(Dissimilarity!AAN17="X",1,0))</f>
        <v>0</v>
      </c>
      <c r="AAO14">
        <f>IF(SUM(Dissimilarity!AAO17)&gt;0,1,IF(Dissimilarity!AAO17="X",1,0))</f>
        <v>0</v>
      </c>
      <c r="AAP14">
        <f>IF(SUM(Dissimilarity!AAP17)&gt;0,1,IF(Dissimilarity!AAP17="X",1,0))</f>
        <v>0</v>
      </c>
      <c r="AAQ14">
        <f>IF(SUM(Dissimilarity!AAQ17)&gt;0,1,IF(Dissimilarity!AAQ17="X",1,0))</f>
        <v>0</v>
      </c>
      <c r="AAR14">
        <f>IF(SUM(Dissimilarity!AAR17)&gt;0,1,IF(Dissimilarity!AAR17="X",1,0))</f>
        <v>0</v>
      </c>
      <c r="AAS14">
        <f>IF(SUM(Dissimilarity!AAS17)&gt;0,1,IF(Dissimilarity!AAS17="X",1,0))</f>
        <v>0</v>
      </c>
      <c r="AAT14">
        <f>IF(SUM(Dissimilarity!AAT17)&gt;0,1,IF(Dissimilarity!AAT17="X",1,0))</f>
        <v>0</v>
      </c>
      <c r="AAU14">
        <f>IF(SUM(Dissimilarity!AAU17)&gt;0,1,IF(Dissimilarity!AAU17="X",1,0))</f>
        <v>0</v>
      </c>
      <c r="AAV14">
        <f>IF(SUM(Dissimilarity!AAV17)&gt;0,1,IF(Dissimilarity!AAV17="X",1,0))</f>
        <v>0</v>
      </c>
      <c r="AAW14">
        <f>IF(SUM(Dissimilarity!AAW17)&gt;0,1,IF(Dissimilarity!AAW17="X",1,0))</f>
        <v>0</v>
      </c>
      <c r="AAX14">
        <f>IF(SUM(Dissimilarity!AAX17)&gt;0,1,IF(Dissimilarity!AAX17="X",1,0))</f>
        <v>0</v>
      </c>
      <c r="AAY14">
        <f>IF(SUM(Dissimilarity!AAY17)&gt;0,1,IF(Dissimilarity!AAY17="X",1,0))</f>
        <v>0</v>
      </c>
      <c r="AAZ14">
        <f>IF(SUM(Dissimilarity!AAZ17)&gt;0,1,IF(Dissimilarity!AAZ17="X",1,0))</f>
        <v>0</v>
      </c>
      <c r="ABA14">
        <f>IF(SUM(Dissimilarity!ABA17)&gt;0,1,IF(Dissimilarity!ABA17="X",1,0))</f>
        <v>0</v>
      </c>
      <c r="ABB14">
        <f>IF(SUM(Dissimilarity!ABB17)&gt;0,1,IF(Dissimilarity!ABB17="X",1,0))</f>
        <v>0</v>
      </c>
      <c r="ABC14">
        <f>IF(SUM(Dissimilarity!ABC17)&gt;0,1,IF(Dissimilarity!ABC17="X",1,0))</f>
        <v>0</v>
      </c>
      <c r="ABD14">
        <f>IF(SUM(Dissimilarity!ABD17)&gt;0,1,IF(Dissimilarity!ABD17="X",1,0))</f>
        <v>0</v>
      </c>
      <c r="ABE14">
        <f>IF(SUM(Dissimilarity!ABE17)&gt;0,1,IF(Dissimilarity!ABE17="X",1,0))</f>
        <v>0</v>
      </c>
      <c r="ABF14">
        <f>IF(SUM(Dissimilarity!ABF17)&gt;0,1,IF(Dissimilarity!ABF17="X",1,0))</f>
        <v>0</v>
      </c>
      <c r="ABG14">
        <f>IF(SUM(Dissimilarity!ABG17)&gt;0,1,IF(Dissimilarity!ABG17="X",1,0))</f>
        <v>0</v>
      </c>
      <c r="ABH14">
        <f>IF(SUM(Dissimilarity!ABH17)&gt;0,1,IF(Dissimilarity!ABH17="X",1,0))</f>
        <v>0</v>
      </c>
      <c r="ABI14">
        <f>IF(SUM(Dissimilarity!ABI17)&gt;0,1,IF(Dissimilarity!ABI17="X",1,0))</f>
        <v>0</v>
      </c>
      <c r="ABJ14">
        <f>IF(SUM(Dissimilarity!ABJ17)&gt;0,1,IF(Dissimilarity!ABJ17="X",1,0))</f>
        <v>0</v>
      </c>
      <c r="ABK14">
        <f>IF(SUM(Dissimilarity!ABK17)&gt;0,1,IF(Dissimilarity!ABK17="X",1,0))</f>
        <v>0</v>
      </c>
      <c r="ABL14">
        <f>IF(SUM(Dissimilarity!ABL17)&gt;0,1,IF(Dissimilarity!ABL17="X",1,0))</f>
        <v>0</v>
      </c>
      <c r="ABM14">
        <f>IF(SUM(Dissimilarity!ABM17)&gt;0,1,IF(Dissimilarity!ABM17="X",1,0))</f>
        <v>0</v>
      </c>
      <c r="ABN14">
        <f>IF(SUM(Dissimilarity!ABN17)&gt;0,1,IF(Dissimilarity!ABN17="X",1,0))</f>
        <v>0</v>
      </c>
      <c r="ABO14">
        <f>IF(SUM(Dissimilarity!ABO17)&gt;0,1,IF(Dissimilarity!ABO17="X",1,0))</f>
        <v>0</v>
      </c>
      <c r="ABP14">
        <f>IF(SUM(Dissimilarity!ABP17)&gt;0,1,IF(Dissimilarity!ABP17="X",1,0))</f>
        <v>0</v>
      </c>
      <c r="ABQ14">
        <f>IF(SUM(Dissimilarity!ABQ17)&gt;0,1,IF(Dissimilarity!ABQ17="X",1,0))</f>
        <v>0</v>
      </c>
      <c r="ABR14">
        <f>IF(SUM(Dissimilarity!ABR17)&gt;0,1,IF(Dissimilarity!ABR17="X",1,0))</f>
        <v>0</v>
      </c>
      <c r="ABS14">
        <f>IF(SUM(Dissimilarity!ABS17)&gt;0,1,IF(Dissimilarity!ABS17="X",1,0))</f>
        <v>0</v>
      </c>
      <c r="ABT14">
        <f>IF(SUM(Dissimilarity!ABT17)&gt;0,1,IF(Dissimilarity!ABT17="X",1,0))</f>
        <v>0</v>
      </c>
      <c r="ABU14">
        <f>IF(SUM(Dissimilarity!ABU17)&gt;0,1,IF(Dissimilarity!ABU17="X",1,0))</f>
        <v>0</v>
      </c>
      <c r="ABV14">
        <f>IF(SUM(Dissimilarity!ABV17)&gt;0,1,IF(Dissimilarity!ABV17="X",1,0))</f>
        <v>0</v>
      </c>
      <c r="ABW14">
        <f>IF(SUM(Dissimilarity!ABW17)&gt;0,1,IF(Dissimilarity!ABW17="X",1,0))</f>
        <v>0</v>
      </c>
      <c r="ABX14">
        <f>IF(SUM(Dissimilarity!ABX17)&gt;0,1,IF(Dissimilarity!ABX17="X",1,0))</f>
        <v>0</v>
      </c>
      <c r="ABY14">
        <f>IF(SUM(Dissimilarity!ABY17)&gt;0,1,IF(Dissimilarity!ABY17="X",1,0))</f>
        <v>0</v>
      </c>
      <c r="ABZ14">
        <f>IF(SUM(Dissimilarity!ABZ17)&gt;0,1,IF(Dissimilarity!ABZ17="X",1,0))</f>
        <v>0</v>
      </c>
      <c r="ACA14">
        <f>IF(SUM(Dissimilarity!ACA17)&gt;0,1,IF(Dissimilarity!ACA17="X",1,0))</f>
        <v>0</v>
      </c>
      <c r="ACB14">
        <f>IF(SUM(Dissimilarity!ACB17)&gt;0,1,IF(Dissimilarity!ACB17="X",1,0))</f>
        <v>0</v>
      </c>
      <c r="ACC14">
        <f>IF(SUM(Dissimilarity!ACC17)&gt;0,1,IF(Dissimilarity!ACC17="X",1,0))</f>
        <v>0</v>
      </c>
      <c r="ACD14">
        <f>IF(SUM(Dissimilarity!ACD17)&gt;0,1,IF(Dissimilarity!ACD17="X",1,0))</f>
        <v>0</v>
      </c>
      <c r="ACE14">
        <f>IF(SUM(Dissimilarity!ACE17)&gt;0,1,IF(Dissimilarity!ACE17="X",1,0))</f>
        <v>0</v>
      </c>
      <c r="ACF14">
        <f>IF(SUM(Dissimilarity!ACF17)&gt;0,1,IF(Dissimilarity!ACF17="X",1,0))</f>
        <v>0</v>
      </c>
      <c r="ACG14">
        <f>IF(SUM(Dissimilarity!ACG17)&gt;0,1,IF(Dissimilarity!ACG17="X",1,0))</f>
        <v>0</v>
      </c>
      <c r="ACH14">
        <f>IF(SUM(Dissimilarity!ACH17)&gt;0,1,IF(Dissimilarity!ACH17="X",1,0))</f>
        <v>0</v>
      </c>
      <c r="ACI14">
        <f>IF(SUM(Dissimilarity!ACI17)&gt;0,1,IF(Dissimilarity!ACI17="X",1,0))</f>
        <v>0</v>
      </c>
      <c r="ACJ14">
        <f>IF(SUM(Dissimilarity!ACJ17)&gt;0,1,IF(Dissimilarity!ACJ17="X",1,0))</f>
        <v>0</v>
      </c>
      <c r="ACK14">
        <f>IF(SUM(Dissimilarity!ACK17)&gt;0,1,IF(Dissimilarity!ACK17="X",1,0))</f>
        <v>0</v>
      </c>
      <c r="ACL14">
        <f>IF(SUM(Dissimilarity!ACL17)&gt;0,1,IF(Dissimilarity!ACL17="X",1,0))</f>
        <v>0</v>
      </c>
      <c r="ACM14">
        <f>IF(SUM(Dissimilarity!ACM17)&gt;0,1,IF(Dissimilarity!ACM17="X",1,0))</f>
        <v>1</v>
      </c>
      <c r="ACN14">
        <f>IF(SUM(Dissimilarity!ACN17)&gt;0,1,IF(Dissimilarity!ACN17="X",1,0))</f>
        <v>0</v>
      </c>
      <c r="ACO14">
        <f>IF(SUM(Dissimilarity!ACO17)&gt;0,1,IF(Dissimilarity!ACO17="X",1,0))</f>
        <v>0</v>
      </c>
      <c r="ACP14">
        <f>IF(SUM(Dissimilarity!ACP17)&gt;0,1,IF(Dissimilarity!ACP17="X",1,0))</f>
        <v>0</v>
      </c>
      <c r="ACQ14">
        <f>IF(SUM(Dissimilarity!ACQ17)&gt;0,1,IF(Dissimilarity!ACQ17="X",1,0))</f>
        <v>0</v>
      </c>
      <c r="ACR14">
        <f>IF(SUM(Dissimilarity!ACR17)&gt;0,1,IF(Dissimilarity!ACR17="X",1,0))</f>
        <v>0</v>
      </c>
      <c r="ACS14">
        <f>IF(SUM(Dissimilarity!ACS17)&gt;0,1,IF(Dissimilarity!ACS17="X",1,0))</f>
        <v>0</v>
      </c>
      <c r="ACT14">
        <f>IF(SUM(Dissimilarity!ACT17)&gt;0,1,IF(Dissimilarity!ACT17="X",1,0))</f>
        <v>0</v>
      </c>
      <c r="ACU14">
        <f>IF(SUM(Dissimilarity!ACU17)&gt;0,1,IF(Dissimilarity!ACU17="X",1,0))</f>
        <v>0</v>
      </c>
      <c r="ACV14">
        <f>IF(SUM(Dissimilarity!ACV17)&gt;0,1,IF(Dissimilarity!ACV17="X",1,0))</f>
        <v>0</v>
      </c>
      <c r="ACW14">
        <f>IF(SUM(Dissimilarity!ACW17)&gt;0,1,IF(Dissimilarity!ACW17="X",1,0))</f>
        <v>0</v>
      </c>
      <c r="ACX14">
        <f>IF(SUM(Dissimilarity!ACX17)&gt;0,1,IF(Dissimilarity!ACX17="X",1,0))</f>
        <v>0</v>
      </c>
      <c r="ACY14">
        <f>IF(SUM(Dissimilarity!ACY17)&gt;0,1,IF(Dissimilarity!ACY17="X",1,0))</f>
        <v>0</v>
      </c>
      <c r="ACZ14">
        <f>IF(SUM(Dissimilarity!ACZ17)&gt;0,1,IF(Dissimilarity!ACZ17="X",1,0))</f>
        <v>0</v>
      </c>
      <c r="ADA14">
        <f>IF(SUM(Dissimilarity!ADA17)&gt;0,1,IF(Dissimilarity!ADA17="X",1,0))</f>
        <v>0</v>
      </c>
      <c r="ADB14">
        <f>IF(SUM(Dissimilarity!ADB17)&gt;0,1,IF(Dissimilarity!ADB17="X",1,0))</f>
        <v>0</v>
      </c>
      <c r="ADC14">
        <f>IF(SUM(Dissimilarity!ADC17)&gt;0,1,IF(Dissimilarity!ADC17="X",1,0))</f>
        <v>0</v>
      </c>
      <c r="ADD14">
        <f>IF(SUM(Dissimilarity!ADD17)&gt;0,1,IF(Dissimilarity!ADD17="X",1,0))</f>
        <v>0</v>
      </c>
      <c r="ADE14">
        <f>IF(SUM(Dissimilarity!ADE17)&gt;0,1,IF(Dissimilarity!ADE17="X",1,0))</f>
        <v>0</v>
      </c>
      <c r="ADF14">
        <f>IF(SUM(Dissimilarity!ADF17)&gt;0,1,IF(Dissimilarity!ADF17="X",1,0))</f>
        <v>0</v>
      </c>
      <c r="ADG14">
        <f>IF(SUM(Dissimilarity!ADG17)&gt;0,1,IF(Dissimilarity!ADG17="X",1,0))</f>
        <v>0</v>
      </c>
      <c r="ADH14">
        <f>IF(SUM(Dissimilarity!ADH17)&gt;0,1,IF(Dissimilarity!ADH17="X",1,0))</f>
        <v>0</v>
      </c>
      <c r="ADI14">
        <f>IF(SUM(Dissimilarity!ADI17)&gt;0,1,IF(Dissimilarity!ADI17="X",1,0))</f>
        <v>0</v>
      </c>
      <c r="ADJ14">
        <f>IF(SUM(Dissimilarity!ADJ17)&gt;0,1,IF(Dissimilarity!ADJ17="X",1,0))</f>
        <v>0</v>
      </c>
      <c r="ADK14">
        <f>IF(SUM(Dissimilarity!ADK17)&gt;0,1,IF(Dissimilarity!ADK17="X",1,0))</f>
        <v>0</v>
      </c>
      <c r="ADL14">
        <f>IF(SUM(Dissimilarity!ADL17)&gt;0,1,IF(Dissimilarity!ADL17="X",1,0))</f>
        <v>0</v>
      </c>
      <c r="ADM14">
        <f>IF(SUM(Dissimilarity!ADM17)&gt;0,1,IF(Dissimilarity!ADM17="X",1,0))</f>
        <v>0</v>
      </c>
      <c r="ADN14">
        <f>IF(SUM(Dissimilarity!ADN17)&gt;0,1,IF(Dissimilarity!ADN17="X",1,0))</f>
        <v>0</v>
      </c>
      <c r="ADO14">
        <f>IF(SUM(Dissimilarity!ADO17)&gt;0,1,IF(Dissimilarity!ADO17="X",1,0))</f>
        <v>0</v>
      </c>
      <c r="ADP14">
        <f>IF(SUM(Dissimilarity!ADP17)&gt;0,1,IF(Dissimilarity!ADP17="X",1,0))</f>
        <v>0</v>
      </c>
      <c r="ADQ14">
        <f>IF(SUM(Dissimilarity!ADQ17)&gt;0,1,IF(Dissimilarity!ADQ17="X",1,0))</f>
        <v>0</v>
      </c>
      <c r="ADR14">
        <f>IF(SUM(Dissimilarity!ADR17)&gt;0,1,IF(Dissimilarity!ADR17="X",1,0))</f>
        <v>0</v>
      </c>
      <c r="ADS14">
        <f>IF(SUM(Dissimilarity!ADS17)&gt;0,1,IF(Dissimilarity!ADS17="X",1,0))</f>
        <v>1</v>
      </c>
      <c r="ADT14">
        <f>IF(SUM(Dissimilarity!ADT17)&gt;0,1,IF(Dissimilarity!ADT17="X",1,0))</f>
        <v>0</v>
      </c>
      <c r="ADU14">
        <f>IF(SUM(Dissimilarity!ADU17)&gt;0,1,IF(Dissimilarity!ADU17="X",1,0))</f>
        <v>0</v>
      </c>
      <c r="ADV14">
        <f>IF(SUM(Dissimilarity!ADV17)&gt;0,1,IF(Dissimilarity!ADV17="X",1,0))</f>
        <v>0</v>
      </c>
      <c r="ADW14">
        <f>IF(SUM(Dissimilarity!ADW17)&gt;0,1,IF(Dissimilarity!ADW17="X",1,0))</f>
        <v>0</v>
      </c>
      <c r="ADX14">
        <f>IF(SUM(Dissimilarity!ADX17)&gt;0,1,IF(Dissimilarity!ADX17="X",1,0))</f>
        <v>0</v>
      </c>
      <c r="ADY14">
        <f>IF(SUM(Dissimilarity!ADY17)&gt;0,1,IF(Dissimilarity!ADY17="X",1,0))</f>
        <v>0</v>
      </c>
      <c r="ADZ14">
        <f>IF(SUM(Dissimilarity!ADZ17)&gt;0,1,IF(Dissimilarity!ADZ17="X",1,0))</f>
        <v>0</v>
      </c>
      <c r="AEA14">
        <f>IF(SUM(Dissimilarity!AEA17)&gt;0,1,IF(Dissimilarity!AEA17="X",1,0))</f>
        <v>0</v>
      </c>
      <c r="AEB14">
        <f>IF(SUM(Dissimilarity!AEB17)&gt;0,1,IF(Dissimilarity!AEB17="X",1,0))</f>
        <v>0</v>
      </c>
      <c r="AEC14">
        <f>IF(SUM(Dissimilarity!AEC17)&gt;0,1,IF(Dissimilarity!AEC17="X",1,0))</f>
        <v>0</v>
      </c>
      <c r="AED14">
        <f>IF(SUM(Dissimilarity!AED17)&gt;0,1,IF(Dissimilarity!AED17="X",1,0))</f>
        <v>0</v>
      </c>
      <c r="AEE14">
        <f>IF(SUM(Dissimilarity!AEE17)&gt;0,1,IF(Dissimilarity!AEE17="X",1,0))</f>
        <v>0</v>
      </c>
      <c r="AEF14">
        <f>IF(SUM(Dissimilarity!AEF17)&gt;0,1,IF(Dissimilarity!AEF17="X",1,0))</f>
        <v>0</v>
      </c>
      <c r="AEG14">
        <f>IF(SUM(Dissimilarity!AEG17)&gt;0,1,IF(Dissimilarity!AEG17="X",1,0))</f>
        <v>0</v>
      </c>
      <c r="AEH14">
        <f>IF(SUM(Dissimilarity!AEH17)&gt;0,1,IF(Dissimilarity!AEH17="X",1,0))</f>
        <v>0</v>
      </c>
      <c r="AEI14">
        <f>IF(SUM(Dissimilarity!AEI17)&gt;0,1,IF(Dissimilarity!AEI17="X",1,0))</f>
        <v>0</v>
      </c>
      <c r="AEJ14">
        <f>IF(SUM(Dissimilarity!AEJ17)&gt;0,1,IF(Dissimilarity!AEJ17="X",1,0))</f>
        <v>0</v>
      </c>
      <c r="AEK14">
        <f>IF(SUM(Dissimilarity!AEK17)&gt;0,1,IF(Dissimilarity!AEK17="X",1,0))</f>
        <v>0</v>
      </c>
      <c r="AEL14">
        <f>IF(SUM(Dissimilarity!AEL17)&gt;0,1,IF(Dissimilarity!AEL17="X",1,0))</f>
        <v>0</v>
      </c>
      <c r="AEM14">
        <f>IF(SUM(Dissimilarity!AEM17)&gt;0,1,IF(Dissimilarity!AEM17="X",1,0))</f>
        <v>0</v>
      </c>
      <c r="AEN14">
        <f>IF(SUM(Dissimilarity!AEN17)&gt;0,1,IF(Dissimilarity!AEN17="X",1,0))</f>
        <v>0</v>
      </c>
      <c r="AEO14">
        <f>IF(SUM(Dissimilarity!AEO17)&gt;0,1,IF(Dissimilarity!AEO17="X",1,0))</f>
        <v>0</v>
      </c>
      <c r="AEP14">
        <f>IF(SUM(Dissimilarity!AEP17)&gt;0,1,IF(Dissimilarity!AEP17="X",1,0))</f>
        <v>0</v>
      </c>
      <c r="AEQ14">
        <f>IF(SUM(Dissimilarity!AEQ17)&gt;0,1,IF(Dissimilarity!AEQ17="X",1,0))</f>
        <v>0</v>
      </c>
      <c r="AER14">
        <f>IF(SUM(Dissimilarity!AER17)&gt;0,1,IF(Dissimilarity!AER17="X",1,0))</f>
        <v>0</v>
      </c>
      <c r="AES14">
        <f>IF(SUM(Dissimilarity!AES17)&gt;0,1,IF(Dissimilarity!AES17="X",1,0))</f>
        <v>0</v>
      </c>
      <c r="AET14">
        <f>IF(SUM(Dissimilarity!AET17)&gt;0,1,IF(Dissimilarity!AET17="X",1,0))</f>
        <v>0</v>
      </c>
      <c r="AEU14">
        <f>IF(SUM(Dissimilarity!AEU17)&gt;0,1,IF(Dissimilarity!AEU17="X",1,0))</f>
        <v>0</v>
      </c>
      <c r="AEV14">
        <f>IF(SUM(Dissimilarity!AEV17)&gt;0,1,IF(Dissimilarity!AEV17="X",1,0))</f>
        <v>0</v>
      </c>
      <c r="AEW14">
        <f>IF(SUM(Dissimilarity!AEW17)&gt;0,1,IF(Dissimilarity!AEW17="X",1,0))</f>
        <v>0</v>
      </c>
      <c r="AEX14">
        <f>IF(SUM(Dissimilarity!AEX17)&gt;0,1,IF(Dissimilarity!AEX17="X",1,0))</f>
        <v>0</v>
      </c>
      <c r="AEY14">
        <f>IF(SUM(Dissimilarity!AEY17)&gt;0,1,IF(Dissimilarity!AEY17="X",1,0))</f>
        <v>0</v>
      </c>
      <c r="AEZ14">
        <f>IF(SUM(Dissimilarity!AEZ17)&gt;0,1,IF(Dissimilarity!AEZ17="X",1,0))</f>
        <v>0</v>
      </c>
      <c r="AFA14">
        <f>IF(SUM(Dissimilarity!AFA17)&gt;0,1,IF(Dissimilarity!AFA17="X",1,0))</f>
        <v>0</v>
      </c>
      <c r="AFB14">
        <f>IF(SUM(Dissimilarity!AFB17)&gt;0,1,IF(Dissimilarity!AFB17="X",1,0))</f>
        <v>0</v>
      </c>
      <c r="AFC14">
        <f>IF(SUM(Dissimilarity!AFC17)&gt;0,1,IF(Dissimilarity!AFC17="X",1,0))</f>
        <v>0</v>
      </c>
      <c r="AFD14">
        <f>IF(SUM(Dissimilarity!AFD17)&gt;0,1,IF(Dissimilarity!AFD17="X",1,0))</f>
        <v>0</v>
      </c>
      <c r="AFE14">
        <f>IF(SUM(Dissimilarity!AFE17)&gt;0,1,IF(Dissimilarity!AFE17="X",1,0))</f>
        <v>0</v>
      </c>
      <c r="AFF14">
        <f>IF(SUM(Dissimilarity!AFF17)&gt;0,1,IF(Dissimilarity!AFF17="X",1,0))</f>
        <v>0</v>
      </c>
      <c r="AFG14">
        <f>IF(SUM(Dissimilarity!AFG17)&gt;0,1,IF(Dissimilarity!AFG17="X",1,0))</f>
        <v>0</v>
      </c>
      <c r="AFH14">
        <f>IF(SUM(Dissimilarity!AFH17)&gt;0,1,IF(Dissimilarity!AFH17="X",1,0))</f>
        <v>0</v>
      </c>
      <c r="AFI14">
        <f>IF(SUM(Dissimilarity!AFI17)&gt;0,1,IF(Dissimilarity!AFI17="X",1,0))</f>
        <v>0</v>
      </c>
      <c r="AFJ14">
        <f>IF(SUM(Dissimilarity!AFJ17)&gt;0,1,IF(Dissimilarity!AFJ17="X",1,0))</f>
        <v>0</v>
      </c>
      <c r="AFK14">
        <f>IF(SUM(Dissimilarity!AFK17)&gt;0,1,IF(Dissimilarity!AFK17="X",1,0))</f>
        <v>0</v>
      </c>
      <c r="AFL14">
        <f>IF(SUM(Dissimilarity!AFL17)&gt;0,1,IF(Dissimilarity!AFL17="X",1,0))</f>
        <v>0</v>
      </c>
      <c r="AFM14">
        <f>IF(SUM(Dissimilarity!AFM17)&gt;0,1,IF(Dissimilarity!AFM17="X",1,0))</f>
        <v>0</v>
      </c>
      <c r="AFN14">
        <f>IF(SUM(Dissimilarity!AFN17)&gt;0,1,IF(Dissimilarity!AFN17="X",1,0))</f>
        <v>0</v>
      </c>
      <c r="AFO14">
        <f>IF(SUM(Dissimilarity!AFO17)&gt;0,1,IF(Dissimilarity!AFO17="X",1,0))</f>
        <v>0</v>
      </c>
      <c r="AFP14">
        <f>IF(SUM(Dissimilarity!AFP17)&gt;0,1,IF(Dissimilarity!AFP17="X",1,0))</f>
        <v>0</v>
      </c>
      <c r="AFQ14">
        <f>IF(SUM(Dissimilarity!AFQ17)&gt;0,1,IF(Dissimilarity!AFQ17="X",1,0))</f>
        <v>0</v>
      </c>
      <c r="AFR14">
        <f>IF(SUM(Dissimilarity!AFR17)&gt;0,1,IF(Dissimilarity!AFR17="X",1,0))</f>
        <v>0</v>
      </c>
      <c r="AFS14">
        <f>IF(SUM(Dissimilarity!AFS17)&gt;0,1,IF(Dissimilarity!AFS17="X",1,0))</f>
        <v>0</v>
      </c>
      <c r="AFT14">
        <f>IF(SUM(Dissimilarity!AFT17)&gt;0,1,IF(Dissimilarity!AFT17="X",1,0))</f>
        <v>0</v>
      </c>
      <c r="AFU14">
        <f>IF(SUM(Dissimilarity!AFU17)&gt;0,1,IF(Dissimilarity!AFU17="X",1,0))</f>
        <v>0</v>
      </c>
      <c r="AFV14">
        <f>IF(SUM(Dissimilarity!AFV17)&gt;0,1,IF(Dissimilarity!AFV17="X",1,0))</f>
        <v>0</v>
      </c>
      <c r="AFW14">
        <f>IF(SUM(Dissimilarity!AFW17)&gt;0,1,IF(Dissimilarity!AFW17="X",1,0))</f>
        <v>0</v>
      </c>
      <c r="AFX14">
        <f>IF(SUM(Dissimilarity!AFX17)&gt;0,1,IF(Dissimilarity!AFX17="X",1,0))</f>
        <v>0</v>
      </c>
      <c r="AFY14">
        <f>IF(SUM(Dissimilarity!AFY17)&gt;0,1,IF(Dissimilarity!AFY17="X",1,0))</f>
        <v>0</v>
      </c>
      <c r="AFZ14">
        <f>IF(SUM(Dissimilarity!AFZ17)&gt;0,1,IF(Dissimilarity!AFZ17="X",1,0))</f>
        <v>0</v>
      </c>
      <c r="AGA14">
        <f>IF(SUM(Dissimilarity!AGA17)&gt;0,1,IF(Dissimilarity!AGA17="X",1,0))</f>
        <v>0</v>
      </c>
      <c r="AGB14">
        <f>IF(SUM(Dissimilarity!AGB17)&gt;0,1,IF(Dissimilarity!AGB17="X",1,0))</f>
        <v>0</v>
      </c>
      <c r="AGC14">
        <f>IF(SUM(Dissimilarity!AGC17)&gt;0,1,IF(Dissimilarity!AGC17="X",1,0))</f>
        <v>0</v>
      </c>
      <c r="AGD14">
        <f>IF(SUM(Dissimilarity!AGD17)&gt;0,1,IF(Dissimilarity!AGD17="X",1,0))</f>
        <v>0</v>
      </c>
      <c r="AGE14">
        <f>IF(SUM(Dissimilarity!AGE17)&gt;0,1,IF(Dissimilarity!AGE17="X",1,0))</f>
        <v>0</v>
      </c>
      <c r="AGF14">
        <f>IF(SUM(Dissimilarity!AGF17)&gt;0,1,IF(Dissimilarity!AGF17="X",1,0))</f>
        <v>0</v>
      </c>
      <c r="AGG14">
        <f>IF(SUM(Dissimilarity!AGG17)&gt;0,1,IF(Dissimilarity!AGG17="X",1,0))</f>
        <v>0</v>
      </c>
      <c r="AGH14">
        <f>IF(SUM(Dissimilarity!AGH17)&gt;0,1,IF(Dissimilarity!AGH17="X",1,0))</f>
        <v>0</v>
      </c>
      <c r="AGI14">
        <f>IF(SUM(Dissimilarity!AGI17)&gt;0,1,IF(Dissimilarity!AGI17="X",1,0))</f>
        <v>0</v>
      </c>
      <c r="AGJ14">
        <f>IF(SUM(Dissimilarity!AGJ17)&gt;0,1,IF(Dissimilarity!AGJ17="X",1,0))</f>
        <v>0</v>
      </c>
      <c r="AGK14">
        <f>IF(SUM(Dissimilarity!AGK17)&gt;0,1,IF(Dissimilarity!AGK17="X",1,0))</f>
        <v>0</v>
      </c>
      <c r="AGL14">
        <f>IF(SUM(Dissimilarity!AGL17)&gt;0,1,IF(Dissimilarity!AGL17="X",1,0))</f>
        <v>0</v>
      </c>
      <c r="AGM14">
        <f>IF(SUM(Dissimilarity!AGM17)&gt;0,1,IF(Dissimilarity!AGM17="X",1,0))</f>
        <v>0</v>
      </c>
      <c r="AGN14">
        <f>IF(SUM(Dissimilarity!AGN17)&gt;0,1,IF(Dissimilarity!AGN17="X",1,0))</f>
        <v>0</v>
      </c>
      <c r="AGO14">
        <f>IF(SUM(Dissimilarity!AGO17)&gt;0,1,IF(Dissimilarity!AGO17="X",1,0))</f>
        <v>0</v>
      </c>
      <c r="AGP14">
        <f>IF(SUM(Dissimilarity!AGP17)&gt;0,1,IF(Dissimilarity!AGP17="X",1,0))</f>
        <v>0</v>
      </c>
      <c r="AGQ14">
        <f>IF(SUM(Dissimilarity!AGQ17)&gt;0,1,IF(Dissimilarity!AGQ17="X",1,0))</f>
        <v>0</v>
      </c>
      <c r="AGR14">
        <f>IF(SUM(Dissimilarity!AGR17)&gt;0,1,IF(Dissimilarity!AGR17="X",1,0))</f>
        <v>0</v>
      </c>
      <c r="AGS14">
        <f>IF(SUM(Dissimilarity!AGS17)&gt;0,1,IF(Dissimilarity!AGS17="X",1,0))</f>
        <v>0</v>
      </c>
      <c r="AGT14">
        <f>IF(SUM(Dissimilarity!AGT17)&gt;0,1,IF(Dissimilarity!AGT17="X",1,0))</f>
        <v>0</v>
      </c>
      <c r="AGU14">
        <f>IF(SUM(Dissimilarity!AGU17)&gt;0,1,IF(Dissimilarity!AGU17="X",1,0))</f>
        <v>0</v>
      </c>
      <c r="AGV14">
        <f>IF(SUM(Dissimilarity!AGV17)&gt;0,1,IF(Dissimilarity!AGV17="X",1,0))</f>
        <v>0</v>
      </c>
      <c r="AGW14">
        <f>IF(SUM(Dissimilarity!AGW17)&gt;0,1,IF(Dissimilarity!AGW17="X",1,0))</f>
        <v>0</v>
      </c>
      <c r="AGX14">
        <f>IF(SUM(Dissimilarity!AGX17)&gt;0,1,IF(Dissimilarity!AGX17="X",1,0))</f>
        <v>0</v>
      </c>
      <c r="AGY14">
        <f>IF(SUM(Dissimilarity!AGY17)&gt;0,1,IF(Dissimilarity!AGY17="X",1,0))</f>
        <v>0</v>
      </c>
      <c r="AGZ14">
        <f>IF(SUM(Dissimilarity!AGZ17)&gt;0,1,IF(Dissimilarity!AGZ17="X",1,0))</f>
        <v>0</v>
      </c>
      <c r="AHA14">
        <f>IF(SUM(Dissimilarity!AHA17)&gt;0,1,IF(Dissimilarity!AHA17="X",1,0))</f>
        <v>0</v>
      </c>
      <c r="AHB14">
        <f>IF(SUM(Dissimilarity!AHB17)&gt;0,1,IF(Dissimilarity!AHB17="X",1,0))</f>
        <v>0</v>
      </c>
      <c r="AHC14">
        <f>IF(SUM(Dissimilarity!AHC17)&gt;0,1,IF(Dissimilarity!AHC17="X",1,0))</f>
        <v>0</v>
      </c>
      <c r="AHD14">
        <f>IF(SUM(Dissimilarity!AHD17)&gt;0,1,IF(Dissimilarity!AHD17="X",1,0))</f>
        <v>1</v>
      </c>
      <c r="AHE14">
        <f>IF(SUM(Dissimilarity!AHE17)&gt;0,1,IF(Dissimilarity!AHE17="X",1,0))</f>
        <v>0</v>
      </c>
      <c r="AHF14">
        <f>IF(SUM(Dissimilarity!AHF17)&gt;0,1,IF(Dissimilarity!AHF17="X",1,0))</f>
        <v>0</v>
      </c>
      <c r="AHG14">
        <f>IF(SUM(Dissimilarity!AHG17)&gt;0,1,IF(Dissimilarity!AHG17="X",1,0))</f>
        <v>0</v>
      </c>
      <c r="AHH14">
        <f>IF(SUM(Dissimilarity!AHH17)&gt;0,1,IF(Dissimilarity!AHH17="X",1,0))</f>
        <v>0</v>
      </c>
      <c r="AHI14">
        <f>IF(SUM(Dissimilarity!AHI17)&gt;0,1,IF(Dissimilarity!AHI17="X",1,0))</f>
        <v>0</v>
      </c>
      <c r="AHJ14">
        <f>IF(SUM(Dissimilarity!AHJ17)&gt;0,1,IF(Dissimilarity!AHJ17="X",1,0))</f>
        <v>0</v>
      </c>
      <c r="AHK14">
        <f>IF(SUM(Dissimilarity!AHK17)&gt;0,1,IF(Dissimilarity!AHK17="X",1,0))</f>
        <v>0</v>
      </c>
      <c r="AHL14">
        <f>IF(SUM(Dissimilarity!AHL17)&gt;0,1,IF(Dissimilarity!AHL17="X",1,0))</f>
        <v>0</v>
      </c>
      <c r="AHM14">
        <f>IF(SUM(Dissimilarity!AHM17)&gt;0,1,IF(Dissimilarity!AHM17="X",1,0))</f>
        <v>0</v>
      </c>
      <c r="AHN14">
        <f>IF(SUM(Dissimilarity!AHN17)&gt;0,1,IF(Dissimilarity!AHN17="X",1,0))</f>
        <v>0</v>
      </c>
      <c r="AHO14">
        <f>IF(SUM(Dissimilarity!AHO17)&gt;0,1,IF(Dissimilarity!AHO17="X",1,0))</f>
        <v>0</v>
      </c>
      <c r="AHP14">
        <f>IF(SUM(Dissimilarity!AHP17)&gt;0,1,IF(Dissimilarity!AHP17="X",1,0))</f>
        <v>0</v>
      </c>
      <c r="AHQ14">
        <f>IF(SUM(Dissimilarity!AHQ17)&gt;0,1,IF(Dissimilarity!AHQ17="X",1,0))</f>
        <v>0</v>
      </c>
      <c r="AHR14">
        <f>IF(SUM(Dissimilarity!AHR17)&gt;0,1,IF(Dissimilarity!AHR17="X",1,0))</f>
        <v>0</v>
      </c>
      <c r="AHS14">
        <f>IF(SUM(Dissimilarity!AHS17)&gt;0,1,IF(Dissimilarity!AHS17="X",1,0))</f>
        <v>0</v>
      </c>
      <c r="AHT14">
        <f>IF(SUM(Dissimilarity!AHT17)&gt;0,1,IF(Dissimilarity!AHT17="X",1,0))</f>
        <v>0</v>
      </c>
      <c r="AHU14">
        <f>IF(SUM(Dissimilarity!AHU17)&gt;0,1,IF(Dissimilarity!AHU17="X",1,0))</f>
        <v>0</v>
      </c>
      <c r="AHV14">
        <f>IF(SUM(Dissimilarity!AHV17)&gt;0,1,IF(Dissimilarity!AHV17="X",1,0))</f>
        <v>0</v>
      </c>
      <c r="AHW14">
        <f>IF(SUM(Dissimilarity!AHW17)&gt;0,1,IF(Dissimilarity!AHW17="X",1,0))</f>
        <v>0</v>
      </c>
      <c r="AHX14">
        <f>IF(SUM(Dissimilarity!AHX17)&gt;0,1,IF(Dissimilarity!AHX17="X",1,0))</f>
        <v>0</v>
      </c>
      <c r="AHY14">
        <f>IF(SUM(Dissimilarity!AHY17)&gt;0,1,IF(Dissimilarity!AHY17="X",1,0))</f>
        <v>0</v>
      </c>
      <c r="AHZ14">
        <f>IF(SUM(Dissimilarity!AHZ17)&gt;0,1,IF(Dissimilarity!AHZ17="X",1,0))</f>
        <v>0</v>
      </c>
      <c r="AIA14">
        <f>IF(SUM(Dissimilarity!AIA17)&gt;0,1,IF(Dissimilarity!AIA17="X",1,0))</f>
        <v>0</v>
      </c>
      <c r="AIB14">
        <f>IF(SUM(Dissimilarity!AIB17)&gt;0,1,IF(Dissimilarity!AIB17="X",1,0))</f>
        <v>0</v>
      </c>
      <c r="AIC14">
        <f>IF(SUM(Dissimilarity!AIC17)&gt;0,1,IF(Dissimilarity!AIC17="X",1,0))</f>
        <v>0</v>
      </c>
      <c r="AID14">
        <f>IF(SUM(Dissimilarity!AID17)&gt;0,1,IF(Dissimilarity!AID17="X",1,0))</f>
        <v>0</v>
      </c>
      <c r="AIE14">
        <f>IF(SUM(Dissimilarity!AIE17)&gt;0,1,IF(Dissimilarity!AIE17="X",1,0))</f>
        <v>0</v>
      </c>
      <c r="AIF14">
        <f>IF(SUM(Dissimilarity!AIF17)&gt;0,1,IF(Dissimilarity!AIF17="X",1,0))</f>
        <v>0</v>
      </c>
      <c r="AIG14">
        <f>IF(SUM(Dissimilarity!AIG17)&gt;0,1,IF(Dissimilarity!AIG17="X",1,0))</f>
        <v>0</v>
      </c>
      <c r="AIH14">
        <f>IF(SUM(Dissimilarity!AIH17)&gt;0,1,IF(Dissimilarity!AIH17="X",1,0))</f>
        <v>0</v>
      </c>
      <c r="AII14">
        <f>IF(SUM(Dissimilarity!AII17)&gt;0,1,IF(Dissimilarity!AII17="X",1,0))</f>
        <v>0</v>
      </c>
      <c r="AIJ14">
        <f>IF(SUM(Dissimilarity!AIJ17)&gt;0,1,IF(Dissimilarity!AIJ17="X",1,0))</f>
        <v>0</v>
      </c>
      <c r="AIK14">
        <f>IF(SUM(Dissimilarity!AIK17)&gt;0,1,IF(Dissimilarity!AIK17="X",1,0))</f>
        <v>0</v>
      </c>
      <c r="AIL14">
        <f>IF(SUM(Dissimilarity!AIL17)&gt;0,1,IF(Dissimilarity!AIL17="X",1,0))</f>
        <v>0</v>
      </c>
      <c r="AIM14">
        <f>IF(SUM(Dissimilarity!AIM17)&gt;0,1,IF(Dissimilarity!AIM17="X",1,0))</f>
        <v>0</v>
      </c>
      <c r="AIN14">
        <f>IF(SUM(Dissimilarity!AIN17)&gt;0,1,IF(Dissimilarity!AIN17="X",1,0))</f>
        <v>0</v>
      </c>
      <c r="AIO14">
        <f>IF(SUM(Dissimilarity!AIO17)&gt;0,1,IF(Dissimilarity!AIO17="X",1,0))</f>
        <v>0</v>
      </c>
      <c r="AIP14">
        <f>IF(SUM(Dissimilarity!AIP17)&gt;0,1,IF(Dissimilarity!AIP17="X",1,0))</f>
        <v>0</v>
      </c>
      <c r="AIQ14">
        <f>IF(SUM(Dissimilarity!AIQ17)&gt;0,1,IF(Dissimilarity!AIQ17="X",1,0))</f>
        <v>0</v>
      </c>
      <c r="AIR14">
        <f>IF(SUM(Dissimilarity!AIR17)&gt;0,1,IF(Dissimilarity!AIR17="X",1,0))</f>
        <v>0</v>
      </c>
      <c r="AIS14">
        <f>IF(SUM(Dissimilarity!AIS17)&gt;0,1,IF(Dissimilarity!AIS17="X",1,0))</f>
        <v>0</v>
      </c>
      <c r="AIT14">
        <f>IF(SUM(Dissimilarity!AIT17)&gt;0,1,IF(Dissimilarity!AIT17="X",1,0))</f>
        <v>0</v>
      </c>
      <c r="AIU14">
        <f>IF(SUM(Dissimilarity!AIU17)&gt;0,1,IF(Dissimilarity!AIU17="X",1,0))</f>
        <v>0</v>
      </c>
      <c r="AIV14">
        <f>IF(SUM(Dissimilarity!AIV17)&gt;0,1,IF(Dissimilarity!AIV17="X",1,0))</f>
        <v>0</v>
      </c>
      <c r="AIW14">
        <f>IF(SUM(Dissimilarity!AIW17)&gt;0,1,IF(Dissimilarity!AIW17="X",1,0))</f>
        <v>0</v>
      </c>
      <c r="AIX14">
        <f>IF(SUM(Dissimilarity!AIX17)&gt;0,1,IF(Dissimilarity!AIX17="X",1,0))</f>
        <v>0</v>
      </c>
      <c r="AIY14">
        <f>IF(SUM(Dissimilarity!AIY17)&gt;0,1,IF(Dissimilarity!AIY17="X",1,0))</f>
        <v>0</v>
      </c>
      <c r="AIZ14">
        <f>IF(SUM(Dissimilarity!AIZ17)&gt;0,1,IF(Dissimilarity!AIZ17="X",1,0))</f>
        <v>0</v>
      </c>
      <c r="AJA14">
        <f>IF(SUM(Dissimilarity!AJA17)&gt;0,1,IF(Dissimilarity!AJA17="X",1,0))</f>
        <v>0</v>
      </c>
      <c r="AJB14">
        <f>IF(SUM(Dissimilarity!AJB17)&gt;0,1,IF(Dissimilarity!AJB17="X",1,0))</f>
        <v>1</v>
      </c>
      <c r="AJC14">
        <f>IF(SUM(Dissimilarity!AJC17)&gt;0,1,IF(Dissimilarity!AJC17="X",1,0))</f>
        <v>0</v>
      </c>
      <c r="AJD14">
        <f>IF(SUM(Dissimilarity!AJD17)&gt;0,1,IF(Dissimilarity!AJD17="X",1,0))</f>
        <v>0</v>
      </c>
      <c r="AJE14">
        <f>IF(SUM(Dissimilarity!AJE17)&gt;0,1,IF(Dissimilarity!AJE17="X",1,0))</f>
        <v>0</v>
      </c>
      <c r="AJF14">
        <f>IF(SUM(Dissimilarity!AJF17)&gt;0,1,IF(Dissimilarity!AJF17="X",1,0))</f>
        <v>0</v>
      </c>
      <c r="AJG14">
        <f>IF(SUM(Dissimilarity!AJG17)&gt;0,1,IF(Dissimilarity!AJG17="X",1,0))</f>
        <v>0</v>
      </c>
      <c r="AJH14">
        <f>IF(SUM(Dissimilarity!AJH17)&gt;0,1,IF(Dissimilarity!AJH17="X",1,0))</f>
        <v>0</v>
      </c>
      <c r="AJI14">
        <f>IF(SUM(Dissimilarity!AJI17)&gt;0,1,IF(Dissimilarity!AJI17="X",1,0))</f>
        <v>1</v>
      </c>
      <c r="AJJ14">
        <f>IF(SUM(Dissimilarity!AJJ17)&gt;0,1,IF(Dissimilarity!AJJ17="X",1,0))</f>
        <v>0</v>
      </c>
      <c r="AJK14">
        <f>IF(SUM(Dissimilarity!AJK17)&gt;0,1,IF(Dissimilarity!AJK17="X",1,0))</f>
        <v>0</v>
      </c>
      <c r="AJL14">
        <f>IF(SUM(Dissimilarity!AJL17)&gt;0,1,IF(Dissimilarity!AJL17="X",1,0))</f>
        <v>0</v>
      </c>
      <c r="AJM14">
        <f>IF(SUM(Dissimilarity!AJM17)&gt;0,1,IF(Dissimilarity!AJM17="X",1,0))</f>
        <v>0</v>
      </c>
      <c r="AJN14">
        <f>IF(SUM(Dissimilarity!AJN17)&gt;0,1,IF(Dissimilarity!AJN17="X",1,0))</f>
        <v>0</v>
      </c>
      <c r="AJO14">
        <f>IF(SUM(Dissimilarity!AJO17)&gt;0,1,IF(Dissimilarity!AJO17="X",1,0))</f>
        <v>0</v>
      </c>
      <c r="AJP14">
        <f>IF(SUM(Dissimilarity!AJP17)&gt;0,1,IF(Dissimilarity!AJP17="X",1,0))</f>
        <v>0</v>
      </c>
      <c r="AJQ14">
        <f>IF(SUM(Dissimilarity!AJQ17)&gt;0,1,IF(Dissimilarity!AJQ17="X",1,0))</f>
        <v>0</v>
      </c>
      <c r="AJR14">
        <f>IF(SUM(Dissimilarity!AJR17)&gt;0,1,IF(Dissimilarity!AJR17="X",1,0))</f>
        <v>0</v>
      </c>
      <c r="AJS14">
        <f>IF(SUM(Dissimilarity!AJS17)&gt;0,1,IF(Dissimilarity!AJS17="X",1,0))</f>
        <v>0</v>
      </c>
      <c r="AJT14">
        <f>IF(SUM(Dissimilarity!AJT17)&gt;0,1,IF(Dissimilarity!AJT17="X",1,0))</f>
        <v>0</v>
      </c>
      <c r="AJU14">
        <f>IF(SUM(Dissimilarity!AJU17)&gt;0,1,IF(Dissimilarity!AJU17="X",1,0))</f>
        <v>0</v>
      </c>
      <c r="AJV14">
        <f>IF(SUM(Dissimilarity!AJV17)&gt;0,1,IF(Dissimilarity!AJV17="X",1,0))</f>
        <v>0</v>
      </c>
      <c r="AJW14">
        <f>IF(SUM(Dissimilarity!AJW17)&gt;0,1,IF(Dissimilarity!AJW17="X",1,0))</f>
        <v>0</v>
      </c>
      <c r="AJX14">
        <f>IF(SUM(Dissimilarity!AJX17)&gt;0,1,IF(Dissimilarity!AJX17="X",1,0))</f>
        <v>0</v>
      </c>
      <c r="AJY14">
        <f>IF(SUM(Dissimilarity!AJY17)&gt;0,1,IF(Dissimilarity!AJY17="X",1,0))</f>
        <v>0</v>
      </c>
      <c r="AJZ14">
        <f>IF(SUM(Dissimilarity!AJZ17)&gt;0,1,IF(Dissimilarity!AJZ17="X",1,0))</f>
        <v>0</v>
      </c>
      <c r="AKA14">
        <f>IF(SUM(Dissimilarity!AKA17)&gt;0,1,IF(Dissimilarity!AKA17="X",1,0))</f>
        <v>0</v>
      </c>
      <c r="AKB14">
        <f>IF(SUM(Dissimilarity!AKB17)&gt;0,1,IF(Dissimilarity!AKB17="X",1,0))</f>
        <v>0</v>
      </c>
      <c r="AKC14">
        <f>IF(SUM(Dissimilarity!AKC17)&gt;0,1,IF(Dissimilarity!AKC17="X",1,0))</f>
        <v>0</v>
      </c>
      <c r="AKD14">
        <f>IF(SUM(Dissimilarity!AKD17)&gt;0,1,IF(Dissimilarity!AKD17="X",1,0))</f>
        <v>0</v>
      </c>
      <c r="AKE14">
        <f>IF(SUM(Dissimilarity!AKE17)&gt;0,1,IF(Dissimilarity!AKE17="X",1,0))</f>
        <v>0</v>
      </c>
      <c r="AKF14">
        <f>IF(SUM(Dissimilarity!AKF17)&gt;0,1,IF(Dissimilarity!AKF17="X",1,0))</f>
        <v>0</v>
      </c>
      <c r="AKG14">
        <f>IF(SUM(Dissimilarity!AKG17)&gt;0,1,IF(Dissimilarity!AKG17="X",1,0))</f>
        <v>0</v>
      </c>
      <c r="AKH14">
        <f>IF(SUM(Dissimilarity!AKH17)&gt;0,1,IF(Dissimilarity!AKH17="X",1,0))</f>
        <v>0</v>
      </c>
      <c r="AKI14">
        <f>IF(SUM(Dissimilarity!AKI17)&gt;0,1,IF(Dissimilarity!AKI17="X",1,0))</f>
        <v>0</v>
      </c>
      <c r="AKJ14">
        <f>IF(SUM(Dissimilarity!AKJ17)&gt;0,1,IF(Dissimilarity!AKJ17="X",1,0))</f>
        <v>0</v>
      </c>
      <c r="AKK14">
        <f>IF(SUM(Dissimilarity!AKK17)&gt;0,1,IF(Dissimilarity!AKK17="X",1,0))</f>
        <v>0</v>
      </c>
      <c r="AKL14">
        <f>IF(SUM(Dissimilarity!AKL17)&gt;0,1,IF(Dissimilarity!AKL17="X",1,0))</f>
        <v>0</v>
      </c>
      <c r="AKM14">
        <f>IF(SUM(Dissimilarity!AKM17)&gt;0,1,IF(Dissimilarity!AKM17="X",1,0))</f>
        <v>0</v>
      </c>
      <c r="AKN14">
        <f>IF(SUM(Dissimilarity!AKN17)&gt;0,1,IF(Dissimilarity!AKN17="X",1,0))</f>
        <v>0</v>
      </c>
      <c r="AKO14">
        <f>IF(SUM(Dissimilarity!AKO17)&gt;0,1,IF(Dissimilarity!AKO17="X",1,0))</f>
        <v>0</v>
      </c>
      <c r="AKP14">
        <f>IF(SUM(Dissimilarity!AKP17)&gt;0,1,IF(Dissimilarity!AKP17="X",1,0))</f>
        <v>0</v>
      </c>
      <c r="AKQ14">
        <f>IF(SUM(Dissimilarity!AKQ17)&gt;0,1,IF(Dissimilarity!AKQ17="X",1,0))</f>
        <v>0</v>
      </c>
      <c r="AKR14">
        <f>IF(SUM(Dissimilarity!AKR17)&gt;0,1,IF(Dissimilarity!AKR17="X",1,0))</f>
        <v>0</v>
      </c>
      <c r="AKS14">
        <f>IF(SUM(Dissimilarity!AKS17)&gt;0,1,IF(Dissimilarity!AKS17="X",1,0))</f>
        <v>0</v>
      </c>
      <c r="AKT14">
        <f>IF(SUM(Dissimilarity!AKT17)&gt;0,1,IF(Dissimilarity!AKT17="X",1,0))</f>
        <v>0</v>
      </c>
    </row>
    <row r="15" spans="1:982" x14ac:dyDescent="0.3">
      <c r="A15" t="str">
        <f>Dissimilarity!A18</f>
        <v>Phthiotis</v>
      </c>
      <c r="B15">
        <f>IF(SUM(Dissimilarity!B18)&gt;0,1,IF(Dissimilarity!B18="X",1,0))</f>
        <v>0</v>
      </c>
      <c r="C15">
        <f>IF(SUM(Dissimilarity!C18)&gt;0,1,IF(Dissimilarity!C18="X",1,0))</f>
        <v>0</v>
      </c>
      <c r="D15">
        <f>IF(SUM(Dissimilarity!D18)&gt;0,1,IF(Dissimilarity!D18="X",1,0))</f>
        <v>0</v>
      </c>
      <c r="E15">
        <f>IF(SUM(Dissimilarity!E18)&gt;0,1,IF(Dissimilarity!E18="X",1,0))</f>
        <v>0</v>
      </c>
      <c r="F15">
        <f>IF(SUM(Dissimilarity!F18)&gt;0,1,IF(Dissimilarity!F18="X",1,0))</f>
        <v>0</v>
      </c>
      <c r="G15">
        <f>IF(SUM(Dissimilarity!G18)&gt;0,1,IF(Dissimilarity!G18="X",1,0))</f>
        <v>0</v>
      </c>
      <c r="H15">
        <f>IF(SUM(Dissimilarity!H18)&gt;0,1,IF(Dissimilarity!H18="X",1,0))</f>
        <v>0</v>
      </c>
      <c r="I15">
        <f>IF(SUM(Dissimilarity!I18)&gt;0,1,IF(Dissimilarity!I18="X",1,0))</f>
        <v>0</v>
      </c>
      <c r="J15">
        <f>IF(SUM(Dissimilarity!J18)&gt;0,1,IF(Dissimilarity!J18="X",1,0))</f>
        <v>0</v>
      </c>
      <c r="K15">
        <f>IF(SUM(Dissimilarity!K18)&gt;0,1,IF(Dissimilarity!K18="X",1,0))</f>
        <v>0</v>
      </c>
      <c r="L15">
        <f>IF(SUM(Dissimilarity!L18)&gt;0,1,IF(Dissimilarity!L18="X",1,0))</f>
        <v>1</v>
      </c>
      <c r="M15">
        <f>IF(SUM(Dissimilarity!M18)&gt;0,1,IF(Dissimilarity!M18="X",1,0))</f>
        <v>0</v>
      </c>
      <c r="N15">
        <f>IF(SUM(Dissimilarity!N18)&gt;0,1,IF(Dissimilarity!N18="X",1,0))</f>
        <v>1</v>
      </c>
      <c r="O15">
        <f>IF(SUM(Dissimilarity!O18)&gt;0,1,IF(Dissimilarity!O18="X",1,0))</f>
        <v>0</v>
      </c>
      <c r="P15">
        <f>IF(SUM(Dissimilarity!P18)&gt;0,1,IF(Dissimilarity!P18="X",1,0))</f>
        <v>0</v>
      </c>
      <c r="Q15">
        <f>IF(SUM(Dissimilarity!Q18)&gt;0,1,IF(Dissimilarity!Q18="X",1,0))</f>
        <v>0</v>
      </c>
      <c r="R15">
        <f>IF(SUM(Dissimilarity!R18)&gt;0,1,IF(Dissimilarity!R18="X",1,0))</f>
        <v>0</v>
      </c>
      <c r="S15">
        <f>IF(SUM(Dissimilarity!S18)&gt;0,1,IF(Dissimilarity!S18="X",1,0))</f>
        <v>0</v>
      </c>
      <c r="T15">
        <f>IF(SUM(Dissimilarity!T18)&gt;0,1,IF(Dissimilarity!T18="X",1,0))</f>
        <v>0</v>
      </c>
      <c r="U15">
        <f>IF(SUM(Dissimilarity!U18)&gt;0,1,IF(Dissimilarity!U18="X",1,0))</f>
        <v>0</v>
      </c>
      <c r="V15">
        <f>IF(SUM(Dissimilarity!V18)&gt;0,1,IF(Dissimilarity!V18="X",1,0))</f>
        <v>0</v>
      </c>
      <c r="W15">
        <f>IF(SUM(Dissimilarity!W18)&gt;0,1,IF(Dissimilarity!W18="X",1,0))</f>
        <v>0</v>
      </c>
      <c r="X15">
        <f>IF(SUM(Dissimilarity!X18)&gt;0,1,IF(Dissimilarity!X18="X",1,0))</f>
        <v>0</v>
      </c>
      <c r="Y15">
        <f>IF(SUM(Dissimilarity!Y18)&gt;0,1,IF(Dissimilarity!Y18="X",1,0))</f>
        <v>0</v>
      </c>
      <c r="Z15">
        <f>IF(SUM(Dissimilarity!Z18)&gt;0,1,IF(Dissimilarity!Z18="X",1,0))</f>
        <v>0</v>
      </c>
      <c r="AA15">
        <f>IF(SUM(Dissimilarity!AA18)&gt;0,1,IF(Dissimilarity!AA18="X",1,0))</f>
        <v>0</v>
      </c>
      <c r="AB15">
        <f>IF(SUM(Dissimilarity!AB18)&gt;0,1,IF(Dissimilarity!AB18="X",1,0))</f>
        <v>0</v>
      </c>
      <c r="AC15">
        <f>IF(SUM(Dissimilarity!AC18)&gt;0,1,IF(Dissimilarity!AC18="X",1,0))</f>
        <v>0</v>
      </c>
      <c r="AD15">
        <f>IF(SUM(Dissimilarity!AD18)&gt;0,1,IF(Dissimilarity!AD18="X",1,0))</f>
        <v>1</v>
      </c>
      <c r="AE15">
        <f>IF(SUM(Dissimilarity!AE18)&gt;0,1,IF(Dissimilarity!AE18="X",1,0))</f>
        <v>1</v>
      </c>
      <c r="AF15">
        <f>IF(SUM(Dissimilarity!AF18)&gt;0,1,IF(Dissimilarity!AF18="X",1,0))</f>
        <v>0</v>
      </c>
      <c r="AG15">
        <f>IF(SUM(Dissimilarity!AG18)&gt;0,1,IF(Dissimilarity!AG18="X",1,0))</f>
        <v>0</v>
      </c>
      <c r="AH15">
        <f>IF(SUM(Dissimilarity!AH18)&gt;0,1,IF(Dissimilarity!AH18="X",1,0))</f>
        <v>0</v>
      </c>
      <c r="AI15">
        <f>IF(SUM(Dissimilarity!AI18)&gt;0,1,IF(Dissimilarity!AI18="X",1,0))</f>
        <v>0</v>
      </c>
      <c r="AJ15">
        <f>IF(SUM(Dissimilarity!AJ18)&gt;0,1,IF(Dissimilarity!AJ18="X",1,0))</f>
        <v>0</v>
      </c>
      <c r="AK15">
        <f>IF(SUM(Dissimilarity!AK18)&gt;0,1,IF(Dissimilarity!AK18="X",1,0))</f>
        <v>0</v>
      </c>
      <c r="AL15">
        <f>IF(SUM(Dissimilarity!AL18)&gt;0,1,IF(Dissimilarity!AL18="X",1,0))</f>
        <v>0</v>
      </c>
      <c r="AM15">
        <f>IF(SUM(Dissimilarity!AM18)&gt;0,1,IF(Dissimilarity!AM18="X",1,0))</f>
        <v>0</v>
      </c>
      <c r="AN15">
        <f>IF(SUM(Dissimilarity!AN18)&gt;0,1,IF(Dissimilarity!AN18="X",1,0))</f>
        <v>0</v>
      </c>
      <c r="AO15">
        <f>IF(SUM(Dissimilarity!AO18)&gt;0,1,IF(Dissimilarity!AO18="X",1,0))</f>
        <v>0</v>
      </c>
      <c r="AP15">
        <f>IF(SUM(Dissimilarity!AP18)&gt;0,1,IF(Dissimilarity!AP18="X",1,0))</f>
        <v>0</v>
      </c>
      <c r="AQ15">
        <f>IF(SUM(Dissimilarity!AQ18)&gt;0,1,IF(Dissimilarity!AQ18="X",1,0))</f>
        <v>0</v>
      </c>
      <c r="AR15">
        <f>IF(SUM(Dissimilarity!AR18)&gt;0,1,IF(Dissimilarity!AR18="X",1,0))</f>
        <v>1</v>
      </c>
      <c r="AS15">
        <f>IF(SUM(Dissimilarity!AS18)&gt;0,1,IF(Dissimilarity!AS18="X",1,0))</f>
        <v>0</v>
      </c>
      <c r="AT15">
        <f>IF(SUM(Dissimilarity!AT18)&gt;0,1,IF(Dissimilarity!AT18="X",1,0))</f>
        <v>0</v>
      </c>
      <c r="AU15">
        <f>IF(SUM(Dissimilarity!AU18)&gt;0,1,IF(Dissimilarity!AU18="X",1,0))</f>
        <v>0</v>
      </c>
      <c r="AV15">
        <f>IF(SUM(Dissimilarity!AV18)&gt;0,1,IF(Dissimilarity!AV18="X",1,0))</f>
        <v>0</v>
      </c>
      <c r="AW15">
        <f>IF(SUM(Dissimilarity!AW18)&gt;0,1,IF(Dissimilarity!AW18="X",1,0))</f>
        <v>0</v>
      </c>
      <c r="AX15">
        <f>IF(SUM(Dissimilarity!AX18)&gt;0,1,IF(Dissimilarity!AX18="X",1,0))</f>
        <v>0</v>
      </c>
      <c r="AY15">
        <f>IF(SUM(Dissimilarity!AY18)&gt;0,1,IF(Dissimilarity!AY18="X",1,0))</f>
        <v>0</v>
      </c>
      <c r="AZ15">
        <f>IF(SUM(Dissimilarity!AZ18)&gt;0,1,IF(Dissimilarity!AZ18="X",1,0))</f>
        <v>0</v>
      </c>
      <c r="BA15">
        <f>IF(SUM(Dissimilarity!BA18)&gt;0,1,IF(Dissimilarity!BA18="X",1,0))</f>
        <v>1</v>
      </c>
      <c r="BB15">
        <f>IF(SUM(Dissimilarity!BB18)&gt;0,1,IF(Dissimilarity!BB18="X",1,0))</f>
        <v>0</v>
      </c>
      <c r="BC15">
        <f>IF(SUM(Dissimilarity!BC18)&gt;0,1,IF(Dissimilarity!BC18="X",1,0))</f>
        <v>1</v>
      </c>
      <c r="BD15">
        <f>IF(SUM(Dissimilarity!BD18)&gt;0,1,IF(Dissimilarity!BD18="X",1,0))</f>
        <v>0</v>
      </c>
      <c r="BE15">
        <f>IF(SUM(Dissimilarity!BE18)&gt;0,1,IF(Dissimilarity!BE18="X",1,0))</f>
        <v>0</v>
      </c>
      <c r="BF15">
        <f>IF(SUM(Dissimilarity!BF18)&gt;0,1,IF(Dissimilarity!BF18="X",1,0))</f>
        <v>0</v>
      </c>
      <c r="BG15">
        <f>IF(SUM(Dissimilarity!BG18)&gt;0,1,IF(Dissimilarity!BG18="X",1,0))</f>
        <v>0</v>
      </c>
      <c r="BH15">
        <f>IF(SUM(Dissimilarity!BH18)&gt;0,1,IF(Dissimilarity!BH18="X",1,0))</f>
        <v>0</v>
      </c>
      <c r="BI15">
        <f>IF(SUM(Dissimilarity!BI18)&gt;0,1,IF(Dissimilarity!BI18="X",1,0))</f>
        <v>1</v>
      </c>
      <c r="BJ15">
        <f>IF(SUM(Dissimilarity!BJ18)&gt;0,1,IF(Dissimilarity!BJ18="X",1,0))</f>
        <v>0</v>
      </c>
      <c r="BK15">
        <f>IF(SUM(Dissimilarity!BK18)&gt;0,1,IF(Dissimilarity!BK18="X",1,0))</f>
        <v>0</v>
      </c>
      <c r="BL15">
        <f>IF(SUM(Dissimilarity!BL18)&gt;0,1,IF(Dissimilarity!BL18="X",1,0))</f>
        <v>0</v>
      </c>
      <c r="BM15">
        <f>IF(SUM(Dissimilarity!BM18)&gt;0,1,IF(Dissimilarity!BM18="X",1,0))</f>
        <v>0</v>
      </c>
      <c r="BN15">
        <f>IF(SUM(Dissimilarity!BN18)&gt;0,1,IF(Dissimilarity!BN18="X",1,0))</f>
        <v>0</v>
      </c>
      <c r="BO15">
        <f>IF(SUM(Dissimilarity!BO18)&gt;0,1,IF(Dissimilarity!BO18="X",1,0))</f>
        <v>0</v>
      </c>
      <c r="BP15">
        <f>IF(SUM(Dissimilarity!BP18)&gt;0,1,IF(Dissimilarity!BP18="X",1,0))</f>
        <v>0</v>
      </c>
      <c r="BQ15">
        <f>IF(SUM(Dissimilarity!BQ18)&gt;0,1,IF(Dissimilarity!BQ18="X",1,0))</f>
        <v>0</v>
      </c>
      <c r="BR15">
        <f>IF(SUM(Dissimilarity!BR18)&gt;0,1,IF(Dissimilarity!BR18="X",1,0))</f>
        <v>0</v>
      </c>
      <c r="BS15">
        <f>IF(SUM(Dissimilarity!BS18)&gt;0,1,IF(Dissimilarity!BS18="X",1,0))</f>
        <v>0</v>
      </c>
      <c r="BT15">
        <f>IF(SUM(Dissimilarity!BT18)&gt;0,1,IF(Dissimilarity!BT18="X",1,0))</f>
        <v>0</v>
      </c>
      <c r="BU15">
        <f>IF(SUM(Dissimilarity!BU18)&gt;0,1,IF(Dissimilarity!BU18="X",1,0))</f>
        <v>0</v>
      </c>
      <c r="BV15">
        <f>IF(SUM(Dissimilarity!BV18)&gt;0,1,IF(Dissimilarity!BV18="X",1,0))</f>
        <v>0</v>
      </c>
      <c r="BW15">
        <f>IF(SUM(Dissimilarity!BW18)&gt;0,1,IF(Dissimilarity!BW18="X",1,0))</f>
        <v>0</v>
      </c>
      <c r="BX15">
        <f>IF(SUM(Dissimilarity!BX18)&gt;0,1,IF(Dissimilarity!BX18="X",1,0))</f>
        <v>0</v>
      </c>
      <c r="BY15">
        <f>IF(SUM(Dissimilarity!BY18)&gt;0,1,IF(Dissimilarity!BY18="X",1,0))</f>
        <v>0</v>
      </c>
      <c r="BZ15">
        <f>IF(SUM(Dissimilarity!BZ18)&gt;0,1,IF(Dissimilarity!BZ18="X",1,0))</f>
        <v>0</v>
      </c>
      <c r="CA15">
        <f>IF(SUM(Dissimilarity!CA18)&gt;0,1,IF(Dissimilarity!CA18="X",1,0))</f>
        <v>0</v>
      </c>
      <c r="CB15">
        <f>IF(SUM(Dissimilarity!CB18)&gt;0,1,IF(Dissimilarity!CB18="X",1,0))</f>
        <v>0</v>
      </c>
      <c r="CC15">
        <f>IF(SUM(Dissimilarity!CC18)&gt;0,1,IF(Dissimilarity!CC18="X",1,0))</f>
        <v>0</v>
      </c>
      <c r="CD15">
        <f>IF(SUM(Dissimilarity!CD18)&gt;0,1,IF(Dissimilarity!CD18="X",1,0))</f>
        <v>0</v>
      </c>
      <c r="CE15">
        <f>IF(SUM(Dissimilarity!CE18)&gt;0,1,IF(Dissimilarity!CE18="X",1,0))</f>
        <v>0</v>
      </c>
      <c r="CF15">
        <f>IF(SUM(Dissimilarity!CF18)&gt;0,1,IF(Dissimilarity!CF18="X",1,0))</f>
        <v>0</v>
      </c>
      <c r="CG15">
        <f>IF(SUM(Dissimilarity!CG18)&gt;0,1,IF(Dissimilarity!CG18="X",1,0))</f>
        <v>0</v>
      </c>
      <c r="CH15">
        <f>IF(SUM(Dissimilarity!CH18)&gt;0,1,IF(Dissimilarity!CH18="X",1,0))</f>
        <v>0</v>
      </c>
      <c r="CI15">
        <f>IF(SUM(Dissimilarity!CI18)&gt;0,1,IF(Dissimilarity!CI18="X",1,0))</f>
        <v>0</v>
      </c>
      <c r="CJ15">
        <f>IF(SUM(Dissimilarity!CJ18)&gt;0,1,IF(Dissimilarity!CJ18="X",1,0))</f>
        <v>0</v>
      </c>
      <c r="CK15">
        <f>IF(SUM(Dissimilarity!CK18)&gt;0,1,IF(Dissimilarity!CK18="X",1,0))</f>
        <v>0</v>
      </c>
      <c r="CL15">
        <f>IF(SUM(Dissimilarity!CL18)&gt;0,1,IF(Dissimilarity!CL18="X",1,0))</f>
        <v>0</v>
      </c>
      <c r="CM15">
        <f>IF(SUM(Dissimilarity!CM18)&gt;0,1,IF(Dissimilarity!CM18="X",1,0))</f>
        <v>0</v>
      </c>
      <c r="CN15">
        <f>IF(SUM(Dissimilarity!CN18)&gt;0,1,IF(Dissimilarity!CN18="X",1,0))</f>
        <v>0</v>
      </c>
      <c r="CO15">
        <f>IF(SUM(Dissimilarity!CO18)&gt;0,1,IF(Dissimilarity!CO18="X",1,0))</f>
        <v>0</v>
      </c>
      <c r="CP15">
        <f>IF(SUM(Dissimilarity!CP18)&gt;0,1,IF(Dissimilarity!CP18="X",1,0))</f>
        <v>0</v>
      </c>
      <c r="CQ15">
        <f>IF(SUM(Dissimilarity!CQ18)&gt;0,1,IF(Dissimilarity!CQ18="X",1,0))</f>
        <v>0</v>
      </c>
      <c r="CR15">
        <f>IF(SUM(Dissimilarity!CR18)&gt;0,1,IF(Dissimilarity!CR18="X",1,0))</f>
        <v>0</v>
      </c>
      <c r="CS15">
        <f>IF(SUM(Dissimilarity!CS18)&gt;0,1,IF(Dissimilarity!CS18="X",1,0))</f>
        <v>0</v>
      </c>
      <c r="CT15">
        <f>IF(SUM(Dissimilarity!CT18)&gt;0,1,IF(Dissimilarity!CT18="X",1,0))</f>
        <v>0</v>
      </c>
      <c r="CU15">
        <f>IF(SUM(Dissimilarity!CU18)&gt;0,1,IF(Dissimilarity!CU18="X",1,0))</f>
        <v>0</v>
      </c>
      <c r="CV15">
        <f>IF(SUM(Dissimilarity!CV18)&gt;0,1,IF(Dissimilarity!CV18="X",1,0))</f>
        <v>0</v>
      </c>
      <c r="CW15">
        <f>IF(SUM(Dissimilarity!CW18)&gt;0,1,IF(Dissimilarity!CW18="X",1,0))</f>
        <v>0</v>
      </c>
      <c r="CX15">
        <f>IF(SUM(Dissimilarity!CX18)&gt;0,1,IF(Dissimilarity!CX18="X",1,0))</f>
        <v>0</v>
      </c>
      <c r="CY15">
        <f>IF(SUM(Dissimilarity!CY18)&gt;0,1,IF(Dissimilarity!CY18="X",1,0))</f>
        <v>0</v>
      </c>
      <c r="CZ15">
        <f>IF(SUM(Dissimilarity!CZ18)&gt;0,1,IF(Dissimilarity!CZ18="X",1,0))</f>
        <v>0</v>
      </c>
      <c r="DA15">
        <f>IF(SUM(Dissimilarity!DA18)&gt;0,1,IF(Dissimilarity!DA18="X",1,0))</f>
        <v>0</v>
      </c>
      <c r="DB15">
        <f>IF(SUM(Dissimilarity!DB18)&gt;0,1,IF(Dissimilarity!DB18="X",1,0))</f>
        <v>0</v>
      </c>
      <c r="DC15">
        <f>IF(SUM(Dissimilarity!DC18)&gt;0,1,IF(Dissimilarity!DC18="X",1,0))</f>
        <v>0</v>
      </c>
      <c r="DD15">
        <f>IF(SUM(Dissimilarity!DD18)&gt;0,1,IF(Dissimilarity!DD18="X",1,0))</f>
        <v>0</v>
      </c>
      <c r="DE15">
        <f>IF(SUM(Dissimilarity!DE18)&gt;0,1,IF(Dissimilarity!DE18="X",1,0))</f>
        <v>0</v>
      </c>
      <c r="DF15">
        <f>IF(SUM(Dissimilarity!DF18)&gt;0,1,IF(Dissimilarity!DF18="X",1,0))</f>
        <v>0</v>
      </c>
      <c r="DG15">
        <f>IF(SUM(Dissimilarity!DG18)&gt;0,1,IF(Dissimilarity!DG18="X",1,0))</f>
        <v>0</v>
      </c>
      <c r="DH15">
        <f>IF(SUM(Dissimilarity!DH18)&gt;0,1,IF(Dissimilarity!DH18="X",1,0))</f>
        <v>0</v>
      </c>
      <c r="DI15">
        <f>IF(SUM(Dissimilarity!DI18)&gt;0,1,IF(Dissimilarity!DI18="X",1,0))</f>
        <v>0</v>
      </c>
      <c r="DJ15">
        <f>IF(SUM(Dissimilarity!DJ18)&gt;0,1,IF(Dissimilarity!DJ18="X",1,0))</f>
        <v>0</v>
      </c>
      <c r="DK15">
        <f>IF(SUM(Dissimilarity!DK18)&gt;0,1,IF(Dissimilarity!DK18="X",1,0))</f>
        <v>0</v>
      </c>
      <c r="DL15">
        <f>IF(SUM(Dissimilarity!DL18)&gt;0,1,IF(Dissimilarity!DL18="X",1,0))</f>
        <v>0</v>
      </c>
      <c r="DM15">
        <f>IF(SUM(Dissimilarity!DM18)&gt;0,1,IF(Dissimilarity!DM18="X",1,0))</f>
        <v>0</v>
      </c>
      <c r="DN15">
        <f>IF(SUM(Dissimilarity!DN18)&gt;0,1,IF(Dissimilarity!DN18="X",1,0))</f>
        <v>0</v>
      </c>
      <c r="DO15">
        <f>IF(SUM(Dissimilarity!DO18)&gt;0,1,IF(Dissimilarity!DO18="X",1,0))</f>
        <v>0</v>
      </c>
      <c r="DP15">
        <f>IF(SUM(Dissimilarity!DP18)&gt;0,1,IF(Dissimilarity!DP18="X",1,0))</f>
        <v>0</v>
      </c>
      <c r="DQ15">
        <f>IF(SUM(Dissimilarity!DQ18)&gt;0,1,IF(Dissimilarity!DQ18="X",1,0))</f>
        <v>0</v>
      </c>
      <c r="DR15">
        <f>IF(SUM(Dissimilarity!DR18)&gt;0,1,IF(Dissimilarity!DR18="X",1,0))</f>
        <v>0</v>
      </c>
      <c r="DS15">
        <f>IF(SUM(Dissimilarity!DS18)&gt;0,1,IF(Dissimilarity!DS18="X",1,0))</f>
        <v>0</v>
      </c>
      <c r="DT15">
        <f>IF(SUM(Dissimilarity!DT18)&gt;0,1,IF(Dissimilarity!DT18="X",1,0))</f>
        <v>0</v>
      </c>
      <c r="DU15">
        <f>IF(SUM(Dissimilarity!DU18)&gt;0,1,IF(Dissimilarity!DU18="X",1,0))</f>
        <v>0</v>
      </c>
      <c r="DV15">
        <f>IF(SUM(Dissimilarity!DV18)&gt;0,1,IF(Dissimilarity!DV18="X",1,0))</f>
        <v>0</v>
      </c>
      <c r="DW15">
        <f>IF(SUM(Dissimilarity!DW18)&gt;0,1,IF(Dissimilarity!DW18="X",1,0))</f>
        <v>0</v>
      </c>
      <c r="DX15">
        <f>IF(SUM(Dissimilarity!DX18)&gt;0,1,IF(Dissimilarity!DX18="X",1,0))</f>
        <v>0</v>
      </c>
      <c r="DY15">
        <f>IF(SUM(Dissimilarity!DY18)&gt;0,1,IF(Dissimilarity!DY18="X",1,0))</f>
        <v>0</v>
      </c>
      <c r="DZ15">
        <f>IF(SUM(Dissimilarity!DZ18)&gt;0,1,IF(Dissimilarity!DZ18="X",1,0))</f>
        <v>0</v>
      </c>
      <c r="EA15">
        <f>IF(SUM(Dissimilarity!EA18)&gt;0,1,IF(Dissimilarity!EA18="X",1,0))</f>
        <v>0</v>
      </c>
      <c r="EB15">
        <f>IF(SUM(Dissimilarity!EB18)&gt;0,1,IF(Dissimilarity!EB18="X",1,0))</f>
        <v>0</v>
      </c>
      <c r="EC15">
        <f>IF(SUM(Dissimilarity!EC18)&gt;0,1,IF(Dissimilarity!EC18="X",1,0))</f>
        <v>0</v>
      </c>
      <c r="ED15">
        <f>IF(SUM(Dissimilarity!ED18)&gt;0,1,IF(Dissimilarity!ED18="X",1,0))</f>
        <v>0</v>
      </c>
      <c r="EE15">
        <f>IF(SUM(Dissimilarity!EE18)&gt;0,1,IF(Dissimilarity!EE18="X",1,0))</f>
        <v>0</v>
      </c>
      <c r="EF15">
        <f>IF(SUM(Dissimilarity!EF18)&gt;0,1,IF(Dissimilarity!EF18="X",1,0))</f>
        <v>0</v>
      </c>
      <c r="EG15">
        <f>IF(SUM(Dissimilarity!EG18)&gt;0,1,IF(Dissimilarity!EG18="X",1,0))</f>
        <v>0</v>
      </c>
      <c r="EH15">
        <f>IF(SUM(Dissimilarity!EH18)&gt;0,1,IF(Dissimilarity!EH18="X",1,0))</f>
        <v>0</v>
      </c>
      <c r="EI15">
        <f>IF(SUM(Dissimilarity!EI18)&gt;0,1,IF(Dissimilarity!EI18="X",1,0))</f>
        <v>0</v>
      </c>
      <c r="EJ15">
        <f>IF(SUM(Dissimilarity!EJ18)&gt;0,1,IF(Dissimilarity!EJ18="X",1,0))</f>
        <v>0</v>
      </c>
      <c r="EK15">
        <f>IF(SUM(Dissimilarity!EK18)&gt;0,1,IF(Dissimilarity!EK18="X",1,0))</f>
        <v>0</v>
      </c>
      <c r="EL15">
        <f>IF(SUM(Dissimilarity!EL18)&gt;0,1,IF(Dissimilarity!EL18="X",1,0))</f>
        <v>0</v>
      </c>
      <c r="EM15">
        <f>IF(SUM(Dissimilarity!EM18)&gt;0,1,IF(Dissimilarity!EM18="X",1,0))</f>
        <v>0</v>
      </c>
      <c r="EN15">
        <f>IF(SUM(Dissimilarity!EN18)&gt;0,1,IF(Dissimilarity!EN18="X",1,0))</f>
        <v>0</v>
      </c>
      <c r="EO15">
        <f>IF(SUM(Dissimilarity!EO18)&gt;0,1,IF(Dissimilarity!EO18="X",1,0))</f>
        <v>0</v>
      </c>
      <c r="EP15">
        <f>IF(SUM(Dissimilarity!EP18)&gt;0,1,IF(Dissimilarity!EP18="X",1,0))</f>
        <v>0</v>
      </c>
      <c r="EQ15">
        <f>IF(SUM(Dissimilarity!EQ18)&gt;0,1,IF(Dissimilarity!EQ18="X",1,0))</f>
        <v>0</v>
      </c>
      <c r="ER15">
        <f>IF(SUM(Dissimilarity!ER18)&gt;0,1,IF(Dissimilarity!ER18="X",1,0))</f>
        <v>0</v>
      </c>
      <c r="ES15">
        <f>IF(SUM(Dissimilarity!ES18)&gt;0,1,IF(Dissimilarity!ES18="X",1,0))</f>
        <v>0</v>
      </c>
      <c r="ET15">
        <f>IF(SUM(Dissimilarity!ET18)&gt;0,1,IF(Dissimilarity!ET18="X",1,0))</f>
        <v>0</v>
      </c>
      <c r="EU15">
        <f>IF(SUM(Dissimilarity!EU18)&gt;0,1,IF(Dissimilarity!EU18="X",1,0))</f>
        <v>0</v>
      </c>
      <c r="EV15">
        <f>IF(SUM(Dissimilarity!EV18)&gt;0,1,IF(Dissimilarity!EV18="X",1,0))</f>
        <v>0</v>
      </c>
      <c r="EW15">
        <f>IF(SUM(Dissimilarity!EW18)&gt;0,1,IF(Dissimilarity!EW18="X",1,0))</f>
        <v>0</v>
      </c>
      <c r="EX15">
        <f>IF(SUM(Dissimilarity!EX18)&gt;0,1,IF(Dissimilarity!EX18="X",1,0))</f>
        <v>0</v>
      </c>
      <c r="EY15">
        <f>IF(SUM(Dissimilarity!EY18)&gt;0,1,IF(Dissimilarity!EY18="X",1,0))</f>
        <v>0</v>
      </c>
      <c r="EZ15">
        <f>IF(SUM(Dissimilarity!EZ18)&gt;0,1,IF(Dissimilarity!EZ18="X",1,0))</f>
        <v>0</v>
      </c>
      <c r="FA15">
        <f>IF(SUM(Dissimilarity!FA18)&gt;0,1,IF(Dissimilarity!FA18="X",1,0))</f>
        <v>0</v>
      </c>
      <c r="FB15">
        <f>IF(SUM(Dissimilarity!FB18)&gt;0,1,IF(Dissimilarity!FB18="X",1,0))</f>
        <v>0</v>
      </c>
      <c r="FC15">
        <f>IF(SUM(Dissimilarity!FC18)&gt;0,1,IF(Dissimilarity!FC18="X",1,0))</f>
        <v>1</v>
      </c>
      <c r="FD15">
        <f>IF(SUM(Dissimilarity!FD18)&gt;0,1,IF(Dissimilarity!FD18="X",1,0))</f>
        <v>0</v>
      </c>
      <c r="FE15">
        <f>IF(SUM(Dissimilarity!FE18)&gt;0,1,IF(Dissimilarity!FE18="X",1,0))</f>
        <v>0</v>
      </c>
      <c r="FF15">
        <f>IF(SUM(Dissimilarity!FF18)&gt;0,1,IF(Dissimilarity!FF18="X",1,0))</f>
        <v>0</v>
      </c>
      <c r="FG15">
        <f>IF(SUM(Dissimilarity!FG18)&gt;0,1,IF(Dissimilarity!FG18="X",1,0))</f>
        <v>0</v>
      </c>
      <c r="FH15">
        <f>IF(SUM(Dissimilarity!FH18)&gt;0,1,IF(Dissimilarity!FH18="X",1,0))</f>
        <v>0</v>
      </c>
      <c r="FI15">
        <f>IF(SUM(Dissimilarity!FI18)&gt;0,1,IF(Dissimilarity!FI18="X",1,0))</f>
        <v>0</v>
      </c>
      <c r="FJ15">
        <f>IF(SUM(Dissimilarity!FJ18)&gt;0,1,IF(Dissimilarity!FJ18="X",1,0))</f>
        <v>0</v>
      </c>
      <c r="FK15">
        <f>IF(SUM(Dissimilarity!FK18)&gt;0,1,IF(Dissimilarity!FK18="X",1,0))</f>
        <v>1</v>
      </c>
      <c r="FL15">
        <f>IF(SUM(Dissimilarity!FL18)&gt;0,1,IF(Dissimilarity!FL18="X",1,0))</f>
        <v>0</v>
      </c>
      <c r="FM15">
        <f>IF(SUM(Dissimilarity!FM18)&gt;0,1,IF(Dissimilarity!FM18="X",1,0))</f>
        <v>0</v>
      </c>
      <c r="FN15">
        <f>IF(SUM(Dissimilarity!FN18)&gt;0,1,IF(Dissimilarity!FN18="X",1,0))</f>
        <v>0</v>
      </c>
      <c r="FO15">
        <f>IF(SUM(Dissimilarity!FO18)&gt;0,1,IF(Dissimilarity!FO18="X",1,0))</f>
        <v>1</v>
      </c>
      <c r="FP15">
        <f>IF(SUM(Dissimilarity!FP18)&gt;0,1,IF(Dissimilarity!FP18="X",1,0))</f>
        <v>1</v>
      </c>
      <c r="FQ15">
        <f>IF(SUM(Dissimilarity!FQ18)&gt;0,1,IF(Dissimilarity!FQ18="X",1,0))</f>
        <v>0</v>
      </c>
      <c r="FR15">
        <f>IF(SUM(Dissimilarity!FR18)&gt;0,1,IF(Dissimilarity!FR18="X",1,0))</f>
        <v>0</v>
      </c>
      <c r="FS15">
        <f>IF(SUM(Dissimilarity!FS18)&gt;0,1,IF(Dissimilarity!FS18="X",1,0))</f>
        <v>0</v>
      </c>
      <c r="FT15">
        <f>IF(SUM(Dissimilarity!FT18)&gt;0,1,IF(Dissimilarity!FT18="X",1,0))</f>
        <v>0</v>
      </c>
      <c r="FU15">
        <f>IF(SUM(Dissimilarity!FU18)&gt;0,1,IF(Dissimilarity!FU18="X",1,0))</f>
        <v>0</v>
      </c>
      <c r="FV15">
        <f>IF(SUM(Dissimilarity!FV18)&gt;0,1,IF(Dissimilarity!FV18="X",1,0))</f>
        <v>0</v>
      </c>
      <c r="FW15">
        <f>IF(SUM(Dissimilarity!FW18)&gt;0,1,IF(Dissimilarity!FW18="X",1,0))</f>
        <v>0</v>
      </c>
      <c r="FX15">
        <f>IF(SUM(Dissimilarity!FX18)&gt;0,1,IF(Dissimilarity!FX18="X",1,0))</f>
        <v>0</v>
      </c>
      <c r="FY15">
        <f>IF(SUM(Dissimilarity!FY18)&gt;0,1,IF(Dissimilarity!FY18="X",1,0))</f>
        <v>0</v>
      </c>
      <c r="FZ15">
        <f>IF(SUM(Dissimilarity!FZ18)&gt;0,1,IF(Dissimilarity!FZ18="X",1,0))</f>
        <v>0</v>
      </c>
      <c r="GA15">
        <f>IF(SUM(Dissimilarity!GA18)&gt;0,1,IF(Dissimilarity!GA18="X",1,0))</f>
        <v>0</v>
      </c>
      <c r="GB15">
        <f>IF(SUM(Dissimilarity!GB18)&gt;0,1,IF(Dissimilarity!GB18="X",1,0))</f>
        <v>0</v>
      </c>
      <c r="GC15">
        <f>IF(SUM(Dissimilarity!GC18)&gt;0,1,IF(Dissimilarity!GC18="X",1,0))</f>
        <v>0</v>
      </c>
      <c r="GD15">
        <f>IF(SUM(Dissimilarity!GD18)&gt;0,1,IF(Dissimilarity!GD18="X",1,0))</f>
        <v>0</v>
      </c>
      <c r="GE15">
        <f>IF(SUM(Dissimilarity!GE18)&gt;0,1,IF(Dissimilarity!GE18="X",1,0))</f>
        <v>0</v>
      </c>
      <c r="GF15">
        <f>IF(SUM(Dissimilarity!GF18)&gt;0,1,IF(Dissimilarity!GF18="X",1,0))</f>
        <v>0</v>
      </c>
      <c r="GG15">
        <f>IF(SUM(Dissimilarity!GG18)&gt;0,1,IF(Dissimilarity!GG18="X",1,0))</f>
        <v>0</v>
      </c>
      <c r="GH15">
        <f>IF(SUM(Dissimilarity!GH18)&gt;0,1,IF(Dissimilarity!GH18="X",1,0))</f>
        <v>0</v>
      </c>
      <c r="GI15">
        <f>IF(SUM(Dissimilarity!GI18)&gt;0,1,IF(Dissimilarity!GI18="X",1,0))</f>
        <v>0</v>
      </c>
      <c r="GJ15">
        <f>IF(SUM(Dissimilarity!GJ18)&gt;0,1,IF(Dissimilarity!GJ18="X",1,0))</f>
        <v>0</v>
      </c>
      <c r="GK15">
        <f>IF(SUM(Dissimilarity!GK18)&gt;0,1,IF(Dissimilarity!GK18="X",1,0))</f>
        <v>0</v>
      </c>
      <c r="GL15">
        <f>IF(SUM(Dissimilarity!GL18)&gt;0,1,IF(Dissimilarity!GL18="X",1,0))</f>
        <v>1</v>
      </c>
      <c r="GM15">
        <f>IF(SUM(Dissimilarity!GM18)&gt;0,1,IF(Dissimilarity!GM18="X",1,0))</f>
        <v>0</v>
      </c>
      <c r="GN15">
        <f>IF(SUM(Dissimilarity!GN18)&gt;0,1,IF(Dissimilarity!GN18="X",1,0))</f>
        <v>1</v>
      </c>
      <c r="GO15">
        <f>IF(SUM(Dissimilarity!GO18)&gt;0,1,IF(Dissimilarity!GO18="X",1,0))</f>
        <v>0</v>
      </c>
      <c r="GP15">
        <f>IF(SUM(Dissimilarity!GP18)&gt;0,1,IF(Dissimilarity!GP18="X",1,0))</f>
        <v>0</v>
      </c>
      <c r="GQ15">
        <f>IF(SUM(Dissimilarity!GQ18)&gt;0,1,IF(Dissimilarity!GQ18="X",1,0))</f>
        <v>0</v>
      </c>
      <c r="GR15">
        <f>IF(SUM(Dissimilarity!GR18)&gt;0,1,IF(Dissimilarity!GR18="X",1,0))</f>
        <v>0</v>
      </c>
      <c r="GS15">
        <f>IF(SUM(Dissimilarity!GS18)&gt;0,1,IF(Dissimilarity!GS18="X",1,0))</f>
        <v>0</v>
      </c>
      <c r="GT15">
        <f>IF(SUM(Dissimilarity!GT18)&gt;0,1,IF(Dissimilarity!GT18="X",1,0))</f>
        <v>0</v>
      </c>
      <c r="GU15">
        <f>IF(SUM(Dissimilarity!GU18)&gt;0,1,IF(Dissimilarity!GU18="X",1,0))</f>
        <v>0</v>
      </c>
      <c r="GV15">
        <f>IF(SUM(Dissimilarity!GV18)&gt;0,1,IF(Dissimilarity!GV18="X",1,0))</f>
        <v>0</v>
      </c>
      <c r="GW15">
        <f>IF(SUM(Dissimilarity!GW18)&gt;0,1,IF(Dissimilarity!GW18="X",1,0))</f>
        <v>0</v>
      </c>
      <c r="GX15">
        <f>IF(SUM(Dissimilarity!GX18)&gt;0,1,IF(Dissimilarity!GX18="X",1,0))</f>
        <v>0</v>
      </c>
      <c r="GY15">
        <f>IF(SUM(Dissimilarity!GY18)&gt;0,1,IF(Dissimilarity!GY18="X",1,0))</f>
        <v>0</v>
      </c>
      <c r="GZ15">
        <f>IF(SUM(Dissimilarity!GZ18)&gt;0,1,IF(Dissimilarity!GZ18="X",1,0))</f>
        <v>0</v>
      </c>
      <c r="HA15">
        <f>IF(SUM(Dissimilarity!HA18)&gt;0,1,IF(Dissimilarity!HA18="X",1,0))</f>
        <v>1</v>
      </c>
      <c r="HB15">
        <f>IF(SUM(Dissimilarity!HB18)&gt;0,1,IF(Dissimilarity!HB18="X",1,0))</f>
        <v>0</v>
      </c>
      <c r="HC15">
        <f>IF(SUM(Dissimilarity!HC18)&gt;0,1,IF(Dissimilarity!HC18="X",1,0))</f>
        <v>0</v>
      </c>
      <c r="HD15">
        <f>IF(SUM(Dissimilarity!HD18)&gt;0,1,IF(Dissimilarity!HD18="X",1,0))</f>
        <v>0</v>
      </c>
      <c r="HE15">
        <f>IF(SUM(Dissimilarity!HE18)&gt;0,1,IF(Dissimilarity!HE18="X",1,0))</f>
        <v>0</v>
      </c>
      <c r="HF15">
        <f>IF(SUM(Dissimilarity!HF18)&gt;0,1,IF(Dissimilarity!HF18="X",1,0))</f>
        <v>0</v>
      </c>
      <c r="HG15">
        <f>IF(SUM(Dissimilarity!HG18)&gt;0,1,IF(Dissimilarity!HG18="X",1,0))</f>
        <v>0</v>
      </c>
      <c r="HH15">
        <f>IF(SUM(Dissimilarity!HH18)&gt;0,1,IF(Dissimilarity!HH18="X",1,0))</f>
        <v>1</v>
      </c>
      <c r="HI15">
        <f>IF(SUM(Dissimilarity!HI18)&gt;0,1,IF(Dissimilarity!HI18="X",1,0))</f>
        <v>0</v>
      </c>
      <c r="HJ15">
        <f>IF(SUM(Dissimilarity!HJ18)&gt;0,1,IF(Dissimilarity!HJ18="X",1,0))</f>
        <v>1</v>
      </c>
      <c r="HK15">
        <f>IF(SUM(Dissimilarity!HK18)&gt;0,1,IF(Dissimilarity!HK18="X",1,0))</f>
        <v>0</v>
      </c>
      <c r="HL15">
        <f>IF(SUM(Dissimilarity!HL18)&gt;0,1,IF(Dissimilarity!HL18="X",1,0))</f>
        <v>0</v>
      </c>
      <c r="HM15">
        <f>IF(SUM(Dissimilarity!HM18)&gt;0,1,IF(Dissimilarity!HM18="X",1,0))</f>
        <v>0</v>
      </c>
      <c r="HN15">
        <f>IF(SUM(Dissimilarity!HN18)&gt;0,1,IF(Dissimilarity!HN18="X",1,0))</f>
        <v>0</v>
      </c>
      <c r="HO15">
        <f>IF(SUM(Dissimilarity!HO18)&gt;0,1,IF(Dissimilarity!HO18="X",1,0))</f>
        <v>0</v>
      </c>
      <c r="HP15">
        <f>IF(SUM(Dissimilarity!HP18)&gt;0,1,IF(Dissimilarity!HP18="X",1,0))</f>
        <v>0</v>
      </c>
      <c r="HQ15">
        <f>IF(SUM(Dissimilarity!HQ18)&gt;0,1,IF(Dissimilarity!HQ18="X",1,0))</f>
        <v>0</v>
      </c>
      <c r="HR15">
        <f>IF(SUM(Dissimilarity!HR18)&gt;0,1,IF(Dissimilarity!HR18="X",1,0))</f>
        <v>0</v>
      </c>
      <c r="HS15">
        <f>IF(SUM(Dissimilarity!HS18)&gt;0,1,IF(Dissimilarity!HS18="X",1,0))</f>
        <v>0</v>
      </c>
      <c r="HT15">
        <f>IF(SUM(Dissimilarity!HT18)&gt;0,1,IF(Dissimilarity!HT18="X",1,0))</f>
        <v>0</v>
      </c>
      <c r="HU15">
        <f>IF(SUM(Dissimilarity!HU18)&gt;0,1,IF(Dissimilarity!HU18="X",1,0))</f>
        <v>1</v>
      </c>
      <c r="HV15">
        <f>IF(SUM(Dissimilarity!HV18)&gt;0,1,IF(Dissimilarity!HV18="X",1,0))</f>
        <v>0</v>
      </c>
      <c r="HW15">
        <f>IF(SUM(Dissimilarity!HW18)&gt;0,1,IF(Dissimilarity!HW18="X",1,0))</f>
        <v>0</v>
      </c>
      <c r="HX15">
        <f>IF(SUM(Dissimilarity!HX18)&gt;0,1,IF(Dissimilarity!HX18="X",1,0))</f>
        <v>0</v>
      </c>
      <c r="HY15">
        <f>IF(SUM(Dissimilarity!HY18)&gt;0,1,IF(Dissimilarity!HY18="X",1,0))</f>
        <v>0</v>
      </c>
      <c r="HZ15">
        <f>IF(SUM(Dissimilarity!HZ18)&gt;0,1,IF(Dissimilarity!HZ18="X",1,0))</f>
        <v>0</v>
      </c>
      <c r="IA15">
        <f>IF(SUM(Dissimilarity!IA18)&gt;0,1,IF(Dissimilarity!IA18="X",1,0))</f>
        <v>0</v>
      </c>
      <c r="IB15">
        <f>IF(SUM(Dissimilarity!IB18)&gt;0,1,IF(Dissimilarity!IB18="X",1,0))</f>
        <v>0</v>
      </c>
      <c r="IC15">
        <f>IF(SUM(Dissimilarity!IC18)&gt;0,1,IF(Dissimilarity!IC18="X",1,0))</f>
        <v>0</v>
      </c>
      <c r="ID15">
        <f>IF(SUM(Dissimilarity!ID18)&gt;0,1,IF(Dissimilarity!ID18="X",1,0))</f>
        <v>0</v>
      </c>
      <c r="IE15">
        <f>IF(SUM(Dissimilarity!IE18)&gt;0,1,IF(Dissimilarity!IE18="X",1,0))</f>
        <v>0</v>
      </c>
      <c r="IF15">
        <f>IF(SUM(Dissimilarity!IF18)&gt;0,1,IF(Dissimilarity!IF18="X",1,0))</f>
        <v>0</v>
      </c>
      <c r="IG15">
        <f>IF(SUM(Dissimilarity!IG18)&gt;0,1,IF(Dissimilarity!IG18="X",1,0))</f>
        <v>0</v>
      </c>
      <c r="IH15">
        <f>IF(SUM(Dissimilarity!IH18)&gt;0,1,IF(Dissimilarity!IH18="X",1,0))</f>
        <v>0</v>
      </c>
      <c r="II15">
        <f>IF(SUM(Dissimilarity!II18)&gt;0,1,IF(Dissimilarity!II18="X",1,0))</f>
        <v>0</v>
      </c>
      <c r="IJ15">
        <f>IF(SUM(Dissimilarity!IJ18)&gt;0,1,IF(Dissimilarity!IJ18="X",1,0))</f>
        <v>0</v>
      </c>
      <c r="IK15">
        <f>IF(SUM(Dissimilarity!IK18)&gt;0,1,IF(Dissimilarity!IK18="X",1,0))</f>
        <v>0</v>
      </c>
      <c r="IL15">
        <f>IF(SUM(Dissimilarity!IL18)&gt;0,1,IF(Dissimilarity!IL18="X",1,0))</f>
        <v>0</v>
      </c>
      <c r="IM15">
        <f>IF(SUM(Dissimilarity!IM18)&gt;0,1,IF(Dissimilarity!IM18="X",1,0))</f>
        <v>0</v>
      </c>
      <c r="IN15">
        <f>IF(SUM(Dissimilarity!IN18)&gt;0,1,IF(Dissimilarity!IN18="X",1,0))</f>
        <v>0</v>
      </c>
      <c r="IO15">
        <f>IF(SUM(Dissimilarity!IO18)&gt;0,1,IF(Dissimilarity!IO18="X",1,0))</f>
        <v>0</v>
      </c>
      <c r="IP15">
        <f>IF(SUM(Dissimilarity!IP18)&gt;0,1,IF(Dissimilarity!IP18="X",1,0))</f>
        <v>0</v>
      </c>
      <c r="IQ15">
        <f>IF(SUM(Dissimilarity!IQ18)&gt;0,1,IF(Dissimilarity!IQ18="X",1,0))</f>
        <v>0</v>
      </c>
      <c r="IR15">
        <f>IF(SUM(Dissimilarity!IR18)&gt;0,1,IF(Dissimilarity!IR18="X",1,0))</f>
        <v>0</v>
      </c>
      <c r="IS15">
        <f>IF(SUM(Dissimilarity!IS18)&gt;0,1,IF(Dissimilarity!IS18="X",1,0))</f>
        <v>0</v>
      </c>
      <c r="IT15">
        <f>IF(SUM(Dissimilarity!IT18)&gt;0,1,IF(Dissimilarity!IT18="X",1,0))</f>
        <v>0</v>
      </c>
      <c r="IU15">
        <f>IF(SUM(Dissimilarity!IU18)&gt;0,1,IF(Dissimilarity!IU18="X",1,0))</f>
        <v>0</v>
      </c>
      <c r="IV15">
        <f>IF(SUM(Dissimilarity!IV18)&gt;0,1,IF(Dissimilarity!IV18="X",1,0))</f>
        <v>0</v>
      </c>
      <c r="IW15">
        <f>IF(SUM(Dissimilarity!IW18)&gt;0,1,IF(Dissimilarity!IW18="X",1,0))</f>
        <v>0</v>
      </c>
      <c r="IX15">
        <f>IF(SUM(Dissimilarity!IX18)&gt;0,1,IF(Dissimilarity!IX18="X",1,0))</f>
        <v>0</v>
      </c>
      <c r="IY15">
        <f>IF(SUM(Dissimilarity!IY18)&gt;0,1,IF(Dissimilarity!IY18="X",1,0))</f>
        <v>0</v>
      </c>
      <c r="IZ15">
        <f>IF(SUM(Dissimilarity!IZ18)&gt;0,1,IF(Dissimilarity!IZ18="X",1,0))</f>
        <v>0</v>
      </c>
      <c r="JA15">
        <f>IF(SUM(Dissimilarity!JA18)&gt;0,1,IF(Dissimilarity!JA18="X",1,0))</f>
        <v>0</v>
      </c>
      <c r="JB15">
        <f>IF(SUM(Dissimilarity!JB18)&gt;0,1,IF(Dissimilarity!JB18="X",1,0))</f>
        <v>0</v>
      </c>
      <c r="JC15">
        <f>IF(SUM(Dissimilarity!JC18)&gt;0,1,IF(Dissimilarity!JC18="X",1,0))</f>
        <v>1</v>
      </c>
      <c r="JD15">
        <f>IF(SUM(Dissimilarity!JD18)&gt;0,1,IF(Dissimilarity!JD18="X",1,0))</f>
        <v>0</v>
      </c>
      <c r="JE15">
        <f>IF(SUM(Dissimilarity!JE18)&gt;0,1,IF(Dissimilarity!JE18="X",1,0))</f>
        <v>0</v>
      </c>
      <c r="JF15">
        <f>IF(SUM(Dissimilarity!JF18)&gt;0,1,IF(Dissimilarity!JF18="X",1,0))</f>
        <v>0</v>
      </c>
      <c r="JG15">
        <f>IF(SUM(Dissimilarity!JG18)&gt;0,1,IF(Dissimilarity!JG18="X",1,0))</f>
        <v>0</v>
      </c>
      <c r="JH15">
        <f>IF(SUM(Dissimilarity!JH18)&gt;0,1,IF(Dissimilarity!JH18="X",1,0))</f>
        <v>0</v>
      </c>
      <c r="JI15">
        <f>IF(SUM(Dissimilarity!JI18)&gt;0,1,IF(Dissimilarity!JI18="X",1,0))</f>
        <v>0</v>
      </c>
      <c r="JJ15">
        <f>IF(SUM(Dissimilarity!JJ18)&gt;0,1,IF(Dissimilarity!JJ18="X",1,0))</f>
        <v>1</v>
      </c>
      <c r="JK15">
        <f>IF(SUM(Dissimilarity!JK18)&gt;0,1,IF(Dissimilarity!JK18="X",1,0))</f>
        <v>0</v>
      </c>
      <c r="JL15">
        <f>IF(SUM(Dissimilarity!JL18)&gt;0,1,IF(Dissimilarity!JL18="X",1,0))</f>
        <v>0</v>
      </c>
      <c r="JM15">
        <f>IF(SUM(Dissimilarity!JM18)&gt;0,1,IF(Dissimilarity!JM18="X",1,0))</f>
        <v>0</v>
      </c>
      <c r="JN15">
        <f>IF(SUM(Dissimilarity!JN18)&gt;0,1,IF(Dissimilarity!JN18="X",1,0))</f>
        <v>0</v>
      </c>
      <c r="JO15">
        <f>IF(SUM(Dissimilarity!JO18)&gt;0,1,IF(Dissimilarity!JO18="X",1,0))</f>
        <v>0</v>
      </c>
      <c r="JP15">
        <f>IF(SUM(Dissimilarity!JP18)&gt;0,1,IF(Dissimilarity!JP18="X",1,0))</f>
        <v>0</v>
      </c>
      <c r="JQ15">
        <f>IF(SUM(Dissimilarity!JQ18)&gt;0,1,IF(Dissimilarity!JQ18="X",1,0))</f>
        <v>0</v>
      </c>
      <c r="JR15">
        <f>IF(SUM(Dissimilarity!JR18)&gt;0,1,IF(Dissimilarity!JR18="X",1,0))</f>
        <v>0</v>
      </c>
      <c r="JS15">
        <f>IF(SUM(Dissimilarity!JS18)&gt;0,1,IF(Dissimilarity!JS18="X",1,0))</f>
        <v>0</v>
      </c>
      <c r="JT15">
        <f>IF(SUM(Dissimilarity!JT18)&gt;0,1,IF(Dissimilarity!JT18="X",1,0))</f>
        <v>1</v>
      </c>
      <c r="JU15">
        <f>IF(SUM(Dissimilarity!JU18)&gt;0,1,IF(Dissimilarity!JU18="X",1,0))</f>
        <v>0</v>
      </c>
      <c r="JV15">
        <f>IF(SUM(Dissimilarity!JV18)&gt;0,1,IF(Dissimilarity!JV18="X",1,0))</f>
        <v>0</v>
      </c>
      <c r="JW15">
        <f>IF(SUM(Dissimilarity!JW18)&gt;0,1,IF(Dissimilarity!JW18="X",1,0))</f>
        <v>0</v>
      </c>
      <c r="JX15">
        <f>IF(SUM(Dissimilarity!JX18)&gt;0,1,IF(Dissimilarity!JX18="X",1,0))</f>
        <v>0</v>
      </c>
      <c r="JY15">
        <f>IF(SUM(Dissimilarity!JY18)&gt;0,1,IF(Dissimilarity!JY18="X",1,0))</f>
        <v>0</v>
      </c>
      <c r="JZ15">
        <f>IF(SUM(Dissimilarity!JZ18)&gt;0,1,IF(Dissimilarity!JZ18="X",1,0))</f>
        <v>0</v>
      </c>
      <c r="KA15">
        <f>IF(SUM(Dissimilarity!KA18)&gt;0,1,IF(Dissimilarity!KA18="X",1,0))</f>
        <v>0</v>
      </c>
      <c r="KB15">
        <f>IF(SUM(Dissimilarity!KB18)&gt;0,1,IF(Dissimilarity!KB18="X",1,0))</f>
        <v>0</v>
      </c>
      <c r="KC15">
        <f>IF(SUM(Dissimilarity!KC18)&gt;0,1,IF(Dissimilarity!KC18="X",1,0))</f>
        <v>0</v>
      </c>
      <c r="KD15">
        <f>IF(SUM(Dissimilarity!KD18)&gt;0,1,IF(Dissimilarity!KD18="X",1,0))</f>
        <v>0</v>
      </c>
      <c r="KE15">
        <f>IF(SUM(Dissimilarity!KE18)&gt;0,1,IF(Dissimilarity!KE18="X",1,0))</f>
        <v>1</v>
      </c>
      <c r="KF15">
        <f>IF(SUM(Dissimilarity!KF18)&gt;0,1,IF(Dissimilarity!KF18="X",1,0))</f>
        <v>0</v>
      </c>
      <c r="KG15">
        <f>IF(SUM(Dissimilarity!KG18)&gt;0,1,IF(Dissimilarity!KG18="X",1,0))</f>
        <v>0</v>
      </c>
      <c r="KH15">
        <f>IF(SUM(Dissimilarity!KH18)&gt;0,1,IF(Dissimilarity!KH18="X",1,0))</f>
        <v>0</v>
      </c>
      <c r="KI15">
        <f>IF(SUM(Dissimilarity!KI18)&gt;0,1,IF(Dissimilarity!KI18="X",1,0))</f>
        <v>0</v>
      </c>
      <c r="KJ15">
        <f>IF(SUM(Dissimilarity!KJ18)&gt;0,1,IF(Dissimilarity!KJ18="X",1,0))</f>
        <v>0</v>
      </c>
      <c r="KK15">
        <f>IF(SUM(Dissimilarity!KK18)&gt;0,1,IF(Dissimilarity!KK18="X",1,0))</f>
        <v>0</v>
      </c>
      <c r="KL15">
        <f>IF(SUM(Dissimilarity!KL18)&gt;0,1,IF(Dissimilarity!KL18="X",1,0))</f>
        <v>0</v>
      </c>
      <c r="KM15">
        <f>IF(SUM(Dissimilarity!KM18)&gt;0,1,IF(Dissimilarity!KM18="X",1,0))</f>
        <v>0</v>
      </c>
      <c r="KN15">
        <f>IF(SUM(Dissimilarity!KN18)&gt;0,1,IF(Dissimilarity!KN18="X",1,0))</f>
        <v>0</v>
      </c>
      <c r="KO15">
        <f>IF(SUM(Dissimilarity!KO18)&gt;0,1,IF(Dissimilarity!KO18="X",1,0))</f>
        <v>0</v>
      </c>
      <c r="KP15">
        <f>IF(SUM(Dissimilarity!KP18)&gt;0,1,IF(Dissimilarity!KP18="X",1,0))</f>
        <v>0</v>
      </c>
      <c r="KQ15">
        <f>IF(SUM(Dissimilarity!KQ18)&gt;0,1,IF(Dissimilarity!KQ18="X",1,0))</f>
        <v>0</v>
      </c>
      <c r="KR15">
        <f>IF(SUM(Dissimilarity!KR18)&gt;0,1,IF(Dissimilarity!KR18="X",1,0))</f>
        <v>0</v>
      </c>
      <c r="KS15">
        <f>IF(SUM(Dissimilarity!KS18)&gt;0,1,IF(Dissimilarity!KS18="X",1,0))</f>
        <v>0</v>
      </c>
      <c r="KT15">
        <f>IF(SUM(Dissimilarity!KT18)&gt;0,1,IF(Dissimilarity!KT18="X",1,0))</f>
        <v>0</v>
      </c>
      <c r="KU15">
        <f>IF(SUM(Dissimilarity!KU18)&gt;0,1,IF(Dissimilarity!KU18="X",1,0))</f>
        <v>0</v>
      </c>
      <c r="KV15">
        <f>IF(SUM(Dissimilarity!KV18)&gt;0,1,IF(Dissimilarity!KV18="X",1,0))</f>
        <v>0</v>
      </c>
      <c r="KW15">
        <f>IF(SUM(Dissimilarity!KW18)&gt;0,1,IF(Dissimilarity!KW18="X",1,0))</f>
        <v>0</v>
      </c>
      <c r="KX15">
        <f>IF(SUM(Dissimilarity!KX18)&gt;0,1,IF(Dissimilarity!KX18="X",1,0))</f>
        <v>0</v>
      </c>
      <c r="KY15">
        <f>IF(SUM(Dissimilarity!KY18)&gt;0,1,IF(Dissimilarity!KY18="X",1,0))</f>
        <v>0</v>
      </c>
      <c r="KZ15">
        <f>IF(SUM(Dissimilarity!KZ18)&gt;0,1,IF(Dissimilarity!KZ18="X",1,0))</f>
        <v>0</v>
      </c>
      <c r="LA15">
        <f>IF(SUM(Dissimilarity!LA18)&gt;0,1,IF(Dissimilarity!LA18="X",1,0))</f>
        <v>0</v>
      </c>
      <c r="LB15">
        <f>IF(SUM(Dissimilarity!LB18)&gt;0,1,IF(Dissimilarity!LB18="X",1,0))</f>
        <v>0</v>
      </c>
      <c r="LC15">
        <f>IF(SUM(Dissimilarity!LC18)&gt;0,1,IF(Dissimilarity!LC18="X",1,0))</f>
        <v>0</v>
      </c>
      <c r="LD15">
        <f>IF(SUM(Dissimilarity!LD18)&gt;0,1,IF(Dissimilarity!LD18="X",1,0))</f>
        <v>0</v>
      </c>
      <c r="LE15">
        <f>IF(SUM(Dissimilarity!LE18)&gt;0,1,IF(Dissimilarity!LE18="X",1,0))</f>
        <v>0</v>
      </c>
      <c r="LF15">
        <f>IF(SUM(Dissimilarity!LF18)&gt;0,1,IF(Dissimilarity!LF18="X",1,0))</f>
        <v>0</v>
      </c>
      <c r="LG15">
        <f>IF(SUM(Dissimilarity!LG18)&gt;0,1,IF(Dissimilarity!LG18="X",1,0))</f>
        <v>0</v>
      </c>
      <c r="LH15">
        <f>IF(SUM(Dissimilarity!LH18)&gt;0,1,IF(Dissimilarity!LH18="X",1,0))</f>
        <v>0</v>
      </c>
      <c r="LI15">
        <f>IF(SUM(Dissimilarity!LI18)&gt;0,1,IF(Dissimilarity!LI18="X",1,0))</f>
        <v>1</v>
      </c>
      <c r="LJ15">
        <f>IF(SUM(Dissimilarity!LJ18)&gt;0,1,IF(Dissimilarity!LJ18="X",1,0))</f>
        <v>0</v>
      </c>
      <c r="LK15">
        <f>IF(SUM(Dissimilarity!LK18)&gt;0,1,IF(Dissimilarity!LK18="X",1,0))</f>
        <v>0</v>
      </c>
      <c r="LL15">
        <f>IF(SUM(Dissimilarity!LL18)&gt;0,1,IF(Dissimilarity!LL18="X",1,0))</f>
        <v>0</v>
      </c>
      <c r="LM15">
        <f>IF(SUM(Dissimilarity!LM18)&gt;0,1,IF(Dissimilarity!LM18="X",1,0))</f>
        <v>0</v>
      </c>
      <c r="LN15">
        <f>IF(SUM(Dissimilarity!LN18)&gt;0,1,IF(Dissimilarity!LN18="X",1,0))</f>
        <v>0</v>
      </c>
      <c r="LO15">
        <f>IF(SUM(Dissimilarity!LO18)&gt;0,1,IF(Dissimilarity!LO18="X",1,0))</f>
        <v>0</v>
      </c>
      <c r="LP15">
        <f>IF(SUM(Dissimilarity!LP18)&gt;0,1,IF(Dissimilarity!LP18="X",1,0))</f>
        <v>0</v>
      </c>
      <c r="LQ15">
        <f>IF(SUM(Dissimilarity!LQ18)&gt;0,1,IF(Dissimilarity!LQ18="X",1,0))</f>
        <v>0</v>
      </c>
      <c r="LR15">
        <f>IF(SUM(Dissimilarity!LR18)&gt;0,1,IF(Dissimilarity!LR18="X",1,0))</f>
        <v>0</v>
      </c>
      <c r="LS15">
        <f>IF(SUM(Dissimilarity!LS18)&gt;0,1,IF(Dissimilarity!LS18="X",1,0))</f>
        <v>0</v>
      </c>
      <c r="LT15">
        <f>IF(SUM(Dissimilarity!LT18)&gt;0,1,IF(Dissimilarity!LT18="X",1,0))</f>
        <v>0</v>
      </c>
      <c r="LU15">
        <f>IF(SUM(Dissimilarity!LU18)&gt;0,1,IF(Dissimilarity!LU18="X",1,0))</f>
        <v>0</v>
      </c>
      <c r="LV15">
        <f>IF(SUM(Dissimilarity!LV18)&gt;0,1,IF(Dissimilarity!LV18="X",1,0))</f>
        <v>0</v>
      </c>
      <c r="LW15">
        <f>IF(SUM(Dissimilarity!LW18)&gt;0,1,IF(Dissimilarity!LW18="X",1,0))</f>
        <v>0</v>
      </c>
      <c r="LX15">
        <f>IF(SUM(Dissimilarity!LX18)&gt;0,1,IF(Dissimilarity!LX18="X",1,0))</f>
        <v>0</v>
      </c>
      <c r="LY15">
        <f>IF(SUM(Dissimilarity!LY18)&gt;0,1,IF(Dissimilarity!LY18="X",1,0))</f>
        <v>0</v>
      </c>
      <c r="LZ15">
        <f>IF(SUM(Dissimilarity!LZ18)&gt;0,1,IF(Dissimilarity!LZ18="X",1,0))</f>
        <v>0</v>
      </c>
      <c r="MA15">
        <f>IF(SUM(Dissimilarity!MA18)&gt;0,1,IF(Dissimilarity!MA18="X",1,0))</f>
        <v>0</v>
      </c>
      <c r="MB15">
        <f>IF(SUM(Dissimilarity!MB18)&gt;0,1,IF(Dissimilarity!MB18="X",1,0))</f>
        <v>0</v>
      </c>
      <c r="MC15">
        <f>IF(SUM(Dissimilarity!MC18)&gt;0,1,IF(Dissimilarity!MC18="X",1,0))</f>
        <v>0</v>
      </c>
      <c r="MD15">
        <f>IF(SUM(Dissimilarity!MD18)&gt;0,1,IF(Dissimilarity!MD18="X",1,0))</f>
        <v>0</v>
      </c>
      <c r="ME15">
        <f>IF(SUM(Dissimilarity!ME18)&gt;0,1,IF(Dissimilarity!ME18="X",1,0))</f>
        <v>0</v>
      </c>
      <c r="MF15">
        <f>IF(SUM(Dissimilarity!MF18)&gt;0,1,IF(Dissimilarity!MF18="X",1,0))</f>
        <v>0</v>
      </c>
      <c r="MG15">
        <f>IF(SUM(Dissimilarity!MG18)&gt;0,1,IF(Dissimilarity!MG18="X",1,0))</f>
        <v>0</v>
      </c>
      <c r="MH15">
        <f>IF(SUM(Dissimilarity!MH18)&gt;0,1,IF(Dissimilarity!MH18="X",1,0))</f>
        <v>0</v>
      </c>
      <c r="MI15">
        <f>IF(SUM(Dissimilarity!MI18)&gt;0,1,IF(Dissimilarity!MI18="X",1,0))</f>
        <v>0</v>
      </c>
      <c r="MJ15">
        <f>IF(SUM(Dissimilarity!MJ18)&gt;0,1,IF(Dissimilarity!MJ18="X",1,0))</f>
        <v>0</v>
      </c>
      <c r="MK15">
        <f>IF(SUM(Dissimilarity!MK18)&gt;0,1,IF(Dissimilarity!MK18="X",1,0))</f>
        <v>0</v>
      </c>
      <c r="ML15">
        <f>IF(SUM(Dissimilarity!ML18)&gt;0,1,IF(Dissimilarity!ML18="X",1,0))</f>
        <v>1</v>
      </c>
      <c r="MM15">
        <f>IF(SUM(Dissimilarity!MM18)&gt;0,1,IF(Dissimilarity!MM18="X",1,0))</f>
        <v>0</v>
      </c>
      <c r="MN15">
        <f>IF(SUM(Dissimilarity!MN18)&gt;0,1,IF(Dissimilarity!MN18="X",1,0))</f>
        <v>0</v>
      </c>
      <c r="MO15">
        <f>IF(SUM(Dissimilarity!MO18)&gt;0,1,IF(Dissimilarity!MO18="X",1,0))</f>
        <v>0</v>
      </c>
      <c r="MP15">
        <f>IF(SUM(Dissimilarity!MP18)&gt;0,1,IF(Dissimilarity!MP18="X",1,0))</f>
        <v>0</v>
      </c>
      <c r="MQ15">
        <f>IF(SUM(Dissimilarity!MQ18)&gt;0,1,IF(Dissimilarity!MQ18="X",1,0))</f>
        <v>0</v>
      </c>
      <c r="MR15">
        <f>IF(SUM(Dissimilarity!MR18)&gt;0,1,IF(Dissimilarity!MR18="X",1,0))</f>
        <v>0</v>
      </c>
      <c r="MS15">
        <f>IF(SUM(Dissimilarity!MS18)&gt;0,1,IF(Dissimilarity!MS18="X",1,0))</f>
        <v>0</v>
      </c>
      <c r="MT15">
        <f>IF(SUM(Dissimilarity!MT18)&gt;0,1,IF(Dissimilarity!MT18="X",1,0))</f>
        <v>0</v>
      </c>
      <c r="MU15">
        <f>IF(SUM(Dissimilarity!MU18)&gt;0,1,IF(Dissimilarity!MU18="X",1,0))</f>
        <v>0</v>
      </c>
      <c r="MV15">
        <f>IF(SUM(Dissimilarity!MV18)&gt;0,1,IF(Dissimilarity!MV18="X",1,0))</f>
        <v>0</v>
      </c>
      <c r="MW15">
        <f>IF(SUM(Dissimilarity!MW18)&gt;0,1,IF(Dissimilarity!MW18="X",1,0))</f>
        <v>0</v>
      </c>
      <c r="MX15">
        <f>IF(SUM(Dissimilarity!MX18)&gt;0,1,IF(Dissimilarity!MX18="X",1,0))</f>
        <v>0</v>
      </c>
      <c r="MY15">
        <f>IF(SUM(Dissimilarity!MY18)&gt;0,1,IF(Dissimilarity!MY18="X",1,0))</f>
        <v>0</v>
      </c>
      <c r="MZ15">
        <f>IF(SUM(Dissimilarity!MZ18)&gt;0,1,IF(Dissimilarity!MZ18="X",1,0))</f>
        <v>0</v>
      </c>
      <c r="NA15">
        <f>IF(SUM(Dissimilarity!NA18)&gt;0,1,IF(Dissimilarity!NA18="X",1,0))</f>
        <v>0</v>
      </c>
      <c r="NB15">
        <f>IF(SUM(Dissimilarity!NB18)&gt;0,1,IF(Dissimilarity!NB18="X",1,0))</f>
        <v>0</v>
      </c>
      <c r="NC15">
        <f>IF(SUM(Dissimilarity!NC18)&gt;0,1,IF(Dissimilarity!NC18="X",1,0))</f>
        <v>0</v>
      </c>
      <c r="ND15">
        <f>IF(SUM(Dissimilarity!ND18)&gt;0,1,IF(Dissimilarity!ND18="X",1,0))</f>
        <v>0</v>
      </c>
      <c r="NE15">
        <f>IF(SUM(Dissimilarity!NE18)&gt;0,1,IF(Dissimilarity!NE18="X",1,0))</f>
        <v>0</v>
      </c>
      <c r="NF15">
        <f>IF(SUM(Dissimilarity!NF18)&gt;0,1,IF(Dissimilarity!NF18="X",1,0))</f>
        <v>0</v>
      </c>
      <c r="NG15">
        <f>IF(SUM(Dissimilarity!NG18)&gt;0,1,IF(Dissimilarity!NG18="X",1,0))</f>
        <v>0</v>
      </c>
      <c r="NH15">
        <f>IF(SUM(Dissimilarity!NH18)&gt;0,1,IF(Dissimilarity!NH18="X",1,0))</f>
        <v>0</v>
      </c>
      <c r="NI15">
        <f>IF(SUM(Dissimilarity!NI18)&gt;0,1,IF(Dissimilarity!NI18="X",1,0))</f>
        <v>0</v>
      </c>
      <c r="NJ15">
        <f>IF(SUM(Dissimilarity!NJ18)&gt;0,1,IF(Dissimilarity!NJ18="X",1,0))</f>
        <v>0</v>
      </c>
      <c r="NK15">
        <f>IF(SUM(Dissimilarity!NK18)&gt;0,1,IF(Dissimilarity!NK18="X",1,0))</f>
        <v>0</v>
      </c>
      <c r="NL15">
        <f>IF(SUM(Dissimilarity!NL18)&gt;0,1,IF(Dissimilarity!NL18="X",1,0))</f>
        <v>0</v>
      </c>
      <c r="NM15">
        <f>IF(SUM(Dissimilarity!NM18)&gt;0,1,IF(Dissimilarity!NM18="X",1,0))</f>
        <v>0</v>
      </c>
      <c r="NN15">
        <f>IF(SUM(Dissimilarity!NN18)&gt;0,1,IF(Dissimilarity!NN18="X",1,0))</f>
        <v>1</v>
      </c>
      <c r="NO15">
        <f>IF(SUM(Dissimilarity!NO18)&gt;0,1,IF(Dissimilarity!NO18="X",1,0))</f>
        <v>1</v>
      </c>
      <c r="NP15">
        <f>IF(SUM(Dissimilarity!NP18)&gt;0,1,IF(Dissimilarity!NP18="X",1,0))</f>
        <v>0</v>
      </c>
      <c r="NQ15">
        <f>IF(SUM(Dissimilarity!NQ18)&gt;0,1,IF(Dissimilarity!NQ18="X",1,0))</f>
        <v>0</v>
      </c>
      <c r="NR15">
        <f>IF(SUM(Dissimilarity!NR18)&gt;0,1,IF(Dissimilarity!NR18="X",1,0))</f>
        <v>0</v>
      </c>
      <c r="NS15">
        <f>IF(SUM(Dissimilarity!NS18)&gt;0,1,IF(Dissimilarity!NS18="X",1,0))</f>
        <v>0</v>
      </c>
      <c r="NT15">
        <f>IF(SUM(Dissimilarity!NT18)&gt;0,1,IF(Dissimilarity!NT18="X",1,0))</f>
        <v>0</v>
      </c>
      <c r="NU15">
        <f>IF(SUM(Dissimilarity!NU18)&gt;0,1,IF(Dissimilarity!NU18="X",1,0))</f>
        <v>0</v>
      </c>
      <c r="NV15">
        <f>IF(SUM(Dissimilarity!NV18)&gt;0,1,IF(Dissimilarity!NV18="X",1,0))</f>
        <v>0</v>
      </c>
      <c r="NW15">
        <f>IF(SUM(Dissimilarity!NW18)&gt;0,1,IF(Dissimilarity!NW18="X",1,0))</f>
        <v>0</v>
      </c>
      <c r="NX15">
        <f>IF(SUM(Dissimilarity!NX18)&gt;0,1,IF(Dissimilarity!NX18="X",1,0))</f>
        <v>0</v>
      </c>
      <c r="NY15">
        <f>IF(SUM(Dissimilarity!NY18)&gt;0,1,IF(Dissimilarity!NY18="X",1,0))</f>
        <v>0</v>
      </c>
      <c r="NZ15">
        <f>IF(SUM(Dissimilarity!NZ18)&gt;0,1,IF(Dissimilarity!NZ18="X",1,0))</f>
        <v>0</v>
      </c>
      <c r="OA15">
        <f>IF(SUM(Dissimilarity!OA18)&gt;0,1,IF(Dissimilarity!OA18="X",1,0))</f>
        <v>0</v>
      </c>
      <c r="OB15">
        <f>IF(SUM(Dissimilarity!OB18)&gt;0,1,IF(Dissimilarity!OB18="X",1,0))</f>
        <v>0</v>
      </c>
      <c r="OC15">
        <f>IF(SUM(Dissimilarity!OC18)&gt;0,1,IF(Dissimilarity!OC18="X",1,0))</f>
        <v>1</v>
      </c>
      <c r="OD15">
        <f>IF(SUM(Dissimilarity!OD18)&gt;0,1,IF(Dissimilarity!OD18="X",1,0))</f>
        <v>0</v>
      </c>
      <c r="OE15">
        <f>IF(SUM(Dissimilarity!OE18)&gt;0,1,IF(Dissimilarity!OE18="X",1,0))</f>
        <v>0</v>
      </c>
      <c r="OF15">
        <f>IF(SUM(Dissimilarity!OF18)&gt;0,1,IF(Dissimilarity!OF18="X",1,0))</f>
        <v>1</v>
      </c>
      <c r="OG15">
        <f>IF(SUM(Dissimilarity!OG18)&gt;0,1,IF(Dissimilarity!OG18="X",1,0))</f>
        <v>0</v>
      </c>
      <c r="OH15">
        <f>IF(SUM(Dissimilarity!OH18)&gt;0,1,IF(Dissimilarity!OH18="X",1,0))</f>
        <v>0</v>
      </c>
      <c r="OI15">
        <f>IF(SUM(Dissimilarity!OI18)&gt;0,1,IF(Dissimilarity!OI18="X",1,0))</f>
        <v>0</v>
      </c>
      <c r="OJ15">
        <f>IF(SUM(Dissimilarity!OJ18)&gt;0,1,IF(Dissimilarity!OJ18="X",1,0))</f>
        <v>1</v>
      </c>
      <c r="OK15">
        <f>IF(SUM(Dissimilarity!OK18)&gt;0,1,IF(Dissimilarity!OK18="X",1,0))</f>
        <v>0</v>
      </c>
      <c r="OL15">
        <f>IF(SUM(Dissimilarity!OL18)&gt;0,1,IF(Dissimilarity!OL18="X",1,0))</f>
        <v>1</v>
      </c>
      <c r="OM15">
        <f>IF(SUM(Dissimilarity!OM18)&gt;0,1,IF(Dissimilarity!OM18="X",1,0))</f>
        <v>1</v>
      </c>
      <c r="ON15">
        <f>IF(SUM(Dissimilarity!ON18)&gt;0,1,IF(Dissimilarity!ON18="X",1,0))</f>
        <v>0</v>
      </c>
      <c r="OO15">
        <f>IF(SUM(Dissimilarity!OO18)&gt;0,1,IF(Dissimilarity!OO18="X",1,0))</f>
        <v>0</v>
      </c>
      <c r="OP15">
        <f>IF(SUM(Dissimilarity!OP18)&gt;0,1,IF(Dissimilarity!OP18="X",1,0))</f>
        <v>0</v>
      </c>
      <c r="OQ15">
        <f>IF(SUM(Dissimilarity!OQ18)&gt;0,1,IF(Dissimilarity!OQ18="X",1,0))</f>
        <v>0</v>
      </c>
      <c r="OR15">
        <f>IF(SUM(Dissimilarity!OR18)&gt;0,1,IF(Dissimilarity!OR18="X",1,0))</f>
        <v>0</v>
      </c>
      <c r="OS15">
        <f>IF(SUM(Dissimilarity!OS18)&gt;0,1,IF(Dissimilarity!OS18="X",1,0))</f>
        <v>0</v>
      </c>
      <c r="OT15">
        <f>IF(SUM(Dissimilarity!OT18)&gt;0,1,IF(Dissimilarity!OT18="X",1,0))</f>
        <v>1</v>
      </c>
      <c r="OU15">
        <f>IF(SUM(Dissimilarity!OU18)&gt;0,1,IF(Dissimilarity!OU18="X",1,0))</f>
        <v>0</v>
      </c>
      <c r="OV15">
        <f>IF(SUM(Dissimilarity!OV18)&gt;0,1,IF(Dissimilarity!OV18="X",1,0))</f>
        <v>0</v>
      </c>
      <c r="OW15">
        <f>IF(SUM(Dissimilarity!OW18)&gt;0,1,IF(Dissimilarity!OW18="X",1,0))</f>
        <v>0</v>
      </c>
      <c r="OX15">
        <f>IF(SUM(Dissimilarity!OX18)&gt;0,1,IF(Dissimilarity!OX18="X",1,0))</f>
        <v>0</v>
      </c>
      <c r="OY15">
        <f>IF(SUM(Dissimilarity!OY18)&gt;0,1,IF(Dissimilarity!OY18="X",1,0))</f>
        <v>1</v>
      </c>
      <c r="OZ15">
        <f>IF(SUM(Dissimilarity!OZ18)&gt;0,1,IF(Dissimilarity!OZ18="X",1,0))</f>
        <v>0</v>
      </c>
      <c r="PA15">
        <f>IF(SUM(Dissimilarity!PA18)&gt;0,1,IF(Dissimilarity!PA18="X",1,0))</f>
        <v>0</v>
      </c>
      <c r="PB15">
        <f>IF(SUM(Dissimilarity!PB18)&gt;0,1,IF(Dissimilarity!PB18="X",1,0))</f>
        <v>0</v>
      </c>
      <c r="PC15">
        <f>IF(SUM(Dissimilarity!PC18)&gt;0,1,IF(Dissimilarity!PC18="X",1,0))</f>
        <v>0</v>
      </c>
      <c r="PD15">
        <f>IF(SUM(Dissimilarity!PD18)&gt;0,1,IF(Dissimilarity!PD18="X",1,0))</f>
        <v>0</v>
      </c>
      <c r="PE15">
        <f>IF(SUM(Dissimilarity!PE18)&gt;0,1,IF(Dissimilarity!PE18="X",1,0))</f>
        <v>0</v>
      </c>
      <c r="PF15">
        <f>IF(SUM(Dissimilarity!PF18)&gt;0,1,IF(Dissimilarity!PF18="X",1,0))</f>
        <v>0</v>
      </c>
      <c r="PG15">
        <f>IF(SUM(Dissimilarity!PG18)&gt;0,1,IF(Dissimilarity!PG18="X",1,0))</f>
        <v>0</v>
      </c>
      <c r="PH15">
        <f>IF(SUM(Dissimilarity!PH18)&gt;0,1,IF(Dissimilarity!PH18="X",1,0))</f>
        <v>1</v>
      </c>
      <c r="PI15">
        <f>IF(SUM(Dissimilarity!PI18)&gt;0,1,IF(Dissimilarity!PI18="X",1,0))</f>
        <v>0</v>
      </c>
      <c r="PJ15">
        <f>IF(SUM(Dissimilarity!PJ18)&gt;0,1,IF(Dissimilarity!PJ18="X",1,0))</f>
        <v>0</v>
      </c>
      <c r="PK15">
        <f>IF(SUM(Dissimilarity!PK18)&gt;0,1,IF(Dissimilarity!PK18="X",1,0))</f>
        <v>0</v>
      </c>
      <c r="PL15">
        <f>IF(SUM(Dissimilarity!PL18)&gt;0,1,IF(Dissimilarity!PL18="X",1,0))</f>
        <v>0</v>
      </c>
      <c r="PM15">
        <f>IF(SUM(Dissimilarity!PM18)&gt;0,1,IF(Dissimilarity!PM18="X",1,0))</f>
        <v>0</v>
      </c>
      <c r="PN15">
        <f>IF(SUM(Dissimilarity!PN18)&gt;0,1,IF(Dissimilarity!PN18="X",1,0))</f>
        <v>0</v>
      </c>
      <c r="PO15">
        <f>IF(SUM(Dissimilarity!PO18)&gt;0,1,IF(Dissimilarity!PO18="X",1,0))</f>
        <v>0</v>
      </c>
      <c r="PP15">
        <f>IF(SUM(Dissimilarity!PP18)&gt;0,1,IF(Dissimilarity!PP18="X",1,0))</f>
        <v>0</v>
      </c>
      <c r="PQ15">
        <f>IF(SUM(Dissimilarity!PQ18)&gt;0,1,IF(Dissimilarity!PQ18="X",1,0))</f>
        <v>0</v>
      </c>
      <c r="PR15">
        <f>IF(SUM(Dissimilarity!PR18)&gt;0,1,IF(Dissimilarity!PR18="X",1,0))</f>
        <v>0</v>
      </c>
      <c r="PS15">
        <f>IF(SUM(Dissimilarity!PS18)&gt;0,1,IF(Dissimilarity!PS18="X",1,0))</f>
        <v>0</v>
      </c>
      <c r="PT15">
        <f>IF(SUM(Dissimilarity!PT18)&gt;0,1,IF(Dissimilarity!PT18="X",1,0))</f>
        <v>0</v>
      </c>
      <c r="PU15">
        <f>IF(SUM(Dissimilarity!PU18)&gt;0,1,IF(Dissimilarity!PU18="X",1,0))</f>
        <v>0</v>
      </c>
      <c r="PV15">
        <f>IF(SUM(Dissimilarity!PV18)&gt;0,1,IF(Dissimilarity!PV18="X",1,0))</f>
        <v>0</v>
      </c>
      <c r="PW15">
        <f>IF(SUM(Dissimilarity!PW18)&gt;0,1,IF(Dissimilarity!PW18="X",1,0))</f>
        <v>0</v>
      </c>
      <c r="PX15">
        <f>IF(SUM(Dissimilarity!PX18)&gt;0,1,IF(Dissimilarity!PX18="X",1,0))</f>
        <v>0</v>
      </c>
      <c r="PY15">
        <f>IF(SUM(Dissimilarity!PY18)&gt;0,1,IF(Dissimilarity!PY18="X",1,0))</f>
        <v>0</v>
      </c>
      <c r="PZ15">
        <f>IF(SUM(Dissimilarity!PZ18)&gt;0,1,IF(Dissimilarity!PZ18="X",1,0))</f>
        <v>0</v>
      </c>
      <c r="QA15">
        <f>IF(SUM(Dissimilarity!QA18)&gt;0,1,IF(Dissimilarity!QA18="X",1,0))</f>
        <v>0</v>
      </c>
      <c r="QB15">
        <f>IF(SUM(Dissimilarity!QB18)&gt;0,1,IF(Dissimilarity!QB18="X",1,0))</f>
        <v>0</v>
      </c>
      <c r="QC15">
        <f>IF(SUM(Dissimilarity!QC18)&gt;0,1,IF(Dissimilarity!QC18="X",1,0))</f>
        <v>0</v>
      </c>
      <c r="QD15">
        <f>IF(SUM(Dissimilarity!QD18)&gt;0,1,IF(Dissimilarity!QD18="X",1,0))</f>
        <v>1</v>
      </c>
      <c r="QE15">
        <f>IF(SUM(Dissimilarity!QE18)&gt;0,1,IF(Dissimilarity!QE18="X",1,0))</f>
        <v>0</v>
      </c>
      <c r="QF15">
        <f>IF(SUM(Dissimilarity!QF18)&gt;0,1,IF(Dissimilarity!QF18="X",1,0))</f>
        <v>0</v>
      </c>
      <c r="QG15">
        <f>IF(SUM(Dissimilarity!QG18)&gt;0,1,IF(Dissimilarity!QG18="X",1,0))</f>
        <v>1</v>
      </c>
      <c r="QH15">
        <f>IF(SUM(Dissimilarity!QH18)&gt;0,1,IF(Dissimilarity!QH18="X",1,0))</f>
        <v>0</v>
      </c>
      <c r="QI15">
        <f>IF(SUM(Dissimilarity!QI18)&gt;0,1,IF(Dissimilarity!QI18="X",1,0))</f>
        <v>0</v>
      </c>
      <c r="QJ15">
        <f>IF(SUM(Dissimilarity!QJ18)&gt;0,1,IF(Dissimilarity!QJ18="X",1,0))</f>
        <v>0</v>
      </c>
      <c r="QK15">
        <f>IF(SUM(Dissimilarity!QK18)&gt;0,1,IF(Dissimilarity!QK18="X",1,0))</f>
        <v>0</v>
      </c>
      <c r="QL15">
        <f>IF(SUM(Dissimilarity!QL18)&gt;0,1,IF(Dissimilarity!QL18="X",1,0))</f>
        <v>0</v>
      </c>
      <c r="QM15">
        <f>IF(SUM(Dissimilarity!QM18)&gt;0,1,IF(Dissimilarity!QM18="X",1,0))</f>
        <v>0</v>
      </c>
      <c r="QN15">
        <f>IF(SUM(Dissimilarity!QN18)&gt;0,1,IF(Dissimilarity!QN18="X",1,0))</f>
        <v>0</v>
      </c>
      <c r="QO15">
        <f>IF(SUM(Dissimilarity!QO18)&gt;0,1,IF(Dissimilarity!QO18="X",1,0))</f>
        <v>0</v>
      </c>
      <c r="QP15">
        <f>IF(SUM(Dissimilarity!QP18)&gt;0,1,IF(Dissimilarity!QP18="X",1,0))</f>
        <v>0</v>
      </c>
      <c r="QQ15">
        <f>IF(SUM(Dissimilarity!QQ18)&gt;0,1,IF(Dissimilarity!QQ18="X",1,0))</f>
        <v>0</v>
      </c>
      <c r="QR15">
        <f>IF(SUM(Dissimilarity!QR18)&gt;0,1,IF(Dissimilarity!QR18="X",1,0))</f>
        <v>0</v>
      </c>
      <c r="QS15">
        <f>IF(SUM(Dissimilarity!QS18)&gt;0,1,IF(Dissimilarity!QS18="X",1,0))</f>
        <v>0</v>
      </c>
      <c r="QT15">
        <f>IF(SUM(Dissimilarity!QT18)&gt;0,1,IF(Dissimilarity!QT18="X",1,0))</f>
        <v>0</v>
      </c>
      <c r="QU15">
        <f>IF(SUM(Dissimilarity!QU18)&gt;0,1,IF(Dissimilarity!QU18="X",1,0))</f>
        <v>0</v>
      </c>
      <c r="QV15">
        <f>IF(SUM(Dissimilarity!QV18)&gt;0,1,IF(Dissimilarity!QV18="X",1,0))</f>
        <v>1</v>
      </c>
      <c r="QW15">
        <f>IF(SUM(Dissimilarity!QW18)&gt;0,1,IF(Dissimilarity!QW18="X",1,0))</f>
        <v>0</v>
      </c>
      <c r="QX15">
        <f>IF(SUM(Dissimilarity!QX18)&gt;0,1,IF(Dissimilarity!QX18="X",1,0))</f>
        <v>0</v>
      </c>
      <c r="QY15">
        <f>IF(SUM(Dissimilarity!QY18)&gt;0,1,IF(Dissimilarity!QY18="X",1,0))</f>
        <v>0</v>
      </c>
      <c r="QZ15">
        <f>IF(SUM(Dissimilarity!QZ18)&gt;0,1,IF(Dissimilarity!QZ18="X",1,0))</f>
        <v>0</v>
      </c>
      <c r="RA15">
        <f>IF(SUM(Dissimilarity!RA18)&gt;0,1,IF(Dissimilarity!RA18="X",1,0))</f>
        <v>0</v>
      </c>
      <c r="RB15">
        <f>IF(SUM(Dissimilarity!RB18)&gt;0,1,IF(Dissimilarity!RB18="X",1,0))</f>
        <v>0</v>
      </c>
      <c r="RC15">
        <f>IF(SUM(Dissimilarity!RC18)&gt;0,1,IF(Dissimilarity!RC18="X",1,0))</f>
        <v>0</v>
      </c>
      <c r="RD15">
        <f>IF(SUM(Dissimilarity!RD18)&gt;0,1,IF(Dissimilarity!RD18="X",1,0))</f>
        <v>0</v>
      </c>
      <c r="RE15">
        <f>IF(SUM(Dissimilarity!RE18)&gt;0,1,IF(Dissimilarity!RE18="X",1,0))</f>
        <v>0</v>
      </c>
      <c r="RF15">
        <f>IF(SUM(Dissimilarity!RF18)&gt;0,1,IF(Dissimilarity!RF18="X",1,0))</f>
        <v>0</v>
      </c>
      <c r="RG15">
        <f>IF(SUM(Dissimilarity!RG18)&gt;0,1,IF(Dissimilarity!RG18="X",1,0))</f>
        <v>0</v>
      </c>
      <c r="RH15">
        <f>IF(SUM(Dissimilarity!RH18)&gt;0,1,IF(Dissimilarity!RH18="X",1,0))</f>
        <v>0</v>
      </c>
      <c r="RI15">
        <f>IF(SUM(Dissimilarity!RI18)&gt;0,1,IF(Dissimilarity!RI18="X",1,0))</f>
        <v>0</v>
      </c>
      <c r="RJ15">
        <f>IF(SUM(Dissimilarity!RJ18)&gt;0,1,IF(Dissimilarity!RJ18="X",1,0))</f>
        <v>0</v>
      </c>
      <c r="RK15">
        <f>IF(SUM(Dissimilarity!RK18)&gt;0,1,IF(Dissimilarity!RK18="X",1,0))</f>
        <v>0</v>
      </c>
      <c r="RL15">
        <f>IF(SUM(Dissimilarity!RL18)&gt;0,1,IF(Dissimilarity!RL18="X",1,0))</f>
        <v>0</v>
      </c>
      <c r="RM15">
        <f>IF(SUM(Dissimilarity!RM18)&gt;0,1,IF(Dissimilarity!RM18="X",1,0))</f>
        <v>1</v>
      </c>
      <c r="RN15">
        <f>IF(SUM(Dissimilarity!RN18)&gt;0,1,IF(Dissimilarity!RN18="X",1,0))</f>
        <v>0</v>
      </c>
      <c r="RO15">
        <f>IF(SUM(Dissimilarity!RO18)&gt;0,1,IF(Dissimilarity!RO18="X",1,0))</f>
        <v>0</v>
      </c>
      <c r="RP15">
        <f>IF(SUM(Dissimilarity!RP18)&gt;0,1,IF(Dissimilarity!RP18="X",1,0))</f>
        <v>0</v>
      </c>
      <c r="RQ15">
        <f>IF(SUM(Dissimilarity!RQ18)&gt;0,1,IF(Dissimilarity!RQ18="X",1,0))</f>
        <v>0</v>
      </c>
      <c r="RR15">
        <f>IF(SUM(Dissimilarity!RR18)&gt;0,1,IF(Dissimilarity!RR18="X",1,0))</f>
        <v>0</v>
      </c>
      <c r="RS15">
        <f>IF(SUM(Dissimilarity!RS18)&gt;0,1,IF(Dissimilarity!RS18="X",1,0))</f>
        <v>0</v>
      </c>
      <c r="RT15">
        <f>IF(SUM(Dissimilarity!RT18)&gt;0,1,IF(Dissimilarity!RT18="X",1,0))</f>
        <v>0</v>
      </c>
      <c r="RU15">
        <f>IF(SUM(Dissimilarity!RU18)&gt;0,1,IF(Dissimilarity!RU18="X",1,0))</f>
        <v>0</v>
      </c>
      <c r="RV15">
        <f>IF(SUM(Dissimilarity!RV18)&gt;0,1,IF(Dissimilarity!RV18="X",1,0))</f>
        <v>1</v>
      </c>
      <c r="RW15">
        <f>IF(SUM(Dissimilarity!RW18)&gt;0,1,IF(Dissimilarity!RW18="X",1,0))</f>
        <v>0</v>
      </c>
      <c r="RX15">
        <f>IF(SUM(Dissimilarity!RX18)&gt;0,1,IF(Dissimilarity!RX18="X",1,0))</f>
        <v>0</v>
      </c>
      <c r="RY15">
        <f>IF(SUM(Dissimilarity!RY18)&gt;0,1,IF(Dissimilarity!RY18="X",1,0))</f>
        <v>0</v>
      </c>
      <c r="RZ15">
        <f>IF(SUM(Dissimilarity!RZ18)&gt;0,1,IF(Dissimilarity!RZ18="X",1,0))</f>
        <v>0</v>
      </c>
      <c r="SA15">
        <f>IF(SUM(Dissimilarity!SA18)&gt;0,1,IF(Dissimilarity!SA18="X",1,0))</f>
        <v>0</v>
      </c>
      <c r="SB15">
        <f>IF(SUM(Dissimilarity!SB18)&gt;0,1,IF(Dissimilarity!SB18="X",1,0))</f>
        <v>0</v>
      </c>
      <c r="SC15">
        <f>IF(SUM(Dissimilarity!SC18)&gt;0,1,IF(Dissimilarity!SC18="X",1,0))</f>
        <v>0</v>
      </c>
      <c r="SD15">
        <f>IF(SUM(Dissimilarity!SD18)&gt;0,1,IF(Dissimilarity!SD18="X",1,0))</f>
        <v>0</v>
      </c>
      <c r="SE15">
        <f>IF(SUM(Dissimilarity!SE18)&gt;0,1,IF(Dissimilarity!SE18="X",1,0))</f>
        <v>1</v>
      </c>
      <c r="SF15">
        <f>IF(SUM(Dissimilarity!SF18)&gt;0,1,IF(Dissimilarity!SF18="X",1,0))</f>
        <v>0</v>
      </c>
      <c r="SG15">
        <f>IF(SUM(Dissimilarity!SG18)&gt;0,1,IF(Dissimilarity!SG18="X",1,0))</f>
        <v>0</v>
      </c>
      <c r="SH15">
        <f>IF(SUM(Dissimilarity!SH18)&gt;0,1,IF(Dissimilarity!SH18="X",1,0))</f>
        <v>0</v>
      </c>
      <c r="SI15">
        <f>IF(SUM(Dissimilarity!SI18)&gt;0,1,IF(Dissimilarity!SI18="X",1,0))</f>
        <v>0</v>
      </c>
      <c r="SJ15">
        <f>IF(SUM(Dissimilarity!SJ18)&gt;0,1,IF(Dissimilarity!SJ18="X",1,0))</f>
        <v>0</v>
      </c>
      <c r="SK15">
        <f>IF(SUM(Dissimilarity!SK18)&gt;0,1,IF(Dissimilarity!SK18="X",1,0))</f>
        <v>0</v>
      </c>
      <c r="SL15">
        <f>IF(SUM(Dissimilarity!SL18)&gt;0,1,IF(Dissimilarity!SL18="X",1,0))</f>
        <v>0</v>
      </c>
      <c r="SM15">
        <f>IF(SUM(Dissimilarity!SM18)&gt;0,1,IF(Dissimilarity!SM18="X",1,0))</f>
        <v>0</v>
      </c>
      <c r="SN15">
        <f>IF(SUM(Dissimilarity!SN18)&gt;0,1,IF(Dissimilarity!SN18="X",1,0))</f>
        <v>0</v>
      </c>
      <c r="SO15">
        <f>IF(SUM(Dissimilarity!SO18)&gt;0,1,IF(Dissimilarity!SO18="X",1,0))</f>
        <v>0</v>
      </c>
      <c r="SP15">
        <f>IF(SUM(Dissimilarity!SP18)&gt;0,1,IF(Dissimilarity!SP18="X",1,0))</f>
        <v>0</v>
      </c>
      <c r="SQ15">
        <f>IF(SUM(Dissimilarity!SQ18)&gt;0,1,IF(Dissimilarity!SQ18="X",1,0))</f>
        <v>0</v>
      </c>
      <c r="SR15">
        <f>IF(SUM(Dissimilarity!SR18)&gt;0,1,IF(Dissimilarity!SR18="X",1,0))</f>
        <v>0</v>
      </c>
      <c r="SS15">
        <f>IF(SUM(Dissimilarity!SS18)&gt;0,1,IF(Dissimilarity!SS18="X",1,0))</f>
        <v>1</v>
      </c>
      <c r="ST15">
        <f>IF(SUM(Dissimilarity!ST18)&gt;0,1,IF(Dissimilarity!ST18="X",1,0))</f>
        <v>0</v>
      </c>
      <c r="SU15">
        <f>IF(SUM(Dissimilarity!SU18)&gt;0,1,IF(Dissimilarity!SU18="X",1,0))</f>
        <v>1</v>
      </c>
      <c r="SV15">
        <f>IF(SUM(Dissimilarity!SV18)&gt;0,1,IF(Dissimilarity!SV18="X",1,0))</f>
        <v>1</v>
      </c>
      <c r="SW15">
        <f>IF(SUM(Dissimilarity!SW18)&gt;0,1,IF(Dissimilarity!SW18="X",1,0))</f>
        <v>0</v>
      </c>
      <c r="SX15">
        <f>IF(SUM(Dissimilarity!SX18)&gt;0,1,IF(Dissimilarity!SX18="X",1,0))</f>
        <v>1</v>
      </c>
      <c r="SY15">
        <f>IF(SUM(Dissimilarity!SY18)&gt;0,1,IF(Dissimilarity!SY18="X",1,0))</f>
        <v>0</v>
      </c>
      <c r="SZ15">
        <f>IF(SUM(Dissimilarity!SZ18)&gt;0,1,IF(Dissimilarity!SZ18="X",1,0))</f>
        <v>0</v>
      </c>
      <c r="TA15">
        <f>IF(SUM(Dissimilarity!TA18)&gt;0,1,IF(Dissimilarity!TA18="X",1,0))</f>
        <v>1</v>
      </c>
      <c r="TB15">
        <f>IF(SUM(Dissimilarity!TB18)&gt;0,1,IF(Dissimilarity!TB18="X",1,0))</f>
        <v>0</v>
      </c>
      <c r="TC15">
        <f>IF(SUM(Dissimilarity!TC18)&gt;0,1,IF(Dissimilarity!TC18="X",1,0))</f>
        <v>0</v>
      </c>
      <c r="TD15">
        <f>IF(SUM(Dissimilarity!TD18)&gt;0,1,IF(Dissimilarity!TD18="X",1,0))</f>
        <v>0</v>
      </c>
      <c r="TE15">
        <f>IF(SUM(Dissimilarity!TE18)&gt;0,1,IF(Dissimilarity!TE18="X",1,0))</f>
        <v>1</v>
      </c>
      <c r="TF15">
        <f>IF(SUM(Dissimilarity!TF18)&gt;0,1,IF(Dissimilarity!TF18="X",1,0))</f>
        <v>0</v>
      </c>
      <c r="TG15">
        <f>IF(SUM(Dissimilarity!TG18)&gt;0,1,IF(Dissimilarity!TG18="X",1,0))</f>
        <v>0</v>
      </c>
      <c r="TH15">
        <f>IF(SUM(Dissimilarity!TH18)&gt;0,1,IF(Dissimilarity!TH18="X",1,0))</f>
        <v>0</v>
      </c>
      <c r="TI15">
        <f>IF(SUM(Dissimilarity!TI18)&gt;0,1,IF(Dissimilarity!TI18="X",1,0))</f>
        <v>0</v>
      </c>
      <c r="TJ15">
        <f>IF(SUM(Dissimilarity!TJ18)&gt;0,1,IF(Dissimilarity!TJ18="X",1,0))</f>
        <v>0</v>
      </c>
      <c r="TK15">
        <f>IF(SUM(Dissimilarity!TK18)&gt;0,1,IF(Dissimilarity!TK18="X",1,0))</f>
        <v>0</v>
      </c>
      <c r="TL15">
        <f>IF(SUM(Dissimilarity!TL18)&gt;0,1,IF(Dissimilarity!TL18="X",1,0))</f>
        <v>0</v>
      </c>
      <c r="TM15">
        <f>IF(SUM(Dissimilarity!TM18)&gt;0,1,IF(Dissimilarity!TM18="X",1,0))</f>
        <v>0</v>
      </c>
      <c r="TN15">
        <f>IF(SUM(Dissimilarity!TN18)&gt;0,1,IF(Dissimilarity!TN18="X",1,0))</f>
        <v>0</v>
      </c>
      <c r="TO15">
        <f>IF(SUM(Dissimilarity!TO18)&gt;0,1,IF(Dissimilarity!TO18="X",1,0))</f>
        <v>1</v>
      </c>
      <c r="TP15">
        <f>IF(SUM(Dissimilarity!TP18)&gt;0,1,IF(Dissimilarity!TP18="X",1,0))</f>
        <v>0</v>
      </c>
      <c r="TQ15">
        <f>IF(SUM(Dissimilarity!TQ18)&gt;0,1,IF(Dissimilarity!TQ18="X",1,0))</f>
        <v>0</v>
      </c>
      <c r="TR15">
        <f>IF(SUM(Dissimilarity!TR18)&gt;0,1,IF(Dissimilarity!TR18="X",1,0))</f>
        <v>0</v>
      </c>
      <c r="TS15">
        <f>IF(SUM(Dissimilarity!TS18)&gt;0,1,IF(Dissimilarity!TS18="X",1,0))</f>
        <v>0</v>
      </c>
      <c r="TT15">
        <f>IF(SUM(Dissimilarity!TT18)&gt;0,1,IF(Dissimilarity!TT18="X",1,0))</f>
        <v>0</v>
      </c>
      <c r="TU15">
        <f>IF(SUM(Dissimilarity!TU18)&gt;0,1,IF(Dissimilarity!TU18="X",1,0))</f>
        <v>0</v>
      </c>
      <c r="TV15">
        <f>IF(SUM(Dissimilarity!TV18)&gt;0,1,IF(Dissimilarity!TV18="X",1,0))</f>
        <v>0</v>
      </c>
      <c r="TW15">
        <f>IF(SUM(Dissimilarity!TW18)&gt;0,1,IF(Dissimilarity!TW18="X",1,0))</f>
        <v>0</v>
      </c>
      <c r="TX15">
        <f>IF(SUM(Dissimilarity!TX18)&gt;0,1,IF(Dissimilarity!TX18="X",1,0))</f>
        <v>1</v>
      </c>
      <c r="TY15">
        <f>IF(SUM(Dissimilarity!TY18)&gt;0,1,IF(Dissimilarity!TY18="X",1,0))</f>
        <v>0</v>
      </c>
      <c r="TZ15">
        <f>IF(SUM(Dissimilarity!TZ18)&gt;0,1,IF(Dissimilarity!TZ18="X",1,0))</f>
        <v>0</v>
      </c>
      <c r="UA15">
        <f>IF(SUM(Dissimilarity!UA18)&gt;0,1,IF(Dissimilarity!UA18="X",1,0))</f>
        <v>0</v>
      </c>
      <c r="UB15">
        <f>IF(SUM(Dissimilarity!UB18)&gt;0,1,IF(Dissimilarity!UB18="X",1,0))</f>
        <v>0</v>
      </c>
      <c r="UC15">
        <f>IF(SUM(Dissimilarity!UC18)&gt;0,1,IF(Dissimilarity!UC18="X",1,0))</f>
        <v>0</v>
      </c>
      <c r="UD15">
        <f>IF(SUM(Dissimilarity!UD18)&gt;0,1,IF(Dissimilarity!UD18="X",1,0))</f>
        <v>0</v>
      </c>
      <c r="UE15">
        <f>IF(SUM(Dissimilarity!UE18)&gt;0,1,IF(Dissimilarity!UE18="X",1,0))</f>
        <v>0</v>
      </c>
      <c r="UF15">
        <f>IF(SUM(Dissimilarity!UF18)&gt;0,1,IF(Dissimilarity!UF18="X",1,0))</f>
        <v>0</v>
      </c>
      <c r="UG15">
        <f>IF(SUM(Dissimilarity!UG18)&gt;0,1,IF(Dissimilarity!UG18="X",1,0))</f>
        <v>0</v>
      </c>
      <c r="UH15">
        <f>IF(SUM(Dissimilarity!UH18)&gt;0,1,IF(Dissimilarity!UH18="X",1,0))</f>
        <v>0</v>
      </c>
      <c r="UI15">
        <f>IF(SUM(Dissimilarity!UI18)&gt;0,1,IF(Dissimilarity!UI18="X",1,0))</f>
        <v>1</v>
      </c>
      <c r="UJ15">
        <f>IF(SUM(Dissimilarity!UJ18)&gt;0,1,IF(Dissimilarity!UJ18="X",1,0))</f>
        <v>1</v>
      </c>
      <c r="UK15">
        <f>IF(SUM(Dissimilarity!UK18)&gt;0,1,IF(Dissimilarity!UK18="X",1,0))</f>
        <v>0</v>
      </c>
      <c r="UL15">
        <f>IF(SUM(Dissimilarity!UL18)&gt;0,1,IF(Dissimilarity!UL18="X",1,0))</f>
        <v>0</v>
      </c>
      <c r="UM15">
        <f>IF(SUM(Dissimilarity!UM18)&gt;0,1,IF(Dissimilarity!UM18="X",1,0))</f>
        <v>0</v>
      </c>
      <c r="UN15">
        <f>IF(SUM(Dissimilarity!UN18)&gt;0,1,IF(Dissimilarity!UN18="X",1,0))</f>
        <v>0</v>
      </c>
      <c r="UO15">
        <f>IF(SUM(Dissimilarity!UO18)&gt;0,1,IF(Dissimilarity!UO18="X",1,0))</f>
        <v>0</v>
      </c>
      <c r="UP15">
        <f>IF(SUM(Dissimilarity!UP18)&gt;0,1,IF(Dissimilarity!UP18="X",1,0))</f>
        <v>0</v>
      </c>
      <c r="UQ15">
        <f>IF(SUM(Dissimilarity!UQ18)&gt;0,1,IF(Dissimilarity!UQ18="X",1,0))</f>
        <v>0</v>
      </c>
      <c r="UR15">
        <f>IF(SUM(Dissimilarity!UR18)&gt;0,1,IF(Dissimilarity!UR18="X",1,0))</f>
        <v>0</v>
      </c>
      <c r="US15">
        <f>IF(SUM(Dissimilarity!US18)&gt;0,1,IF(Dissimilarity!US18="X",1,0))</f>
        <v>1</v>
      </c>
      <c r="UT15">
        <f>IF(SUM(Dissimilarity!UT18)&gt;0,1,IF(Dissimilarity!UT18="X",1,0))</f>
        <v>0</v>
      </c>
      <c r="UU15">
        <f>IF(SUM(Dissimilarity!UU18)&gt;0,1,IF(Dissimilarity!UU18="X",1,0))</f>
        <v>1</v>
      </c>
      <c r="UV15">
        <f>IF(SUM(Dissimilarity!UV18)&gt;0,1,IF(Dissimilarity!UV18="X",1,0))</f>
        <v>0</v>
      </c>
      <c r="UW15">
        <f>IF(SUM(Dissimilarity!UW18)&gt;0,1,IF(Dissimilarity!UW18="X",1,0))</f>
        <v>0</v>
      </c>
      <c r="UX15">
        <f>IF(SUM(Dissimilarity!UX18)&gt;0,1,IF(Dissimilarity!UX18="X",1,0))</f>
        <v>1</v>
      </c>
      <c r="UY15">
        <f>IF(SUM(Dissimilarity!UY18)&gt;0,1,IF(Dissimilarity!UY18="X",1,0))</f>
        <v>0</v>
      </c>
      <c r="UZ15">
        <f>IF(SUM(Dissimilarity!UZ18)&gt;0,1,IF(Dissimilarity!UZ18="X",1,0))</f>
        <v>0</v>
      </c>
      <c r="VA15">
        <f>IF(SUM(Dissimilarity!VA18)&gt;0,1,IF(Dissimilarity!VA18="X",1,0))</f>
        <v>0</v>
      </c>
      <c r="VB15">
        <f>IF(SUM(Dissimilarity!VB18)&gt;0,1,IF(Dissimilarity!VB18="X",1,0))</f>
        <v>0</v>
      </c>
      <c r="VC15">
        <f>IF(SUM(Dissimilarity!VC18)&gt;0,1,IF(Dissimilarity!VC18="X",1,0))</f>
        <v>0</v>
      </c>
      <c r="VD15">
        <f>IF(SUM(Dissimilarity!VD18)&gt;0,1,IF(Dissimilarity!VD18="X",1,0))</f>
        <v>0</v>
      </c>
      <c r="VE15">
        <f>IF(SUM(Dissimilarity!VE18)&gt;0,1,IF(Dissimilarity!VE18="X",1,0))</f>
        <v>0</v>
      </c>
      <c r="VF15">
        <f>IF(SUM(Dissimilarity!VF18)&gt;0,1,IF(Dissimilarity!VF18="X",1,0))</f>
        <v>0</v>
      </c>
      <c r="VG15">
        <f>IF(SUM(Dissimilarity!VG18)&gt;0,1,IF(Dissimilarity!VG18="X",1,0))</f>
        <v>1</v>
      </c>
      <c r="VH15">
        <f>IF(SUM(Dissimilarity!VH18)&gt;0,1,IF(Dissimilarity!VH18="X",1,0))</f>
        <v>0</v>
      </c>
      <c r="VI15">
        <f>IF(SUM(Dissimilarity!VI18)&gt;0,1,IF(Dissimilarity!VI18="X",1,0))</f>
        <v>0</v>
      </c>
      <c r="VJ15">
        <f>IF(SUM(Dissimilarity!VJ18)&gt;0,1,IF(Dissimilarity!VJ18="X",1,0))</f>
        <v>1</v>
      </c>
      <c r="VK15">
        <f>IF(SUM(Dissimilarity!VK18)&gt;0,1,IF(Dissimilarity!VK18="X",1,0))</f>
        <v>0</v>
      </c>
      <c r="VL15">
        <f>IF(SUM(Dissimilarity!VL18)&gt;0,1,IF(Dissimilarity!VL18="X",1,0))</f>
        <v>0</v>
      </c>
      <c r="VM15">
        <f>IF(SUM(Dissimilarity!VM18)&gt;0,1,IF(Dissimilarity!VM18="X",1,0))</f>
        <v>1</v>
      </c>
      <c r="VN15">
        <f>IF(SUM(Dissimilarity!VN18)&gt;0,1,IF(Dissimilarity!VN18="X",1,0))</f>
        <v>0</v>
      </c>
      <c r="VO15">
        <f>IF(SUM(Dissimilarity!VO18)&gt;0,1,IF(Dissimilarity!VO18="X",1,0))</f>
        <v>0</v>
      </c>
      <c r="VP15">
        <f>IF(SUM(Dissimilarity!VP18)&gt;0,1,IF(Dissimilarity!VP18="X",1,0))</f>
        <v>1</v>
      </c>
      <c r="VQ15">
        <f>IF(SUM(Dissimilarity!VQ18)&gt;0,1,IF(Dissimilarity!VQ18="X",1,0))</f>
        <v>1</v>
      </c>
      <c r="VR15">
        <f>IF(SUM(Dissimilarity!VR18)&gt;0,1,IF(Dissimilarity!VR18="X",1,0))</f>
        <v>0</v>
      </c>
      <c r="VS15">
        <f>IF(SUM(Dissimilarity!VS18)&gt;0,1,IF(Dissimilarity!VS18="X",1,0))</f>
        <v>0</v>
      </c>
      <c r="VT15">
        <f>IF(SUM(Dissimilarity!VT18)&gt;0,1,IF(Dissimilarity!VT18="X",1,0))</f>
        <v>0</v>
      </c>
      <c r="VU15">
        <f>IF(SUM(Dissimilarity!VU18)&gt;0,1,IF(Dissimilarity!VU18="X",1,0))</f>
        <v>0</v>
      </c>
      <c r="VV15">
        <f>IF(SUM(Dissimilarity!VV18)&gt;0,1,IF(Dissimilarity!VV18="X",1,0))</f>
        <v>0</v>
      </c>
      <c r="VW15">
        <f>IF(SUM(Dissimilarity!VW18)&gt;0,1,IF(Dissimilarity!VW18="X",1,0))</f>
        <v>0</v>
      </c>
      <c r="VX15">
        <f>IF(SUM(Dissimilarity!VX18)&gt;0,1,IF(Dissimilarity!VX18="X",1,0))</f>
        <v>0</v>
      </c>
      <c r="VY15">
        <f>IF(SUM(Dissimilarity!VY18)&gt;0,1,IF(Dissimilarity!VY18="X",1,0))</f>
        <v>0</v>
      </c>
      <c r="VZ15">
        <f>IF(SUM(Dissimilarity!VZ18)&gt;0,1,IF(Dissimilarity!VZ18="X",1,0))</f>
        <v>0</v>
      </c>
      <c r="WA15">
        <f>IF(SUM(Dissimilarity!WA18)&gt;0,1,IF(Dissimilarity!WA18="X",1,0))</f>
        <v>1</v>
      </c>
      <c r="WB15">
        <f>IF(SUM(Dissimilarity!WB18)&gt;0,1,IF(Dissimilarity!WB18="X",1,0))</f>
        <v>0</v>
      </c>
      <c r="WC15">
        <f>IF(SUM(Dissimilarity!WC18)&gt;0,1,IF(Dissimilarity!WC18="X",1,0))</f>
        <v>0</v>
      </c>
      <c r="WD15">
        <f>IF(SUM(Dissimilarity!WD18)&gt;0,1,IF(Dissimilarity!WD18="X",1,0))</f>
        <v>0</v>
      </c>
      <c r="WE15">
        <f>IF(SUM(Dissimilarity!WE18)&gt;0,1,IF(Dissimilarity!WE18="X",1,0))</f>
        <v>0</v>
      </c>
      <c r="WF15">
        <f>IF(SUM(Dissimilarity!WF18)&gt;0,1,IF(Dissimilarity!WF18="X",1,0))</f>
        <v>0</v>
      </c>
      <c r="WG15">
        <f>IF(SUM(Dissimilarity!WG18)&gt;0,1,IF(Dissimilarity!WG18="X",1,0))</f>
        <v>0</v>
      </c>
      <c r="WH15">
        <f>IF(SUM(Dissimilarity!WH18)&gt;0,1,IF(Dissimilarity!WH18="X",1,0))</f>
        <v>0</v>
      </c>
      <c r="WI15">
        <f>IF(SUM(Dissimilarity!WI18)&gt;0,1,IF(Dissimilarity!WI18="X",1,0))</f>
        <v>0</v>
      </c>
      <c r="WJ15">
        <f>IF(SUM(Dissimilarity!WJ18)&gt;0,1,IF(Dissimilarity!WJ18="X",1,0))</f>
        <v>0</v>
      </c>
      <c r="WK15">
        <f>IF(SUM(Dissimilarity!WK18)&gt;0,1,IF(Dissimilarity!WK18="X",1,0))</f>
        <v>0</v>
      </c>
      <c r="WL15">
        <f>IF(SUM(Dissimilarity!WL18)&gt;0,1,IF(Dissimilarity!WL18="X",1,0))</f>
        <v>0</v>
      </c>
      <c r="WM15">
        <f>IF(SUM(Dissimilarity!WM18)&gt;0,1,IF(Dissimilarity!WM18="X",1,0))</f>
        <v>0</v>
      </c>
      <c r="WN15">
        <f>IF(SUM(Dissimilarity!WN18)&gt;0,1,IF(Dissimilarity!WN18="X",1,0))</f>
        <v>0</v>
      </c>
      <c r="WO15">
        <f>IF(SUM(Dissimilarity!WO18)&gt;0,1,IF(Dissimilarity!WO18="X",1,0))</f>
        <v>0</v>
      </c>
      <c r="WP15">
        <f>IF(SUM(Dissimilarity!WP18)&gt;0,1,IF(Dissimilarity!WP18="X",1,0))</f>
        <v>0</v>
      </c>
      <c r="WQ15">
        <f>IF(SUM(Dissimilarity!WQ18)&gt;0,1,IF(Dissimilarity!WQ18="X",1,0))</f>
        <v>0</v>
      </c>
      <c r="WR15">
        <f>IF(SUM(Dissimilarity!WR18)&gt;0,1,IF(Dissimilarity!WR18="X",1,0))</f>
        <v>0</v>
      </c>
      <c r="WS15">
        <f>IF(SUM(Dissimilarity!WS18)&gt;0,1,IF(Dissimilarity!WS18="X",1,0))</f>
        <v>0</v>
      </c>
      <c r="WT15">
        <f>IF(SUM(Dissimilarity!WT18)&gt;0,1,IF(Dissimilarity!WT18="X",1,0))</f>
        <v>0</v>
      </c>
      <c r="WU15">
        <f>IF(SUM(Dissimilarity!WU18)&gt;0,1,IF(Dissimilarity!WU18="X",1,0))</f>
        <v>0</v>
      </c>
      <c r="WV15">
        <f>IF(SUM(Dissimilarity!WV18)&gt;0,1,IF(Dissimilarity!WV18="X",1,0))</f>
        <v>0</v>
      </c>
      <c r="WW15">
        <f>IF(SUM(Dissimilarity!WW18)&gt;0,1,IF(Dissimilarity!WW18="X",1,0))</f>
        <v>0</v>
      </c>
      <c r="WX15">
        <f>IF(SUM(Dissimilarity!WX18)&gt;0,1,IF(Dissimilarity!WX18="X",1,0))</f>
        <v>0</v>
      </c>
      <c r="WY15">
        <f>IF(SUM(Dissimilarity!WY18)&gt;0,1,IF(Dissimilarity!WY18="X",1,0))</f>
        <v>0</v>
      </c>
      <c r="WZ15">
        <f>IF(SUM(Dissimilarity!WZ18)&gt;0,1,IF(Dissimilarity!WZ18="X",1,0))</f>
        <v>0</v>
      </c>
      <c r="XA15">
        <f>IF(SUM(Dissimilarity!XA18)&gt;0,1,IF(Dissimilarity!XA18="X",1,0))</f>
        <v>0</v>
      </c>
      <c r="XB15">
        <f>IF(SUM(Dissimilarity!XB18)&gt;0,1,IF(Dissimilarity!XB18="X",1,0))</f>
        <v>0</v>
      </c>
      <c r="XC15">
        <f>IF(SUM(Dissimilarity!XC18)&gt;0,1,IF(Dissimilarity!XC18="X",1,0))</f>
        <v>0</v>
      </c>
      <c r="XD15">
        <f>IF(SUM(Dissimilarity!XD18)&gt;0,1,IF(Dissimilarity!XD18="X",1,0))</f>
        <v>0</v>
      </c>
      <c r="XE15">
        <f>IF(SUM(Dissimilarity!XE18)&gt;0,1,IF(Dissimilarity!XE18="X",1,0))</f>
        <v>0</v>
      </c>
      <c r="XF15">
        <f>IF(SUM(Dissimilarity!XF18)&gt;0,1,IF(Dissimilarity!XF18="X",1,0))</f>
        <v>0</v>
      </c>
      <c r="XG15">
        <f>IF(SUM(Dissimilarity!XG18)&gt;0,1,IF(Dissimilarity!XG18="X",1,0))</f>
        <v>0</v>
      </c>
      <c r="XH15">
        <f>IF(SUM(Dissimilarity!XH18)&gt;0,1,IF(Dissimilarity!XH18="X",1,0))</f>
        <v>0</v>
      </c>
      <c r="XI15">
        <f>IF(SUM(Dissimilarity!XI18)&gt;0,1,IF(Dissimilarity!XI18="X",1,0))</f>
        <v>0</v>
      </c>
      <c r="XJ15">
        <f>IF(SUM(Dissimilarity!XJ18)&gt;0,1,IF(Dissimilarity!XJ18="X",1,0))</f>
        <v>0</v>
      </c>
      <c r="XK15">
        <f>IF(SUM(Dissimilarity!XK18)&gt;0,1,IF(Dissimilarity!XK18="X",1,0))</f>
        <v>0</v>
      </c>
      <c r="XL15">
        <f>IF(SUM(Dissimilarity!XL18)&gt;0,1,IF(Dissimilarity!XL18="X",1,0))</f>
        <v>0</v>
      </c>
      <c r="XM15">
        <f>IF(SUM(Dissimilarity!XM18)&gt;0,1,IF(Dissimilarity!XM18="X",1,0))</f>
        <v>0</v>
      </c>
      <c r="XN15">
        <f>IF(SUM(Dissimilarity!XN18)&gt;0,1,IF(Dissimilarity!XN18="X",1,0))</f>
        <v>0</v>
      </c>
      <c r="XO15">
        <f>IF(SUM(Dissimilarity!XO18)&gt;0,1,IF(Dissimilarity!XO18="X",1,0))</f>
        <v>0</v>
      </c>
      <c r="XP15">
        <f>IF(SUM(Dissimilarity!XP18)&gt;0,1,IF(Dissimilarity!XP18="X",1,0))</f>
        <v>0</v>
      </c>
      <c r="XQ15">
        <f>IF(SUM(Dissimilarity!XQ18)&gt;0,1,IF(Dissimilarity!XQ18="X",1,0))</f>
        <v>0</v>
      </c>
      <c r="XR15">
        <f>IF(SUM(Dissimilarity!XR18)&gt;0,1,IF(Dissimilarity!XR18="X",1,0))</f>
        <v>0</v>
      </c>
      <c r="XS15">
        <f>IF(SUM(Dissimilarity!XS18)&gt;0,1,IF(Dissimilarity!XS18="X",1,0))</f>
        <v>0</v>
      </c>
      <c r="XT15">
        <f>IF(SUM(Dissimilarity!XT18)&gt;0,1,IF(Dissimilarity!XT18="X",1,0))</f>
        <v>0</v>
      </c>
      <c r="XU15">
        <f>IF(SUM(Dissimilarity!XU18)&gt;0,1,IF(Dissimilarity!XU18="X",1,0))</f>
        <v>0</v>
      </c>
      <c r="XV15">
        <f>IF(SUM(Dissimilarity!XV18)&gt;0,1,IF(Dissimilarity!XV18="X",1,0))</f>
        <v>0</v>
      </c>
      <c r="XW15">
        <f>IF(SUM(Dissimilarity!XW18)&gt;0,1,IF(Dissimilarity!XW18="X",1,0))</f>
        <v>0</v>
      </c>
      <c r="XX15">
        <f>IF(SUM(Dissimilarity!XX18)&gt;0,1,IF(Dissimilarity!XX18="X",1,0))</f>
        <v>0</v>
      </c>
      <c r="XY15">
        <f>IF(SUM(Dissimilarity!XY18)&gt;0,1,IF(Dissimilarity!XY18="X",1,0))</f>
        <v>0</v>
      </c>
      <c r="XZ15">
        <f>IF(SUM(Dissimilarity!XZ18)&gt;0,1,IF(Dissimilarity!XZ18="X",1,0))</f>
        <v>0</v>
      </c>
      <c r="YA15">
        <f>IF(SUM(Dissimilarity!YA18)&gt;0,1,IF(Dissimilarity!YA18="X",1,0))</f>
        <v>0</v>
      </c>
      <c r="YB15">
        <f>IF(SUM(Dissimilarity!YB18)&gt;0,1,IF(Dissimilarity!YB18="X",1,0))</f>
        <v>0</v>
      </c>
      <c r="YC15">
        <f>IF(SUM(Dissimilarity!YC18)&gt;0,1,IF(Dissimilarity!YC18="X",1,0))</f>
        <v>0</v>
      </c>
      <c r="YD15">
        <f>IF(SUM(Dissimilarity!YD18)&gt;0,1,IF(Dissimilarity!YD18="X",1,0))</f>
        <v>0</v>
      </c>
      <c r="YE15">
        <f>IF(SUM(Dissimilarity!YE18)&gt;0,1,IF(Dissimilarity!YE18="X",1,0))</f>
        <v>0</v>
      </c>
      <c r="YF15">
        <f>IF(SUM(Dissimilarity!YF18)&gt;0,1,IF(Dissimilarity!YF18="X",1,0))</f>
        <v>0</v>
      </c>
      <c r="YG15">
        <f>IF(SUM(Dissimilarity!YG18)&gt;0,1,IF(Dissimilarity!YG18="X",1,0))</f>
        <v>1</v>
      </c>
      <c r="YH15">
        <f>IF(SUM(Dissimilarity!YH18)&gt;0,1,IF(Dissimilarity!YH18="X",1,0))</f>
        <v>1</v>
      </c>
      <c r="YI15">
        <f>IF(SUM(Dissimilarity!YI18)&gt;0,1,IF(Dissimilarity!YI18="X",1,0))</f>
        <v>0</v>
      </c>
      <c r="YJ15">
        <f>IF(SUM(Dissimilarity!YJ18)&gt;0,1,IF(Dissimilarity!YJ18="X",1,0))</f>
        <v>0</v>
      </c>
      <c r="YK15">
        <f>IF(SUM(Dissimilarity!YK18)&gt;0,1,IF(Dissimilarity!YK18="X",1,0))</f>
        <v>0</v>
      </c>
      <c r="YL15">
        <f>IF(SUM(Dissimilarity!YL18)&gt;0,1,IF(Dissimilarity!YL18="X",1,0))</f>
        <v>0</v>
      </c>
      <c r="YM15">
        <f>IF(SUM(Dissimilarity!YM18)&gt;0,1,IF(Dissimilarity!YM18="X",1,0))</f>
        <v>0</v>
      </c>
      <c r="YN15">
        <f>IF(SUM(Dissimilarity!YN18)&gt;0,1,IF(Dissimilarity!YN18="X",1,0))</f>
        <v>0</v>
      </c>
      <c r="YO15">
        <f>IF(SUM(Dissimilarity!YO18)&gt;0,1,IF(Dissimilarity!YO18="X",1,0))</f>
        <v>0</v>
      </c>
      <c r="YP15">
        <f>IF(SUM(Dissimilarity!YP18)&gt;0,1,IF(Dissimilarity!YP18="X",1,0))</f>
        <v>0</v>
      </c>
      <c r="YQ15">
        <f>IF(SUM(Dissimilarity!YQ18)&gt;0,1,IF(Dissimilarity!YQ18="X",1,0))</f>
        <v>0</v>
      </c>
      <c r="YR15">
        <f>IF(SUM(Dissimilarity!YR18)&gt;0,1,IF(Dissimilarity!YR18="X",1,0))</f>
        <v>0</v>
      </c>
      <c r="YS15">
        <f>IF(SUM(Dissimilarity!YS18)&gt;0,1,IF(Dissimilarity!YS18="X",1,0))</f>
        <v>0</v>
      </c>
      <c r="YT15">
        <f>IF(SUM(Dissimilarity!YT18)&gt;0,1,IF(Dissimilarity!YT18="X",1,0))</f>
        <v>0</v>
      </c>
      <c r="YU15">
        <f>IF(SUM(Dissimilarity!YU18)&gt;0,1,IF(Dissimilarity!YU18="X",1,0))</f>
        <v>0</v>
      </c>
      <c r="YV15">
        <f>IF(SUM(Dissimilarity!YV18)&gt;0,1,IF(Dissimilarity!YV18="X",1,0))</f>
        <v>0</v>
      </c>
      <c r="YW15">
        <f>IF(SUM(Dissimilarity!YW18)&gt;0,1,IF(Dissimilarity!YW18="X",1,0))</f>
        <v>0</v>
      </c>
      <c r="YX15">
        <f>IF(SUM(Dissimilarity!YX18)&gt;0,1,IF(Dissimilarity!YX18="X",1,0))</f>
        <v>0</v>
      </c>
      <c r="YY15">
        <f>IF(SUM(Dissimilarity!YY18)&gt;0,1,IF(Dissimilarity!YY18="X",1,0))</f>
        <v>0</v>
      </c>
      <c r="YZ15">
        <f>IF(SUM(Dissimilarity!YZ18)&gt;0,1,IF(Dissimilarity!YZ18="X",1,0))</f>
        <v>0</v>
      </c>
      <c r="ZA15">
        <f>IF(SUM(Dissimilarity!ZA18)&gt;0,1,IF(Dissimilarity!ZA18="X",1,0))</f>
        <v>0</v>
      </c>
      <c r="ZB15">
        <f>IF(SUM(Dissimilarity!ZB18)&gt;0,1,IF(Dissimilarity!ZB18="X",1,0))</f>
        <v>0</v>
      </c>
      <c r="ZC15">
        <f>IF(SUM(Dissimilarity!ZC18)&gt;0,1,IF(Dissimilarity!ZC18="X",1,0))</f>
        <v>0</v>
      </c>
      <c r="ZD15">
        <f>IF(SUM(Dissimilarity!ZD18)&gt;0,1,IF(Dissimilarity!ZD18="X",1,0))</f>
        <v>0</v>
      </c>
      <c r="ZE15">
        <f>IF(SUM(Dissimilarity!ZE18)&gt;0,1,IF(Dissimilarity!ZE18="X",1,0))</f>
        <v>0</v>
      </c>
      <c r="ZF15">
        <f>IF(SUM(Dissimilarity!ZF18)&gt;0,1,IF(Dissimilarity!ZF18="X",1,0))</f>
        <v>0</v>
      </c>
      <c r="ZG15">
        <f>IF(SUM(Dissimilarity!ZG18)&gt;0,1,IF(Dissimilarity!ZG18="X",1,0))</f>
        <v>0</v>
      </c>
      <c r="ZH15">
        <f>IF(SUM(Dissimilarity!ZH18)&gt;0,1,IF(Dissimilarity!ZH18="X",1,0))</f>
        <v>0</v>
      </c>
      <c r="ZI15">
        <f>IF(SUM(Dissimilarity!ZI18)&gt;0,1,IF(Dissimilarity!ZI18="X",1,0))</f>
        <v>0</v>
      </c>
      <c r="ZJ15">
        <f>IF(SUM(Dissimilarity!ZJ18)&gt;0,1,IF(Dissimilarity!ZJ18="X",1,0))</f>
        <v>0</v>
      </c>
      <c r="ZK15">
        <f>IF(SUM(Dissimilarity!ZK18)&gt;0,1,IF(Dissimilarity!ZK18="X",1,0))</f>
        <v>0</v>
      </c>
      <c r="ZL15">
        <f>IF(SUM(Dissimilarity!ZL18)&gt;0,1,IF(Dissimilarity!ZL18="X",1,0))</f>
        <v>0</v>
      </c>
      <c r="ZM15">
        <f>IF(SUM(Dissimilarity!ZM18)&gt;0,1,IF(Dissimilarity!ZM18="X",1,0))</f>
        <v>0</v>
      </c>
      <c r="ZN15">
        <f>IF(SUM(Dissimilarity!ZN18)&gt;0,1,IF(Dissimilarity!ZN18="X",1,0))</f>
        <v>0</v>
      </c>
      <c r="ZO15">
        <f>IF(SUM(Dissimilarity!ZO18)&gt;0,1,IF(Dissimilarity!ZO18="X",1,0))</f>
        <v>0</v>
      </c>
      <c r="ZP15">
        <f>IF(SUM(Dissimilarity!ZP18)&gt;0,1,IF(Dissimilarity!ZP18="X",1,0))</f>
        <v>0</v>
      </c>
      <c r="ZQ15">
        <f>IF(SUM(Dissimilarity!ZQ18)&gt;0,1,IF(Dissimilarity!ZQ18="X",1,0))</f>
        <v>0</v>
      </c>
      <c r="ZR15">
        <f>IF(SUM(Dissimilarity!ZR18)&gt;0,1,IF(Dissimilarity!ZR18="X",1,0))</f>
        <v>0</v>
      </c>
      <c r="ZS15">
        <f>IF(SUM(Dissimilarity!ZS18)&gt;0,1,IF(Dissimilarity!ZS18="X",1,0))</f>
        <v>0</v>
      </c>
      <c r="ZT15">
        <f>IF(SUM(Dissimilarity!ZT18)&gt;0,1,IF(Dissimilarity!ZT18="X",1,0))</f>
        <v>0</v>
      </c>
      <c r="ZU15">
        <f>IF(SUM(Dissimilarity!ZU18)&gt;0,1,IF(Dissimilarity!ZU18="X",1,0))</f>
        <v>0</v>
      </c>
      <c r="ZV15">
        <f>IF(SUM(Dissimilarity!ZV18)&gt;0,1,IF(Dissimilarity!ZV18="X",1,0))</f>
        <v>0</v>
      </c>
      <c r="ZW15">
        <f>IF(SUM(Dissimilarity!ZW18)&gt;0,1,IF(Dissimilarity!ZW18="X",1,0))</f>
        <v>0</v>
      </c>
      <c r="ZX15">
        <f>IF(SUM(Dissimilarity!ZX18)&gt;0,1,IF(Dissimilarity!ZX18="X",1,0))</f>
        <v>0</v>
      </c>
      <c r="ZY15">
        <f>IF(SUM(Dissimilarity!ZY18)&gt;0,1,IF(Dissimilarity!ZY18="X",1,0))</f>
        <v>0</v>
      </c>
      <c r="ZZ15">
        <f>IF(SUM(Dissimilarity!ZZ18)&gt;0,1,IF(Dissimilarity!ZZ18="X",1,0))</f>
        <v>0</v>
      </c>
      <c r="AAA15">
        <f>IF(SUM(Dissimilarity!AAA18)&gt;0,1,IF(Dissimilarity!AAA18="X",1,0))</f>
        <v>0</v>
      </c>
      <c r="AAB15">
        <f>IF(SUM(Dissimilarity!AAB18)&gt;0,1,IF(Dissimilarity!AAB18="X",1,0))</f>
        <v>0</v>
      </c>
      <c r="AAC15">
        <f>IF(SUM(Dissimilarity!AAC18)&gt;0,1,IF(Dissimilarity!AAC18="X",1,0))</f>
        <v>0</v>
      </c>
      <c r="AAD15">
        <f>IF(SUM(Dissimilarity!AAD18)&gt;0,1,IF(Dissimilarity!AAD18="X",1,0))</f>
        <v>0</v>
      </c>
      <c r="AAE15">
        <f>IF(SUM(Dissimilarity!AAE18)&gt;0,1,IF(Dissimilarity!AAE18="X",1,0))</f>
        <v>0</v>
      </c>
      <c r="AAF15">
        <f>IF(SUM(Dissimilarity!AAF18)&gt;0,1,IF(Dissimilarity!AAF18="X",1,0))</f>
        <v>0</v>
      </c>
      <c r="AAG15">
        <f>IF(SUM(Dissimilarity!AAG18)&gt;0,1,IF(Dissimilarity!AAG18="X",1,0))</f>
        <v>0</v>
      </c>
      <c r="AAH15">
        <f>IF(SUM(Dissimilarity!AAH18)&gt;0,1,IF(Dissimilarity!AAH18="X",1,0))</f>
        <v>0</v>
      </c>
      <c r="AAI15">
        <f>IF(SUM(Dissimilarity!AAI18)&gt;0,1,IF(Dissimilarity!AAI18="X",1,0))</f>
        <v>0</v>
      </c>
      <c r="AAJ15">
        <f>IF(SUM(Dissimilarity!AAJ18)&gt;0,1,IF(Dissimilarity!AAJ18="X",1,0))</f>
        <v>0</v>
      </c>
      <c r="AAK15">
        <f>IF(SUM(Dissimilarity!AAK18)&gt;0,1,IF(Dissimilarity!AAK18="X",1,0))</f>
        <v>0</v>
      </c>
      <c r="AAL15">
        <f>IF(SUM(Dissimilarity!AAL18)&gt;0,1,IF(Dissimilarity!AAL18="X",1,0))</f>
        <v>0</v>
      </c>
      <c r="AAM15">
        <f>IF(SUM(Dissimilarity!AAM18)&gt;0,1,IF(Dissimilarity!AAM18="X",1,0))</f>
        <v>0</v>
      </c>
      <c r="AAN15">
        <f>IF(SUM(Dissimilarity!AAN18)&gt;0,1,IF(Dissimilarity!AAN18="X",1,0))</f>
        <v>0</v>
      </c>
      <c r="AAO15">
        <f>IF(SUM(Dissimilarity!AAO18)&gt;0,1,IF(Dissimilarity!AAO18="X",1,0))</f>
        <v>0</v>
      </c>
      <c r="AAP15">
        <f>IF(SUM(Dissimilarity!AAP18)&gt;0,1,IF(Dissimilarity!AAP18="X",1,0))</f>
        <v>0</v>
      </c>
      <c r="AAQ15">
        <f>IF(SUM(Dissimilarity!AAQ18)&gt;0,1,IF(Dissimilarity!AAQ18="X",1,0))</f>
        <v>0</v>
      </c>
      <c r="AAR15">
        <f>IF(SUM(Dissimilarity!AAR18)&gt;0,1,IF(Dissimilarity!AAR18="X",1,0))</f>
        <v>0</v>
      </c>
      <c r="AAS15">
        <f>IF(SUM(Dissimilarity!AAS18)&gt;0,1,IF(Dissimilarity!AAS18="X",1,0))</f>
        <v>0</v>
      </c>
      <c r="AAT15">
        <f>IF(SUM(Dissimilarity!AAT18)&gt;0,1,IF(Dissimilarity!AAT18="X",1,0))</f>
        <v>0</v>
      </c>
      <c r="AAU15">
        <f>IF(SUM(Dissimilarity!AAU18)&gt;0,1,IF(Dissimilarity!AAU18="X",1,0))</f>
        <v>0</v>
      </c>
      <c r="AAV15">
        <f>IF(SUM(Dissimilarity!AAV18)&gt;0,1,IF(Dissimilarity!AAV18="X",1,0))</f>
        <v>0</v>
      </c>
      <c r="AAW15">
        <f>IF(SUM(Dissimilarity!AAW18)&gt;0,1,IF(Dissimilarity!AAW18="X",1,0))</f>
        <v>0</v>
      </c>
      <c r="AAX15">
        <f>IF(SUM(Dissimilarity!AAX18)&gt;0,1,IF(Dissimilarity!AAX18="X",1,0))</f>
        <v>0</v>
      </c>
      <c r="AAY15">
        <f>IF(SUM(Dissimilarity!AAY18)&gt;0,1,IF(Dissimilarity!AAY18="X",1,0))</f>
        <v>0</v>
      </c>
      <c r="AAZ15">
        <f>IF(SUM(Dissimilarity!AAZ18)&gt;0,1,IF(Dissimilarity!AAZ18="X",1,0))</f>
        <v>0</v>
      </c>
      <c r="ABA15">
        <f>IF(SUM(Dissimilarity!ABA18)&gt;0,1,IF(Dissimilarity!ABA18="X",1,0))</f>
        <v>0</v>
      </c>
      <c r="ABB15">
        <f>IF(SUM(Dissimilarity!ABB18)&gt;0,1,IF(Dissimilarity!ABB18="X",1,0))</f>
        <v>0</v>
      </c>
      <c r="ABC15">
        <f>IF(SUM(Dissimilarity!ABC18)&gt;0,1,IF(Dissimilarity!ABC18="X",1,0))</f>
        <v>0</v>
      </c>
      <c r="ABD15">
        <f>IF(SUM(Dissimilarity!ABD18)&gt;0,1,IF(Dissimilarity!ABD18="X",1,0))</f>
        <v>0</v>
      </c>
      <c r="ABE15">
        <f>IF(SUM(Dissimilarity!ABE18)&gt;0,1,IF(Dissimilarity!ABE18="X",1,0))</f>
        <v>0</v>
      </c>
      <c r="ABF15">
        <f>IF(SUM(Dissimilarity!ABF18)&gt;0,1,IF(Dissimilarity!ABF18="X",1,0))</f>
        <v>0</v>
      </c>
      <c r="ABG15">
        <f>IF(SUM(Dissimilarity!ABG18)&gt;0,1,IF(Dissimilarity!ABG18="X",1,0))</f>
        <v>0</v>
      </c>
      <c r="ABH15">
        <f>IF(SUM(Dissimilarity!ABH18)&gt;0,1,IF(Dissimilarity!ABH18="X",1,0))</f>
        <v>0</v>
      </c>
      <c r="ABI15">
        <f>IF(SUM(Dissimilarity!ABI18)&gt;0,1,IF(Dissimilarity!ABI18="X",1,0))</f>
        <v>0</v>
      </c>
      <c r="ABJ15">
        <f>IF(SUM(Dissimilarity!ABJ18)&gt;0,1,IF(Dissimilarity!ABJ18="X",1,0))</f>
        <v>0</v>
      </c>
      <c r="ABK15">
        <f>IF(SUM(Dissimilarity!ABK18)&gt;0,1,IF(Dissimilarity!ABK18="X",1,0))</f>
        <v>0</v>
      </c>
      <c r="ABL15">
        <f>IF(SUM(Dissimilarity!ABL18)&gt;0,1,IF(Dissimilarity!ABL18="X",1,0))</f>
        <v>0</v>
      </c>
      <c r="ABM15">
        <f>IF(SUM(Dissimilarity!ABM18)&gt;0,1,IF(Dissimilarity!ABM18="X",1,0))</f>
        <v>0</v>
      </c>
      <c r="ABN15">
        <f>IF(SUM(Dissimilarity!ABN18)&gt;0,1,IF(Dissimilarity!ABN18="X",1,0))</f>
        <v>1</v>
      </c>
      <c r="ABO15">
        <f>IF(SUM(Dissimilarity!ABO18)&gt;0,1,IF(Dissimilarity!ABO18="X",1,0))</f>
        <v>0</v>
      </c>
      <c r="ABP15">
        <f>IF(SUM(Dissimilarity!ABP18)&gt;0,1,IF(Dissimilarity!ABP18="X",1,0))</f>
        <v>0</v>
      </c>
      <c r="ABQ15">
        <f>IF(SUM(Dissimilarity!ABQ18)&gt;0,1,IF(Dissimilarity!ABQ18="X",1,0))</f>
        <v>0</v>
      </c>
      <c r="ABR15">
        <f>IF(SUM(Dissimilarity!ABR18)&gt;0,1,IF(Dissimilarity!ABR18="X",1,0))</f>
        <v>0</v>
      </c>
      <c r="ABS15">
        <f>IF(SUM(Dissimilarity!ABS18)&gt;0,1,IF(Dissimilarity!ABS18="X",1,0))</f>
        <v>0</v>
      </c>
      <c r="ABT15">
        <f>IF(SUM(Dissimilarity!ABT18)&gt;0,1,IF(Dissimilarity!ABT18="X",1,0))</f>
        <v>0</v>
      </c>
      <c r="ABU15">
        <f>IF(SUM(Dissimilarity!ABU18)&gt;0,1,IF(Dissimilarity!ABU18="X",1,0))</f>
        <v>0</v>
      </c>
      <c r="ABV15">
        <f>IF(SUM(Dissimilarity!ABV18)&gt;0,1,IF(Dissimilarity!ABV18="X",1,0))</f>
        <v>0</v>
      </c>
      <c r="ABW15">
        <f>IF(SUM(Dissimilarity!ABW18)&gt;0,1,IF(Dissimilarity!ABW18="X",1,0))</f>
        <v>0</v>
      </c>
      <c r="ABX15">
        <f>IF(SUM(Dissimilarity!ABX18)&gt;0,1,IF(Dissimilarity!ABX18="X",1,0))</f>
        <v>0</v>
      </c>
      <c r="ABY15">
        <f>IF(SUM(Dissimilarity!ABY18)&gt;0,1,IF(Dissimilarity!ABY18="X",1,0))</f>
        <v>0</v>
      </c>
      <c r="ABZ15">
        <f>IF(SUM(Dissimilarity!ABZ18)&gt;0,1,IF(Dissimilarity!ABZ18="X",1,0))</f>
        <v>1</v>
      </c>
      <c r="ACA15">
        <f>IF(SUM(Dissimilarity!ACA18)&gt;0,1,IF(Dissimilarity!ACA18="X",1,0))</f>
        <v>0</v>
      </c>
      <c r="ACB15">
        <f>IF(SUM(Dissimilarity!ACB18)&gt;0,1,IF(Dissimilarity!ACB18="X",1,0))</f>
        <v>0</v>
      </c>
      <c r="ACC15">
        <f>IF(SUM(Dissimilarity!ACC18)&gt;0,1,IF(Dissimilarity!ACC18="X",1,0))</f>
        <v>0</v>
      </c>
      <c r="ACD15">
        <f>IF(SUM(Dissimilarity!ACD18)&gt;0,1,IF(Dissimilarity!ACD18="X",1,0))</f>
        <v>0</v>
      </c>
      <c r="ACE15">
        <f>IF(SUM(Dissimilarity!ACE18)&gt;0,1,IF(Dissimilarity!ACE18="X",1,0))</f>
        <v>0</v>
      </c>
      <c r="ACF15">
        <f>IF(SUM(Dissimilarity!ACF18)&gt;0,1,IF(Dissimilarity!ACF18="X",1,0))</f>
        <v>0</v>
      </c>
      <c r="ACG15">
        <f>IF(SUM(Dissimilarity!ACG18)&gt;0,1,IF(Dissimilarity!ACG18="X",1,0))</f>
        <v>0</v>
      </c>
      <c r="ACH15">
        <f>IF(SUM(Dissimilarity!ACH18)&gt;0,1,IF(Dissimilarity!ACH18="X",1,0))</f>
        <v>0</v>
      </c>
      <c r="ACI15">
        <f>IF(SUM(Dissimilarity!ACI18)&gt;0,1,IF(Dissimilarity!ACI18="X",1,0))</f>
        <v>1</v>
      </c>
      <c r="ACJ15">
        <f>IF(SUM(Dissimilarity!ACJ18)&gt;0,1,IF(Dissimilarity!ACJ18="X",1,0))</f>
        <v>0</v>
      </c>
      <c r="ACK15">
        <f>IF(SUM(Dissimilarity!ACK18)&gt;0,1,IF(Dissimilarity!ACK18="X",1,0))</f>
        <v>0</v>
      </c>
      <c r="ACL15">
        <f>IF(SUM(Dissimilarity!ACL18)&gt;0,1,IF(Dissimilarity!ACL18="X",1,0))</f>
        <v>0</v>
      </c>
      <c r="ACM15">
        <f>IF(SUM(Dissimilarity!ACM18)&gt;0,1,IF(Dissimilarity!ACM18="X",1,0))</f>
        <v>1</v>
      </c>
      <c r="ACN15">
        <f>IF(SUM(Dissimilarity!ACN18)&gt;0,1,IF(Dissimilarity!ACN18="X",1,0))</f>
        <v>0</v>
      </c>
      <c r="ACO15">
        <f>IF(SUM(Dissimilarity!ACO18)&gt;0,1,IF(Dissimilarity!ACO18="X",1,0))</f>
        <v>0</v>
      </c>
      <c r="ACP15">
        <f>IF(SUM(Dissimilarity!ACP18)&gt;0,1,IF(Dissimilarity!ACP18="X",1,0))</f>
        <v>0</v>
      </c>
      <c r="ACQ15">
        <f>IF(SUM(Dissimilarity!ACQ18)&gt;0,1,IF(Dissimilarity!ACQ18="X",1,0))</f>
        <v>0</v>
      </c>
      <c r="ACR15">
        <f>IF(SUM(Dissimilarity!ACR18)&gt;0,1,IF(Dissimilarity!ACR18="X",1,0))</f>
        <v>0</v>
      </c>
      <c r="ACS15">
        <f>IF(SUM(Dissimilarity!ACS18)&gt;0,1,IF(Dissimilarity!ACS18="X",1,0))</f>
        <v>0</v>
      </c>
      <c r="ACT15">
        <f>IF(SUM(Dissimilarity!ACT18)&gt;0,1,IF(Dissimilarity!ACT18="X",1,0))</f>
        <v>1</v>
      </c>
      <c r="ACU15">
        <f>IF(SUM(Dissimilarity!ACU18)&gt;0,1,IF(Dissimilarity!ACU18="X",1,0))</f>
        <v>0</v>
      </c>
      <c r="ACV15">
        <f>IF(SUM(Dissimilarity!ACV18)&gt;0,1,IF(Dissimilarity!ACV18="X",1,0))</f>
        <v>0</v>
      </c>
      <c r="ACW15">
        <f>IF(SUM(Dissimilarity!ACW18)&gt;0,1,IF(Dissimilarity!ACW18="X",1,0))</f>
        <v>0</v>
      </c>
      <c r="ACX15">
        <f>IF(SUM(Dissimilarity!ACX18)&gt;0,1,IF(Dissimilarity!ACX18="X",1,0))</f>
        <v>0</v>
      </c>
      <c r="ACY15">
        <f>IF(SUM(Dissimilarity!ACY18)&gt;0,1,IF(Dissimilarity!ACY18="X",1,0))</f>
        <v>0</v>
      </c>
      <c r="ACZ15">
        <f>IF(SUM(Dissimilarity!ACZ18)&gt;0,1,IF(Dissimilarity!ACZ18="X",1,0))</f>
        <v>0</v>
      </c>
      <c r="ADA15">
        <f>IF(SUM(Dissimilarity!ADA18)&gt;0,1,IF(Dissimilarity!ADA18="X",1,0))</f>
        <v>0</v>
      </c>
      <c r="ADB15">
        <f>IF(SUM(Dissimilarity!ADB18)&gt;0,1,IF(Dissimilarity!ADB18="X",1,0))</f>
        <v>0</v>
      </c>
      <c r="ADC15">
        <f>IF(SUM(Dissimilarity!ADC18)&gt;0,1,IF(Dissimilarity!ADC18="X",1,0))</f>
        <v>0</v>
      </c>
      <c r="ADD15">
        <f>IF(SUM(Dissimilarity!ADD18)&gt;0,1,IF(Dissimilarity!ADD18="X",1,0))</f>
        <v>0</v>
      </c>
      <c r="ADE15">
        <f>IF(SUM(Dissimilarity!ADE18)&gt;0,1,IF(Dissimilarity!ADE18="X",1,0))</f>
        <v>0</v>
      </c>
      <c r="ADF15">
        <f>IF(SUM(Dissimilarity!ADF18)&gt;0,1,IF(Dissimilarity!ADF18="X",1,0))</f>
        <v>0</v>
      </c>
      <c r="ADG15">
        <f>IF(SUM(Dissimilarity!ADG18)&gt;0,1,IF(Dissimilarity!ADG18="X",1,0))</f>
        <v>0</v>
      </c>
      <c r="ADH15">
        <f>IF(SUM(Dissimilarity!ADH18)&gt;0,1,IF(Dissimilarity!ADH18="X",1,0))</f>
        <v>1</v>
      </c>
      <c r="ADI15">
        <f>IF(SUM(Dissimilarity!ADI18)&gt;0,1,IF(Dissimilarity!ADI18="X",1,0))</f>
        <v>0</v>
      </c>
      <c r="ADJ15">
        <f>IF(SUM(Dissimilarity!ADJ18)&gt;0,1,IF(Dissimilarity!ADJ18="X",1,0))</f>
        <v>0</v>
      </c>
      <c r="ADK15">
        <f>IF(SUM(Dissimilarity!ADK18)&gt;0,1,IF(Dissimilarity!ADK18="X",1,0))</f>
        <v>0</v>
      </c>
      <c r="ADL15">
        <f>IF(SUM(Dissimilarity!ADL18)&gt;0,1,IF(Dissimilarity!ADL18="X",1,0))</f>
        <v>0</v>
      </c>
      <c r="ADM15">
        <f>IF(SUM(Dissimilarity!ADM18)&gt;0,1,IF(Dissimilarity!ADM18="X",1,0))</f>
        <v>0</v>
      </c>
      <c r="ADN15">
        <f>IF(SUM(Dissimilarity!ADN18)&gt;0,1,IF(Dissimilarity!ADN18="X",1,0))</f>
        <v>0</v>
      </c>
      <c r="ADO15">
        <f>IF(SUM(Dissimilarity!ADO18)&gt;0,1,IF(Dissimilarity!ADO18="X",1,0))</f>
        <v>1</v>
      </c>
      <c r="ADP15">
        <f>IF(SUM(Dissimilarity!ADP18)&gt;0,1,IF(Dissimilarity!ADP18="X",1,0))</f>
        <v>0</v>
      </c>
      <c r="ADQ15">
        <f>IF(SUM(Dissimilarity!ADQ18)&gt;0,1,IF(Dissimilarity!ADQ18="X",1,0))</f>
        <v>0</v>
      </c>
      <c r="ADR15">
        <f>IF(SUM(Dissimilarity!ADR18)&gt;0,1,IF(Dissimilarity!ADR18="X",1,0))</f>
        <v>0</v>
      </c>
      <c r="ADS15">
        <f>IF(SUM(Dissimilarity!ADS18)&gt;0,1,IF(Dissimilarity!ADS18="X",1,0))</f>
        <v>1</v>
      </c>
      <c r="ADT15">
        <f>IF(SUM(Dissimilarity!ADT18)&gt;0,1,IF(Dissimilarity!ADT18="X",1,0))</f>
        <v>0</v>
      </c>
      <c r="ADU15">
        <f>IF(SUM(Dissimilarity!ADU18)&gt;0,1,IF(Dissimilarity!ADU18="X",1,0))</f>
        <v>0</v>
      </c>
      <c r="ADV15">
        <f>IF(SUM(Dissimilarity!ADV18)&gt;0,1,IF(Dissimilarity!ADV18="X",1,0))</f>
        <v>0</v>
      </c>
      <c r="ADW15">
        <f>IF(SUM(Dissimilarity!ADW18)&gt;0,1,IF(Dissimilarity!ADW18="X",1,0))</f>
        <v>0</v>
      </c>
      <c r="ADX15">
        <f>IF(SUM(Dissimilarity!ADX18)&gt;0,1,IF(Dissimilarity!ADX18="X",1,0))</f>
        <v>0</v>
      </c>
      <c r="ADY15">
        <f>IF(SUM(Dissimilarity!ADY18)&gt;0,1,IF(Dissimilarity!ADY18="X",1,0))</f>
        <v>1</v>
      </c>
      <c r="ADZ15">
        <f>IF(SUM(Dissimilarity!ADZ18)&gt;0,1,IF(Dissimilarity!ADZ18="X",1,0))</f>
        <v>0</v>
      </c>
      <c r="AEA15">
        <f>IF(SUM(Dissimilarity!AEA18)&gt;0,1,IF(Dissimilarity!AEA18="X",1,0))</f>
        <v>1</v>
      </c>
      <c r="AEB15">
        <f>IF(SUM(Dissimilarity!AEB18)&gt;0,1,IF(Dissimilarity!AEB18="X",1,0))</f>
        <v>0</v>
      </c>
      <c r="AEC15">
        <f>IF(SUM(Dissimilarity!AEC18)&gt;0,1,IF(Dissimilarity!AEC18="X",1,0))</f>
        <v>0</v>
      </c>
      <c r="AED15">
        <f>IF(SUM(Dissimilarity!AED18)&gt;0,1,IF(Dissimilarity!AED18="X",1,0))</f>
        <v>1</v>
      </c>
      <c r="AEE15">
        <f>IF(SUM(Dissimilarity!AEE18)&gt;0,1,IF(Dissimilarity!AEE18="X",1,0))</f>
        <v>0</v>
      </c>
      <c r="AEF15">
        <f>IF(SUM(Dissimilarity!AEF18)&gt;0,1,IF(Dissimilarity!AEF18="X",1,0))</f>
        <v>0</v>
      </c>
      <c r="AEG15">
        <f>IF(SUM(Dissimilarity!AEG18)&gt;0,1,IF(Dissimilarity!AEG18="X",1,0))</f>
        <v>0</v>
      </c>
      <c r="AEH15">
        <f>IF(SUM(Dissimilarity!AEH18)&gt;0,1,IF(Dissimilarity!AEH18="X",1,0))</f>
        <v>0</v>
      </c>
      <c r="AEI15">
        <f>IF(SUM(Dissimilarity!AEI18)&gt;0,1,IF(Dissimilarity!AEI18="X",1,0))</f>
        <v>0</v>
      </c>
      <c r="AEJ15">
        <f>IF(SUM(Dissimilarity!AEJ18)&gt;0,1,IF(Dissimilarity!AEJ18="X",1,0))</f>
        <v>0</v>
      </c>
      <c r="AEK15">
        <f>IF(SUM(Dissimilarity!AEK18)&gt;0,1,IF(Dissimilarity!AEK18="X",1,0))</f>
        <v>0</v>
      </c>
      <c r="AEL15">
        <f>IF(SUM(Dissimilarity!AEL18)&gt;0,1,IF(Dissimilarity!AEL18="X",1,0))</f>
        <v>0</v>
      </c>
      <c r="AEM15">
        <f>IF(SUM(Dissimilarity!AEM18)&gt;0,1,IF(Dissimilarity!AEM18="X",1,0))</f>
        <v>0</v>
      </c>
      <c r="AEN15">
        <f>IF(SUM(Dissimilarity!AEN18)&gt;0,1,IF(Dissimilarity!AEN18="X",1,0))</f>
        <v>0</v>
      </c>
      <c r="AEO15">
        <f>IF(SUM(Dissimilarity!AEO18)&gt;0,1,IF(Dissimilarity!AEO18="X",1,0))</f>
        <v>0</v>
      </c>
      <c r="AEP15">
        <f>IF(SUM(Dissimilarity!AEP18)&gt;0,1,IF(Dissimilarity!AEP18="X",1,0))</f>
        <v>0</v>
      </c>
      <c r="AEQ15">
        <f>IF(SUM(Dissimilarity!AEQ18)&gt;0,1,IF(Dissimilarity!AEQ18="X",1,0))</f>
        <v>0</v>
      </c>
      <c r="AER15">
        <f>IF(SUM(Dissimilarity!AER18)&gt;0,1,IF(Dissimilarity!AER18="X",1,0))</f>
        <v>0</v>
      </c>
      <c r="AES15">
        <f>IF(SUM(Dissimilarity!AES18)&gt;0,1,IF(Dissimilarity!AES18="X",1,0))</f>
        <v>0</v>
      </c>
      <c r="AET15">
        <f>IF(SUM(Dissimilarity!AET18)&gt;0,1,IF(Dissimilarity!AET18="X",1,0))</f>
        <v>0</v>
      </c>
      <c r="AEU15">
        <f>IF(SUM(Dissimilarity!AEU18)&gt;0,1,IF(Dissimilarity!AEU18="X",1,0))</f>
        <v>0</v>
      </c>
      <c r="AEV15">
        <f>IF(SUM(Dissimilarity!AEV18)&gt;0,1,IF(Dissimilarity!AEV18="X",1,0))</f>
        <v>0</v>
      </c>
      <c r="AEW15">
        <f>IF(SUM(Dissimilarity!AEW18)&gt;0,1,IF(Dissimilarity!AEW18="X",1,0))</f>
        <v>0</v>
      </c>
      <c r="AEX15">
        <f>IF(SUM(Dissimilarity!AEX18)&gt;0,1,IF(Dissimilarity!AEX18="X",1,0))</f>
        <v>0</v>
      </c>
      <c r="AEY15">
        <f>IF(SUM(Dissimilarity!AEY18)&gt;0,1,IF(Dissimilarity!AEY18="X",1,0))</f>
        <v>0</v>
      </c>
      <c r="AEZ15">
        <f>IF(SUM(Dissimilarity!AEZ18)&gt;0,1,IF(Dissimilarity!AEZ18="X",1,0))</f>
        <v>0</v>
      </c>
      <c r="AFA15">
        <f>IF(SUM(Dissimilarity!AFA18)&gt;0,1,IF(Dissimilarity!AFA18="X",1,0))</f>
        <v>0</v>
      </c>
      <c r="AFB15">
        <f>IF(SUM(Dissimilarity!AFB18)&gt;0,1,IF(Dissimilarity!AFB18="X",1,0))</f>
        <v>0</v>
      </c>
      <c r="AFC15">
        <f>IF(SUM(Dissimilarity!AFC18)&gt;0,1,IF(Dissimilarity!AFC18="X",1,0))</f>
        <v>0</v>
      </c>
      <c r="AFD15">
        <f>IF(SUM(Dissimilarity!AFD18)&gt;0,1,IF(Dissimilarity!AFD18="X",1,0))</f>
        <v>0</v>
      </c>
      <c r="AFE15">
        <f>IF(SUM(Dissimilarity!AFE18)&gt;0,1,IF(Dissimilarity!AFE18="X",1,0))</f>
        <v>0</v>
      </c>
      <c r="AFF15">
        <f>IF(SUM(Dissimilarity!AFF18)&gt;0,1,IF(Dissimilarity!AFF18="X",1,0))</f>
        <v>0</v>
      </c>
      <c r="AFG15">
        <f>IF(SUM(Dissimilarity!AFG18)&gt;0,1,IF(Dissimilarity!AFG18="X",1,0))</f>
        <v>0</v>
      </c>
      <c r="AFH15">
        <f>IF(SUM(Dissimilarity!AFH18)&gt;0,1,IF(Dissimilarity!AFH18="X",1,0))</f>
        <v>1</v>
      </c>
      <c r="AFI15">
        <f>IF(SUM(Dissimilarity!AFI18)&gt;0,1,IF(Dissimilarity!AFI18="X",1,0))</f>
        <v>0</v>
      </c>
      <c r="AFJ15">
        <f>IF(SUM(Dissimilarity!AFJ18)&gt;0,1,IF(Dissimilarity!AFJ18="X",1,0))</f>
        <v>0</v>
      </c>
      <c r="AFK15">
        <f>IF(SUM(Dissimilarity!AFK18)&gt;0,1,IF(Dissimilarity!AFK18="X",1,0))</f>
        <v>0</v>
      </c>
      <c r="AFL15">
        <f>IF(SUM(Dissimilarity!AFL18)&gt;0,1,IF(Dissimilarity!AFL18="X",1,0))</f>
        <v>0</v>
      </c>
      <c r="AFM15">
        <f>IF(SUM(Dissimilarity!AFM18)&gt;0,1,IF(Dissimilarity!AFM18="X",1,0))</f>
        <v>0</v>
      </c>
      <c r="AFN15">
        <f>IF(SUM(Dissimilarity!AFN18)&gt;0,1,IF(Dissimilarity!AFN18="X",1,0))</f>
        <v>0</v>
      </c>
      <c r="AFO15">
        <f>IF(SUM(Dissimilarity!AFO18)&gt;0,1,IF(Dissimilarity!AFO18="X",1,0))</f>
        <v>1</v>
      </c>
      <c r="AFP15">
        <f>IF(SUM(Dissimilarity!AFP18)&gt;0,1,IF(Dissimilarity!AFP18="X",1,0))</f>
        <v>1</v>
      </c>
      <c r="AFQ15">
        <f>IF(SUM(Dissimilarity!AFQ18)&gt;0,1,IF(Dissimilarity!AFQ18="X",1,0))</f>
        <v>0</v>
      </c>
      <c r="AFR15">
        <f>IF(SUM(Dissimilarity!AFR18)&gt;0,1,IF(Dissimilarity!AFR18="X",1,0))</f>
        <v>0</v>
      </c>
      <c r="AFS15">
        <f>IF(SUM(Dissimilarity!AFS18)&gt;0,1,IF(Dissimilarity!AFS18="X",1,0))</f>
        <v>0</v>
      </c>
      <c r="AFT15">
        <f>IF(SUM(Dissimilarity!AFT18)&gt;0,1,IF(Dissimilarity!AFT18="X",1,0))</f>
        <v>0</v>
      </c>
      <c r="AFU15">
        <f>IF(SUM(Dissimilarity!AFU18)&gt;0,1,IF(Dissimilarity!AFU18="X",1,0))</f>
        <v>0</v>
      </c>
      <c r="AFV15">
        <f>IF(SUM(Dissimilarity!AFV18)&gt;0,1,IF(Dissimilarity!AFV18="X",1,0))</f>
        <v>0</v>
      </c>
      <c r="AFW15">
        <f>IF(SUM(Dissimilarity!AFW18)&gt;0,1,IF(Dissimilarity!AFW18="X",1,0))</f>
        <v>0</v>
      </c>
      <c r="AFX15">
        <f>IF(SUM(Dissimilarity!AFX18)&gt;0,1,IF(Dissimilarity!AFX18="X",1,0))</f>
        <v>0</v>
      </c>
      <c r="AFY15">
        <f>IF(SUM(Dissimilarity!AFY18)&gt;0,1,IF(Dissimilarity!AFY18="X",1,0))</f>
        <v>0</v>
      </c>
      <c r="AFZ15">
        <f>IF(SUM(Dissimilarity!AFZ18)&gt;0,1,IF(Dissimilarity!AFZ18="X",1,0))</f>
        <v>0</v>
      </c>
      <c r="AGA15">
        <f>IF(SUM(Dissimilarity!AGA18)&gt;0,1,IF(Dissimilarity!AGA18="X",1,0))</f>
        <v>0</v>
      </c>
      <c r="AGB15">
        <f>IF(SUM(Dissimilarity!AGB18)&gt;0,1,IF(Dissimilarity!AGB18="X",1,0))</f>
        <v>0</v>
      </c>
      <c r="AGC15">
        <f>IF(SUM(Dissimilarity!AGC18)&gt;0,1,IF(Dissimilarity!AGC18="X",1,0))</f>
        <v>0</v>
      </c>
      <c r="AGD15">
        <f>IF(SUM(Dissimilarity!AGD18)&gt;0,1,IF(Dissimilarity!AGD18="X",1,0))</f>
        <v>0</v>
      </c>
      <c r="AGE15">
        <f>IF(SUM(Dissimilarity!AGE18)&gt;0,1,IF(Dissimilarity!AGE18="X",1,0))</f>
        <v>0</v>
      </c>
      <c r="AGF15">
        <f>IF(SUM(Dissimilarity!AGF18)&gt;0,1,IF(Dissimilarity!AGF18="X",1,0))</f>
        <v>0</v>
      </c>
      <c r="AGG15">
        <f>IF(SUM(Dissimilarity!AGG18)&gt;0,1,IF(Dissimilarity!AGG18="X",1,0))</f>
        <v>0</v>
      </c>
      <c r="AGH15">
        <f>IF(SUM(Dissimilarity!AGH18)&gt;0,1,IF(Dissimilarity!AGH18="X",1,0))</f>
        <v>0</v>
      </c>
      <c r="AGI15">
        <f>IF(SUM(Dissimilarity!AGI18)&gt;0,1,IF(Dissimilarity!AGI18="X",1,0))</f>
        <v>0</v>
      </c>
      <c r="AGJ15">
        <f>IF(SUM(Dissimilarity!AGJ18)&gt;0,1,IF(Dissimilarity!AGJ18="X",1,0))</f>
        <v>0</v>
      </c>
      <c r="AGK15">
        <f>IF(SUM(Dissimilarity!AGK18)&gt;0,1,IF(Dissimilarity!AGK18="X",1,0))</f>
        <v>0</v>
      </c>
      <c r="AGL15">
        <f>IF(SUM(Dissimilarity!AGL18)&gt;0,1,IF(Dissimilarity!AGL18="X",1,0))</f>
        <v>0</v>
      </c>
      <c r="AGM15">
        <f>IF(SUM(Dissimilarity!AGM18)&gt;0,1,IF(Dissimilarity!AGM18="X",1,0))</f>
        <v>0</v>
      </c>
      <c r="AGN15">
        <f>IF(SUM(Dissimilarity!AGN18)&gt;0,1,IF(Dissimilarity!AGN18="X",1,0))</f>
        <v>0</v>
      </c>
      <c r="AGO15">
        <f>IF(SUM(Dissimilarity!AGO18)&gt;0,1,IF(Dissimilarity!AGO18="X",1,0))</f>
        <v>0</v>
      </c>
      <c r="AGP15">
        <f>IF(SUM(Dissimilarity!AGP18)&gt;0,1,IF(Dissimilarity!AGP18="X",1,0))</f>
        <v>0</v>
      </c>
      <c r="AGQ15">
        <f>IF(SUM(Dissimilarity!AGQ18)&gt;0,1,IF(Dissimilarity!AGQ18="X",1,0))</f>
        <v>0</v>
      </c>
      <c r="AGR15">
        <f>IF(SUM(Dissimilarity!AGR18)&gt;0,1,IF(Dissimilarity!AGR18="X",1,0))</f>
        <v>0</v>
      </c>
      <c r="AGS15">
        <f>IF(SUM(Dissimilarity!AGS18)&gt;0,1,IF(Dissimilarity!AGS18="X",1,0))</f>
        <v>0</v>
      </c>
      <c r="AGT15">
        <f>IF(SUM(Dissimilarity!AGT18)&gt;0,1,IF(Dissimilarity!AGT18="X",1,0))</f>
        <v>0</v>
      </c>
      <c r="AGU15">
        <f>IF(SUM(Dissimilarity!AGU18)&gt;0,1,IF(Dissimilarity!AGU18="X",1,0))</f>
        <v>0</v>
      </c>
      <c r="AGV15">
        <f>IF(SUM(Dissimilarity!AGV18)&gt;0,1,IF(Dissimilarity!AGV18="X",1,0))</f>
        <v>0</v>
      </c>
      <c r="AGW15">
        <f>IF(SUM(Dissimilarity!AGW18)&gt;0,1,IF(Dissimilarity!AGW18="X",1,0))</f>
        <v>0</v>
      </c>
      <c r="AGX15">
        <f>IF(SUM(Dissimilarity!AGX18)&gt;0,1,IF(Dissimilarity!AGX18="X",1,0))</f>
        <v>0</v>
      </c>
      <c r="AGY15">
        <f>IF(SUM(Dissimilarity!AGY18)&gt;0,1,IF(Dissimilarity!AGY18="X",1,0))</f>
        <v>0</v>
      </c>
      <c r="AGZ15">
        <f>IF(SUM(Dissimilarity!AGZ18)&gt;0,1,IF(Dissimilarity!AGZ18="X",1,0))</f>
        <v>0</v>
      </c>
      <c r="AHA15">
        <f>IF(SUM(Dissimilarity!AHA18)&gt;0,1,IF(Dissimilarity!AHA18="X",1,0))</f>
        <v>0</v>
      </c>
      <c r="AHB15">
        <f>IF(SUM(Dissimilarity!AHB18)&gt;0,1,IF(Dissimilarity!AHB18="X",1,0))</f>
        <v>0</v>
      </c>
      <c r="AHC15">
        <f>IF(SUM(Dissimilarity!AHC18)&gt;0,1,IF(Dissimilarity!AHC18="X",1,0))</f>
        <v>1</v>
      </c>
      <c r="AHD15">
        <f>IF(SUM(Dissimilarity!AHD18)&gt;0,1,IF(Dissimilarity!AHD18="X",1,0))</f>
        <v>0</v>
      </c>
      <c r="AHE15">
        <f>IF(SUM(Dissimilarity!AHE18)&gt;0,1,IF(Dissimilarity!AHE18="X",1,0))</f>
        <v>0</v>
      </c>
      <c r="AHF15">
        <f>IF(SUM(Dissimilarity!AHF18)&gt;0,1,IF(Dissimilarity!AHF18="X",1,0))</f>
        <v>0</v>
      </c>
      <c r="AHG15">
        <f>IF(SUM(Dissimilarity!AHG18)&gt;0,1,IF(Dissimilarity!AHG18="X",1,0))</f>
        <v>0</v>
      </c>
      <c r="AHH15">
        <f>IF(SUM(Dissimilarity!AHH18)&gt;0,1,IF(Dissimilarity!AHH18="X",1,0))</f>
        <v>0</v>
      </c>
      <c r="AHI15">
        <f>IF(SUM(Dissimilarity!AHI18)&gt;0,1,IF(Dissimilarity!AHI18="X",1,0))</f>
        <v>0</v>
      </c>
      <c r="AHJ15">
        <f>IF(SUM(Dissimilarity!AHJ18)&gt;0,1,IF(Dissimilarity!AHJ18="X",1,0))</f>
        <v>0</v>
      </c>
      <c r="AHK15">
        <f>IF(SUM(Dissimilarity!AHK18)&gt;0,1,IF(Dissimilarity!AHK18="X",1,0))</f>
        <v>0</v>
      </c>
      <c r="AHL15">
        <f>IF(SUM(Dissimilarity!AHL18)&gt;0,1,IF(Dissimilarity!AHL18="X",1,0))</f>
        <v>0</v>
      </c>
      <c r="AHM15">
        <f>IF(SUM(Dissimilarity!AHM18)&gt;0,1,IF(Dissimilarity!AHM18="X",1,0))</f>
        <v>0</v>
      </c>
      <c r="AHN15">
        <f>IF(SUM(Dissimilarity!AHN18)&gt;0,1,IF(Dissimilarity!AHN18="X",1,0))</f>
        <v>0</v>
      </c>
      <c r="AHO15">
        <f>IF(SUM(Dissimilarity!AHO18)&gt;0,1,IF(Dissimilarity!AHO18="X",1,0))</f>
        <v>0</v>
      </c>
      <c r="AHP15">
        <f>IF(SUM(Dissimilarity!AHP18)&gt;0,1,IF(Dissimilarity!AHP18="X",1,0))</f>
        <v>1</v>
      </c>
      <c r="AHQ15">
        <f>IF(SUM(Dissimilarity!AHQ18)&gt;0,1,IF(Dissimilarity!AHQ18="X",1,0))</f>
        <v>0</v>
      </c>
      <c r="AHR15">
        <f>IF(SUM(Dissimilarity!AHR18)&gt;0,1,IF(Dissimilarity!AHR18="X",1,0))</f>
        <v>0</v>
      </c>
      <c r="AHS15">
        <f>IF(SUM(Dissimilarity!AHS18)&gt;0,1,IF(Dissimilarity!AHS18="X",1,0))</f>
        <v>0</v>
      </c>
      <c r="AHT15">
        <f>IF(SUM(Dissimilarity!AHT18)&gt;0,1,IF(Dissimilarity!AHT18="X",1,0))</f>
        <v>0</v>
      </c>
      <c r="AHU15">
        <f>IF(SUM(Dissimilarity!AHU18)&gt;0,1,IF(Dissimilarity!AHU18="X",1,0))</f>
        <v>0</v>
      </c>
      <c r="AHV15">
        <f>IF(SUM(Dissimilarity!AHV18)&gt;0,1,IF(Dissimilarity!AHV18="X",1,0))</f>
        <v>0</v>
      </c>
      <c r="AHW15">
        <f>IF(SUM(Dissimilarity!AHW18)&gt;0,1,IF(Dissimilarity!AHW18="X",1,0))</f>
        <v>0</v>
      </c>
      <c r="AHX15">
        <f>IF(SUM(Dissimilarity!AHX18)&gt;0,1,IF(Dissimilarity!AHX18="X",1,0))</f>
        <v>0</v>
      </c>
      <c r="AHY15">
        <f>IF(SUM(Dissimilarity!AHY18)&gt;0,1,IF(Dissimilarity!AHY18="X",1,0))</f>
        <v>0</v>
      </c>
      <c r="AHZ15">
        <f>IF(SUM(Dissimilarity!AHZ18)&gt;0,1,IF(Dissimilarity!AHZ18="X",1,0))</f>
        <v>0</v>
      </c>
      <c r="AIA15">
        <f>IF(SUM(Dissimilarity!AIA18)&gt;0,1,IF(Dissimilarity!AIA18="X",1,0))</f>
        <v>1</v>
      </c>
      <c r="AIB15">
        <f>IF(SUM(Dissimilarity!AIB18)&gt;0,1,IF(Dissimilarity!AIB18="X",1,0))</f>
        <v>1</v>
      </c>
      <c r="AIC15">
        <f>IF(SUM(Dissimilarity!AIC18)&gt;0,1,IF(Dissimilarity!AIC18="X",1,0))</f>
        <v>1</v>
      </c>
      <c r="AID15">
        <f>IF(SUM(Dissimilarity!AID18)&gt;0,1,IF(Dissimilarity!AID18="X",1,0))</f>
        <v>0</v>
      </c>
      <c r="AIE15">
        <f>IF(SUM(Dissimilarity!AIE18)&gt;0,1,IF(Dissimilarity!AIE18="X",1,0))</f>
        <v>0</v>
      </c>
      <c r="AIF15">
        <f>IF(SUM(Dissimilarity!AIF18)&gt;0,1,IF(Dissimilarity!AIF18="X",1,0))</f>
        <v>0</v>
      </c>
      <c r="AIG15">
        <f>IF(SUM(Dissimilarity!AIG18)&gt;0,1,IF(Dissimilarity!AIG18="X",1,0))</f>
        <v>0</v>
      </c>
      <c r="AIH15">
        <f>IF(SUM(Dissimilarity!AIH18)&gt;0,1,IF(Dissimilarity!AIH18="X",1,0))</f>
        <v>0</v>
      </c>
      <c r="AII15">
        <f>IF(SUM(Dissimilarity!AII18)&gt;0,1,IF(Dissimilarity!AII18="X",1,0))</f>
        <v>0</v>
      </c>
      <c r="AIJ15">
        <f>IF(SUM(Dissimilarity!AIJ18)&gt;0,1,IF(Dissimilarity!AIJ18="X",1,0))</f>
        <v>0</v>
      </c>
      <c r="AIK15">
        <f>IF(SUM(Dissimilarity!AIK18)&gt;0,1,IF(Dissimilarity!AIK18="X",1,0))</f>
        <v>0</v>
      </c>
      <c r="AIL15">
        <f>IF(SUM(Dissimilarity!AIL18)&gt;0,1,IF(Dissimilarity!AIL18="X",1,0))</f>
        <v>0</v>
      </c>
      <c r="AIM15">
        <f>IF(SUM(Dissimilarity!AIM18)&gt;0,1,IF(Dissimilarity!AIM18="X",1,0))</f>
        <v>0</v>
      </c>
      <c r="AIN15">
        <f>IF(SUM(Dissimilarity!AIN18)&gt;0,1,IF(Dissimilarity!AIN18="X",1,0))</f>
        <v>0</v>
      </c>
      <c r="AIO15">
        <f>IF(SUM(Dissimilarity!AIO18)&gt;0,1,IF(Dissimilarity!AIO18="X",1,0))</f>
        <v>0</v>
      </c>
      <c r="AIP15">
        <f>IF(SUM(Dissimilarity!AIP18)&gt;0,1,IF(Dissimilarity!AIP18="X",1,0))</f>
        <v>0</v>
      </c>
      <c r="AIQ15">
        <f>IF(SUM(Dissimilarity!AIQ18)&gt;0,1,IF(Dissimilarity!AIQ18="X",1,0))</f>
        <v>0</v>
      </c>
      <c r="AIR15">
        <f>IF(SUM(Dissimilarity!AIR18)&gt;0,1,IF(Dissimilarity!AIR18="X",1,0))</f>
        <v>0</v>
      </c>
      <c r="AIS15">
        <f>IF(SUM(Dissimilarity!AIS18)&gt;0,1,IF(Dissimilarity!AIS18="X",1,0))</f>
        <v>0</v>
      </c>
      <c r="AIT15">
        <f>IF(SUM(Dissimilarity!AIT18)&gt;0,1,IF(Dissimilarity!AIT18="X",1,0))</f>
        <v>0</v>
      </c>
      <c r="AIU15">
        <f>IF(SUM(Dissimilarity!AIU18)&gt;0,1,IF(Dissimilarity!AIU18="X",1,0))</f>
        <v>0</v>
      </c>
      <c r="AIV15">
        <f>IF(SUM(Dissimilarity!AIV18)&gt;0,1,IF(Dissimilarity!AIV18="X",1,0))</f>
        <v>0</v>
      </c>
      <c r="AIW15">
        <f>IF(SUM(Dissimilarity!AIW18)&gt;0,1,IF(Dissimilarity!AIW18="X",1,0))</f>
        <v>1</v>
      </c>
      <c r="AIX15">
        <f>IF(SUM(Dissimilarity!AIX18)&gt;0,1,IF(Dissimilarity!AIX18="X",1,0))</f>
        <v>0</v>
      </c>
      <c r="AIY15">
        <f>IF(SUM(Dissimilarity!AIY18)&gt;0,1,IF(Dissimilarity!AIY18="X",1,0))</f>
        <v>0</v>
      </c>
      <c r="AIZ15">
        <f>IF(SUM(Dissimilarity!AIZ18)&gt;0,1,IF(Dissimilarity!AIZ18="X",1,0))</f>
        <v>0</v>
      </c>
      <c r="AJA15">
        <f>IF(SUM(Dissimilarity!AJA18)&gt;0,1,IF(Dissimilarity!AJA18="X",1,0))</f>
        <v>0</v>
      </c>
      <c r="AJB15">
        <f>IF(SUM(Dissimilarity!AJB18)&gt;0,1,IF(Dissimilarity!AJB18="X",1,0))</f>
        <v>0</v>
      </c>
      <c r="AJC15">
        <f>IF(SUM(Dissimilarity!AJC18)&gt;0,1,IF(Dissimilarity!AJC18="X",1,0))</f>
        <v>0</v>
      </c>
      <c r="AJD15">
        <f>IF(SUM(Dissimilarity!AJD18)&gt;0,1,IF(Dissimilarity!AJD18="X",1,0))</f>
        <v>0</v>
      </c>
      <c r="AJE15">
        <f>IF(SUM(Dissimilarity!AJE18)&gt;0,1,IF(Dissimilarity!AJE18="X",1,0))</f>
        <v>0</v>
      </c>
      <c r="AJF15">
        <f>IF(SUM(Dissimilarity!AJF18)&gt;0,1,IF(Dissimilarity!AJF18="X",1,0))</f>
        <v>0</v>
      </c>
      <c r="AJG15">
        <f>IF(SUM(Dissimilarity!AJG18)&gt;0,1,IF(Dissimilarity!AJG18="X",1,0))</f>
        <v>0</v>
      </c>
      <c r="AJH15">
        <f>IF(SUM(Dissimilarity!AJH18)&gt;0,1,IF(Dissimilarity!AJH18="X",1,0))</f>
        <v>0</v>
      </c>
      <c r="AJI15">
        <f>IF(SUM(Dissimilarity!AJI18)&gt;0,1,IF(Dissimilarity!AJI18="X",1,0))</f>
        <v>1</v>
      </c>
      <c r="AJJ15">
        <f>IF(SUM(Dissimilarity!AJJ18)&gt;0,1,IF(Dissimilarity!AJJ18="X",1,0))</f>
        <v>0</v>
      </c>
      <c r="AJK15">
        <f>IF(SUM(Dissimilarity!AJK18)&gt;0,1,IF(Dissimilarity!AJK18="X",1,0))</f>
        <v>0</v>
      </c>
      <c r="AJL15">
        <f>IF(SUM(Dissimilarity!AJL18)&gt;0,1,IF(Dissimilarity!AJL18="X",1,0))</f>
        <v>0</v>
      </c>
      <c r="AJM15">
        <f>IF(SUM(Dissimilarity!AJM18)&gt;0,1,IF(Dissimilarity!AJM18="X",1,0))</f>
        <v>0</v>
      </c>
      <c r="AJN15">
        <f>IF(SUM(Dissimilarity!AJN18)&gt;0,1,IF(Dissimilarity!AJN18="X",1,0))</f>
        <v>0</v>
      </c>
      <c r="AJO15">
        <f>IF(SUM(Dissimilarity!AJO18)&gt;0,1,IF(Dissimilarity!AJO18="X",1,0))</f>
        <v>0</v>
      </c>
      <c r="AJP15">
        <f>IF(SUM(Dissimilarity!AJP18)&gt;0,1,IF(Dissimilarity!AJP18="X",1,0))</f>
        <v>0</v>
      </c>
      <c r="AJQ15">
        <f>IF(SUM(Dissimilarity!AJQ18)&gt;0,1,IF(Dissimilarity!AJQ18="X",1,0))</f>
        <v>0</v>
      </c>
      <c r="AJR15">
        <f>IF(SUM(Dissimilarity!AJR18)&gt;0,1,IF(Dissimilarity!AJR18="X",1,0))</f>
        <v>0</v>
      </c>
      <c r="AJS15">
        <f>IF(SUM(Dissimilarity!AJS18)&gt;0,1,IF(Dissimilarity!AJS18="X",1,0))</f>
        <v>0</v>
      </c>
      <c r="AJT15">
        <f>IF(SUM(Dissimilarity!AJT18)&gt;0,1,IF(Dissimilarity!AJT18="X",1,0))</f>
        <v>1</v>
      </c>
      <c r="AJU15">
        <f>IF(SUM(Dissimilarity!AJU18)&gt;0,1,IF(Dissimilarity!AJU18="X",1,0))</f>
        <v>0</v>
      </c>
      <c r="AJV15">
        <f>IF(SUM(Dissimilarity!AJV18)&gt;0,1,IF(Dissimilarity!AJV18="X",1,0))</f>
        <v>0</v>
      </c>
      <c r="AJW15">
        <f>IF(SUM(Dissimilarity!AJW18)&gt;0,1,IF(Dissimilarity!AJW18="X",1,0))</f>
        <v>0</v>
      </c>
      <c r="AJX15">
        <f>IF(SUM(Dissimilarity!AJX18)&gt;0,1,IF(Dissimilarity!AJX18="X",1,0))</f>
        <v>0</v>
      </c>
      <c r="AJY15">
        <f>IF(SUM(Dissimilarity!AJY18)&gt;0,1,IF(Dissimilarity!AJY18="X",1,0))</f>
        <v>0</v>
      </c>
      <c r="AJZ15">
        <f>IF(SUM(Dissimilarity!AJZ18)&gt;0,1,IF(Dissimilarity!AJZ18="X",1,0))</f>
        <v>0</v>
      </c>
      <c r="AKA15">
        <f>IF(SUM(Dissimilarity!AKA18)&gt;0,1,IF(Dissimilarity!AKA18="X",1,0))</f>
        <v>0</v>
      </c>
      <c r="AKB15">
        <f>IF(SUM(Dissimilarity!AKB18)&gt;0,1,IF(Dissimilarity!AKB18="X",1,0))</f>
        <v>0</v>
      </c>
      <c r="AKC15">
        <f>IF(SUM(Dissimilarity!AKC18)&gt;0,1,IF(Dissimilarity!AKC18="X",1,0))</f>
        <v>0</v>
      </c>
      <c r="AKD15">
        <f>IF(SUM(Dissimilarity!AKD18)&gt;0,1,IF(Dissimilarity!AKD18="X",1,0))</f>
        <v>0</v>
      </c>
      <c r="AKE15">
        <f>IF(SUM(Dissimilarity!AKE18)&gt;0,1,IF(Dissimilarity!AKE18="X",1,0))</f>
        <v>0</v>
      </c>
      <c r="AKF15">
        <f>IF(SUM(Dissimilarity!AKF18)&gt;0,1,IF(Dissimilarity!AKF18="X",1,0))</f>
        <v>0</v>
      </c>
      <c r="AKG15">
        <f>IF(SUM(Dissimilarity!AKG18)&gt;0,1,IF(Dissimilarity!AKG18="X",1,0))</f>
        <v>0</v>
      </c>
      <c r="AKH15">
        <f>IF(SUM(Dissimilarity!AKH18)&gt;0,1,IF(Dissimilarity!AKH18="X",1,0))</f>
        <v>0</v>
      </c>
      <c r="AKI15">
        <f>IF(SUM(Dissimilarity!AKI18)&gt;0,1,IF(Dissimilarity!AKI18="X",1,0))</f>
        <v>0</v>
      </c>
      <c r="AKJ15">
        <f>IF(SUM(Dissimilarity!AKJ18)&gt;0,1,IF(Dissimilarity!AKJ18="X",1,0))</f>
        <v>0</v>
      </c>
      <c r="AKK15">
        <f>IF(SUM(Dissimilarity!AKK18)&gt;0,1,IF(Dissimilarity!AKK18="X",1,0))</f>
        <v>0</v>
      </c>
      <c r="AKL15">
        <f>IF(SUM(Dissimilarity!AKL18)&gt;0,1,IF(Dissimilarity!AKL18="X",1,0))</f>
        <v>1</v>
      </c>
      <c r="AKM15">
        <f>IF(SUM(Dissimilarity!AKM18)&gt;0,1,IF(Dissimilarity!AKM18="X",1,0))</f>
        <v>0</v>
      </c>
      <c r="AKN15">
        <f>IF(SUM(Dissimilarity!AKN18)&gt;0,1,IF(Dissimilarity!AKN18="X",1,0))</f>
        <v>0</v>
      </c>
      <c r="AKO15">
        <f>IF(SUM(Dissimilarity!AKO18)&gt;0,1,IF(Dissimilarity!AKO18="X",1,0))</f>
        <v>0</v>
      </c>
      <c r="AKP15">
        <f>IF(SUM(Dissimilarity!AKP18)&gt;0,1,IF(Dissimilarity!AKP18="X",1,0))</f>
        <v>0</v>
      </c>
      <c r="AKQ15">
        <f>IF(SUM(Dissimilarity!AKQ18)&gt;0,1,IF(Dissimilarity!AKQ18="X",1,0))</f>
        <v>0</v>
      </c>
      <c r="AKR15">
        <f>IF(SUM(Dissimilarity!AKR18)&gt;0,1,IF(Dissimilarity!AKR18="X",1,0))</f>
        <v>0</v>
      </c>
      <c r="AKS15">
        <f>IF(SUM(Dissimilarity!AKS18)&gt;0,1,IF(Dissimilarity!AKS18="X",1,0))</f>
        <v>0</v>
      </c>
      <c r="AKT15">
        <f>IF(SUM(Dissimilarity!AKT18)&gt;0,1,IF(Dissimilarity!AKT18="X",1,0))</f>
        <v>0</v>
      </c>
    </row>
    <row r="16" spans="1:982" x14ac:dyDescent="0.3">
      <c r="A16" t="str">
        <f>Dissimilarity!A19</f>
        <v>Phocis</v>
      </c>
      <c r="B16">
        <f>IF(SUM(Dissimilarity!B19)&gt;0,1,IF(Dissimilarity!B19="X",1,0))</f>
        <v>0</v>
      </c>
      <c r="C16">
        <f>IF(SUM(Dissimilarity!C19)&gt;0,1,IF(Dissimilarity!C19="X",1,0))</f>
        <v>0</v>
      </c>
      <c r="D16">
        <f>IF(SUM(Dissimilarity!D19)&gt;0,1,IF(Dissimilarity!D19="X",1,0))</f>
        <v>0</v>
      </c>
      <c r="E16">
        <f>IF(SUM(Dissimilarity!E19)&gt;0,1,IF(Dissimilarity!E19="X",1,0))</f>
        <v>0</v>
      </c>
      <c r="F16">
        <f>IF(SUM(Dissimilarity!F19)&gt;0,1,IF(Dissimilarity!F19="X",1,0))</f>
        <v>0</v>
      </c>
      <c r="G16">
        <f>IF(SUM(Dissimilarity!G19)&gt;0,1,IF(Dissimilarity!G19="X",1,0))</f>
        <v>0</v>
      </c>
      <c r="H16">
        <f>IF(SUM(Dissimilarity!H19)&gt;0,1,IF(Dissimilarity!H19="X",1,0))</f>
        <v>1</v>
      </c>
      <c r="I16">
        <f>IF(SUM(Dissimilarity!I19)&gt;0,1,IF(Dissimilarity!I19="X",1,0))</f>
        <v>0</v>
      </c>
      <c r="J16">
        <f>IF(SUM(Dissimilarity!J19)&gt;0,1,IF(Dissimilarity!J19="X",1,0))</f>
        <v>0</v>
      </c>
      <c r="K16">
        <f>IF(SUM(Dissimilarity!K19)&gt;0,1,IF(Dissimilarity!K19="X",1,0))</f>
        <v>0</v>
      </c>
      <c r="L16">
        <f>IF(SUM(Dissimilarity!L19)&gt;0,1,IF(Dissimilarity!L19="X",1,0))</f>
        <v>1</v>
      </c>
      <c r="M16">
        <f>IF(SUM(Dissimilarity!M19)&gt;0,1,IF(Dissimilarity!M19="X",1,0))</f>
        <v>0</v>
      </c>
      <c r="N16">
        <f>IF(SUM(Dissimilarity!N19)&gt;0,1,IF(Dissimilarity!N19="X",1,0))</f>
        <v>1</v>
      </c>
      <c r="O16">
        <f>IF(SUM(Dissimilarity!O19)&gt;0,1,IF(Dissimilarity!O19="X",1,0))</f>
        <v>0</v>
      </c>
      <c r="P16">
        <f>IF(SUM(Dissimilarity!P19)&gt;0,1,IF(Dissimilarity!P19="X",1,0))</f>
        <v>0</v>
      </c>
      <c r="Q16">
        <f>IF(SUM(Dissimilarity!Q19)&gt;0,1,IF(Dissimilarity!Q19="X",1,0))</f>
        <v>0</v>
      </c>
      <c r="R16">
        <f>IF(SUM(Dissimilarity!R19)&gt;0,1,IF(Dissimilarity!R19="X",1,0))</f>
        <v>0</v>
      </c>
      <c r="S16">
        <f>IF(SUM(Dissimilarity!S19)&gt;0,1,IF(Dissimilarity!S19="X",1,0))</f>
        <v>0</v>
      </c>
      <c r="T16">
        <f>IF(SUM(Dissimilarity!T19)&gt;0,1,IF(Dissimilarity!T19="X",1,0))</f>
        <v>0</v>
      </c>
      <c r="U16">
        <f>IF(SUM(Dissimilarity!U19)&gt;0,1,IF(Dissimilarity!U19="X",1,0))</f>
        <v>0</v>
      </c>
      <c r="V16">
        <f>IF(SUM(Dissimilarity!V19)&gt;0,1,IF(Dissimilarity!V19="X",1,0))</f>
        <v>0</v>
      </c>
      <c r="W16">
        <f>IF(SUM(Dissimilarity!W19)&gt;0,1,IF(Dissimilarity!W19="X",1,0))</f>
        <v>0</v>
      </c>
      <c r="X16">
        <f>IF(SUM(Dissimilarity!X19)&gt;0,1,IF(Dissimilarity!X19="X",1,0))</f>
        <v>0</v>
      </c>
      <c r="Y16">
        <f>IF(SUM(Dissimilarity!Y19)&gt;0,1,IF(Dissimilarity!Y19="X",1,0))</f>
        <v>0</v>
      </c>
      <c r="Z16">
        <f>IF(SUM(Dissimilarity!Z19)&gt;0,1,IF(Dissimilarity!Z19="X",1,0))</f>
        <v>0</v>
      </c>
      <c r="AA16">
        <f>IF(SUM(Dissimilarity!AA19)&gt;0,1,IF(Dissimilarity!AA19="X",1,0))</f>
        <v>0</v>
      </c>
      <c r="AB16">
        <f>IF(SUM(Dissimilarity!AB19)&gt;0,1,IF(Dissimilarity!AB19="X",1,0))</f>
        <v>0</v>
      </c>
      <c r="AC16">
        <f>IF(SUM(Dissimilarity!AC19)&gt;0,1,IF(Dissimilarity!AC19="X",1,0))</f>
        <v>0</v>
      </c>
      <c r="AD16">
        <f>IF(SUM(Dissimilarity!AD19)&gt;0,1,IF(Dissimilarity!AD19="X",1,0))</f>
        <v>0</v>
      </c>
      <c r="AE16">
        <f>IF(SUM(Dissimilarity!AE19)&gt;0,1,IF(Dissimilarity!AE19="X",1,0))</f>
        <v>1</v>
      </c>
      <c r="AF16">
        <f>IF(SUM(Dissimilarity!AF19)&gt;0,1,IF(Dissimilarity!AF19="X",1,0))</f>
        <v>0</v>
      </c>
      <c r="AG16">
        <f>IF(SUM(Dissimilarity!AG19)&gt;0,1,IF(Dissimilarity!AG19="X",1,0))</f>
        <v>0</v>
      </c>
      <c r="AH16">
        <f>IF(SUM(Dissimilarity!AH19)&gt;0,1,IF(Dissimilarity!AH19="X",1,0))</f>
        <v>0</v>
      </c>
      <c r="AI16">
        <f>IF(SUM(Dissimilarity!AI19)&gt;0,1,IF(Dissimilarity!AI19="X",1,0))</f>
        <v>0</v>
      </c>
      <c r="AJ16">
        <f>IF(SUM(Dissimilarity!AJ19)&gt;0,1,IF(Dissimilarity!AJ19="X",1,0))</f>
        <v>0</v>
      </c>
      <c r="AK16">
        <f>IF(SUM(Dissimilarity!AK19)&gt;0,1,IF(Dissimilarity!AK19="X",1,0))</f>
        <v>0</v>
      </c>
      <c r="AL16">
        <f>IF(SUM(Dissimilarity!AL19)&gt;0,1,IF(Dissimilarity!AL19="X",1,0))</f>
        <v>1</v>
      </c>
      <c r="AM16">
        <f>IF(SUM(Dissimilarity!AM19)&gt;0,1,IF(Dissimilarity!AM19="X",1,0))</f>
        <v>0</v>
      </c>
      <c r="AN16">
        <f>IF(SUM(Dissimilarity!AN19)&gt;0,1,IF(Dissimilarity!AN19="X",1,0))</f>
        <v>0</v>
      </c>
      <c r="AO16">
        <f>IF(SUM(Dissimilarity!AO19)&gt;0,1,IF(Dissimilarity!AO19="X",1,0))</f>
        <v>1</v>
      </c>
      <c r="AP16">
        <f>IF(SUM(Dissimilarity!AP19)&gt;0,1,IF(Dissimilarity!AP19="X",1,0))</f>
        <v>0</v>
      </c>
      <c r="AQ16">
        <f>IF(SUM(Dissimilarity!AQ19)&gt;0,1,IF(Dissimilarity!AQ19="X",1,0))</f>
        <v>1</v>
      </c>
      <c r="AR16">
        <f>IF(SUM(Dissimilarity!AR19)&gt;0,1,IF(Dissimilarity!AR19="X",1,0))</f>
        <v>0</v>
      </c>
      <c r="AS16">
        <f>IF(SUM(Dissimilarity!AS19)&gt;0,1,IF(Dissimilarity!AS19="X",1,0))</f>
        <v>0</v>
      </c>
      <c r="AT16">
        <f>IF(SUM(Dissimilarity!AT19)&gt;0,1,IF(Dissimilarity!AT19="X",1,0))</f>
        <v>0</v>
      </c>
      <c r="AU16">
        <f>IF(SUM(Dissimilarity!AU19)&gt;0,1,IF(Dissimilarity!AU19="X",1,0))</f>
        <v>0</v>
      </c>
      <c r="AV16">
        <f>IF(SUM(Dissimilarity!AV19)&gt;0,1,IF(Dissimilarity!AV19="X",1,0))</f>
        <v>0</v>
      </c>
      <c r="AW16">
        <f>IF(SUM(Dissimilarity!AW19)&gt;0,1,IF(Dissimilarity!AW19="X",1,0))</f>
        <v>0</v>
      </c>
      <c r="AX16">
        <f>IF(SUM(Dissimilarity!AX19)&gt;0,1,IF(Dissimilarity!AX19="X",1,0))</f>
        <v>0</v>
      </c>
      <c r="AY16">
        <f>IF(SUM(Dissimilarity!AY19)&gt;0,1,IF(Dissimilarity!AY19="X",1,0))</f>
        <v>0</v>
      </c>
      <c r="AZ16">
        <f>IF(SUM(Dissimilarity!AZ19)&gt;0,1,IF(Dissimilarity!AZ19="X",1,0))</f>
        <v>0</v>
      </c>
      <c r="BA16">
        <f>IF(SUM(Dissimilarity!BA19)&gt;0,1,IF(Dissimilarity!BA19="X",1,0))</f>
        <v>1</v>
      </c>
      <c r="BB16">
        <f>IF(SUM(Dissimilarity!BB19)&gt;0,1,IF(Dissimilarity!BB19="X",1,0))</f>
        <v>0</v>
      </c>
      <c r="BC16">
        <f>IF(SUM(Dissimilarity!BC19)&gt;0,1,IF(Dissimilarity!BC19="X",1,0))</f>
        <v>1</v>
      </c>
      <c r="BD16">
        <f>IF(SUM(Dissimilarity!BD19)&gt;0,1,IF(Dissimilarity!BD19="X",1,0))</f>
        <v>0</v>
      </c>
      <c r="BE16">
        <f>IF(SUM(Dissimilarity!BE19)&gt;0,1,IF(Dissimilarity!BE19="X",1,0))</f>
        <v>0</v>
      </c>
      <c r="BF16">
        <f>IF(SUM(Dissimilarity!BF19)&gt;0,1,IF(Dissimilarity!BF19="X",1,0))</f>
        <v>0</v>
      </c>
      <c r="BG16">
        <f>IF(SUM(Dissimilarity!BG19)&gt;0,1,IF(Dissimilarity!BG19="X",1,0))</f>
        <v>1</v>
      </c>
      <c r="BH16">
        <f>IF(SUM(Dissimilarity!BH19)&gt;0,1,IF(Dissimilarity!BH19="X",1,0))</f>
        <v>0</v>
      </c>
      <c r="BI16">
        <f>IF(SUM(Dissimilarity!BI19)&gt;0,1,IF(Dissimilarity!BI19="X",1,0))</f>
        <v>0</v>
      </c>
      <c r="BJ16">
        <f>IF(SUM(Dissimilarity!BJ19)&gt;0,1,IF(Dissimilarity!BJ19="X",1,0))</f>
        <v>0</v>
      </c>
      <c r="BK16">
        <f>IF(SUM(Dissimilarity!BK19)&gt;0,1,IF(Dissimilarity!BK19="X",1,0))</f>
        <v>0</v>
      </c>
      <c r="BL16">
        <f>IF(SUM(Dissimilarity!BL19)&gt;0,1,IF(Dissimilarity!BL19="X",1,0))</f>
        <v>0</v>
      </c>
      <c r="BM16">
        <f>IF(SUM(Dissimilarity!BM19)&gt;0,1,IF(Dissimilarity!BM19="X",1,0))</f>
        <v>0</v>
      </c>
      <c r="BN16">
        <f>IF(SUM(Dissimilarity!BN19)&gt;0,1,IF(Dissimilarity!BN19="X",1,0))</f>
        <v>0</v>
      </c>
      <c r="BO16">
        <f>IF(SUM(Dissimilarity!BO19)&gt;0,1,IF(Dissimilarity!BO19="X",1,0))</f>
        <v>0</v>
      </c>
      <c r="BP16">
        <f>IF(SUM(Dissimilarity!BP19)&gt;0,1,IF(Dissimilarity!BP19="X",1,0))</f>
        <v>0</v>
      </c>
      <c r="BQ16">
        <f>IF(SUM(Dissimilarity!BQ19)&gt;0,1,IF(Dissimilarity!BQ19="X",1,0))</f>
        <v>0</v>
      </c>
      <c r="BR16">
        <f>IF(SUM(Dissimilarity!BR19)&gt;0,1,IF(Dissimilarity!BR19="X",1,0))</f>
        <v>0</v>
      </c>
      <c r="BS16">
        <f>IF(SUM(Dissimilarity!BS19)&gt;0,1,IF(Dissimilarity!BS19="X",1,0))</f>
        <v>0</v>
      </c>
      <c r="BT16">
        <f>IF(SUM(Dissimilarity!BT19)&gt;0,1,IF(Dissimilarity!BT19="X",1,0))</f>
        <v>0</v>
      </c>
      <c r="BU16">
        <f>IF(SUM(Dissimilarity!BU19)&gt;0,1,IF(Dissimilarity!BU19="X",1,0))</f>
        <v>0</v>
      </c>
      <c r="BV16">
        <f>IF(SUM(Dissimilarity!BV19)&gt;0,1,IF(Dissimilarity!BV19="X",1,0))</f>
        <v>0</v>
      </c>
      <c r="BW16">
        <f>IF(SUM(Dissimilarity!BW19)&gt;0,1,IF(Dissimilarity!BW19="X",1,0))</f>
        <v>0</v>
      </c>
      <c r="BX16">
        <f>IF(SUM(Dissimilarity!BX19)&gt;0,1,IF(Dissimilarity!BX19="X",1,0))</f>
        <v>0</v>
      </c>
      <c r="BY16">
        <f>IF(SUM(Dissimilarity!BY19)&gt;0,1,IF(Dissimilarity!BY19="X",1,0))</f>
        <v>0</v>
      </c>
      <c r="BZ16">
        <f>IF(SUM(Dissimilarity!BZ19)&gt;0,1,IF(Dissimilarity!BZ19="X",1,0))</f>
        <v>0</v>
      </c>
      <c r="CA16">
        <f>IF(SUM(Dissimilarity!CA19)&gt;0,1,IF(Dissimilarity!CA19="X",1,0))</f>
        <v>0</v>
      </c>
      <c r="CB16">
        <f>IF(SUM(Dissimilarity!CB19)&gt;0,1,IF(Dissimilarity!CB19="X",1,0))</f>
        <v>0</v>
      </c>
      <c r="CC16">
        <f>IF(SUM(Dissimilarity!CC19)&gt;0,1,IF(Dissimilarity!CC19="X",1,0))</f>
        <v>0</v>
      </c>
      <c r="CD16">
        <f>IF(SUM(Dissimilarity!CD19)&gt;0,1,IF(Dissimilarity!CD19="X",1,0))</f>
        <v>0</v>
      </c>
      <c r="CE16">
        <f>IF(SUM(Dissimilarity!CE19)&gt;0,1,IF(Dissimilarity!CE19="X",1,0))</f>
        <v>0</v>
      </c>
      <c r="CF16">
        <f>IF(SUM(Dissimilarity!CF19)&gt;0,1,IF(Dissimilarity!CF19="X",1,0))</f>
        <v>0</v>
      </c>
      <c r="CG16">
        <f>IF(SUM(Dissimilarity!CG19)&gt;0,1,IF(Dissimilarity!CG19="X",1,0))</f>
        <v>0</v>
      </c>
      <c r="CH16">
        <f>IF(SUM(Dissimilarity!CH19)&gt;0,1,IF(Dissimilarity!CH19="X",1,0))</f>
        <v>0</v>
      </c>
      <c r="CI16">
        <f>IF(SUM(Dissimilarity!CI19)&gt;0,1,IF(Dissimilarity!CI19="X",1,0))</f>
        <v>0</v>
      </c>
      <c r="CJ16">
        <f>IF(SUM(Dissimilarity!CJ19)&gt;0,1,IF(Dissimilarity!CJ19="X",1,0))</f>
        <v>0</v>
      </c>
      <c r="CK16">
        <f>IF(SUM(Dissimilarity!CK19)&gt;0,1,IF(Dissimilarity!CK19="X",1,0))</f>
        <v>0</v>
      </c>
      <c r="CL16">
        <f>IF(SUM(Dissimilarity!CL19)&gt;0,1,IF(Dissimilarity!CL19="X",1,0))</f>
        <v>0</v>
      </c>
      <c r="CM16">
        <f>IF(SUM(Dissimilarity!CM19)&gt;0,1,IF(Dissimilarity!CM19="X",1,0))</f>
        <v>0</v>
      </c>
      <c r="CN16">
        <f>IF(SUM(Dissimilarity!CN19)&gt;0,1,IF(Dissimilarity!CN19="X",1,0))</f>
        <v>0</v>
      </c>
      <c r="CO16">
        <f>IF(SUM(Dissimilarity!CO19)&gt;0,1,IF(Dissimilarity!CO19="X",1,0))</f>
        <v>0</v>
      </c>
      <c r="CP16">
        <f>IF(SUM(Dissimilarity!CP19)&gt;0,1,IF(Dissimilarity!CP19="X",1,0))</f>
        <v>0</v>
      </c>
      <c r="CQ16">
        <f>IF(SUM(Dissimilarity!CQ19)&gt;0,1,IF(Dissimilarity!CQ19="X",1,0))</f>
        <v>0</v>
      </c>
      <c r="CR16">
        <f>IF(SUM(Dissimilarity!CR19)&gt;0,1,IF(Dissimilarity!CR19="X",1,0))</f>
        <v>0</v>
      </c>
      <c r="CS16">
        <f>IF(SUM(Dissimilarity!CS19)&gt;0,1,IF(Dissimilarity!CS19="X",1,0))</f>
        <v>0</v>
      </c>
      <c r="CT16">
        <f>IF(SUM(Dissimilarity!CT19)&gt;0,1,IF(Dissimilarity!CT19="X",1,0))</f>
        <v>0</v>
      </c>
      <c r="CU16">
        <f>IF(SUM(Dissimilarity!CU19)&gt;0,1,IF(Dissimilarity!CU19="X",1,0))</f>
        <v>0</v>
      </c>
      <c r="CV16">
        <f>IF(SUM(Dissimilarity!CV19)&gt;0,1,IF(Dissimilarity!CV19="X",1,0))</f>
        <v>0</v>
      </c>
      <c r="CW16">
        <f>IF(SUM(Dissimilarity!CW19)&gt;0,1,IF(Dissimilarity!CW19="X",1,0))</f>
        <v>0</v>
      </c>
      <c r="CX16">
        <f>IF(SUM(Dissimilarity!CX19)&gt;0,1,IF(Dissimilarity!CX19="X",1,0))</f>
        <v>0</v>
      </c>
      <c r="CY16">
        <f>IF(SUM(Dissimilarity!CY19)&gt;0,1,IF(Dissimilarity!CY19="X",1,0))</f>
        <v>0</v>
      </c>
      <c r="CZ16">
        <f>IF(SUM(Dissimilarity!CZ19)&gt;0,1,IF(Dissimilarity!CZ19="X",1,0))</f>
        <v>0</v>
      </c>
      <c r="DA16">
        <f>IF(SUM(Dissimilarity!DA19)&gt;0,1,IF(Dissimilarity!DA19="X",1,0))</f>
        <v>0</v>
      </c>
      <c r="DB16">
        <f>IF(SUM(Dissimilarity!DB19)&gt;0,1,IF(Dissimilarity!DB19="X",1,0))</f>
        <v>0</v>
      </c>
      <c r="DC16">
        <f>IF(SUM(Dissimilarity!DC19)&gt;0,1,IF(Dissimilarity!DC19="X",1,0))</f>
        <v>0</v>
      </c>
      <c r="DD16">
        <f>IF(SUM(Dissimilarity!DD19)&gt;0,1,IF(Dissimilarity!DD19="X",1,0))</f>
        <v>0</v>
      </c>
      <c r="DE16">
        <f>IF(SUM(Dissimilarity!DE19)&gt;0,1,IF(Dissimilarity!DE19="X",1,0))</f>
        <v>0</v>
      </c>
      <c r="DF16">
        <f>IF(SUM(Dissimilarity!DF19)&gt;0,1,IF(Dissimilarity!DF19="X",1,0))</f>
        <v>0</v>
      </c>
      <c r="DG16">
        <f>IF(SUM(Dissimilarity!DG19)&gt;0,1,IF(Dissimilarity!DG19="X",1,0))</f>
        <v>0</v>
      </c>
      <c r="DH16">
        <f>IF(SUM(Dissimilarity!DH19)&gt;0,1,IF(Dissimilarity!DH19="X",1,0))</f>
        <v>0</v>
      </c>
      <c r="DI16">
        <f>IF(SUM(Dissimilarity!DI19)&gt;0,1,IF(Dissimilarity!DI19="X",1,0))</f>
        <v>0</v>
      </c>
      <c r="DJ16">
        <f>IF(SUM(Dissimilarity!DJ19)&gt;0,1,IF(Dissimilarity!DJ19="X",1,0))</f>
        <v>0</v>
      </c>
      <c r="DK16">
        <f>IF(SUM(Dissimilarity!DK19)&gt;0,1,IF(Dissimilarity!DK19="X",1,0))</f>
        <v>0</v>
      </c>
      <c r="DL16">
        <f>IF(SUM(Dissimilarity!DL19)&gt;0,1,IF(Dissimilarity!DL19="X",1,0))</f>
        <v>0</v>
      </c>
      <c r="DM16">
        <f>IF(SUM(Dissimilarity!DM19)&gt;0,1,IF(Dissimilarity!DM19="X",1,0))</f>
        <v>0</v>
      </c>
      <c r="DN16">
        <f>IF(SUM(Dissimilarity!DN19)&gt;0,1,IF(Dissimilarity!DN19="X",1,0))</f>
        <v>0</v>
      </c>
      <c r="DO16">
        <f>IF(SUM(Dissimilarity!DO19)&gt;0,1,IF(Dissimilarity!DO19="X",1,0))</f>
        <v>0</v>
      </c>
      <c r="DP16">
        <f>IF(SUM(Dissimilarity!DP19)&gt;0,1,IF(Dissimilarity!DP19="X",1,0))</f>
        <v>0</v>
      </c>
      <c r="DQ16">
        <f>IF(SUM(Dissimilarity!DQ19)&gt;0,1,IF(Dissimilarity!DQ19="X",1,0))</f>
        <v>0</v>
      </c>
      <c r="DR16">
        <f>IF(SUM(Dissimilarity!DR19)&gt;0,1,IF(Dissimilarity!DR19="X",1,0))</f>
        <v>0</v>
      </c>
      <c r="DS16">
        <f>IF(SUM(Dissimilarity!DS19)&gt;0,1,IF(Dissimilarity!DS19="X",1,0))</f>
        <v>0</v>
      </c>
      <c r="DT16">
        <f>IF(SUM(Dissimilarity!DT19)&gt;0,1,IF(Dissimilarity!DT19="X",1,0))</f>
        <v>0</v>
      </c>
      <c r="DU16">
        <f>IF(SUM(Dissimilarity!DU19)&gt;0,1,IF(Dissimilarity!DU19="X",1,0))</f>
        <v>0</v>
      </c>
      <c r="DV16">
        <f>IF(SUM(Dissimilarity!DV19)&gt;0,1,IF(Dissimilarity!DV19="X",1,0))</f>
        <v>0</v>
      </c>
      <c r="DW16">
        <f>IF(SUM(Dissimilarity!DW19)&gt;0,1,IF(Dissimilarity!DW19="X",1,0))</f>
        <v>0</v>
      </c>
      <c r="DX16">
        <f>IF(SUM(Dissimilarity!DX19)&gt;0,1,IF(Dissimilarity!DX19="X",1,0))</f>
        <v>0</v>
      </c>
      <c r="DY16">
        <f>IF(SUM(Dissimilarity!DY19)&gt;0,1,IF(Dissimilarity!DY19="X",1,0))</f>
        <v>0</v>
      </c>
      <c r="DZ16">
        <f>IF(SUM(Dissimilarity!DZ19)&gt;0,1,IF(Dissimilarity!DZ19="X",1,0))</f>
        <v>0</v>
      </c>
      <c r="EA16">
        <f>IF(SUM(Dissimilarity!EA19)&gt;0,1,IF(Dissimilarity!EA19="X",1,0))</f>
        <v>0</v>
      </c>
      <c r="EB16">
        <f>IF(SUM(Dissimilarity!EB19)&gt;0,1,IF(Dissimilarity!EB19="X",1,0))</f>
        <v>0</v>
      </c>
      <c r="EC16">
        <f>IF(SUM(Dissimilarity!EC19)&gt;0,1,IF(Dissimilarity!EC19="X",1,0))</f>
        <v>0</v>
      </c>
      <c r="ED16">
        <f>IF(SUM(Dissimilarity!ED19)&gt;0,1,IF(Dissimilarity!ED19="X",1,0))</f>
        <v>0</v>
      </c>
      <c r="EE16">
        <f>IF(SUM(Dissimilarity!EE19)&gt;0,1,IF(Dissimilarity!EE19="X",1,0))</f>
        <v>0</v>
      </c>
      <c r="EF16">
        <f>IF(SUM(Dissimilarity!EF19)&gt;0,1,IF(Dissimilarity!EF19="X",1,0))</f>
        <v>0</v>
      </c>
      <c r="EG16">
        <f>IF(SUM(Dissimilarity!EG19)&gt;0,1,IF(Dissimilarity!EG19="X",1,0))</f>
        <v>0</v>
      </c>
      <c r="EH16">
        <f>IF(SUM(Dissimilarity!EH19)&gt;0,1,IF(Dissimilarity!EH19="X",1,0))</f>
        <v>0</v>
      </c>
      <c r="EI16">
        <f>IF(SUM(Dissimilarity!EI19)&gt;0,1,IF(Dissimilarity!EI19="X",1,0))</f>
        <v>0</v>
      </c>
      <c r="EJ16">
        <f>IF(SUM(Dissimilarity!EJ19)&gt;0,1,IF(Dissimilarity!EJ19="X",1,0))</f>
        <v>0</v>
      </c>
      <c r="EK16">
        <f>IF(SUM(Dissimilarity!EK19)&gt;0,1,IF(Dissimilarity!EK19="X",1,0))</f>
        <v>0</v>
      </c>
      <c r="EL16">
        <f>IF(SUM(Dissimilarity!EL19)&gt;0,1,IF(Dissimilarity!EL19="X",1,0))</f>
        <v>0</v>
      </c>
      <c r="EM16">
        <f>IF(SUM(Dissimilarity!EM19)&gt;0,1,IF(Dissimilarity!EM19="X",1,0))</f>
        <v>0</v>
      </c>
      <c r="EN16">
        <f>IF(SUM(Dissimilarity!EN19)&gt;0,1,IF(Dissimilarity!EN19="X",1,0))</f>
        <v>0</v>
      </c>
      <c r="EO16">
        <f>IF(SUM(Dissimilarity!EO19)&gt;0,1,IF(Dissimilarity!EO19="X",1,0))</f>
        <v>0</v>
      </c>
      <c r="EP16">
        <f>IF(SUM(Dissimilarity!EP19)&gt;0,1,IF(Dissimilarity!EP19="X",1,0))</f>
        <v>0</v>
      </c>
      <c r="EQ16">
        <f>IF(SUM(Dissimilarity!EQ19)&gt;0,1,IF(Dissimilarity!EQ19="X",1,0))</f>
        <v>0</v>
      </c>
      <c r="ER16">
        <f>IF(SUM(Dissimilarity!ER19)&gt;0,1,IF(Dissimilarity!ER19="X",1,0))</f>
        <v>0</v>
      </c>
      <c r="ES16">
        <f>IF(SUM(Dissimilarity!ES19)&gt;0,1,IF(Dissimilarity!ES19="X",1,0))</f>
        <v>0</v>
      </c>
      <c r="ET16">
        <f>IF(SUM(Dissimilarity!ET19)&gt;0,1,IF(Dissimilarity!ET19="X",1,0))</f>
        <v>0</v>
      </c>
      <c r="EU16">
        <f>IF(SUM(Dissimilarity!EU19)&gt;0,1,IF(Dissimilarity!EU19="X",1,0))</f>
        <v>0</v>
      </c>
      <c r="EV16">
        <f>IF(SUM(Dissimilarity!EV19)&gt;0,1,IF(Dissimilarity!EV19="X",1,0))</f>
        <v>0</v>
      </c>
      <c r="EW16">
        <f>IF(SUM(Dissimilarity!EW19)&gt;0,1,IF(Dissimilarity!EW19="X",1,0))</f>
        <v>0</v>
      </c>
      <c r="EX16">
        <f>IF(SUM(Dissimilarity!EX19)&gt;0,1,IF(Dissimilarity!EX19="X",1,0))</f>
        <v>0</v>
      </c>
      <c r="EY16">
        <f>IF(SUM(Dissimilarity!EY19)&gt;0,1,IF(Dissimilarity!EY19="X",1,0))</f>
        <v>0</v>
      </c>
      <c r="EZ16">
        <f>IF(SUM(Dissimilarity!EZ19)&gt;0,1,IF(Dissimilarity!EZ19="X",1,0))</f>
        <v>0</v>
      </c>
      <c r="FA16">
        <f>IF(SUM(Dissimilarity!FA19)&gt;0,1,IF(Dissimilarity!FA19="X",1,0))</f>
        <v>0</v>
      </c>
      <c r="FB16">
        <f>IF(SUM(Dissimilarity!FB19)&gt;0,1,IF(Dissimilarity!FB19="X",1,0))</f>
        <v>0</v>
      </c>
      <c r="FC16">
        <f>IF(SUM(Dissimilarity!FC19)&gt;0,1,IF(Dissimilarity!FC19="X",1,0))</f>
        <v>0</v>
      </c>
      <c r="FD16">
        <f>IF(SUM(Dissimilarity!FD19)&gt;0,1,IF(Dissimilarity!FD19="X",1,0))</f>
        <v>0</v>
      </c>
      <c r="FE16">
        <f>IF(SUM(Dissimilarity!FE19)&gt;0,1,IF(Dissimilarity!FE19="X",1,0))</f>
        <v>0</v>
      </c>
      <c r="FF16">
        <f>IF(SUM(Dissimilarity!FF19)&gt;0,1,IF(Dissimilarity!FF19="X",1,0))</f>
        <v>0</v>
      </c>
      <c r="FG16">
        <f>IF(SUM(Dissimilarity!FG19)&gt;0,1,IF(Dissimilarity!FG19="X",1,0))</f>
        <v>0</v>
      </c>
      <c r="FH16">
        <f>IF(SUM(Dissimilarity!FH19)&gt;0,1,IF(Dissimilarity!FH19="X",1,0))</f>
        <v>0</v>
      </c>
      <c r="FI16">
        <f>IF(SUM(Dissimilarity!FI19)&gt;0,1,IF(Dissimilarity!FI19="X",1,0))</f>
        <v>0</v>
      </c>
      <c r="FJ16">
        <f>IF(SUM(Dissimilarity!FJ19)&gt;0,1,IF(Dissimilarity!FJ19="X",1,0))</f>
        <v>0</v>
      </c>
      <c r="FK16">
        <f>IF(SUM(Dissimilarity!FK19)&gt;0,1,IF(Dissimilarity!FK19="X",1,0))</f>
        <v>1</v>
      </c>
      <c r="FL16">
        <f>IF(SUM(Dissimilarity!FL19)&gt;0,1,IF(Dissimilarity!FL19="X",1,0))</f>
        <v>0</v>
      </c>
      <c r="FM16">
        <f>IF(SUM(Dissimilarity!FM19)&gt;0,1,IF(Dissimilarity!FM19="X",1,0))</f>
        <v>0</v>
      </c>
      <c r="FN16">
        <f>IF(SUM(Dissimilarity!FN19)&gt;0,1,IF(Dissimilarity!FN19="X",1,0))</f>
        <v>0</v>
      </c>
      <c r="FO16">
        <f>IF(SUM(Dissimilarity!FO19)&gt;0,1,IF(Dissimilarity!FO19="X",1,0))</f>
        <v>0</v>
      </c>
      <c r="FP16">
        <f>IF(SUM(Dissimilarity!FP19)&gt;0,1,IF(Dissimilarity!FP19="X",1,0))</f>
        <v>0</v>
      </c>
      <c r="FQ16">
        <f>IF(SUM(Dissimilarity!FQ19)&gt;0,1,IF(Dissimilarity!FQ19="X",1,0))</f>
        <v>0</v>
      </c>
      <c r="FR16">
        <f>IF(SUM(Dissimilarity!FR19)&gt;0,1,IF(Dissimilarity!FR19="X",1,0))</f>
        <v>0</v>
      </c>
      <c r="FS16">
        <f>IF(SUM(Dissimilarity!FS19)&gt;0,1,IF(Dissimilarity!FS19="X",1,0))</f>
        <v>0</v>
      </c>
      <c r="FT16">
        <f>IF(SUM(Dissimilarity!FT19)&gt;0,1,IF(Dissimilarity!FT19="X",1,0))</f>
        <v>0</v>
      </c>
      <c r="FU16">
        <f>IF(SUM(Dissimilarity!FU19)&gt;0,1,IF(Dissimilarity!FU19="X",1,0))</f>
        <v>1</v>
      </c>
      <c r="FV16">
        <f>IF(SUM(Dissimilarity!FV19)&gt;0,1,IF(Dissimilarity!FV19="X",1,0))</f>
        <v>0</v>
      </c>
      <c r="FW16">
        <f>IF(SUM(Dissimilarity!FW19)&gt;0,1,IF(Dissimilarity!FW19="X",1,0))</f>
        <v>0</v>
      </c>
      <c r="FX16">
        <f>IF(SUM(Dissimilarity!FX19)&gt;0,1,IF(Dissimilarity!FX19="X",1,0))</f>
        <v>0</v>
      </c>
      <c r="FY16">
        <f>IF(SUM(Dissimilarity!FY19)&gt;0,1,IF(Dissimilarity!FY19="X",1,0))</f>
        <v>0</v>
      </c>
      <c r="FZ16">
        <f>IF(SUM(Dissimilarity!FZ19)&gt;0,1,IF(Dissimilarity!FZ19="X",1,0))</f>
        <v>0</v>
      </c>
      <c r="GA16">
        <f>IF(SUM(Dissimilarity!GA19)&gt;0,1,IF(Dissimilarity!GA19="X",1,0))</f>
        <v>0</v>
      </c>
      <c r="GB16">
        <f>IF(SUM(Dissimilarity!GB19)&gt;0,1,IF(Dissimilarity!GB19="X",1,0))</f>
        <v>0</v>
      </c>
      <c r="GC16">
        <f>IF(SUM(Dissimilarity!GC19)&gt;0,1,IF(Dissimilarity!GC19="X",1,0))</f>
        <v>0</v>
      </c>
      <c r="GD16">
        <f>IF(SUM(Dissimilarity!GD19)&gt;0,1,IF(Dissimilarity!GD19="X",1,0))</f>
        <v>0</v>
      </c>
      <c r="GE16">
        <f>IF(SUM(Dissimilarity!GE19)&gt;0,1,IF(Dissimilarity!GE19="X",1,0))</f>
        <v>0</v>
      </c>
      <c r="GF16">
        <f>IF(SUM(Dissimilarity!GF19)&gt;0,1,IF(Dissimilarity!GF19="X",1,0))</f>
        <v>0</v>
      </c>
      <c r="GG16">
        <f>IF(SUM(Dissimilarity!GG19)&gt;0,1,IF(Dissimilarity!GG19="X",1,0))</f>
        <v>0</v>
      </c>
      <c r="GH16">
        <f>IF(SUM(Dissimilarity!GH19)&gt;0,1,IF(Dissimilarity!GH19="X",1,0))</f>
        <v>0</v>
      </c>
      <c r="GI16">
        <f>IF(SUM(Dissimilarity!GI19)&gt;0,1,IF(Dissimilarity!GI19="X",1,0))</f>
        <v>0</v>
      </c>
      <c r="GJ16">
        <f>IF(SUM(Dissimilarity!GJ19)&gt;0,1,IF(Dissimilarity!GJ19="X",1,0))</f>
        <v>0</v>
      </c>
      <c r="GK16">
        <f>IF(SUM(Dissimilarity!GK19)&gt;0,1,IF(Dissimilarity!GK19="X",1,0))</f>
        <v>0</v>
      </c>
      <c r="GL16">
        <f>IF(SUM(Dissimilarity!GL19)&gt;0,1,IF(Dissimilarity!GL19="X",1,0))</f>
        <v>0</v>
      </c>
      <c r="GM16">
        <f>IF(SUM(Dissimilarity!GM19)&gt;0,1,IF(Dissimilarity!GM19="X",1,0))</f>
        <v>0</v>
      </c>
      <c r="GN16">
        <f>IF(SUM(Dissimilarity!GN19)&gt;0,1,IF(Dissimilarity!GN19="X",1,0))</f>
        <v>1</v>
      </c>
      <c r="GO16">
        <f>IF(SUM(Dissimilarity!GO19)&gt;0,1,IF(Dissimilarity!GO19="X",1,0))</f>
        <v>1</v>
      </c>
      <c r="GP16">
        <f>IF(SUM(Dissimilarity!GP19)&gt;0,1,IF(Dissimilarity!GP19="X",1,0))</f>
        <v>0</v>
      </c>
      <c r="GQ16">
        <f>IF(SUM(Dissimilarity!GQ19)&gt;0,1,IF(Dissimilarity!GQ19="X",1,0))</f>
        <v>1</v>
      </c>
      <c r="GR16">
        <f>IF(SUM(Dissimilarity!GR19)&gt;0,1,IF(Dissimilarity!GR19="X",1,0))</f>
        <v>0</v>
      </c>
      <c r="GS16">
        <f>IF(SUM(Dissimilarity!GS19)&gt;0,1,IF(Dissimilarity!GS19="X",1,0))</f>
        <v>0</v>
      </c>
      <c r="GT16">
        <f>IF(SUM(Dissimilarity!GT19)&gt;0,1,IF(Dissimilarity!GT19="X",1,0))</f>
        <v>0</v>
      </c>
      <c r="GU16">
        <f>IF(SUM(Dissimilarity!GU19)&gt;0,1,IF(Dissimilarity!GU19="X",1,0))</f>
        <v>0</v>
      </c>
      <c r="GV16">
        <f>IF(SUM(Dissimilarity!GV19)&gt;0,1,IF(Dissimilarity!GV19="X",1,0))</f>
        <v>0</v>
      </c>
      <c r="GW16">
        <f>IF(SUM(Dissimilarity!GW19)&gt;0,1,IF(Dissimilarity!GW19="X",1,0))</f>
        <v>0</v>
      </c>
      <c r="GX16">
        <f>IF(SUM(Dissimilarity!GX19)&gt;0,1,IF(Dissimilarity!GX19="X",1,0))</f>
        <v>0</v>
      </c>
      <c r="GY16">
        <f>IF(SUM(Dissimilarity!GY19)&gt;0,1,IF(Dissimilarity!GY19="X",1,0))</f>
        <v>0</v>
      </c>
      <c r="GZ16">
        <f>IF(SUM(Dissimilarity!GZ19)&gt;0,1,IF(Dissimilarity!GZ19="X",1,0))</f>
        <v>0</v>
      </c>
      <c r="HA16">
        <f>IF(SUM(Dissimilarity!HA19)&gt;0,1,IF(Dissimilarity!HA19="X",1,0))</f>
        <v>1</v>
      </c>
      <c r="HB16">
        <f>IF(SUM(Dissimilarity!HB19)&gt;0,1,IF(Dissimilarity!HB19="X",1,0))</f>
        <v>0</v>
      </c>
      <c r="HC16">
        <f>IF(SUM(Dissimilarity!HC19)&gt;0,1,IF(Dissimilarity!HC19="X",1,0))</f>
        <v>0</v>
      </c>
      <c r="HD16">
        <f>IF(SUM(Dissimilarity!HD19)&gt;0,1,IF(Dissimilarity!HD19="X",1,0))</f>
        <v>0</v>
      </c>
      <c r="HE16">
        <f>IF(SUM(Dissimilarity!HE19)&gt;0,1,IF(Dissimilarity!HE19="X",1,0))</f>
        <v>0</v>
      </c>
      <c r="HF16">
        <f>IF(SUM(Dissimilarity!HF19)&gt;0,1,IF(Dissimilarity!HF19="X",1,0))</f>
        <v>0</v>
      </c>
      <c r="HG16">
        <f>IF(SUM(Dissimilarity!HG19)&gt;0,1,IF(Dissimilarity!HG19="X",1,0))</f>
        <v>0</v>
      </c>
      <c r="HH16">
        <f>IF(SUM(Dissimilarity!HH19)&gt;0,1,IF(Dissimilarity!HH19="X",1,0))</f>
        <v>0</v>
      </c>
      <c r="HI16">
        <f>IF(SUM(Dissimilarity!HI19)&gt;0,1,IF(Dissimilarity!HI19="X",1,0))</f>
        <v>0</v>
      </c>
      <c r="HJ16">
        <f>IF(SUM(Dissimilarity!HJ19)&gt;0,1,IF(Dissimilarity!HJ19="X",1,0))</f>
        <v>0</v>
      </c>
      <c r="HK16">
        <f>IF(SUM(Dissimilarity!HK19)&gt;0,1,IF(Dissimilarity!HK19="X",1,0))</f>
        <v>0</v>
      </c>
      <c r="HL16">
        <f>IF(SUM(Dissimilarity!HL19)&gt;0,1,IF(Dissimilarity!HL19="X",1,0))</f>
        <v>1</v>
      </c>
      <c r="HM16">
        <f>IF(SUM(Dissimilarity!HM19)&gt;0,1,IF(Dissimilarity!HM19="X",1,0))</f>
        <v>0</v>
      </c>
      <c r="HN16">
        <f>IF(SUM(Dissimilarity!HN19)&gt;0,1,IF(Dissimilarity!HN19="X",1,0))</f>
        <v>0</v>
      </c>
      <c r="HO16">
        <f>IF(SUM(Dissimilarity!HO19)&gt;0,1,IF(Dissimilarity!HO19="X",1,0))</f>
        <v>0</v>
      </c>
      <c r="HP16">
        <f>IF(SUM(Dissimilarity!HP19)&gt;0,1,IF(Dissimilarity!HP19="X",1,0))</f>
        <v>1</v>
      </c>
      <c r="HQ16">
        <f>IF(SUM(Dissimilarity!HQ19)&gt;0,1,IF(Dissimilarity!HQ19="X",1,0))</f>
        <v>0</v>
      </c>
      <c r="HR16">
        <f>IF(SUM(Dissimilarity!HR19)&gt;0,1,IF(Dissimilarity!HR19="X",1,0))</f>
        <v>0</v>
      </c>
      <c r="HS16">
        <f>IF(SUM(Dissimilarity!HS19)&gt;0,1,IF(Dissimilarity!HS19="X",1,0))</f>
        <v>0</v>
      </c>
      <c r="HT16">
        <f>IF(SUM(Dissimilarity!HT19)&gt;0,1,IF(Dissimilarity!HT19="X",1,0))</f>
        <v>0</v>
      </c>
      <c r="HU16">
        <f>IF(SUM(Dissimilarity!HU19)&gt;0,1,IF(Dissimilarity!HU19="X",1,0))</f>
        <v>0</v>
      </c>
      <c r="HV16">
        <f>IF(SUM(Dissimilarity!HV19)&gt;0,1,IF(Dissimilarity!HV19="X",1,0))</f>
        <v>0</v>
      </c>
      <c r="HW16">
        <f>IF(SUM(Dissimilarity!HW19)&gt;0,1,IF(Dissimilarity!HW19="X",1,0))</f>
        <v>0</v>
      </c>
      <c r="HX16">
        <f>IF(SUM(Dissimilarity!HX19)&gt;0,1,IF(Dissimilarity!HX19="X",1,0))</f>
        <v>0</v>
      </c>
      <c r="HY16">
        <f>IF(SUM(Dissimilarity!HY19)&gt;0,1,IF(Dissimilarity!HY19="X",1,0))</f>
        <v>0</v>
      </c>
      <c r="HZ16">
        <f>IF(SUM(Dissimilarity!HZ19)&gt;0,1,IF(Dissimilarity!HZ19="X",1,0))</f>
        <v>0</v>
      </c>
      <c r="IA16">
        <f>IF(SUM(Dissimilarity!IA19)&gt;0,1,IF(Dissimilarity!IA19="X",1,0))</f>
        <v>0</v>
      </c>
      <c r="IB16">
        <f>IF(SUM(Dissimilarity!IB19)&gt;0,1,IF(Dissimilarity!IB19="X",1,0))</f>
        <v>0</v>
      </c>
      <c r="IC16">
        <f>IF(SUM(Dissimilarity!IC19)&gt;0,1,IF(Dissimilarity!IC19="X",1,0))</f>
        <v>0</v>
      </c>
      <c r="ID16">
        <f>IF(SUM(Dissimilarity!ID19)&gt;0,1,IF(Dissimilarity!ID19="X",1,0))</f>
        <v>0</v>
      </c>
      <c r="IE16">
        <f>IF(SUM(Dissimilarity!IE19)&gt;0,1,IF(Dissimilarity!IE19="X",1,0))</f>
        <v>0</v>
      </c>
      <c r="IF16">
        <f>IF(SUM(Dissimilarity!IF19)&gt;0,1,IF(Dissimilarity!IF19="X",1,0))</f>
        <v>0</v>
      </c>
      <c r="IG16">
        <f>IF(SUM(Dissimilarity!IG19)&gt;0,1,IF(Dissimilarity!IG19="X",1,0))</f>
        <v>0</v>
      </c>
      <c r="IH16">
        <f>IF(SUM(Dissimilarity!IH19)&gt;0,1,IF(Dissimilarity!IH19="X",1,0))</f>
        <v>0</v>
      </c>
      <c r="II16">
        <f>IF(SUM(Dissimilarity!II19)&gt;0,1,IF(Dissimilarity!II19="X",1,0))</f>
        <v>0</v>
      </c>
      <c r="IJ16">
        <f>IF(SUM(Dissimilarity!IJ19)&gt;0,1,IF(Dissimilarity!IJ19="X",1,0))</f>
        <v>0</v>
      </c>
      <c r="IK16">
        <f>IF(SUM(Dissimilarity!IK19)&gt;0,1,IF(Dissimilarity!IK19="X",1,0))</f>
        <v>0</v>
      </c>
      <c r="IL16">
        <f>IF(SUM(Dissimilarity!IL19)&gt;0,1,IF(Dissimilarity!IL19="X",1,0))</f>
        <v>0</v>
      </c>
      <c r="IM16">
        <f>IF(SUM(Dissimilarity!IM19)&gt;0,1,IF(Dissimilarity!IM19="X",1,0))</f>
        <v>0</v>
      </c>
      <c r="IN16">
        <f>IF(SUM(Dissimilarity!IN19)&gt;0,1,IF(Dissimilarity!IN19="X",1,0))</f>
        <v>0</v>
      </c>
      <c r="IO16">
        <f>IF(SUM(Dissimilarity!IO19)&gt;0,1,IF(Dissimilarity!IO19="X",1,0))</f>
        <v>0</v>
      </c>
      <c r="IP16">
        <f>IF(SUM(Dissimilarity!IP19)&gt;0,1,IF(Dissimilarity!IP19="X",1,0))</f>
        <v>0</v>
      </c>
      <c r="IQ16">
        <f>IF(SUM(Dissimilarity!IQ19)&gt;0,1,IF(Dissimilarity!IQ19="X",1,0))</f>
        <v>0</v>
      </c>
      <c r="IR16">
        <f>IF(SUM(Dissimilarity!IR19)&gt;0,1,IF(Dissimilarity!IR19="X",1,0))</f>
        <v>0</v>
      </c>
      <c r="IS16">
        <f>IF(SUM(Dissimilarity!IS19)&gt;0,1,IF(Dissimilarity!IS19="X",1,0))</f>
        <v>0</v>
      </c>
      <c r="IT16">
        <f>IF(SUM(Dissimilarity!IT19)&gt;0,1,IF(Dissimilarity!IT19="X",1,0))</f>
        <v>0</v>
      </c>
      <c r="IU16">
        <f>IF(SUM(Dissimilarity!IU19)&gt;0,1,IF(Dissimilarity!IU19="X",1,0))</f>
        <v>0</v>
      </c>
      <c r="IV16">
        <f>IF(SUM(Dissimilarity!IV19)&gt;0,1,IF(Dissimilarity!IV19="X",1,0))</f>
        <v>0</v>
      </c>
      <c r="IW16">
        <f>IF(SUM(Dissimilarity!IW19)&gt;0,1,IF(Dissimilarity!IW19="X",1,0))</f>
        <v>0</v>
      </c>
      <c r="IX16">
        <f>IF(SUM(Dissimilarity!IX19)&gt;0,1,IF(Dissimilarity!IX19="X",1,0))</f>
        <v>0</v>
      </c>
      <c r="IY16">
        <f>IF(SUM(Dissimilarity!IY19)&gt;0,1,IF(Dissimilarity!IY19="X",1,0))</f>
        <v>0</v>
      </c>
      <c r="IZ16">
        <f>IF(SUM(Dissimilarity!IZ19)&gt;0,1,IF(Dissimilarity!IZ19="X",1,0))</f>
        <v>0</v>
      </c>
      <c r="JA16">
        <f>IF(SUM(Dissimilarity!JA19)&gt;0,1,IF(Dissimilarity!JA19="X",1,0))</f>
        <v>0</v>
      </c>
      <c r="JB16">
        <f>IF(SUM(Dissimilarity!JB19)&gt;0,1,IF(Dissimilarity!JB19="X",1,0))</f>
        <v>0</v>
      </c>
      <c r="JC16">
        <f>IF(SUM(Dissimilarity!JC19)&gt;0,1,IF(Dissimilarity!JC19="X",1,0))</f>
        <v>0</v>
      </c>
      <c r="JD16">
        <f>IF(SUM(Dissimilarity!JD19)&gt;0,1,IF(Dissimilarity!JD19="X",1,0))</f>
        <v>0</v>
      </c>
      <c r="JE16">
        <f>IF(SUM(Dissimilarity!JE19)&gt;0,1,IF(Dissimilarity!JE19="X",1,0))</f>
        <v>0</v>
      </c>
      <c r="JF16">
        <f>IF(SUM(Dissimilarity!JF19)&gt;0,1,IF(Dissimilarity!JF19="X",1,0))</f>
        <v>0</v>
      </c>
      <c r="JG16">
        <f>IF(SUM(Dissimilarity!JG19)&gt;0,1,IF(Dissimilarity!JG19="X",1,0))</f>
        <v>0</v>
      </c>
      <c r="JH16">
        <f>IF(SUM(Dissimilarity!JH19)&gt;0,1,IF(Dissimilarity!JH19="X",1,0))</f>
        <v>0</v>
      </c>
      <c r="JI16">
        <f>IF(SUM(Dissimilarity!JI19)&gt;0,1,IF(Dissimilarity!JI19="X",1,0))</f>
        <v>0</v>
      </c>
      <c r="JJ16">
        <f>IF(SUM(Dissimilarity!JJ19)&gt;0,1,IF(Dissimilarity!JJ19="X",1,0))</f>
        <v>0</v>
      </c>
      <c r="JK16">
        <f>IF(SUM(Dissimilarity!JK19)&gt;0,1,IF(Dissimilarity!JK19="X",1,0))</f>
        <v>0</v>
      </c>
      <c r="JL16">
        <f>IF(SUM(Dissimilarity!JL19)&gt;0,1,IF(Dissimilarity!JL19="X",1,0))</f>
        <v>0</v>
      </c>
      <c r="JM16">
        <f>IF(SUM(Dissimilarity!JM19)&gt;0,1,IF(Dissimilarity!JM19="X",1,0))</f>
        <v>0</v>
      </c>
      <c r="JN16">
        <f>IF(SUM(Dissimilarity!JN19)&gt;0,1,IF(Dissimilarity!JN19="X",1,0))</f>
        <v>0</v>
      </c>
      <c r="JO16">
        <f>IF(SUM(Dissimilarity!JO19)&gt;0,1,IF(Dissimilarity!JO19="X",1,0))</f>
        <v>0</v>
      </c>
      <c r="JP16">
        <f>IF(SUM(Dissimilarity!JP19)&gt;0,1,IF(Dissimilarity!JP19="X",1,0))</f>
        <v>0</v>
      </c>
      <c r="JQ16">
        <f>IF(SUM(Dissimilarity!JQ19)&gt;0,1,IF(Dissimilarity!JQ19="X",1,0))</f>
        <v>0</v>
      </c>
      <c r="JR16">
        <f>IF(SUM(Dissimilarity!JR19)&gt;0,1,IF(Dissimilarity!JR19="X",1,0))</f>
        <v>0</v>
      </c>
      <c r="JS16">
        <f>IF(SUM(Dissimilarity!JS19)&gt;0,1,IF(Dissimilarity!JS19="X",1,0))</f>
        <v>0</v>
      </c>
      <c r="JT16">
        <f>IF(SUM(Dissimilarity!JT19)&gt;0,1,IF(Dissimilarity!JT19="X",1,0))</f>
        <v>0</v>
      </c>
      <c r="JU16">
        <f>IF(SUM(Dissimilarity!JU19)&gt;0,1,IF(Dissimilarity!JU19="X",1,0))</f>
        <v>0</v>
      </c>
      <c r="JV16">
        <f>IF(SUM(Dissimilarity!JV19)&gt;0,1,IF(Dissimilarity!JV19="X",1,0))</f>
        <v>0</v>
      </c>
      <c r="JW16">
        <f>IF(SUM(Dissimilarity!JW19)&gt;0,1,IF(Dissimilarity!JW19="X",1,0))</f>
        <v>0</v>
      </c>
      <c r="JX16">
        <f>IF(SUM(Dissimilarity!JX19)&gt;0,1,IF(Dissimilarity!JX19="X",1,0))</f>
        <v>0</v>
      </c>
      <c r="JY16">
        <f>IF(SUM(Dissimilarity!JY19)&gt;0,1,IF(Dissimilarity!JY19="X",1,0))</f>
        <v>0</v>
      </c>
      <c r="JZ16">
        <f>IF(SUM(Dissimilarity!JZ19)&gt;0,1,IF(Dissimilarity!JZ19="X",1,0))</f>
        <v>0</v>
      </c>
      <c r="KA16">
        <f>IF(SUM(Dissimilarity!KA19)&gt;0,1,IF(Dissimilarity!KA19="X",1,0))</f>
        <v>0</v>
      </c>
      <c r="KB16">
        <f>IF(SUM(Dissimilarity!KB19)&gt;0,1,IF(Dissimilarity!KB19="X",1,0))</f>
        <v>1</v>
      </c>
      <c r="KC16">
        <f>IF(SUM(Dissimilarity!KC19)&gt;0,1,IF(Dissimilarity!KC19="X",1,0))</f>
        <v>0</v>
      </c>
      <c r="KD16">
        <f>IF(SUM(Dissimilarity!KD19)&gt;0,1,IF(Dissimilarity!KD19="X",1,0))</f>
        <v>0</v>
      </c>
      <c r="KE16">
        <f>IF(SUM(Dissimilarity!KE19)&gt;0,1,IF(Dissimilarity!KE19="X",1,0))</f>
        <v>0</v>
      </c>
      <c r="KF16">
        <f>IF(SUM(Dissimilarity!KF19)&gt;0,1,IF(Dissimilarity!KF19="X",1,0))</f>
        <v>0</v>
      </c>
      <c r="KG16">
        <f>IF(SUM(Dissimilarity!KG19)&gt;0,1,IF(Dissimilarity!KG19="X",1,0))</f>
        <v>0</v>
      </c>
      <c r="KH16">
        <f>IF(SUM(Dissimilarity!KH19)&gt;0,1,IF(Dissimilarity!KH19="X",1,0))</f>
        <v>0</v>
      </c>
      <c r="KI16">
        <f>IF(SUM(Dissimilarity!KI19)&gt;0,1,IF(Dissimilarity!KI19="X",1,0))</f>
        <v>0</v>
      </c>
      <c r="KJ16">
        <f>IF(SUM(Dissimilarity!KJ19)&gt;0,1,IF(Dissimilarity!KJ19="X",1,0))</f>
        <v>0</v>
      </c>
      <c r="KK16">
        <f>IF(SUM(Dissimilarity!KK19)&gt;0,1,IF(Dissimilarity!KK19="X",1,0))</f>
        <v>0</v>
      </c>
      <c r="KL16">
        <f>IF(SUM(Dissimilarity!KL19)&gt;0,1,IF(Dissimilarity!KL19="X",1,0))</f>
        <v>0</v>
      </c>
      <c r="KM16">
        <f>IF(SUM(Dissimilarity!KM19)&gt;0,1,IF(Dissimilarity!KM19="X",1,0))</f>
        <v>0</v>
      </c>
      <c r="KN16">
        <f>IF(SUM(Dissimilarity!KN19)&gt;0,1,IF(Dissimilarity!KN19="X",1,0))</f>
        <v>0</v>
      </c>
      <c r="KO16">
        <f>IF(SUM(Dissimilarity!KO19)&gt;0,1,IF(Dissimilarity!KO19="X",1,0))</f>
        <v>0</v>
      </c>
      <c r="KP16">
        <f>IF(SUM(Dissimilarity!KP19)&gt;0,1,IF(Dissimilarity!KP19="X",1,0))</f>
        <v>0</v>
      </c>
      <c r="KQ16">
        <f>IF(SUM(Dissimilarity!KQ19)&gt;0,1,IF(Dissimilarity!KQ19="X",1,0))</f>
        <v>0</v>
      </c>
      <c r="KR16">
        <f>IF(SUM(Dissimilarity!KR19)&gt;0,1,IF(Dissimilarity!KR19="X",1,0))</f>
        <v>0</v>
      </c>
      <c r="KS16">
        <f>IF(SUM(Dissimilarity!KS19)&gt;0,1,IF(Dissimilarity!KS19="X",1,0))</f>
        <v>0</v>
      </c>
      <c r="KT16">
        <f>IF(SUM(Dissimilarity!KT19)&gt;0,1,IF(Dissimilarity!KT19="X",1,0))</f>
        <v>0</v>
      </c>
      <c r="KU16">
        <f>IF(SUM(Dissimilarity!KU19)&gt;0,1,IF(Dissimilarity!KU19="X",1,0))</f>
        <v>0</v>
      </c>
      <c r="KV16">
        <f>IF(SUM(Dissimilarity!KV19)&gt;0,1,IF(Dissimilarity!KV19="X",1,0))</f>
        <v>0</v>
      </c>
      <c r="KW16">
        <f>IF(SUM(Dissimilarity!KW19)&gt;0,1,IF(Dissimilarity!KW19="X",1,0))</f>
        <v>0</v>
      </c>
      <c r="KX16">
        <f>IF(SUM(Dissimilarity!KX19)&gt;0,1,IF(Dissimilarity!KX19="X",1,0))</f>
        <v>0</v>
      </c>
      <c r="KY16">
        <f>IF(SUM(Dissimilarity!KY19)&gt;0,1,IF(Dissimilarity!KY19="X",1,0))</f>
        <v>0</v>
      </c>
      <c r="KZ16">
        <f>IF(SUM(Dissimilarity!KZ19)&gt;0,1,IF(Dissimilarity!KZ19="X",1,0))</f>
        <v>0</v>
      </c>
      <c r="LA16">
        <f>IF(SUM(Dissimilarity!LA19)&gt;0,1,IF(Dissimilarity!LA19="X",1,0))</f>
        <v>0</v>
      </c>
      <c r="LB16">
        <f>IF(SUM(Dissimilarity!LB19)&gt;0,1,IF(Dissimilarity!LB19="X",1,0))</f>
        <v>0</v>
      </c>
      <c r="LC16">
        <f>IF(SUM(Dissimilarity!LC19)&gt;0,1,IF(Dissimilarity!LC19="X",1,0))</f>
        <v>0</v>
      </c>
      <c r="LD16">
        <f>IF(SUM(Dissimilarity!LD19)&gt;0,1,IF(Dissimilarity!LD19="X",1,0))</f>
        <v>0</v>
      </c>
      <c r="LE16">
        <f>IF(SUM(Dissimilarity!LE19)&gt;0,1,IF(Dissimilarity!LE19="X",1,0))</f>
        <v>0</v>
      </c>
      <c r="LF16">
        <f>IF(SUM(Dissimilarity!LF19)&gt;0,1,IF(Dissimilarity!LF19="X",1,0))</f>
        <v>0</v>
      </c>
      <c r="LG16">
        <f>IF(SUM(Dissimilarity!LG19)&gt;0,1,IF(Dissimilarity!LG19="X",1,0))</f>
        <v>0</v>
      </c>
      <c r="LH16">
        <f>IF(SUM(Dissimilarity!LH19)&gt;0,1,IF(Dissimilarity!LH19="X",1,0))</f>
        <v>0</v>
      </c>
      <c r="LI16">
        <f>IF(SUM(Dissimilarity!LI19)&gt;0,1,IF(Dissimilarity!LI19="X",1,0))</f>
        <v>1</v>
      </c>
      <c r="LJ16">
        <f>IF(SUM(Dissimilarity!LJ19)&gt;0,1,IF(Dissimilarity!LJ19="X",1,0))</f>
        <v>0</v>
      </c>
      <c r="LK16">
        <f>IF(SUM(Dissimilarity!LK19)&gt;0,1,IF(Dissimilarity!LK19="X",1,0))</f>
        <v>0</v>
      </c>
      <c r="LL16">
        <f>IF(SUM(Dissimilarity!LL19)&gt;0,1,IF(Dissimilarity!LL19="X",1,0))</f>
        <v>0</v>
      </c>
      <c r="LM16">
        <f>IF(SUM(Dissimilarity!LM19)&gt;0,1,IF(Dissimilarity!LM19="X",1,0))</f>
        <v>0</v>
      </c>
      <c r="LN16">
        <f>IF(SUM(Dissimilarity!LN19)&gt;0,1,IF(Dissimilarity!LN19="X",1,0))</f>
        <v>0</v>
      </c>
      <c r="LO16">
        <f>IF(SUM(Dissimilarity!LO19)&gt;0,1,IF(Dissimilarity!LO19="X",1,0))</f>
        <v>0</v>
      </c>
      <c r="LP16">
        <f>IF(SUM(Dissimilarity!LP19)&gt;0,1,IF(Dissimilarity!LP19="X",1,0))</f>
        <v>0</v>
      </c>
      <c r="LQ16">
        <f>IF(SUM(Dissimilarity!LQ19)&gt;0,1,IF(Dissimilarity!LQ19="X",1,0))</f>
        <v>0</v>
      </c>
      <c r="LR16">
        <f>IF(SUM(Dissimilarity!LR19)&gt;0,1,IF(Dissimilarity!LR19="X",1,0))</f>
        <v>0</v>
      </c>
      <c r="LS16">
        <f>IF(SUM(Dissimilarity!LS19)&gt;0,1,IF(Dissimilarity!LS19="X",1,0))</f>
        <v>0</v>
      </c>
      <c r="LT16">
        <f>IF(SUM(Dissimilarity!LT19)&gt;0,1,IF(Dissimilarity!LT19="X",1,0))</f>
        <v>0</v>
      </c>
      <c r="LU16">
        <f>IF(SUM(Dissimilarity!LU19)&gt;0,1,IF(Dissimilarity!LU19="X",1,0))</f>
        <v>0</v>
      </c>
      <c r="LV16">
        <f>IF(SUM(Dissimilarity!LV19)&gt;0,1,IF(Dissimilarity!LV19="X",1,0))</f>
        <v>0</v>
      </c>
      <c r="LW16">
        <f>IF(SUM(Dissimilarity!LW19)&gt;0,1,IF(Dissimilarity!LW19="X",1,0))</f>
        <v>0</v>
      </c>
      <c r="LX16">
        <f>IF(SUM(Dissimilarity!LX19)&gt;0,1,IF(Dissimilarity!LX19="X",1,0))</f>
        <v>0</v>
      </c>
      <c r="LY16">
        <f>IF(SUM(Dissimilarity!LY19)&gt;0,1,IF(Dissimilarity!LY19="X",1,0))</f>
        <v>0</v>
      </c>
      <c r="LZ16">
        <f>IF(SUM(Dissimilarity!LZ19)&gt;0,1,IF(Dissimilarity!LZ19="X",1,0))</f>
        <v>0</v>
      </c>
      <c r="MA16">
        <f>IF(SUM(Dissimilarity!MA19)&gt;0,1,IF(Dissimilarity!MA19="X",1,0))</f>
        <v>0</v>
      </c>
      <c r="MB16">
        <f>IF(SUM(Dissimilarity!MB19)&gt;0,1,IF(Dissimilarity!MB19="X",1,0))</f>
        <v>0</v>
      </c>
      <c r="MC16">
        <f>IF(SUM(Dissimilarity!MC19)&gt;0,1,IF(Dissimilarity!MC19="X",1,0))</f>
        <v>0</v>
      </c>
      <c r="MD16">
        <f>IF(SUM(Dissimilarity!MD19)&gt;0,1,IF(Dissimilarity!MD19="X",1,0))</f>
        <v>0</v>
      </c>
      <c r="ME16">
        <f>IF(SUM(Dissimilarity!ME19)&gt;0,1,IF(Dissimilarity!ME19="X",1,0))</f>
        <v>0</v>
      </c>
      <c r="MF16">
        <f>IF(SUM(Dissimilarity!MF19)&gt;0,1,IF(Dissimilarity!MF19="X",1,0))</f>
        <v>0</v>
      </c>
      <c r="MG16">
        <f>IF(SUM(Dissimilarity!MG19)&gt;0,1,IF(Dissimilarity!MG19="X",1,0))</f>
        <v>0</v>
      </c>
      <c r="MH16">
        <f>IF(SUM(Dissimilarity!MH19)&gt;0,1,IF(Dissimilarity!MH19="X",1,0))</f>
        <v>0</v>
      </c>
      <c r="MI16">
        <f>IF(SUM(Dissimilarity!MI19)&gt;0,1,IF(Dissimilarity!MI19="X",1,0))</f>
        <v>0</v>
      </c>
      <c r="MJ16">
        <f>IF(SUM(Dissimilarity!MJ19)&gt;0,1,IF(Dissimilarity!MJ19="X",1,0))</f>
        <v>0</v>
      </c>
      <c r="MK16">
        <f>IF(SUM(Dissimilarity!MK19)&gt;0,1,IF(Dissimilarity!MK19="X",1,0))</f>
        <v>1</v>
      </c>
      <c r="ML16">
        <f>IF(SUM(Dissimilarity!ML19)&gt;0,1,IF(Dissimilarity!ML19="X",1,0))</f>
        <v>0</v>
      </c>
      <c r="MM16">
        <f>IF(SUM(Dissimilarity!MM19)&gt;0,1,IF(Dissimilarity!MM19="X",1,0))</f>
        <v>0</v>
      </c>
      <c r="MN16">
        <f>IF(SUM(Dissimilarity!MN19)&gt;0,1,IF(Dissimilarity!MN19="X",1,0))</f>
        <v>0</v>
      </c>
      <c r="MO16">
        <f>IF(SUM(Dissimilarity!MO19)&gt;0,1,IF(Dissimilarity!MO19="X",1,0))</f>
        <v>0</v>
      </c>
      <c r="MP16">
        <f>IF(SUM(Dissimilarity!MP19)&gt;0,1,IF(Dissimilarity!MP19="X",1,0))</f>
        <v>0</v>
      </c>
      <c r="MQ16">
        <f>IF(SUM(Dissimilarity!MQ19)&gt;0,1,IF(Dissimilarity!MQ19="X",1,0))</f>
        <v>0</v>
      </c>
      <c r="MR16">
        <f>IF(SUM(Dissimilarity!MR19)&gt;0,1,IF(Dissimilarity!MR19="X",1,0))</f>
        <v>0</v>
      </c>
      <c r="MS16">
        <f>IF(SUM(Dissimilarity!MS19)&gt;0,1,IF(Dissimilarity!MS19="X",1,0))</f>
        <v>0</v>
      </c>
      <c r="MT16">
        <f>IF(SUM(Dissimilarity!MT19)&gt;0,1,IF(Dissimilarity!MT19="X",1,0))</f>
        <v>0</v>
      </c>
      <c r="MU16">
        <f>IF(SUM(Dissimilarity!MU19)&gt;0,1,IF(Dissimilarity!MU19="X",1,0))</f>
        <v>0</v>
      </c>
      <c r="MV16">
        <f>IF(SUM(Dissimilarity!MV19)&gt;0,1,IF(Dissimilarity!MV19="X",1,0))</f>
        <v>0</v>
      </c>
      <c r="MW16">
        <f>IF(SUM(Dissimilarity!MW19)&gt;0,1,IF(Dissimilarity!MW19="X",1,0))</f>
        <v>0</v>
      </c>
      <c r="MX16">
        <f>IF(SUM(Dissimilarity!MX19)&gt;0,1,IF(Dissimilarity!MX19="X",1,0))</f>
        <v>0</v>
      </c>
      <c r="MY16">
        <f>IF(SUM(Dissimilarity!MY19)&gt;0,1,IF(Dissimilarity!MY19="X",1,0))</f>
        <v>0</v>
      </c>
      <c r="MZ16">
        <f>IF(SUM(Dissimilarity!MZ19)&gt;0,1,IF(Dissimilarity!MZ19="X",1,0))</f>
        <v>0</v>
      </c>
      <c r="NA16">
        <f>IF(SUM(Dissimilarity!NA19)&gt;0,1,IF(Dissimilarity!NA19="X",1,0))</f>
        <v>0</v>
      </c>
      <c r="NB16">
        <f>IF(SUM(Dissimilarity!NB19)&gt;0,1,IF(Dissimilarity!NB19="X",1,0))</f>
        <v>0</v>
      </c>
      <c r="NC16">
        <f>IF(SUM(Dissimilarity!NC19)&gt;0,1,IF(Dissimilarity!NC19="X",1,0))</f>
        <v>0</v>
      </c>
      <c r="ND16">
        <f>IF(SUM(Dissimilarity!ND19)&gt;0,1,IF(Dissimilarity!ND19="X",1,0))</f>
        <v>0</v>
      </c>
      <c r="NE16">
        <f>IF(SUM(Dissimilarity!NE19)&gt;0,1,IF(Dissimilarity!NE19="X",1,0))</f>
        <v>0</v>
      </c>
      <c r="NF16">
        <f>IF(SUM(Dissimilarity!NF19)&gt;0,1,IF(Dissimilarity!NF19="X",1,0))</f>
        <v>0</v>
      </c>
      <c r="NG16">
        <f>IF(SUM(Dissimilarity!NG19)&gt;0,1,IF(Dissimilarity!NG19="X",1,0))</f>
        <v>0</v>
      </c>
      <c r="NH16">
        <f>IF(SUM(Dissimilarity!NH19)&gt;0,1,IF(Dissimilarity!NH19="X",1,0))</f>
        <v>1</v>
      </c>
      <c r="NI16">
        <f>IF(SUM(Dissimilarity!NI19)&gt;0,1,IF(Dissimilarity!NI19="X",1,0))</f>
        <v>0</v>
      </c>
      <c r="NJ16">
        <f>IF(SUM(Dissimilarity!NJ19)&gt;0,1,IF(Dissimilarity!NJ19="X",1,0))</f>
        <v>0</v>
      </c>
      <c r="NK16">
        <f>IF(SUM(Dissimilarity!NK19)&gt;0,1,IF(Dissimilarity!NK19="X",1,0))</f>
        <v>0</v>
      </c>
      <c r="NL16">
        <f>IF(SUM(Dissimilarity!NL19)&gt;0,1,IF(Dissimilarity!NL19="X",1,0))</f>
        <v>0</v>
      </c>
      <c r="NM16">
        <f>IF(SUM(Dissimilarity!NM19)&gt;0,1,IF(Dissimilarity!NM19="X",1,0))</f>
        <v>0</v>
      </c>
      <c r="NN16">
        <f>IF(SUM(Dissimilarity!NN19)&gt;0,1,IF(Dissimilarity!NN19="X",1,0))</f>
        <v>0</v>
      </c>
      <c r="NO16">
        <f>IF(SUM(Dissimilarity!NO19)&gt;0,1,IF(Dissimilarity!NO19="X",1,0))</f>
        <v>1</v>
      </c>
      <c r="NP16">
        <f>IF(SUM(Dissimilarity!NP19)&gt;0,1,IF(Dissimilarity!NP19="X",1,0))</f>
        <v>0</v>
      </c>
      <c r="NQ16">
        <f>IF(SUM(Dissimilarity!NQ19)&gt;0,1,IF(Dissimilarity!NQ19="X",1,0))</f>
        <v>0</v>
      </c>
      <c r="NR16">
        <f>IF(SUM(Dissimilarity!NR19)&gt;0,1,IF(Dissimilarity!NR19="X",1,0))</f>
        <v>0</v>
      </c>
      <c r="NS16">
        <f>IF(SUM(Dissimilarity!NS19)&gt;0,1,IF(Dissimilarity!NS19="X",1,0))</f>
        <v>0</v>
      </c>
      <c r="NT16">
        <f>IF(SUM(Dissimilarity!NT19)&gt;0,1,IF(Dissimilarity!NT19="X",1,0))</f>
        <v>0</v>
      </c>
      <c r="NU16">
        <f>IF(SUM(Dissimilarity!NU19)&gt;0,1,IF(Dissimilarity!NU19="X",1,0))</f>
        <v>0</v>
      </c>
      <c r="NV16">
        <f>IF(SUM(Dissimilarity!NV19)&gt;0,1,IF(Dissimilarity!NV19="X",1,0))</f>
        <v>0</v>
      </c>
      <c r="NW16">
        <f>IF(SUM(Dissimilarity!NW19)&gt;0,1,IF(Dissimilarity!NW19="X",1,0))</f>
        <v>0</v>
      </c>
      <c r="NX16">
        <f>IF(SUM(Dissimilarity!NX19)&gt;0,1,IF(Dissimilarity!NX19="X",1,0))</f>
        <v>0</v>
      </c>
      <c r="NY16">
        <f>IF(SUM(Dissimilarity!NY19)&gt;0,1,IF(Dissimilarity!NY19="X",1,0))</f>
        <v>0</v>
      </c>
      <c r="NZ16">
        <f>IF(SUM(Dissimilarity!NZ19)&gt;0,1,IF(Dissimilarity!NZ19="X",1,0))</f>
        <v>0</v>
      </c>
      <c r="OA16">
        <f>IF(SUM(Dissimilarity!OA19)&gt;0,1,IF(Dissimilarity!OA19="X",1,0))</f>
        <v>0</v>
      </c>
      <c r="OB16">
        <f>IF(SUM(Dissimilarity!OB19)&gt;0,1,IF(Dissimilarity!OB19="X",1,0))</f>
        <v>0</v>
      </c>
      <c r="OC16">
        <f>IF(SUM(Dissimilarity!OC19)&gt;0,1,IF(Dissimilarity!OC19="X",1,0))</f>
        <v>0</v>
      </c>
      <c r="OD16">
        <f>IF(SUM(Dissimilarity!OD19)&gt;0,1,IF(Dissimilarity!OD19="X",1,0))</f>
        <v>0</v>
      </c>
      <c r="OE16">
        <f>IF(SUM(Dissimilarity!OE19)&gt;0,1,IF(Dissimilarity!OE19="X",1,0))</f>
        <v>1</v>
      </c>
      <c r="OF16">
        <f>IF(SUM(Dissimilarity!OF19)&gt;0,1,IF(Dissimilarity!OF19="X",1,0))</f>
        <v>0</v>
      </c>
      <c r="OG16">
        <f>IF(SUM(Dissimilarity!OG19)&gt;0,1,IF(Dissimilarity!OG19="X",1,0))</f>
        <v>0</v>
      </c>
      <c r="OH16">
        <f>IF(SUM(Dissimilarity!OH19)&gt;0,1,IF(Dissimilarity!OH19="X",1,0))</f>
        <v>0</v>
      </c>
      <c r="OI16">
        <f>IF(SUM(Dissimilarity!OI19)&gt;0,1,IF(Dissimilarity!OI19="X",1,0))</f>
        <v>0</v>
      </c>
      <c r="OJ16">
        <f>IF(SUM(Dissimilarity!OJ19)&gt;0,1,IF(Dissimilarity!OJ19="X",1,0))</f>
        <v>0</v>
      </c>
      <c r="OK16">
        <f>IF(SUM(Dissimilarity!OK19)&gt;0,1,IF(Dissimilarity!OK19="X",1,0))</f>
        <v>0</v>
      </c>
      <c r="OL16">
        <f>IF(SUM(Dissimilarity!OL19)&gt;0,1,IF(Dissimilarity!OL19="X",1,0))</f>
        <v>0</v>
      </c>
      <c r="OM16">
        <f>IF(SUM(Dissimilarity!OM19)&gt;0,1,IF(Dissimilarity!OM19="X",1,0))</f>
        <v>1</v>
      </c>
      <c r="ON16">
        <f>IF(SUM(Dissimilarity!ON19)&gt;0,1,IF(Dissimilarity!ON19="X",1,0))</f>
        <v>0</v>
      </c>
      <c r="OO16">
        <f>IF(SUM(Dissimilarity!OO19)&gt;0,1,IF(Dissimilarity!OO19="X",1,0))</f>
        <v>0</v>
      </c>
      <c r="OP16">
        <f>IF(SUM(Dissimilarity!OP19)&gt;0,1,IF(Dissimilarity!OP19="X",1,0))</f>
        <v>0</v>
      </c>
      <c r="OQ16">
        <f>IF(SUM(Dissimilarity!OQ19)&gt;0,1,IF(Dissimilarity!OQ19="X",1,0))</f>
        <v>0</v>
      </c>
      <c r="OR16">
        <f>IF(SUM(Dissimilarity!OR19)&gt;0,1,IF(Dissimilarity!OR19="X",1,0))</f>
        <v>0</v>
      </c>
      <c r="OS16">
        <f>IF(SUM(Dissimilarity!OS19)&gt;0,1,IF(Dissimilarity!OS19="X",1,0))</f>
        <v>0</v>
      </c>
      <c r="OT16">
        <f>IF(SUM(Dissimilarity!OT19)&gt;0,1,IF(Dissimilarity!OT19="X",1,0))</f>
        <v>0</v>
      </c>
      <c r="OU16">
        <f>IF(SUM(Dissimilarity!OU19)&gt;0,1,IF(Dissimilarity!OU19="X",1,0))</f>
        <v>0</v>
      </c>
      <c r="OV16">
        <f>IF(SUM(Dissimilarity!OV19)&gt;0,1,IF(Dissimilarity!OV19="X",1,0))</f>
        <v>0</v>
      </c>
      <c r="OW16">
        <f>IF(SUM(Dissimilarity!OW19)&gt;0,1,IF(Dissimilarity!OW19="X",1,0))</f>
        <v>0</v>
      </c>
      <c r="OX16">
        <f>IF(SUM(Dissimilarity!OX19)&gt;0,1,IF(Dissimilarity!OX19="X",1,0))</f>
        <v>0</v>
      </c>
      <c r="OY16">
        <f>IF(SUM(Dissimilarity!OY19)&gt;0,1,IF(Dissimilarity!OY19="X",1,0))</f>
        <v>1</v>
      </c>
      <c r="OZ16">
        <f>IF(SUM(Dissimilarity!OZ19)&gt;0,1,IF(Dissimilarity!OZ19="X",1,0))</f>
        <v>0</v>
      </c>
      <c r="PA16">
        <f>IF(SUM(Dissimilarity!PA19)&gt;0,1,IF(Dissimilarity!PA19="X",1,0))</f>
        <v>0</v>
      </c>
      <c r="PB16">
        <f>IF(SUM(Dissimilarity!PB19)&gt;0,1,IF(Dissimilarity!PB19="X",1,0))</f>
        <v>0</v>
      </c>
      <c r="PC16">
        <f>IF(SUM(Dissimilarity!PC19)&gt;0,1,IF(Dissimilarity!PC19="X",1,0))</f>
        <v>0</v>
      </c>
      <c r="PD16">
        <f>IF(SUM(Dissimilarity!PD19)&gt;0,1,IF(Dissimilarity!PD19="X",1,0))</f>
        <v>0</v>
      </c>
      <c r="PE16">
        <f>IF(SUM(Dissimilarity!PE19)&gt;0,1,IF(Dissimilarity!PE19="X",1,0))</f>
        <v>0</v>
      </c>
      <c r="PF16">
        <f>IF(SUM(Dissimilarity!PF19)&gt;0,1,IF(Dissimilarity!PF19="X",1,0))</f>
        <v>0</v>
      </c>
      <c r="PG16">
        <f>IF(SUM(Dissimilarity!PG19)&gt;0,1,IF(Dissimilarity!PG19="X",1,0))</f>
        <v>0</v>
      </c>
      <c r="PH16">
        <f>IF(SUM(Dissimilarity!PH19)&gt;0,1,IF(Dissimilarity!PH19="X",1,0))</f>
        <v>0</v>
      </c>
      <c r="PI16">
        <f>IF(SUM(Dissimilarity!PI19)&gt;0,1,IF(Dissimilarity!PI19="X",1,0))</f>
        <v>0</v>
      </c>
      <c r="PJ16">
        <f>IF(SUM(Dissimilarity!PJ19)&gt;0,1,IF(Dissimilarity!PJ19="X",1,0))</f>
        <v>0</v>
      </c>
      <c r="PK16">
        <f>IF(SUM(Dissimilarity!PK19)&gt;0,1,IF(Dissimilarity!PK19="X",1,0))</f>
        <v>0</v>
      </c>
      <c r="PL16">
        <f>IF(SUM(Dissimilarity!PL19)&gt;0,1,IF(Dissimilarity!PL19="X",1,0))</f>
        <v>0</v>
      </c>
      <c r="PM16">
        <f>IF(SUM(Dissimilarity!PM19)&gt;0,1,IF(Dissimilarity!PM19="X",1,0))</f>
        <v>0</v>
      </c>
      <c r="PN16">
        <f>IF(SUM(Dissimilarity!PN19)&gt;0,1,IF(Dissimilarity!PN19="X",1,0))</f>
        <v>0</v>
      </c>
      <c r="PO16">
        <f>IF(SUM(Dissimilarity!PO19)&gt;0,1,IF(Dissimilarity!PO19="X",1,0))</f>
        <v>0</v>
      </c>
      <c r="PP16">
        <f>IF(SUM(Dissimilarity!PP19)&gt;0,1,IF(Dissimilarity!PP19="X",1,0))</f>
        <v>0</v>
      </c>
      <c r="PQ16">
        <f>IF(SUM(Dissimilarity!PQ19)&gt;0,1,IF(Dissimilarity!PQ19="X",1,0))</f>
        <v>0</v>
      </c>
      <c r="PR16">
        <f>IF(SUM(Dissimilarity!PR19)&gt;0,1,IF(Dissimilarity!PR19="X",1,0))</f>
        <v>0</v>
      </c>
      <c r="PS16">
        <f>IF(SUM(Dissimilarity!PS19)&gt;0,1,IF(Dissimilarity!PS19="X",1,0))</f>
        <v>0</v>
      </c>
      <c r="PT16">
        <f>IF(SUM(Dissimilarity!PT19)&gt;0,1,IF(Dissimilarity!PT19="X",1,0))</f>
        <v>0</v>
      </c>
      <c r="PU16">
        <f>IF(SUM(Dissimilarity!PU19)&gt;0,1,IF(Dissimilarity!PU19="X",1,0))</f>
        <v>0</v>
      </c>
      <c r="PV16">
        <f>IF(SUM(Dissimilarity!PV19)&gt;0,1,IF(Dissimilarity!PV19="X",1,0))</f>
        <v>0</v>
      </c>
      <c r="PW16">
        <f>IF(SUM(Dissimilarity!PW19)&gt;0,1,IF(Dissimilarity!PW19="X",1,0))</f>
        <v>0</v>
      </c>
      <c r="PX16">
        <f>IF(SUM(Dissimilarity!PX19)&gt;0,1,IF(Dissimilarity!PX19="X",1,0))</f>
        <v>0</v>
      </c>
      <c r="PY16">
        <f>IF(SUM(Dissimilarity!PY19)&gt;0,1,IF(Dissimilarity!PY19="X",1,0))</f>
        <v>0</v>
      </c>
      <c r="PZ16">
        <f>IF(SUM(Dissimilarity!PZ19)&gt;0,1,IF(Dissimilarity!PZ19="X",1,0))</f>
        <v>0</v>
      </c>
      <c r="QA16">
        <f>IF(SUM(Dissimilarity!QA19)&gt;0,1,IF(Dissimilarity!QA19="X",1,0))</f>
        <v>0</v>
      </c>
      <c r="QB16">
        <f>IF(SUM(Dissimilarity!QB19)&gt;0,1,IF(Dissimilarity!QB19="X",1,0))</f>
        <v>0</v>
      </c>
      <c r="QC16">
        <f>IF(SUM(Dissimilarity!QC19)&gt;0,1,IF(Dissimilarity!QC19="X",1,0))</f>
        <v>0</v>
      </c>
      <c r="QD16">
        <f>IF(SUM(Dissimilarity!QD19)&gt;0,1,IF(Dissimilarity!QD19="X",1,0))</f>
        <v>0</v>
      </c>
      <c r="QE16">
        <f>IF(SUM(Dissimilarity!QE19)&gt;0,1,IF(Dissimilarity!QE19="X",1,0))</f>
        <v>0</v>
      </c>
      <c r="QF16">
        <f>IF(SUM(Dissimilarity!QF19)&gt;0,1,IF(Dissimilarity!QF19="X",1,0))</f>
        <v>0</v>
      </c>
      <c r="QG16">
        <f>IF(SUM(Dissimilarity!QG19)&gt;0,1,IF(Dissimilarity!QG19="X",1,0))</f>
        <v>0</v>
      </c>
      <c r="QH16">
        <f>IF(SUM(Dissimilarity!QH19)&gt;0,1,IF(Dissimilarity!QH19="X",1,0))</f>
        <v>0</v>
      </c>
      <c r="QI16">
        <f>IF(SUM(Dissimilarity!QI19)&gt;0,1,IF(Dissimilarity!QI19="X",1,0))</f>
        <v>0</v>
      </c>
      <c r="QJ16">
        <f>IF(SUM(Dissimilarity!QJ19)&gt;0,1,IF(Dissimilarity!QJ19="X",1,0))</f>
        <v>0</v>
      </c>
      <c r="QK16">
        <f>IF(SUM(Dissimilarity!QK19)&gt;0,1,IF(Dissimilarity!QK19="X",1,0))</f>
        <v>0</v>
      </c>
      <c r="QL16">
        <f>IF(SUM(Dissimilarity!QL19)&gt;0,1,IF(Dissimilarity!QL19="X",1,0))</f>
        <v>0</v>
      </c>
      <c r="QM16">
        <f>IF(SUM(Dissimilarity!QM19)&gt;0,1,IF(Dissimilarity!QM19="X",1,0))</f>
        <v>0</v>
      </c>
      <c r="QN16">
        <f>IF(SUM(Dissimilarity!QN19)&gt;0,1,IF(Dissimilarity!QN19="X",1,0))</f>
        <v>0</v>
      </c>
      <c r="QO16">
        <f>IF(SUM(Dissimilarity!QO19)&gt;0,1,IF(Dissimilarity!QO19="X",1,0))</f>
        <v>0</v>
      </c>
      <c r="QP16">
        <f>IF(SUM(Dissimilarity!QP19)&gt;0,1,IF(Dissimilarity!QP19="X",1,0))</f>
        <v>0</v>
      </c>
      <c r="QQ16">
        <f>IF(SUM(Dissimilarity!QQ19)&gt;0,1,IF(Dissimilarity!QQ19="X",1,0))</f>
        <v>0</v>
      </c>
      <c r="QR16">
        <f>IF(SUM(Dissimilarity!QR19)&gt;0,1,IF(Dissimilarity!QR19="X",1,0))</f>
        <v>0</v>
      </c>
      <c r="QS16">
        <f>IF(SUM(Dissimilarity!QS19)&gt;0,1,IF(Dissimilarity!QS19="X",1,0))</f>
        <v>0</v>
      </c>
      <c r="QT16">
        <f>IF(SUM(Dissimilarity!QT19)&gt;0,1,IF(Dissimilarity!QT19="X",1,0))</f>
        <v>0</v>
      </c>
      <c r="QU16">
        <f>IF(SUM(Dissimilarity!QU19)&gt;0,1,IF(Dissimilarity!QU19="X",1,0))</f>
        <v>0</v>
      </c>
      <c r="QV16">
        <f>IF(SUM(Dissimilarity!QV19)&gt;0,1,IF(Dissimilarity!QV19="X",1,0))</f>
        <v>0</v>
      </c>
      <c r="QW16">
        <f>IF(SUM(Dissimilarity!QW19)&gt;0,1,IF(Dissimilarity!QW19="X",1,0))</f>
        <v>0</v>
      </c>
      <c r="QX16">
        <f>IF(SUM(Dissimilarity!QX19)&gt;0,1,IF(Dissimilarity!QX19="X",1,0))</f>
        <v>0</v>
      </c>
      <c r="QY16">
        <f>IF(SUM(Dissimilarity!QY19)&gt;0,1,IF(Dissimilarity!QY19="X",1,0))</f>
        <v>0</v>
      </c>
      <c r="QZ16">
        <f>IF(SUM(Dissimilarity!QZ19)&gt;0,1,IF(Dissimilarity!QZ19="X",1,0))</f>
        <v>0</v>
      </c>
      <c r="RA16">
        <f>IF(SUM(Dissimilarity!RA19)&gt;0,1,IF(Dissimilarity!RA19="X",1,0))</f>
        <v>0</v>
      </c>
      <c r="RB16">
        <f>IF(SUM(Dissimilarity!RB19)&gt;0,1,IF(Dissimilarity!RB19="X",1,0))</f>
        <v>0</v>
      </c>
      <c r="RC16">
        <f>IF(SUM(Dissimilarity!RC19)&gt;0,1,IF(Dissimilarity!RC19="X",1,0))</f>
        <v>0</v>
      </c>
      <c r="RD16">
        <f>IF(SUM(Dissimilarity!RD19)&gt;0,1,IF(Dissimilarity!RD19="X",1,0))</f>
        <v>0</v>
      </c>
      <c r="RE16">
        <f>IF(SUM(Dissimilarity!RE19)&gt;0,1,IF(Dissimilarity!RE19="X",1,0))</f>
        <v>0</v>
      </c>
      <c r="RF16">
        <f>IF(SUM(Dissimilarity!RF19)&gt;0,1,IF(Dissimilarity!RF19="X",1,0))</f>
        <v>0</v>
      </c>
      <c r="RG16">
        <f>IF(SUM(Dissimilarity!RG19)&gt;0,1,IF(Dissimilarity!RG19="X",1,0))</f>
        <v>0</v>
      </c>
      <c r="RH16">
        <f>IF(SUM(Dissimilarity!RH19)&gt;0,1,IF(Dissimilarity!RH19="X",1,0))</f>
        <v>0</v>
      </c>
      <c r="RI16">
        <f>IF(SUM(Dissimilarity!RI19)&gt;0,1,IF(Dissimilarity!RI19="X",1,0))</f>
        <v>0</v>
      </c>
      <c r="RJ16">
        <f>IF(SUM(Dissimilarity!RJ19)&gt;0,1,IF(Dissimilarity!RJ19="X",1,0))</f>
        <v>0</v>
      </c>
      <c r="RK16">
        <f>IF(SUM(Dissimilarity!RK19)&gt;0,1,IF(Dissimilarity!RK19="X",1,0))</f>
        <v>0</v>
      </c>
      <c r="RL16">
        <f>IF(SUM(Dissimilarity!RL19)&gt;0,1,IF(Dissimilarity!RL19="X",1,0))</f>
        <v>0</v>
      </c>
      <c r="RM16">
        <f>IF(SUM(Dissimilarity!RM19)&gt;0,1,IF(Dissimilarity!RM19="X",1,0))</f>
        <v>0</v>
      </c>
      <c r="RN16">
        <f>IF(SUM(Dissimilarity!RN19)&gt;0,1,IF(Dissimilarity!RN19="X",1,0))</f>
        <v>0</v>
      </c>
      <c r="RO16">
        <f>IF(SUM(Dissimilarity!RO19)&gt;0,1,IF(Dissimilarity!RO19="X",1,0))</f>
        <v>0</v>
      </c>
      <c r="RP16">
        <f>IF(SUM(Dissimilarity!RP19)&gt;0,1,IF(Dissimilarity!RP19="X",1,0))</f>
        <v>1</v>
      </c>
      <c r="RQ16">
        <f>IF(SUM(Dissimilarity!RQ19)&gt;0,1,IF(Dissimilarity!RQ19="X",1,0))</f>
        <v>0</v>
      </c>
      <c r="RR16">
        <f>IF(SUM(Dissimilarity!RR19)&gt;0,1,IF(Dissimilarity!RR19="X",1,0))</f>
        <v>0</v>
      </c>
      <c r="RS16">
        <f>IF(SUM(Dissimilarity!RS19)&gt;0,1,IF(Dissimilarity!RS19="X",1,0))</f>
        <v>0</v>
      </c>
      <c r="RT16">
        <f>IF(SUM(Dissimilarity!RT19)&gt;0,1,IF(Dissimilarity!RT19="X",1,0))</f>
        <v>1</v>
      </c>
      <c r="RU16">
        <f>IF(SUM(Dissimilarity!RU19)&gt;0,1,IF(Dissimilarity!RU19="X",1,0))</f>
        <v>0</v>
      </c>
      <c r="RV16">
        <f>IF(SUM(Dissimilarity!RV19)&gt;0,1,IF(Dissimilarity!RV19="X",1,0))</f>
        <v>1</v>
      </c>
      <c r="RW16">
        <f>IF(SUM(Dissimilarity!RW19)&gt;0,1,IF(Dissimilarity!RW19="X",1,0))</f>
        <v>0</v>
      </c>
      <c r="RX16">
        <f>IF(SUM(Dissimilarity!RX19)&gt;0,1,IF(Dissimilarity!RX19="X",1,0))</f>
        <v>0</v>
      </c>
      <c r="RY16">
        <f>IF(SUM(Dissimilarity!RY19)&gt;0,1,IF(Dissimilarity!RY19="X",1,0))</f>
        <v>0</v>
      </c>
      <c r="RZ16">
        <f>IF(SUM(Dissimilarity!RZ19)&gt;0,1,IF(Dissimilarity!RZ19="X",1,0))</f>
        <v>0</v>
      </c>
      <c r="SA16">
        <f>IF(SUM(Dissimilarity!SA19)&gt;0,1,IF(Dissimilarity!SA19="X",1,0))</f>
        <v>0</v>
      </c>
      <c r="SB16">
        <f>IF(SUM(Dissimilarity!SB19)&gt;0,1,IF(Dissimilarity!SB19="X",1,0))</f>
        <v>0</v>
      </c>
      <c r="SC16">
        <f>IF(SUM(Dissimilarity!SC19)&gt;0,1,IF(Dissimilarity!SC19="X",1,0))</f>
        <v>0</v>
      </c>
      <c r="SD16">
        <f>IF(SUM(Dissimilarity!SD19)&gt;0,1,IF(Dissimilarity!SD19="X",1,0))</f>
        <v>0</v>
      </c>
      <c r="SE16">
        <f>IF(SUM(Dissimilarity!SE19)&gt;0,1,IF(Dissimilarity!SE19="X",1,0))</f>
        <v>1</v>
      </c>
      <c r="SF16">
        <f>IF(SUM(Dissimilarity!SF19)&gt;0,1,IF(Dissimilarity!SF19="X",1,0))</f>
        <v>0</v>
      </c>
      <c r="SG16">
        <f>IF(SUM(Dissimilarity!SG19)&gt;0,1,IF(Dissimilarity!SG19="X",1,0))</f>
        <v>0</v>
      </c>
      <c r="SH16">
        <f>IF(SUM(Dissimilarity!SH19)&gt;0,1,IF(Dissimilarity!SH19="X",1,0))</f>
        <v>0</v>
      </c>
      <c r="SI16">
        <f>IF(SUM(Dissimilarity!SI19)&gt;0,1,IF(Dissimilarity!SI19="X",1,0))</f>
        <v>0</v>
      </c>
      <c r="SJ16">
        <f>IF(SUM(Dissimilarity!SJ19)&gt;0,1,IF(Dissimilarity!SJ19="X",1,0))</f>
        <v>0</v>
      </c>
      <c r="SK16">
        <f>IF(SUM(Dissimilarity!SK19)&gt;0,1,IF(Dissimilarity!SK19="X",1,0))</f>
        <v>0</v>
      </c>
      <c r="SL16">
        <f>IF(SUM(Dissimilarity!SL19)&gt;0,1,IF(Dissimilarity!SL19="X",1,0))</f>
        <v>0</v>
      </c>
      <c r="SM16">
        <f>IF(SUM(Dissimilarity!SM19)&gt;0,1,IF(Dissimilarity!SM19="X",1,0))</f>
        <v>0</v>
      </c>
      <c r="SN16">
        <f>IF(SUM(Dissimilarity!SN19)&gt;0,1,IF(Dissimilarity!SN19="X",1,0))</f>
        <v>0</v>
      </c>
      <c r="SO16">
        <f>IF(SUM(Dissimilarity!SO19)&gt;0,1,IF(Dissimilarity!SO19="X",1,0))</f>
        <v>0</v>
      </c>
      <c r="SP16">
        <f>IF(SUM(Dissimilarity!SP19)&gt;0,1,IF(Dissimilarity!SP19="X",1,0))</f>
        <v>0</v>
      </c>
      <c r="SQ16">
        <f>IF(SUM(Dissimilarity!SQ19)&gt;0,1,IF(Dissimilarity!SQ19="X",1,0))</f>
        <v>0</v>
      </c>
      <c r="SR16">
        <f>IF(SUM(Dissimilarity!SR19)&gt;0,1,IF(Dissimilarity!SR19="X",1,0))</f>
        <v>0</v>
      </c>
      <c r="SS16">
        <f>IF(SUM(Dissimilarity!SS19)&gt;0,1,IF(Dissimilarity!SS19="X",1,0))</f>
        <v>0</v>
      </c>
      <c r="ST16">
        <f>IF(SUM(Dissimilarity!ST19)&gt;0,1,IF(Dissimilarity!ST19="X",1,0))</f>
        <v>0</v>
      </c>
      <c r="SU16">
        <f>IF(SUM(Dissimilarity!SU19)&gt;0,1,IF(Dissimilarity!SU19="X",1,0))</f>
        <v>0</v>
      </c>
      <c r="SV16">
        <f>IF(SUM(Dissimilarity!SV19)&gt;0,1,IF(Dissimilarity!SV19="X",1,0))</f>
        <v>0</v>
      </c>
      <c r="SW16">
        <f>IF(SUM(Dissimilarity!SW19)&gt;0,1,IF(Dissimilarity!SW19="X",1,0))</f>
        <v>0</v>
      </c>
      <c r="SX16">
        <f>IF(SUM(Dissimilarity!SX19)&gt;0,1,IF(Dissimilarity!SX19="X",1,0))</f>
        <v>0</v>
      </c>
      <c r="SY16">
        <f>IF(SUM(Dissimilarity!SY19)&gt;0,1,IF(Dissimilarity!SY19="X",1,0))</f>
        <v>0</v>
      </c>
      <c r="SZ16">
        <f>IF(SUM(Dissimilarity!SZ19)&gt;0,1,IF(Dissimilarity!SZ19="X",1,0))</f>
        <v>0</v>
      </c>
      <c r="TA16">
        <f>IF(SUM(Dissimilarity!TA19)&gt;0,1,IF(Dissimilarity!TA19="X",1,0))</f>
        <v>1</v>
      </c>
      <c r="TB16">
        <f>IF(SUM(Dissimilarity!TB19)&gt;0,1,IF(Dissimilarity!TB19="X",1,0))</f>
        <v>0</v>
      </c>
      <c r="TC16">
        <f>IF(SUM(Dissimilarity!TC19)&gt;0,1,IF(Dissimilarity!TC19="X",1,0))</f>
        <v>0</v>
      </c>
      <c r="TD16">
        <f>IF(SUM(Dissimilarity!TD19)&gt;0,1,IF(Dissimilarity!TD19="X",1,0))</f>
        <v>0</v>
      </c>
      <c r="TE16">
        <f>IF(SUM(Dissimilarity!TE19)&gt;0,1,IF(Dissimilarity!TE19="X",1,0))</f>
        <v>1</v>
      </c>
      <c r="TF16">
        <f>IF(SUM(Dissimilarity!TF19)&gt;0,1,IF(Dissimilarity!TF19="X",1,0))</f>
        <v>0</v>
      </c>
      <c r="TG16">
        <f>IF(SUM(Dissimilarity!TG19)&gt;0,1,IF(Dissimilarity!TG19="X",1,0))</f>
        <v>0</v>
      </c>
      <c r="TH16">
        <f>IF(SUM(Dissimilarity!TH19)&gt;0,1,IF(Dissimilarity!TH19="X",1,0))</f>
        <v>0</v>
      </c>
      <c r="TI16">
        <f>IF(SUM(Dissimilarity!TI19)&gt;0,1,IF(Dissimilarity!TI19="X",1,0))</f>
        <v>1</v>
      </c>
      <c r="TJ16">
        <f>IF(SUM(Dissimilarity!TJ19)&gt;0,1,IF(Dissimilarity!TJ19="X",1,0))</f>
        <v>0</v>
      </c>
      <c r="TK16">
        <f>IF(SUM(Dissimilarity!TK19)&gt;0,1,IF(Dissimilarity!TK19="X",1,0))</f>
        <v>0</v>
      </c>
      <c r="TL16">
        <f>IF(SUM(Dissimilarity!TL19)&gt;0,1,IF(Dissimilarity!TL19="X",1,0))</f>
        <v>0</v>
      </c>
      <c r="TM16">
        <f>IF(SUM(Dissimilarity!TM19)&gt;0,1,IF(Dissimilarity!TM19="X",1,0))</f>
        <v>0</v>
      </c>
      <c r="TN16">
        <f>IF(SUM(Dissimilarity!TN19)&gt;0,1,IF(Dissimilarity!TN19="X",1,0))</f>
        <v>0</v>
      </c>
      <c r="TO16">
        <f>IF(SUM(Dissimilarity!TO19)&gt;0,1,IF(Dissimilarity!TO19="X",1,0))</f>
        <v>0</v>
      </c>
      <c r="TP16">
        <f>IF(SUM(Dissimilarity!TP19)&gt;0,1,IF(Dissimilarity!TP19="X",1,0))</f>
        <v>0</v>
      </c>
      <c r="TQ16">
        <f>IF(SUM(Dissimilarity!TQ19)&gt;0,1,IF(Dissimilarity!TQ19="X",1,0))</f>
        <v>0</v>
      </c>
      <c r="TR16">
        <f>IF(SUM(Dissimilarity!TR19)&gt;0,1,IF(Dissimilarity!TR19="X",1,0))</f>
        <v>0</v>
      </c>
      <c r="TS16">
        <f>IF(SUM(Dissimilarity!TS19)&gt;0,1,IF(Dissimilarity!TS19="X",1,0))</f>
        <v>0</v>
      </c>
      <c r="TT16">
        <f>IF(SUM(Dissimilarity!TT19)&gt;0,1,IF(Dissimilarity!TT19="X",1,0))</f>
        <v>0</v>
      </c>
      <c r="TU16">
        <f>IF(SUM(Dissimilarity!TU19)&gt;0,1,IF(Dissimilarity!TU19="X",1,0))</f>
        <v>0</v>
      </c>
      <c r="TV16">
        <f>IF(SUM(Dissimilarity!TV19)&gt;0,1,IF(Dissimilarity!TV19="X",1,0))</f>
        <v>0</v>
      </c>
      <c r="TW16">
        <f>IF(SUM(Dissimilarity!TW19)&gt;0,1,IF(Dissimilarity!TW19="X",1,0))</f>
        <v>0</v>
      </c>
      <c r="TX16">
        <f>IF(SUM(Dissimilarity!TX19)&gt;0,1,IF(Dissimilarity!TX19="X",1,0))</f>
        <v>1</v>
      </c>
      <c r="TY16">
        <f>IF(SUM(Dissimilarity!TY19)&gt;0,1,IF(Dissimilarity!TY19="X",1,0))</f>
        <v>1</v>
      </c>
      <c r="TZ16">
        <f>IF(SUM(Dissimilarity!TZ19)&gt;0,1,IF(Dissimilarity!TZ19="X",1,0))</f>
        <v>0</v>
      </c>
      <c r="UA16">
        <f>IF(SUM(Dissimilarity!UA19)&gt;0,1,IF(Dissimilarity!UA19="X",1,0))</f>
        <v>0</v>
      </c>
      <c r="UB16">
        <f>IF(SUM(Dissimilarity!UB19)&gt;0,1,IF(Dissimilarity!UB19="X",1,0))</f>
        <v>0</v>
      </c>
      <c r="UC16">
        <f>IF(SUM(Dissimilarity!UC19)&gt;0,1,IF(Dissimilarity!UC19="X",1,0))</f>
        <v>0</v>
      </c>
      <c r="UD16">
        <f>IF(SUM(Dissimilarity!UD19)&gt;0,1,IF(Dissimilarity!UD19="X",1,0))</f>
        <v>0</v>
      </c>
      <c r="UE16">
        <f>IF(SUM(Dissimilarity!UE19)&gt;0,1,IF(Dissimilarity!UE19="X",1,0))</f>
        <v>0</v>
      </c>
      <c r="UF16">
        <f>IF(SUM(Dissimilarity!UF19)&gt;0,1,IF(Dissimilarity!UF19="X",1,0))</f>
        <v>0</v>
      </c>
      <c r="UG16">
        <f>IF(SUM(Dissimilarity!UG19)&gt;0,1,IF(Dissimilarity!UG19="X",1,0))</f>
        <v>0</v>
      </c>
      <c r="UH16">
        <f>IF(SUM(Dissimilarity!UH19)&gt;0,1,IF(Dissimilarity!UH19="X",1,0))</f>
        <v>0</v>
      </c>
      <c r="UI16">
        <f>IF(SUM(Dissimilarity!UI19)&gt;0,1,IF(Dissimilarity!UI19="X",1,0))</f>
        <v>0</v>
      </c>
      <c r="UJ16">
        <f>IF(SUM(Dissimilarity!UJ19)&gt;0,1,IF(Dissimilarity!UJ19="X",1,0))</f>
        <v>0</v>
      </c>
      <c r="UK16">
        <f>IF(SUM(Dissimilarity!UK19)&gt;0,1,IF(Dissimilarity!UK19="X",1,0))</f>
        <v>0</v>
      </c>
      <c r="UL16">
        <f>IF(SUM(Dissimilarity!UL19)&gt;0,1,IF(Dissimilarity!UL19="X",1,0))</f>
        <v>0</v>
      </c>
      <c r="UM16">
        <f>IF(SUM(Dissimilarity!UM19)&gt;0,1,IF(Dissimilarity!UM19="X",1,0))</f>
        <v>0</v>
      </c>
      <c r="UN16">
        <f>IF(SUM(Dissimilarity!UN19)&gt;0,1,IF(Dissimilarity!UN19="X",1,0))</f>
        <v>0</v>
      </c>
      <c r="UO16">
        <f>IF(SUM(Dissimilarity!UO19)&gt;0,1,IF(Dissimilarity!UO19="X",1,0))</f>
        <v>0</v>
      </c>
      <c r="UP16">
        <f>IF(SUM(Dissimilarity!UP19)&gt;0,1,IF(Dissimilarity!UP19="X",1,0))</f>
        <v>0</v>
      </c>
      <c r="UQ16">
        <f>IF(SUM(Dissimilarity!UQ19)&gt;0,1,IF(Dissimilarity!UQ19="X",1,0))</f>
        <v>0</v>
      </c>
      <c r="UR16">
        <f>IF(SUM(Dissimilarity!UR19)&gt;0,1,IF(Dissimilarity!UR19="X",1,0))</f>
        <v>0</v>
      </c>
      <c r="US16">
        <f>IF(SUM(Dissimilarity!US19)&gt;0,1,IF(Dissimilarity!US19="X",1,0))</f>
        <v>0</v>
      </c>
      <c r="UT16">
        <f>IF(SUM(Dissimilarity!UT19)&gt;0,1,IF(Dissimilarity!UT19="X",1,0))</f>
        <v>0</v>
      </c>
      <c r="UU16">
        <f>IF(SUM(Dissimilarity!UU19)&gt;0,1,IF(Dissimilarity!UU19="X",1,0))</f>
        <v>0</v>
      </c>
      <c r="UV16">
        <f>IF(SUM(Dissimilarity!UV19)&gt;0,1,IF(Dissimilarity!UV19="X",1,0))</f>
        <v>0</v>
      </c>
      <c r="UW16">
        <f>IF(SUM(Dissimilarity!UW19)&gt;0,1,IF(Dissimilarity!UW19="X",1,0))</f>
        <v>0</v>
      </c>
      <c r="UX16">
        <f>IF(SUM(Dissimilarity!UX19)&gt;0,1,IF(Dissimilarity!UX19="X",1,0))</f>
        <v>0</v>
      </c>
      <c r="UY16">
        <f>IF(SUM(Dissimilarity!UY19)&gt;0,1,IF(Dissimilarity!UY19="X",1,0))</f>
        <v>0</v>
      </c>
      <c r="UZ16">
        <f>IF(SUM(Dissimilarity!UZ19)&gt;0,1,IF(Dissimilarity!UZ19="X",1,0))</f>
        <v>0</v>
      </c>
      <c r="VA16">
        <f>IF(SUM(Dissimilarity!VA19)&gt;0,1,IF(Dissimilarity!VA19="X",1,0))</f>
        <v>0</v>
      </c>
      <c r="VB16">
        <f>IF(SUM(Dissimilarity!VB19)&gt;0,1,IF(Dissimilarity!VB19="X",1,0))</f>
        <v>0</v>
      </c>
      <c r="VC16">
        <f>IF(SUM(Dissimilarity!VC19)&gt;0,1,IF(Dissimilarity!VC19="X",1,0))</f>
        <v>0</v>
      </c>
      <c r="VD16">
        <f>IF(SUM(Dissimilarity!VD19)&gt;0,1,IF(Dissimilarity!VD19="X",1,0))</f>
        <v>0</v>
      </c>
      <c r="VE16">
        <f>IF(SUM(Dissimilarity!VE19)&gt;0,1,IF(Dissimilarity!VE19="X",1,0))</f>
        <v>0</v>
      </c>
      <c r="VF16">
        <f>IF(SUM(Dissimilarity!VF19)&gt;0,1,IF(Dissimilarity!VF19="X",1,0))</f>
        <v>0</v>
      </c>
      <c r="VG16">
        <f>IF(SUM(Dissimilarity!VG19)&gt;0,1,IF(Dissimilarity!VG19="X",1,0))</f>
        <v>0</v>
      </c>
      <c r="VH16">
        <f>IF(SUM(Dissimilarity!VH19)&gt;0,1,IF(Dissimilarity!VH19="X",1,0))</f>
        <v>0</v>
      </c>
      <c r="VI16">
        <f>IF(SUM(Dissimilarity!VI19)&gt;0,1,IF(Dissimilarity!VI19="X",1,0))</f>
        <v>0</v>
      </c>
      <c r="VJ16">
        <f>IF(SUM(Dissimilarity!VJ19)&gt;0,1,IF(Dissimilarity!VJ19="X",1,0))</f>
        <v>0</v>
      </c>
      <c r="VK16">
        <f>IF(SUM(Dissimilarity!VK19)&gt;0,1,IF(Dissimilarity!VK19="X",1,0))</f>
        <v>0</v>
      </c>
      <c r="VL16">
        <f>IF(SUM(Dissimilarity!VL19)&gt;0,1,IF(Dissimilarity!VL19="X",1,0))</f>
        <v>0</v>
      </c>
      <c r="VM16">
        <f>IF(SUM(Dissimilarity!VM19)&gt;0,1,IF(Dissimilarity!VM19="X",1,0))</f>
        <v>0</v>
      </c>
      <c r="VN16">
        <f>IF(SUM(Dissimilarity!VN19)&gt;0,1,IF(Dissimilarity!VN19="X",1,0))</f>
        <v>0</v>
      </c>
      <c r="VO16">
        <f>IF(SUM(Dissimilarity!VO19)&gt;0,1,IF(Dissimilarity!VO19="X",1,0))</f>
        <v>0</v>
      </c>
      <c r="VP16">
        <f>IF(SUM(Dissimilarity!VP19)&gt;0,1,IF(Dissimilarity!VP19="X",1,0))</f>
        <v>0</v>
      </c>
      <c r="VQ16">
        <f>IF(SUM(Dissimilarity!VQ19)&gt;0,1,IF(Dissimilarity!VQ19="X",1,0))</f>
        <v>0</v>
      </c>
      <c r="VR16">
        <f>IF(SUM(Dissimilarity!VR19)&gt;0,1,IF(Dissimilarity!VR19="X",1,0))</f>
        <v>0</v>
      </c>
      <c r="VS16">
        <f>IF(SUM(Dissimilarity!VS19)&gt;0,1,IF(Dissimilarity!VS19="X",1,0))</f>
        <v>0</v>
      </c>
      <c r="VT16">
        <f>IF(SUM(Dissimilarity!VT19)&gt;0,1,IF(Dissimilarity!VT19="X",1,0))</f>
        <v>0</v>
      </c>
      <c r="VU16">
        <f>IF(SUM(Dissimilarity!VU19)&gt;0,1,IF(Dissimilarity!VU19="X",1,0))</f>
        <v>0</v>
      </c>
      <c r="VV16">
        <f>IF(SUM(Dissimilarity!VV19)&gt;0,1,IF(Dissimilarity!VV19="X",1,0))</f>
        <v>0</v>
      </c>
      <c r="VW16">
        <f>IF(SUM(Dissimilarity!VW19)&gt;0,1,IF(Dissimilarity!VW19="X",1,0))</f>
        <v>0</v>
      </c>
      <c r="VX16">
        <f>IF(SUM(Dissimilarity!VX19)&gt;0,1,IF(Dissimilarity!VX19="X",1,0))</f>
        <v>0</v>
      </c>
      <c r="VY16">
        <f>IF(SUM(Dissimilarity!VY19)&gt;0,1,IF(Dissimilarity!VY19="X",1,0))</f>
        <v>0</v>
      </c>
      <c r="VZ16">
        <f>IF(SUM(Dissimilarity!VZ19)&gt;0,1,IF(Dissimilarity!VZ19="X",1,0))</f>
        <v>0</v>
      </c>
      <c r="WA16">
        <f>IF(SUM(Dissimilarity!WA19)&gt;0,1,IF(Dissimilarity!WA19="X",1,0))</f>
        <v>0</v>
      </c>
      <c r="WB16">
        <f>IF(SUM(Dissimilarity!WB19)&gt;0,1,IF(Dissimilarity!WB19="X",1,0))</f>
        <v>0</v>
      </c>
      <c r="WC16">
        <f>IF(SUM(Dissimilarity!WC19)&gt;0,1,IF(Dissimilarity!WC19="X",1,0))</f>
        <v>0</v>
      </c>
      <c r="WD16">
        <f>IF(SUM(Dissimilarity!WD19)&gt;0,1,IF(Dissimilarity!WD19="X",1,0))</f>
        <v>0</v>
      </c>
      <c r="WE16">
        <f>IF(SUM(Dissimilarity!WE19)&gt;0,1,IF(Dissimilarity!WE19="X",1,0))</f>
        <v>0</v>
      </c>
      <c r="WF16">
        <f>IF(SUM(Dissimilarity!WF19)&gt;0,1,IF(Dissimilarity!WF19="X",1,0))</f>
        <v>0</v>
      </c>
      <c r="WG16">
        <f>IF(SUM(Dissimilarity!WG19)&gt;0,1,IF(Dissimilarity!WG19="X",1,0))</f>
        <v>0</v>
      </c>
      <c r="WH16">
        <f>IF(SUM(Dissimilarity!WH19)&gt;0,1,IF(Dissimilarity!WH19="X",1,0))</f>
        <v>0</v>
      </c>
      <c r="WI16">
        <f>IF(SUM(Dissimilarity!WI19)&gt;0,1,IF(Dissimilarity!WI19="X",1,0))</f>
        <v>0</v>
      </c>
      <c r="WJ16">
        <f>IF(SUM(Dissimilarity!WJ19)&gt;0,1,IF(Dissimilarity!WJ19="X",1,0))</f>
        <v>0</v>
      </c>
      <c r="WK16">
        <f>IF(SUM(Dissimilarity!WK19)&gt;0,1,IF(Dissimilarity!WK19="X",1,0))</f>
        <v>0</v>
      </c>
      <c r="WL16">
        <f>IF(SUM(Dissimilarity!WL19)&gt;0,1,IF(Dissimilarity!WL19="X",1,0))</f>
        <v>0</v>
      </c>
      <c r="WM16">
        <f>IF(SUM(Dissimilarity!WM19)&gt;0,1,IF(Dissimilarity!WM19="X",1,0))</f>
        <v>0</v>
      </c>
      <c r="WN16">
        <f>IF(SUM(Dissimilarity!WN19)&gt;0,1,IF(Dissimilarity!WN19="X",1,0))</f>
        <v>0</v>
      </c>
      <c r="WO16">
        <f>IF(SUM(Dissimilarity!WO19)&gt;0,1,IF(Dissimilarity!WO19="X",1,0))</f>
        <v>0</v>
      </c>
      <c r="WP16">
        <f>IF(SUM(Dissimilarity!WP19)&gt;0,1,IF(Dissimilarity!WP19="X",1,0))</f>
        <v>0</v>
      </c>
      <c r="WQ16">
        <f>IF(SUM(Dissimilarity!WQ19)&gt;0,1,IF(Dissimilarity!WQ19="X",1,0))</f>
        <v>0</v>
      </c>
      <c r="WR16">
        <f>IF(SUM(Dissimilarity!WR19)&gt;0,1,IF(Dissimilarity!WR19="X",1,0))</f>
        <v>0</v>
      </c>
      <c r="WS16">
        <f>IF(SUM(Dissimilarity!WS19)&gt;0,1,IF(Dissimilarity!WS19="X",1,0))</f>
        <v>0</v>
      </c>
      <c r="WT16">
        <f>IF(SUM(Dissimilarity!WT19)&gt;0,1,IF(Dissimilarity!WT19="X",1,0))</f>
        <v>0</v>
      </c>
      <c r="WU16">
        <f>IF(SUM(Dissimilarity!WU19)&gt;0,1,IF(Dissimilarity!WU19="X",1,0))</f>
        <v>0</v>
      </c>
      <c r="WV16">
        <f>IF(SUM(Dissimilarity!WV19)&gt;0,1,IF(Dissimilarity!WV19="X",1,0))</f>
        <v>0</v>
      </c>
      <c r="WW16">
        <f>IF(SUM(Dissimilarity!WW19)&gt;0,1,IF(Dissimilarity!WW19="X",1,0))</f>
        <v>0</v>
      </c>
      <c r="WX16">
        <f>IF(SUM(Dissimilarity!WX19)&gt;0,1,IF(Dissimilarity!WX19="X",1,0))</f>
        <v>0</v>
      </c>
      <c r="WY16">
        <f>IF(SUM(Dissimilarity!WY19)&gt;0,1,IF(Dissimilarity!WY19="X",1,0))</f>
        <v>0</v>
      </c>
      <c r="WZ16">
        <f>IF(SUM(Dissimilarity!WZ19)&gt;0,1,IF(Dissimilarity!WZ19="X",1,0))</f>
        <v>0</v>
      </c>
      <c r="XA16">
        <f>IF(SUM(Dissimilarity!XA19)&gt;0,1,IF(Dissimilarity!XA19="X",1,0))</f>
        <v>0</v>
      </c>
      <c r="XB16">
        <f>IF(SUM(Dissimilarity!XB19)&gt;0,1,IF(Dissimilarity!XB19="X",1,0))</f>
        <v>0</v>
      </c>
      <c r="XC16">
        <f>IF(SUM(Dissimilarity!XC19)&gt;0,1,IF(Dissimilarity!XC19="X",1,0))</f>
        <v>0</v>
      </c>
      <c r="XD16">
        <f>IF(SUM(Dissimilarity!XD19)&gt;0,1,IF(Dissimilarity!XD19="X",1,0))</f>
        <v>0</v>
      </c>
      <c r="XE16">
        <f>IF(SUM(Dissimilarity!XE19)&gt;0,1,IF(Dissimilarity!XE19="X",1,0))</f>
        <v>0</v>
      </c>
      <c r="XF16">
        <f>IF(SUM(Dissimilarity!XF19)&gt;0,1,IF(Dissimilarity!XF19="X",1,0))</f>
        <v>0</v>
      </c>
      <c r="XG16">
        <f>IF(SUM(Dissimilarity!XG19)&gt;0,1,IF(Dissimilarity!XG19="X",1,0))</f>
        <v>0</v>
      </c>
      <c r="XH16">
        <f>IF(SUM(Dissimilarity!XH19)&gt;0,1,IF(Dissimilarity!XH19="X",1,0))</f>
        <v>0</v>
      </c>
      <c r="XI16">
        <f>IF(SUM(Dissimilarity!XI19)&gt;0,1,IF(Dissimilarity!XI19="X",1,0))</f>
        <v>1</v>
      </c>
      <c r="XJ16">
        <f>IF(SUM(Dissimilarity!XJ19)&gt;0,1,IF(Dissimilarity!XJ19="X",1,0))</f>
        <v>0</v>
      </c>
      <c r="XK16">
        <f>IF(SUM(Dissimilarity!XK19)&gt;0,1,IF(Dissimilarity!XK19="X",1,0))</f>
        <v>0</v>
      </c>
      <c r="XL16">
        <f>IF(SUM(Dissimilarity!XL19)&gt;0,1,IF(Dissimilarity!XL19="X",1,0))</f>
        <v>0</v>
      </c>
      <c r="XM16">
        <f>IF(SUM(Dissimilarity!XM19)&gt;0,1,IF(Dissimilarity!XM19="X",1,0))</f>
        <v>0</v>
      </c>
      <c r="XN16">
        <f>IF(SUM(Dissimilarity!XN19)&gt;0,1,IF(Dissimilarity!XN19="X",1,0))</f>
        <v>0</v>
      </c>
      <c r="XO16">
        <f>IF(SUM(Dissimilarity!XO19)&gt;0,1,IF(Dissimilarity!XO19="X",1,0))</f>
        <v>0</v>
      </c>
      <c r="XP16">
        <f>IF(SUM(Dissimilarity!XP19)&gt;0,1,IF(Dissimilarity!XP19="X",1,0))</f>
        <v>0</v>
      </c>
      <c r="XQ16">
        <f>IF(SUM(Dissimilarity!XQ19)&gt;0,1,IF(Dissimilarity!XQ19="X",1,0))</f>
        <v>0</v>
      </c>
      <c r="XR16">
        <f>IF(SUM(Dissimilarity!XR19)&gt;0,1,IF(Dissimilarity!XR19="X",1,0))</f>
        <v>0</v>
      </c>
      <c r="XS16">
        <f>IF(SUM(Dissimilarity!XS19)&gt;0,1,IF(Dissimilarity!XS19="X",1,0))</f>
        <v>0</v>
      </c>
      <c r="XT16">
        <f>IF(SUM(Dissimilarity!XT19)&gt;0,1,IF(Dissimilarity!XT19="X",1,0))</f>
        <v>0</v>
      </c>
      <c r="XU16">
        <f>IF(SUM(Dissimilarity!XU19)&gt;0,1,IF(Dissimilarity!XU19="X",1,0))</f>
        <v>0</v>
      </c>
      <c r="XV16">
        <f>IF(SUM(Dissimilarity!XV19)&gt;0,1,IF(Dissimilarity!XV19="X",1,0))</f>
        <v>0</v>
      </c>
      <c r="XW16">
        <f>IF(SUM(Dissimilarity!XW19)&gt;0,1,IF(Dissimilarity!XW19="X",1,0))</f>
        <v>1</v>
      </c>
      <c r="XX16">
        <f>IF(SUM(Dissimilarity!XX19)&gt;0,1,IF(Dissimilarity!XX19="X",1,0))</f>
        <v>0</v>
      </c>
      <c r="XY16">
        <f>IF(SUM(Dissimilarity!XY19)&gt;0,1,IF(Dissimilarity!XY19="X",1,0))</f>
        <v>0</v>
      </c>
      <c r="XZ16">
        <f>IF(SUM(Dissimilarity!XZ19)&gt;0,1,IF(Dissimilarity!XZ19="X",1,0))</f>
        <v>0</v>
      </c>
      <c r="YA16">
        <f>IF(SUM(Dissimilarity!YA19)&gt;0,1,IF(Dissimilarity!YA19="X",1,0))</f>
        <v>0</v>
      </c>
      <c r="YB16">
        <f>IF(SUM(Dissimilarity!YB19)&gt;0,1,IF(Dissimilarity!YB19="X",1,0))</f>
        <v>0</v>
      </c>
      <c r="YC16">
        <f>IF(SUM(Dissimilarity!YC19)&gt;0,1,IF(Dissimilarity!YC19="X",1,0))</f>
        <v>0</v>
      </c>
      <c r="YD16">
        <f>IF(SUM(Dissimilarity!YD19)&gt;0,1,IF(Dissimilarity!YD19="X",1,0))</f>
        <v>0</v>
      </c>
      <c r="YE16">
        <f>IF(SUM(Dissimilarity!YE19)&gt;0,1,IF(Dissimilarity!YE19="X",1,0))</f>
        <v>0</v>
      </c>
      <c r="YF16">
        <f>IF(SUM(Dissimilarity!YF19)&gt;0,1,IF(Dissimilarity!YF19="X",1,0))</f>
        <v>0</v>
      </c>
      <c r="YG16">
        <f>IF(SUM(Dissimilarity!YG19)&gt;0,1,IF(Dissimilarity!YG19="X",1,0))</f>
        <v>0</v>
      </c>
      <c r="YH16">
        <f>IF(SUM(Dissimilarity!YH19)&gt;0,1,IF(Dissimilarity!YH19="X",1,0))</f>
        <v>0</v>
      </c>
      <c r="YI16">
        <f>IF(SUM(Dissimilarity!YI19)&gt;0,1,IF(Dissimilarity!YI19="X",1,0))</f>
        <v>0</v>
      </c>
      <c r="YJ16">
        <f>IF(SUM(Dissimilarity!YJ19)&gt;0,1,IF(Dissimilarity!YJ19="X",1,0))</f>
        <v>0</v>
      </c>
      <c r="YK16">
        <f>IF(SUM(Dissimilarity!YK19)&gt;0,1,IF(Dissimilarity!YK19="X",1,0))</f>
        <v>0</v>
      </c>
      <c r="YL16">
        <f>IF(SUM(Dissimilarity!YL19)&gt;0,1,IF(Dissimilarity!YL19="X",1,0))</f>
        <v>0</v>
      </c>
      <c r="YM16">
        <f>IF(SUM(Dissimilarity!YM19)&gt;0,1,IF(Dissimilarity!YM19="X",1,0))</f>
        <v>0</v>
      </c>
      <c r="YN16">
        <f>IF(SUM(Dissimilarity!YN19)&gt;0,1,IF(Dissimilarity!YN19="X",1,0))</f>
        <v>0</v>
      </c>
      <c r="YO16">
        <f>IF(SUM(Dissimilarity!YO19)&gt;0,1,IF(Dissimilarity!YO19="X",1,0))</f>
        <v>0</v>
      </c>
      <c r="YP16">
        <f>IF(SUM(Dissimilarity!YP19)&gt;0,1,IF(Dissimilarity!YP19="X",1,0))</f>
        <v>0</v>
      </c>
      <c r="YQ16">
        <f>IF(SUM(Dissimilarity!YQ19)&gt;0,1,IF(Dissimilarity!YQ19="X",1,0))</f>
        <v>0</v>
      </c>
      <c r="YR16">
        <f>IF(SUM(Dissimilarity!YR19)&gt;0,1,IF(Dissimilarity!YR19="X",1,0))</f>
        <v>0</v>
      </c>
      <c r="YS16">
        <f>IF(SUM(Dissimilarity!YS19)&gt;0,1,IF(Dissimilarity!YS19="X",1,0))</f>
        <v>0</v>
      </c>
      <c r="YT16">
        <f>IF(SUM(Dissimilarity!YT19)&gt;0,1,IF(Dissimilarity!YT19="X",1,0))</f>
        <v>0</v>
      </c>
      <c r="YU16">
        <f>IF(SUM(Dissimilarity!YU19)&gt;0,1,IF(Dissimilarity!YU19="X",1,0))</f>
        <v>0</v>
      </c>
      <c r="YV16">
        <f>IF(SUM(Dissimilarity!YV19)&gt;0,1,IF(Dissimilarity!YV19="X",1,0))</f>
        <v>0</v>
      </c>
      <c r="YW16">
        <f>IF(SUM(Dissimilarity!YW19)&gt;0,1,IF(Dissimilarity!YW19="X",1,0))</f>
        <v>0</v>
      </c>
      <c r="YX16">
        <f>IF(SUM(Dissimilarity!YX19)&gt;0,1,IF(Dissimilarity!YX19="X",1,0))</f>
        <v>0</v>
      </c>
      <c r="YY16">
        <f>IF(SUM(Dissimilarity!YY19)&gt;0,1,IF(Dissimilarity!YY19="X",1,0))</f>
        <v>0</v>
      </c>
      <c r="YZ16">
        <f>IF(SUM(Dissimilarity!YZ19)&gt;0,1,IF(Dissimilarity!YZ19="X",1,0))</f>
        <v>0</v>
      </c>
      <c r="ZA16">
        <f>IF(SUM(Dissimilarity!ZA19)&gt;0,1,IF(Dissimilarity!ZA19="X",1,0))</f>
        <v>0</v>
      </c>
      <c r="ZB16">
        <f>IF(SUM(Dissimilarity!ZB19)&gt;0,1,IF(Dissimilarity!ZB19="X",1,0))</f>
        <v>0</v>
      </c>
      <c r="ZC16">
        <f>IF(SUM(Dissimilarity!ZC19)&gt;0,1,IF(Dissimilarity!ZC19="X",1,0))</f>
        <v>0</v>
      </c>
      <c r="ZD16">
        <f>IF(SUM(Dissimilarity!ZD19)&gt;0,1,IF(Dissimilarity!ZD19="X",1,0))</f>
        <v>0</v>
      </c>
      <c r="ZE16">
        <f>IF(SUM(Dissimilarity!ZE19)&gt;0,1,IF(Dissimilarity!ZE19="X",1,0))</f>
        <v>0</v>
      </c>
      <c r="ZF16">
        <f>IF(SUM(Dissimilarity!ZF19)&gt;0,1,IF(Dissimilarity!ZF19="X",1,0))</f>
        <v>0</v>
      </c>
      <c r="ZG16">
        <f>IF(SUM(Dissimilarity!ZG19)&gt;0,1,IF(Dissimilarity!ZG19="X",1,0))</f>
        <v>0</v>
      </c>
      <c r="ZH16">
        <f>IF(SUM(Dissimilarity!ZH19)&gt;0,1,IF(Dissimilarity!ZH19="X",1,0))</f>
        <v>0</v>
      </c>
      <c r="ZI16">
        <f>IF(SUM(Dissimilarity!ZI19)&gt;0,1,IF(Dissimilarity!ZI19="X",1,0))</f>
        <v>0</v>
      </c>
      <c r="ZJ16">
        <f>IF(SUM(Dissimilarity!ZJ19)&gt;0,1,IF(Dissimilarity!ZJ19="X",1,0))</f>
        <v>0</v>
      </c>
      <c r="ZK16">
        <f>IF(SUM(Dissimilarity!ZK19)&gt;0,1,IF(Dissimilarity!ZK19="X",1,0))</f>
        <v>0</v>
      </c>
      <c r="ZL16">
        <f>IF(SUM(Dissimilarity!ZL19)&gt;0,1,IF(Dissimilarity!ZL19="X",1,0))</f>
        <v>0</v>
      </c>
      <c r="ZM16">
        <f>IF(SUM(Dissimilarity!ZM19)&gt;0,1,IF(Dissimilarity!ZM19="X",1,0))</f>
        <v>0</v>
      </c>
      <c r="ZN16">
        <f>IF(SUM(Dissimilarity!ZN19)&gt;0,1,IF(Dissimilarity!ZN19="X",1,0))</f>
        <v>0</v>
      </c>
      <c r="ZO16">
        <f>IF(SUM(Dissimilarity!ZO19)&gt;0,1,IF(Dissimilarity!ZO19="X",1,0))</f>
        <v>0</v>
      </c>
      <c r="ZP16">
        <f>IF(SUM(Dissimilarity!ZP19)&gt;0,1,IF(Dissimilarity!ZP19="X",1,0))</f>
        <v>0</v>
      </c>
      <c r="ZQ16">
        <f>IF(SUM(Dissimilarity!ZQ19)&gt;0,1,IF(Dissimilarity!ZQ19="X",1,0))</f>
        <v>0</v>
      </c>
      <c r="ZR16">
        <f>IF(SUM(Dissimilarity!ZR19)&gt;0,1,IF(Dissimilarity!ZR19="X",1,0))</f>
        <v>0</v>
      </c>
      <c r="ZS16">
        <f>IF(SUM(Dissimilarity!ZS19)&gt;0,1,IF(Dissimilarity!ZS19="X",1,0))</f>
        <v>0</v>
      </c>
      <c r="ZT16">
        <f>IF(SUM(Dissimilarity!ZT19)&gt;0,1,IF(Dissimilarity!ZT19="X",1,0))</f>
        <v>0</v>
      </c>
      <c r="ZU16">
        <f>IF(SUM(Dissimilarity!ZU19)&gt;0,1,IF(Dissimilarity!ZU19="X",1,0))</f>
        <v>0</v>
      </c>
      <c r="ZV16">
        <f>IF(SUM(Dissimilarity!ZV19)&gt;0,1,IF(Dissimilarity!ZV19="X",1,0))</f>
        <v>0</v>
      </c>
      <c r="ZW16">
        <f>IF(SUM(Dissimilarity!ZW19)&gt;0,1,IF(Dissimilarity!ZW19="X",1,0))</f>
        <v>0</v>
      </c>
      <c r="ZX16">
        <f>IF(SUM(Dissimilarity!ZX19)&gt;0,1,IF(Dissimilarity!ZX19="X",1,0))</f>
        <v>0</v>
      </c>
      <c r="ZY16">
        <f>IF(SUM(Dissimilarity!ZY19)&gt;0,1,IF(Dissimilarity!ZY19="X",1,0))</f>
        <v>0</v>
      </c>
      <c r="ZZ16">
        <f>IF(SUM(Dissimilarity!ZZ19)&gt;0,1,IF(Dissimilarity!ZZ19="X",1,0))</f>
        <v>0</v>
      </c>
      <c r="AAA16">
        <f>IF(SUM(Dissimilarity!AAA19)&gt;0,1,IF(Dissimilarity!AAA19="X",1,0))</f>
        <v>0</v>
      </c>
      <c r="AAB16">
        <f>IF(SUM(Dissimilarity!AAB19)&gt;0,1,IF(Dissimilarity!AAB19="X",1,0))</f>
        <v>0</v>
      </c>
      <c r="AAC16">
        <f>IF(SUM(Dissimilarity!AAC19)&gt;0,1,IF(Dissimilarity!AAC19="X",1,0))</f>
        <v>0</v>
      </c>
      <c r="AAD16">
        <f>IF(SUM(Dissimilarity!AAD19)&gt;0,1,IF(Dissimilarity!AAD19="X",1,0))</f>
        <v>0</v>
      </c>
      <c r="AAE16">
        <f>IF(SUM(Dissimilarity!AAE19)&gt;0,1,IF(Dissimilarity!AAE19="X",1,0))</f>
        <v>0</v>
      </c>
      <c r="AAF16">
        <f>IF(SUM(Dissimilarity!AAF19)&gt;0,1,IF(Dissimilarity!AAF19="X",1,0))</f>
        <v>0</v>
      </c>
      <c r="AAG16">
        <f>IF(SUM(Dissimilarity!AAG19)&gt;0,1,IF(Dissimilarity!AAG19="X",1,0))</f>
        <v>0</v>
      </c>
      <c r="AAH16">
        <f>IF(SUM(Dissimilarity!AAH19)&gt;0,1,IF(Dissimilarity!AAH19="X",1,0))</f>
        <v>0</v>
      </c>
      <c r="AAI16">
        <f>IF(SUM(Dissimilarity!AAI19)&gt;0,1,IF(Dissimilarity!AAI19="X",1,0))</f>
        <v>0</v>
      </c>
      <c r="AAJ16">
        <f>IF(SUM(Dissimilarity!AAJ19)&gt;0,1,IF(Dissimilarity!AAJ19="X",1,0))</f>
        <v>0</v>
      </c>
      <c r="AAK16">
        <f>IF(SUM(Dissimilarity!AAK19)&gt;0,1,IF(Dissimilarity!AAK19="X",1,0))</f>
        <v>0</v>
      </c>
      <c r="AAL16">
        <f>IF(SUM(Dissimilarity!AAL19)&gt;0,1,IF(Dissimilarity!AAL19="X",1,0))</f>
        <v>0</v>
      </c>
      <c r="AAM16">
        <f>IF(SUM(Dissimilarity!AAM19)&gt;0,1,IF(Dissimilarity!AAM19="X",1,0))</f>
        <v>0</v>
      </c>
      <c r="AAN16">
        <f>IF(SUM(Dissimilarity!AAN19)&gt;0,1,IF(Dissimilarity!AAN19="X",1,0))</f>
        <v>0</v>
      </c>
      <c r="AAO16">
        <f>IF(SUM(Dissimilarity!AAO19)&gt;0,1,IF(Dissimilarity!AAO19="X",1,0))</f>
        <v>0</v>
      </c>
      <c r="AAP16">
        <f>IF(SUM(Dissimilarity!AAP19)&gt;0,1,IF(Dissimilarity!AAP19="X",1,0))</f>
        <v>0</v>
      </c>
      <c r="AAQ16">
        <f>IF(SUM(Dissimilarity!AAQ19)&gt;0,1,IF(Dissimilarity!AAQ19="X",1,0))</f>
        <v>0</v>
      </c>
      <c r="AAR16">
        <f>IF(SUM(Dissimilarity!AAR19)&gt;0,1,IF(Dissimilarity!AAR19="X",1,0))</f>
        <v>0</v>
      </c>
      <c r="AAS16">
        <f>IF(SUM(Dissimilarity!AAS19)&gt;0,1,IF(Dissimilarity!AAS19="X",1,0))</f>
        <v>0</v>
      </c>
      <c r="AAT16">
        <f>IF(SUM(Dissimilarity!AAT19)&gt;0,1,IF(Dissimilarity!AAT19="X",1,0))</f>
        <v>0</v>
      </c>
      <c r="AAU16">
        <f>IF(SUM(Dissimilarity!AAU19)&gt;0,1,IF(Dissimilarity!AAU19="X",1,0))</f>
        <v>0</v>
      </c>
      <c r="AAV16">
        <f>IF(SUM(Dissimilarity!AAV19)&gt;0,1,IF(Dissimilarity!AAV19="X",1,0))</f>
        <v>0</v>
      </c>
      <c r="AAW16">
        <f>IF(SUM(Dissimilarity!AAW19)&gt;0,1,IF(Dissimilarity!AAW19="X",1,0))</f>
        <v>0</v>
      </c>
      <c r="AAX16">
        <f>IF(SUM(Dissimilarity!AAX19)&gt;0,1,IF(Dissimilarity!AAX19="X",1,0))</f>
        <v>0</v>
      </c>
      <c r="AAY16">
        <f>IF(SUM(Dissimilarity!AAY19)&gt;0,1,IF(Dissimilarity!AAY19="X",1,0))</f>
        <v>0</v>
      </c>
      <c r="AAZ16">
        <f>IF(SUM(Dissimilarity!AAZ19)&gt;0,1,IF(Dissimilarity!AAZ19="X",1,0))</f>
        <v>0</v>
      </c>
      <c r="ABA16">
        <f>IF(SUM(Dissimilarity!ABA19)&gt;0,1,IF(Dissimilarity!ABA19="X",1,0))</f>
        <v>0</v>
      </c>
      <c r="ABB16">
        <f>IF(SUM(Dissimilarity!ABB19)&gt;0,1,IF(Dissimilarity!ABB19="X",1,0))</f>
        <v>0</v>
      </c>
      <c r="ABC16">
        <f>IF(SUM(Dissimilarity!ABC19)&gt;0,1,IF(Dissimilarity!ABC19="X",1,0))</f>
        <v>0</v>
      </c>
      <c r="ABD16">
        <f>IF(SUM(Dissimilarity!ABD19)&gt;0,1,IF(Dissimilarity!ABD19="X",1,0))</f>
        <v>0</v>
      </c>
      <c r="ABE16">
        <f>IF(SUM(Dissimilarity!ABE19)&gt;0,1,IF(Dissimilarity!ABE19="X",1,0))</f>
        <v>0</v>
      </c>
      <c r="ABF16">
        <f>IF(SUM(Dissimilarity!ABF19)&gt;0,1,IF(Dissimilarity!ABF19="X",1,0))</f>
        <v>0</v>
      </c>
      <c r="ABG16">
        <f>IF(SUM(Dissimilarity!ABG19)&gt;0,1,IF(Dissimilarity!ABG19="X",1,0))</f>
        <v>0</v>
      </c>
      <c r="ABH16">
        <f>IF(SUM(Dissimilarity!ABH19)&gt;0,1,IF(Dissimilarity!ABH19="X",1,0))</f>
        <v>0</v>
      </c>
      <c r="ABI16">
        <f>IF(SUM(Dissimilarity!ABI19)&gt;0,1,IF(Dissimilarity!ABI19="X",1,0))</f>
        <v>0</v>
      </c>
      <c r="ABJ16">
        <f>IF(SUM(Dissimilarity!ABJ19)&gt;0,1,IF(Dissimilarity!ABJ19="X",1,0))</f>
        <v>0</v>
      </c>
      <c r="ABK16">
        <f>IF(SUM(Dissimilarity!ABK19)&gt;0,1,IF(Dissimilarity!ABK19="X",1,0))</f>
        <v>0</v>
      </c>
      <c r="ABL16">
        <f>IF(SUM(Dissimilarity!ABL19)&gt;0,1,IF(Dissimilarity!ABL19="X",1,0))</f>
        <v>0</v>
      </c>
      <c r="ABM16">
        <f>IF(SUM(Dissimilarity!ABM19)&gt;0,1,IF(Dissimilarity!ABM19="X",1,0))</f>
        <v>0</v>
      </c>
      <c r="ABN16">
        <f>IF(SUM(Dissimilarity!ABN19)&gt;0,1,IF(Dissimilarity!ABN19="X",1,0))</f>
        <v>0</v>
      </c>
      <c r="ABO16">
        <f>IF(SUM(Dissimilarity!ABO19)&gt;0,1,IF(Dissimilarity!ABO19="X",1,0))</f>
        <v>0</v>
      </c>
      <c r="ABP16">
        <f>IF(SUM(Dissimilarity!ABP19)&gt;0,1,IF(Dissimilarity!ABP19="X",1,0))</f>
        <v>0</v>
      </c>
      <c r="ABQ16">
        <f>IF(SUM(Dissimilarity!ABQ19)&gt;0,1,IF(Dissimilarity!ABQ19="X",1,0))</f>
        <v>0</v>
      </c>
      <c r="ABR16">
        <f>IF(SUM(Dissimilarity!ABR19)&gt;0,1,IF(Dissimilarity!ABR19="X",1,0))</f>
        <v>0</v>
      </c>
      <c r="ABS16">
        <f>IF(SUM(Dissimilarity!ABS19)&gt;0,1,IF(Dissimilarity!ABS19="X",1,0))</f>
        <v>0</v>
      </c>
      <c r="ABT16">
        <f>IF(SUM(Dissimilarity!ABT19)&gt;0,1,IF(Dissimilarity!ABT19="X",1,0))</f>
        <v>0</v>
      </c>
      <c r="ABU16">
        <f>IF(SUM(Dissimilarity!ABU19)&gt;0,1,IF(Dissimilarity!ABU19="X",1,0))</f>
        <v>0</v>
      </c>
      <c r="ABV16">
        <f>IF(SUM(Dissimilarity!ABV19)&gt;0,1,IF(Dissimilarity!ABV19="X",1,0))</f>
        <v>0</v>
      </c>
      <c r="ABW16">
        <f>IF(SUM(Dissimilarity!ABW19)&gt;0,1,IF(Dissimilarity!ABW19="X",1,0))</f>
        <v>0</v>
      </c>
      <c r="ABX16">
        <f>IF(SUM(Dissimilarity!ABX19)&gt;0,1,IF(Dissimilarity!ABX19="X",1,0))</f>
        <v>0</v>
      </c>
      <c r="ABY16">
        <f>IF(SUM(Dissimilarity!ABY19)&gt;0,1,IF(Dissimilarity!ABY19="X",1,0))</f>
        <v>0</v>
      </c>
      <c r="ABZ16">
        <f>IF(SUM(Dissimilarity!ABZ19)&gt;0,1,IF(Dissimilarity!ABZ19="X",1,0))</f>
        <v>0</v>
      </c>
      <c r="ACA16">
        <f>IF(SUM(Dissimilarity!ACA19)&gt;0,1,IF(Dissimilarity!ACA19="X",1,0))</f>
        <v>0</v>
      </c>
      <c r="ACB16">
        <f>IF(SUM(Dissimilarity!ACB19)&gt;0,1,IF(Dissimilarity!ACB19="X",1,0))</f>
        <v>0</v>
      </c>
      <c r="ACC16">
        <f>IF(SUM(Dissimilarity!ACC19)&gt;0,1,IF(Dissimilarity!ACC19="X",1,0))</f>
        <v>0</v>
      </c>
      <c r="ACD16">
        <f>IF(SUM(Dissimilarity!ACD19)&gt;0,1,IF(Dissimilarity!ACD19="X",1,0))</f>
        <v>0</v>
      </c>
      <c r="ACE16">
        <f>IF(SUM(Dissimilarity!ACE19)&gt;0,1,IF(Dissimilarity!ACE19="X",1,0))</f>
        <v>0</v>
      </c>
      <c r="ACF16">
        <f>IF(SUM(Dissimilarity!ACF19)&gt;0,1,IF(Dissimilarity!ACF19="X",1,0))</f>
        <v>0</v>
      </c>
      <c r="ACG16">
        <f>IF(SUM(Dissimilarity!ACG19)&gt;0,1,IF(Dissimilarity!ACG19="X",1,0))</f>
        <v>0</v>
      </c>
      <c r="ACH16">
        <f>IF(SUM(Dissimilarity!ACH19)&gt;0,1,IF(Dissimilarity!ACH19="X",1,0))</f>
        <v>0</v>
      </c>
      <c r="ACI16">
        <f>IF(SUM(Dissimilarity!ACI19)&gt;0,1,IF(Dissimilarity!ACI19="X",1,0))</f>
        <v>1</v>
      </c>
      <c r="ACJ16">
        <f>IF(SUM(Dissimilarity!ACJ19)&gt;0,1,IF(Dissimilarity!ACJ19="X",1,0))</f>
        <v>0</v>
      </c>
      <c r="ACK16">
        <f>IF(SUM(Dissimilarity!ACK19)&gt;0,1,IF(Dissimilarity!ACK19="X",1,0))</f>
        <v>0</v>
      </c>
      <c r="ACL16">
        <f>IF(SUM(Dissimilarity!ACL19)&gt;0,1,IF(Dissimilarity!ACL19="X",1,0))</f>
        <v>0</v>
      </c>
      <c r="ACM16">
        <f>IF(SUM(Dissimilarity!ACM19)&gt;0,1,IF(Dissimilarity!ACM19="X",1,0))</f>
        <v>1</v>
      </c>
      <c r="ACN16">
        <f>IF(SUM(Dissimilarity!ACN19)&gt;0,1,IF(Dissimilarity!ACN19="X",1,0))</f>
        <v>0</v>
      </c>
      <c r="ACO16">
        <f>IF(SUM(Dissimilarity!ACO19)&gt;0,1,IF(Dissimilarity!ACO19="X",1,0))</f>
        <v>0</v>
      </c>
      <c r="ACP16">
        <f>IF(SUM(Dissimilarity!ACP19)&gt;0,1,IF(Dissimilarity!ACP19="X",1,0))</f>
        <v>0</v>
      </c>
      <c r="ACQ16">
        <f>IF(SUM(Dissimilarity!ACQ19)&gt;0,1,IF(Dissimilarity!ACQ19="X",1,0))</f>
        <v>0</v>
      </c>
      <c r="ACR16">
        <f>IF(SUM(Dissimilarity!ACR19)&gt;0,1,IF(Dissimilarity!ACR19="X",1,0))</f>
        <v>0</v>
      </c>
      <c r="ACS16">
        <f>IF(SUM(Dissimilarity!ACS19)&gt;0,1,IF(Dissimilarity!ACS19="X",1,0))</f>
        <v>0</v>
      </c>
      <c r="ACT16">
        <f>IF(SUM(Dissimilarity!ACT19)&gt;0,1,IF(Dissimilarity!ACT19="X",1,0))</f>
        <v>0</v>
      </c>
      <c r="ACU16">
        <f>IF(SUM(Dissimilarity!ACU19)&gt;0,1,IF(Dissimilarity!ACU19="X",1,0))</f>
        <v>0</v>
      </c>
      <c r="ACV16">
        <f>IF(SUM(Dissimilarity!ACV19)&gt;0,1,IF(Dissimilarity!ACV19="X",1,0))</f>
        <v>0</v>
      </c>
      <c r="ACW16">
        <f>IF(SUM(Dissimilarity!ACW19)&gt;0,1,IF(Dissimilarity!ACW19="X",1,0))</f>
        <v>0</v>
      </c>
      <c r="ACX16">
        <f>IF(SUM(Dissimilarity!ACX19)&gt;0,1,IF(Dissimilarity!ACX19="X",1,0))</f>
        <v>0</v>
      </c>
      <c r="ACY16">
        <f>IF(SUM(Dissimilarity!ACY19)&gt;0,1,IF(Dissimilarity!ACY19="X",1,0))</f>
        <v>0</v>
      </c>
      <c r="ACZ16">
        <f>IF(SUM(Dissimilarity!ACZ19)&gt;0,1,IF(Dissimilarity!ACZ19="X",1,0))</f>
        <v>0</v>
      </c>
      <c r="ADA16">
        <f>IF(SUM(Dissimilarity!ADA19)&gt;0,1,IF(Dissimilarity!ADA19="X",1,0))</f>
        <v>0</v>
      </c>
      <c r="ADB16">
        <f>IF(SUM(Dissimilarity!ADB19)&gt;0,1,IF(Dissimilarity!ADB19="X",1,0))</f>
        <v>0</v>
      </c>
      <c r="ADC16">
        <f>IF(SUM(Dissimilarity!ADC19)&gt;0,1,IF(Dissimilarity!ADC19="X",1,0))</f>
        <v>0</v>
      </c>
      <c r="ADD16">
        <f>IF(SUM(Dissimilarity!ADD19)&gt;0,1,IF(Dissimilarity!ADD19="X",1,0))</f>
        <v>0</v>
      </c>
      <c r="ADE16">
        <f>IF(SUM(Dissimilarity!ADE19)&gt;0,1,IF(Dissimilarity!ADE19="X",1,0))</f>
        <v>0</v>
      </c>
      <c r="ADF16">
        <f>IF(SUM(Dissimilarity!ADF19)&gt;0,1,IF(Dissimilarity!ADF19="X",1,0))</f>
        <v>0</v>
      </c>
      <c r="ADG16">
        <f>IF(SUM(Dissimilarity!ADG19)&gt;0,1,IF(Dissimilarity!ADG19="X",1,0))</f>
        <v>0</v>
      </c>
      <c r="ADH16">
        <f>IF(SUM(Dissimilarity!ADH19)&gt;0,1,IF(Dissimilarity!ADH19="X",1,0))</f>
        <v>1</v>
      </c>
      <c r="ADI16">
        <f>IF(SUM(Dissimilarity!ADI19)&gt;0,1,IF(Dissimilarity!ADI19="X",1,0))</f>
        <v>0</v>
      </c>
      <c r="ADJ16">
        <f>IF(SUM(Dissimilarity!ADJ19)&gt;0,1,IF(Dissimilarity!ADJ19="X",1,0))</f>
        <v>0</v>
      </c>
      <c r="ADK16">
        <f>IF(SUM(Dissimilarity!ADK19)&gt;0,1,IF(Dissimilarity!ADK19="X",1,0))</f>
        <v>0</v>
      </c>
      <c r="ADL16">
        <f>IF(SUM(Dissimilarity!ADL19)&gt;0,1,IF(Dissimilarity!ADL19="X",1,0))</f>
        <v>0</v>
      </c>
      <c r="ADM16">
        <f>IF(SUM(Dissimilarity!ADM19)&gt;0,1,IF(Dissimilarity!ADM19="X",1,0))</f>
        <v>0</v>
      </c>
      <c r="ADN16">
        <f>IF(SUM(Dissimilarity!ADN19)&gt;0,1,IF(Dissimilarity!ADN19="X",1,0))</f>
        <v>0</v>
      </c>
      <c r="ADO16">
        <f>IF(SUM(Dissimilarity!ADO19)&gt;0,1,IF(Dissimilarity!ADO19="X",1,0))</f>
        <v>0</v>
      </c>
      <c r="ADP16">
        <f>IF(SUM(Dissimilarity!ADP19)&gt;0,1,IF(Dissimilarity!ADP19="X",1,0))</f>
        <v>0</v>
      </c>
      <c r="ADQ16">
        <f>IF(SUM(Dissimilarity!ADQ19)&gt;0,1,IF(Dissimilarity!ADQ19="X",1,0))</f>
        <v>0</v>
      </c>
      <c r="ADR16">
        <f>IF(SUM(Dissimilarity!ADR19)&gt;0,1,IF(Dissimilarity!ADR19="X",1,0))</f>
        <v>0</v>
      </c>
      <c r="ADS16">
        <f>IF(SUM(Dissimilarity!ADS19)&gt;0,1,IF(Dissimilarity!ADS19="X",1,0))</f>
        <v>0</v>
      </c>
      <c r="ADT16">
        <f>IF(SUM(Dissimilarity!ADT19)&gt;0,1,IF(Dissimilarity!ADT19="X",1,0))</f>
        <v>0</v>
      </c>
      <c r="ADU16">
        <f>IF(SUM(Dissimilarity!ADU19)&gt;0,1,IF(Dissimilarity!ADU19="X",1,0))</f>
        <v>0</v>
      </c>
      <c r="ADV16">
        <f>IF(SUM(Dissimilarity!ADV19)&gt;0,1,IF(Dissimilarity!ADV19="X",1,0))</f>
        <v>0</v>
      </c>
      <c r="ADW16">
        <f>IF(SUM(Dissimilarity!ADW19)&gt;0,1,IF(Dissimilarity!ADW19="X",1,0))</f>
        <v>0</v>
      </c>
      <c r="ADX16">
        <f>IF(SUM(Dissimilarity!ADX19)&gt;0,1,IF(Dissimilarity!ADX19="X",1,0))</f>
        <v>0</v>
      </c>
      <c r="ADY16">
        <f>IF(SUM(Dissimilarity!ADY19)&gt;0,1,IF(Dissimilarity!ADY19="X",1,0))</f>
        <v>0</v>
      </c>
      <c r="ADZ16">
        <f>IF(SUM(Dissimilarity!ADZ19)&gt;0,1,IF(Dissimilarity!ADZ19="X",1,0))</f>
        <v>0</v>
      </c>
      <c r="AEA16">
        <f>IF(SUM(Dissimilarity!AEA19)&gt;0,1,IF(Dissimilarity!AEA19="X",1,0))</f>
        <v>1</v>
      </c>
      <c r="AEB16">
        <f>IF(SUM(Dissimilarity!AEB19)&gt;0,1,IF(Dissimilarity!AEB19="X",1,0))</f>
        <v>0</v>
      </c>
      <c r="AEC16">
        <f>IF(SUM(Dissimilarity!AEC19)&gt;0,1,IF(Dissimilarity!AEC19="X",1,0))</f>
        <v>0</v>
      </c>
      <c r="AED16">
        <f>IF(SUM(Dissimilarity!AED19)&gt;0,1,IF(Dissimilarity!AED19="X",1,0))</f>
        <v>0</v>
      </c>
      <c r="AEE16">
        <f>IF(SUM(Dissimilarity!AEE19)&gt;0,1,IF(Dissimilarity!AEE19="X",1,0))</f>
        <v>0</v>
      </c>
      <c r="AEF16">
        <f>IF(SUM(Dissimilarity!AEF19)&gt;0,1,IF(Dissimilarity!AEF19="X",1,0))</f>
        <v>0</v>
      </c>
      <c r="AEG16">
        <f>IF(SUM(Dissimilarity!AEG19)&gt;0,1,IF(Dissimilarity!AEG19="X",1,0))</f>
        <v>0</v>
      </c>
      <c r="AEH16">
        <f>IF(SUM(Dissimilarity!AEH19)&gt;0,1,IF(Dissimilarity!AEH19="X",1,0))</f>
        <v>0</v>
      </c>
      <c r="AEI16">
        <f>IF(SUM(Dissimilarity!AEI19)&gt;0,1,IF(Dissimilarity!AEI19="X",1,0))</f>
        <v>0</v>
      </c>
      <c r="AEJ16">
        <f>IF(SUM(Dissimilarity!AEJ19)&gt;0,1,IF(Dissimilarity!AEJ19="X",1,0))</f>
        <v>0</v>
      </c>
      <c r="AEK16">
        <f>IF(SUM(Dissimilarity!AEK19)&gt;0,1,IF(Dissimilarity!AEK19="X",1,0))</f>
        <v>0</v>
      </c>
      <c r="AEL16">
        <f>IF(SUM(Dissimilarity!AEL19)&gt;0,1,IF(Dissimilarity!AEL19="X",1,0))</f>
        <v>0</v>
      </c>
      <c r="AEM16">
        <f>IF(SUM(Dissimilarity!AEM19)&gt;0,1,IF(Dissimilarity!AEM19="X",1,0))</f>
        <v>0</v>
      </c>
      <c r="AEN16">
        <f>IF(SUM(Dissimilarity!AEN19)&gt;0,1,IF(Dissimilarity!AEN19="X",1,0))</f>
        <v>0</v>
      </c>
      <c r="AEO16">
        <f>IF(SUM(Dissimilarity!AEO19)&gt;0,1,IF(Dissimilarity!AEO19="X",1,0))</f>
        <v>1</v>
      </c>
      <c r="AEP16">
        <f>IF(SUM(Dissimilarity!AEP19)&gt;0,1,IF(Dissimilarity!AEP19="X",1,0))</f>
        <v>0</v>
      </c>
      <c r="AEQ16">
        <f>IF(SUM(Dissimilarity!AEQ19)&gt;0,1,IF(Dissimilarity!AEQ19="X",1,0))</f>
        <v>0</v>
      </c>
      <c r="AER16">
        <f>IF(SUM(Dissimilarity!AER19)&gt;0,1,IF(Dissimilarity!AER19="X",1,0))</f>
        <v>0</v>
      </c>
      <c r="AES16">
        <f>IF(SUM(Dissimilarity!AES19)&gt;0,1,IF(Dissimilarity!AES19="X",1,0))</f>
        <v>0</v>
      </c>
      <c r="AET16">
        <f>IF(SUM(Dissimilarity!AET19)&gt;0,1,IF(Dissimilarity!AET19="X",1,0))</f>
        <v>0</v>
      </c>
      <c r="AEU16">
        <f>IF(SUM(Dissimilarity!AEU19)&gt;0,1,IF(Dissimilarity!AEU19="X",1,0))</f>
        <v>0</v>
      </c>
      <c r="AEV16">
        <f>IF(SUM(Dissimilarity!AEV19)&gt;0,1,IF(Dissimilarity!AEV19="X",1,0))</f>
        <v>0</v>
      </c>
      <c r="AEW16">
        <f>IF(SUM(Dissimilarity!AEW19)&gt;0,1,IF(Dissimilarity!AEW19="X",1,0))</f>
        <v>0</v>
      </c>
      <c r="AEX16">
        <f>IF(SUM(Dissimilarity!AEX19)&gt;0,1,IF(Dissimilarity!AEX19="X",1,0))</f>
        <v>0</v>
      </c>
      <c r="AEY16">
        <f>IF(SUM(Dissimilarity!AEY19)&gt;0,1,IF(Dissimilarity!AEY19="X",1,0))</f>
        <v>0</v>
      </c>
      <c r="AEZ16">
        <f>IF(SUM(Dissimilarity!AEZ19)&gt;0,1,IF(Dissimilarity!AEZ19="X",1,0))</f>
        <v>0</v>
      </c>
      <c r="AFA16">
        <f>IF(SUM(Dissimilarity!AFA19)&gt;0,1,IF(Dissimilarity!AFA19="X",1,0))</f>
        <v>1</v>
      </c>
      <c r="AFB16">
        <f>IF(SUM(Dissimilarity!AFB19)&gt;0,1,IF(Dissimilarity!AFB19="X",1,0))</f>
        <v>0</v>
      </c>
      <c r="AFC16">
        <f>IF(SUM(Dissimilarity!AFC19)&gt;0,1,IF(Dissimilarity!AFC19="X",1,0))</f>
        <v>0</v>
      </c>
      <c r="AFD16">
        <f>IF(SUM(Dissimilarity!AFD19)&gt;0,1,IF(Dissimilarity!AFD19="X",1,0))</f>
        <v>0</v>
      </c>
      <c r="AFE16">
        <f>IF(SUM(Dissimilarity!AFE19)&gt;0,1,IF(Dissimilarity!AFE19="X",1,0))</f>
        <v>0</v>
      </c>
      <c r="AFF16">
        <f>IF(SUM(Dissimilarity!AFF19)&gt;0,1,IF(Dissimilarity!AFF19="X",1,0))</f>
        <v>0</v>
      </c>
      <c r="AFG16">
        <f>IF(SUM(Dissimilarity!AFG19)&gt;0,1,IF(Dissimilarity!AFG19="X",1,0))</f>
        <v>0</v>
      </c>
      <c r="AFH16">
        <f>IF(SUM(Dissimilarity!AFH19)&gt;0,1,IF(Dissimilarity!AFH19="X",1,0))</f>
        <v>0</v>
      </c>
      <c r="AFI16">
        <f>IF(SUM(Dissimilarity!AFI19)&gt;0,1,IF(Dissimilarity!AFI19="X",1,0))</f>
        <v>0</v>
      </c>
      <c r="AFJ16">
        <f>IF(SUM(Dissimilarity!AFJ19)&gt;0,1,IF(Dissimilarity!AFJ19="X",1,0))</f>
        <v>1</v>
      </c>
      <c r="AFK16">
        <f>IF(SUM(Dissimilarity!AFK19)&gt;0,1,IF(Dissimilarity!AFK19="X",1,0))</f>
        <v>1</v>
      </c>
      <c r="AFL16">
        <f>IF(SUM(Dissimilarity!AFL19)&gt;0,1,IF(Dissimilarity!AFL19="X",1,0))</f>
        <v>0</v>
      </c>
      <c r="AFM16">
        <f>IF(SUM(Dissimilarity!AFM19)&gt;0,1,IF(Dissimilarity!AFM19="X",1,0))</f>
        <v>0</v>
      </c>
      <c r="AFN16">
        <f>IF(SUM(Dissimilarity!AFN19)&gt;0,1,IF(Dissimilarity!AFN19="X",1,0))</f>
        <v>0</v>
      </c>
      <c r="AFO16">
        <f>IF(SUM(Dissimilarity!AFO19)&gt;0,1,IF(Dissimilarity!AFO19="X",1,0))</f>
        <v>0</v>
      </c>
      <c r="AFP16">
        <f>IF(SUM(Dissimilarity!AFP19)&gt;0,1,IF(Dissimilarity!AFP19="X",1,0))</f>
        <v>0</v>
      </c>
      <c r="AFQ16">
        <f>IF(SUM(Dissimilarity!AFQ19)&gt;0,1,IF(Dissimilarity!AFQ19="X",1,0))</f>
        <v>0</v>
      </c>
      <c r="AFR16">
        <f>IF(SUM(Dissimilarity!AFR19)&gt;0,1,IF(Dissimilarity!AFR19="X",1,0))</f>
        <v>0</v>
      </c>
      <c r="AFS16">
        <f>IF(SUM(Dissimilarity!AFS19)&gt;0,1,IF(Dissimilarity!AFS19="X",1,0))</f>
        <v>0</v>
      </c>
      <c r="AFT16">
        <f>IF(SUM(Dissimilarity!AFT19)&gt;0,1,IF(Dissimilarity!AFT19="X",1,0))</f>
        <v>0</v>
      </c>
      <c r="AFU16">
        <f>IF(SUM(Dissimilarity!AFU19)&gt;0,1,IF(Dissimilarity!AFU19="X",1,0))</f>
        <v>0</v>
      </c>
      <c r="AFV16">
        <f>IF(SUM(Dissimilarity!AFV19)&gt;0,1,IF(Dissimilarity!AFV19="X",1,0))</f>
        <v>0</v>
      </c>
      <c r="AFW16">
        <f>IF(SUM(Dissimilarity!AFW19)&gt;0,1,IF(Dissimilarity!AFW19="X",1,0))</f>
        <v>0</v>
      </c>
      <c r="AFX16">
        <f>IF(SUM(Dissimilarity!AFX19)&gt;0,1,IF(Dissimilarity!AFX19="X",1,0))</f>
        <v>0</v>
      </c>
      <c r="AFY16">
        <f>IF(SUM(Dissimilarity!AFY19)&gt;0,1,IF(Dissimilarity!AFY19="X",1,0))</f>
        <v>0</v>
      </c>
      <c r="AFZ16">
        <f>IF(SUM(Dissimilarity!AFZ19)&gt;0,1,IF(Dissimilarity!AFZ19="X",1,0))</f>
        <v>0</v>
      </c>
      <c r="AGA16">
        <f>IF(SUM(Dissimilarity!AGA19)&gt;0,1,IF(Dissimilarity!AGA19="X",1,0))</f>
        <v>0</v>
      </c>
      <c r="AGB16">
        <f>IF(SUM(Dissimilarity!AGB19)&gt;0,1,IF(Dissimilarity!AGB19="X",1,0))</f>
        <v>0</v>
      </c>
      <c r="AGC16">
        <f>IF(SUM(Dissimilarity!AGC19)&gt;0,1,IF(Dissimilarity!AGC19="X",1,0))</f>
        <v>0</v>
      </c>
      <c r="AGD16">
        <f>IF(SUM(Dissimilarity!AGD19)&gt;0,1,IF(Dissimilarity!AGD19="X",1,0))</f>
        <v>0</v>
      </c>
      <c r="AGE16">
        <f>IF(SUM(Dissimilarity!AGE19)&gt;0,1,IF(Dissimilarity!AGE19="X",1,0))</f>
        <v>0</v>
      </c>
      <c r="AGF16">
        <f>IF(SUM(Dissimilarity!AGF19)&gt;0,1,IF(Dissimilarity!AGF19="X",1,0))</f>
        <v>1</v>
      </c>
      <c r="AGG16">
        <f>IF(SUM(Dissimilarity!AGG19)&gt;0,1,IF(Dissimilarity!AGG19="X",1,0))</f>
        <v>0</v>
      </c>
      <c r="AGH16">
        <f>IF(SUM(Dissimilarity!AGH19)&gt;0,1,IF(Dissimilarity!AGH19="X",1,0))</f>
        <v>0</v>
      </c>
      <c r="AGI16">
        <f>IF(SUM(Dissimilarity!AGI19)&gt;0,1,IF(Dissimilarity!AGI19="X",1,0))</f>
        <v>0</v>
      </c>
      <c r="AGJ16">
        <f>IF(SUM(Dissimilarity!AGJ19)&gt;0,1,IF(Dissimilarity!AGJ19="X",1,0))</f>
        <v>0</v>
      </c>
      <c r="AGK16">
        <f>IF(SUM(Dissimilarity!AGK19)&gt;0,1,IF(Dissimilarity!AGK19="X",1,0))</f>
        <v>0</v>
      </c>
      <c r="AGL16">
        <f>IF(SUM(Dissimilarity!AGL19)&gt;0,1,IF(Dissimilarity!AGL19="X",1,0))</f>
        <v>0</v>
      </c>
      <c r="AGM16">
        <f>IF(SUM(Dissimilarity!AGM19)&gt;0,1,IF(Dissimilarity!AGM19="X",1,0))</f>
        <v>0</v>
      </c>
      <c r="AGN16">
        <f>IF(SUM(Dissimilarity!AGN19)&gt;0,1,IF(Dissimilarity!AGN19="X",1,0))</f>
        <v>1</v>
      </c>
      <c r="AGO16">
        <f>IF(SUM(Dissimilarity!AGO19)&gt;0,1,IF(Dissimilarity!AGO19="X",1,0))</f>
        <v>0</v>
      </c>
      <c r="AGP16">
        <f>IF(SUM(Dissimilarity!AGP19)&gt;0,1,IF(Dissimilarity!AGP19="X",1,0))</f>
        <v>0</v>
      </c>
      <c r="AGQ16">
        <f>IF(SUM(Dissimilarity!AGQ19)&gt;0,1,IF(Dissimilarity!AGQ19="X",1,0))</f>
        <v>0</v>
      </c>
      <c r="AGR16">
        <f>IF(SUM(Dissimilarity!AGR19)&gt;0,1,IF(Dissimilarity!AGR19="X",1,0))</f>
        <v>0</v>
      </c>
      <c r="AGS16">
        <f>IF(SUM(Dissimilarity!AGS19)&gt;0,1,IF(Dissimilarity!AGS19="X",1,0))</f>
        <v>0</v>
      </c>
      <c r="AGT16">
        <f>IF(SUM(Dissimilarity!AGT19)&gt;0,1,IF(Dissimilarity!AGT19="X",1,0))</f>
        <v>0</v>
      </c>
      <c r="AGU16">
        <f>IF(SUM(Dissimilarity!AGU19)&gt;0,1,IF(Dissimilarity!AGU19="X",1,0))</f>
        <v>0</v>
      </c>
      <c r="AGV16">
        <f>IF(SUM(Dissimilarity!AGV19)&gt;0,1,IF(Dissimilarity!AGV19="X",1,0))</f>
        <v>0</v>
      </c>
      <c r="AGW16">
        <f>IF(SUM(Dissimilarity!AGW19)&gt;0,1,IF(Dissimilarity!AGW19="X",1,0))</f>
        <v>0</v>
      </c>
      <c r="AGX16">
        <f>IF(SUM(Dissimilarity!AGX19)&gt;0,1,IF(Dissimilarity!AGX19="X",1,0))</f>
        <v>0</v>
      </c>
      <c r="AGY16">
        <f>IF(SUM(Dissimilarity!AGY19)&gt;0,1,IF(Dissimilarity!AGY19="X",1,0))</f>
        <v>1</v>
      </c>
      <c r="AGZ16">
        <f>IF(SUM(Dissimilarity!AGZ19)&gt;0,1,IF(Dissimilarity!AGZ19="X",1,0))</f>
        <v>0</v>
      </c>
      <c r="AHA16">
        <f>IF(SUM(Dissimilarity!AHA19)&gt;0,1,IF(Dissimilarity!AHA19="X",1,0))</f>
        <v>0</v>
      </c>
      <c r="AHB16">
        <f>IF(SUM(Dissimilarity!AHB19)&gt;0,1,IF(Dissimilarity!AHB19="X",1,0))</f>
        <v>0</v>
      </c>
      <c r="AHC16">
        <f>IF(SUM(Dissimilarity!AHC19)&gt;0,1,IF(Dissimilarity!AHC19="X",1,0))</f>
        <v>0</v>
      </c>
      <c r="AHD16">
        <f>IF(SUM(Dissimilarity!AHD19)&gt;0,1,IF(Dissimilarity!AHD19="X",1,0))</f>
        <v>0</v>
      </c>
      <c r="AHE16">
        <f>IF(SUM(Dissimilarity!AHE19)&gt;0,1,IF(Dissimilarity!AHE19="X",1,0))</f>
        <v>0</v>
      </c>
      <c r="AHF16">
        <f>IF(SUM(Dissimilarity!AHF19)&gt;0,1,IF(Dissimilarity!AHF19="X",1,0))</f>
        <v>0</v>
      </c>
      <c r="AHG16">
        <f>IF(SUM(Dissimilarity!AHG19)&gt;0,1,IF(Dissimilarity!AHG19="X",1,0))</f>
        <v>0</v>
      </c>
      <c r="AHH16">
        <f>IF(SUM(Dissimilarity!AHH19)&gt;0,1,IF(Dissimilarity!AHH19="X",1,0))</f>
        <v>0</v>
      </c>
      <c r="AHI16">
        <f>IF(SUM(Dissimilarity!AHI19)&gt;0,1,IF(Dissimilarity!AHI19="X",1,0))</f>
        <v>0</v>
      </c>
      <c r="AHJ16">
        <f>IF(SUM(Dissimilarity!AHJ19)&gt;0,1,IF(Dissimilarity!AHJ19="X",1,0))</f>
        <v>0</v>
      </c>
      <c r="AHK16">
        <f>IF(SUM(Dissimilarity!AHK19)&gt;0,1,IF(Dissimilarity!AHK19="X",1,0))</f>
        <v>0</v>
      </c>
      <c r="AHL16">
        <f>IF(SUM(Dissimilarity!AHL19)&gt;0,1,IF(Dissimilarity!AHL19="X",1,0))</f>
        <v>0</v>
      </c>
      <c r="AHM16">
        <f>IF(SUM(Dissimilarity!AHM19)&gt;0,1,IF(Dissimilarity!AHM19="X",1,0))</f>
        <v>0</v>
      </c>
      <c r="AHN16">
        <f>IF(SUM(Dissimilarity!AHN19)&gt;0,1,IF(Dissimilarity!AHN19="X",1,0))</f>
        <v>0</v>
      </c>
      <c r="AHO16">
        <f>IF(SUM(Dissimilarity!AHO19)&gt;0,1,IF(Dissimilarity!AHO19="X",1,0))</f>
        <v>0</v>
      </c>
      <c r="AHP16">
        <f>IF(SUM(Dissimilarity!AHP19)&gt;0,1,IF(Dissimilarity!AHP19="X",1,0))</f>
        <v>0</v>
      </c>
      <c r="AHQ16">
        <f>IF(SUM(Dissimilarity!AHQ19)&gt;0,1,IF(Dissimilarity!AHQ19="X",1,0))</f>
        <v>0</v>
      </c>
      <c r="AHR16">
        <f>IF(SUM(Dissimilarity!AHR19)&gt;0,1,IF(Dissimilarity!AHR19="X",1,0))</f>
        <v>0</v>
      </c>
      <c r="AHS16">
        <f>IF(SUM(Dissimilarity!AHS19)&gt;0,1,IF(Dissimilarity!AHS19="X",1,0))</f>
        <v>0</v>
      </c>
      <c r="AHT16">
        <f>IF(SUM(Dissimilarity!AHT19)&gt;0,1,IF(Dissimilarity!AHT19="X",1,0))</f>
        <v>0</v>
      </c>
      <c r="AHU16">
        <f>IF(SUM(Dissimilarity!AHU19)&gt;0,1,IF(Dissimilarity!AHU19="X",1,0))</f>
        <v>0</v>
      </c>
      <c r="AHV16">
        <f>IF(SUM(Dissimilarity!AHV19)&gt;0,1,IF(Dissimilarity!AHV19="X",1,0))</f>
        <v>0</v>
      </c>
      <c r="AHW16">
        <f>IF(SUM(Dissimilarity!AHW19)&gt;0,1,IF(Dissimilarity!AHW19="X",1,0))</f>
        <v>0</v>
      </c>
      <c r="AHX16">
        <f>IF(SUM(Dissimilarity!AHX19)&gt;0,1,IF(Dissimilarity!AHX19="X",1,0))</f>
        <v>0</v>
      </c>
      <c r="AHY16">
        <f>IF(SUM(Dissimilarity!AHY19)&gt;0,1,IF(Dissimilarity!AHY19="X",1,0))</f>
        <v>0</v>
      </c>
      <c r="AHZ16">
        <f>IF(SUM(Dissimilarity!AHZ19)&gt;0,1,IF(Dissimilarity!AHZ19="X",1,0))</f>
        <v>0</v>
      </c>
      <c r="AIA16">
        <f>IF(SUM(Dissimilarity!AIA19)&gt;0,1,IF(Dissimilarity!AIA19="X",1,0))</f>
        <v>0</v>
      </c>
      <c r="AIB16">
        <f>IF(SUM(Dissimilarity!AIB19)&gt;0,1,IF(Dissimilarity!AIB19="X",1,0))</f>
        <v>0</v>
      </c>
      <c r="AIC16">
        <f>IF(SUM(Dissimilarity!AIC19)&gt;0,1,IF(Dissimilarity!AIC19="X",1,0))</f>
        <v>0</v>
      </c>
      <c r="AID16">
        <f>IF(SUM(Dissimilarity!AID19)&gt;0,1,IF(Dissimilarity!AID19="X",1,0))</f>
        <v>0</v>
      </c>
      <c r="AIE16">
        <f>IF(SUM(Dissimilarity!AIE19)&gt;0,1,IF(Dissimilarity!AIE19="X",1,0))</f>
        <v>0</v>
      </c>
      <c r="AIF16">
        <f>IF(SUM(Dissimilarity!AIF19)&gt;0,1,IF(Dissimilarity!AIF19="X",1,0))</f>
        <v>0</v>
      </c>
      <c r="AIG16">
        <f>IF(SUM(Dissimilarity!AIG19)&gt;0,1,IF(Dissimilarity!AIG19="X",1,0))</f>
        <v>0</v>
      </c>
      <c r="AIH16">
        <f>IF(SUM(Dissimilarity!AIH19)&gt;0,1,IF(Dissimilarity!AIH19="X",1,0))</f>
        <v>0</v>
      </c>
      <c r="AII16">
        <f>IF(SUM(Dissimilarity!AII19)&gt;0,1,IF(Dissimilarity!AII19="X",1,0))</f>
        <v>0</v>
      </c>
      <c r="AIJ16">
        <f>IF(SUM(Dissimilarity!AIJ19)&gt;0,1,IF(Dissimilarity!AIJ19="X",1,0))</f>
        <v>0</v>
      </c>
      <c r="AIK16">
        <f>IF(SUM(Dissimilarity!AIK19)&gt;0,1,IF(Dissimilarity!AIK19="X",1,0))</f>
        <v>0</v>
      </c>
      <c r="AIL16">
        <f>IF(SUM(Dissimilarity!AIL19)&gt;0,1,IF(Dissimilarity!AIL19="X",1,0))</f>
        <v>0</v>
      </c>
      <c r="AIM16">
        <f>IF(SUM(Dissimilarity!AIM19)&gt;0,1,IF(Dissimilarity!AIM19="X",1,0))</f>
        <v>0</v>
      </c>
      <c r="AIN16">
        <f>IF(SUM(Dissimilarity!AIN19)&gt;0,1,IF(Dissimilarity!AIN19="X",1,0))</f>
        <v>0</v>
      </c>
      <c r="AIO16">
        <f>IF(SUM(Dissimilarity!AIO19)&gt;0,1,IF(Dissimilarity!AIO19="X",1,0))</f>
        <v>0</v>
      </c>
      <c r="AIP16">
        <f>IF(SUM(Dissimilarity!AIP19)&gt;0,1,IF(Dissimilarity!AIP19="X",1,0))</f>
        <v>1</v>
      </c>
      <c r="AIQ16">
        <f>IF(SUM(Dissimilarity!AIQ19)&gt;0,1,IF(Dissimilarity!AIQ19="X",1,0))</f>
        <v>0</v>
      </c>
      <c r="AIR16">
        <f>IF(SUM(Dissimilarity!AIR19)&gt;0,1,IF(Dissimilarity!AIR19="X",1,0))</f>
        <v>0</v>
      </c>
      <c r="AIS16">
        <f>IF(SUM(Dissimilarity!AIS19)&gt;0,1,IF(Dissimilarity!AIS19="X",1,0))</f>
        <v>0</v>
      </c>
      <c r="AIT16">
        <f>IF(SUM(Dissimilarity!AIT19)&gt;0,1,IF(Dissimilarity!AIT19="X",1,0))</f>
        <v>0</v>
      </c>
      <c r="AIU16">
        <f>IF(SUM(Dissimilarity!AIU19)&gt;0,1,IF(Dissimilarity!AIU19="X",1,0))</f>
        <v>0</v>
      </c>
      <c r="AIV16">
        <f>IF(SUM(Dissimilarity!AIV19)&gt;0,1,IF(Dissimilarity!AIV19="X",1,0))</f>
        <v>0</v>
      </c>
      <c r="AIW16">
        <f>IF(SUM(Dissimilarity!AIW19)&gt;0,1,IF(Dissimilarity!AIW19="X",1,0))</f>
        <v>0</v>
      </c>
      <c r="AIX16">
        <f>IF(SUM(Dissimilarity!AIX19)&gt;0,1,IF(Dissimilarity!AIX19="X",1,0))</f>
        <v>0</v>
      </c>
      <c r="AIY16">
        <f>IF(SUM(Dissimilarity!AIY19)&gt;0,1,IF(Dissimilarity!AIY19="X",1,0))</f>
        <v>0</v>
      </c>
      <c r="AIZ16">
        <f>IF(SUM(Dissimilarity!AIZ19)&gt;0,1,IF(Dissimilarity!AIZ19="X",1,0))</f>
        <v>0</v>
      </c>
      <c r="AJA16">
        <f>IF(SUM(Dissimilarity!AJA19)&gt;0,1,IF(Dissimilarity!AJA19="X",1,0))</f>
        <v>0</v>
      </c>
      <c r="AJB16">
        <f>IF(SUM(Dissimilarity!AJB19)&gt;0,1,IF(Dissimilarity!AJB19="X",1,0))</f>
        <v>0</v>
      </c>
      <c r="AJC16">
        <f>IF(SUM(Dissimilarity!AJC19)&gt;0,1,IF(Dissimilarity!AJC19="X",1,0))</f>
        <v>0</v>
      </c>
      <c r="AJD16">
        <f>IF(SUM(Dissimilarity!AJD19)&gt;0,1,IF(Dissimilarity!AJD19="X",1,0))</f>
        <v>0</v>
      </c>
      <c r="AJE16">
        <f>IF(SUM(Dissimilarity!AJE19)&gt;0,1,IF(Dissimilarity!AJE19="X",1,0))</f>
        <v>0</v>
      </c>
      <c r="AJF16">
        <f>IF(SUM(Dissimilarity!AJF19)&gt;0,1,IF(Dissimilarity!AJF19="X",1,0))</f>
        <v>0</v>
      </c>
      <c r="AJG16">
        <f>IF(SUM(Dissimilarity!AJG19)&gt;0,1,IF(Dissimilarity!AJG19="X",1,0))</f>
        <v>0</v>
      </c>
      <c r="AJH16">
        <f>IF(SUM(Dissimilarity!AJH19)&gt;0,1,IF(Dissimilarity!AJH19="X",1,0))</f>
        <v>0</v>
      </c>
      <c r="AJI16">
        <f>IF(SUM(Dissimilarity!AJI19)&gt;0,1,IF(Dissimilarity!AJI19="X",1,0))</f>
        <v>0</v>
      </c>
      <c r="AJJ16">
        <f>IF(SUM(Dissimilarity!AJJ19)&gt;0,1,IF(Dissimilarity!AJJ19="X",1,0))</f>
        <v>0</v>
      </c>
      <c r="AJK16">
        <f>IF(SUM(Dissimilarity!AJK19)&gt;0,1,IF(Dissimilarity!AJK19="X",1,0))</f>
        <v>0</v>
      </c>
      <c r="AJL16">
        <f>IF(SUM(Dissimilarity!AJL19)&gt;0,1,IF(Dissimilarity!AJL19="X",1,0))</f>
        <v>0</v>
      </c>
      <c r="AJM16">
        <f>IF(SUM(Dissimilarity!AJM19)&gt;0,1,IF(Dissimilarity!AJM19="X",1,0))</f>
        <v>0</v>
      </c>
      <c r="AJN16">
        <f>IF(SUM(Dissimilarity!AJN19)&gt;0,1,IF(Dissimilarity!AJN19="X",1,0))</f>
        <v>0</v>
      </c>
      <c r="AJO16">
        <f>IF(SUM(Dissimilarity!AJO19)&gt;0,1,IF(Dissimilarity!AJO19="X",1,0))</f>
        <v>0</v>
      </c>
      <c r="AJP16">
        <f>IF(SUM(Dissimilarity!AJP19)&gt;0,1,IF(Dissimilarity!AJP19="X",1,0))</f>
        <v>0</v>
      </c>
      <c r="AJQ16">
        <f>IF(SUM(Dissimilarity!AJQ19)&gt;0,1,IF(Dissimilarity!AJQ19="X",1,0))</f>
        <v>0</v>
      </c>
      <c r="AJR16">
        <f>IF(SUM(Dissimilarity!AJR19)&gt;0,1,IF(Dissimilarity!AJR19="X",1,0))</f>
        <v>0</v>
      </c>
      <c r="AJS16">
        <f>IF(SUM(Dissimilarity!AJS19)&gt;0,1,IF(Dissimilarity!AJS19="X",1,0))</f>
        <v>0</v>
      </c>
      <c r="AJT16">
        <f>IF(SUM(Dissimilarity!AJT19)&gt;0,1,IF(Dissimilarity!AJT19="X",1,0))</f>
        <v>0</v>
      </c>
      <c r="AJU16">
        <f>IF(SUM(Dissimilarity!AJU19)&gt;0,1,IF(Dissimilarity!AJU19="X",1,0))</f>
        <v>0</v>
      </c>
      <c r="AJV16">
        <f>IF(SUM(Dissimilarity!AJV19)&gt;0,1,IF(Dissimilarity!AJV19="X",1,0))</f>
        <v>0</v>
      </c>
      <c r="AJW16">
        <f>IF(SUM(Dissimilarity!AJW19)&gt;0,1,IF(Dissimilarity!AJW19="X",1,0))</f>
        <v>0</v>
      </c>
      <c r="AJX16">
        <f>IF(SUM(Dissimilarity!AJX19)&gt;0,1,IF(Dissimilarity!AJX19="X",1,0))</f>
        <v>0</v>
      </c>
      <c r="AJY16">
        <f>IF(SUM(Dissimilarity!AJY19)&gt;0,1,IF(Dissimilarity!AJY19="X",1,0))</f>
        <v>0</v>
      </c>
      <c r="AJZ16">
        <f>IF(SUM(Dissimilarity!AJZ19)&gt;0,1,IF(Dissimilarity!AJZ19="X",1,0))</f>
        <v>0</v>
      </c>
      <c r="AKA16">
        <f>IF(SUM(Dissimilarity!AKA19)&gt;0,1,IF(Dissimilarity!AKA19="X",1,0))</f>
        <v>0</v>
      </c>
      <c r="AKB16">
        <f>IF(SUM(Dissimilarity!AKB19)&gt;0,1,IF(Dissimilarity!AKB19="X",1,0))</f>
        <v>0</v>
      </c>
      <c r="AKC16">
        <f>IF(SUM(Dissimilarity!AKC19)&gt;0,1,IF(Dissimilarity!AKC19="X",1,0))</f>
        <v>0</v>
      </c>
      <c r="AKD16">
        <f>IF(SUM(Dissimilarity!AKD19)&gt;0,1,IF(Dissimilarity!AKD19="X",1,0))</f>
        <v>0</v>
      </c>
      <c r="AKE16">
        <f>IF(SUM(Dissimilarity!AKE19)&gt;0,1,IF(Dissimilarity!AKE19="X",1,0))</f>
        <v>0</v>
      </c>
      <c r="AKF16">
        <f>IF(SUM(Dissimilarity!AKF19)&gt;0,1,IF(Dissimilarity!AKF19="X",1,0))</f>
        <v>0</v>
      </c>
      <c r="AKG16">
        <f>IF(SUM(Dissimilarity!AKG19)&gt;0,1,IF(Dissimilarity!AKG19="X",1,0))</f>
        <v>0</v>
      </c>
      <c r="AKH16">
        <f>IF(SUM(Dissimilarity!AKH19)&gt;0,1,IF(Dissimilarity!AKH19="X",1,0))</f>
        <v>0</v>
      </c>
      <c r="AKI16">
        <f>IF(SUM(Dissimilarity!AKI19)&gt;0,1,IF(Dissimilarity!AKI19="X",1,0))</f>
        <v>0</v>
      </c>
      <c r="AKJ16">
        <f>IF(SUM(Dissimilarity!AKJ19)&gt;0,1,IF(Dissimilarity!AKJ19="X",1,0))</f>
        <v>0</v>
      </c>
      <c r="AKK16">
        <f>IF(SUM(Dissimilarity!AKK19)&gt;0,1,IF(Dissimilarity!AKK19="X",1,0))</f>
        <v>0</v>
      </c>
      <c r="AKL16">
        <f>IF(SUM(Dissimilarity!AKL19)&gt;0,1,IF(Dissimilarity!AKL19="X",1,0))</f>
        <v>0</v>
      </c>
      <c r="AKM16">
        <f>IF(SUM(Dissimilarity!AKM19)&gt;0,1,IF(Dissimilarity!AKM19="X",1,0))</f>
        <v>0</v>
      </c>
      <c r="AKN16">
        <f>IF(SUM(Dissimilarity!AKN19)&gt;0,1,IF(Dissimilarity!AKN19="X",1,0))</f>
        <v>0</v>
      </c>
      <c r="AKO16">
        <f>IF(SUM(Dissimilarity!AKO19)&gt;0,1,IF(Dissimilarity!AKO19="X",1,0))</f>
        <v>0</v>
      </c>
      <c r="AKP16">
        <f>IF(SUM(Dissimilarity!AKP19)&gt;0,1,IF(Dissimilarity!AKP19="X",1,0))</f>
        <v>0</v>
      </c>
      <c r="AKQ16">
        <f>IF(SUM(Dissimilarity!AKQ19)&gt;0,1,IF(Dissimilarity!AKQ19="X",1,0))</f>
        <v>0</v>
      </c>
      <c r="AKR16">
        <f>IF(SUM(Dissimilarity!AKR19)&gt;0,1,IF(Dissimilarity!AKR19="X",1,0))</f>
        <v>0</v>
      </c>
      <c r="AKS16">
        <f>IF(SUM(Dissimilarity!AKS19)&gt;0,1,IF(Dissimilarity!AKS19="X",1,0))</f>
        <v>0</v>
      </c>
      <c r="AKT16">
        <f>IF(SUM(Dissimilarity!AKT19)&gt;0,1,IF(Dissimilarity!AKT19="X",1,0))</f>
        <v>0</v>
      </c>
    </row>
    <row r="17" spans="1:982" x14ac:dyDescent="0.3">
      <c r="A17" t="str">
        <f>Dissimilarity!A20</f>
        <v>Florina</v>
      </c>
      <c r="B17">
        <f>IF(SUM(Dissimilarity!B20)&gt;0,1,IF(Dissimilarity!B20="X",1,0))</f>
        <v>0</v>
      </c>
      <c r="C17">
        <f>IF(SUM(Dissimilarity!C20)&gt;0,1,IF(Dissimilarity!C20="X",1,0))</f>
        <v>0</v>
      </c>
      <c r="D17">
        <f>IF(SUM(Dissimilarity!D20)&gt;0,1,IF(Dissimilarity!D20="X",1,0))</f>
        <v>1</v>
      </c>
      <c r="E17">
        <f>IF(SUM(Dissimilarity!E20)&gt;0,1,IF(Dissimilarity!E20="X",1,0))</f>
        <v>1</v>
      </c>
      <c r="F17">
        <f>IF(SUM(Dissimilarity!F20)&gt;0,1,IF(Dissimilarity!F20="X",1,0))</f>
        <v>0</v>
      </c>
      <c r="G17">
        <f>IF(SUM(Dissimilarity!G20)&gt;0,1,IF(Dissimilarity!G20="X",1,0))</f>
        <v>1</v>
      </c>
      <c r="H17">
        <f>IF(SUM(Dissimilarity!H20)&gt;0,1,IF(Dissimilarity!H20="X",1,0))</f>
        <v>1</v>
      </c>
      <c r="I17">
        <f>IF(SUM(Dissimilarity!I20)&gt;0,1,IF(Dissimilarity!I20="X",1,0))</f>
        <v>0</v>
      </c>
      <c r="J17">
        <f>IF(SUM(Dissimilarity!J20)&gt;0,1,IF(Dissimilarity!J20="X",1,0))</f>
        <v>0</v>
      </c>
      <c r="K17">
        <f>IF(SUM(Dissimilarity!K20)&gt;0,1,IF(Dissimilarity!K20="X",1,0))</f>
        <v>0</v>
      </c>
      <c r="L17">
        <f>IF(SUM(Dissimilarity!L20)&gt;0,1,IF(Dissimilarity!L20="X",1,0))</f>
        <v>0</v>
      </c>
      <c r="M17">
        <f>IF(SUM(Dissimilarity!M20)&gt;0,1,IF(Dissimilarity!M20="X",1,0))</f>
        <v>0</v>
      </c>
      <c r="N17">
        <f>IF(SUM(Dissimilarity!N20)&gt;0,1,IF(Dissimilarity!N20="X",1,0))</f>
        <v>0</v>
      </c>
      <c r="O17">
        <f>IF(SUM(Dissimilarity!O20)&gt;0,1,IF(Dissimilarity!O20="X",1,0))</f>
        <v>0</v>
      </c>
      <c r="P17">
        <f>IF(SUM(Dissimilarity!P20)&gt;0,1,IF(Dissimilarity!P20="X",1,0))</f>
        <v>0</v>
      </c>
      <c r="Q17">
        <f>IF(SUM(Dissimilarity!Q20)&gt;0,1,IF(Dissimilarity!Q20="X",1,0))</f>
        <v>0</v>
      </c>
      <c r="R17">
        <f>IF(SUM(Dissimilarity!R20)&gt;0,1,IF(Dissimilarity!R20="X",1,0))</f>
        <v>0</v>
      </c>
      <c r="S17">
        <f>IF(SUM(Dissimilarity!S20)&gt;0,1,IF(Dissimilarity!S20="X",1,0))</f>
        <v>0</v>
      </c>
      <c r="T17">
        <f>IF(SUM(Dissimilarity!T20)&gt;0,1,IF(Dissimilarity!T20="X",1,0))</f>
        <v>1</v>
      </c>
      <c r="U17">
        <f>IF(SUM(Dissimilarity!U20)&gt;0,1,IF(Dissimilarity!U20="X",1,0))</f>
        <v>0</v>
      </c>
      <c r="V17">
        <f>IF(SUM(Dissimilarity!V20)&gt;0,1,IF(Dissimilarity!V20="X",1,0))</f>
        <v>0</v>
      </c>
      <c r="W17">
        <f>IF(SUM(Dissimilarity!W20)&gt;0,1,IF(Dissimilarity!W20="X",1,0))</f>
        <v>0</v>
      </c>
      <c r="X17">
        <f>IF(SUM(Dissimilarity!X20)&gt;0,1,IF(Dissimilarity!X20="X",1,0))</f>
        <v>0</v>
      </c>
      <c r="Y17">
        <f>IF(SUM(Dissimilarity!Y20)&gt;0,1,IF(Dissimilarity!Y20="X",1,0))</f>
        <v>1</v>
      </c>
      <c r="Z17">
        <f>IF(SUM(Dissimilarity!Z20)&gt;0,1,IF(Dissimilarity!Z20="X",1,0))</f>
        <v>0</v>
      </c>
      <c r="AA17">
        <f>IF(SUM(Dissimilarity!AA20)&gt;0,1,IF(Dissimilarity!AA20="X",1,0))</f>
        <v>0</v>
      </c>
      <c r="AB17">
        <f>IF(SUM(Dissimilarity!AB20)&gt;0,1,IF(Dissimilarity!AB20="X",1,0))</f>
        <v>0</v>
      </c>
      <c r="AC17">
        <f>IF(SUM(Dissimilarity!AC20)&gt;0,1,IF(Dissimilarity!AC20="X",1,0))</f>
        <v>0</v>
      </c>
      <c r="AD17">
        <f>IF(SUM(Dissimilarity!AD20)&gt;0,1,IF(Dissimilarity!AD20="X",1,0))</f>
        <v>0</v>
      </c>
      <c r="AE17">
        <f>IF(SUM(Dissimilarity!AE20)&gt;0,1,IF(Dissimilarity!AE20="X",1,0))</f>
        <v>1</v>
      </c>
      <c r="AF17">
        <f>IF(SUM(Dissimilarity!AF20)&gt;0,1,IF(Dissimilarity!AF20="X",1,0))</f>
        <v>0</v>
      </c>
      <c r="AG17">
        <f>IF(SUM(Dissimilarity!AG20)&gt;0,1,IF(Dissimilarity!AG20="X",1,0))</f>
        <v>0</v>
      </c>
      <c r="AH17">
        <f>IF(SUM(Dissimilarity!AH20)&gt;0,1,IF(Dissimilarity!AH20="X",1,0))</f>
        <v>0</v>
      </c>
      <c r="AI17">
        <f>IF(SUM(Dissimilarity!AI20)&gt;0,1,IF(Dissimilarity!AI20="X",1,0))</f>
        <v>0</v>
      </c>
      <c r="AJ17">
        <f>IF(SUM(Dissimilarity!AJ20)&gt;0,1,IF(Dissimilarity!AJ20="X",1,0))</f>
        <v>0</v>
      </c>
      <c r="AK17">
        <f>IF(SUM(Dissimilarity!AK20)&gt;0,1,IF(Dissimilarity!AK20="X",1,0))</f>
        <v>1</v>
      </c>
      <c r="AL17">
        <f>IF(SUM(Dissimilarity!AL20)&gt;0,1,IF(Dissimilarity!AL20="X",1,0))</f>
        <v>1</v>
      </c>
      <c r="AM17">
        <f>IF(SUM(Dissimilarity!AM20)&gt;0,1,IF(Dissimilarity!AM20="X",1,0))</f>
        <v>0</v>
      </c>
      <c r="AN17">
        <f>IF(SUM(Dissimilarity!AN20)&gt;0,1,IF(Dissimilarity!AN20="X",1,0))</f>
        <v>0</v>
      </c>
      <c r="AO17">
        <f>IF(SUM(Dissimilarity!AO20)&gt;0,1,IF(Dissimilarity!AO20="X",1,0))</f>
        <v>0</v>
      </c>
      <c r="AP17">
        <f>IF(SUM(Dissimilarity!AP20)&gt;0,1,IF(Dissimilarity!AP20="X",1,0))</f>
        <v>0</v>
      </c>
      <c r="AQ17">
        <f>IF(SUM(Dissimilarity!AQ20)&gt;0,1,IF(Dissimilarity!AQ20="X",1,0))</f>
        <v>0</v>
      </c>
      <c r="AR17">
        <f>IF(SUM(Dissimilarity!AR20)&gt;0,1,IF(Dissimilarity!AR20="X",1,0))</f>
        <v>0</v>
      </c>
      <c r="AS17">
        <f>IF(SUM(Dissimilarity!AS20)&gt;0,1,IF(Dissimilarity!AS20="X",1,0))</f>
        <v>0</v>
      </c>
      <c r="AT17">
        <f>IF(SUM(Dissimilarity!AT20)&gt;0,1,IF(Dissimilarity!AT20="X",1,0))</f>
        <v>0</v>
      </c>
      <c r="AU17">
        <f>IF(SUM(Dissimilarity!AU20)&gt;0,1,IF(Dissimilarity!AU20="X",1,0))</f>
        <v>0</v>
      </c>
      <c r="AV17">
        <f>IF(SUM(Dissimilarity!AV20)&gt;0,1,IF(Dissimilarity!AV20="X",1,0))</f>
        <v>0</v>
      </c>
      <c r="AW17">
        <f>IF(SUM(Dissimilarity!AW20)&gt;0,1,IF(Dissimilarity!AW20="X",1,0))</f>
        <v>1</v>
      </c>
      <c r="AX17">
        <f>IF(SUM(Dissimilarity!AX20)&gt;0,1,IF(Dissimilarity!AX20="X",1,0))</f>
        <v>0</v>
      </c>
      <c r="AY17">
        <f>IF(SUM(Dissimilarity!AY20)&gt;0,1,IF(Dissimilarity!AY20="X",1,0))</f>
        <v>0</v>
      </c>
      <c r="AZ17">
        <f>IF(SUM(Dissimilarity!AZ20)&gt;0,1,IF(Dissimilarity!AZ20="X",1,0))</f>
        <v>1</v>
      </c>
      <c r="BA17">
        <f>IF(SUM(Dissimilarity!BA20)&gt;0,1,IF(Dissimilarity!BA20="X",1,0))</f>
        <v>1</v>
      </c>
      <c r="BB17">
        <f>IF(SUM(Dissimilarity!BB20)&gt;0,1,IF(Dissimilarity!BB20="X",1,0))</f>
        <v>0</v>
      </c>
      <c r="BC17">
        <f>IF(SUM(Dissimilarity!BC20)&gt;0,1,IF(Dissimilarity!BC20="X",1,0))</f>
        <v>1</v>
      </c>
      <c r="BD17">
        <f>IF(SUM(Dissimilarity!BD20)&gt;0,1,IF(Dissimilarity!BD20="X",1,0))</f>
        <v>0</v>
      </c>
      <c r="BE17">
        <f>IF(SUM(Dissimilarity!BE20)&gt;0,1,IF(Dissimilarity!BE20="X",1,0))</f>
        <v>0</v>
      </c>
      <c r="BF17">
        <f>IF(SUM(Dissimilarity!BF20)&gt;0,1,IF(Dissimilarity!BF20="X",1,0))</f>
        <v>0</v>
      </c>
      <c r="BG17">
        <f>IF(SUM(Dissimilarity!BG20)&gt;0,1,IF(Dissimilarity!BG20="X",1,0))</f>
        <v>1</v>
      </c>
      <c r="BH17">
        <f>IF(SUM(Dissimilarity!BH20)&gt;0,1,IF(Dissimilarity!BH20="X",1,0))</f>
        <v>0</v>
      </c>
      <c r="BI17">
        <f>IF(SUM(Dissimilarity!BI20)&gt;0,1,IF(Dissimilarity!BI20="X",1,0))</f>
        <v>0</v>
      </c>
      <c r="BJ17">
        <f>IF(SUM(Dissimilarity!BJ20)&gt;0,1,IF(Dissimilarity!BJ20="X",1,0))</f>
        <v>0</v>
      </c>
      <c r="BK17">
        <f>IF(SUM(Dissimilarity!BK20)&gt;0,1,IF(Dissimilarity!BK20="X",1,0))</f>
        <v>0</v>
      </c>
      <c r="BL17">
        <f>IF(SUM(Dissimilarity!BL20)&gt;0,1,IF(Dissimilarity!BL20="X",1,0))</f>
        <v>0</v>
      </c>
      <c r="BM17">
        <f>IF(SUM(Dissimilarity!BM20)&gt;0,1,IF(Dissimilarity!BM20="X",1,0))</f>
        <v>0</v>
      </c>
      <c r="BN17">
        <f>IF(SUM(Dissimilarity!BN20)&gt;0,1,IF(Dissimilarity!BN20="X",1,0))</f>
        <v>0</v>
      </c>
      <c r="BO17">
        <f>IF(SUM(Dissimilarity!BO20)&gt;0,1,IF(Dissimilarity!BO20="X",1,0))</f>
        <v>0</v>
      </c>
      <c r="BP17">
        <f>IF(SUM(Dissimilarity!BP20)&gt;0,1,IF(Dissimilarity!BP20="X",1,0))</f>
        <v>0</v>
      </c>
      <c r="BQ17">
        <f>IF(SUM(Dissimilarity!BQ20)&gt;0,1,IF(Dissimilarity!BQ20="X",1,0))</f>
        <v>0</v>
      </c>
      <c r="BR17">
        <f>IF(SUM(Dissimilarity!BR20)&gt;0,1,IF(Dissimilarity!BR20="X",1,0))</f>
        <v>0</v>
      </c>
      <c r="BS17">
        <f>IF(SUM(Dissimilarity!BS20)&gt;0,1,IF(Dissimilarity!BS20="X",1,0))</f>
        <v>0</v>
      </c>
      <c r="BT17">
        <f>IF(SUM(Dissimilarity!BT20)&gt;0,1,IF(Dissimilarity!BT20="X",1,0))</f>
        <v>0</v>
      </c>
      <c r="BU17">
        <f>IF(SUM(Dissimilarity!BU20)&gt;0,1,IF(Dissimilarity!BU20="X",1,0))</f>
        <v>0</v>
      </c>
      <c r="BV17">
        <f>IF(SUM(Dissimilarity!BV20)&gt;0,1,IF(Dissimilarity!BV20="X",1,0))</f>
        <v>0</v>
      </c>
      <c r="BW17">
        <f>IF(SUM(Dissimilarity!BW20)&gt;0,1,IF(Dissimilarity!BW20="X",1,0))</f>
        <v>0</v>
      </c>
      <c r="BX17">
        <f>IF(SUM(Dissimilarity!BX20)&gt;0,1,IF(Dissimilarity!BX20="X",1,0))</f>
        <v>0</v>
      </c>
      <c r="BY17">
        <f>IF(SUM(Dissimilarity!BY20)&gt;0,1,IF(Dissimilarity!BY20="X",1,0))</f>
        <v>0</v>
      </c>
      <c r="BZ17">
        <f>IF(SUM(Dissimilarity!BZ20)&gt;0,1,IF(Dissimilarity!BZ20="X",1,0))</f>
        <v>0</v>
      </c>
      <c r="CA17">
        <f>IF(SUM(Dissimilarity!CA20)&gt;0,1,IF(Dissimilarity!CA20="X",1,0))</f>
        <v>0</v>
      </c>
      <c r="CB17">
        <f>IF(SUM(Dissimilarity!CB20)&gt;0,1,IF(Dissimilarity!CB20="X",1,0))</f>
        <v>0</v>
      </c>
      <c r="CC17">
        <f>IF(SUM(Dissimilarity!CC20)&gt;0,1,IF(Dissimilarity!CC20="X",1,0))</f>
        <v>0</v>
      </c>
      <c r="CD17">
        <f>IF(SUM(Dissimilarity!CD20)&gt;0,1,IF(Dissimilarity!CD20="X",1,0))</f>
        <v>0</v>
      </c>
      <c r="CE17">
        <f>IF(SUM(Dissimilarity!CE20)&gt;0,1,IF(Dissimilarity!CE20="X",1,0))</f>
        <v>0</v>
      </c>
      <c r="CF17">
        <f>IF(SUM(Dissimilarity!CF20)&gt;0,1,IF(Dissimilarity!CF20="X",1,0))</f>
        <v>0</v>
      </c>
      <c r="CG17">
        <f>IF(SUM(Dissimilarity!CG20)&gt;0,1,IF(Dissimilarity!CG20="X",1,0))</f>
        <v>0</v>
      </c>
      <c r="CH17">
        <f>IF(SUM(Dissimilarity!CH20)&gt;0,1,IF(Dissimilarity!CH20="X",1,0))</f>
        <v>0</v>
      </c>
      <c r="CI17">
        <f>IF(SUM(Dissimilarity!CI20)&gt;0,1,IF(Dissimilarity!CI20="X",1,0))</f>
        <v>0</v>
      </c>
      <c r="CJ17">
        <f>IF(SUM(Dissimilarity!CJ20)&gt;0,1,IF(Dissimilarity!CJ20="X",1,0))</f>
        <v>0</v>
      </c>
      <c r="CK17">
        <f>IF(SUM(Dissimilarity!CK20)&gt;0,1,IF(Dissimilarity!CK20="X",1,0))</f>
        <v>0</v>
      </c>
      <c r="CL17">
        <f>IF(SUM(Dissimilarity!CL20)&gt;0,1,IF(Dissimilarity!CL20="X",1,0))</f>
        <v>0</v>
      </c>
      <c r="CM17">
        <f>IF(SUM(Dissimilarity!CM20)&gt;0,1,IF(Dissimilarity!CM20="X",1,0))</f>
        <v>0</v>
      </c>
      <c r="CN17">
        <f>IF(SUM(Dissimilarity!CN20)&gt;0,1,IF(Dissimilarity!CN20="X",1,0))</f>
        <v>0</v>
      </c>
      <c r="CO17">
        <f>IF(SUM(Dissimilarity!CO20)&gt;0,1,IF(Dissimilarity!CO20="X",1,0))</f>
        <v>0</v>
      </c>
      <c r="CP17">
        <f>IF(SUM(Dissimilarity!CP20)&gt;0,1,IF(Dissimilarity!CP20="X",1,0))</f>
        <v>0</v>
      </c>
      <c r="CQ17">
        <f>IF(SUM(Dissimilarity!CQ20)&gt;0,1,IF(Dissimilarity!CQ20="X",1,0))</f>
        <v>0</v>
      </c>
      <c r="CR17">
        <f>IF(SUM(Dissimilarity!CR20)&gt;0,1,IF(Dissimilarity!CR20="X",1,0))</f>
        <v>0</v>
      </c>
      <c r="CS17">
        <f>IF(SUM(Dissimilarity!CS20)&gt;0,1,IF(Dissimilarity!CS20="X",1,0))</f>
        <v>0</v>
      </c>
      <c r="CT17">
        <f>IF(SUM(Dissimilarity!CT20)&gt;0,1,IF(Dissimilarity!CT20="X",1,0))</f>
        <v>0</v>
      </c>
      <c r="CU17">
        <f>IF(SUM(Dissimilarity!CU20)&gt;0,1,IF(Dissimilarity!CU20="X",1,0))</f>
        <v>0</v>
      </c>
      <c r="CV17">
        <f>IF(SUM(Dissimilarity!CV20)&gt;0,1,IF(Dissimilarity!CV20="X",1,0))</f>
        <v>0</v>
      </c>
      <c r="CW17">
        <f>IF(SUM(Dissimilarity!CW20)&gt;0,1,IF(Dissimilarity!CW20="X",1,0))</f>
        <v>0</v>
      </c>
      <c r="CX17">
        <f>IF(SUM(Dissimilarity!CX20)&gt;0,1,IF(Dissimilarity!CX20="X",1,0))</f>
        <v>0</v>
      </c>
      <c r="CY17">
        <f>IF(SUM(Dissimilarity!CY20)&gt;0,1,IF(Dissimilarity!CY20="X",1,0))</f>
        <v>0</v>
      </c>
      <c r="CZ17">
        <f>IF(SUM(Dissimilarity!CZ20)&gt;0,1,IF(Dissimilarity!CZ20="X",1,0))</f>
        <v>0</v>
      </c>
      <c r="DA17">
        <f>IF(SUM(Dissimilarity!DA20)&gt;0,1,IF(Dissimilarity!DA20="X",1,0))</f>
        <v>0</v>
      </c>
      <c r="DB17">
        <f>IF(SUM(Dissimilarity!DB20)&gt;0,1,IF(Dissimilarity!DB20="X",1,0))</f>
        <v>0</v>
      </c>
      <c r="DC17">
        <f>IF(SUM(Dissimilarity!DC20)&gt;0,1,IF(Dissimilarity!DC20="X",1,0))</f>
        <v>0</v>
      </c>
      <c r="DD17">
        <f>IF(SUM(Dissimilarity!DD20)&gt;0,1,IF(Dissimilarity!DD20="X",1,0))</f>
        <v>0</v>
      </c>
      <c r="DE17">
        <f>IF(SUM(Dissimilarity!DE20)&gt;0,1,IF(Dissimilarity!DE20="X",1,0))</f>
        <v>0</v>
      </c>
      <c r="DF17">
        <f>IF(SUM(Dissimilarity!DF20)&gt;0,1,IF(Dissimilarity!DF20="X",1,0))</f>
        <v>0</v>
      </c>
      <c r="DG17">
        <f>IF(SUM(Dissimilarity!DG20)&gt;0,1,IF(Dissimilarity!DG20="X",1,0))</f>
        <v>0</v>
      </c>
      <c r="DH17">
        <f>IF(SUM(Dissimilarity!DH20)&gt;0,1,IF(Dissimilarity!DH20="X",1,0))</f>
        <v>0</v>
      </c>
      <c r="DI17">
        <f>IF(SUM(Dissimilarity!DI20)&gt;0,1,IF(Dissimilarity!DI20="X",1,0))</f>
        <v>0</v>
      </c>
      <c r="DJ17">
        <f>IF(SUM(Dissimilarity!DJ20)&gt;0,1,IF(Dissimilarity!DJ20="X",1,0))</f>
        <v>0</v>
      </c>
      <c r="DK17">
        <f>IF(SUM(Dissimilarity!DK20)&gt;0,1,IF(Dissimilarity!DK20="X",1,0))</f>
        <v>0</v>
      </c>
      <c r="DL17">
        <f>IF(SUM(Dissimilarity!DL20)&gt;0,1,IF(Dissimilarity!DL20="X",1,0))</f>
        <v>0</v>
      </c>
      <c r="DM17">
        <f>IF(SUM(Dissimilarity!DM20)&gt;0,1,IF(Dissimilarity!DM20="X",1,0))</f>
        <v>0</v>
      </c>
      <c r="DN17">
        <f>IF(SUM(Dissimilarity!DN20)&gt;0,1,IF(Dissimilarity!DN20="X",1,0))</f>
        <v>0</v>
      </c>
      <c r="DO17">
        <f>IF(SUM(Dissimilarity!DO20)&gt;0,1,IF(Dissimilarity!DO20="X",1,0))</f>
        <v>0</v>
      </c>
      <c r="DP17">
        <f>IF(SUM(Dissimilarity!DP20)&gt;0,1,IF(Dissimilarity!DP20="X",1,0))</f>
        <v>0</v>
      </c>
      <c r="DQ17">
        <f>IF(SUM(Dissimilarity!DQ20)&gt;0,1,IF(Dissimilarity!DQ20="X",1,0))</f>
        <v>0</v>
      </c>
      <c r="DR17">
        <f>IF(SUM(Dissimilarity!DR20)&gt;0,1,IF(Dissimilarity!DR20="X",1,0))</f>
        <v>0</v>
      </c>
      <c r="DS17">
        <f>IF(SUM(Dissimilarity!DS20)&gt;0,1,IF(Dissimilarity!DS20="X",1,0))</f>
        <v>0</v>
      </c>
      <c r="DT17">
        <f>IF(SUM(Dissimilarity!DT20)&gt;0,1,IF(Dissimilarity!DT20="X",1,0))</f>
        <v>0</v>
      </c>
      <c r="DU17">
        <f>IF(SUM(Dissimilarity!DU20)&gt;0,1,IF(Dissimilarity!DU20="X",1,0))</f>
        <v>0</v>
      </c>
      <c r="DV17">
        <f>IF(SUM(Dissimilarity!DV20)&gt;0,1,IF(Dissimilarity!DV20="X",1,0))</f>
        <v>0</v>
      </c>
      <c r="DW17">
        <f>IF(SUM(Dissimilarity!DW20)&gt;0,1,IF(Dissimilarity!DW20="X",1,0))</f>
        <v>0</v>
      </c>
      <c r="DX17">
        <f>IF(SUM(Dissimilarity!DX20)&gt;0,1,IF(Dissimilarity!DX20="X",1,0))</f>
        <v>0</v>
      </c>
      <c r="DY17">
        <f>IF(SUM(Dissimilarity!DY20)&gt;0,1,IF(Dissimilarity!DY20="X",1,0))</f>
        <v>0</v>
      </c>
      <c r="DZ17">
        <f>IF(SUM(Dissimilarity!DZ20)&gt;0,1,IF(Dissimilarity!DZ20="X",1,0))</f>
        <v>0</v>
      </c>
      <c r="EA17">
        <f>IF(SUM(Dissimilarity!EA20)&gt;0,1,IF(Dissimilarity!EA20="X",1,0))</f>
        <v>0</v>
      </c>
      <c r="EB17">
        <f>IF(SUM(Dissimilarity!EB20)&gt;0,1,IF(Dissimilarity!EB20="X",1,0))</f>
        <v>0</v>
      </c>
      <c r="EC17">
        <f>IF(SUM(Dissimilarity!EC20)&gt;0,1,IF(Dissimilarity!EC20="X",1,0))</f>
        <v>0</v>
      </c>
      <c r="ED17">
        <f>IF(SUM(Dissimilarity!ED20)&gt;0,1,IF(Dissimilarity!ED20="X",1,0))</f>
        <v>0</v>
      </c>
      <c r="EE17">
        <f>IF(SUM(Dissimilarity!EE20)&gt;0,1,IF(Dissimilarity!EE20="X",1,0))</f>
        <v>0</v>
      </c>
      <c r="EF17">
        <f>IF(SUM(Dissimilarity!EF20)&gt;0,1,IF(Dissimilarity!EF20="X",1,0))</f>
        <v>0</v>
      </c>
      <c r="EG17">
        <f>IF(SUM(Dissimilarity!EG20)&gt;0,1,IF(Dissimilarity!EG20="X",1,0))</f>
        <v>0</v>
      </c>
      <c r="EH17">
        <f>IF(SUM(Dissimilarity!EH20)&gt;0,1,IF(Dissimilarity!EH20="X",1,0))</f>
        <v>0</v>
      </c>
      <c r="EI17">
        <f>IF(SUM(Dissimilarity!EI20)&gt;0,1,IF(Dissimilarity!EI20="X",1,0))</f>
        <v>0</v>
      </c>
      <c r="EJ17">
        <f>IF(SUM(Dissimilarity!EJ20)&gt;0,1,IF(Dissimilarity!EJ20="X",1,0))</f>
        <v>0</v>
      </c>
      <c r="EK17">
        <f>IF(SUM(Dissimilarity!EK20)&gt;0,1,IF(Dissimilarity!EK20="X",1,0))</f>
        <v>0</v>
      </c>
      <c r="EL17">
        <f>IF(SUM(Dissimilarity!EL20)&gt;0,1,IF(Dissimilarity!EL20="X",1,0))</f>
        <v>0</v>
      </c>
      <c r="EM17">
        <f>IF(SUM(Dissimilarity!EM20)&gt;0,1,IF(Dissimilarity!EM20="X",1,0))</f>
        <v>0</v>
      </c>
      <c r="EN17">
        <f>IF(SUM(Dissimilarity!EN20)&gt;0,1,IF(Dissimilarity!EN20="X",1,0))</f>
        <v>0</v>
      </c>
      <c r="EO17">
        <f>IF(SUM(Dissimilarity!EO20)&gt;0,1,IF(Dissimilarity!EO20="X",1,0))</f>
        <v>0</v>
      </c>
      <c r="EP17">
        <f>IF(SUM(Dissimilarity!EP20)&gt;0,1,IF(Dissimilarity!EP20="X",1,0))</f>
        <v>0</v>
      </c>
      <c r="EQ17">
        <f>IF(SUM(Dissimilarity!EQ20)&gt;0,1,IF(Dissimilarity!EQ20="X",1,0))</f>
        <v>0</v>
      </c>
      <c r="ER17">
        <f>IF(SUM(Dissimilarity!ER20)&gt;0,1,IF(Dissimilarity!ER20="X",1,0))</f>
        <v>0</v>
      </c>
      <c r="ES17">
        <f>IF(SUM(Dissimilarity!ES20)&gt;0,1,IF(Dissimilarity!ES20="X",1,0))</f>
        <v>0</v>
      </c>
      <c r="ET17">
        <f>IF(SUM(Dissimilarity!ET20)&gt;0,1,IF(Dissimilarity!ET20="X",1,0))</f>
        <v>0</v>
      </c>
      <c r="EU17">
        <f>IF(SUM(Dissimilarity!EU20)&gt;0,1,IF(Dissimilarity!EU20="X",1,0))</f>
        <v>0</v>
      </c>
      <c r="EV17">
        <f>IF(SUM(Dissimilarity!EV20)&gt;0,1,IF(Dissimilarity!EV20="X",1,0))</f>
        <v>0</v>
      </c>
      <c r="EW17">
        <f>IF(SUM(Dissimilarity!EW20)&gt;0,1,IF(Dissimilarity!EW20="X",1,0))</f>
        <v>0</v>
      </c>
      <c r="EX17">
        <f>IF(SUM(Dissimilarity!EX20)&gt;0,1,IF(Dissimilarity!EX20="X",1,0))</f>
        <v>0</v>
      </c>
      <c r="EY17">
        <f>IF(SUM(Dissimilarity!EY20)&gt;0,1,IF(Dissimilarity!EY20="X",1,0))</f>
        <v>0</v>
      </c>
      <c r="EZ17">
        <f>IF(SUM(Dissimilarity!EZ20)&gt;0,1,IF(Dissimilarity!EZ20="X",1,0))</f>
        <v>0</v>
      </c>
      <c r="FA17">
        <f>IF(SUM(Dissimilarity!FA20)&gt;0,1,IF(Dissimilarity!FA20="X",1,0))</f>
        <v>0</v>
      </c>
      <c r="FB17">
        <f>IF(SUM(Dissimilarity!FB20)&gt;0,1,IF(Dissimilarity!FB20="X",1,0))</f>
        <v>0</v>
      </c>
      <c r="FC17">
        <f>IF(SUM(Dissimilarity!FC20)&gt;0,1,IF(Dissimilarity!FC20="X",1,0))</f>
        <v>1</v>
      </c>
      <c r="FD17">
        <f>IF(SUM(Dissimilarity!FD20)&gt;0,1,IF(Dissimilarity!FD20="X",1,0))</f>
        <v>1</v>
      </c>
      <c r="FE17">
        <f>IF(SUM(Dissimilarity!FE20)&gt;0,1,IF(Dissimilarity!FE20="X",1,0))</f>
        <v>0</v>
      </c>
      <c r="FF17">
        <f>IF(SUM(Dissimilarity!FF20)&gt;0,1,IF(Dissimilarity!FF20="X",1,0))</f>
        <v>0</v>
      </c>
      <c r="FG17">
        <f>IF(SUM(Dissimilarity!FG20)&gt;0,1,IF(Dissimilarity!FG20="X",1,0))</f>
        <v>0</v>
      </c>
      <c r="FH17">
        <f>IF(SUM(Dissimilarity!FH20)&gt;0,1,IF(Dissimilarity!FH20="X",1,0))</f>
        <v>0</v>
      </c>
      <c r="FI17">
        <f>IF(SUM(Dissimilarity!FI20)&gt;0,1,IF(Dissimilarity!FI20="X",1,0))</f>
        <v>1</v>
      </c>
      <c r="FJ17">
        <f>IF(SUM(Dissimilarity!FJ20)&gt;0,1,IF(Dissimilarity!FJ20="X",1,0))</f>
        <v>1</v>
      </c>
      <c r="FK17">
        <f>IF(SUM(Dissimilarity!FK20)&gt;0,1,IF(Dissimilarity!FK20="X",1,0))</f>
        <v>1</v>
      </c>
      <c r="FL17">
        <f>IF(SUM(Dissimilarity!FL20)&gt;0,1,IF(Dissimilarity!FL20="X",1,0))</f>
        <v>0</v>
      </c>
      <c r="FM17">
        <f>IF(SUM(Dissimilarity!FM20)&gt;0,1,IF(Dissimilarity!FM20="X",1,0))</f>
        <v>1</v>
      </c>
      <c r="FN17">
        <f>IF(SUM(Dissimilarity!FN20)&gt;0,1,IF(Dissimilarity!FN20="X",1,0))</f>
        <v>1</v>
      </c>
      <c r="FO17">
        <f>IF(SUM(Dissimilarity!FO20)&gt;0,1,IF(Dissimilarity!FO20="X",1,0))</f>
        <v>1</v>
      </c>
      <c r="FP17">
        <f>IF(SUM(Dissimilarity!FP20)&gt;0,1,IF(Dissimilarity!FP20="X",1,0))</f>
        <v>1</v>
      </c>
      <c r="FQ17">
        <f>IF(SUM(Dissimilarity!FQ20)&gt;0,1,IF(Dissimilarity!FQ20="X",1,0))</f>
        <v>0</v>
      </c>
      <c r="FR17">
        <f>IF(SUM(Dissimilarity!FR20)&gt;0,1,IF(Dissimilarity!FR20="X",1,0))</f>
        <v>0</v>
      </c>
      <c r="FS17">
        <f>IF(SUM(Dissimilarity!FS20)&gt;0,1,IF(Dissimilarity!FS20="X",1,0))</f>
        <v>0</v>
      </c>
      <c r="FT17">
        <f>IF(SUM(Dissimilarity!FT20)&gt;0,1,IF(Dissimilarity!FT20="X",1,0))</f>
        <v>1</v>
      </c>
      <c r="FU17">
        <f>IF(SUM(Dissimilarity!FU20)&gt;0,1,IF(Dissimilarity!FU20="X",1,0))</f>
        <v>0</v>
      </c>
      <c r="FV17">
        <f>IF(SUM(Dissimilarity!FV20)&gt;0,1,IF(Dissimilarity!FV20="X",1,0))</f>
        <v>0</v>
      </c>
      <c r="FW17">
        <f>IF(SUM(Dissimilarity!FW20)&gt;0,1,IF(Dissimilarity!FW20="X",1,0))</f>
        <v>0</v>
      </c>
      <c r="FX17">
        <f>IF(SUM(Dissimilarity!FX20)&gt;0,1,IF(Dissimilarity!FX20="X",1,0))</f>
        <v>0</v>
      </c>
      <c r="FY17">
        <f>IF(SUM(Dissimilarity!FY20)&gt;0,1,IF(Dissimilarity!FY20="X",1,0))</f>
        <v>0</v>
      </c>
      <c r="FZ17">
        <f>IF(SUM(Dissimilarity!FZ20)&gt;0,1,IF(Dissimilarity!FZ20="X",1,0))</f>
        <v>0</v>
      </c>
      <c r="GA17">
        <f>IF(SUM(Dissimilarity!GA20)&gt;0,1,IF(Dissimilarity!GA20="X",1,0))</f>
        <v>0</v>
      </c>
      <c r="GB17">
        <f>IF(SUM(Dissimilarity!GB20)&gt;0,1,IF(Dissimilarity!GB20="X",1,0))</f>
        <v>0</v>
      </c>
      <c r="GC17">
        <f>IF(SUM(Dissimilarity!GC20)&gt;0,1,IF(Dissimilarity!GC20="X",1,0))</f>
        <v>0</v>
      </c>
      <c r="GD17">
        <f>IF(SUM(Dissimilarity!GD20)&gt;0,1,IF(Dissimilarity!GD20="X",1,0))</f>
        <v>1</v>
      </c>
      <c r="GE17">
        <f>IF(SUM(Dissimilarity!GE20)&gt;0,1,IF(Dissimilarity!GE20="X",1,0))</f>
        <v>1</v>
      </c>
      <c r="GF17">
        <f>IF(SUM(Dissimilarity!GF20)&gt;0,1,IF(Dissimilarity!GF20="X",1,0))</f>
        <v>0</v>
      </c>
      <c r="GG17">
        <f>IF(SUM(Dissimilarity!GG20)&gt;0,1,IF(Dissimilarity!GG20="X",1,0))</f>
        <v>1</v>
      </c>
      <c r="GH17">
        <f>IF(SUM(Dissimilarity!GH20)&gt;0,1,IF(Dissimilarity!GH20="X",1,0))</f>
        <v>0</v>
      </c>
      <c r="GI17">
        <f>IF(SUM(Dissimilarity!GI20)&gt;0,1,IF(Dissimilarity!GI20="X",1,0))</f>
        <v>0</v>
      </c>
      <c r="GJ17">
        <f>IF(SUM(Dissimilarity!GJ20)&gt;0,1,IF(Dissimilarity!GJ20="X",1,0))</f>
        <v>0</v>
      </c>
      <c r="GK17">
        <f>IF(SUM(Dissimilarity!GK20)&gt;0,1,IF(Dissimilarity!GK20="X",1,0))</f>
        <v>1</v>
      </c>
      <c r="GL17">
        <f>IF(SUM(Dissimilarity!GL20)&gt;0,1,IF(Dissimilarity!GL20="X",1,0))</f>
        <v>1</v>
      </c>
      <c r="GM17">
        <f>IF(SUM(Dissimilarity!GM20)&gt;0,1,IF(Dissimilarity!GM20="X",1,0))</f>
        <v>0</v>
      </c>
      <c r="GN17">
        <f>IF(SUM(Dissimilarity!GN20)&gt;0,1,IF(Dissimilarity!GN20="X",1,0))</f>
        <v>1</v>
      </c>
      <c r="GO17">
        <f>IF(SUM(Dissimilarity!GO20)&gt;0,1,IF(Dissimilarity!GO20="X",1,0))</f>
        <v>1</v>
      </c>
      <c r="GP17">
        <f>IF(SUM(Dissimilarity!GP20)&gt;0,1,IF(Dissimilarity!GP20="X",1,0))</f>
        <v>1</v>
      </c>
      <c r="GQ17">
        <f>IF(SUM(Dissimilarity!GQ20)&gt;0,1,IF(Dissimilarity!GQ20="X",1,0))</f>
        <v>0</v>
      </c>
      <c r="GR17">
        <f>IF(SUM(Dissimilarity!GR20)&gt;0,1,IF(Dissimilarity!GR20="X",1,0))</f>
        <v>1</v>
      </c>
      <c r="GS17">
        <f>IF(SUM(Dissimilarity!GS20)&gt;0,1,IF(Dissimilarity!GS20="X",1,0))</f>
        <v>0</v>
      </c>
      <c r="GT17">
        <f>IF(SUM(Dissimilarity!GT20)&gt;0,1,IF(Dissimilarity!GT20="X",1,0))</f>
        <v>0</v>
      </c>
      <c r="GU17">
        <f>IF(SUM(Dissimilarity!GU20)&gt;0,1,IF(Dissimilarity!GU20="X",1,0))</f>
        <v>0</v>
      </c>
      <c r="GV17">
        <f>IF(SUM(Dissimilarity!GV20)&gt;0,1,IF(Dissimilarity!GV20="X",1,0))</f>
        <v>0</v>
      </c>
      <c r="GW17">
        <f>IF(SUM(Dissimilarity!GW20)&gt;0,1,IF(Dissimilarity!GW20="X",1,0))</f>
        <v>0</v>
      </c>
      <c r="GX17">
        <f>IF(SUM(Dissimilarity!GX20)&gt;0,1,IF(Dissimilarity!GX20="X",1,0))</f>
        <v>0</v>
      </c>
      <c r="GY17">
        <f>IF(SUM(Dissimilarity!GY20)&gt;0,1,IF(Dissimilarity!GY20="X",1,0))</f>
        <v>0</v>
      </c>
      <c r="GZ17">
        <f>IF(SUM(Dissimilarity!GZ20)&gt;0,1,IF(Dissimilarity!GZ20="X",1,0))</f>
        <v>0</v>
      </c>
      <c r="HA17">
        <f>IF(SUM(Dissimilarity!HA20)&gt;0,1,IF(Dissimilarity!HA20="X",1,0))</f>
        <v>0</v>
      </c>
      <c r="HB17">
        <f>IF(SUM(Dissimilarity!HB20)&gt;0,1,IF(Dissimilarity!HB20="X",1,0))</f>
        <v>0</v>
      </c>
      <c r="HC17">
        <f>IF(SUM(Dissimilarity!HC20)&gt;0,1,IF(Dissimilarity!HC20="X",1,0))</f>
        <v>1</v>
      </c>
      <c r="HD17">
        <f>IF(SUM(Dissimilarity!HD20)&gt;0,1,IF(Dissimilarity!HD20="X",1,0))</f>
        <v>0</v>
      </c>
      <c r="HE17">
        <f>IF(SUM(Dissimilarity!HE20)&gt;0,1,IF(Dissimilarity!HE20="X",1,0))</f>
        <v>0</v>
      </c>
      <c r="HF17">
        <f>IF(SUM(Dissimilarity!HF20)&gt;0,1,IF(Dissimilarity!HF20="X",1,0))</f>
        <v>0</v>
      </c>
      <c r="HG17">
        <f>IF(SUM(Dissimilarity!HG20)&gt;0,1,IF(Dissimilarity!HG20="X",1,0))</f>
        <v>0</v>
      </c>
      <c r="HH17">
        <f>IF(SUM(Dissimilarity!HH20)&gt;0,1,IF(Dissimilarity!HH20="X",1,0))</f>
        <v>1</v>
      </c>
      <c r="HI17">
        <f>IF(SUM(Dissimilarity!HI20)&gt;0,1,IF(Dissimilarity!HI20="X",1,0))</f>
        <v>0</v>
      </c>
      <c r="HJ17">
        <f>IF(SUM(Dissimilarity!HJ20)&gt;0,1,IF(Dissimilarity!HJ20="X",1,0))</f>
        <v>1</v>
      </c>
      <c r="HK17">
        <f>IF(SUM(Dissimilarity!HK20)&gt;0,1,IF(Dissimilarity!HK20="X",1,0))</f>
        <v>0</v>
      </c>
      <c r="HL17">
        <f>IF(SUM(Dissimilarity!HL20)&gt;0,1,IF(Dissimilarity!HL20="X",1,0))</f>
        <v>0</v>
      </c>
      <c r="HM17">
        <f>IF(SUM(Dissimilarity!HM20)&gt;0,1,IF(Dissimilarity!HM20="X",1,0))</f>
        <v>1</v>
      </c>
      <c r="HN17">
        <f>IF(SUM(Dissimilarity!HN20)&gt;0,1,IF(Dissimilarity!HN20="X",1,0))</f>
        <v>1</v>
      </c>
      <c r="HO17">
        <f>IF(SUM(Dissimilarity!HO20)&gt;0,1,IF(Dissimilarity!HO20="X",1,0))</f>
        <v>0</v>
      </c>
      <c r="HP17">
        <f>IF(SUM(Dissimilarity!HP20)&gt;0,1,IF(Dissimilarity!HP20="X",1,0))</f>
        <v>0</v>
      </c>
      <c r="HQ17">
        <f>IF(SUM(Dissimilarity!HQ20)&gt;0,1,IF(Dissimilarity!HQ20="X",1,0))</f>
        <v>0</v>
      </c>
      <c r="HR17">
        <f>IF(SUM(Dissimilarity!HR20)&gt;0,1,IF(Dissimilarity!HR20="X",1,0))</f>
        <v>0</v>
      </c>
      <c r="HS17">
        <f>IF(SUM(Dissimilarity!HS20)&gt;0,1,IF(Dissimilarity!HS20="X",1,0))</f>
        <v>1</v>
      </c>
      <c r="HT17">
        <f>IF(SUM(Dissimilarity!HT20)&gt;0,1,IF(Dissimilarity!HT20="X",1,0))</f>
        <v>0</v>
      </c>
      <c r="HU17">
        <f>IF(SUM(Dissimilarity!HU20)&gt;0,1,IF(Dissimilarity!HU20="X",1,0))</f>
        <v>0</v>
      </c>
      <c r="HV17">
        <f>IF(SUM(Dissimilarity!HV20)&gt;0,1,IF(Dissimilarity!HV20="X",1,0))</f>
        <v>0</v>
      </c>
      <c r="HW17">
        <f>IF(SUM(Dissimilarity!HW20)&gt;0,1,IF(Dissimilarity!HW20="X",1,0))</f>
        <v>0</v>
      </c>
      <c r="HX17">
        <f>IF(SUM(Dissimilarity!HX20)&gt;0,1,IF(Dissimilarity!HX20="X",1,0))</f>
        <v>0</v>
      </c>
      <c r="HY17">
        <f>IF(SUM(Dissimilarity!HY20)&gt;0,1,IF(Dissimilarity!HY20="X",1,0))</f>
        <v>0</v>
      </c>
      <c r="HZ17">
        <f>IF(SUM(Dissimilarity!HZ20)&gt;0,1,IF(Dissimilarity!HZ20="X",1,0))</f>
        <v>0</v>
      </c>
      <c r="IA17">
        <f>IF(SUM(Dissimilarity!IA20)&gt;0,1,IF(Dissimilarity!IA20="X",1,0))</f>
        <v>0</v>
      </c>
      <c r="IB17">
        <f>IF(SUM(Dissimilarity!IB20)&gt;0,1,IF(Dissimilarity!IB20="X",1,0))</f>
        <v>1</v>
      </c>
      <c r="IC17">
        <f>IF(SUM(Dissimilarity!IC20)&gt;0,1,IF(Dissimilarity!IC20="X",1,0))</f>
        <v>0</v>
      </c>
      <c r="ID17">
        <f>IF(SUM(Dissimilarity!ID20)&gt;0,1,IF(Dissimilarity!ID20="X",1,0))</f>
        <v>0</v>
      </c>
      <c r="IE17">
        <f>IF(SUM(Dissimilarity!IE20)&gt;0,1,IF(Dissimilarity!IE20="X",1,0))</f>
        <v>0</v>
      </c>
      <c r="IF17">
        <f>IF(SUM(Dissimilarity!IF20)&gt;0,1,IF(Dissimilarity!IF20="X",1,0))</f>
        <v>1</v>
      </c>
      <c r="IG17">
        <f>IF(SUM(Dissimilarity!IG20)&gt;0,1,IF(Dissimilarity!IG20="X",1,0))</f>
        <v>0</v>
      </c>
      <c r="IH17">
        <f>IF(SUM(Dissimilarity!IH20)&gt;0,1,IF(Dissimilarity!IH20="X",1,0))</f>
        <v>1</v>
      </c>
      <c r="II17">
        <f>IF(SUM(Dissimilarity!II20)&gt;0,1,IF(Dissimilarity!II20="X",1,0))</f>
        <v>1</v>
      </c>
      <c r="IJ17">
        <f>IF(SUM(Dissimilarity!IJ20)&gt;0,1,IF(Dissimilarity!IJ20="X",1,0))</f>
        <v>0</v>
      </c>
      <c r="IK17">
        <f>IF(SUM(Dissimilarity!IK20)&gt;0,1,IF(Dissimilarity!IK20="X",1,0))</f>
        <v>0</v>
      </c>
      <c r="IL17">
        <f>IF(SUM(Dissimilarity!IL20)&gt;0,1,IF(Dissimilarity!IL20="X",1,0))</f>
        <v>0</v>
      </c>
      <c r="IM17">
        <f>IF(SUM(Dissimilarity!IM20)&gt;0,1,IF(Dissimilarity!IM20="X",1,0))</f>
        <v>0</v>
      </c>
      <c r="IN17">
        <f>IF(SUM(Dissimilarity!IN20)&gt;0,1,IF(Dissimilarity!IN20="X",1,0))</f>
        <v>0</v>
      </c>
      <c r="IO17">
        <f>IF(SUM(Dissimilarity!IO20)&gt;0,1,IF(Dissimilarity!IO20="X",1,0))</f>
        <v>0</v>
      </c>
      <c r="IP17">
        <f>IF(SUM(Dissimilarity!IP20)&gt;0,1,IF(Dissimilarity!IP20="X",1,0))</f>
        <v>1</v>
      </c>
      <c r="IQ17">
        <f>IF(SUM(Dissimilarity!IQ20)&gt;0,1,IF(Dissimilarity!IQ20="X",1,0))</f>
        <v>0</v>
      </c>
      <c r="IR17">
        <f>IF(SUM(Dissimilarity!IR20)&gt;0,1,IF(Dissimilarity!IR20="X",1,0))</f>
        <v>0</v>
      </c>
      <c r="IS17">
        <f>IF(SUM(Dissimilarity!IS20)&gt;0,1,IF(Dissimilarity!IS20="X",1,0))</f>
        <v>0</v>
      </c>
      <c r="IT17">
        <f>IF(SUM(Dissimilarity!IT20)&gt;0,1,IF(Dissimilarity!IT20="X",1,0))</f>
        <v>0</v>
      </c>
      <c r="IU17">
        <f>IF(SUM(Dissimilarity!IU20)&gt;0,1,IF(Dissimilarity!IU20="X",1,0))</f>
        <v>1</v>
      </c>
      <c r="IV17">
        <f>IF(SUM(Dissimilarity!IV20)&gt;0,1,IF(Dissimilarity!IV20="X",1,0))</f>
        <v>0</v>
      </c>
      <c r="IW17">
        <f>IF(SUM(Dissimilarity!IW20)&gt;0,1,IF(Dissimilarity!IW20="X",1,0))</f>
        <v>0</v>
      </c>
      <c r="IX17">
        <f>IF(SUM(Dissimilarity!IX20)&gt;0,1,IF(Dissimilarity!IX20="X",1,0))</f>
        <v>0</v>
      </c>
      <c r="IY17">
        <f>IF(SUM(Dissimilarity!IY20)&gt;0,1,IF(Dissimilarity!IY20="X",1,0))</f>
        <v>0</v>
      </c>
      <c r="IZ17">
        <f>IF(SUM(Dissimilarity!IZ20)&gt;0,1,IF(Dissimilarity!IZ20="X",1,0))</f>
        <v>0</v>
      </c>
      <c r="JA17">
        <f>IF(SUM(Dissimilarity!JA20)&gt;0,1,IF(Dissimilarity!JA20="X",1,0))</f>
        <v>0</v>
      </c>
      <c r="JB17">
        <f>IF(SUM(Dissimilarity!JB20)&gt;0,1,IF(Dissimilarity!JB20="X",1,0))</f>
        <v>0</v>
      </c>
      <c r="JC17">
        <f>IF(SUM(Dissimilarity!JC20)&gt;0,1,IF(Dissimilarity!JC20="X",1,0))</f>
        <v>0</v>
      </c>
      <c r="JD17">
        <f>IF(SUM(Dissimilarity!JD20)&gt;0,1,IF(Dissimilarity!JD20="X",1,0))</f>
        <v>0</v>
      </c>
      <c r="JE17">
        <f>IF(SUM(Dissimilarity!JE20)&gt;0,1,IF(Dissimilarity!JE20="X",1,0))</f>
        <v>1</v>
      </c>
      <c r="JF17">
        <f>IF(SUM(Dissimilarity!JF20)&gt;0,1,IF(Dissimilarity!JF20="X",1,0))</f>
        <v>1</v>
      </c>
      <c r="JG17">
        <f>IF(SUM(Dissimilarity!JG20)&gt;0,1,IF(Dissimilarity!JG20="X",1,0))</f>
        <v>0</v>
      </c>
      <c r="JH17">
        <f>IF(SUM(Dissimilarity!JH20)&gt;0,1,IF(Dissimilarity!JH20="X",1,0))</f>
        <v>0</v>
      </c>
      <c r="JI17">
        <f>IF(SUM(Dissimilarity!JI20)&gt;0,1,IF(Dissimilarity!JI20="X",1,0))</f>
        <v>1</v>
      </c>
      <c r="JJ17">
        <f>IF(SUM(Dissimilarity!JJ20)&gt;0,1,IF(Dissimilarity!JJ20="X",1,0))</f>
        <v>0</v>
      </c>
      <c r="JK17">
        <f>IF(SUM(Dissimilarity!JK20)&gt;0,1,IF(Dissimilarity!JK20="X",1,0))</f>
        <v>0</v>
      </c>
      <c r="JL17">
        <f>IF(SUM(Dissimilarity!JL20)&gt;0,1,IF(Dissimilarity!JL20="X",1,0))</f>
        <v>0</v>
      </c>
      <c r="JM17">
        <f>IF(SUM(Dissimilarity!JM20)&gt;0,1,IF(Dissimilarity!JM20="X",1,0))</f>
        <v>0</v>
      </c>
      <c r="JN17">
        <f>IF(SUM(Dissimilarity!JN20)&gt;0,1,IF(Dissimilarity!JN20="X",1,0))</f>
        <v>0</v>
      </c>
      <c r="JO17">
        <f>IF(SUM(Dissimilarity!JO20)&gt;0,1,IF(Dissimilarity!JO20="X",1,0))</f>
        <v>0</v>
      </c>
      <c r="JP17">
        <f>IF(SUM(Dissimilarity!JP20)&gt;0,1,IF(Dissimilarity!JP20="X",1,0))</f>
        <v>0</v>
      </c>
      <c r="JQ17">
        <f>IF(SUM(Dissimilarity!JQ20)&gt;0,1,IF(Dissimilarity!JQ20="X",1,0))</f>
        <v>0</v>
      </c>
      <c r="JR17">
        <f>IF(SUM(Dissimilarity!JR20)&gt;0,1,IF(Dissimilarity!JR20="X",1,0))</f>
        <v>0</v>
      </c>
      <c r="JS17">
        <f>IF(SUM(Dissimilarity!JS20)&gt;0,1,IF(Dissimilarity!JS20="X",1,0))</f>
        <v>0</v>
      </c>
      <c r="JT17">
        <f>IF(SUM(Dissimilarity!JT20)&gt;0,1,IF(Dissimilarity!JT20="X",1,0))</f>
        <v>1</v>
      </c>
      <c r="JU17">
        <f>IF(SUM(Dissimilarity!JU20)&gt;0,1,IF(Dissimilarity!JU20="X",1,0))</f>
        <v>0</v>
      </c>
      <c r="JV17">
        <f>IF(SUM(Dissimilarity!JV20)&gt;0,1,IF(Dissimilarity!JV20="X",1,0))</f>
        <v>1</v>
      </c>
      <c r="JW17">
        <f>IF(SUM(Dissimilarity!JW20)&gt;0,1,IF(Dissimilarity!JW20="X",1,0))</f>
        <v>1</v>
      </c>
      <c r="JX17">
        <f>IF(SUM(Dissimilarity!JX20)&gt;0,1,IF(Dissimilarity!JX20="X",1,0))</f>
        <v>0</v>
      </c>
      <c r="JY17">
        <f>IF(SUM(Dissimilarity!JY20)&gt;0,1,IF(Dissimilarity!JY20="X",1,0))</f>
        <v>0</v>
      </c>
      <c r="JZ17">
        <f>IF(SUM(Dissimilarity!JZ20)&gt;0,1,IF(Dissimilarity!JZ20="X",1,0))</f>
        <v>0</v>
      </c>
      <c r="KA17">
        <f>IF(SUM(Dissimilarity!KA20)&gt;0,1,IF(Dissimilarity!KA20="X",1,0))</f>
        <v>0</v>
      </c>
      <c r="KB17">
        <f>IF(SUM(Dissimilarity!KB20)&gt;0,1,IF(Dissimilarity!KB20="X",1,0))</f>
        <v>1</v>
      </c>
      <c r="KC17">
        <f>IF(SUM(Dissimilarity!KC20)&gt;0,1,IF(Dissimilarity!KC20="X",1,0))</f>
        <v>0</v>
      </c>
      <c r="KD17">
        <f>IF(SUM(Dissimilarity!KD20)&gt;0,1,IF(Dissimilarity!KD20="X",1,0))</f>
        <v>1</v>
      </c>
      <c r="KE17">
        <f>IF(SUM(Dissimilarity!KE20)&gt;0,1,IF(Dissimilarity!KE20="X",1,0))</f>
        <v>0</v>
      </c>
      <c r="KF17">
        <f>IF(SUM(Dissimilarity!KF20)&gt;0,1,IF(Dissimilarity!KF20="X",1,0))</f>
        <v>0</v>
      </c>
      <c r="KG17">
        <f>IF(SUM(Dissimilarity!KG20)&gt;0,1,IF(Dissimilarity!KG20="X",1,0))</f>
        <v>0</v>
      </c>
      <c r="KH17">
        <f>IF(SUM(Dissimilarity!KH20)&gt;0,1,IF(Dissimilarity!KH20="X",1,0))</f>
        <v>0</v>
      </c>
      <c r="KI17">
        <f>IF(SUM(Dissimilarity!KI20)&gt;0,1,IF(Dissimilarity!KI20="X",1,0))</f>
        <v>0</v>
      </c>
      <c r="KJ17">
        <f>IF(SUM(Dissimilarity!KJ20)&gt;0,1,IF(Dissimilarity!KJ20="X",1,0))</f>
        <v>0</v>
      </c>
      <c r="KK17">
        <f>IF(SUM(Dissimilarity!KK20)&gt;0,1,IF(Dissimilarity!KK20="X",1,0))</f>
        <v>1</v>
      </c>
      <c r="KL17">
        <f>IF(SUM(Dissimilarity!KL20)&gt;0,1,IF(Dissimilarity!KL20="X",1,0))</f>
        <v>0</v>
      </c>
      <c r="KM17">
        <f>IF(SUM(Dissimilarity!KM20)&gt;0,1,IF(Dissimilarity!KM20="X",1,0))</f>
        <v>0</v>
      </c>
      <c r="KN17">
        <f>IF(SUM(Dissimilarity!KN20)&gt;0,1,IF(Dissimilarity!KN20="X",1,0))</f>
        <v>0</v>
      </c>
      <c r="KO17">
        <f>IF(SUM(Dissimilarity!KO20)&gt;0,1,IF(Dissimilarity!KO20="X",1,0))</f>
        <v>1</v>
      </c>
      <c r="KP17">
        <f>IF(SUM(Dissimilarity!KP20)&gt;0,1,IF(Dissimilarity!KP20="X",1,0))</f>
        <v>0</v>
      </c>
      <c r="KQ17">
        <f>IF(SUM(Dissimilarity!KQ20)&gt;0,1,IF(Dissimilarity!KQ20="X",1,0))</f>
        <v>0</v>
      </c>
      <c r="KR17">
        <f>IF(SUM(Dissimilarity!KR20)&gt;0,1,IF(Dissimilarity!KR20="X",1,0))</f>
        <v>1</v>
      </c>
      <c r="KS17">
        <f>IF(SUM(Dissimilarity!KS20)&gt;0,1,IF(Dissimilarity!KS20="X",1,0))</f>
        <v>0</v>
      </c>
      <c r="KT17">
        <f>IF(SUM(Dissimilarity!KT20)&gt;0,1,IF(Dissimilarity!KT20="X",1,0))</f>
        <v>0</v>
      </c>
      <c r="KU17">
        <f>IF(SUM(Dissimilarity!KU20)&gt;0,1,IF(Dissimilarity!KU20="X",1,0))</f>
        <v>0</v>
      </c>
      <c r="KV17">
        <f>IF(SUM(Dissimilarity!KV20)&gt;0,1,IF(Dissimilarity!KV20="X",1,0))</f>
        <v>0</v>
      </c>
      <c r="KW17">
        <f>IF(SUM(Dissimilarity!KW20)&gt;0,1,IF(Dissimilarity!KW20="X",1,0))</f>
        <v>0</v>
      </c>
      <c r="KX17">
        <f>IF(SUM(Dissimilarity!KX20)&gt;0,1,IF(Dissimilarity!KX20="X",1,0))</f>
        <v>1</v>
      </c>
      <c r="KY17">
        <f>IF(SUM(Dissimilarity!KY20)&gt;0,1,IF(Dissimilarity!KY20="X",1,0))</f>
        <v>0</v>
      </c>
      <c r="KZ17">
        <f>IF(SUM(Dissimilarity!KZ20)&gt;0,1,IF(Dissimilarity!KZ20="X",1,0))</f>
        <v>0</v>
      </c>
      <c r="LA17">
        <f>IF(SUM(Dissimilarity!LA20)&gt;0,1,IF(Dissimilarity!LA20="X",1,0))</f>
        <v>0</v>
      </c>
      <c r="LB17">
        <f>IF(SUM(Dissimilarity!LB20)&gt;0,1,IF(Dissimilarity!LB20="X",1,0))</f>
        <v>0</v>
      </c>
      <c r="LC17">
        <f>IF(SUM(Dissimilarity!LC20)&gt;0,1,IF(Dissimilarity!LC20="X",1,0))</f>
        <v>0</v>
      </c>
      <c r="LD17">
        <f>IF(SUM(Dissimilarity!LD20)&gt;0,1,IF(Dissimilarity!LD20="X",1,0))</f>
        <v>0</v>
      </c>
      <c r="LE17">
        <f>IF(SUM(Dissimilarity!LE20)&gt;0,1,IF(Dissimilarity!LE20="X",1,0))</f>
        <v>0</v>
      </c>
      <c r="LF17">
        <f>IF(SUM(Dissimilarity!LF20)&gt;0,1,IF(Dissimilarity!LF20="X",1,0))</f>
        <v>0</v>
      </c>
      <c r="LG17">
        <f>IF(SUM(Dissimilarity!LG20)&gt;0,1,IF(Dissimilarity!LG20="X",1,0))</f>
        <v>0</v>
      </c>
      <c r="LH17">
        <f>IF(SUM(Dissimilarity!LH20)&gt;0,1,IF(Dissimilarity!LH20="X",1,0))</f>
        <v>1</v>
      </c>
      <c r="LI17">
        <f>IF(SUM(Dissimilarity!LI20)&gt;0,1,IF(Dissimilarity!LI20="X",1,0))</f>
        <v>1</v>
      </c>
      <c r="LJ17">
        <f>IF(SUM(Dissimilarity!LJ20)&gt;0,1,IF(Dissimilarity!LJ20="X",1,0))</f>
        <v>0</v>
      </c>
      <c r="LK17">
        <f>IF(SUM(Dissimilarity!LK20)&gt;0,1,IF(Dissimilarity!LK20="X",1,0))</f>
        <v>1</v>
      </c>
      <c r="LL17">
        <f>IF(SUM(Dissimilarity!LL20)&gt;0,1,IF(Dissimilarity!LL20="X",1,0))</f>
        <v>0</v>
      </c>
      <c r="LM17">
        <f>IF(SUM(Dissimilarity!LM20)&gt;0,1,IF(Dissimilarity!LM20="X",1,0))</f>
        <v>0</v>
      </c>
      <c r="LN17">
        <f>IF(SUM(Dissimilarity!LN20)&gt;0,1,IF(Dissimilarity!LN20="X",1,0))</f>
        <v>0</v>
      </c>
      <c r="LO17">
        <f>IF(SUM(Dissimilarity!LO20)&gt;0,1,IF(Dissimilarity!LO20="X",1,0))</f>
        <v>0</v>
      </c>
      <c r="LP17">
        <f>IF(SUM(Dissimilarity!LP20)&gt;0,1,IF(Dissimilarity!LP20="X",1,0))</f>
        <v>0</v>
      </c>
      <c r="LQ17">
        <f>IF(SUM(Dissimilarity!LQ20)&gt;0,1,IF(Dissimilarity!LQ20="X",1,0))</f>
        <v>0</v>
      </c>
      <c r="LR17">
        <f>IF(SUM(Dissimilarity!LR20)&gt;0,1,IF(Dissimilarity!LR20="X",1,0))</f>
        <v>0</v>
      </c>
      <c r="LS17">
        <f>IF(SUM(Dissimilarity!LS20)&gt;0,1,IF(Dissimilarity!LS20="X",1,0))</f>
        <v>1</v>
      </c>
      <c r="LT17">
        <f>IF(SUM(Dissimilarity!LT20)&gt;0,1,IF(Dissimilarity!LT20="X",1,0))</f>
        <v>0</v>
      </c>
      <c r="LU17">
        <f>IF(SUM(Dissimilarity!LU20)&gt;0,1,IF(Dissimilarity!LU20="X",1,0))</f>
        <v>0</v>
      </c>
      <c r="LV17">
        <f>IF(SUM(Dissimilarity!LV20)&gt;0,1,IF(Dissimilarity!LV20="X",1,0))</f>
        <v>0</v>
      </c>
      <c r="LW17">
        <f>IF(SUM(Dissimilarity!LW20)&gt;0,1,IF(Dissimilarity!LW20="X",1,0))</f>
        <v>1</v>
      </c>
      <c r="LX17">
        <f>IF(SUM(Dissimilarity!LX20)&gt;0,1,IF(Dissimilarity!LX20="X",1,0))</f>
        <v>0</v>
      </c>
      <c r="LY17">
        <f>IF(SUM(Dissimilarity!LY20)&gt;0,1,IF(Dissimilarity!LY20="X",1,0))</f>
        <v>0</v>
      </c>
      <c r="LZ17">
        <f>IF(SUM(Dissimilarity!LZ20)&gt;0,1,IF(Dissimilarity!LZ20="X",1,0))</f>
        <v>0</v>
      </c>
      <c r="MA17">
        <f>IF(SUM(Dissimilarity!MA20)&gt;0,1,IF(Dissimilarity!MA20="X",1,0))</f>
        <v>0</v>
      </c>
      <c r="MB17">
        <f>IF(SUM(Dissimilarity!MB20)&gt;0,1,IF(Dissimilarity!MB20="X",1,0))</f>
        <v>0</v>
      </c>
      <c r="MC17">
        <f>IF(SUM(Dissimilarity!MC20)&gt;0,1,IF(Dissimilarity!MC20="X",1,0))</f>
        <v>0</v>
      </c>
      <c r="MD17">
        <f>IF(SUM(Dissimilarity!MD20)&gt;0,1,IF(Dissimilarity!MD20="X",1,0))</f>
        <v>0</v>
      </c>
      <c r="ME17">
        <f>IF(SUM(Dissimilarity!ME20)&gt;0,1,IF(Dissimilarity!ME20="X",1,0))</f>
        <v>0</v>
      </c>
      <c r="MF17">
        <f>IF(SUM(Dissimilarity!MF20)&gt;0,1,IF(Dissimilarity!MF20="X",1,0))</f>
        <v>1</v>
      </c>
      <c r="MG17">
        <f>IF(SUM(Dissimilarity!MG20)&gt;0,1,IF(Dissimilarity!MG20="X",1,0))</f>
        <v>1</v>
      </c>
      <c r="MH17">
        <f>IF(SUM(Dissimilarity!MH20)&gt;0,1,IF(Dissimilarity!MH20="X",1,0))</f>
        <v>0</v>
      </c>
      <c r="MI17">
        <f>IF(SUM(Dissimilarity!MI20)&gt;0,1,IF(Dissimilarity!MI20="X",1,0))</f>
        <v>0</v>
      </c>
      <c r="MJ17">
        <f>IF(SUM(Dissimilarity!MJ20)&gt;0,1,IF(Dissimilarity!MJ20="X",1,0))</f>
        <v>0</v>
      </c>
      <c r="MK17">
        <f>IF(SUM(Dissimilarity!MK20)&gt;0,1,IF(Dissimilarity!MK20="X",1,0))</f>
        <v>1</v>
      </c>
      <c r="ML17">
        <f>IF(SUM(Dissimilarity!ML20)&gt;0,1,IF(Dissimilarity!ML20="X",1,0))</f>
        <v>0</v>
      </c>
      <c r="MM17">
        <f>IF(SUM(Dissimilarity!MM20)&gt;0,1,IF(Dissimilarity!MM20="X",1,0))</f>
        <v>0</v>
      </c>
      <c r="MN17">
        <f>IF(SUM(Dissimilarity!MN20)&gt;0,1,IF(Dissimilarity!MN20="X",1,0))</f>
        <v>0</v>
      </c>
      <c r="MO17">
        <f>IF(SUM(Dissimilarity!MO20)&gt;0,1,IF(Dissimilarity!MO20="X",1,0))</f>
        <v>0</v>
      </c>
      <c r="MP17">
        <f>IF(SUM(Dissimilarity!MP20)&gt;0,1,IF(Dissimilarity!MP20="X",1,0))</f>
        <v>0</v>
      </c>
      <c r="MQ17">
        <f>IF(SUM(Dissimilarity!MQ20)&gt;0,1,IF(Dissimilarity!MQ20="X",1,0))</f>
        <v>0</v>
      </c>
      <c r="MR17">
        <f>IF(SUM(Dissimilarity!MR20)&gt;0,1,IF(Dissimilarity!MR20="X",1,0))</f>
        <v>0</v>
      </c>
      <c r="MS17">
        <f>IF(SUM(Dissimilarity!MS20)&gt;0,1,IF(Dissimilarity!MS20="X",1,0))</f>
        <v>0</v>
      </c>
      <c r="MT17">
        <f>IF(SUM(Dissimilarity!MT20)&gt;0,1,IF(Dissimilarity!MT20="X",1,0))</f>
        <v>0</v>
      </c>
      <c r="MU17">
        <f>IF(SUM(Dissimilarity!MU20)&gt;0,1,IF(Dissimilarity!MU20="X",1,0))</f>
        <v>0</v>
      </c>
      <c r="MV17">
        <f>IF(SUM(Dissimilarity!MV20)&gt;0,1,IF(Dissimilarity!MV20="X",1,0))</f>
        <v>0</v>
      </c>
      <c r="MW17">
        <f>IF(SUM(Dissimilarity!MW20)&gt;0,1,IF(Dissimilarity!MW20="X",1,0))</f>
        <v>0</v>
      </c>
      <c r="MX17">
        <f>IF(SUM(Dissimilarity!MX20)&gt;0,1,IF(Dissimilarity!MX20="X",1,0))</f>
        <v>0</v>
      </c>
      <c r="MY17">
        <f>IF(SUM(Dissimilarity!MY20)&gt;0,1,IF(Dissimilarity!MY20="X",1,0))</f>
        <v>0</v>
      </c>
      <c r="MZ17">
        <f>IF(SUM(Dissimilarity!MZ20)&gt;0,1,IF(Dissimilarity!MZ20="X",1,0))</f>
        <v>0</v>
      </c>
      <c r="NA17">
        <f>IF(SUM(Dissimilarity!NA20)&gt;0,1,IF(Dissimilarity!NA20="X",1,0))</f>
        <v>0</v>
      </c>
      <c r="NB17">
        <f>IF(SUM(Dissimilarity!NB20)&gt;0,1,IF(Dissimilarity!NB20="X",1,0))</f>
        <v>0</v>
      </c>
      <c r="NC17">
        <f>IF(SUM(Dissimilarity!NC20)&gt;0,1,IF(Dissimilarity!NC20="X",1,0))</f>
        <v>1</v>
      </c>
      <c r="ND17">
        <f>IF(SUM(Dissimilarity!ND20)&gt;0,1,IF(Dissimilarity!ND20="X",1,0))</f>
        <v>0</v>
      </c>
      <c r="NE17">
        <f>IF(SUM(Dissimilarity!NE20)&gt;0,1,IF(Dissimilarity!NE20="X",1,0))</f>
        <v>0</v>
      </c>
      <c r="NF17">
        <f>IF(SUM(Dissimilarity!NF20)&gt;0,1,IF(Dissimilarity!NF20="X",1,0))</f>
        <v>1</v>
      </c>
      <c r="NG17">
        <f>IF(SUM(Dissimilarity!NG20)&gt;0,1,IF(Dissimilarity!NG20="X",1,0))</f>
        <v>0</v>
      </c>
      <c r="NH17">
        <f>IF(SUM(Dissimilarity!NH20)&gt;0,1,IF(Dissimilarity!NH20="X",1,0))</f>
        <v>0</v>
      </c>
      <c r="NI17">
        <f>IF(SUM(Dissimilarity!NI20)&gt;0,1,IF(Dissimilarity!NI20="X",1,0))</f>
        <v>0</v>
      </c>
      <c r="NJ17">
        <f>IF(SUM(Dissimilarity!NJ20)&gt;0,1,IF(Dissimilarity!NJ20="X",1,0))</f>
        <v>0</v>
      </c>
      <c r="NK17">
        <f>IF(SUM(Dissimilarity!NK20)&gt;0,1,IF(Dissimilarity!NK20="X",1,0))</f>
        <v>0</v>
      </c>
      <c r="NL17">
        <f>IF(SUM(Dissimilarity!NL20)&gt;0,1,IF(Dissimilarity!NL20="X",1,0))</f>
        <v>0</v>
      </c>
      <c r="NM17">
        <f>IF(SUM(Dissimilarity!NM20)&gt;0,1,IF(Dissimilarity!NM20="X",1,0))</f>
        <v>0</v>
      </c>
      <c r="NN17">
        <f>IF(SUM(Dissimilarity!NN20)&gt;0,1,IF(Dissimilarity!NN20="X",1,0))</f>
        <v>0</v>
      </c>
      <c r="NO17">
        <f>IF(SUM(Dissimilarity!NO20)&gt;0,1,IF(Dissimilarity!NO20="X",1,0))</f>
        <v>0</v>
      </c>
      <c r="NP17">
        <f>IF(SUM(Dissimilarity!NP20)&gt;0,1,IF(Dissimilarity!NP20="X",1,0))</f>
        <v>0</v>
      </c>
      <c r="NQ17">
        <f>IF(SUM(Dissimilarity!NQ20)&gt;0,1,IF(Dissimilarity!NQ20="X",1,0))</f>
        <v>0</v>
      </c>
      <c r="NR17">
        <f>IF(SUM(Dissimilarity!NR20)&gt;0,1,IF(Dissimilarity!NR20="X",1,0))</f>
        <v>0</v>
      </c>
      <c r="NS17">
        <f>IF(SUM(Dissimilarity!NS20)&gt;0,1,IF(Dissimilarity!NS20="X",1,0))</f>
        <v>0</v>
      </c>
      <c r="NT17">
        <f>IF(SUM(Dissimilarity!NT20)&gt;0,1,IF(Dissimilarity!NT20="X",1,0))</f>
        <v>0</v>
      </c>
      <c r="NU17">
        <f>IF(SUM(Dissimilarity!NU20)&gt;0,1,IF(Dissimilarity!NU20="X",1,0))</f>
        <v>1</v>
      </c>
      <c r="NV17">
        <f>IF(SUM(Dissimilarity!NV20)&gt;0,1,IF(Dissimilarity!NV20="X",1,0))</f>
        <v>1</v>
      </c>
      <c r="NW17">
        <f>IF(SUM(Dissimilarity!NW20)&gt;0,1,IF(Dissimilarity!NW20="X",1,0))</f>
        <v>0</v>
      </c>
      <c r="NX17">
        <f>IF(SUM(Dissimilarity!NX20)&gt;0,1,IF(Dissimilarity!NX20="X",1,0))</f>
        <v>0</v>
      </c>
      <c r="NY17">
        <f>IF(SUM(Dissimilarity!NY20)&gt;0,1,IF(Dissimilarity!NY20="X",1,0))</f>
        <v>0</v>
      </c>
      <c r="NZ17">
        <f>IF(SUM(Dissimilarity!NZ20)&gt;0,1,IF(Dissimilarity!NZ20="X",1,0))</f>
        <v>0</v>
      </c>
      <c r="OA17">
        <f>IF(SUM(Dissimilarity!OA20)&gt;0,1,IF(Dissimilarity!OA20="X",1,0))</f>
        <v>0</v>
      </c>
      <c r="OB17">
        <f>IF(SUM(Dissimilarity!OB20)&gt;0,1,IF(Dissimilarity!OB20="X",1,0))</f>
        <v>0</v>
      </c>
      <c r="OC17">
        <f>IF(SUM(Dissimilarity!OC20)&gt;0,1,IF(Dissimilarity!OC20="X",1,0))</f>
        <v>0</v>
      </c>
      <c r="OD17">
        <f>IF(SUM(Dissimilarity!OD20)&gt;0,1,IF(Dissimilarity!OD20="X",1,0))</f>
        <v>0</v>
      </c>
      <c r="OE17">
        <f>IF(SUM(Dissimilarity!OE20)&gt;0,1,IF(Dissimilarity!OE20="X",1,0))</f>
        <v>0</v>
      </c>
      <c r="OF17">
        <f>IF(SUM(Dissimilarity!OF20)&gt;0,1,IF(Dissimilarity!OF20="X",1,0))</f>
        <v>0</v>
      </c>
      <c r="OG17">
        <f>IF(SUM(Dissimilarity!OG20)&gt;0,1,IF(Dissimilarity!OG20="X",1,0))</f>
        <v>0</v>
      </c>
      <c r="OH17">
        <f>IF(SUM(Dissimilarity!OH20)&gt;0,1,IF(Dissimilarity!OH20="X",1,0))</f>
        <v>0</v>
      </c>
      <c r="OI17">
        <f>IF(SUM(Dissimilarity!OI20)&gt;0,1,IF(Dissimilarity!OI20="X",1,0))</f>
        <v>0</v>
      </c>
      <c r="OJ17">
        <f>IF(SUM(Dissimilarity!OJ20)&gt;0,1,IF(Dissimilarity!OJ20="X",1,0))</f>
        <v>0</v>
      </c>
      <c r="OK17">
        <f>IF(SUM(Dissimilarity!OK20)&gt;0,1,IF(Dissimilarity!OK20="X",1,0))</f>
        <v>0</v>
      </c>
      <c r="OL17">
        <f>IF(SUM(Dissimilarity!OL20)&gt;0,1,IF(Dissimilarity!OL20="X",1,0))</f>
        <v>0</v>
      </c>
      <c r="OM17">
        <f>IF(SUM(Dissimilarity!OM20)&gt;0,1,IF(Dissimilarity!OM20="X",1,0))</f>
        <v>1</v>
      </c>
      <c r="ON17">
        <f>IF(SUM(Dissimilarity!ON20)&gt;0,1,IF(Dissimilarity!ON20="X",1,0))</f>
        <v>0</v>
      </c>
      <c r="OO17">
        <f>IF(SUM(Dissimilarity!OO20)&gt;0,1,IF(Dissimilarity!OO20="X",1,0))</f>
        <v>0</v>
      </c>
      <c r="OP17">
        <f>IF(SUM(Dissimilarity!OP20)&gt;0,1,IF(Dissimilarity!OP20="X",1,0))</f>
        <v>1</v>
      </c>
      <c r="OQ17">
        <f>IF(SUM(Dissimilarity!OQ20)&gt;0,1,IF(Dissimilarity!OQ20="X",1,0))</f>
        <v>1</v>
      </c>
      <c r="OR17">
        <f>IF(SUM(Dissimilarity!OR20)&gt;0,1,IF(Dissimilarity!OR20="X",1,0))</f>
        <v>1</v>
      </c>
      <c r="OS17">
        <f>IF(SUM(Dissimilarity!OS20)&gt;0,1,IF(Dissimilarity!OS20="X",1,0))</f>
        <v>0</v>
      </c>
      <c r="OT17">
        <f>IF(SUM(Dissimilarity!OT20)&gt;0,1,IF(Dissimilarity!OT20="X",1,0))</f>
        <v>0</v>
      </c>
      <c r="OU17">
        <f>IF(SUM(Dissimilarity!OU20)&gt;0,1,IF(Dissimilarity!OU20="X",1,0))</f>
        <v>0</v>
      </c>
      <c r="OV17">
        <f>IF(SUM(Dissimilarity!OV20)&gt;0,1,IF(Dissimilarity!OV20="X",1,0))</f>
        <v>1</v>
      </c>
      <c r="OW17">
        <f>IF(SUM(Dissimilarity!OW20)&gt;0,1,IF(Dissimilarity!OW20="X",1,0))</f>
        <v>1</v>
      </c>
      <c r="OX17">
        <f>IF(SUM(Dissimilarity!OX20)&gt;0,1,IF(Dissimilarity!OX20="X",1,0))</f>
        <v>1</v>
      </c>
      <c r="OY17">
        <f>IF(SUM(Dissimilarity!OY20)&gt;0,1,IF(Dissimilarity!OY20="X",1,0))</f>
        <v>1</v>
      </c>
      <c r="OZ17">
        <f>IF(SUM(Dissimilarity!OZ20)&gt;0,1,IF(Dissimilarity!OZ20="X",1,0))</f>
        <v>0</v>
      </c>
      <c r="PA17">
        <f>IF(SUM(Dissimilarity!PA20)&gt;0,1,IF(Dissimilarity!PA20="X",1,0))</f>
        <v>1</v>
      </c>
      <c r="PB17">
        <f>IF(SUM(Dissimilarity!PB20)&gt;0,1,IF(Dissimilarity!PB20="X",1,0))</f>
        <v>0</v>
      </c>
      <c r="PC17">
        <f>IF(SUM(Dissimilarity!PC20)&gt;0,1,IF(Dissimilarity!PC20="X",1,0))</f>
        <v>0</v>
      </c>
      <c r="PD17">
        <f>IF(SUM(Dissimilarity!PD20)&gt;0,1,IF(Dissimilarity!PD20="X",1,0))</f>
        <v>0</v>
      </c>
      <c r="PE17">
        <f>IF(SUM(Dissimilarity!PE20)&gt;0,1,IF(Dissimilarity!PE20="X",1,0))</f>
        <v>0</v>
      </c>
      <c r="PF17">
        <f>IF(SUM(Dissimilarity!PF20)&gt;0,1,IF(Dissimilarity!PF20="X",1,0))</f>
        <v>0</v>
      </c>
      <c r="PG17">
        <f>IF(SUM(Dissimilarity!PG20)&gt;0,1,IF(Dissimilarity!PG20="X",1,0))</f>
        <v>0</v>
      </c>
      <c r="PH17">
        <f>IF(SUM(Dissimilarity!PH20)&gt;0,1,IF(Dissimilarity!PH20="X",1,0))</f>
        <v>0</v>
      </c>
      <c r="PI17">
        <f>IF(SUM(Dissimilarity!PI20)&gt;0,1,IF(Dissimilarity!PI20="X",1,0))</f>
        <v>0</v>
      </c>
      <c r="PJ17">
        <f>IF(SUM(Dissimilarity!PJ20)&gt;0,1,IF(Dissimilarity!PJ20="X",1,0))</f>
        <v>0</v>
      </c>
      <c r="PK17">
        <f>IF(SUM(Dissimilarity!PK20)&gt;0,1,IF(Dissimilarity!PK20="X",1,0))</f>
        <v>0</v>
      </c>
      <c r="PL17">
        <f>IF(SUM(Dissimilarity!PL20)&gt;0,1,IF(Dissimilarity!PL20="X",1,0))</f>
        <v>0</v>
      </c>
      <c r="PM17">
        <f>IF(SUM(Dissimilarity!PM20)&gt;0,1,IF(Dissimilarity!PM20="X",1,0))</f>
        <v>0</v>
      </c>
      <c r="PN17">
        <f>IF(SUM(Dissimilarity!PN20)&gt;0,1,IF(Dissimilarity!PN20="X",1,0))</f>
        <v>0</v>
      </c>
      <c r="PO17">
        <f>IF(SUM(Dissimilarity!PO20)&gt;0,1,IF(Dissimilarity!PO20="X",1,0))</f>
        <v>0</v>
      </c>
      <c r="PP17">
        <f>IF(SUM(Dissimilarity!PP20)&gt;0,1,IF(Dissimilarity!PP20="X",1,0))</f>
        <v>0</v>
      </c>
      <c r="PQ17">
        <f>IF(SUM(Dissimilarity!PQ20)&gt;0,1,IF(Dissimilarity!PQ20="X",1,0))</f>
        <v>0</v>
      </c>
      <c r="PR17">
        <f>IF(SUM(Dissimilarity!PR20)&gt;0,1,IF(Dissimilarity!PR20="X",1,0))</f>
        <v>0</v>
      </c>
      <c r="PS17">
        <f>IF(SUM(Dissimilarity!PS20)&gt;0,1,IF(Dissimilarity!PS20="X",1,0))</f>
        <v>0</v>
      </c>
      <c r="PT17">
        <f>IF(SUM(Dissimilarity!PT20)&gt;0,1,IF(Dissimilarity!PT20="X",1,0))</f>
        <v>0</v>
      </c>
      <c r="PU17">
        <f>IF(SUM(Dissimilarity!PU20)&gt;0,1,IF(Dissimilarity!PU20="X",1,0))</f>
        <v>0</v>
      </c>
      <c r="PV17">
        <f>IF(SUM(Dissimilarity!PV20)&gt;0,1,IF(Dissimilarity!PV20="X",1,0))</f>
        <v>0</v>
      </c>
      <c r="PW17">
        <f>IF(SUM(Dissimilarity!PW20)&gt;0,1,IF(Dissimilarity!PW20="X",1,0))</f>
        <v>0</v>
      </c>
      <c r="PX17">
        <f>IF(SUM(Dissimilarity!PX20)&gt;0,1,IF(Dissimilarity!PX20="X",1,0))</f>
        <v>0</v>
      </c>
      <c r="PY17">
        <f>IF(SUM(Dissimilarity!PY20)&gt;0,1,IF(Dissimilarity!PY20="X",1,0))</f>
        <v>0</v>
      </c>
      <c r="PZ17">
        <f>IF(SUM(Dissimilarity!PZ20)&gt;0,1,IF(Dissimilarity!PZ20="X",1,0))</f>
        <v>1</v>
      </c>
      <c r="QA17">
        <f>IF(SUM(Dissimilarity!QA20)&gt;0,1,IF(Dissimilarity!QA20="X",1,0))</f>
        <v>0</v>
      </c>
      <c r="QB17">
        <f>IF(SUM(Dissimilarity!QB20)&gt;0,1,IF(Dissimilarity!QB20="X",1,0))</f>
        <v>0</v>
      </c>
      <c r="QC17">
        <f>IF(SUM(Dissimilarity!QC20)&gt;0,1,IF(Dissimilarity!QC20="X",1,0))</f>
        <v>0</v>
      </c>
      <c r="QD17">
        <f>IF(SUM(Dissimilarity!QD20)&gt;0,1,IF(Dissimilarity!QD20="X",1,0))</f>
        <v>0</v>
      </c>
      <c r="QE17">
        <f>IF(SUM(Dissimilarity!QE20)&gt;0,1,IF(Dissimilarity!QE20="X",1,0))</f>
        <v>0</v>
      </c>
      <c r="QF17">
        <f>IF(SUM(Dissimilarity!QF20)&gt;0,1,IF(Dissimilarity!QF20="X",1,0))</f>
        <v>1</v>
      </c>
      <c r="QG17">
        <f>IF(SUM(Dissimilarity!QG20)&gt;0,1,IF(Dissimilarity!QG20="X",1,0))</f>
        <v>1</v>
      </c>
      <c r="QH17">
        <f>IF(SUM(Dissimilarity!QH20)&gt;0,1,IF(Dissimilarity!QH20="X",1,0))</f>
        <v>0</v>
      </c>
      <c r="QI17">
        <f>IF(SUM(Dissimilarity!QI20)&gt;0,1,IF(Dissimilarity!QI20="X",1,0))</f>
        <v>0</v>
      </c>
      <c r="QJ17">
        <f>IF(SUM(Dissimilarity!QJ20)&gt;0,1,IF(Dissimilarity!QJ20="X",1,0))</f>
        <v>0</v>
      </c>
      <c r="QK17">
        <f>IF(SUM(Dissimilarity!QK20)&gt;0,1,IF(Dissimilarity!QK20="X",1,0))</f>
        <v>0</v>
      </c>
      <c r="QL17">
        <f>IF(SUM(Dissimilarity!QL20)&gt;0,1,IF(Dissimilarity!QL20="X",1,0))</f>
        <v>0</v>
      </c>
      <c r="QM17">
        <f>IF(SUM(Dissimilarity!QM20)&gt;0,1,IF(Dissimilarity!QM20="X",1,0))</f>
        <v>0</v>
      </c>
      <c r="QN17">
        <f>IF(SUM(Dissimilarity!QN20)&gt;0,1,IF(Dissimilarity!QN20="X",1,0))</f>
        <v>0</v>
      </c>
      <c r="QO17">
        <f>IF(SUM(Dissimilarity!QO20)&gt;0,1,IF(Dissimilarity!QO20="X",1,0))</f>
        <v>0</v>
      </c>
      <c r="QP17">
        <f>IF(SUM(Dissimilarity!QP20)&gt;0,1,IF(Dissimilarity!QP20="X",1,0))</f>
        <v>0</v>
      </c>
      <c r="QQ17">
        <f>IF(SUM(Dissimilarity!QQ20)&gt;0,1,IF(Dissimilarity!QQ20="X",1,0))</f>
        <v>0</v>
      </c>
      <c r="QR17">
        <f>IF(SUM(Dissimilarity!QR20)&gt;0,1,IF(Dissimilarity!QR20="X",1,0))</f>
        <v>0</v>
      </c>
      <c r="QS17">
        <f>IF(SUM(Dissimilarity!QS20)&gt;0,1,IF(Dissimilarity!QS20="X",1,0))</f>
        <v>0</v>
      </c>
      <c r="QT17">
        <f>IF(SUM(Dissimilarity!QT20)&gt;0,1,IF(Dissimilarity!QT20="X",1,0))</f>
        <v>0</v>
      </c>
      <c r="QU17">
        <f>IF(SUM(Dissimilarity!QU20)&gt;0,1,IF(Dissimilarity!QU20="X",1,0))</f>
        <v>1</v>
      </c>
      <c r="QV17">
        <f>IF(SUM(Dissimilarity!QV20)&gt;0,1,IF(Dissimilarity!QV20="X",1,0))</f>
        <v>0</v>
      </c>
      <c r="QW17">
        <f>IF(SUM(Dissimilarity!QW20)&gt;0,1,IF(Dissimilarity!QW20="X",1,0))</f>
        <v>0</v>
      </c>
      <c r="QX17">
        <f>IF(SUM(Dissimilarity!QX20)&gt;0,1,IF(Dissimilarity!QX20="X",1,0))</f>
        <v>0</v>
      </c>
      <c r="QY17">
        <f>IF(SUM(Dissimilarity!QY20)&gt;0,1,IF(Dissimilarity!QY20="X",1,0))</f>
        <v>1</v>
      </c>
      <c r="QZ17">
        <f>IF(SUM(Dissimilarity!QZ20)&gt;0,1,IF(Dissimilarity!QZ20="X",1,0))</f>
        <v>0</v>
      </c>
      <c r="RA17">
        <f>IF(SUM(Dissimilarity!RA20)&gt;0,1,IF(Dissimilarity!RA20="X",1,0))</f>
        <v>0</v>
      </c>
      <c r="RB17">
        <f>IF(SUM(Dissimilarity!RB20)&gt;0,1,IF(Dissimilarity!RB20="X",1,0))</f>
        <v>0</v>
      </c>
      <c r="RC17">
        <f>IF(SUM(Dissimilarity!RC20)&gt;0,1,IF(Dissimilarity!RC20="X",1,0))</f>
        <v>0</v>
      </c>
      <c r="RD17">
        <f>IF(SUM(Dissimilarity!RD20)&gt;0,1,IF(Dissimilarity!RD20="X",1,0))</f>
        <v>1</v>
      </c>
      <c r="RE17">
        <f>IF(SUM(Dissimilarity!RE20)&gt;0,1,IF(Dissimilarity!RE20="X",1,0))</f>
        <v>0</v>
      </c>
      <c r="RF17">
        <f>IF(SUM(Dissimilarity!RF20)&gt;0,1,IF(Dissimilarity!RF20="X",1,0))</f>
        <v>0</v>
      </c>
      <c r="RG17">
        <f>IF(SUM(Dissimilarity!RG20)&gt;0,1,IF(Dissimilarity!RG20="X",1,0))</f>
        <v>0</v>
      </c>
      <c r="RH17">
        <f>IF(SUM(Dissimilarity!RH20)&gt;0,1,IF(Dissimilarity!RH20="X",1,0))</f>
        <v>1</v>
      </c>
      <c r="RI17">
        <f>IF(SUM(Dissimilarity!RI20)&gt;0,1,IF(Dissimilarity!RI20="X",1,0))</f>
        <v>0</v>
      </c>
      <c r="RJ17">
        <f>IF(SUM(Dissimilarity!RJ20)&gt;0,1,IF(Dissimilarity!RJ20="X",1,0))</f>
        <v>0</v>
      </c>
      <c r="RK17">
        <f>IF(SUM(Dissimilarity!RK20)&gt;0,1,IF(Dissimilarity!RK20="X",1,0))</f>
        <v>0</v>
      </c>
      <c r="RL17">
        <f>IF(SUM(Dissimilarity!RL20)&gt;0,1,IF(Dissimilarity!RL20="X",1,0))</f>
        <v>0</v>
      </c>
      <c r="RM17">
        <f>IF(SUM(Dissimilarity!RM20)&gt;0,1,IF(Dissimilarity!RM20="X",1,0))</f>
        <v>0</v>
      </c>
      <c r="RN17">
        <f>IF(SUM(Dissimilarity!RN20)&gt;0,1,IF(Dissimilarity!RN20="X",1,0))</f>
        <v>0</v>
      </c>
      <c r="RO17">
        <f>IF(SUM(Dissimilarity!RO20)&gt;0,1,IF(Dissimilarity!RO20="X",1,0))</f>
        <v>0</v>
      </c>
      <c r="RP17">
        <f>IF(SUM(Dissimilarity!RP20)&gt;0,1,IF(Dissimilarity!RP20="X",1,0))</f>
        <v>0</v>
      </c>
      <c r="RQ17">
        <f>IF(SUM(Dissimilarity!RQ20)&gt;0,1,IF(Dissimilarity!RQ20="X",1,0))</f>
        <v>0</v>
      </c>
      <c r="RR17">
        <f>IF(SUM(Dissimilarity!RR20)&gt;0,1,IF(Dissimilarity!RR20="X",1,0))</f>
        <v>0</v>
      </c>
      <c r="RS17">
        <f>IF(SUM(Dissimilarity!RS20)&gt;0,1,IF(Dissimilarity!RS20="X",1,0))</f>
        <v>0</v>
      </c>
      <c r="RT17">
        <f>IF(SUM(Dissimilarity!RT20)&gt;0,1,IF(Dissimilarity!RT20="X",1,0))</f>
        <v>0</v>
      </c>
      <c r="RU17">
        <f>IF(SUM(Dissimilarity!RU20)&gt;0,1,IF(Dissimilarity!RU20="X",1,0))</f>
        <v>0</v>
      </c>
      <c r="RV17">
        <f>IF(SUM(Dissimilarity!RV20)&gt;0,1,IF(Dissimilarity!RV20="X",1,0))</f>
        <v>1</v>
      </c>
      <c r="RW17">
        <f>IF(SUM(Dissimilarity!RW20)&gt;0,1,IF(Dissimilarity!RW20="X",1,0))</f>
        <v>0</v>
      </c>
      <c r="RX17">
        <f>IF(SUM(Dissimilarity!RX20)&gt;0,1,IF(Dissimilarity!RX20="X",1,0))</f>
        <v>0</v>
      </c>
      <c r="RY17">
        <f>IF(SUM(Dissimilarity!RY20)&gt;0,1,IF(Dissimilarity!RY20="X",1,0))</f>
        <v>0</v>
      </c>
      <c r="RZ17">
        <f>IF(SUM(Dissimilarity!RZ20)&gt;0,1,IF(Dissimilarity!RZ20="X",1,0))</f>
        <v>0</v>
      </c>
      <c r="SA17">
        <f>IF(SUM(Dissimilarity!SA20)&gt;0,1,IF(Dissimilarity!SA20="X",1,0))</f>
        <v>0</v>
      </c>
      <c r="SB17">
        <f>IF(SUM(Dissimilarity!SB20)&gt;0,1,IF(Dissimilarity!SB20="X",1,0))</f>
        <v>0</v>
      </c>
      <c r="SC17">
        <f>IF(SUM(Dissimilarity!SC20)&gt;0,1,IF(Dissimilarity!SC20="X",1,0))</f>
        <v>0</v>
      </c>
      <c r="SD17">
        <f>IF(SUM(Dissimilarity!SD20)&gt;0,1,IF(Dissimilarity!SD20="X",1,0))</f>
        <v>0</v>
      </c>
      <c r="SE17">
        <f>IF(SUM(Dissimilarity!SE20)&gt;0,1,IF(Dissimilarity!SE20="X",1,0))</f>
        <v>0</v>
      </c>
      <c r="SF17">
        <f>IF(SUM(Dissimilarity!SF20)&gt;0,1,IF(Dissimilarity!SF20="X",1,0))</f>
        <v>0</v>
      </c>
      <c r="SG17">
        <f>IF(SUM(Dissimilarity!SG20)&gt;0,1,IF(Dissimilarity!SG20="X",1,0))</f>
        <v>0</v>
      </c>
      <c r="SH17">
        <f>IF(SUM(Dissimilarity!SH20)&gt;0,1,IF(Dissimilarity!SH20="X",1,0))</f>
        <v>1</v>
      </c>
      <c r="SI17">
        <f>IF(SUM(Dissimilarity!SI20)&gt;0,1,IF(Dissimilarity!SI20="X",1,0))</f>
        <v>0</v>
      </c>
      <c r="SJ17">
        <f>IF(SUM(Dissimilarity!SJ20)&gt;0,1,IF(Dissimilarity!SJ20="X",1,0))</f>
        <v>0</v>
      </c>
      <c r="SK17">
        <f>IF(SUM(Dissimilarity!SK20)&gt;0,1,IF(Dissimilarity!SK20="X",1,0))</f>
        <v>0</v>
      </c>
      <c r="SL17">
        <f>IF(SUM(Dissimilarity!SL20)&gt;0,1,IF(Dissimilarity!SL20="X",1,0))</f>
        <v>0</v>
      </c>
      <c r="SM17">
        <f>IF(SUM(Dissimilarity!SM20)&gt;0,1,IF(Dissimilarity!SM20="X",1,0))</f>
        <v>0</v>
      </c>
      <c r="SN17">
        <f>IF(SUM(Dissimilarity!SN20)&gt;0,1,IF(Dissimilarity!SN20="X",1,0))</f>
        <v>0</v>
      </c>
      <c r="SO17">
        <f>IF(SUM(Dissimilarity!SO20)&gt;0,1,IF(Dissimilarity!SO20="X",1,0))</f>
        <v>0</v>
      </c>
      <c r="SP17">
        <f>IF(SUM(Dissimilarity!SP20)&gt;0,1,IF(Dissimilarity!SP20="X",1,0))</f>
        <v>0</v>
      </c>
      <c r="SQ17">
        <f>IF(SUM(Dissimilarity!SQ20)&gt;0,1,IF(Dissimilarity!SQ20="X",1,0))</f>
        <v>0</v>
      </c>
      <c r="SR17">
        <f>IF(SUM(Dissimilarity!SR20)&gt;0,1,IF(Dissimilarity!SR20="X",1,0))</f>
        <v>0</v>
      </c>
      <c r="SS17">
        <f>IF(SUM(Dissimilarity!SS20)&gt;0,1,IF(Dissimilarity!SS20="X",1,0))</f>
        <v>0</v>
      </c>
      <c r="ST17">
        <f>IF(SUM(Dissimilarity!ST20)&gt;0,1,IF(Dissimilarity!ST20="X",1,0))</f>
        <v>0</v>
      </c>
      <c r="SU17">
        <f>IF(SUM(Dissimilarity!SU20)&gt;0,1,IF(Dissimilarity!SU20="X",1,0))</f>
        <v>0</v>
      </c>
      <c r="SV17">
        <f>IF(SUM(Dissimilarity!SV20)&gt;0,1,IF(Dissimilarity!SV20="X",1,0))</f>
        <v>0</v>
      </c>
      <c r="SW17">
        <f>IF(SUM(Dissimilarity!SW20)&gt;0,1,IF(Dissimilarity!SW20="X",1,0))</f>
        <v>0</v>
      </c>
      <c r="SX17">
        <f>IF(SUM(Dissimilarity!SX20)&gt;0,1,IF(Dissimilarity!SX20="X",1,0))</f>
        <v>0</v>
      </c>
      <c r="SY17">
        <f>IF(SUM(Dissimilarity!SY20)&gt;0,1,IF(Dissimilarity!SY20="X",1,0))</f>
        <v>0</v>
      </c>
      <c r="SZ17">
        <f>IF(SUM(Dissimilarity!SZ20)&gt;0,1,IF(Dissimilarity!SZ20="X",1,0))</f>
        <v>0</v>
      </c>
      <c r="TA17">
        <f>IF(SUM(Dissimilarity!TA20)&gt;0,1,IF(Dissimilarity!TA20="X",1,0))</f>
        <v>0</v>
      </c>
      <c r="TB17">
        <f>IF(SUM(Dissimilarity!TB20)&gt;0,1,IF(Dissimilarity!TB20="X",1,0))</f>
        <v>0</v>
      </c>
      <c r="TC17">
        <f>IF(SUM(Dissimilarity!TC20)&gt;0,1,IF(Dissimilarity!TC20="X",1,0))</f>
        <v>0</v>
      </c>
      <c r="TD17">
        <f>IF(SUM(Dissimilarity!TD20)&gt;0,1,IF(Dissimilarity!TD20="X",1,0))</f>
        <v>0</v>
      </c>
      <c r="TE17">
        <f>IF(SUM(Dissimilarity!TE20)&gt;0,1,IF(Dissimilarity!TE20="X",1,0))</f>
        <v>0</v>
      </c>
      <c r="TF17">
        <f>IF(SUM(Dissimilarity!TF20)&gt;0,1,IF(Dissimilarity!TF20="X",1,0))</f>
        <v>0</v>
      </c>
      <c r="TG17">
        <f>IF(SUM(Dissimilarity!TG20)&gt;0,1,IF(Dissimilarity!TG20="X",1,0))</f>
        <v>0</v>
      </c>
      <c r="TH17">
        <f>IF(SUM(Dissimilarity!TH20)&gt;0,1,IF(Dissimilarity!TH20="X",1,0))</f>
        <v>0</v>
      </c>
      <c r="TI17">
        <f>IF(SUM(Dissimilarity!TI20)&gt;0,1,IF(Dissimilarity!TI20="X",1,0))</f>
        <v>0</v>
      </c>
      <c r="TJ17">
        <f>IF(SUM(Dissimilarity!TJ20)&gt;0,1,IF(Dissimilarity!TJ20="X",1,0))</f>
        <v>0</v>
      </c>
      <c r="TK17">
        <f>IF(SUM(Dissimilarity!TK20)&gt;0,1,IF(Dissimilarity!TK20="X",1,0))</f>
        <v>0</v>
      </c>
      <c r="TL17">
        <f>IF(SUM(Dissimilarity!TL20)&gt;0,1,IF(Dissimilarity!TL20="X",1,0))</f>
        <v>0</v>
      </c>
      <c r="TM17">
        <f>IF(SUM(Dissimilarity!TM20)&gt;0,1,IF(Dissimilarity!TM20="X",1,0))</f>
        <v>0</v>
      </c>
      <c r="TN17">
        <f>IF(SUM(Dissimilarity!TN20)&gt;0,1,IF(Dissimilarity!TN20="X",1,0))</f>
        <v>0</v>
      </c>
      <c r="TO17">
        <f>IF(SUM(Dissimilarity!TO20)&gt;0,1,IF(Dissimilarity!TO20="X",1,0))</f>
        <v>0</v>
      </c>
      <c r="TP17">
        <f>IF(SUM(Dissimilarity!TP20)&gt;0,1,IF(Dissimilarity!TP20="X",1,0))</f>
        <v>0</v>
      </c>
      <c r="TQ17">
        <f>IF(SUM(Dissimilarity!TQ20)&gt;0,1,IF(Dissimilarity!TQ20="X",1,0))</f>
        <v>0</v>
      </c>
      <c r="TR17">
        <f>IF(SUM(Dissimilarity!TR20)&gt;0,1,IF(Dissimilarity!TR20="X",1,0))</f>
        <v>0</v>
      </c>
      <c r="TS17">
        <f>IF(SUM(Dissimilarity!TS20)&gt;0,1,IF(Dissimilarity!TS20="X",1,0))</f>
        <v>0</v>
      </c>
      <c r="TT17">
        <f>IF(SUM(Dissimilarity!TT20)&gt;0,1,IF(Dissimilarity!TT20="X",1,0))</f>
        <v>0</v>
      </c>
      <c r="TU17">
        <f>IF(SUM(Dissimilarity!TU20)&gt;0,1,IF(Dissimilarity!TU20="X",1,0))</f>
        <v>0</v>
      </c>
      <c r="TV17">
        <f>IF(SUM(Dissimilarity!TV20)&gt;0,1,IF(Dissimilarity!TV20="X",1,0))</f>
        <v>0</v>
      </c>
      <c r="TW17">
        <f>IF(SUM(Dissimilarity!TW20)&gt;0,1,IF(Dissimilarity!TW20="X",1,0))</f>
        <v>0</v>
      </c>
      <c r="TX17">
        <f>IF(SUM(Dissimilarity!TX20)&gt;0,1,IF(Dissimilarity!TX20="X",1,0))</f>
        <v>0</v>
      </c>
      <c r="TY17">
        <f>IF(SUM(Dissimilarity!TY20)&gt;0,1,IF(Dissimilarity!TY20="X",1,0))</f>
        <v>1</v>
      </c>
      <c r="TZ17">
        <f>IF(SUM(Dissimilarity!TZ20)&gt;0,1,IF(Dissimilarity!TZ20="X",1,0))</f>
        <v>0</v>
      </c>
      <c r="UA17">
        <f>IF(SUM(Dissimilarity!UA20)&gt;0,1,IF(Dissimilarity!UA20="X",1,0))</f>
        <v>0</v>
      </c>
      <c r="UB17">
        <f>IF(SUM(Dissimilarity!UB20)&gt;0,1,IF(Dissimilarity!UB20="X",1,0))</f>
        <v>0</v>
      </c>
      <c r="UC17">
        <f>IF(SUM(Dissimilarity!UC20)&gt;0,1,IF(Dissimilarity!UC20="X",1,0))</f>
        <v>0</v>
      </c>
      <c r="UD17">
        <f>IF(SUM(Dissimilarity!UD20)&gt;0,1,IF(Dissimilarity!UD20="X",1,0))</f>
        <v>0</v>
      </c>
      <c r="UE17">
        <f>IF(SUM(Dissimilarity!UE20)&gt;0,1,IF(Dissimilarity!UE20="X",1,0))</f>
        <v>0</v>
      </c>
      <c r="UF17">
        <f>IF(SUM(Dissimilarity!UF20)&gt;0,1,IF(Dissimilarity!UF20="X",1,0))</f>
        <v>0</v>
      </c>
      <c r="UG17">
        <f>IF(SUM(Dissimilarity!UG20)&gt;0,1,IF(Dissimilarity!UG20="X",1,0))</f>
        <v>0</v>
      </c>
      <c r="UH17">
        <f>IF(SUM(Dissimilarity!UH20)&gt;0,1,IF(Dissimilarity!UH20="X",1,0))</f>
        <v>0</v>
      </c>
      <c r="UI17">
        <f>IF(SUM(Dissimilarity!UI20)&gt;0,1,IF(Dissimilarity!UI20="X",1,0))</f>
        <v>0</v>
      </c>
      <c r="UJ17">
        <f>IF(SUM(Dissimilarity!UJ20)&gt;0,1,IF(Dissimilarity!UJ20="X",1,0))</f>
        <v>0</v>
      </c>
      <c r="UK17">
        <f>IF(SUM(Dissimilarity!UK20)&gt;0,1,IF(Dissimilarity!UK20="X",1,0))</f>
        <v>0</v>
      </c>
      <c r="UL17">
        <f>IF(SUM(Dissimilarity!UL20)&gt;0,1,IF(Dissimilarity!UL20="X",1,0))</f>
        <v>0</v>
      </c>
      <c r="UM17">
        <f>IF(SUM(Dissimilarity!UM20)&gt;0,1,IF(Dissimilarity!UM20="X",1,0))</f>
        <v>0</v>
      </c>
      <c r="UN17">
        <f>IF(SUM(Dissimilarity!UN20)&gt;0,1,IF(Dissimilarity!UN20="X",1,0))</f>
        <v>0</v>
      </c>
      <c r="UO17">
        <f>IF(SUM(Dissimilarity!UO20)&gt;0,1,IF(Dissimilarity!UO20="X",1,0))</f>
        <v>0</v>
      </c>
      <c r="UP17">
        <f>IF(SUM(Dissimilarity!UP20)&gt;0,1,IF(Dissimilarity!UP20="X",1,0))</f>
        <v>0</v>
      </c>
      <c r="UQ17">
        <f>IF(SUM(Dissimilarity!UQ20)&gt;0,1,IF(Dissimilarity!UQ20="X",1,0))</f>
        <v>0</v>
      </c>
      <c r="UR17">
        <f>IF(SUM(Dissimilarity!UR20)&gt;0,1,IF(Dissimilarity!UR20="X",1,0))</f>
        <v>0</v>
      </c>
      <c r="US17">
        <f>IF(SUM(Dissimilarity!US20)&gt;0,1,IF(Dissimilarity!US20="X",1,0))</f>
        <v>0</v>
      </c>
      <c r="UT17">
        <f>IF(SUM(Dissimilarity!UT20)&gt;0,1,IF(Dissimilarity!UT20="X",1,0))</f>
        <v>0</v>
      </c>
      <c r="UU17">
        <f>IF(SUM(Dissimilarity!UU20)&gt;0,1,IF(Dissimilarity!UU20="X",1,0))</f>
        <v>1</v>
      </c>
      <c r="UV17">
        <f>IF(SUM(Dissimilarity!UV20)&gt;0,1,IF(Dissimilarity!UV20="X",1,0))</f>
        <v>0</v>
      </c>
      <c r="UW17">
        <f>IF(SUM(Dissimilarity!UW20)&gt;0,1,IF(Dissimilarity!UW20="X",1,0))</f>
        <v>0</v>
      </c>
      <c r="UX17">
        <f>IF(SUM(Dissimilarity!UX20)&gt;0,1,IF(Dissimilarity!UX20="X",1,0))</f>
        <v>0</v>
      </c>
      <c r="UY17">
        <f>IF(SUM(Dissimilarity!UY20)&gt;0,1,IF(Dissimilarity!UY20="X",1,0))</f>
        <v>0</v>
      </c>
      <c r="UZ17">
        <f>IF(SUM(Dissimilarity!UZ20)&gt;0,1,IF(Dissimilarity!UZ20="X",1,0))</f>
        <v>0</v>
      </c>
      <c r="VA17">
        <f>IF(SUM(Dissimilarity!VA20)&gt;0,1,IF(Dissimilarity!VA20="X",1,0))</f>
        <v>0</v>
      </c>
      <c r="VB17">
        <f>IF(SUM(Dissimilarity!VB20)&gt;0,1,IF(Dissimilarity!VB20="X",1,0))</f>
        <v>0</v>
      </c>
      <c r="VC17">
        <f>IF(SUM(Dissimilarity!VC20)&gt;0,1,IF(Dissimilarity!VC20="X",1,0))</f>
        <v>0</v>
      </c>
      <c r="VD17">
        <f>IF(SUM(Dissimilarity!VD20)&gt;0,1,IF(Dissimilarity!VD20="X",1,0))</f>
        <v>0</v>
      </c>
      <c r="VE17">
        <f>IF(SUM(Dissimilarity!VE20)&gt;0,1,IF(Dissimilarity!VE20="X",1,0))</f>
        <v>0</v>
      </c>
      <c r="VF17">
        <f>IF(SUM(Dissimilarity!VF20)&gt;0,1,IF(Dissimilarity!VF20="X",1,0))</f>
        <v>0</v>
      </c>
      <c r="VG17">
        <f>IF(SUM(Dissimilarity!VG20)&gt;0,1,IF(Dissimilarity!VG20="X",1,0))</f>
        <v>0</v>
      </c>
      <c r="VH17">
        <f>IF(SUM(Dissimilarity!VH20)&gt;0,1,IF(Dissimilarity!VH20="X",1,0))</f>
        <v>0</v>
      </c>
      <c r="VI17">
        <f>IF(SUM(Dissimilarity!VI20)&gt;0,1,IF(Dissimilarity!VI20="X",1,0))</f>
        <v>0</v>
      </c>
      <c r="VJ17">
        <f>IF(SUM(Dissimilarity!VJ20)&gt;0,1,IF(Dissimilarity!VJ20="X",1,0))</f>
        <v>0</v>
      </c>
      <c r="VK17">
        <f>IF(SUM(Dissimilarity!VK20)&gt;0,1,IF(Dissimilarity!VK20="X",1,0))</f>
        <v>0</v>
      </c>
      <c r="VL17">
        <f>IF(SUM(Dissimilarity!VL20)&gt;0,1,IF(Dissimilarity!VL20="X",1,0))</f>
        <v>0</v>
      </c>
      <c r="VM17">
        <f>IF(SUM(Dissimilarity!VM20)&gt;0,1,IF(Dissimilarity!VM20="X",1,0))</f>
        <v>0</v>
      </c>
      <c r="VN17">
        <f>IF(SUM(Dissimilarity!VN20)&gt;0,1,IF(Dissimilarity!VN20="X",1,0))</f>
        <v>0</v>
      </c>
      <c r="VO17">
        <f>IF(SUM(Dissimilarity!VO20)&gt;0,1,IF(Dissimilarity!VO20="X",1,0))</f>
        <v>0</v>
      </c>
      <c r="VP17">
        <f>IF(SUM(Dissimilarity!VP20)&gt;0,1,IF(Dissimilarity!VP20="X",1,0))</f>
        <v>0</v>
      </c>
      <c r="VQ17">
        <f>IF(SUM(Dissimilarity!VQ20)&gt;0,1,IF(Dissimilarity!VQ20="X",1,0))</f>
        <v>0</v>
      </c>
      <c r="VR17">
        <f>IF(SUM(Dissimilarity!VR20)&gt;0,1,IF(Dissimilarity!VR20="X",1,0))</f>
        <v>0</v>
      </c>
      <c r="VS17">
        <f>IF(SUM(Dissimilarity!VS20)&gt;0,1,IF(Dissimilarity!VS20="X",1,0))</f>
        <v>0</v>
      </c>
      <c r="VT17">
        <f>IF(SUM(Dissimilarity!VT20)&gt;0,1,IF(Dissimilarity!VT20="X",1,0))</f>
        <v>0</v>
      </c>
      <c r="VU17">
        <f>IF(SUM(Dissimilarity!VU20)&gt;0,1,IF(Dissimilarity!VU20="X",1,0))</f>
        <v>0</v>
      </c>
      <c r="VV17">
        <f>IF(SUM(Dissimilarity!VV20)&gt;0,1,IF(Dissimilarity!VV20="X",1,0))</f>
        <v>0</v>
      </c>
      <c r="VW17">
        <f>IF(SUM(Dissimilarity!VW20)&gt;0,1,IF(Dissimilarity!VW20="X",1,0))</f>
        <v>0</v>
      </c>
      <c r="VX17">
        <f>IF(SUM(Dissimilarity!VX20)&gt;0,1,IF(Dissimilarity!VX20="X",1,0))</f>
        <v>0</v>
      </c>
      <c r="VY17">
        <f>IF(SUM(Dissimilarity!VY20)&gt;0,1,IF(Dissimilarity!VY20="X",1,0))</f>
        <v>0</v>
      </c>
      <c r="VZ17">
        <f>IF(SUM(Dissimilarity!VZ20)&gt;0,1,IF(Dissimilarity!VZ20="X",1,0))</f>
        <v>0</v>
      </c>
      <c r="WA17">
        <f>IF(SUM(Dissimilarity!WA20)&gt;0,1,IF(Dissimilarity!WA20="X",1,0))</f>
        <v>0</v>
      </c>
      <c r="WB17">
        <f>IF(SUM(Dissimilarity!WB20)&gt;0,1,IF(Dissimilarity!WB20="X",1,0))</f>
        <v>0</v>
      </c>
      <c r="WC17">
        <f>IF(SUM(Dissimilarity!WC20)&gt;0,1,IF(Dissimilarity!WC20="X",1,0))</f>
        <v>0</v>
      </c>
      <c r="WD17">
        <f>IF(SUM(Dissimilarity!WD20)&gt;0,1,IF(Dissimilarity!WD20="X",1,0))</f>
        <v>0</v>
      </c>
      <c r="WE17">
        <f>IF(SUM(Dissimilarity!WE20)&gt;0,1,IF(Dissimilarity!WE20="X",1,0))</f>
        <v>0</v>
      </c>
      <c r="WF17">
        <f>IF(SUM(Dissimilarity!WF20)&gt;0,1,IF(Dissimilarity!WF20="X",1,0))</f>
        <v>0</v>
      </c>
      <c r="WG17">
        <f>IF(SUM(Dissimilarity!WG20)&gt;0,1,IF(Dissimilarity!WG20="X",1,0))</f>
        <v>0</v>
      </c>
      <c r="WH17">
        <f>IF(SUM(Dissimilarity!WH20)&gt;0,1,IF(Dissimilarity!WH20="X",1,0))</f>
        <v>0</v>
      </c>
      <c r="WI17">
        <f>IF(SUM(Dissimilarity!WI20)&gt;0,1,IF(Dissimilarity!WI20="X",1,0))</f>
        <v>0</v>
      </c>
      <c r="WJ17">
        <f>IF(SUM(Dissimilarity!WJ20)&gt;0,1,IF(Dissimilarity!WJ20="X",1,0))</f>
        <v>0</v>
      </c>
      <c r="WK17">
        <f>IF(SUM(Dissimilarity!WK20)&gt;0,1,IF(Dissimilarity!WK20="X",1,0))</f>
        <v>0</v>
      </c>
      <c r="WL17">
        <f>IF(SUM(Dissimilarity!WL20)&gt;0,1,IF(Dissimilarity!WL20="X",1,0))</f>
        <v>0</v>
      </c>
      <c r="WM17">
        <f>IF(SUM(Dissimilarity!WM20)&gt;0,1,IF(Dissimilarity!WM20="X",1,0))</f>
        <v>0</v>
      </c>
      <c r="WN17">
        <f>IF(SUM(Dissimilarity!WN20)&gt;0,1,IF(Dissimilarity!WN20="X",1,0))</f>
        <v>0</v>
      </c>
      <c r="WO17">
        <f>IF(SUM(Dissimilarity!WO20)&gt;0,1,IF(Dissimilarity!WO20="X",1,0))</f>
        <v>0</v>
      </c>
      <c r="WP17">
        <f>IF(SUM(Dissimilarity!WP20)&gt;0,1,IF(Dissimilarity!WP20="X",1,0))</f>
        <v>0</v>
      </c>
      <c r="WQ17">
        <f>IF(SUM(Dissimilarity!WQ20)&gt;0,1,IF(Dissimilarity!WQ20="X",1,0))</f>
        <v>0</v>
      </c>
      <c r="WR17">
        <f>IF(SUM(Dissimilarity!WR20)&gt;0,1,IF(Dissimilarity!WR20="X",1,0))</f>
        <v>0</v>
      </c>
      <c r="WS17">
        <f>IF(SUM(Dissimilarity!WS20)&gt;0,1,IF(Dissimilarity!WS20="X",1,0))</f>
        <v>0</v>
      </c>
      <c r="WT17">
        <f>IF(SUM(Dissimilarity!WT20)&gt;0,1,IF(Dissimilarity!WT20="X",1,0))</f>
        <v>0</v>
      </c>
      <c r="WU17">
        <f>IF(SUM(Dissimilarity!WU20)&gt;0,1,IF(Dissimilarity!WU20="X",1,0))</f>
        <v>0</v>
      </c>
      <c r="WV17">
        <f>IF(SUM(Dissimilarity!WV20)&gt;0,1,IF(Dissimilarity!WV20="X",1,0))</f>
        <v>0</v>
      </c>
      <c r="WW17">
        <f>IF(SUM(Dissimilarity!WW20)&gt;0,1,IF(Dissimilarity!WW20="X",1,0))</f>
        <v>0</v>
      </c>
      <c r="WX17">
        <f>IF(SUM(Dissimilarity!WX20)&gt;0,1,IF(Dissimilarity!WX20="X",1,0))</f>
        <v>0</v>
      </c>
      <c r="WY17">
        <f>IF(SUM(Dissimilarity!WY20)&gt;0,1,IF(Dissimilarity!WY20="X",1,0))</f>
        <v>0</v>
      </c>
      <c r="WZ17">
        <f>IF(SUM(Dissimilarity!WZ20)&gt;0,1,IF(Dissimilarity!WZ20="X",1,0))</f>
        <v>0</v>
      </c>
      <c r="XA17">
        <f>IF(SUM(Dissimilarity!XA20)&gt;0,1,IF(Dissimilarity!XA20="X",1,0))</f>
        <v>0</v>
      </c>
      <c r="XB17">
        <f>IF(SUM(Dissimilarity!XB20)&gt;0,1,IF(Dissimilarity!XB20="X",1,0))</f>
        <v>0</v>
      </c>
      <c r="XC17">
        <f>IF(SUM(Dissimilarity!XC20)&gt;0,1,IF(Dissimilarity!XC20="X",1,0))</f>
        <v>0</v>
      </c>
      <c r="XD17">
        <f>IF(SUM(Dissimilarity!XD20)&gt;0,1,IF(Dissimilarity!XD20="X",1,0))</f>
        <v>0</v>
      </c>
      <c r="XE17">
        <f>IF(SUM(Dissimilarity!XE20)&gt;0,1,IF(Dissimilarity!XE20="X",1,0))</f>
        <v>0</v>
      </c>
      <c r="XF17">
        <f>IF(SUM(Dissimilarity!XF20)&gt;0,1,IF(Dissimilarity!XF20="X",1,0))</f>
        <v>1</v>
      </c>
      <c r="XG17">
        <f>IF(SUM(Dissimilarity!XG20)&gt;0,1,IF(Dissimilarity!XG20="X",1,0))</f>
        <v>0</v>
      </c>
      <c r="XH17">
        <f>IF(SUM(Dissimilarity!XH20)&gt;0,1,IF(Dissimilarity!XH20="X",1,0))</f>
        <v>0</v>
      </c>
      <c r="XI17">
        <f>IF(SUM(Dissimilarity!XI20)&gt;0,1,IF(Dissimilarity!XI20="X",1,0))</f>
        <v>1</v>
      </c>
      <c r="XJ17">
        <f>IF(SUM(Dissimilarity!XJ20)&gt;0,1,IF(Dissimilarity!XJ20="X",1,0))</f>
        <v>0</v>
      </c>
      <c r="XK17">
        <f>IF(SUM(Dissimilarity!XK20)&gt;0,1,IF(Dissimilarity!XK20="X",1,0))</f>
        <v>0</v>
      </c>
      <c r="XL17">
        <f>IF(SUM(Dissimilarity!XL20)&gt;0,1,IF(Dissimilarity!XL20="X",1,0))</f>
        <v>0</v>
      </c>
      <c r="XM17">
        <f>IF(SUM(Dissimilarity!XM20)&gt;0,1,IF(Dissimilarity!XM20="X",1,0))</f>
        <v>0</v>
      </c>
      <c r="XN17">
        <f>IF(SUM(Dissimilarity!XN20)&gt;0,1,IF(Dissimilarity!XN20="X",1,0))</f>
        <v>0</v>
      </c>
      <c r="XO17">
        <f>IF(SUM(Dissimilarity!XO20)&gt;0,1,IF(Dissimilarity!XO20="X",1,0))</f>
        <v>0</v>
      </c>
      <c r="XP17">
        <f>IF(SUM(Dissimilarity!XP20)&gt;0,1,IF(Dissimilarity!XP20="X",1,0))</f>
        <v>0</v>
      </c>
      <c r="XQ17">
        <f>IF(SUM(Dissimilarity!XQ20)&gt;0,1,IF(Dissimilarity!XQ20="X",1,0))</f>
        <v>0</v>
      </c>
      <c r="XR17">
        <f>IF(SUM(Dissimilarity!XR20)&gt;0,1,IF(Dissimilarity!XR20="X",1,0))</f>
        <v>0</v>
      </c>
      <c r="XS17">
        <f>IF(SUM(Dissimilarity!XS20)&gt;0,1,IF(Dissimilarity!XS20="X",1,0))</f>
        <v>0</v>
      </c>
      <c r="XT17">
        <f>IF(SUM(Dissimilarity!XT20)&gt;0,1,IF(Dissimilarity!XT20="X",1,0))</f>
        <v>0</v>
      </c>
      <c r="XU17">
        <f>IF(SUM(Dissimilarity!XU20)&gt;0,1,IF(Dissimilarity!XU20="X",1,0))</f>
        <v>0</v>
      </c>
      <c r="XV17">
        <f>IF(SUM(Dissimilarity!XV20)&gt;0,1,IF(Dissimilarity!XV20="X",1,0))</f>
        <v>0</v>
      </c>
      <c r="XW17">
        <f>IF(SUM(Dissimilarity!XW20)&gt;0,1,IF(Dissimilarity!XW20="X",1,0))</f>
        <v>1</v>
      </c>
      <c r="XX17">
        <f>IF(SUM(Dissimilarity!XX20)&gt;0,1,IF(Dissimilarity!XX20="X",1,0))</f>
        <v>0</v>
      </c>
      <c r="XY17">
        <f>IF(SUM(Dissimilarity!XY20)&gt;0,1,IF(Dissimilarity!XY20="X",1,0))</f>
        <v>0</v>
      </c>
      <c r="XZ17">
        <f>IF(SUM(Dissimilarity!XZ20)&gt;0,1,IF(Dissimilarity!XZ20="X",1,0))</f>
        <v>0</v>
      </c>
      <c r="YA17">
        <f>IF(SUM(Dissimilarity!YA20)&gt;0,1,IF(Dissimilarity!YA20="X",1,0))</f>
        <v>0</v>
      </c>
      <c r="YB17">
        <f>IF(SUM(Dissimilarity!YB20)&gt;0,1,IF(Dissimilarity!YB20="X",1,0))</f>
        <v>0</v>
      </c>
      <c r="YC17">
        <f>IF(SUM(Dissimilarity!YC20)&gt;0,1,IF(Dissimilarity!YC20="X",1,0))</f>
        <v>0</v>
      </c>
      <c r="YD17">
        <f>IF(SUM(Dissimilarity!YD20)&gt;0,1,IF(Dissimilarity!YD20="X",1,0))</f>
        <v>0</v>
      </c>
      <c r="YE17">
        <f>IF(SUM(Dissimilarity!YE20)&gt;0,1,IF(Dissimilarity!YE20="X",1,0))</f>
        <v>0</v>
      </c>
      <c r="YF17">
        <f>IF(SUM(Dissimilarity!YF20)&gt;0,1,IF(Dissimilarity!YF20="X",1,0))</f>
        <v>0</v>
      </c>
      <c r="YG17">
        <f>IF(SUM(Dissimilarity!YG20)&gt;0,1,IF(Dissimilarity!YG20="X",1,0))</f>
        <v>0</v>
      </c>
      <c r="YH17">
        <f>IF(SUM(Dissimilarity!YH20)&gt;0,1,IF(Dissimilarity!YH20="X",1,0))</f>
        <v>0</v>
      </c>
      <c r="YI17">
        <f>IF(SUM(Dissimilarity!YI20)&gt;0,1,IF(Dissimilarity!YI20="X",1,0))</f>
        <v>0</v>
      </c>
      <c r="YJ17">
        <f>IF(SUM(Dissimilarity!YJ20)&gt;0,1,IF(Dissimilarity!YJ20="X",1,0))</f>
        <v>0</v>
      </c>
      <c r="YK17">
        <f>IF(SUM(Dissimilarity!YK20)&gt;0,1,IF(Dissimilarity!YK20="X",1,0))</f>
        <v>0</v>
      </c>
      <c r="YL17">
        <f>IF(SUM(Dissimilarity!YL20)&gt;0,1,IF(Dissimilarity!YL20="X",1,0))</f>
        <v>0</v>
      </c>
      <c r="YM17">
        <f>IF(SUM(Dissimilarity!YM20)&gt;0,1,IF(Dissimilarity!YM20="X",1,0))</f>
        <v>0</v>
      </c>
      <c r="YN17">
        <f>IF(SUM(Dissimilarity!YN20)&gt;0,1,IF(Dissimilarity!YN20="X",1,0))</f>
        <v>0</v>
      </c>
      <c r="YO17">
        <f>IF(SUM(Dissimilarity!YO20)&gt;0,1,IF(Dissimilarity!YO20="X",1,0))</f>
        <v>0</v>
      </c>
      <c r="YP17">
        <f>IF(SUM(Dissimilarity!YP20)&gt;0,1,IF(Dissimilarity!YP20="X",1,0))</f>
        <v>0</v>
      </c>
      <c r="YQ17">
        <f>IF(SUM(Dissimilarity!YQ20)&gt;0,1,IF(Dissimilarity!YQ20="X",1,0))</f>
        <v>0</v>
      </c>
      <c r="YR17">
        <f>IF(SUM(Dissimilarity!YR20)&gt;0,1,IF(Dissimilarity!YR20="X",1,0))</f>
        <v>0</v>
      </c>
      <c r="YS17">
        <f>IF(SUM(Dissimilarity!YS20)&gt;0,1,IF(Dissimilarity!YS20="X",1,0))</f>
        <v>0</v>
      </c>
      <c r="YT17">
        <f>IF(SUM(Dissimilarity!YT20)&gt;0,1,IF(Dissimilarity!YT20="X",1,0))</f>
        <v>0</v>
      </c>
      <c r="YU17">
        <f>IF(SUM(Dissimilarity!YU20)&gt;0,1,IF(Dissimilarity!YU20="X",1,0))</f>
        <v>0</v>
      </c>
      <c r="YV17">
        <f>IF(SUM(Dissimilarity!YV20)&gt;0,1,IF(Dissimilarity!YV20="X",1,0))</f>
        <v>0</v>
      </c>
      <c r="YW17">
        <f>IF(SUM(Dissimilarity!YW20)&gt;0,1,IF(Dissimilarity!YW20="X",1,0))</f>
        <v>0</v>
      </c>
      <c r="YX17">
        <f>IF(SUM(Dissimilarity!YX20)&gt;0,1,IF(Dissimilarity!YX20="X",1,0))</f>
        <v>0</v>
      </c>
      <c r="YY17">
        <f>IF(SUM(Dissimilarity!YY20)&gt;0,1,IF(Dissimilarity!YY20="X",1,0))</f>
        <v>0</v>
      </c>
      <c r="YZ17">
        <f>IF(SUM(Dissimilarity!YZ20)&gt;0,1,IF(Dissimilarity!YZ20="X",1,0))</f>
        <v>0</v>
      </c>
      <c r="ZA17">
        <f>IF(SUM(Dissimilarity!ZA20)&gt;0,1,IF(Dissimilarity!ZA20="X",1,0))</f>
        <v>0</v>
      </c>
      <c r="ZB17">
        <f>IF(SUM(Dissimilarity!ZB20)&gt;0,1,IF(Dissimilarity!ZB20="X",1,0))</f>
        <v>0</v>
      </c>
      <c r="ZC17">
        <f>IF(SUM(Dissimilarity!ZC20)&gt;0,1,IF(Dissimilarity!ZC20="X",1,0))</f>
        <v>0</v>
      </c>
      <c r="ZD17">
        <f>IF(SUM(Dissimilarity!ZD20)&gt;0,1,IF(Dissimilarity!ZD20="X",1,0))</f>
        <v>0</v>
      </c>
      <c r="ZE17">
        <f>IF(SUM(Dissimilarity!ZE20)&gt;0,1,IF(Dissimilarity!ZE20="X",1,0))</f>
        <v>0</v>
      </c>
      <c r="ZF17">
        <f>IF(SUM(Dissimilarity!ZF20)&gt;0,1,IF(Dissimilarity!ZF20="X",1,0))</f>
        <v>0</v>
      </c>
      <c r="ZG17">
        <f>IF(SUM(Dissimilarity!ZG20)&gt;0,1,IF(Dissimilarity!ZG20="X",1,0))</f>
        <v>0</v>
      </c>
      <c r="ZH17">
        <f>IF(SUM(Dissimilarity!ZH20)&gt;0,1,IF(Dissimilarity!ZH20="X",1,0))</f>
        <v>0</v>
      </c>
      <c r="ZI17">
        <f>IF(SUM(Dissimilarity!ZI20)&gt;0,1,IF(Dissimilarity!ZI20="X",1,0))</f>
        <v>0</v>
      </c>
      <c r="ZJ17">
        <f>IF(SUM(Dissimilarity!ZJ20)&gt;0,1,IF(Dissimilarity!ZJ20="X",1,0))</f>
        <v>0</v>
      </c>
      <c r="ZK17">
        <f>IF(SUM(Dissimilarity!ZK20)&gt;0,1,IF(Dissimilarity!ZK20="X",1,0))</f>
        <v>0</v>
      </c>
      <c r="ZL17">
        <f>IF(SUM(Dissimilarity!ZL20)&gt;0,1,IF(Dissimilarity!ZL20="X",1,0))</f>
        <v>0</v>
      </c>
      <c r="ZM17">
        <f>IF(SUM(Dissimilarity!ZM20)&gt;0,1,IF(Dissimilarity!ZM20="X",1,0))</f>
        <v>0</v>
      </c>
      <c r="ZN17">
        <f>IF(SUM(Dissimilarity!ZN20)&gt;0,1,IF(Dissimilarity!ZN20="X",1,0))</f>
        <v>0</v>
      </c>
      <c r="ZO17">
        <f>IF(SUM(Dissimilarity!ZO20)&gt;0,1,IF(Dissimilarity!ZO20="X",1,0))</f>
        <v>0</v>
      </c>
      <c r="ZP17">
        <f>IF(SUM(Dissimilarity!ZP20)&gt;0,1,IF(Dissimilarity!ZP20="X",1,0))</f>
        <v>0</v>
      </c>
      <c r="ZQ17">
        <f>IF(SUM(Dissimilarity!ZQ20)&gt;0,1,IF(Dissimilarity!ZQ20="X",1,0))</f>
        <v>0</v>
      </c>
      <c r="ZR17">
        <f>IF(SUM(Dissimilarity!ZR20)&gt;0,1,IF(Dissimilarity!ZR20="X",1,0))</f>
        <v>0</v>
      </c>
      <c r="ZS17">
        <f>IF(SUM(Dissimilarity!ZS20)&gt;0,1,IF(Dissimilarity!ZS20="X",1,0))</f>
        <v>0</v>
      </c>
      <c r="ZT17">
        <f>IF(SUM(Dissimilarity!ZT20)&gt;0,1,IF(Dissimilarity!ZT20="X",1,0))</f>
        <v>0</v>
      </c>
      <c r="ZU17">
        <f>IF(SUM(Dissimilarity!ZU20)&gt;0,1,IF(Dissimilarity!ZU20="X",1,0))</f>
        <v>0</v>
      </c>
      <c r="ZV17">
        <f>IF(SUM(Dissimilarity!ZV20)&gt;0,1,IF(Dissimilarity!ZV20="X",1,0))</f>
        <v>0</v>
      </c>
      <c r="ZW17">
        <f>IF(SUM(Dissimilarity!ZW20)&gt;0,1,IF(Dissimilarity!ZW20="X",1,0))</f>
        <v>0</v>
      </c>
      <c r="ZX17">
        <f>IF(SUM(Dissimilarity!ZX20)&gt;0,1,IF(Dissimilarity!ZX20="X",1,0))</f>
        <v>0</v>
      </c>
      <c r="ZY17">
        <f>IF(SUM(Dissimilarity!ZY20)&gt;0,1,IF(Dissimilarity!ZY20="X",1,0))</f>
        <v>0</v>
      </c>
      <c r="ZZ17">
        <f>IF(SUM(Dissimilarity!ZZ20)&gt;0,1,IF(Dissimilarity!ZZ20="X",1,0))</f>
        <v>0</v>
      </c>
      <c r="AAA17">
        <f>IF(SUM(Dissimilarity!AAA20)&gt;0,1,IF(Dissimilarity!AAA20="X",1,0))</f>
        <v>0</v>
      </c>
      <c r="AAB17">
        <f>IF(SUM(Dissimilarity!AAB20)&gt;0,1,IF(Dissimilarity!AAB20="X",1,0))</f>
        <v>0</v>
      </c>
      <c r="AAC17">
        <f>IF(SUM(Dissimilarity!AAC20)&gt;0,1,IF(Dissimilarity!AAC20="X",1,0))</f>
        <v>0</v>
      </c>
      <c r="AAD17">
        <f>IF(SUM(Dissimilarity!AAD20)&gt;0,1,IF(Dissimilarity!AAD20="X",1,0))</f>
        <v>0</v>
      </c>
      <c r="AAE17">
        <f>IF(SUM(Dissimilarity!AAE20)&gt;0,1,IF(Dissimilarity!AAE20="X",1,0))</f>
        <v>0</v>
      </c>
      <c r="AAF17">
        <f>IF(SUM(Dissimilarity!AAF20)&gt;0,1,IF(Dissimilarity!AAF20="X",1,0))</f>
        <v>0</v>
      </c>
      <c r="AAG17">
        <f>IF(SUM(Dissimilarity!AAG20)&gt;0,1,IF(Dissimilarity!AAG20="X",1,0))</f>
        <v>0</v>
      </c>
      <c r="AAH17">
        <f>IF(SUM(Dissimilarity!AAH20)&gt;0,1,IF(Dissimilarity!AAH20="X",1,0))</f>
        <v>0</v>
      </c>
      <c r="AAI17">
        <f>IF(SUM(Dissimilarity!AAI20)&gt;0,1,IF(Dissimilarity!AAI20="X",1,0))</f>
        <v>0</v>
      </c>
      <c r="AAJ17">
        <f>IF(SUM(Dissimilarity!AAJ20)&gt;0,1,IF(Dissimilarity!AAJ20="X",1,0))</f>
        <v>0</v>
      </c>
      <c r="AAK17">
        <f>IF(SUM(Dissimilarity!AAK20)&gt;0,1,IF(Dissimilarity!AAK20="X",1,0))</f>
        <v>0</v>
      </c>
      <c r="AAL17">
        <f>IF(SUM(Dissimilarity!AAL20)&gt;0,1,IF(Dissimilarity!AAL20="X",1,0))</f>
        <v>0</v>
      </c>
      <c r="AAM17">
        <f>IF(SUM(Dissimilarity!AAM20)&gt;0,1,IF(Dissimilarity!AAM20="X",1,0))</f>
        <v>0</v>
      </c>
      <c r="AAN17">
        <f>IF(SUM(Dissimilarity!AAN20)&gt;0,1,IF(Dissimilarity!AAN20="X",1,0))</f>
        <v>0</v>
      </c>
      <c r="AAO17">
        <f>IF(SUM(Dissimilarity!AAO20)&gt;0,1,IF(Dissimilarity!AAO20="X",1,0))</f>
        <v>0</v>
      </c>
      <c r="AAP17">
        <f>IF(SUM(Dissimilarity!AAP20)&gt;0,1,IF(Dissimilarity!AAP20="X",1,0))</f>
        <v>0</v>
      </c>
      <c r="AAQ17">
        <f>IF(SUM(Dissimilarity!AAQ20)&gt;0,1,IF(Dissimilarity!AAQ20="X",1,0))</f>
        <v>0</v>
      </c>
      <c r="AAR17">
        <f>IF(SUM(Dissimilarity!AAR20)&gt;0,1,IF(Dissimilarity!AAR20="X",1,0))</f>
        <v>0</v>
      </c>
      <c r="AAS17">
        <f>IF(SUM(Dissimilarity!AAS20)&gt;0,1,IF(Dissimilarity!AAS20="X",1,0))</f>
        <v>0</v>
      </c>
      <c r="AAT17">
        <f>IF(SUM(Dissimilarity!AAT20)&gt;0,1,IF(Dissimilarity!AAT20="X",1,0))</f>
        <v>0</v>
      </c>
      <c r="AAU17">
        <f>IF(SUM(Dissimilarity!AAU20)&gt;0,1,IF(Dissimilarity!AAU20="X",1,0))</f>
        <v>0</v>
      </c>
      <c r="AAV17">
        <f>IF(SUM(Dissimilarity!AAV20)&gt;0,1,IF(Dissimilarity!AAV20="X",1,0))</f>
        <v>0</v>
      </c>
      <c r="AAW17">
        <f>IF(SUM(Dissimilarity!AAW20)&gt;0,1,IF(Dissimilarity!AAW20="X",1,0))</f>
        <v>0</v>
      </c>
      <c r="AAX17">
        <f>IF(SUM(Dissimilarity!AAX20)&gt;0,1,IF(Dissimilarity!AAX20="X",1,0))</f>
        <v>0</v>
      </c>
      <c r="AAY17">
        <f>IF(SUM(Dissimilarity!AAY20)&gt;0,1,IF(Dissimilarity!AAY20="X",1,0))</f>
        <v>0</v>
      </c>
      <c r="AAZ17">
        <f>IF(SUM(Dissimilarity!AAZ20)&gt;0,1,IF(Dissimilarity!AAZ20="X",1,0))</f>
        <v>0</v>
      </c>
      <c r="ABA17">
        <f>IF(SUM(Dissimilarity!ABA20)&gt;0,1,IF(Dissimilarity!ABA20="X",1,0))</f>
        <v>0</v>
      </c>
      <c r="ABB17">
        <f>IF(SUM(Dissimilarity!ABB20)&gt;0,1,IF(Dissimilarity!ABB20="X",1,0))</f>
        <v>0</v>
      </c>
      <c r="ABC17">
        <f>IF(SUM(Dissimilarity!ABC20)&gt;0,1,IF(Dissimilarity!ABC20="X",1,0))</f>
        <v>0</v>
      </c>
      <c r="ABD17">
        <f>IF(SUM(Dissimilarity!ABD20)&gt;0,1,IF(Dissimilarity!ABD20="X",1,0))</f>
        <v>1</v>
      </c>
      <c r="ABE17">
        <f>IF(SUM(Dissimilarity!ABE20)&gt;0,1,IF(Dissimilarity!ABE20="X",1,0))</f>
        <v>0</v>
      </c>
      <c r="ABF17">
        <f>IF(SUM(Dissimilarity!ABF20)&gt;0,1,IF(Dissimilarity!ABF20="X",1,0))</f>
        <v>0</v>
      </c>
      <c r="ABG17">
        <f>IF(SUM(Dissimilarity!ABG20)&gt;0,1,IF(Dissimilarity!ABG20="X",1,0))</f>
        <v>0</v>
      </c>
      <c r="ABH17">
        <f>IF(SUM(Dissimilarity!ABH20)&gt;0,1,IF(Dissimilarity!ABH20="X",1,0))</f>
        <v>0</v>
      </c>
      <c r="ABI17">
        <f>IF(SUM(Dissimilarity!ABI20)&gt;0,1,IF(Dissimilarity!ABI20="X",1,0))</f>
        <v>0</v>
      </c>
      <c r="ABJ17">
        <f>IF(SUM(Dissimilarity!ABJ20)&gt;0,1,IF(Dissimilarity!ABJ20="X",1,0))</f>
        <v>1</v>
      </c>
      <c r="ABK17">
        <f>IF(SUM(Dissimilarity!ABK20)&gt;0,1,IF(Dissimilarity!ABK20="X",1,0))</f>
        <v>0</v>
      </c>
      <c r="ABL17">
        <f>IF(SUM(Dissimilarity!ABL20)&gt;0,1,IF(Dissimilarity!ABL20="X",1,0))</f>
        <v>0</v>
      </c>
      <c r="ABM17">
        <f>IF(SUM(Dissimilarity!ABM20)&gt;0,1,IF(Dissimilarity!ABM20="X",1,0))</f>
        <v>0</v>
      </c>
      <c r="ABN17">
        <f>IF(SUM(Dissimilarity!ABN20)&gt;0,1,IF(Dissimilarity!ABN20="X",1,0))</f>
        <v>0</v>
      </c>
      <c r="ABO17">
        <f>IF(SUM(Dissimilarity!ABO20)&gt;0,1,IF(Dissimilarity!ABO20="X",1,0))</f>
        <v>0</v>
      </c>
      <c r="ABP17">
        <f>IF(SUM(Dissimilarity!ABP20)&gt;0,1,IF(Dissimilarity!ABP20="X",1,0))</f>
        <v>0</v>
      </c>
      <c r="ABQ17">
        <f>IF(SUM(Dissimilarity!ABQ20)&gt;0,1,IF(Dissimilarity!ABQ20="X",1,0))</f>
        <v>0</v>
      </c>
      <c r="ABR17">
        <f>IF(SUM(Dissimilarity!ABR20)&gt;0,1,IF(Dissimilarity!ABR20="X",1,0))</f>
        <v>0</v>
      </c>
      <c r="ABS17">
        <f>IF(SUM(Dissimilarity!ABS20)&gt;0,1,IF(Dissimilarity!ABS20="X",1,0))</f>
        <v>0</v>
      </c>
      <c r="ABT17">
        <f>IF(SUM(Dissimilarity!ABT20)&gt;0,1,IF(Dissimilarity!ABT20="X",1,0))</f>
        <v>0</v>
      </c>
      <c r="ABU17">
        <f>IF(SUM(Dissimilarity!ABU20)&gt;0,1,IF(Dissimilarity!ABU20="X",1,0))</f>
        <v>1</v>
      </c>
      <c r="ABV17">
        <f>IF(SUM(Dissimilarity!ABV20)&gt;0,1,IF(Dissimilarity!ABV20="X",1,0))</f>
        <v>1</v>
      </c>
      <c r="ABW17">
        <f>IF(SUM(Dissimilarity!ABW20)&gt;0,1,IF(Dissimilarity!ABW20="X",1,0))</f>
        <v>0</v>
      </c>
      <c r="ABX17">
        <f>IF(SUM(Dissimilarity!ABX20)&gt;0,1,IF(Dissimilarity!ABX20="X",1,0))</f>
        <v>0</v>
      </c>
      <c r="ABY17">
        <f>IF(SUM(Dissimilarity!ABY20)&gt;0,1,IF(Dissimilarity!ABY20="X",1,0))</f>
        <v>0</v>
      </c>
      <c r="ABZ17">
        <f>IF(SUM(Dissimilarity!ABZ20)&gt;0,1,IF(Dissimilarity!ABZ20="X",1,0))</f>
        <v>0</v>
      </c>
      <c r="ACA17">
        <f>IF(SUM(Dissimilarity!ACA20)&gt;0,1,IF(Dissimilarity!ACA20="X",1,0))</f>
        <v>0</v>
      </c>
      <c r="ACB17">
        <f>IF(SUM(Dissimilarity!ACB20)&gt;0,1,IF(Dissimilarity!ACB20="X",1,0))</f>
        <v>0</v>
      </c>
      <c r="ACC17">
        <f>IF(SUM(Dissimilarity!ACC20)&gt;0,1,IF(Dissimilarity!ACC20="X",1,0))</f>
        <v>0</v>
      </c>
      <c r="ACD17">
        <f>IF(SUM(Dissimilarity!ACD20)&gt;0,1,IF(Dissimilarity!ACD20="X",1,0))</f>
        <v>0</v>
      </c>
      <c r="ACE17">
        <f>IF(SUM(Dissimilarity!ACE20)&gt;0,1,IF(Dissimilarity!ACE20="X",1,0))</f>
        <v>0</v>
      </c>
      <c r="ACF17">
        <f>IF(SUM(Dissimilarity!ACF20)&gt;0,1,IF(Dissimilarity!ACF20="X",1,0))</f>
        <v>0</v>
      </c>
      <c r="ACG17">
        <f>IF(SUM(Dissimilarity!ACG20)&gt;0,1,IF(Dissimilarity!ACG20="X",1,0))</f>
        <v>0</v>
      </c>
      <c r="ACH17">
        <f>IF(SUM(Dissimilarity!ACH20)&gt;0,1,IF(Dissimilarity!ACH20="X",1,0))</f>
        <v>0</v>
      </c>
      <c r="ACI17">
        <f>IF(SUM(Dissimilarity!ACI20)&gt;0,1,IF(Dissimilarity!ACI20="X",1,0))</f>
        <v>0</v>
      </c>
      <c r="ACJ17">
        <f>IF(SUM(Dissimilarity!ACJ20)&gt;0,1,IF(Dissimilarity!ACJ20="X",1,0))</f>
        <v>0</v>
      </c>
      <c r="ACK17">
        <f>IF(SUM(Dissimilarity!ACK20)&gt;0,1,IF(Dissimilarity!ACK20="X",1,0))</f>
        <v>0</v>
      </c>
      <c r="ACL17">
        <f>IF(SUM(Dissimilarity!ACL20)&gt;0,1,IF(Dissimilarity!ACL20="X",1,0))</f>
        <v>0</v>
      </c>
      <c r="ACM17">
        <f>IF(SUM(Dissimilarity!ACM20)&gt;0,1,IF(Dissimilarity!ACM20="X",1,0))</f>
        <v>1</v>
      </c>
      <c r="ACN17">
        <f>IF(SUM(Dissimilarity!ACN20)&gt;0,1,IF(Dissimilarity!ACN20="X",1,0))</f>
        <v>0</v>
      </c>
      <c r="ACO17">
        <f>IF(SUM(Dissimilarity!ACO20)&gt;0,1,IF(Dissimilarity!ACO20="X",1,0))</f>
        <v>0</v>
      </c>
      <c r="ACP17">
        <f>IF(SUM(Dissimilarity!ACP20)&gt;0,1,IF(Dissimilarity!ACP20="X",1,0))</f>
        <v>0</v>
      </c>
      <c r="ACQ17">
        <f>IF(SUM(Dissimilarity!ACQ20)&gt;0,1,IF(Dissimilarity!ACQ20="X",1,0))</f>
        <v>0</v>
      </c>
      <c r="ACR17">
        <f>IF(SUM(Dissimilarity!ACR20)&gt;0,1,IF(Dissimilarity!ACR20="X",1,0))</f>
        <v>0</v>
      </c>
      <c r="ACS17">
        <f>IF(SUM(Dissimilarity!ACS20)&gt;0,1,IF(Dissimilarity!ACS20="X",1,0))</f>
        <v>0</v>
      </c>
      <c r="ACT17">
        <f>IF(SUM(Dissimilarity!ACT20)&gt;0,1,IF(Dissimilarity!ACT20="X",1,0))</f>
        <v>0</v>
      </c>
      <c r="ACU17">
        <f>IF(SUM(Dissimilarity!ACU20)&gt;0,1,IF(Dissimilarity!ACU20="X",1,0))</f>
        <v>0</v>
      </c>
      <c r="ACV17">
        <f>IF(SUM(Dissimilarity!ACV20)&gt;0,1,IF(Dissimilarity!ACV20="X",1,0))</f>
        <v>0</v>
      </c>
      <c r="ACW17">
        <f>IF(SUM(Dissimilarity!ACW20)&gt;0,1,IF(Dissimilarity!ACW20="X",1,0))</f>
        <v>0</v>
      </c>
      <c r="ACX17">
        <f>IF(SUM(Dissimilarity!ACX20)&gt;0,1,IF(Dissimilarity!ACX20="X",1,0))</f>
        <v>0</v>
      </c>
      <c r="ACY17">
        <f>IF(SUM(Dissimilarity!ACY20)&gt;0,1,IF(Dissimilarity!ACY20="X",1,0))</f>
        <v>0</v>
      </c>
      <c r="ACZ17">
        <f>IF(SUM(Dissimilarity!ACZ20)&gt;0,1,IF(Dissimilarity!ACZ20="X",1,0))</f>
        <v>0</v>
      </c>
      <c r="ADA17">
        <f>IF(SUM(Dissimilarity!ADA20)&gt;0,1,IF(Dissimilarity!ADA20="X",1,0))</f>
        <v>0</v>
      </c>
      <c r="ADB17">
        <f>IF(SUM(Dissimilarity!ADB20)&gt;0,1,IF(Dissimilarity!ADB20="X",1,0))</f>
        <v>0</v>
      </c>
      <c r="ADC17">
        <f>IF(SUM(Dissimilarity!ADC20)&gt;0,1,IF(Dissimilarity!ADC20="X",1,0))</f>
        <v>0</v>
      </c>
      <c r="ADD17">
        <f>IF(SUM(Dissimilarity!ADD20)&gt;0,1,IF(Dissimilarity!ADD20="X",1,0))</f>
        <v>0</v>
      </c>
      <c r="ADE17">
        <f>IF(SUM(Dissimilarity!ADE20)&gt;0,1,IF(Dissimilarity!ADE20="X",1,0))</f>
        <v>0</v>
      </c>
      <c r="ADF17">
        <f>IF(SUM(Dissimilarity!ADF20)&gt;0,1,IF(Dissimilarity!ADF20="X",1,0))</f>
        <v>0</v>
      </c>
      <c r="ADG17">
        <f>IF(SUM(Dissimilarity!ADG20)&gt;0,1,IF(Dissimilarity!ADG20="X",1,0))</f>
        <v>0</v>
      </c>
      <c r="ADH17">
        <f>IF(SUM(Dissimilarity!ADH20)&gt;0,1,IF(Dissimilarity!ADH20="X",1,0))</f>
        <v>0</v>
      </c>
      <c r="ADI17">
        <f>IF(SUM(Dissimilarity!ADI20)&gt;0,1,IF(Dissimilarity!ADI20="X",1,0))</f>
        <v>0</v>
      </c>
      <c r="ADJ17">
        <f>IF(SUM(Dissimilarity!ADJ20)&gt;0,1,IF(Dissimilarity!ADJ20="X",1,0))</f>
        <v>0</v>
      </c>
      <c r="ADK17">
        <f>IF(SUM(Dissimilarity!ADK20)&gt;0,1,IF(Dissimilarity!ADK20="X",1,0))</f>
        <v>0</v>
      </c>
      <c r="ADL17">
        <f>IF(SUM(Dissimilarity!ADL20)&gt;0,1,IF(Dissimilarity!ADL20="X",1,0))</f>
        <v>1</v>
      </c>
      <c r="ADM17">
        <f>IF(SUM(Dissimilarity!ADM20)&gt;0,1,IF(Dissimilarity!ADM20="X",1,0))</f>
        <v>0</v>
      </c>
      <c r="ADN17">
        <f>IF(SUM(Dissimilarity!ADN20)&gt;0,1,IF(Dissimilarity!ADN20="X",1,0))</f>
        <v>0</v>
      </c>
      <c r="ADO17">
        <f>IF(SUM(Dissimilarity!ADO20)&gt;0,1,IF(Dissimilarity!ADO20="X",1,0))</f>
        <v>0</v>
      </c>
      <c r="ADP17">
        <f>IF(SUM(Dissimilarity!ADP20)&gt;0,1,IF(Dissimilarity!ADP20="X",1,0))</f>
        <v>0</v>
      </c>
      <c r="ADQ17">
        <f>IF(SUM(Dissimilarity!ADQ20)&gt;0,1,IF(Dissimilarity!ADQ20="X",1,0))</f>
        <v>0</v>
      </c>
      <c r="ADR17">
        <f>IF(SUM(Dissimilarity!ADR20)&gt;0,1,IF(Dissimilarity!ADR20="X",1,0))</f>
        <v>0</v>
      </c>
      <c r="ADS17">
        <f>IF(SUM(Dissimilarity!ADS20)&gt;0,1,IF(Dissimilarity!ADS20="X",1,0))</f>
        <v>1</v>
      </c>
      <c r="ADT17">
        <f>IF(SUM(Dissimilarity!ADT20)&gt;0,1,IF(Dissimilarity!ADT20="X",1,0))</f>
        <v>0</v>
      </c>
      <c r="ADU17">
        <f>IF(SUM(Dissimilarity!ADU20)&gt;0,1,IF(Dissimilarity!ADU20="X",1,0))</f>
        <v>0</v>
      </c>
      <c r="ADV17">
        <f>IF(SUM(Dissimilarity!ADV20)&gt;0,1,IF(Dissimilarity!ADV20="X",1,0))</f>
        <v>0</v>
      </c>
      <c r="ADW17">
        <f>IF(SUM(Dissimilarity!ADW20)&gt;0,1,IF(Dissimilarity!ADW20="X",1,0))</f>
        <v>0</v>
      </c>
      <c r="ADX17">
        <f>IF(SUM(Dissimilarity!ADX20)&gt;0,1,IF(Dissimilarity!ADX20="X",1,0))</f>
        <v>0</v>
      </c>
      <c r="ADY17">
        <f>IF(SUM(Dissimilarity!ADY20)&gt;0,1,IF(Dissimilarity!ADY20="X",1,0))</f>
        <v>0</v>
      </c>
      <c r="ADZ17">
        <f>IF(SUM(Dissimilarity!ADZ20)&gt;0,1,IF(Dissimilarity!ADZ20="X",1,0))</f>
        <v>0</v>
      </c>
      <c r="AEA17">
        <f>IF(SUM(Dissimilarity!AEA20)&gt;0,1,IF(Dissimilarity!AEA20="X",1,0))</f>
        <v>0</v>
      </c>
      <c r="AEB17">
        <f>IF(SUM(Dissimilarity!AEB20)&gt;0,1,IF(Dissimilarity!AEB20="X",1,0))</f>
        <v>0</v>
      </c>
      <c r="AEC17">
        <f>IF(SUM(Dissimilarity!AEC20)&gt;0,1,IF(Dissimilarity!AEC20="X",1,0))</f>
        <v>1</v>
      </c>
      <c r="AED17">
        <f>IF(SUM(Dissimilarity!AED20)&gt;0,1,IF(Dissimilarity!AED20="X",1,0))</f>
        <v>1</v>
      </c>
      <c r="AEE17">
        <f>IF(SUM(Dissimilarity!AEE20)&gt;0,1,IF(Dissimilarity!AEE20="X",1,0))</f>
        <v>0</v>
      </c>
      <c r="AEF17">
        <f>IF(SUM(Dissimilarity!AEF20)&gt;0,1,IF(Dissimilarity!AEF20="X",1,0))</f>
        <v>0</v>
      </c>
      <c r="AEG17">
        <f>IF(SUM(Dissimilarity!AEG20)&gt;0,1,IF(Dissimilarity!AEG20="X",1,0))</f>
        <v>0</v>
      </c>
      <c r="AEH17">
        <f>IF(SUM(Dissimilarity!AEH20)&gt;0,1,IF(Dissimilarity!AEH20="X",1,0))</f>
        <v>0</v>
      </c>
      <c r="AEI17">
        <f>IF(SUM(Dissimilarity!AEI20)&gt;0,1,IF(Dissimilarity!AEI20="X",1,0))</f>
        <v>0</v>
      </c>
      <c r="AEJ17">
        <f>IF(SUM(Dissimilarity!AEJ20)&gt;0,1,IF(Dissimilarity!AEJ20="X",1,0))</f>
        <v>0</v>
      </c>
      <c r="AEK17">
        <f>IF(SUM(Dissimilarity!AEK20)&gt;0,1,IF(Dissimilarity!AEK20="X",1,0))</f>
        <v>0</v>
      </c>
      <c r="AEL17">
        <f>IF(SUM(Dissimilarity!AEL20)&gt;0,1,IF(Dissimilarity!AEL20="X",1,0))</f>
        <v>0</v>
      </c>
      <c r="AEM17">
        <f>IF(SUM(Dissimilarity!AEM20)&gt;0,1,IF(Dissimilarity!AEM20="X",1,0))</f>
        <v>0</v>
      </c>
      <c r="AEN17">
        <f>IF(SUM(Dissimilarity!AEN20)&gt;0,1,IF(Dissimilarity!AEN20="X",1,0))</f>
        <v>0</v>
      </c>
      <c r="AEO17">
        <f>IF(SUM(Dissimilarity!AEO20)&gt;0,1,IF(Dissimilarity!AEO20="X",1,0))</f>
        <v>0</v>
      </c>
      <c r="AEP17">
        <f>IF(SUM(Dissimilarity!AEP20)&gt;0,1,IF(Dissimilarity!AEP20="X",1,0))</f>
        <v>0</v>
      </c>
      <c r="AEQ17">
        <f>IF(SUM(Dissimilarity!AEQ20)&gt;0,1,IF(Dissimilarity!AEQ20="X",1,0))</f>
        <v>0</v>
      </c>
      <c r="AER17">
        <f>IF(SUM(Dissimilarity!AER20)&gt;0,1,IF(Dissimilarity!AER20="X",1,0))</f>
        <v>0</v>
      </c>
      <c r="AES17">
        <f>IF(SUM(Dissimilarity!AES20)&gt;0,1,IF(Dissimilarity!AES20="X",1,0))</f>
        <v>0</v>
      </c>
      <c r="AET17">
        <f>IF(SUM(Dissimilarity!AET20)&gt;0,1,IF(Dissimilarity!AET20="X",1,0))</f>
        <v>0</v>
      </c>
      <c r="AEU17">
        <f>IF(SUM(Dissimilarity!AEU20)&gt;0,1,IF(Dissimilarity!AEU20="X",1,0))</f>
        <v>0</v>
      </c>
      <c r="AEV17">
        <f>IF(SUM(Dissimilarity!AEV20)&gt;0,1,IF(Dissimilarity!AEV20="X",1,0))</f>
        <v>0</v>
      </c>
      <c r="AEW17">
        <f>IF(SUM(Dissimilarity!AEW20)&gt;0,1,IF(Dissimilarity!AEW20="X",1,0))</f>
        <v>0</v>
      </c>
      <c r="AEX17">
        <f>IF(SUM(Dissimilarity!AEX20)&gt;0,1,IF(Dissimilarity!AEX20="X",1,0))</f>
        <v>0</v>
      </c>
      <c r="AEY17">
        <f>IF(SUM(Dissimilarity!AEY20)&gt;0,1,IF(Dissimilarity!AEY20="X",1,0))</f>
        <v>0</v>
      </c>
      <c r="AEZ17">
        <f>IF(SUM(Dissimilarity!AEZ20)&gt;0,1,IF(Dissimilarity!AEZ20="X",1,0))</f>
        <v>0</v>
      </c>
      <c r="AFA17">
        <f>IF(SUM(Dissimilarity!AFA20)&gt;0,1,IF(Dissimilarity!AFA20="X",1,0))</f>
        <v>1</v>
      </c>
      <c r="AFB17">
        <f>IF(SUM(Dissimilarity!AFB20)&gt;0,1,IF(Dissimilarity!AFB20="X",1,0))</f>
        <v>0</v>
      </c>
      <c r="AFC17">
        <f>IF(SUM(Dissimilarity!AFC20)&gt;0,1,IF(Dissimilarity!AFC20="X",1,0))</f>
        <v>0</v>
      </c>
      <c r="AFD17">
        <f>IF(SUM(Dissimilarity!AFD20)&gt;0,1,IF(Dissimilarity!AFD20="X",1,0))</f>
        <v>0</v>
      </c>
      <c r="AFE17">
        <f>IF(SUM(Dissimilarity!AFE20)&gt;0,1,IF(Dissimilarity!AFE20="X",1,0))</f>
        <v>0</v>
      </c>
      <c r="AFF17">
        <f>IF(SUM(Dissimilarity!AFF20)&gt;0,1,IF(Dissimilarity!AFF20="X",1,0))</f>
        <v>0</v>
      </c>
      <c r="AFG17">
        <f>IF(SUM(Dissimilarity!AFG20)&gt;0,1,IF(Dissimilarity!AFG20="X",1,0))</f>
        <v>0</v>
      </c>
      <c r="AFH17">
        <f>IF(SUM(Dissimilarity!AFH20)&gt;0,1,IF(Dissimilarity!AFH20="X",1,0))</f>
        <v>0</v>
      </c>
      <c r="AFI17">
        <f>IF(SUM(Dissimilarity!AFI20)&gt;0,1,IF(Dissimilarity!AFI20="X",1,0))</f>
        <v>0</v>
      </c>
      <c r="AFJ17">
        <f>IF(SUM(Dissimilarity!AFJ20)&gt;0,1,IF(Dissimilarity!AFJ20="X",1,0))</f>
        <v>0</v>
      </c>
      <c r="AFK17">
        <f>IF(SUM(Dissimilarity!AFK20)&gt;0,1,IF(Dissimilarity!AFK20="X",1,0))</f>
        <v>1</v>
      </c>
      <c r="AFL17">
        <f>IF(SUM(Dissimilarity!AFL20)&gt;0,1,IF(Dissimilarity!AFL20="X",1,0))</f>
        <v>0</v>
      </c>
      <c r="AFM17">
        <f>IF(SUM(Dissimilarity!AFM20)&gt;0,1,IF(Dissimilarity!AFM20="X",1,0))</f>
        <v>0</v>
      </c>
      <c r="AFN17">
        <f>IF(SUM(Dissimilarity!AFN20)&gt;0,1,IF(Dissimilarity!AFN20="X",1,0))</f>
        <v>0</v>
      </c>
      <c r="AFO17">
        <f>IF(SUM(Dissimilarity!AFO20)&gt;0,1,IF(Dissimilarity!AFO20="X",1,0))</f>
        <v>1</v>
      </c>
      <c r="AFP17">
        <f>IF(SUM(Dissimilarity!AFP20)&gt;0,1,IF(Dissimilarity!AFP20="X",1,0))</f>
        <v>0</v>
      </c>
      <c r="AFQ17">
        <f>IF(SUM(Dissimilarity!AFQ20)&gt;0,1,IF(Dissimilarity!AFQ20="X",1,0))</f>
        <v>0</v>
      </c>
      <c r="AFR17">
        <f>IF(SUM(Dissimilarity!AFR20)&gt;0,1,IF(Dissimilarity!AFR20="X",1,0))</f>
        <v>0</v>
      </c>
      <c r="AFS17">
        <f>IF(SUM(Dissimilarity!AFS20)&gt;0,1,IF(Dissimilarity!AFS20="X",1,0))</f>
        <v>1</v>
      </c>
      <c r="AFT17">
        <f>IF(SUM(Dissimilarity!AFT20)&gt;0,1,IF(Dissimilarity!AFT20="X",1,0))</f>
        <v>0</v>
      </c>
      <c r="AFU17">
        <f>IF(SUM(Dissimilarity!AFU20)&gt;0,1,IF(Dissimilarity!AFU20="X",1,0))</f>
        <v>0</v>
      </c>
      <c r="AFV17">
        <f>IF(SUM(Dissimilarity!AFV20)&gt;0,1,IF(Dissimilarity!AFV20="X",1,0))</f>
        <v>0</v>
      </c>
      <c r="AFW17">
        <f>IF(SUM(Dissimilarity!AFW20)&gt;0,1,IF(Dissimilarity!AFW20="X",1,0))</f>
        <v>1</v>
      </c>
      <c r="AFX17">
        <f>IF(SUM(Dissimilarity!AFX20)&gt;0,1,IF(Dissimilarity!AFX20="X",1,0))</f>
        <v>0</v>
      </c>
      <c r="AFY17">
        <f>IF(SUM(Dissimilarity!AFY20)&gt;0,1,IF(Dissimilarity!AFY20="X",1,0))</f>
        <v>0</v>
      </c>
      <c r="AFZ17">
        <f>IF(SUM(Dissimilarity!AFZ20)&gt;0,1,IF(Dissimilarity!AFZ20="X",1,0))</f>
        <v>0</v>
      </c>
      <c r="AGA17">
        <f>IF(SUM(Dissimilarity!AGA20)&gt;0,1,IF(Dissimilarity!AGA20="X",1,0))</f>
        <v>1</v>
      </c>
      <c r="AGB17">
        <f>IF(SUM(Dissimilarity!AGB20)&gt;0,1,IF(Dissimilarity!AGB20="X",1,0))</f>
        <v>1</v>
      </c>
      <c r="AGC17">
        <f>IF(SUM(Dissimilarity!AGC20)&gt;0,1,IF(Dissimilarity!AGC20="X",1,0))</f>
        <v>0</v>
      </c>
      <c r="AGD17">
        <f>IF(SUM(Dissimilarity!AGD20)&gt;0,1,IF(Dissimilarity!AGD20="X",1,0))</f>
        <v>0</v>
      </c>
      <c r="AGE17">
        <f>IF(SUM(Dissimilarity!AGE20)&gt;0,1,IF(Dissimilarity!AGE20="X",1,0))</f>
        <v>0</v>
      </c>
      <c r="AGF17">
        <f>IF(SUM(Dissimilarity!AGF20)&gt;0,1,IF(Dissimilarity!AGF20="X",1,0))</f>
        <v>0</v>
      </c>
      <c r="AGG17">
        <f>IF(SUM(Dissimilarity!AGG20)&gt;0,1,IF(Dissimilarity!AGG20="X",1,0))</f>
        <v>0</v>
      </c>
      <c r="AGH17">
        <f>IF(SUM(Dissimilarity!AGH20)&gt;0,1,IF(Dissimilarity!AGH20="X",1,0))</f>
        <v>0</v>
      </c>
      <c r="AGI17">
        <f>IF(SUM(Dissimilarity!AGI20)&gt;0,1,IF(Dissimilarity!AGI20="X",1,0))</f>
        <v>0</v>
      </c>
      <c r="AGJ17">
        <f>IF(SUM(Dissimilarity!AGJ20)&gt;0,1,IF(Dissimilarity!AGJ20="X",1,0))</f>
        <v>0</v>
      </c>
      <c r="AGK17">
        <f>IF(SUM(Dissimilarity!AGK20)&gt;0,1,IF(Dissimilarity!AGK20="X",1,0))</f>
        <v>0</v>
      </c>
      <c r="AGL17">
        <f>IF(SUM(Dissimilarity!AGL20)&gt;0,1,IF(Dissimilarity!AGL20="X",1,0))</f>
        <v>0</v>
      </c>
      <c r="AGM17">
        <f>IF(SUM(Dissimilarity!AGM20)&gt;0,1,IF(Dissimilarity!AGM20="X",1,0))</f>
        <v>0</v>
      </c>
      <c r="AGN17">
        <f>IF(SUM(Dissimilarity!AGN20)&gt;0,1,IF(Dissimilarity!AGN20="X",1,0))</f>
        <v>0</v>
      </c>
      <c r="AGO17">
        <f>IF(SUM(Dissimilarity!AGO20)&gt;0,1,IF(Dissimilarity!AGO20="X",1,0))</f>
        <v>0</v>
      </c>
      <c r="AGP17">
        <f>IF(SUM(Dissimilarity!AGP20)&gt;0,1,IF(Dissimilarity!AGP20="X",1,0))</f>
        <v>0</v>
      </c>
      <c r="AGQ17">
        <f>IF(SUM(Dissimilarity!AGQ20)&gt;0,1,IF(Dissimilarity!AGQ20="X",1,0))</f>
        <v>0</v>
      </c>
      <c r="AGR17">
        <f>IF(SUM(Dissimilarity!AGR20)&gt;0,1,IF(Dissimilarity!AGR20="X",1,0))</f>
        <v>0</v>
      </c>
      <c r="AGS17">
        <f>IF(SUM(Dissimilarity!AGS20)&gt;0,1,IF(Dissimilarity!AGS20="X",1,0))</f>
        <v>0</v>
      </c>
      <c r="AGT17">
        <f>IF(SUM(Dissimilarity!AGT20)&gt;0,1,IF(Dissimilarity!AGT20="X",1,0))</f>
        <v>0</v>
      </c>
      <c r="AGU17">
        <f>IF(SUM(Dissimilarity!AGU20)&gt;0,1,IF(Dissimilarity!AGU20="X",1,0))</f>
        <v>0</v>
      </c>
      <c r="AGV17">
        <f>IF(SUM(Dissimilarity!AGV20)&gt;0,1,IF(Dissimilarity!AGV20="X",1,0))</f>
        <v>0</v>
      </c>
      <c r="AGW17">
        <f>IF(SUM(Dissimilarity!AGW20)&gt;0,1,IF(Dissimilarity!AGW20="X",1,0))</f>
        <v>0</v>
      </c>
      <c r="AGX17">
        <f>IF(SUM(Dissimilarity!AGX20)&gt;0,1,IF(Dissimilarity!AGX20="X",1,0))</f>
        <v>0</v>
      </c>
      <c r="AGY17">
        <f>IF(SUM(Dissimilarity!AGY20)&gt;0,1,IF(Dissimilarity!AGY20="X",1,0))</f>
        <v>0</v>
      </c>
      <c r="AGZ17">
        <f>IF(SUM(Dissimilarity!AGZ20)&gt;0,1,IF(Dissimilarity!AGZ20="X",1,0))</f>
        <v>0</v>
      </c>
      <c r="AHA17">
        <f>IF(SUM(Dissimilarity!AHA20)&gt;0,1,IF(Dissimilarity!AHA20="X",1,0))</f>
        <v>0</v>
      </c>
      <c r="AHB17">
        <f>IF(SUM(Dissimilarity!AHB20)&gt;0,1,IF(Dissimilarity!AHB20="X",1,0))</f>
        <v>0</v>
      </c>
      <c r="AHC17">
        <f>IF(SUM(Dissimilarity!AHC20)&gt;0,1,IF(Dissimilarity!AHC20="X",1,0))</f>
        <v>0</v>
      </c>
      <c r="AHD17">
        <f>IF(SUM(Dissimilarity!AHD20)&gt;0,1,IF(Dissimilarity!AHD20="X",1,0))</f>
        <v>1</v>
      </c>
      <c r="AHE17">
        <f>IF(SUM(Dissimilarity!AHE20)&gt;0,1,IF(Dissimilarity!AHE20="X",1,0))</f>
        <v>1</v>
      </c>
      <c r="AHF17">
        <f>IF(SUM(Dissimilarity!AHF20)&gt;0,1,IF(Dissimilarity!AHF20="X",1,0))</f>
        <v>0</v>
      </c>
      <c r="AHG17">
        <f>IF(SUM(Dissimilarity!AHG20)&gt;0,1,IF(Dissimilarity!AHG20="X",1,0))</f>
        <v>0</v>
      </c>
      <c r="AHH17">
        <f>IF(SUM(Dissimilarity!AHH20)&gt;0,1,IF(Dissimilarity!AHH20="X",1,0))</f>
        <v>0</v>
      </c>
      <c r="AHI17">
        <f>IF(SUM(Dissimilarity!AHI20)&gt;0,1,IF(Dissimilarity!AHI20="X",1,0))</f>
        <v>0</v>
      </c>
      <c r="AHJ17">
        <f>IF(SUM(Dissimilarity!AHJ20)&gt;0,1,IF(Dissimilarity!AHJ20="X",1,0))</f>
        <v>0</v>
      </c>
      <c r="AHK17">
        <f>IF(SUM(Dissimilarity!AHK20)&gt;0,1,IF(Dissimilarity!AHK20="X",1,0))</f>
        <v>0</v>
      </c>
      <c r="AHL17">
        <f>IF(SUM(Dissimilarity!AHL20)&gt;0,1,IF(Dissimilarity!AHL20="X",1,0))</f>
        <v>1</v>
      </c>
      <c r="AHM17">
        <f>IF(SUM(Dissimilarity!AHM20)&gt;0,1,IF(Dissimilarity!AHM20="X",1,0))</f>
        <v>0</v>
      </c>
      <c r="AHN17">
        <f>IF(SUM(Dissimilarity!AHN20)&gt;0,1,IF(Dissimilarity!AHN20="X",1,0))</f>
        <v>0</v>
      </c>
      <c r="AHO17">
        <f>IF(SUM(Dissimilarity!AHO20)&gt;0,1,IF(Dissimilarity!AHO20="X",1,0))</f>
        <v>0</v>
      </c>
      <c r="AHP17">
        <f>IF(SUM(Dissimilarity!AHP20)&gt;0,1,IF(Dissimilarity!AHP20="X",1,0))</f>
        <v>0</v>
      </c>
      <c r="AHQ17">
        <f>IF(SUM(Dissimilarity!AHQ20)&gt;0,1,IF(Dissimilarity!AHQ20="X",1,0))</f>
        <v>0</v>
      </c>
      <c r="AHR17">
        <f>IF(SUM(Dissimilarity!AHR20)&gt;0,1,IF(Dissimilarity!AHR20="X",1,0))</f>
        <v>0</v>
      </c>
      <c r="AHS17">
        <f>IF(SUM(Dissimilarity!AHS20)&gt;0,1,IF(Dissimilarity!AHS20="X",1,0))</f>
        <v>0</v>
      </c>
      <c r="AHT17">
        <f>IF(SUM(Dissimilarity!AHT20)&gt;0,1,IF(Dissimilarity!AHT20="X",1,0))</f>
        <v>1</v>
      </c>
      <c r="AHU17">
        <f>IF(SUM(Dissimilarity!AHU20)&gt;0,1,IF(Dissimilarity!AHU20="X",1,0))</f>
        <v>0</v>
      </c>
      <c r="AHV17">
        <f>IF(SUM(Dissimilarity!AHV20)&gt;0,1,IF(Dissimilarity!AHV20="X",1,0))</f>
        <v>0</v>
      </c>
      <c r="AHW17">
        <f>IF(SUM(Dissimilarity!AHW20)&gt;0,1,IF(Dissimilarity!AHW20="X",1,0))</f>
        <v>0</v>
      </c>
      <c r="AHX17">
        <f>IF(SUM(Dissimilarity!AHX20)&gt;0,1,IF(Dissimilarity!AHX20="X",1,0))</f>
        <v>0</v>
      </c>
      <c r="AHY17">
        <f>IF(SUM(Dissimilarity!AHY20)&gt;0,1,IF(Dissimilarity!AHY20="X",1,0))</f>
        <v>0</v>
      </c>
      <c r="AHZ17">
        <f>IF(SUM(Dissimilarity!AHZ20)&gt;0,1,IF(Dissimilarity!AHZ20="X",1,0))</f>
        <v>0</v>
      </c>
      <c r="AIA17">
        <f>IF(SUM(Dissimilarity!AIA20)&gt;0,1,IF(Dissimilarity!AIA20="X",1,0))</f>
        <v>0</v>
      </c>
      <c r="AIB17">
        <f>IF(SUM(Dissimilarity!AIB20)&gt;0,1,IF(Dissimilarity!AIB20="X",1,0))</f>
        <v>0</v>
      </c>
      <c r="AIC17">
        <f>IF(SUM(Dissimilarity!AIC20)&gt;0,1,IF(Dissimilarity!AIC20="X",1,0))</f>
        <v>0</v>
      </c>
      <c r="AID17">
        <f>IF(SUM(Dissimilarity!AID20)&gt;0,1,IF(Dissimilarity!AID20="X",1,0))</f>
        <v>0</v>
      </c>
      <c r="AIE17">
        <f>IF(SUM(Dissimilarity!AIE20)&gt;0,1,IF(Dissimilarity!AIE20="X",1,0))</f>
        <v>0</v>
      </c>
      <c r="AIF17">
        <f>IF(SUM(Dissimilarity!AIF20)&gt;0,1,IF(Dissimilarity!AIF20="X",1,0))</f>
        <v>0</v>
      </c>
      <c r="AIG17">
        <f>IF(SUM(Dissimilarity!AIG20)&gt;0,1,IF(Dissimilarity!AIG20="X",1,0))</f>
        <v>0</v>
      </c>
      <c r="AIH17">
        <f>IF(SUM(Dissimilarity!AIH20)&gt;0,1,IF(Dissimilarity!AIH20="X",1,0))</f>
        <v>0</v>
      </c>
      <c r="AII17">
        <f>IF(SUM(Dissimilarity!AII20)&gt;0,1,IF(Dissimilarity!AII20="X",1,0))</f>
        <v>1</v>
      </c>
      <c r="AIJ17">
        <f>IF(SUM(Dissimilarity!AIJ20)&gt;0,1,IF(Dissimilarity!AIJ20="X",1,0))</f>
        <v>1</v>
      </c>
      <c r="AIK17">
        <f>IF(SUM(Dissimilarity!AIK20)&gt;0,1,IF(Dissimilarity!AIK20="X",1,0))</f>
        <v>1</v>
      </c>
      <c r="AIL17">
        <f>IF(SUM(Dissimilarity!AIL20)&gt;0,1,IF(Dissimilarity!AIL20="X",1,0))</f>
        <v>0</v>
      </c>
      <c r="AIM17">
        <f>IF(SUM(Dissimilarity!AIM20)&gt;0,1,IF(Dissimilarity!AIM20="X",1,0))</f>
        <v>0</v>
      </c>
      <c r="AIN17">
        <f>IF(SUM(Dissimilarity!AIN20)&gt;0,1,IF(Dissimilarity!AIN20="X",1,0))</f>
        <v>0</v>
      </c>
      <c r="AIO17">
        <f>IF(SUM(Dissimilarity!AIO20)&gt;0,1,IF(Dissimilarity!AIO20="X",1,0))</f>
        <v>0</v>
      </c>
      <c r="AIP17">
        <f>IF(SUM(Dissimilarity!AIP20)&gt;0,1,IF(Dissimilarity!AIP20="X",1,0))</f>
        <v>1</v>
      </c>
      <c r="AIQ17">
        <f>IF(SUM(Dissimilarity!AIQ20)&gt;0,1,IF(Dissimilarity!AIQ20="X",1,0))</f>
        <v>0</v>
      </c>
      <c r="AIR17">
        <f>IF(SUM(Dissimilarity!AIR20)&gt;0,1,IF(Dissimilarity!AIR20="X",1,0))</f>
        <v>0</v>
      </c>
      <c r="AIS17">
        <f>IF(SUM(Dissimilarity!AIS20)&gt;0,1,IF(Dissimilarity!AIS20="X",1,0))</f>
        <v>0</v>
      </c>
      <c r="AIT17">
        <f>IF(SUM(Dissimilarity!AIT20)&gt;0,1,IF(Dissimilarity!AIT20="X",1,0))</f>
        <v>0</v>
      </c>
      <c r="AIU17">
        <f>IF(SUM(Dissimilarity!AIU20)&gt;0,1,IF(Dissimilarity!AIU20="X",1,0))</f>
        <v>0</v>
      </c>
      <c r="AIV17">
        <f>IF(SUM(Dissimilarity!AIV20)&gt;0,1,IF(Dissimilarity!AIV20="X",1,0))</f>
        <v>0</v>
      </c>
      <c r="AIW17">
        <f>IF(SUM(Dissimilarity!AIW20)&gt;0,1,IF(Dissimilarity!AIW20="X",1,0))</f>
        <v>0</v>
      </c>
      <c r="AIX17">
        <f>IF(SUM(Dissimilarity!AIX20)&gt;0,1,IF(Dissimilarity!AIX20="X",1,0))</f>
        <v>0</v>
      </c>
      <c r="AIY17">
        <f>IF(SUM(Dissimilarity!AIY20)&gt;0,1,IF(Dissimilarity!AIY20="X",1,0))</f>
        <v>1</v>
      </c>
      <c r="AIZ17">
        <f>IF(SUM(Dissimilarity!AIZ20)&gt;0,1,IF(Dissimilarity!AIZ20="X",1,0))</f>
        <v>0</v>
      </c>
      <c r="AJA17">
        <f>IF(SUM(Dissimilarity!AJA20)&gt;0,1,IF(Dissimilarity!AJA20="X",1,0))</f>
        <v>1</v>
      </c>
      <c r="AJB17">
        <f>IF(SUM(Dissimilarity!AJB20)&gt;0,1,IF(Dissimilarity!AJB20="X",1,0))</f>
        <v>0</v>
      </c>
      <c r="AJC17">
        <f>IF(SUM(Dissimilarity!AJC20)&gt;0,1,IF(Dissimilarity!AJC20="X",1,0))</f>
        <v>0</v>
      </c>
      <c r="AJD17">
        <f>IF(SUM(Dissimilarity!AJD20)&gt;0,1,IF(Dissimilarity!AJD20="X",1,0))</f>
        <v>0</v>
      </c>
      <c r="AJE17">
        <f>IF(SUM(Dissimilarity!AJE20)&gt;0,1,IF(Dissimilarity!AJE20="X",1,0))</f>
        <v>0</v>
      </c>
      <c r="AJF17">
        <f>IF(SUM(Dissimilarity!AJF20)&gt;0,1,IF(Dissimilarity!AJF20="X",1,0))</f>
        <v>1</v>
      </c>
      <c r="AJG17">
        <f>IF(SUM(Dissimilarity!AJG20)&gt;0,1,IF(Dissimilarity!AJG20="X",1,0))</f>
        <v>0</v>
      </c>
      <c r="AJH17">
        <f>IF(SUM(Dissimilarity!AJH20)&gt;0,1,IF(Dissimilarity!AJH20="X",1,0))</f>
        <v>0</v>
      </c>
      <c r="AJI17">
        <f>IF(SUM(Dissimilarity!AJI20)&gt;0,1,IF(Dissimilarity!AJI20="X",1,0))</f>
        <v>1</v>
      </c>
      <c r="AJJ17">
        <f>IF(SUM(Dissimilarity!AJJ20)&gt;0,1,IF(Dissimilarity!AJJ20="X",1,0))</f>
        <v>1</v>
      </c>
      <c r="AJK17">
        <f>IF(SUM(Dissimilarity!AJK20)&gt;0,1,IF(Dissimilarity!AJK20="X",1,0))</f>
        <v>0</v>
      </c>
      <c r="AJL17">
        <f>IF(SUM(Dissimilarity!AJL20)&gt;0,1,IF(Dissimilarity!AJL20="X",1,0))</f>
        <v>0</v>
      </c>
      <c r="AJM17">
        <f>IF(SUM(Dissimilarity!AJM20)&gt;0,1,IF(Dissimilarity!AJM20="X",1,0))</f>
        <v>0</v>
      </c>
      <c r="AJN17">
        <f>IF(SUM(Dissimilarity!AJN20)&gt;0,1,IF(Dissimilarity!AJN20="X",1,0))</f>
        <v>0</v>
      </c>
      <c r="AJO17">
        <f>IF(SUM(Dissimilarity!AJO20)&gt;0,1,IF(Dissimilarity!AJO20="X",1,0))</f>
        <v>0</v>
      </c>
      <c r="AJP17">
        <f>IF(SUM(Dissimilarity!AJP20)&gt;0,1,IF(Dissimilarity!AJP20="X",1,0))</f>
        <v>0</v>
      </c>
      <c r="AJQ17">
        <f>IF(SUM(Dissimilarity!AJQ20)&gt;0,1,IF(Dissimilarity!AJQ20="X",1,0))</f>
        <v>1</v>
      </c>
      <c r="AJR17">
        <f>IF(SUM(Dissimilarity!AJR20)&gt;0,1,IF(Dissimilarity!AJR20="X",1,0))</f>
        <v>0</v>
      </c>
      <c r="AJS17">
        <f>IF(SUM(Dissimilarity!AJS20)&gt;0,1,IF(Dissimilarity!AJS20="X",1,0))</f>
        <v>0</v>
      </c>
      <c r="AJT17">
        <f>IF(SUM(Dissimilarity!AJT20)&gt;0,1,IF(Dissimilarity!AJT20="X",1,0))</f>
        <v>1</v>
      </c>
      <c r="AJU17">
        <f>IF(SUM(Dissimilarity!AJU20)&gt;0,1,IF(Dissimilarity!AJU20="X",1,0))</f>
        <v>0</v>
      </c>
      <c r="AJV17">
        <f>IF(SUM(Dissimilarity!AJV20)&gt;0,1,IF(Dissimilarity!AJV20="X",1,0))</f>
        <v>1</v>
      </c>
      <c r="AJW17">
        <f>IF(SUM(Dissimilarity!AJW20)&gt;0,1,IF(Dissimilarity!AJW20="X",1,0))</f>
        <v>0</v>
      </c>
      <c r="AJX17">
        <f>IF(SUM(Dissimilarity!AJX20)&gt;0,1,IF(Dissimilarity!AJX20="X",1,0))</f>
        <v>0</v>
      </c>
      <c r="AJY17">
        <f>IF(SUM(Dissimilarity!AJY20)&gt;0,1,IF(Dissimilarity!AJY20="X",1,0))</f>
        <v>0</v>
      </c>
      <c r="AJZ17">
        <f>IF(SUM(Dissimilarity!AJZ20)&gt;0,1,IF(Dissimilarity!AJZ20="X",1,0))</f>
        <v>0</v>
      </c>
      <c r="AKA17">
        <f>IF(SUM(Dissimilarity!AKA20)&gt;0,1,IF(Dissimilarity!AKA20="X",1,0))</f>
        <v>0</v>
      </c>
      <c r="AKB17">
        <f>IF(SUM(Dissimilarity!AKB20)&gt;0,1,IF(Dissimilarity!AKB20="X",1,0))</f>
        <v>0</v>
      </c>
      <c r="AKC17">
        <f>IF(SUM(Dissimilarity!AKC20)&gt;0,1,IF(Dissimilarity!AKC20="X",1,0))</f>
        <v>0</v>
      </c>
      <c r="AKD17">
        <f>IF(SUM(Dissimilarity!AKD20)&gt;0,1,IF(Dissimilarity!AKD20="X",1,0))</f>
        <v>0</v>
      </c>
      <c r="AKE17">
        <f>IF(SUM(Dissimilarity!AKE20)&gt;0,1,IF(Dissimilarity!AKE20="X",1,0))</f>
        <v>0</v>
      </c>
      <c r="AKF17">
        <f>IF(SUM(Dissimilarity!AKF20)&gt;0,1,IF(Dissimilarity!AKF20="X",1,0))</f>
        <v>0</v>
      </c>
      <c r="AKG17">
        <f>IF(SUM(Dissimilarity!AKG20)&gt;0,1,IF(Dissimilarity!AKG20="X",1,0))</f>
        <v>0</v>
      </c>
      <c r="AKH17">
        <f>IF(SUM(Dissimilarity!AKH20)&gt;0,1,IF(Dissimilarity!AKH20="X",1,0))</f>
        <v>0</v>
      </c>
      <c r="AKI17">
        <f>IF(SUM(Dissimilarity!AKI20)&gt;0,1,IF(Dissimilarity!AKI20="X",1,0))</f>
        <v>0</v>
      </c>
      <c r="AKJ17">
        <f>IF(SUM(Dissimilarity!AKJ20)&gt;0,1,IF(Dissimilarity!AKJ20="X",1,0))</f>
        <v>0</v>
      </c>
      <c r="AKK17">
        <f>IF(SUM(Dissimilarity!AKK20)&gt;0,1,IF(Dissimilarity!AKK20="X",1,0))</f>
        <v>0</v>
      </c>
      <c r="AKL17">
        <f>IF(SUM(Dissimilarity!AKL20)&gt;0,1,IF(Dissimilarity!AKL20="X",1,0))</f>
        <v>0</v>
      </c>
      <c r="AKM17">
        <f>IF(SUM(Dissimilarity!AKM20)&gt;0,1,IF(Dissimilarity!AKM20="X",1,0))</f>
        <v>0</v>
      </c>
      <c r="AKN17">
        <f>IF(SUM(Dissimilarity!AKN20)&gt;0,1,IF(Dissimilarity!AKN20="X",1,0))</f>
        <v>0</v>
      </c>
      <c r="AKO17">
        <f>IF(SUM(Dissimilarity!AKO20)&gt;0,1,IF(Dissimilarity!AKO20="X",1,0))</f>
        <v>1</v>
      </c>
      <c r="AKP17">
        <f>IF(SUM(Dissimilarity!AKP20)&gt;0,1,IF(Dissimilarity!AKP20="X",1,0))</f>
        <v>0</v>
      </c>
      <c r="AKQ17">
        <f>IF(SUM(Dissimilarity!AKQ20)&gt;0,1,IF(Dissimilarity!AKQ20="X",1,0))</f>
        <v>0</v>
      </c>
      <c r="AKR17">
        <f>IF(SUM(Dissimilarity!AKR20)&gt;0,1,IF(Dissimilarity!AKR20="X",1,0))</f>
        <v>0</v>
      </c>
      <c r="AKS17">
        <f>IF(SUM(Dissimilarity!AKS20)&gt;0,1,IF(Dissimilarity!AKS20="X",1,0))</f>
        <v>0</v>
      </c>
      <c r="AKT17">
        <f>IF(SUM(Dissimilarity!AKT20)&gt;0,1,IF(Dissimilarity!AKT20="X",1,0))</f>
        <v>0</v>
      </c>
    </row>
    <row r="18" spans="1:982" x14ac:dyDescent="0.3">
      <c r="A18" t="str">
        <f>Dissimilarity!A21</f>
        <v>Ioánnina</v>
      </c>
      <c r="B18">
        <f>IF(SUM(Dissimilarity!B21)&gt;0,1,IF(Dissimilarity!B21="X",1,0))</f>
        <v>0</v>
      </c>
      <c r="C18">
        <f>IF(SUM(Dissimilarity!C21)&gt;0,1,IF(Dissimilarity!C21="X",1,0))</f>
        <v>0</v>
      </c>
      <c r="D18">
        <f>IF(SUM(Dissimilarity!D21)&gt;0,1,IF(Dissimilarity!D21="X",1,0))</f>
        <v>0</v>
      </c>
      <c r="E18">
        <f>IF(SUM(Dissimilarity!E21)&gt;0,1,IF(Dissimilarity!E21="X",1,0))</f>
        <v>0</v>
      </c>
      <c r="F18">
        <f>IF(SUM(Dissimilarity!F21)&gt;0,1,IF(Dissimilarity!F21="X",1,0))</f>
        <v>0</v>
      </c>
      <c r="G18">
        <f>IF(SUM(Dissimilarity!G21)&gt;0,1,IF(Dissimilarity!G21="X",1,0))</f>
        <v>0</v>
      </c>
      <c r="H18">
        <f>IF(SUM(Dissimilarity!H21)&gt;0,1,IF(Dissimilarity!H21="X",1,0))</f>
        <v>0</v>
      </c>
      <c r="I18">
        <f>IF(SUM(Dissimilarity!I21)&gt;0,1,IF(Dissimilarity!I21="X",1,0))</f>
        <v>0</v>
      </c>
      <c r="J18">
        <f>IF(SUM(Dissimilarity!J21)&gt;0,1,IF(Dissimilarity!J21="X",1,0))</f>
        <v>0</v>
      </c>
      <c r="K18">
        <f>IF(SUM(Dissimilarity!K21)&gt;0,1,IF(Dissimilarity!K21="X",1,0))</f>
        <v>0</v>
      </c>
      <c r="L18">
        <f>IF(SUM(Dissimilarity!L21)&gt;0,1,IF(Dissimilarity!L21="X",1,0))</f>
        <v>0</v>
      </c>
      <c r="M18">
        <f>IF(SUM(Dissimilarity!M21)&gt;0,1,IF(Dissimilarity!M21="X",1,0))</f>
        <v>0</v>
      </c>
      <c r="N18">
        <f>IF(SUM(Dissimilarity!N21)&gt;0,1,IF(Dissimilarity!N21="X",1,0))</f>
        <v>0</v>
      </c>
      <c r="O18">
        <f>IF(SUM(Dissimilarity!O21)&gt;0,1,IF(Dissimilarity!O21="X",1,0))</f>
        <v>0</v>
      </c>
      <c r="P18">
        <f>IF(SUM(Dissimilarity!P21)&gt;0,1,IF(Dissimilarity!P21="X",1,0))</f>
        <v>0</v>
      </c>
      <c r="Q18">
        <f>IF(SUM(Dissimilarity!Q21)&gt;0,1,IF(Dissimilarity!Q21="X",1,0))</f>
        <v>0</v>
      </c>
      <c r="R18">
        <f>IF(SUM(Dissimilarity!R21)&gt;0,1,IF(Dissimilarity!R21="X",1,0))</f>
        <v>0</v>
      </c>
      <c r="S18">
        <f>IF(SUM(Dissimilarity!S21)&gt;0,1,IF(Dissimilarity!S21="X",1,0))</f>
        <v>0</v>
      </c>
      <c r="T18">
        <f>IF(SUM(Dissimilarity!T21)&gt;0,1,IF(Dissimilarity!T21="X",1,0))</f>
        <v>0</v>
      </c>
      <c r="U18">
        <f>IF(SUM(Dissimilarity!U21)&gt;0,1,IF(Dissimilarity!U21="X",1,0))</f>
        <v>0</v>
      </c>
      <c r="V18">
        <f>IF(SUM(Dissimilarity!V21)&gt;0,1,IF(Dissimilarity!V21="X",1,0))</f>
        <v>0</v>
      </c>
      <c r="W18">
        <f>IF(SUM(Dissimilarity!W21)&gt;0,1,IF(Dissimilarity!W21="X",1,0))</f>
        <v>0</v>
      </c>
      <c r="X18">
        <f>IF(SUM(Dissimilarity!X21)&gt;0,1,IF(Dissimilarity!X21="X",1,0))</f>
        <v>0</v>
      </c>
      <c r="Y18">
        <f>IF(SUM(Dissimilarity!Y21)&gt;0,1,IF(Dissimilarity!Y21="X",1,0))</f>
        <v>0</v>
      </c>
      <c r="Z18">
        <f>IF(SUM(Dissimilarity!Z21)&gt;0,1,IF(Dissimilarity!Z21="X",1,0))</f>
        <v>0</v>
      </c>
      <c r="AA18">
        <f>IF(SUM(Dissimilarity!AA21)&gt;0,1,IF(Dissimilarity!AA21="X",1,0))</f>
        <v>0</v>
      </c>
      <c r="AB18">
        <f>IF(SUM(Dissimilarity!AB21)&gt;0,1,IF(Dissimilarity!AB21="X",1,0))</f>
        <v>0</v>
      </c>
      <c r="AC18">
        <f>IF(SUM(Dissimilarity!AC21)&gt;0,1,IF(Dissimilarity!AC21="X",1,0))</f>
        <v>1</v>
      </c>
      <c r="AD18">
        <f>IF(SUM(Dissimilarity!AD21)&gt;0,1,IF(Dissimilarity!AD21="X",1,0))</f>
        <v>1</v>
      </c>
      <c r="AE18">
        <f>IF(SUM(Dissimilarity!AE21)&gt;0,1,IF(Dissimilarity!AE21="X",1,0))</f>
        <v>0</v>
      </c>
      <c r="AF18">
        <f>IF(SUM(Dissimilarity!AF21)&gt;0,1,IF(Dissimilarity!AF21="X",1,0))</f>
        <v>0</v>
      </c>
      <c r="AG18">
        <f>IF(SUM(Dissimilarity!AG21)&gt;0,1,IF(Dissimilarity!AG21="X",1,0))</f>
        <v>0</v>
      </c>
      <c r="AH18">
        <f>IF(SUM(Dissimilarity!AH21)&gt;0,1,IF(Dissimilarity!AH21="X",1,0))</f>
        <v>0</v>
      </c>
      <c r="AI18">
        <f>IF(SUM(Dissimilarity!AI21)&gt;0,1,IF(Dissimilarity!AI21="X",1,0))</f>
        <v>0</v>
      </c>
      <c r="AJ18">
        <f>IF(SUM(Dissimilarity!AJ21)&gt;0,1,IF(Dissimilarity!AJ21="X",1,0))</f>
        <v>0</v>
      </c>
      <c r="AK18">
        <f>IF(SUM(Dissimilarity!AK21)&gt;0,1,IF(Dissimilarity!AK21="X",1,0))</f>
        <v>0</v>
      </c>
      <c r="AL18">
        <f>IF(SUM(Dissimilarity!AL21)&gt;0,1,IF(Dissimilarity!AL21="X",1,0))</f>
        <v>0</v>
      </c>
      <c r="AM18">
        <f>IF(SUM(Dissimilarity!AM21)&gt;0,1,IF(Dissimilarity!AM21="X",1,0))</f>
        <v>0</v>
      </c>
      <c r="AN18">
        <f>IF(SUM(Dissimilarity!AN21)&gt;0,1,IF(Dissimilarity!AN21="X",1,0))</f>
        <v>0</v>
      </c>
      <c r="AO18">
        <f>IF(SUM(Dissimilarity!AO21)&gt;0,1,IF(Dissimilarity!AO21="X",1,0))</f>
        <v>0</v>
      </c>
      <c r="AP18">
        <f>IF(SUM(Dissimilarity!AP21)&gt;0,1,IF(Dissimilarity!AP21="X",1,0))</f>
        <v>0</v>
      </c>
      <c r="AQ18">
        <f>IF(SUM(Dissimilarity!AQ21)&gt;0,1,IF(Dissimilarity!AQ21="X",1,0))</f>
        <v>0</v>
      </c>
      <c r="AR18">
        <f>IF(SUM(Dissimilarity!AR21)&gt;0,1,IF(Dissimilarity!AR21="X",1,0))</f>
        <v>0</v>
      </c>
      <c r="AS18">
        <f>IF(SUM(Dissimilarity!AS21)&gt;0,1,IF(Dissimilarity!AS21="X",1,0))</f>
        <v>0</v>
      </c>
      <c r="AT18">
        <f>IF(SUM(Dissimilarity!AT21)&gt;0,1,IF(Dissimilarity!AT21="X",1,0))</f>
        <v>0</v>
      </c>
      <c r="AU18">
        <f>IF(SUM(Dissimilarity!AU21)&gt;0,1,IF(Dissimilarity!AU21="X",1,0))</f>
        <v>0</v>
      </c>
      <c r="AV18">
        <f>IF(SUM(Dissimilarity!AV21)&gt;0,1,IF(Dissimilarity!AV21="X",1,0))</f>
        <v>0</v>
      </c>
      <c r="AW18">
        <f>IF(SUM(Dissimilarity!AW21)&gt;0,1,IF(Dissimilarity!AW21="X",1,0))</f>
        <v>0</v>
      </c>
      <c r="AX18">
        <f>IF(SUM(Dissimilarity!AX21)&gt;0,1,IF(Dissimilarity!AX21="X",1,0))</f>
        <v>0</v>
      </c>
      <c r="AY18">
        <f>IF(SUM(Dissimilarity!AY21)&gt;0,1,IF(Dissimilarity!AY21="X",1,0))</f>
        <v>0</v>
      </c>
      <c r="AZ18">
        <f>IF(SUM(Dissimilarity!AZ21)&gt;0,1,IF(Dissimilarity!AZ21="X",1,0))</f>
        <v>0</v>
      </c>
      <c r="BA18">
        <f>IF(SUM(Dissimilarity!BA21)&gt;0,1,IF(Dissimilarity!BA21="X",1,0))</f>
        <v>1</v>
      </c>
      <c r="BB18">
        <f>IF(SUM(Dissimilarity!BB21)&gt;0,1,IF(Dissimilarity!BB21="X",1,0))</f>
        <v>0</v>
      </c>
      <c r="BC18">
        <f>IF(SUM(Dissimilarity!BC21)&gt;0,1,IF(Dissimilarity!BC21="X",1,0))</f>
        <v>0</v>
      </c>
      <c r="BD18">
        <f>IF(SUM(Dissimilarity!BD21)&gt;0,1,IF(Dissimilarity!BD21="X",1,0))</f>
        <v>0</v>
      </c>
      <c r="BE18">
        <f>IF(SUM(Dissimilarity!BE21)&gt;0,1,IF(Dissimilarity!BE21="X",1,0))</f>
        <v>0</v>
      </c>
      <c r="BF18">
        <f>IF(SUM(Dissimilarity!BF21)&gt;0,1,IF(Dissimilarity!BF21="X",1,0))</f>
        <v>0</v>
      </c>
      <c r="BG18">
        <f>IF(SUM(Dissimilarity!BG21)&gt;0,1,IF(Dissimilarity!BG21="X",1,0))</f>
        <v>0</v>
      </c>
      <c r="BH18">
        <f>IF(SUM(Dissimilarity!BH21)&gt;0,1,IF(Dissimilarity!BH21="X",1,0))</f>
        <v>0</v>
      </c>
      <c r="BI18">
        <f>IF(SUM(Dissimilarity!BI21)&gt;0,1,IF(Dissimilarity!BI21="X",1,0))</f>
        <v>0</v>
      </c>
      <c r="BJ18">
        <f>IF(SUM(Dissimilarity!BJ21)&gt;0,1,IF(Dissimilarity!BJ21="X",1,0))</f>
        <v>0</v>
      </c>
      <c r="BK18">
        <f>IF(SUM(Dissimilarity!BK21)&gt;0,1,IF(Dissimilarity!BK21="X",1,0))</f>
        <v>0</v>
      </c>
      <c r="BL18">
        <f>IF(SUM(Dissimilarity!BL21)&gt;0,1,IF(Dissimilarity!BL21="X",1,0))</f>
        <v>0</v>
      </c>
      <c r="BM18">
        <f>IF(SUM(Dissimilarity!BM21)&gt;0,1,IF(Dissimilarity!BM21="X",1,0))</f>
        <v>0</v>
      </c>
      <c r="BN18">
        <f>IF(SUM(Dissimilarity!BN21)&gt;0,1,IF(Dissimilarity!BN21="X",1,0))</f>
        <v>0</v>
      </c>
      <c r="BO18">
        <f>IF(SUM(Dissimilarity!BO21)&gt;0,1,IF(Dissimilarity!BO21="X",1,0))</f>
        <v>0</v>
      </c>
      <c r="BP18">
        <f>IF(SUM(Dissimilarity!BP21)&gt;0,1,IF(Dissimilarity!BP21="X",1,0))</f>
        <v>0</v>
      </c>
      <c r="BQ18">
        <f>IF(SUM(Dissimilarity!BQ21)&gt;0,1,IF(Dissimilarity!BQ21="X",1,0))</f>
        <v>0</v>
      </c>
      <c r="BR18">
        <f>IF(SUM(Dissimilarity!BR21)&gt;0,1,IF(Dissimilarity!BR21="X",1,0))</f>
        <v>0</v>
      </c>
      <c r="BS18">
        <f>IF(SUM(Dissimilarity!BS21)&gt;0,1,IF(Dissimilarity!BS21="X",1,0))</f>
        <v>0</v>
      </c>
      <c r="BT18">
        <f>IF(SUM(Dissimilarity!BT21)&gt;0,1,IF(Dissimilarity!BT21="X",1,0))</f>
        <v>0</v>
      </c>
      <c r="BU18">
        <f>IF(SUM(Dissimilarity!BU21)&gt;0,1,IF(Dissimilarity!BU21="X",1,0))</f>
        <v>0</v>
      </c>
      <c r="BV18">
        <f>IF(SUM(Dissimilarity!BV21)&gt;0,1,IF(Dissimilarity!BV21="X",1,0))</f>
        <v>0</v>
      </c>
      <c r="BW18">
        <f>IF(SUM(Dissimilarity!BW21)&gt;0,1,IF(Dissimilarity!BW21="X",1,0))</f>
        <v>0</v>
      </c>
      <c r="BX18">
        <f>IF(SUM(Dissimilarity!BX21)&gt;0,1,IF(Dissimilarity!BX21="X",1,0))</f>
        <v>0</v>
      </c>
      <c r="BY18">
        <f>IF(SUM(Dissimilarity!BY21)&gt;0,1,IF(Dissimilarity!BY21="X",1,0))</f>
        <v>0</v>
      </c>
      <c r="BZ18">
        <f>IF(SUM(Dissimilarity!BZ21)&gt;0,1,IF(Dissimilarity!BZ21="X",1,0))</f>
        <v>0</v>
      </c>
      <c r="CA18">
        <f>IF(SUM(Dissimilarity!CA21)&gt;0,1,IF(Dissimilarity!CA21="X",1,0))</f>
        <v>0</v>
      </c>
      <c r="CB18">
        <f>IF(SUM(Dissimilarity!CB21)&gt;0,1,IF(Dissimilarity!CB21="X",1,0))</f>
        <v>0</v>
      </c>
      <c r="CC18">
        <f>IF(SUM(Dissimilarity!CC21)&gt;0,1,IF(Dissimilarity!CC21="X",1,0))</f>
        <v>0</v>
      </c>
      <c r="CD18">
        <f>IF(SUM(Dissimilarity!CD21)&gt;0,1,IF(Dissimilarity!CD21="X",1,0))</f>
        <v>0</v>
      </c>
      <c r="CE18">
        <f>IF(SUM(Dissimilarity!CE21)&gt;0,1,IF(Dissimilarity!CE21="X",1,0))</f>
        <v>0</v>
      </c>
      <c r="CF18">
        <f>IF(SUM(Dissimilarity!CF21)&gt;0,1,IF(Dissimilarity!CF21="X",1,0))</f>
        <v>0</v>
      </c>
      <c r="CG18">
        <f>IF(SUM(Dissimilarity!CG21)&gt;0,1,IF(Dissimilarity!CG21="X",1,0))</f>
        <v>0</v>
      </c>
      <c r="CH18">
        <f>IF(SUM(Dissimilarity!CH21)&gt;0,1,IF(Dissimilarity!CH21="X",1,0))</f>
        <v>0</v>
      </c>
      <c r="CI18">
        <f>IF(SUM(Dissimilarity!CI21)&gt;0,1,IF(Dissimilarity!CI21="X",1,0))</f>
        <v>0</v>
      </c>
      <c r="CJ18">
        <f>IF(SUM(Dissimilarity!CJ21)&gt;0,1,IF(Dissimilarity!CJ21="X",1,0))</f>
        <v>0</v>
      </c>
      <c r="CK18">
        <f>IF(SUM(Dissimilarity!CK21)&gt;0,1,IF(Dissimilarity!CK21="X",1,0))</f>
        <v>0</v>
      </c>
      <c r="CL18">
        <f>IF(SUM(Dissimilarity!CL21)&gt;0,1,IF(Dissimilarity!CL21="X",1,0))</f>
        <v>0</v>
      </c>
      <c r="CM18">
        <f>IF(SUM(Dissimilarity!CM21)&gt;0,1,IF(Dissimilarity!CM21="X",1,0))</f>
        <v>0</v>
      </c>
      <c r="CN18">
        <f>IF(SUM(Dissimilarity!CN21)&gt;0,1,IF(Dissimilarity!CN21="X",1,0))</f>
        <v>0</v>
      </c>
      <c r="CO18">
        <f>IF(SUM(Dissimilarity!CO21)&gt;0,1,IF(Dissimilarity!CO21="X",1,0))</f>
        <v>0</v>
      </c>
      <c r="CP18">
        <f>IF(SUM(Dissimilarity!CP21)&gt;0,1,IF(Dissimilarity!CP21="X",1,0))</f>
        <v>0</v>
      </c>
      <c r="CQ18">
        <f>IF(SUM(Dissimilarity!CQ21)&gt;0,1,IF(Dissimilarity!CQ21="X",1,0))</f>
        <v>0</v>
      </c>
      <c r="CR18">
        <f>IF(SUM(Dissimilarity!CR21)&gt;0,1,IF(Dissimilarity!CR21="X",1,0))</f>
        <v>0</v>
      </c>
      <c r="CS18">
        <f>IF(SUM(Dissimilarity!CS21)&gt;0,1,IF(Dissimilarity!CS21="X",1,0))</f>
        <v>0</v>
      </c>
      <c r="CT18">
        <f>IF(SUM(Dissimilarity!CT21)&gt;0,1,IF(Dissimilarity!CT21="X",1,0))</f>
        <v>0</v>
      </c>
      <c r="CU18">
        <f>IF(SUM(Dissimilarity!CU21)&gt;0,1,IF(Dissimilarity!CU21="X",1,0))</f>
        <v>0</v>
      </c>
      <c r="CV18">
        <f>IF(SUM(Dissimilarity!CV21)&gt;0,1,IF(Dissimilarity!CV21="X",1,0))</f>
        <v>0</v>
      </c>
      <c r="CW18">
        <f>IF(SUM(Dissimilarity!CW21)&gt;0,1,IF(Dissimilarity!CW21="X",1,0))</f>
        <v>0</v>
      </c>
      <c r="CX18">
        <f>IF(SUM(Dissimilarity!CX21)&gt;0,1,IF(Dissimilarity!CX21="X",1,0))</f>
        <v>0</v>
      </c>
      <c r="CY18">
        <f>IF(SUM(Dissimilarity!CY21)&gt;0,1,IF(Dissimilarity!CY21="X",1,0))</f>
        <v>0</v>
      </c>
      <c r="CZ18">
        <f>IF(SUM(Dissimilarity!CZ21)&gt;0,1,IF(Dissimilarity!CZ21="X",1,0))</f>
        <v>0</v>
      </c>
      <c r="DA18">
        <f>IF(SUM(Dissimilarity!DA21)&gt;0,1,IF(Dissimilarity!DA21="X",1,0))</f>
        <v>0</v>
      </c>
      <c r="DB18">
        <f>IF(SUM(Dissimilarity!DB21)&gt;0,1,IF(Dissimilarity!DB21="X",1,0))</f>
        <v>0</v>
      </c>
      <c r="DC18">
        <f>IF(SUM(Dissimilarity!DC21)&gt;0,1,IF(Dissimilarity!DC21="X",1,0))</f>
        <v>0</v>
      </c>
      <c r="DD18">
        <f>IF(SUM(Dissimilarity!DD21)&gt;0,1,IF(Dissimilarity!DD21="X",1,0))</f>
        <v>0</v>
      </c>
      <c r="DE18">
        <f>IF(SUM(Dissimilarity!DE21)&gt;0,1,IF(Dissimilarity!DE21="X",1,0))</f>
        <v>0</v>
      </c>
      <c r="DF18">
        <f>IF(SUM(Dissimilarity!DF21)&gt;0,1,IF(Dissimilarity!DF21="X",1,0))</f>
        <v>0</v>
      </c>
      <c r="DG18">
        <f>IF(SUM(Dissimilarity!DG21)&gt;0,1,IF(Dissimilarity!DG21="X",1,0))</f>
        <v>0</v>
      </c>
      <c r="DH18">
        <f>IF(SUM(Dissimilarity!DH21)&gt;0,1,IF(Dissimilarity!DH21="X",1,0))</f>
        <v>0</v>
      </c>
      <c r="DI18">
        <f>IF(SUM(Dissimilarity!DI21)&gt;0,1,IF(Dissimilarity!DI21="X",1,0))</f>
        <v>0</v>
      </c>
      <c r="DJ18">
        <f>IF(SUM(Dissimilarity!DJ21)&gt;0,1,IF(Dissimilarity!DJ21="X",1,0))</f>
        <v>0</v>
      </c>
      <c r="DK18">
        <f>IF(SUM(Dissimilarity!DK21)&gt;0,1,IF(Dissimilarity!DK21="X",1,0))</f>
        <v>0</v>
      </c>
      <c r="DL18">
        <f>IF(SUM(Dissimilarity!DL21)&gt;0,1,IF(Dissimilarity!DL21="X",1,0))</f>
        <v>0</v>
      </c>
      <c r="DM18">
        <f>IF(SUM(Dissimilarity!DM21)&gt;0,1,IF(Dissimilarity!DM21="X",1,0))</f>
        <v>0</v>
      </c>
      <c r="DN18">
        <f>IF(SUM(Dissimilarity!DN21)&gt;0,1,IF(Dissimilarity!DN21="X",1,0))</f>
        <v>0</v>
      </c>
      <c r="DO18">
        <f>IF(SUM(Dissimilarity!DO21)&gt;0,1,IF(Dissimilarity!DO21="X",1,0))</f>
        <v>0</v>
      </c>
      <c r="DP18">
        <f>IF(SUM(Dissimilarity!DP21)&gt;0,1,IF(Dissimilarity!DP21="X",1,0))</f>
        <v>0</v>
      </c>
      <c r="DQ18">
        <f>IF(SUM(Dissimilarity!DQ21)&gt;0,1,IF(Dissimilarity!DQ21="X",1,0))</f>
        <v>0</v>
      </c>
      <c r="DR18">
        <f>IF(SUM(Dissimilarity!DR21)&gt;0,1,IF(Dissimilarity!DR21="X",1,0))</f>
        <v>0</v>
      </c>
      <c r="DS18">
        <f>IF(SUM(Dissimilarity!DS21)&gt;0,1,IF(Dissimilarity!DS21="X",1,0))</f>
        <v>0</v>
      </c>
      <c r="DT18">
        <f>IF(SUM(Dissimilarity!DT21)&gt;0,1,IF(Dissimilarity!DT21="X",1,0))</f>
        <v>0</v>
      </c>
      <c r="DU18">
        <f>IF(SUM(Dissimilarity!DU21)&gt;0,1,IF(Dissimilarity!DU21="X",1,0))</f>
        <v>0</v>
      </c>
      <c r="DV18">
        <f>IF(SUM(Dissimilarity!DV21)&gt;0,1,IF(Dissimilarity!DV21="X",1,0))</f>
        <v>0</v>
      </c>
      <c r="DW18">
        <f>IF(SUM(Dissimilarity!DW21)&gt;0,1,IF(Dissimilarity!DW21="X",1,0))</f>
        <v>0</v>
      </c>
      <c r="DX18">
        <f>IF(SUM(Dissimilarity!DX21)&gt;0,1,IF(Dissimilarity!DX21="X",1,0))</f>
        <v>0</v>
      </c>
      <c r="DY18">
        <f>IF(SUM(Dissimilarity!DY21)&gt;0,1,IF(Dissimilarity!DY21="X",1,0))</f>
        <v>0</v>
      </c>
      <c r="DZ18">
        <f>IF(SUM(Dissimilarity!DZ21)&gt;0,1,IF(Dissimilarity!DZ21="X",1,0))</f>
        <v>0</v>
      </c>
      <c r="EA18">
        <f>IF(SUM(Dissimilarity!EA21)&gt;0,1,IF(Dissimilarity!EA21="X",1,0))</f>
        <v>0</v>
      </c>
      <c r="EB18">
        <f>IF(SUM(Dissimilarity!EB21)&gt;0,1,IF(Dissimilarity!EB21="X",1,0))</f>
        <v>0</v>
      </c>
      <c r="EC18">
        <f>IF(SUM(Dissimilarity!EC21)&gt;0,1,IF(Dissimilarity!EC21="X",1,0))</f>
        <v>0</v>
      </c>
      <c r="ED18">
        <f>IF(SUM(Dissimilarity!ED21)&gt;0,1,IF(Dissimilarity!ED21="X",1,0))</f>
        <v>0</v>
      </c>
      <c r="EE18">
        <f>IF(SUM(Dissimilarity!EE21)&gt;0,1,IF(Dissimilarity!EE21="X",1,0))</f>
        <v>0</v>
      </c>
      <c r="EF18">
        <f>IF(SUM(Dissimilarity!EF21)&gt;0,1,IF(Dissimilarity!EF21="X",1,0))</f>
        <v>0</v>
      </c>
      <c r="EG18">
        <f>IF(SUM(Dissimilarity!EG21)&gt;0,1,IF(Dissimilarity!EG21="X",1,0))</f>
        <v>0</v>
      </c>
      <c r="EH18">
        <f>IF(SUM(Dissimilarity!EH21)&gt;0,1,IF(Dissimilarity!EH21="X",1,0))</f>
        <v>0</v>
      </c>
      <c r="EI18">
        <f>IF(SUM(Dissimilarity!EI21)&gt;0,1,IF(Dissimilarity!EI21="X",1,0))</f>
        <v>0</v>
      </c>
      <c r="EJ18">
        <f>IF(SUM(Dissimilarity!EJ21)&gt;0,1,IF(Dissimilarity!EJ21="X",1,0))</f>
        <v>0</v>
      </c>
      <c r="EK18">
        <f>IF(SUM(Dissimilarity!EK21)&gt;0,1,IF(Dissimilarity!EK21="X",1,0))</f>
        <v>0</v>
      </c>
      <c r="EL18">
        <f>IF(SUM(Dissimilarity!EL21)&gt;0,1,IF(Dissimilarity!EL21="X",1,0))</f>
        <v>0</v>
      </c>
      <c r="EM18">
        <f>IF(SUM(Dissimilarity!EM21)&gt;0,1,IF(Dissimilarity!EM21="X",1,0))</f>
        <v>0</v>
      </c>
      <c r="EN18">
        <f>IF(SUM(Dissimilarity!EN21)&gt;0,1,IF(Dissimilarity!EN21="X",1,0))</f>
        <v>0</v>
      </c>
      <c r="EO18">
        <f>IF(SUM(Dissimilarity!EO21)&gt;0,1,IF(Dissimilarity!EO21="X",1,0))</f>
        <v>0</v>
      </c>
      <c r="EP18">
        <f>IF(SUM(Dissimilarity!EP21)&gt;0,1,IF(Dissimilarity!EP21="X",1,0))</f>
        <v>0</v>
      </c>
      <c r="EQ18">
        <f>IF(SUM(Dissimilarity!EQ21)&gt;0,1,IF(Dissimilarity!EQ21="X",1,0))</f>
        <v>0</v>
      </c>
      <c r="ER18">
        <f>IF(SUM(Dissimilarity!ER21)&gt;0,1,IF(Dissimilarity!ER21="X",1,0))</f>
        <v>0</v>
      </c>
      <c r="ES18">
        <f>IF(SUM(Dissimilarity!ES21)&gt;0,1,IF(Dissimilarity!ES21="X",1,0))</f>
        <v>0</v>
      </c>
      <c r="ET18">
        <f>IF(SUM(Dissimilarity!ET21)&gt;0,1,IF(Dissimilarity!ET21="X",1,0))</f>
        <v>0</v>
      </c>
      <c r="EU18">
        <f>IF(SUM(Dissimilarity!EU21)&gt;0,1,IF(Dissimilarity!EU21="X",1,0))</f>
        <v>0</v>
      </c>
      <c r="EV18">
        <f>IF(SUM(Dissimilarity!EV21)&gt;0,1,IF(Dissimilarity!EV21="X",1,0))</f>
        <v>0</v>
      </c>
      <c r="EW18">
        <f>IF(SUM(Dissimilarity!EW21)&gt;0,1,IF(Dissimilarity!EW21="X",1,0))</f>
        <v>0</v>
      </c>
      <c r="EX18">
        <f>IF(SUM(Dissimilarity!EX21)&gt;0,1,IF(Dissimilarity!EX21="X",1,0))</f>
        <v>0</v>
      </c>
      <c r="EY18">
        <f>IF(SUM(Dissimilarity!EY21)&gt;0,1,IF(Dissimilarity!EY21="X",1,0))</f>
        <v>0</v>
      </c>
      <c r="EZ18">
        <f>IF(SUM(Dissimilarity!EZ21)&gt;0,1,IF(Dissimilarity!EZ21="X",1,0))</f>
        <v>0</v>
      </c>
      <c r="FA18">
        <f>IF(SUM(Dissimilarity!FA21)&gt;0,1,IF(Dissimilarity!FA21="X",1,0))</f>
        <v>0</v>
      </c>
      <c r="FB18">
        <f>IF(SUM(Dissimilarity!FB21)&gt;0,1,IF(Dissimilarity!FB21="X",1,0))</f>
        <v>0</v>
      </c>
      <c r="FC18">
        <f>IF(SUM(Dissimilarity!FC21)&gt;0,1,IF(Dissimilarity!FC21="X",1,0))</f>
        <v>0</v>
      </c>
      <c r="FD18">
        <f>IF(SUM(Dissimilarity!FD21)&gt;0,1,IF(Dissimilarity!FD21="X",1,0))</f>
        <v>0</v>
      </c>
      <c r="FE18">
        <f>IF(SUM(Dissimilarity!FE21)&gt;0,1,IF(Dissimilarity!FE21="X",1,0))</f>
        <v>0</v>
      </c>
      <c r="FF18">
        <f>IF(SUM(Dissimilarity!FF21)&gt;0,1,IF(Dissimilarity!FF21="X",1,0))</f>
        <v>0</v>
      </c>
      <c r="FG18">
        <f>IF(SUM(Dissimilarity!FG21)&gt;0,1,IF(Dissimilarity!FG21="X",1,0))</f>
        <v>0</v>
      </c>
      <c r="FH18">
        <f>IF(SUM(Dissimilarity!FH21)&gt;0,1,IF(Dissimilarity!FH21="X",1,0))</f>
        <v>0</v>
      </c>
      <c r="FI18">
        <f>IF(SUM(Dissimilarity!FI21)&gt;0,1,IF(Dissimilarity!FI21="X",1,0))</f>
        <v>0</v>
      </c>
      <c r="FJ18">
        <f>IF(SUM(Dissimilarity!FJ21)&gt;0,1,IF(Dissimilarity!FJ21="X",1,0))</f>
        <v>0</v>
      </c>
      <c r="FK18">
        <f>IF(SUM(Dissimilarity!FK21)&gt;0,1,IF(Dissimilarity!FK21="X",1,0))</f>
        <v>0</v>
      </c>
      <c r="FL18">
        <f>IF(SUM(Dissimilarity!FL21)&gt;0,1,IF(Dissimilarity!FL21="X",1,0))</f>
        <v>0</v>
      </c>
      <c r="FM18">
        <f>IF(SUM(Dissimilarity!FM21)&gt;0,1,IF(Dissimilarity!FM21="X",1,0))</f>
        <v>0</v>
      </c>
      <c r="FN18">
        <f>IF(SUM(Dissimilarity!FN21)&gt;0,1,IF(Dissimilarity!FN21="X",1,0))</f>
        <v>0</v>
      </c>
      <c r="FO18">
        <f>IF(SUM(Dissimilarity!FO21)&gt;0,1,IF(Dissimilarity!FO21="X",1,0))</f>
        <v>0</v>
      </c>
      <c r="FP18">
        <f>IF(SUM(Dissimilarity!FP21)&gt;0,1,IF(Dissimilarity!FP21="X",1,0))</f>
        <v>0</v>
      </c>
      <c r="FQ18">
        <f>IF(SUM(Dissimilarity!FQ21)&gt;0,1,IF(Dissimilarity!FQ21="X",1,0))</f>
        <v>0</v>
      </c>
      <c r="FR18">
        <f>IF(SUM(Dissimilarity!FR21)&gt;0,1,IF(Dissimilarity!FR21="X",1,0))</f>
        <v>0</v>
      </c>
      <c r="FS18">
        <f>IF(SUM(Dissimilarity!FS21)&gt;0,1,IF(Dissimilarity!FS21="X",1,0))</f>
        <v>0</v>
      </c>
      <c r="FT18">
        <f>IF(SUM(Dissimilarity!FT21)&gt;0,1,IF(Dissimilarity!FT21="X",1,0))</f>
        <v>0</v>
      </c>
      <c r="FU18">
        <f>IF(SUM(Dissimilarity!FU21)&gt;0,1,IF(Dissimilarity!FU21="X",1,0))</f>
        <v>0</v>
      </c>
      <c r="FV18">
        <f>IF(SUM(Dissimilarity!FV21)&gt;0,1,IF(Dissimilarity!FV21="X",1,0))</f>
        <v>0</v>
      </c>
      <c r="FW18">
        <f>IF(SUM(Dissimilarity!FW21)&gt;0,1,IF(Dissimilarity!FW21="X",1,0))</f>
        <v>0</v>
      </c>
      <c r="FX18">
        <f>IF(SUM(Dissimilarity!FX21)&gt;0,1,IF(Dissimilarity!FX21="X",1,0))</f>
        <v>0</v>
      </c>
      <c r="FY18">
        <f>IF(SUM(Dissimilarity!FY21)&gt;0,1,IF(Dissimilarity!FY21="X",1,0))</f>
        <v>0</v>
      </c>
      <c r="FZ18">
        <f>IF(SUM(Dissimilarity!FZ21)&gt;0,1,IF(Dissimilarity!FZ21="X",1,0))</f>
        <v>0</v>
      </c>
      <c r="GA18">
        <f>IF(SUM(Dissimilarity!GA21)&gt;0,1,IF(Dissimilarity!GA21="X",1,0))</f>
        <v>0</v>
      </c>
      <c r="GB18">
        <f>IF(SUM(Dissimilarity!GB21)&gt;0,1,IF(Dissimilarity!GB21="X",1,0))</f>
        <v>0</v>
      </c>
      <c r="GC18">
        <f>IF(SUM(Dissimilarity!GC21)&gt;0,1,IF(Dissimilarity!GC21="X",1,0))</f>
        <v>0</v>
      </c>
      <c r="GD18">
        <f>IF(SUM(Dissimilarity!GD21)&gt;0,1,IF(Dissimilarity!GD21="X",1,0))</f>
        <v>0</v>
      </c>
      <c r="GE18">
        <f>IF(SUM(Dissimilarity!GE21)&gt;0,1,IF(Dissimilarity!GE21="X",1,0))</f>
        <v>0</v>
      </c>
      <c r="GF18">
        <f>IF(SUM(Dissimilarity!GF21)&gt;0,1,IF(Dissimilarity!GF21="X",1,0))</f>
        <v>0</v>
      </c>
      <c r="GG18">
        <f>IF(SUM(Dissimilarity!GG21)&gt;0,1,IF(Dissimilarity!GG21="X",1,0))</f>
        <v>0</v>
      </c>
      <c r="GH18">
        <f>IF(SUM(Dissimilarity!GH21)&gt;0,1,IF(Dissimilarity!GH21="X",1,0))</f>
        <v>0</v>
      </c>
      <c r="GI18">
        <f>IF(SUM(Dissimilarity!GI21)&gt;0,1,IF(Dissimilarity!GI21="X",1,0))</f>
        <v>0</v>
      </c>
      <c r="GJ18">
        <f>IF(SUM(Dissimilarity!GJ21)&gt;0,1,IF(Dissimilarity!GJ21="X",1,0))</f>
        <v>0</v>
      </c>
      <c r="GK18">
        <f>IF(SUM(Dissimilarity!GK21)&gt;0,1,IF(Dissimilarity!GK21="X",1,0))</f>
        <v>0</v>
      </c>
      <c r="GL18">
        <f>IF(SUM(Dissimilarity!GL21)&gt;0,1,IF(Dissimilarity!GL21="X",1,0))</f>
        <v>1</v>
      </c>
      <c r="GM18">
        <f>IF(SUM(Dissimilarity!GM21)&gt;0,1,IF(Dissimilarity!GM21="X",1,0))</f>
        <v>0</v>
      </c>
      <c r="GN18">
        <f>IF(SUM(Dissimilarity!GN21)&gt;0,1,IF(Dissimilarity!GN21="X",1,0))</f>
        <v>0</v>
      </c>
      <c r="GO18">
        <f>IF(SUM(Dissimilarity!GO21)&gt;0,1,IF(Dissimilarity!GO21="X",1,0))</f>
        <v>0</v>
      </c>
      <c r="GP18">
        <f>IF(SUM(Dissimilarity!GP21)&gt;0,1,IF(Dissimilarity!GP21="X",1,0))</f>
        <v>0</v>
      </c>
      <c r="GQ18">
        <f>IF(SUM(Dissimilarity!GQ21)&gt;0,1,IF(Dissimilarity!GQ21="X",1,0))</f>
        <v>0</v>
      </c>
      <c r="GR18">
        <f>IF(SUM(Dissimilarity!GR21)&gt;0,1,IF(Dissimilarity!GR21="X",1,0))</f>
        <v>0</v>
      </c>
      <c r="GS18">
        <f>IF(SUM(Dissimilarity!GS21)&gt;0,1,IF(Dissimilarity!GS21="X",1,0))</f>
        <v>0</v>
      </c>
      <c r="GT18">
        <f>IF(SUM(Dissimilarity!GT21)&gt;0,1,IF(Dissimilarity!GT21="X",1,0))</f>
        <v>0</v>
      </c>
      <c r="GU18">
        <f>IF(SUM(Dissimilarity!GU21)&gt;0,1,IF(Dissimilarity!GU21="X",1,0))</f>
        <v>0</v>
      </c>
      <c r="GV18">
        <f>IF(SUM(Dissimilarity!GV21)&gt;0,1,IF(Dissimilarity!GV21="X",1,0))</f>
        <v>0</v>
      </c>
      <c r="GW18">
        <f>IF(SUM(Dissimilarity!GW21)&gt;0,1,IF(Dissimilarity!GW21="X",1,0))</f>
        <v>0</v>
      </c>
      <c r="GX18">
        <f>IF(SUM(Dissimilarity!GX21)&gt;0,1,IF(Dissimilarity!GX21="X",1,0))</f>
        <v>0</v>
      </c>
      <c r="GY18">
        <f>IF(SUM(Dissimilarity!GY21)&gt;0,1,IF(Dissimilarity!GY21="X",1,0))</f>
        <v>0</v>
      </c>
      <c r="GZ18">
        <f>IF(SUM(Dissimilarity!GZ21)&gt;0,1,IF(Dissimilarity!GZ21="X",1,0))</f>
        <v>0</v>
      </c>
      <c r="HA18">
        <f>IF(SUM(Dissimilarity!HA21)&gt;0,1,IF(Dissimilarity!HA21="X",1,0))</f>
        <v>0</v>
      </c>
      <c r="HB18">
        <f>IF(SUM(Dissimilarity!HB21)&gt;0,1,IF(Dissimilarity!HB21="X",1,0))</f>
        <v>0</v>
      </c>
      <c r="HC18">
        <f>IF(SUM(Dissimilarity!HC21)&gt;0,1,IF(Dissimilarity!HC21="X",1,0))</f>
        <v>0</v>
      </c>
      <c r="HD18">
        <f>IF(SUM(Dissimilarity!HD21)&gt;0,1,IF(Dissimilarity!HD21="X",1,0))</f>
        <v>0</v>
      </c>
      <c r="HE18">
        <f>IF(SUM(Dissimilarity!HE21)&gt;0,1,IF(Dissimilarity!HE21="X",1,0))</f>
        <v>0</v>
      </c>
      <c r="HF18">
        <f>IF(SUM(Dissimilarity!HF21)&gt;0,1,IF(Dissimilarity!HF21="X",1,0))</f>
        <v>0</v>
      </c>
      <c r="HG18">
        <f>IF(SUM(Dissimilarity!HG21)&gt;0,1,IF(Dissimilarity!HG21="X",1,0))</f>
        <v>0</v>
      </c>
      <c r="HH18">
        <f>IF(SUM(Dissimilarity!HH21)&gt;0,1,IF(Dissimilarity!HH21="X",1,0))</f>
        <v>0</v>
      </c>
      <c r="HI18">
        <f>IF(SUM(Dissimilarity!HI21)&gt;0,1,IF(Dissimilarity!HI21="X",1,0))</f>
        <v>0</v>
      </c>
      <c r="HJ18">
        <f>IF(SUM(Dissimilarity!HJ21)&gt;0,1,IF(Dissimilarity!HJ21="X",1,0))</f>
        <v>1</v>
      </c>
      <c r="HK18">
        <f>IF(SUM(Dissimilarity!HK21)&gt;0,1,IF(Dissimilarity!HK21="X",1,0))</f>
        <v>0</v>
      </c>
      <c r="HL18">
        <f>IF(SUM(Dissimilarity!HL21)&gt;0,1,IF(Dissimilarity!HL21="X",1,0))</f>
        <v>0</v>
      </c>
      <c r="HM18">
        <f>IF(SUM(Dissimilarity!HM21)&gt;0,1,IF(Dissimilarity!HM21="X",1,0))</f>
        <v>0</v>
      </c>
      <c r="HN18">
        <f>IF(SUM(Dissimilarity!HN21)&gt;0,1,IF(Dissimilarity!HN21="X",1,0))</f>
        <v>0</v>
      </c>
      <c r="HO18">
        <f>IF(SUM(Dissimilarity!HO21)&gt;0,1,IF(Dissimilarity!HO21="X",1,0))</f>
        <v>0</v>
      </c>
      <c r="HP18">
        <f>IF(SUM(Dissimilarity!HP21)&gt;0,1,IF(Dissimilarity!HP21="X",1,0))</f>
        <v>0</v>
      </c>
      <c r="HQ18">
        <f>IF(SUM(Dissimilarity!HQ21)&gt;0,1,IF(Dissimilarity!HQ21="X",1,0))</f>
        <v>0</v>
      </c>
      <c r="HR18">
        <f>IF(SUM(Dissimilarity!HR21)&gt;0,1,IF(Dissimilarity!HR21="X",1,0))</f>
        <v>0</v>
      </c>
      <c r="HS18">
        <f>IF(SUM(Dissimilarity!HS21)&gt;0,1,IF(Dissimilarity!HS21="X",1,0))</f>
        <v>0</v>
      </c>
      <c r="HT18">
        <f>IF(SUM(Dissimilarity!HT21)&gt;0,1,IF(Dissimilarity!HT21="X",1,0))</f>
        <v>0</v>
      </c>
      <c r="HU18">
        <f>IF(SUM(Dissimilarity!HU21)&gt;0,1,IF(Dissimilarity!HU21="X",1,0))</f>
        <v>0</v>
      </c>
      <c r="HV18">
        <f>IF(SUM(Dissimilarity!HV21)&gt;0,1,IF(Dissimilarity!HV21="X",1,0))</f>
        <v>0</v>
      </c>
      <c r="HW18">
        <f>IF(SUM(Dissimilarity!HW21)&gt;0,1,IF(Dissimilarity!HW21="X",1,0))</f>
        <v>0</v>
      </c>
      <c r="HX18">
        <f>IF(SUM(Dissimilarity!HX21)&gt;0,1,IF(Dissimilarity!HX21="X",1,0))</f>
        <v>0</v>
      </c>
      <c r="HY18">
        <f>IF(SUM(Dissimilarity!HY21)&gt;0,1,IF(Dissimilarity!HY21="X",1,0))</f>
        <v>0</v>
      </c>
      <c r="HZ18">
        <f>IF(SUM(Dissimilarity!HZ21)&gt;0,1,IF(Dissimilarity!HZ21="X",1,0))</f>
        <v>0</v>
      </c>
      <c r="IA18">
        <f>IF(SUM(Dissimilarity!IA21)&gt;0,1,IF(Dissimilarity!IA21="X",1,0))</f>
        <v>0</v>
      </c>
      <c r="IB18">
        <f>IF(SUM(Dissimilarity!IB21)&gt;0,1,IF(Dissimilarity!IB21="X",1,0))</f>
        <v>0</v>
      </c>
      <c r="IC18">
        <f>IF(SUM(Dissimilarity!IC21)&gt;0,1,IF(Dissimilarity!IC21="X",1,0))</f>
        <v>0</v>
      </c>
      <c r="ID18">
        <f>IF(SUM(Dissimilarity!ID21)&gt;0,1,IF(Dissimilarity!ID21="X",1,0))</f>
        <v>0</v>
      </c>
      <c r="IE18">
        <f>IF(SUM(Dissimilarity!IE21)&gt;0,1,IF(Dissimilarity!IE21="X",1,0))</f>
        <v>0</v>
      </c>
      <c r="IF18">
        <f>IF(SUM(Dissimilarity!IF21)&gt;0,1,IF(Dissimilarity!IF21="X",1,0))</f>
        <v>0</v>
      </c>
      <c r="IG18">
        <f>IF(SUM(Dissimilarity!IG21)&gt;0,1,IF(Dissimilarity!IG21="X",1,0))</f>
        <v>0</v>
      </c>
      <c r="IH18">
        <f>IF(SUM(Dissimilarity!IH21)&gt;0,1,IF(Dissimilarity!IH21="X",1,0))</f>
        <v>0</v>
      </c>
      <c r="II18">
        <f>IF(SUM(Dissimilarity!II21)&gt;0,1,IF(Dissimilarity!II21="X",1,0))</f>
        <v>0</v>
      </c>
      <c r="IJ18">
        <f>IF(SUM(Dissimilarity!IJ21)&gt;0,1,IF(Dissimilarity!IJ21="X",1,0))</f>
        <v>0</v>
      </c>
      <c r="IK18">
        <f>IF(SUM(Dissimilarity!IK21)&gt;0,1,IF(Dissimilarity!IK21="X",1,0))</f>
        <v>0</v>
      </c>
      <c r="IL18">
        <f>IF(SUM(Dissimilarity!IL21)&gt;0,1,IF(Dissimilarity!IL21="X",1,0))</f>
        <v>0</v>
      </c>
      <c r="IM18">
        <f>IF(SUM(Dissimilarity!IM21)&gt;0,1,IF(Dissimilarity!IM21="X",1,0))</f>
        <v>0</v>
      </c>
      <c r="IN18">
        <f>IF(SUM(Dissimilarity!IN21)&gt;0,1,IF(Dissimilarity!IN21="X",1,0))</f>
        <v>0</v>
      </c>
      <c r="IO18">
        <f>IF(SUM(Dissimilarity!IO21)&gt;0,1,IF(Dissimilarity!IO21="X",1,0))</f>
        <v>0</v>
      </c>
      <c r="IP18">
        <f>IF(SUM(Dissimilarity!IP21)&gt;0,1,IF(Dissimilarity!IP21="X",1,0))</f>
        <v>0</v>
      </c>
      <c r="IQ18">
        <f>IF(SUM(Dissimilarity!IQ21)&gt;0,1,IF(Dissimilarity!IQ21="X",1,0))</f>
        <v>0</v>
      </c>
      <c r="IR18">
        <f>IF(SUM(Dissimilarity!IR21)&gt;0,1,IF(Dissimilarity!IR21="X",1,0))</f>
        <v>0</v>
      </c>
      <c r="IS18">
        <f>IF(SUM(Dissimilarity!IS21)&gt;0,1,IF(Dissimilarity!IS21="X",1,0))</f>
        <v>0</v>
      </c>
      <c r="IT18">
        <f>IF(SUM(Dissimilarity!IT21)&gt;0,1,IF(Dissimilarity!IT21="X",1,0))</f>
        <v>0</v>
      </c>
      <c r="IU18">
        <f>IF(SUM(Dissimilarity!IU21)&gt;0,1,IF(Dissimilarity!IU21="X",1,0))</f>
        <v>0</v>
      </c>
      <c r="IV18">
        <f>IF(SUM(Dissimilarity!IV21)&gt;0,1,IF(Dissimilarity!IV21="X",1,0))</f>
        <v>0</v>
      </c>
      <c r="IW18">
        <f>IF(SUM(Dissimilarity!IW21)&gt;0,1,IF(Dissimilarity!IW21="X",1,0))</f>
        <v>0</v>
      </c>
      <c r="IX18">
        <f>IF(SUM(Dissimilarity!IX21)&gt;0,1,IF(Dissimilarity!IX21="X",1,0))</f>
        <v>0</v>
      </c>
      <c r="IY18">
        <f>IF(SUM(Dissimilarity!IY21)&gt;0,1,IF(Dissimilarity!IY21="X",1,0))</f>
        <v>0</v>
      </c>
      <c r="IZ18">
        <f>IF(SUM(Dissimilarity!IZ21)&gt;0,1,IF(Dissimilarity!IZ21="X",1,0))</f>
        <v>0</v>
      </c>
      <c r="JA18">
        <f>IF(SUM(Dissimilarity!JA21)&gt;0,1,IF(Dissimilarity!JA21="X",1,0))</f>
        <v>0</v>
      </c>
      <c r="JB18">
        <f>IF(SUM(Dissimilarity!JB21)&gt;0,1,IF(Dissimilarity!JB21="X",1,0))</f>
        <v>1</v>
      </c>
      <c r="JC18">
        <f>IF(SUM(Dissimilarity!JC21)&gt;0,1,IF(Dissimilarity!JC21="X",1,0))</f>
        <v>0</v>
      </c>
      <c r="JD18">
        <f>IF(SUM(Dissimilarity!JD21)&gt;0,1,IF(Dissimilarity!JD21="X",1,0))</f>
        <v>0</v>
      </c>
      <c r="JE18">
        <f>IF(SUM(Dissimilarity!JE21)&gt;0,1,IF(Dissimilarity!JE21="X",1,0))</f>
        <v>0</v>
      </c>
      <c r="JF18">
        <f>IF(SUM(Dissimilarity!JF21)&gt;0,1,IF(Dissimilarity!JF21="X",1,0))</f>
        <v>0</v>
      </c>
      <c r="JG18">
        <f>IF(SUM(Dissimilarity!JG21)&gt;0,1,IF(Dissimilarity!JG21="X",1,0))</f>
        <v>0</v>
      </c>
      <c r="JH18">
        <f>IF(SUM(Dissimilarity!JH21)&gt;0,1,IF(Dissimilarity!JH21="X",1,0))</f>
        <v>0</v>
      </c>
      <c r="JI18">
        <f>IF(SUM(Dissimilarity!JI21)&gt;0,1,IF(Dissimilarity!JI21="X",1,0))</f>
        <v>0</v>
      </c>
      <c r="JJ18">
        <f>IF(SUM(Dissimilarity!JJ21)&gt;0,1,IF(Dissimilarity!JJ21="X",1,0))</f>
        <v>0</v>
      </c>
      <c r="JK18">
        <f>IF(SUM(Dissimilarity!JK21)&gt;0,1,IF(Dissimilarity!JK21="X",1,0))</f>
        <v>0</v>
      </c>
      <c r="JL18">
        <f>IF(SUM(Dissimilarity!JL21)&gt;0,1,IF(Dissimilarity!JL21="X",1,0))</f>
        <v>0</v>
      </c>
      <c r="JM18">
        <f>IF(SUM(Dissimilarity!JM21)&gt;0,1,IF(Dissimilarity!JM21="X",1,0))</f>
        <v>0</v>
      </c>
      <c r="JN18">
        <f>IF(SUM(Dissimilarity!JN21)&gt;0,1,IF(Dissimilarity!JN21="X",1,0))</f>
        <v>0</v>
      </c>
      <c r="JO18">
        <f>IF(SUM(Dissimilarity!JO21)&gt;0,1,IF(Dissimilarity!JO21="X",1,0))</f>
        <v>0</v>
      </c>
      <c r="JP18">
        <f>IF(SUM(Dissimilarity!JP21)&gt;0,1,IF(Dissimilarity!JP21="X",1,0))</f>
        <v>0</v>
      </c>
      <c r="JQ18">
        <f>IF(SUM(Dissimilarity!JQ21)&gt;0,1,IF(Dissimilarity!JQ21="X",1,0))</f>
        <v>0</v>
      </c>
      <c r="JR18">
        <f>IF(SUM(Dissimilarity!JR21)&gt;0,1,IF(Dissimilarity!JR21="X",1,0))</f>
        <v>0</v>
      </c>
      <c r="JS18">
        <f>IF(SUM(Dissimilarity!JS21)&gt;0,1,IF(Dissimilarity!JS21="X",1,0))</f>
        <v>0</v>
      </c>
      <c r="JT18">
        <f>IF(SUM(Dissimilarity!JT21)&gt;0,1,IF(Dissimilarity!JT21="X",1,0))</f>
        <v>1</v>
      </c>
      <c r="JU18">
        <f>IF(SUM(Dissimilarity!JU21)&gt;0,1,IF(Dissimilarity!JU21="X",1,0))</f>
        <v>0</v>
      </c>
      <c r="JV18">
        <f>IF(SUM(Dissimilarity!JV21)&gt;0,1,IF(Dissimilarity!JV21="X",1,0))</f>
        <v>0</v>
      </c>
      <c r="JW18">
        <f>IF(SUM(Dissimilarity!JW21)&gt;0,1,IF(Dissimilarity!JW21="X",1,0))</f>
        <v>0</v>
      </c>
      <c r="JX18">
        <f>IF(SUM(Dissimilarity!JX21)&gt;0,1,IF(Dissimilarity!JX21="X",1,0))</f>
        <v>0</v>
      </c>
      <c r="JY18">
        <f>IF(SUM(Dissimilarity!JY21)&gt;0,1,IF(Dissimilarity!JY21="X",1,0))</f>
        <v>0</v>
      </c>
      <c r="JZ18">
        <f>IF(SUM(Dissimilarity!JZ21)&gt;0,1,IF(Dissimilarity!JZ21="X",1,0))</f>
        <v>0</v>
      </c>
      <c r="KA18">
        <f>IF(SUM(Dissimilarity!KA21)&gt;0,1,IF(Dissimilarity!KA21="X",1,0))</f>
        <v>0</v>
      </c>
      <c r="KB18">
        <f>IF(SUM(Dissimilarity!KB21)&gt;0,1,IF(Dissimilarity!KB21="X",1,0))</f>
        <v>0</v>
      </c>
      <c r="KC18">
        <f>IF(SUM(Dissimilarity!KC21)&gt;0,1,IF(Dissimilarity!KC21="X",1,0))</f>
        <v>0</v>
      </c>
      <c r="KD18">
        <f>IF(SUM(Dissimilarity!KD21)&gt;0,1,IF(Dissimilarity!KD21="X",1,0))</f>
        <v>0</v>
      </c>
      <c r="KE18">
        <f>IF(SUM(Dissimilarity!KE21)&gt;0,1,IF(Dissimilarity!KE21="X",1,0))</f>
        <v>0</v>
      </c>
      <c r="KF18">
        <f>IF(SUM(Dissimilarity!KF21)&gt;0,1,IF(Dissimilarity!KF21="X",1,0))</f>
        <v>0</v>
      </c>
      <c r="KG18">
        <f>IF(SUM(Dissimilarity!KG21)&gt;0,1,IF(Dissimilarity!KG21="X",1,0))</f>
        <v>0</v>
      </c>
      <c r="KH18">
        <f>IF(SUM(Dissimilarity!KH21)&gt;0,1,IF(Dissimilarity!KH21="X",1,0))</f>
        <v>0</v>
      </c>
      <c r="KI18">
        <f>IF(SUM(Dissimilarity!KI21)&gt;0,1,IF(Dissimilarity!KI21="X",1,0))</f>
        <v>0</v>
      </c>
      <c r="KJ18">
        <f>IF(SUM(Dissimilarity!KJ21)&gt;0,1,IF(Dissimilarity!KJ21="X",1,0))</f>
        <v>0</v>
      </c>
      <c r="KK18">
        <f>IF(SUM(Dissimilarity!KK21)&gt;0,1,IF(Dissimilarity!KK21="X",1,0))</f>
        <v>0</v>
      </c>
      <c r="KL18">
        <f>IF(SUM(Dissimilarity!KL21)&gt;0,1,IF(Dissimilarity!KL21="X",1,0))</f>
        <v>0</v>
      </c>
      <c r="KM18">
        <f>IF(SUM(Dissimilarity!KM21)&gt;0,1,IF(Dissimilarity!KM21="X",1,0))</f>
        <v>0</v>
      </c>
      <c r="KN18">
        <f>IF(SUM(Dissimilarity!KN21)&gt;0,1,IF(Dissimilarity!KN21="X",1,0))</f>
        <v>0</v>
      </c>
      <c r="KO18">
        <f>IF(SUM(Dissimilarity!KO21)&gt;0,1,IF(Dissimilarity!KO21="X",1,0))</f>
        <v>0</v>
      </c>
      <c r="KP18">
        <f>IF(SUM(Dissimilarity!KP21)&gt;0,1,IF(Dissimilarity!KP21="X",1,0))</f>
        <v>0</v>
      </c>
      <c r="KQ18">
        <f>IF(SUM(Dissimilarity!KQ21)&gt;0,1,IF(Dissimilarity!KQ21="X",1,0))</f>
        <v>0</v>
      </c>
      <c r="KR18">
        <f>IF(SUM(Dissimilarity!KR21)&gt;0,1,IF(Dissimilarity!KR21="X",1,0))</f>
        <v>0</v>
      </c>
      <c r="KS18">
        <f>IF(SUM(Dissimilarity!KS21)&gt;0,1,IF(Dissimilarity!KS21="X",1,0))</f>
        <v>0</v>
      </c>
      <c r="KT18">
        <f>IF(SUM(Dissimilarity!KT21)&gt;0,1,IF(Dissimilarity!KT21="X",1,0))</f>
        <v>0</v>
      </c>
      <c r="KU18">
        <f>IF(SUM(Dissimilarity!KU21)&gt;0,1,IF(Dissimilarity!KU21="X",1,0))</f>
        <v>0</v>
      </c>
      <c r="KV18">
        <f>IF(SUM(Dissimilarity!KV21)&gt;0,1,IF(Dissimilarity!KV21="X",1,0))</f>
        <v>0</v>
      </c>
      <c r="KW18">
        <f>IF(SUM(Dissimilarity!KW21)&gt;0,1,IF(Dissimilarity!KW21="X",1,0))</f>
        <v>0</v>
      </c>
      <c r="KX18">
        <f>IF(SUM(Dissimilarity!KX21)&gt;0,1,IF(Dissimilarity!KX21="X",1,0))</f>
        <v>0</v>
      </c>
      <c r="KY18">
        <f>IF(SUM(Dissimilarity!KY21)&gt;0,1,IF(Dissimilarity!KY21="X",1,0))</f>
        <v>0</v>
      </c>
      <c r="KZ18">
        <f>IF(SUM(Dissimilarity!KZ21)&gt;0,1,IF(Dissimilarity!KZ21="X",1,0))</f>
        <v>0</v>
      </c>
      <c r="LA18">
        <f>IF(SUM(Dissimilarity!LA21)&gt;0,1,IF(Dissimilarity!LA21="X",1,0))</f>
        <v>0</v>
      </c>
      <c r="LB18">
        <f>IF(SUM(Dissimilarity!LB21)&gt;0,1,IF(Dissimilarity!LB21="X",1,0))</f>
        <v>0</v>
      </c>
      <c r="LC18">
        <f>IF(SUM(Dissimilarity!LC21)&gt;0,1,IF(Dissimilarity!LC21="X",1,0))</f>
        <v>0</v>
      </c>
      <c r="LD18">
        <f>IF(SUM(Dissimilarity!LD21)&gt;0,1,IF(Dissimilarity!LD21="X",1,0))</f>
        <v>0</v>
      </c>
      <c r="LE18">
        <f>IF(SUM(Dissimilarity!LE21)&gt;0,1,IF(Dissimilarity!LE21="X",1,0))</f>
        <v>0</v>
      </c>
      <c r="LF18">
        <f>IF(SUM(Dissimilarity!LF21)&gt;0,1,IF(Dissimilarity!LF21="X",1,0))</f>
        <v>1</v>
      </c>
      <c r="LG18">
        <f>IF(SUM(Dissimilarity!LG21)&gt;0,1,IF(Dissimilarity!LG21="X",1,0))</f>
        <v>0</v>
      </c>
      <c r="LH18">
        <f>IF(SUM(Dissimilarity!LH21)&gt;0,1,IF(Dissimilarity!LH21="X",1,0))</f>
        <v>0</v>
      </c>
      <c r="LI18">
        <f>IF(SUM(Dissimilarity!LI21)&gt;0,1,IF(Dissimilarity!LI21="X",1,0))</f>
        <v>0</v>
      </c>
      <c r="LJ18">
        <f>IF(SUM(Dissimilarity!LJ21)&gt;0,1,IF(Dissimilarity!LJ21="X",1,0))</f>
        <v>0</v>
      </c>
      <c r="LK18">
        <f>IF(SUM(Dissimilarity!LK21)&gt;0,1,IF(Dissimilarity!LK21="X",1,0))</f>
        <v>0</v>
      </c>
      <c r="LL18">
        <f>IF(SUM(Dissimilarity!LL21)&gt;0,1,IF(Dissimilarity!LL21="X",1,0))</f>
        <v>0</v>
      </c>
      <c r="LM18">
        <f>IF(SUM(Dissimilarity!LM21)&gt;0,1,IF(Dissimilarity!LM21="X",1,0))</f>
        <v>0</v>
      </c>
      <c r="LN18">
        <f>IF(SUM(Dissimilarity!LN21)&gt;0,1,IF(Dissimilarity!LN21="X",1,0))</f>
        <v>0</v>
      </c>
      <c r="LO18">
        <f>IF(SUM(Dissimilarity!LO21)&gt;0,1,IF(Dissimilarity!LO21="X",1,0))</f>
        <v>0</v>
      </c>
      <c r="LP18">
        <f>IF(SUM(Dissimilarity!LP21)&gt;0,1,IF(Dissimilarity!LP21="X",1,0))</f>
        <v>0</v>
      </c>
      <c r="LQ18">
        <f>IF(SUM(Dissimilarity!LQ21)&gt;0,1,IF(Dissimilarity!LQ21="X",1,0))</f>
        <v>0</v>
      </c>
      <c r="LR18">
        <f>IF(SUM(Dissimilarity!LR21)&gt;0,1,IF(Dissimilarity!LR21="X",1,0))</f>
        <v>0</v>
      </c>
      <c r="LS18">
        <f>IF(SUM(Dissimilarity!LS21)&gt;0,1,IF(Dissimilarity!LS21="X",1,0))</f>
        <v>0</v>
      </c>
      <c r="LT18">
        <f>IF(SUM(Dissimilarity!LT21)&gt;0,1,IF(Dissimilarity!LT21="X",1,0))</f>
        <v>0</v>
      </c>
      <c r="LU18">
        <f>IF(SUM(Dissimilarity!LU21)&gt;0,1,IF(Dissimilarity!LU21="X",1,0))</f>
        <v>0</v>
      </c>
      <c r="LV18">
        <f>IF(SUM(Dissimilarity!LV21)&gt;0,1,IF(Dissimilarity!LV21="X",1,0))</f>
        <v>0</v>
      </c>
      <c r="LW18">
        <f>IF(SUM(Dissimilarity!LW21)&gt;0,1,IF(Dissimilarity!LW21="X",1,0))</f>
        <v>0</v>
      </c>
      <c r="LX18">
        <f>IF(SUM(Dissimilarity!LX21)&gt;0,1,IF(Dissimilarity!LX21="X",1,0))</f>
        <v>0</v>
      </c>
      <c r="LY18">
        <f>IF(SUM(Dissimilarity!LY21)&gt;0,1,IF(Dissimilarity!LY21="X",1,0))</f>
        <v>0</v>
      </c>
      <c r="LZ18">
        <f>IF(SUM(Dissimilarity!LZ21)&gt;0,1,IF(Dissimilarity!LZ21="X",1,0))</f>
        <v>0</v>
      </c>
      <c r="MA18">
        <f>IF(SUM(Dissimilarity!MA21)&gt;0,1,IF(Dissimilarity!MA21="X",1,0))</f>
        <v>0</v>
      </c>
      <c r="MB18">
        <f>IF(SUM(Dissimilarity!MB21)&gt;0,1,IF(Dissimilarity!MB21="X",1,0))</f>
        <v>0</v>
      </c>
      <c r="MC18">
        <f>IF(SUM(Dissimilarity!MC21)&gt;0,1,IF(Dissimilarity!MC21="X",1,0))</f>
        <v>0</v>
      </c>
      <c r="MD18">
        <f>IF(SUM(Dissimilarity!MD21)&gt;0,1,IF(Dissimilarity!MD21="X",1,0))</f>
        <v>0</v>
      </c>
      <c r="ME18">
        <f>IF(SUM(Dissimilarity!ME21)&gt;0,1,IF(Dissimilarity!ME21="X",1,0))</f>
        <v>0</v>
      </c>
      <c r="MF18">
        <f>IF(SUM(Dissimilarity!MF21)&gt;0,1,IF(Dissimilarity!MF21="X",1,0))</f>
        <v>0</v>
      </c>
      <c r="MG18">
        <f>IF(SUM(Dissimilarity!MG21)&gt;0,1,IF(Dissimilarity!MG21="X",1,0))</f>
        <v>0</v>
      </c>
      <c r="MH18">
        <f>IF(SUM(Dissimilarity!MH21)&gt;0,1,IF(Dissimilarity!MH21="X",1,0))</f>
        <v>0</v>
      </c>
      <c r="MI18">
        <f>IF(SUM(Dissimilarity!MI21)&gt;0,1,IF(Dissimilarity!MI21="X",1,0))</f>
        <v>0</v>
      </c>
      <c r="MJ18">
        <f>IF(SUM(Dissimilarity!MJ21)&gt;0,1,IF(Dissimilarity!MJ21="X",1,0))</f>
        <v>0</v>
      </c>
      <c r="MK18">
        <f>IF(SUM(Dissimilarity!MK21)&gt;0,1,IF(Dissimilarity!MK21="X",1,0))</f>
        <v>0</v>
      </c>
      <c r="ML18">
        <f>IF(SUM(Dissimilarity!ML21)&gt;0,1,IF(Dissimilarity!ML21="X",1,0))</f>
        <v>0</v>
      </c>
      <c r="MM18">
        <f>IF(SUM(Dissimilarity!MM21)&gt;0,1,IF(Dissimilarity!MM21="X",1,0))</f>
        <v>0</v>
      </c>
      <c r="MN18">
        <f>IF(SUM(Dissimilarity!MN21)&gt;0,1,IF(Dissimilarity!MN21="X",1,0))</f>
        <v>0</v>
      </c>
      <c r="MO18">
        <f>IF(SUM(Dissimilarity!MO21)&gt;0,1,IF(Dissimilarity!MO21="X",1,0))</f>
        <v>0</v>
      </c>
      <c r="MP18">
        <f>IF(SUM(Dissimilarity!MP21)&gt;0,1,IF(Dissimilarity!MP21="X",1,0))</f>
        <v>0</v>
      </c>
      <c r="MQ18">
        <f>IF(SUM(Dissimilarity!MQ21)&gt;0,1,IF(Dissimilarity!MQ21="X",1,0))</f>
        <v>0</v>
      </c>
      <c r="MR18">
        <f>IF(SUM(Dissimilarity!MR21)&gt;0,1,IF(Dissimilarity!MR21="X",1,0))</f>
        <v>0</v>
      </c>
      <c r="MS18">
        <f>IF(SUM(Dissimilarity!MS21)&gt;0,1,IF(Dissimilarity!MS21="X",1,0))</f>
        <v>0</v>
      </c>
      <c r="MT18">
        <f>IF(SUM(Dissimilarity!MT21)&gt;0,1,IF(Dissimilarity!MT21="X",1,0))</f>
        <v>0</v>
      </c>
      <c r="MU18">
        <f>IF(SUM(Dissimilarity!MU21)&gt;0,1,IF(Dissimilarity!MU21="X",1,0))</f>
        <v>0</v>
      </c>
      <c r="MV18">
        <f>IF(SUM(Dissimilarity!MV21)&gt;0,1,IF(Dissimilarity!MV21="X",1,0))</f>
        <v>0</v>
      </c>
      <c r="MW18">
        <f>IF(SUM(Dissimilarity!MW21)&gt;0,1,IF(Dissimilarity!MW21="X",1,0))</f>
        <v>0</v>
      </c>
      <c r="MX18">
        <f>IF(SUM(Dissimilarity!MX21)&gt;0,1,IF(Dissimilarity!MX21="X",1,0))</f>
        <v>0</v>
      </c>
      <c r="MY18">
        <f>IF(SUM(Dissimilarity!MY21)&gt;0,1,IF(Dissimilarity!MY21="X",1,0))</f>
        <v>0</v>
      </c>
      <c r="MZ18">
        <f>IF(SUM(Dissimilarity!MZ21)&gt;0,1,IF(Dissimilarity!MZ21="X",1,0))</f>
        <v>0</v>
      </c>
      <c r="NA18">
        <f>IF(SUM(Dissimilarity!NA21)&gt;0,1,IF(Dissimilarity!NA21="X",1,0))</f>
        <v>0</v>
      </c>
      <c r="NB18">
        <f>IF(SUM(Dissimilarity!NB21)&gt;0,1,IF(Dissimilarity!NB21="X",1,0))</f>
        <v>0</v>
      </c>
      <c r="NC18">
        <f>IF(SUM(Dissimilarity!NC21)&gt;0,1,IF(Dissimilarity!NC21="X",1,0))</f>
        <v>0</v>
      </c>
      <c r="ND18">
        <f>IF(SUM(Dissimilarity!ND21)&gt;0,1,IF(Dissimilarity!ND21="X",1,0))</f>
        <v>0</v>
      </c>
      <c r="NE18">
        <f>IF(SUM(Dissimilarity!NE21)&gt;0,1,IF(Dissimilarity!NE21="X",1,0))</f>
        <v>0</v>
      </c>
      <c r="NF18">
        <f>IF(SUM(Dissimilarity!NF21)&gt;0,1,IF(Dissimilarity!NF21="X",1,0))</f>
        <v>0</v>
      </c>
      <c r="NG18">
        <f>IF(SUM(Dissimilarity!NG21)&gt;0,1,IF(Dissimilarity!NG21="X",1,0))</f>
        <v>0</v>
      </c>
      <c r="NH18">
        <f>IF(SUM(Dissimilarity!NH21)&gt;0,1,IF(Dissimilarity!NH21="X",1,0))</f>
        <v>0</v>
      </c>
      <c r="NI18">
        <f>IF(SUM(Dissimilarity!NI21)&gt;0,1,IF(Dissimilarity!NI21="X",1,0))</f>
        <v>0</v>
      </c>
      <c r="NJ18">
        <f>IF(SUM(Dissimilarity!NJ21)&gt;0,1,IF(Dissimilarity!NJ21="X",1,0))</f>
        <v>0</v>
      </c>
      <c r="NK18">
        <f>IF(SUM(Dissimilarity!NK21)&gt;0,1,IF(Dissimilarity!NK21="X",1,0))</f>
        <v>0</v>
      </c>
      <c r="NL18">
        <f>IF(SUM(Dissimilarity!NL21)&gt;0,1,IF(Dissimilarity!NL21="X",1,0))</f>
        <v>0</v>
      </c>
      <c r="NM18">
        <f>IF(SUM(Dissimilarity!NM21)&gt;0,1,IF(Dissimilarity!NM21="X",1,0))</f>
        <v>0</v>
      </c>
      <c r="NN18">
        <f>IF(SUM(Dissimilarity!NN21)&gt;0,1,IF(Dissimilarity!NN21="X",1,0))</f>
        <v>0</v>
      </c>
      <c r="NO18">
        <f>IF(SUM(Dissimilarity!NO21)&gt;0,1,IF(Dissimilarity!NO21="X",1,0))</f>
        <v>0</v>
      </c>
      <c r="NP18">
        <f>IF(SUM(Dissimilarity!NP21)&gt;0,1,IF(Dissimilarity!NP21="X",1,0))</f>
        <v>0</v>
      </c>
      <c r="NQ18">
        <f>IF(SUM(Dissimilarity!NQ21)&gt;0,1,IF(Dissimilarity!NQ21="X",1,0))</f>
        <v>0</v>
      </c>
      <c r="NR18">
        <f>IF(SUM(Dissimilarity!NR21)&gt;0,1,IF(Dissimilarity!NR21="X",1,0))</f>
        <v>0</v>
      </c>
      <c r="NS18">
        <f>IF(SUM(Dissimilarity!NS21)&gt;0,1,IF(Dissimilarity!NS21="X",1,0))</f>
        <v>0</v>
      </c>
      <c r="NT18">
        <f>IF(SUM(Dissimilarity!NT21)&gt;0,1,IF(Dissimilarity!NT21="X",1,0))</f>
        <v>0</v>
      </c>
      <c r="NU18">
        <f>IF(SUM(Dissimilarity!NU21)&gt;0,1,IF(Dissimilarity!NU21="X",1,0))</f>
        <v>0</v>
      </c>
      <c r="NV18">
        <f>IF(SUM(Dissimilarity!NV21)&gt;0,1,IF(Dissimilarity!NV21="X",1,0))</f>
        <v>0</v>
      </c>
      <c r="NW18">
        <f>IF(SUM(Dissimilarity!NW21)&gt;0,1,IF(Dissimilarity!NW21="X",1,0))</f>
        <v>0</v>
      </c>
      <c r="NX18">
        <f>IF(SUM(Dissimilarity!NX21)&gt;0,1,IF(Dissimilarity!NX21="X",1,0))</f>
        <v>0</v>
      </c>
      <c r="NY18">
        <f>IF(SUM(Dissimilarity!NY21)&gt;0,1,IF(Dissimilarity!NY21="X",1,0))</f>
        <v>0</v>
      </c>
      <c r="NZ18">
        <f>IF(SUM(Dissimilarity!NZ21)&gt;0,1,IF(Dissimilarity!NZ21="X",1,0))</f>
        <v>0</v>
      </c>
      <c r="OA18">
        <f>IF(SUM(Dissimilarity!OA21)&gt;0,1,IF(Dissimilarity!OA21="X",1,0))</f>
        <v>0</v>
      </c>
      <c r="OB18">
        <f>IF(SUM(Dissimilarity!OB21)&gt;0,1,IF(Dissimilarity!OB21="X",1,0))</f>
        <v>0</v>
      </c>
      <c r="OC18">
        <f>IF(SUM(Dissimilarity!OC21)&gt;0,1,IF(Dissimilarity!OC21="X",1,0))</f>
        <v>0</v>
      </c>
      <c r="OD18">
        <f>IF(SUM(Dissimilarity!OD21)&gt;0,1,IF(Dissimilarity!OD21="X",1,0))</f>
        <v>0</v>
      </c>
      <c r="OE18">
        <f>IF(SUM(Dissimilarity!OE21)&gt;0,1,IF(Dissimilarity!OE21="X",1,0))</f>
        <v>0</v>
      </c>
      <c r="OF18">
        <f>IF(SUM(Dissimilarity!OF21)&gt;0,1,IF(Dissimilarity!OF21="X",1,0))</f>
        <v>0</v>
      </c>
      <c r="OG18">
        <f>IF(SUM(Dissimilarity!OG21)&gt;0,1,IF(Dissimilarity!OG21="X",1,0))</f>
        <v>0</v>
      </c>
      <c r="OH18">
        <f>IF(SUM(Dissimilarity!OH21)&gt;0,1,IF(Dissimilarity!OH21="X",1,0))</f>
        <v>0</v>
      </c>
      <c r="OI18">
        <f>IF(SUM(Dissimilarity!OI21)&gt;0,1,IF(Dissimilarity!OI21="X",1,0))</f>
        <v>0</v>
      </c>
      <c r="OJ18">
        <f>IF(SUM(Dissimilarity!OJ21)&gt;0,1,IF(Dissimilarity!OJ21="X",1,0))</f>
        <v>0</v>
      </c>
      <c r="OK18">
        <f>IF(SUM(Dissimilarity!OK21)&gt;0,1,IF(Dissimilarity!OK21="X",1,0))</f>
        <v>0</v>
      </c>
      <c r="OL18">
        <f>IF(SUM(Dissimilarity!OL21)&gt;0,1,IF(Dissimilarity!OL21="X",1,0))</f>
        <v>0</v>
      </c>
      <c r="OM18">
        <f>IF(SUM(Dissimilarity!OM21)&gt;0,1,IF(Dissimilarity!OM21="X",1,0))</f>
        <v>1</v>
      </c>
      <c r="ON18">
        <f>IF(SUM(Dissimilarity!ON21)&gt;0,1,IF(Dissimilarity!ON21="X",1,0))</f>
        <v>0</v>
      </c>
      <c r="OO18">
        <f>IF(SUM(Dissimilarity!OO21)&gt;0,1,IF(Dissimilarity!OO21="X",1,0))</f>
        <v>0</v>
      </c>
      <c r="OP18">
        <f>IF(SUM(Dissimilarity!OP21)&gt;0,1,IF(Dissimilarity!OP21="X",1,0))</f>
        <v>0</v>
      </c>
      <c r="OQ18">
        <f>IF(SUM(Dissimilarity!OQ21)&gt;0,1,IF(Dissimilarity!OQ21="X",1,0))</f>
        <v>0</v>
      </c>
      <c r="OR18">
        <f>IF(SUM(Dissimilarity!OR21)&gt;0,1,IF(Dissimilarity!OR21="X",1,0))</f>
        <v>0</v>
      </c>
      <c r="OS18">
        <f>IF(SUM(Dissimilarity!OS21)&gt;0,1,IF(Dissimilarity!OS21="X",1,0))</f>
        <v>0</v>
      </c>
      <c r="OT18">
        <f>IF(SUM(Dissimilarity!OT21)&gt;0,1,IF(Dissimilarity!OT21="X",1,0))</f>
        <v>1</v>
      </c>
      <c r="OU18">
        <f>IF(SUM(Dissimilarity!OU21)&gt;0,1,IF(Dissimilarity!OU21="X",1,0))</f>
        <v>0</v>
      </c>
      <c r="OV18">
        <f>IF(SUM(Dissimilarity!OV21)&gt;0,1,IF(Dissimilarity!OV21="X",1,0))</f>
        <v>0</v>
      </c>
      <c r="OW18">
        <f>IF(SUM(Dissimilarity!OW21)&gt;0,1,IF(Dissimilarity!OW21="X",1,0))</f>
        <v>0</v>
      </c>
      <c r="OX18">
        <f>IF(SUM(Dissimilarity!OX21)&gt;0,1,IF(Dissimilarity!OX21="X",1,0))</f>
        <v>0</v>
      </c>
      <c r="OY18">
        <f>IF(SUM(Dissimilarity!OY21)&gt;0,1,IF(Dissimilarity!OY21="X",1,0))</f>
        <v>0</v>
      </c>
      <c r="OZ18">
        <f>IF(SUM(Dissimilarity!OZ21)&gt;0,1,IF(Dissimilarity!OZ21="X",1,0))</f>
        <v>0</v>
      </c>
      <c r="PA18">
        <f>IF(SUM(Dissimilarity!PA21)&gt;0,1,IF(Dissimilarity!PA21="X",1,0))</f>
        <v>0</v>
      </c>
      <c r="PB18">
        <f>IF(SUM(Dissimilarity!PB21)&gt;0,1,IF(Dissimilarity!PB21="X",1,0))</f>
        <v>0</v>
      </c>
      <c r="PC18">
        <f>IF(SUM(Dissimilarity!PC21)&gt;0,1,IF(Dissimilarity!PC21="X",1,0))</f>
        <v>0</v>
      </c>
      <c r="PD18">
        <f>IF(SUM(Dissimilarity!PD21)&gt;0,1,IF(Dissimilarity!PD21="X",1,0))</f>
        <v>0</v>
      </c>
      <c r="PE18">
        <f>IF(SUM(Dissimilarity!PE21)&gt;0,1,IF(Dissimilarity!PE21="X",1,0))</f>
        <v>0</v>
      </c>
      <c r="PF18">
        <f>IF(SUM(Dissimilarity!PF21)&gt;0,1,IF(Dissimilarity!PF21="X",1,0))</f>
        <v>0</v>
      </c>
      <c r="PG18">
        <f>IF(SUM(Dissimilarity!PG21)&gt;0,1,IF(Dissimilarity!PG21="X",1,0))</f>
        <v>0</v>
      </c>
      <c r="PH18">
        <f>IF(SUM(Dissimilarity!PH21)&gt;0,1,IF(Dissimilarity!PH21="X",1,0))</f>
        <v>0</v>
      </c>
      <c r="PI18">
        <f>IF(SUM(Dissimilarity!PI21)&gt;0,1,IF(Dissimilarity!PI21="X",1,0))</f>
        <v>0</v>
      </c>
      <c r="PJ18">
        <f>IF(SUM(Dissimilarity!PJ21)&gt;0,1,IF(Dissimilarity!PJ21="X",1,0))</f>
        <v>0</v>
      </c>
      <c r="PK18">
        <f>IF(SUM(Dissimilarity!PK21)&gt;0,1,IF(Dissimilarity!PK21="X",1,0))</f>
        <v>0</v>
      </c>
      <c r="PL18">
        <f>IF(SUM(Dissimilarity!PL21)&gt;0,1,IF(Dissimilarity!PL21="X",1,0))</f>
        <v>0</v>
      </c>
      <c r="PM18">
        <f>IF(SUM(Dissimilarity!PM21)&gt;0,1,IF(Dissimilarity!PM21="X",1,0))</f>
        <v>0</v>
      </c>
      <c r="PN18">
        <f>IF(SUM(Dissimilarity!PN21)&gt;0,1,IF(Dissimilarity!PN21="X",1,0))</f>
        <v>0</v>
      </c>
      <c r="PO18">
        <f>IF(SUM(Dissimilarity!PO21)&gt;0,1,IF(Dissimilarity!PO21="X",1,0))</f>
        <v>0</v>
      </c>
      <c r="PP18">
        <f>IF(SUM(Dissimilarity!PP21)&gt;0,1,IF(Dissimilarity!PP21="X",1,0))</f>
        <v>0</v>
      </c>
      <c r="PQ18">
        <f>IF(SUM(Dissimilarity!PQ21)&gt;0,1,IF(Dissimilarity!PQ21="X",1,0))</f>
        <v>0</v>
      </c>
      <c r="PR18">
        <f>IF(SUM(Dissimilarity!PR21)&gt;0,1,IF(Dissimilarity!PR21="X",1,0))</f>
        <v>0</v>
      </c>
      <c r="PS18">
        <f>IF(SUM(Dissimilarity!PS21)&gt;0,1,IF(Dissimilarity!PS21="X",1,0))</f>
        <v>0</v>
      </c>
      <c r="PT18">
        <f>IF(SUM(Dissimilarity!PT21)&gt;0,1,IF(Dissimilarity!PT21="X",1,0))</f>
        <v>0</v>
      </c>
      <c r="PU18">
        <f>IF(SUM(Dissimilarity!PU21)&gt;0,1,IF(Dissimilarity!PU21="X",1,0))</f>
        <v>0</v>
      </c>
      <c r="PV18">
        <f>IF(SUM(Dissimilarity!PV21)&gt;0,1,IF(Dissimilarity!PV21="X",1,0))</f>
        <v>0</v>
      </c>
      <c r="PW18">
        <f>IF(SUM(Dissimilarity!PW21)&gt;0,1,IF(Dissimilarity!PW21="X",1,0))</f>
        <v>0</v>
      </c>
      <c r="PX18">
        <f>IF(SUM(Dissimilarity!PX21)&gt;0,1,IF(Dissimilarity!PX21="X",1,0))</f>
        <v>0</v>
      </c>
      <c r="PY18">
        <f>IF(SUM(Dissimilarity!PY21)&gt;0,1,IF(Dissimilarity!PY21="X",1,0))</f>
        <v>0</v>
      </c>
      <c r="PZ18">
        <f>IF(SUM(Dissimilarity!PZ21)&gt;0,1,IF(Dissimilarity!PZ21="X",1,0))</f>
        <v>0</v>
      </c>
      <c r="QA18">
        <f>IF(SUM(Dissimilarity!QA21)&gt;0,1,IF(Dissimilarity!QA21="X",1,0))</f>
        <v>0</v>
      </c>
      <c r="QB18">
        <f>IF(SUM(Dissimilarity!QB21)&gt;0,1,IF(Dissimilarity!QB21="X",1,0))</f>
        <v>0</v>
      </c>
      <c r="QC18">
        <f>IF(SUM(Dissimilarity!QC21)&gt;0,1,IF(Dissimilarity!QC21="X",1,0))</f>
        <v>0</v>
      </c>
      <c r="QD18">
        <f>IF(SUM(Dissimilarity!QD21)&gt;0,1,IF(Dissimilarity!QD21="X",1,0))</f>
        <v>0</v>
      </c>
      <c r="QE18">
        <f>IF(SUM(Dissimilarity!QE21)&gt;0,1,IF(Dissimilarity!QE21="X",1,0))</f>
        <v>0</v>
      </c>
      <c r="QF18">
        <f>IF(SUM(Dissimilarity!QF21)&gt;0,1,IF(Dissimilarity!QF21="X",1,0))</f>
        <v>0</v>
      </c>
      <c r="QG18">
        <f>IF(SUM(Dissimilarity!QG21)&gt;0,1,IF(Dissimilarity!QG21="X",1,0))</f>
        <v>0</v>
      </c>
      <c r="QH18">
        <f>IF(SUM(Dissimilarity!QH21)&gt;0,1,IF(Dissimilarity!QH21="X",1,0))</f>
        <v>0</v>
      </c>
      <c r="QI18">
        <f>IF(SUM(Dissimilarity!QI21)&gt;0,1,IF(Dissimilarity!QI21="X",1,0))</f>
        <v>0</v>
      </c>
      <c r="QJ18">
        <f>IF(SUM(Dissimilarity!QJ21)&gt;0,1,IF(Dissimilarity!QJ21="X",1,0))</f>
        <v>0</v>
      </c>
      <c r="QK18">
        <f>IF(SUM(Dissimilarity!QK21)&gt;0,1,IF(Dissimilarity!QK21="X",1,0))</f>
        <v>0</v>
      </c>
      <c r="QL18">
        <f>IF(SUM(Dissimilarity!QL21)&gt;0,1,IF(Dissimilarity!QL21="X",1,0))</f>
        <v>0</v>
      </c>
      <c r="QM18">
        <f>IF(SUM(Dissimilarity!QM21)&gt;0,1,IF(Dissimilarity!QM21="X",1,0))</f>
        <v>0</v>
      </c>
      <c r="QN18">
        <f>IF(SUM(Dissimilarity!QN21)&gt;0,1,IF(Dissimilarity!QN21="X",1,0))</f>
        <v>0</v>
      </c>
      <c r="QO18">
        <f>IF(SUM(Dissimilarity!QO21)&gt;0,1,IF(Dissimilarity!QO21="X",1,0))</f>
        <v>0</v>
      </c>
      <c r="QP18">
        <f>IF(SUM(Dissimilarity!QP21)&gt;0,1,IF(Dissimilarity!QP21="X",1,0))</f>
        <v>0</v>
      </c>
      <c r="QQ18">
        <f>IF(SUM(Dissimilarity!QQ21)&gt;0,1,IF(Dissimilarity!QQ21="X",1,0))</f>
        <v>0</v>
      </c>
      <c r="QR18">
        <f>IF(SUM(Dissimilarity!QR21)&gt;0,1,IF(Dissimilarity!QR21="X",1,0))</f>
        <v>0</v>
      </c>
      <c r="QS18">
        <f>IF(SUM(Dissimilarity!QS21)&gt;0,1,IF(Dissimilarity!QS21="X",1,0))</f>
        <v>0</v>
      </c>
      <c r="QT18">
        <f>IF(SUM(Dissimilarity!QT21)&gt;0,1,IF(Dissimilarity!QT21="X",1,0))</f>
        <v>0</v>
      </c>
      <c r="QU18">
        <f>IF(SUM(Dissimilarity!QU21)&gt;0,1,IF(Dissimilarity!QU21="X",1,0))</f>
        <v>0</v>
      </c>
      <c r="QV18">
        <f>IF(SUM(Dissimilarity!QV21)&gt;0,1,IF(Dissimilarity!QV21="X",1,0))</f>
        <v>0</v>
      </c>
      <c r="QW18">
        <f>IF(SUM(Dissimilarity!QW21)&gt;0,1,IF(Dissimilarity!QW21="X",1,0))</f>
        <v>0</v>
      </c>
      <c r="QX18">
        <f>IF(SUM(Dissimilarity!QX21)&gt;0,1,IF(Dissimilarity!QX21="X",1,0))</f>
        <v>0</v>
      </c>
      <c r="QY18">
        <f>IF(SUM(Dissimilarity!QY21)&gt;0,1,IF(Dissimilarity!QY21="X",1,0))</f>
        <v>0</v>
      </c>
      <c r="QZ18">
        <f>IF(SUM(Dissimilarity!QZ21)&gt;0,1,IF(Dissimilarity!QZ21="X",1,0))</f>
        <v>0</v>
      </c>
      <c r="RA18">
        <f>IF(SUM(Dissimilarity!RA21)&gt;0,1,IF(Dissimilarity!RA21="X",1,0))</f>
        <v>0</v>
      </c>
      <c r="RB18">
        <f>IF(SUM(Dissimilarity!RB21)&gt;0,1,IF(Dissimilarity!RB21="X",1,0))</f>
        <v>0</v>
      </c>
      <c r="RC18">
        <f>IF(SUM(Dissimilarity!RC21)&gt;0,1,IF(Dissimilarity!RC21="X",1,0))</f>
        <v>0</v>
      </c>
      <c r="RD18">
        <f>IF(SUM(Dissimilarity!RD21)&gt;0,1,IF(Dissimilarity!RD21="X",1,0))</f>
        <v>0</v>
      </c>
      <c r="RE18">
        <f>IF(SUM(Dissimilarity!RE21)&gt;0,1,IF(Dissimilarity!RE21="X",1,0))</f>
        <v>0</v>
      </c>
      <c r="RF18">
        <f>IF(SUM(Dissimilarity!RF21)&gt;0,1,IF(Dissimilarity!RF21="X",1,0))</f>
        <v>0</v>
      </c>
      <c r="RG18">
        <f>IF(SUM(Dissimilarity!RG21)&gt;0,1,IF(Dissimilarity!RG21="X",1,0))</f>
        <v>0</v>
      </c>
      <c r="RH18">
        <f>IF(SUM(Dissimilarity!RH21)&gt;0,1,IF(Dissimilarity!RH21="X",1,0))</f>
        <v>0</v>
      </c>
      <c r="RI18">
        <f>IF(SUM(Dissimilarity!RI21)&gt;0,1,IF(Dissimilarity!RI21="X",1,0))</f>
        <v>0</v>
      </c>
      <c r="RJ18">
        <f>IF(SUM(Dissimilarity!RJ21)&gt;0,1,IF(Dissimilarity!RJ21="X",1,0))</f>
        <v>0</v>
      </c>
      <c r="RK18">
        <f>IF(SUM(Dissimilarity!RK21)&gt;0,1,IF(Dissimilarity!RK21="X",1,0))</f>
        <v>0</v>
      </c>
      <c r="RL18">
        <f>IF(SUM(Dissimilarity!RL21)&gt;0,1,IF(Dissimilarity!RL21="X",1,0))</f>
        <v>0</v>
      </c>
      <c r="RM18">
        <f>IF(SUM(Dissimilarity!RM21)&gt;0,1,IF(Dissimilarity!RM21="X",1,0))</f>
        <v>0</v>
      </c>
      <c r="RN18">
        <f>IF(SUM(Dissimilarity!RN21)&gt;0,1,IF(Dissimilarity!RN21="X",1,0))</f>
        <v>0</v>
      </c>
      <c r="RO18">
        <f>IF(SUM(Dissimilarity!RO21)&gt;0,1,IF(Dissimilarity!RO21="X",1,0))</f>
        <v>0</v>
      </c>
      <c r="RP18">
        <f>IF(SUM(Dissimilarity!RP21)&gt;0,1,IF(Dissimilarity!RP21="X",1,0))</f>
        <v>0</v>
      </c>
      <c r="RQ18">
        <f>IF(SUM(Dissimilarity!RQ21)&gt;0,1,IF(Dissimilarity!RQ21="X",1,0))</f>
        <v>0</v>
      </c>
      <c r="RR18">
        <f>IF(SUM(Dissimilarity!RR21)&gt;0,1,IF(Dissimilarity!RR21="X",1,0))</f>
        <v>0</v>
      </c>
      <c r="RS18">
        <f>IF(SUM(Dissimilarity!RS21)&gt;0,1,IF(Dissimilarity!RS21="X",1,0))</f>
        <v>0</v>
      </c>
      <c r="RT18">
        <f>IF(SUM(Dissimilarity!RT21)&gt;0,1,IF(Dissimilarity!RT21="X",1,0))</f>
        <v>0</v>
      </c>
      <c r="RU18">
        <f>IF(SUM(Dissimilarity!RU21)&gt;0,1,IF(Dissimilarity!RU21="X",1,0))</f>
        <v>0</v>
      </c>
      <c r="RV18">
        <f>IF(SUM(Dissimilarity!RV21)&gt;0,1,IF(Dissimilarity!RV21="X",1,0))</f>
        <v>1</v>
      </c>
      <c r="RW18">
        <f>IF(SUM(Dissimilarity!RW21)&gt;0,1,IF(Dissimilarity!RW21="X",1,0))</f>
        <v>0</v>
      </c>
      <c r="RX18">
        <f>IF(SUM(Dissimilarity!RX21)&gt;0,1,IF(Dissimilarity!RX21="X",1,0))</f>
        <v>0</v>
      </c>
      <c r="RY18">
        <f>IF(SUM(Dissimilarity!RY21)&gt;0,1,IF(Dissimilarity!RY21="X",1,0))</f>
        <v>0</v>
      </c>
      <c r="RZ18">
        <f>IF(SUM(Dissimilarity!RZ21)&gt;0,1,IF(Dissimilarity!RZ21="X",1,0))</f>
        <v>0</v>
      </c>
      <c r="SA18">
        <f>IF(SUM(Dissimilarity!SA21)&gt;0,1,IF(Dissimilarity!SA21="X",1,0))</f>
        <v>0</v>
      </c>
      <c r="SB18">
        <f>IF(SUM(Dissimilarity!SB21)&gt;0,1,IF(Dissimilarity!SB21="X",1,0))</f>
        <v>0</v>
      </c>
      <c r="SC18">
        <f>IF(SUM(Dissimilarity!SC21)&gt;0,1,IF(Dissimilarity!SC21="X",1,0))</f>
        <v>0</v>
      </c>
      <c r="SD18">
        <f>IF(SUM(Dissimilarity!SD21)&gt;0,1,IF(Dissimilarity!SD21="X",1,0))</f>
        <v>0</v>
      </c>
      <c r="SE18">
        <f>IF(SUM(Dissimilarity!SE21)&gt;0,1,IF(Dissimilarity!SE21="X",1,0))</f>
        <v>0</v>
      </c>
      <c r="SF18">
        <f>IF(SUM(Dissimilarity!SF21)&gt;0,1,IF(Dissimilarity!SF21="X",1,0))</f>
        <v>0</v>
      </c>
      <c r="SG18">
        <f>IF(SUM(Dissimilarity!SG21)&gt;0,1,IF(Dissimilarity!SG21="X",1,0))</f>
        <v>1</v>
      </c>
      <c r="SH18">
        <f>IF(SUM(Dissimilarity!SH21)&gt;0,1,IF(Dissimilarity!SH21="X",1,0))</f>
        <v>0</v>
      </c>
      <c r="SI18">
        <f>IF(SUM(Dissimilarity!SI21)&gt;0,1,IF(Dissimilarity!SI21="X",1,0))</f>
        <v>0</v>
      </c>
      <c r="SJ18">
        <f>IF(SUM(Dissimilarity!SJ21)&gt;0,1,IF(Dissimilarity!SJ21="X",1,0))</f>
        <v>0</v>
      </c>
      <c r="SK18">
        <f>IF(SUM(Dissimilarity!SK21)&gt;0,1,IF(Dissimilarity!SK21="X",1,0))</f>
        <v>0</v>
      </c>
      <c r="SL18">
        <f>IF(SUM(Dissimilarity!SL21)&gt;0,1,IF(Dissimilarity!SL21="X",1,0))</f>
        <v>0</v>
      </c>
      <c r="SM18">
        <f>IF(SUM(Dissimilarity!SM21)&gt;0,1,IF(Dissimilarity!SM21="X",1,0))</f>
        <v>0</v>
      </c>
      <c r="SN18">
        <f>IF(SUM(Dissimilarity!SN21)&gt;0,1,IF(Dissimilarity!SN21="X",1,0))</f>
        <v>0</v>
      </c>
      <c r="SO18">
        <f>IF(SUM(Dissimilarity!SO21)&gt;0,1,IF(Dissimilarity!SO21="X",1,0))</f>
        <v>0</v>
      </c>
      <c r="SP18">
        <f>IF(SUM(Dissimilarity!SP21)&gt;0,1,IF(Dissimilarity!SP21="X",1,0))</f>
        <v>0</v>
      </c>
      <c r="SQ18">
        <f>IF(SUM(Dissimilarity!SQ21)&gt;0,1,IF(Dissimilarity!SQ21="X",1,0))</f>
        <v>0</v>
      </c>
      <c r="SR18">
        <f>IF(SUM(Dissimilarity!SR21)&gt;0,1,IF(Dissimilarity!SR21="X",1,0))</f>
        <v>0</v>
      </c>
      <c r="SS18">
        <f>IF(SUM(Dissimilarity!SS21)&gt;0,1,IF(Dissimilarity!SS21="X",1,0))</f>
        <v>0</v>
      </c>
      <c r="ST18">
        <f>IF(SUM(Dissimilarity!ST21)&gt;0,1,IF(Dissimilarity!ST21="X",1,0))</f>
        <v>0</v>
      </c>
      <c r="SU18">
        <f>IF(SUM(Dissimilarity!SU21)&gt;0,1,IF(Dissimilarity!SU21="X",1,0))</f>
        <v>0</v>
      </c>
      <c r="SV18">
        <f>IF(SUM(Dissimilarity!SV21)&gt;0,1,IF(Dissimilarity!SV21="X",1,0))</f>
        <v>0</v>
      </c>
      <c r="SW18">
        <f>IF(SUM(Dissimilarity!SW21)&gt;0,1,IF(Dissimilarity!SW21="X",1,0))</f>
        <v>0</v>
      </c>
      <c r="SX18">
        <f>IF(SUM(Dissimilarity!SX21)&gt;0,1,IF(Dissimilarity!SX21="X",1,0))</f>
        <v>0</v>
      </c>
      <c r="SY18">
        <f>IF(SUM(Dissimilarity!SY21)&gt;0,1,IF(Dissimilarity!SY21="X",1,0))</f>
        <v>0</v>
      </c>
      <c r="SZ18">
        <f>IF(SUM(Dissimilarity!SZ21)&gt;0,1,IF(Dissimilarity!SZ21="X",1,0))</f>
        <v>0</v>
      </c>
      <c r="TA18">
        <f>IF(SUM(Dissimilarity!TA21)&gt;0,1,IF(Dissimilarity!TA21="X",1,0))</f>
        <v>0</v>
      </c>
      <c r="TB18">
        <f>IF(SUM(Dissimilarity!TB21)&gt;0,1,IF(Dissimilarity!TB21="X",1,0))</f>
        <v>0</v>
      </c>
      <c r="TC18">
        <f>IF(SUM(Dissimilarity!TC21)&gt;0,1,IF(Dissimilarity!TC21="X",1,0))</f>
        <v>0</v>
      </c>
      <c r="TD18">
        <f>IF(SUM(Dissimilarity!TD21)&gt;0,1,IF(Dissimilarity!TD21="X",1,0))</f>
        <v>0</v>
      </c>
      <c r="TE18">
        <f>IF(SUM(Dissimilarity!TE21)&gt;0,1,IF(Dissimilarity!TE21="X",1,0))</f>
        <v>0</v>
      </c>
      <c r="TF18">
        <f>IF(SUM(Dissimilarity!TF21)&gt;0,1,IF(Dissimilarity!TF21="X",1,0))</f>
        <v>0</v>
      </c>
      <c r="TG18">
        <f>IF(SUM(Dissimilarity!TG21)&gt;0,1,IF(Dissimilarity!TG21="X",1,0))</f>
        <v>0</v>
      </c>
      <c r="TH18">
        <f>IF(SUM(Dissimilarity!TH21)&gt;0,1,IF(Dissimilarity!TH21="X",1,0))</f>
        <v>0</v>
      </c>
      <c r="TI18">
        <f>IF(SUM(Dissimilarity!TI21)&gt;0,1,IF(Dissimilarity!TI21="X",1,0))</f>
        <v>0</v>
      </c>
      <c r="TJ18">
        <f>IF(SUM(Dissimilarity!TJ21)&gt;0,1,IF(Dissimilarity!TJ21="X",1,0))</f>
        <v>0</v>
      </c>
      <c r="TK18">
        <f>IF(SUM(Dissimilarity!TK21)&gt;0,1,IF(Dissimilarity!TK21="X",1,0))</f>
        <v>0</v>
      </c>
      <c r="TL18">
        <f>IF(SUM(Dissimilarity!TL21)&gt;0,1,IF(Dissimilarity!TL21="X",1,0))</f>
        <v>0</v>
      </c>
      <c r="TM18">
        <f>IF(SUM(Dissimilarity!TM21)&gt;0,1,IF(Dissimilarity!TM21="X",1,0))</f>
        <v>0</v>
      </c>
      <c r="TN18">
        <f>IF(SUM(Dissimilarity!TN21)&gt;0,1,IF(Dissimilarity!TN21="X",1,0))</f>
        <v>0</v>
      </c>
      <c r="TO18">
        <f>IF(SUM(Dissimilarity!TO21)&gt;0,1,IF(Dissimilarity!TO21="X",1,0))</f>
        <v>0</v>
      </c>
      <c r="TP18">
        <f>IF(SUM(Dissimilarity!TP21)&gt;0,1,IF(Dissimilarity!TP21="X",1,0))</f>
        <v>0</v>
      </c>
      <c r="TQ18">
        <f>IF(SUM(Dissimilarity!TQ21)&gt;0,1,IF(Dissimilarity!TQ21="X",1,0))</f>
        <v>0</v>
      </c>
      <c r="TR18">
        <f>IF(SUM(Dissimilarity!TR21)&gt;0,1,IF(Dissimilarity!TR21="X",1,0))</f>
        <v>0</v>
      </c>
      <c r="TS18">
        <f>IF(SUM(Dissimilarity!TS21)&gt;0,1,IF(Dissimilarity!TS21="X",1,0))</f>
        <v>0</v>
      </c>
      <c r="TT18">
        <f>IF(SUM(Dissimilarity!TT21)&gt;0,1,IF(Dissimilarity!TT21="X",1,0))</f>
        <v>0</v>
      </c>
      <c r="TU18">
        <f>IF(SUM(Dissimilarity!TU21)&gt;0,1,IF(Dissimilarity!TU21="X",1,0))</f>
        <v>0</v>
      </c>
      <c r="TV18">
        <f>IF(SUM(Dissimilarity!TV21)&gt;0,1,IF(Dissimilarity!TV21="X",1,0))</f>
        <v>0</v>
      </c>
      <c r="TW18">
        <f>IF(SUM(Dissimilarity!TW21)&gt;0,1,IF(Dissimilarity!TW21="X",1,0))</f>
        <v>0</v>
      </c>
      <c r="TX18">
        <f>IF(SUM(Dissimilarity!TX21)&gt;0,1,IF(Dissimilarity!TX21="X",1,0))</f>
        <v>0</v>
      </c>
      <c r="TY18">
        <f>IF(SUM(Dissimilarity!TY21)&gt;0,1,IF(Dissimilarity!TY21="X",1,0))</f>
        <v>0</v>
      </c>
      <c r="TZ18">
        <f>IF(SUM(Dissimilarity!TZ21)&gt;0,1,IF(Dissimilarity!TZ21="X",1,0))</f>
        <v>0</v>
      </c>
      <c r="UA18">
        <f>IF(SUM(Dissimilarity!UA21)&gt;0,1,IF(Dissimilarity!UA21="X",1,0))</f>
        <v>0</v>
      </c>
      <c r="UB18">
        <f>IF(SUM(Dissimilarity!UB21)&gt;0,1,IF(Dissimilarity!UB21="X",1,0))</f>
        <v>0</v>
      </c>
      <c r="UC18">
        <f>IF(SUM(Dissimilarity!UC21)&gt;0,1,IF(Dissimilarity!UC21="X",1,0))</f>
        <v>0</v>
      </c>
      <c r="UD18">
        <f>IF(SUM(Dissimilarity!UD21)&gt;0,1,IF(Dissimilarity!UD21="X",1,0))</f>
        <v>0</v>
      </c>
      <c r="UE18">
        <f>IF(SUM(Dissimilarity!UE21)&gt;0,1,IF(Dissimilarity!UE21="X",1,0))</f>
        <v>0</v>
      </c>
      <c r="UF18">
        <f>IF(SUM(Dissimilarity!UF21)&gt;0,1,IF(Dissimilarity!UF21="X",1,0))</f>
        <v>0</v>
      </c>
      <c r="UG18">
        <f>IF(SUM(Dissimilarity!UG21)&gt;0,1,IF(Dissimilarity!UG21="X",1,0))</f>
        <v>0</v>
      </c>
      <c r="UH18">
        <f>IF(SUM(Dissimilarity!UH21)&gt;0,1,IF(Dissimilarity!UH21="X",1,0))</f>
        <v>0</v>
      </c>
      <c r="UI18">
        <f>IF(SUM(Dissimilarity!UI21)&gt;0,1,IF(Dissimilarity!UI21="X",1,0))</f>
        <v>0</v>
      </c>
      <c r="UJ18">
        <f>IF(SUM(Dissimilarity!UJ21)&gt;0,1,IF(Dissimilarity!UJ21="X",1,0))</f>
        <v>0</v>
      </c>
      <c r="UK18">
        <f>IF(SUM(Dissimilarity!UK21)&gt;0,1,IF(Dissimilarity!UK21="X",1,0))</f>
        <v>0</v>
      </c>
      <c r="UL18">
        <f>IF(SUM(Dissimilarity!UL21)&gt;0,1,IF(Dissimilarity!UL21="X",1,0))</f>
        <v>0</v>
      </c>
      <c r="UM18">
        <f>IF(SUM(Dissimilarity!UM21)&gt;0,1,IF(Dissimilarity!UM21="X",1,0))</f>
        <v>0</v>
      </c>
      <c r="UN18">
        <f>IF(SUM(Dissimilarity!UN21)&gt;0,1,IF(Dissimilarity!UN21="X",1,0))</f>
        <v>0</v>
      </c>
      <c r="UO18">
        <f>IF(SUM(Dissimilarity!UO21)&gt;0,1,IF(Dissimilarity!UO21="X",1,0))</f>
        <v>0</v>
      </c>
      <c r="UP18">
        <f>IF(SUM(Dissimilarity!UP21)&gt;0,1,IF(Dissimilarity!UP21="X",1,0))</f>
        <v>0</v>
      </c>
      <c r="UQ18">
        <f>IF(SUM(Dissimilarity!UQ21)&gt;0,1,IF(Dissimilarity!UQ21="X",1,0))</f>
        <v>0</v>
      </c>
      <c r="UR18">
        <f>IF(SUM(Dissimilarity!UR21)&gt;0,1,IF(Dissimilarity!UR21="X",1,0))</f>
        <v>0</v>
      </c>
      <c r="US18">
        <f>IF(SUM(Dissimilarity!US21)&gt;0,1,IF(Dissimilarity!US21="X",1,0))</f>
        <v>0</v>
      </c>
      <c r="UT18">
        <f>IF(SUM(Dissimilarity!UT21)&gt;0,1,IF(Dissimilarity!UT21="X",1,0))</f>
        <v>0</v>
      </c>
      <c r="UU18">
        <f>IF(SUM(Dissimilarity!UU21)&gt;0,1,IF(Dissimilarity!UU21="X",1,0))</f>
        <v>0</v>
      </c>
      <c r="UV18">
        <f>IF(SUM(Dissimilarity!UV21)&gt;0,1,IF(Dissimilarity!UV21="X",1,0))</f>
        <v>0</v>
      </c>
      <c r="UW18">
        <f>IF(SUM(Dissimilarity!UW21)&gt;0,1,IF(Dissimilarity!UW21="X",1,0))</f>
        <v>0</v>
      </c>
      <c r="UX18">
        <f>IF(SUM(Dissimilarity!UX21)&gt;0,1,IF(Dissimilarity!UX21="X",1,0))</f>
        <v>0</v>
      </c>
      <c r="UY18">
        <f>IF(SUM(Dissimilarity!UY21)&gt;0,1,IF(Dissimilarity!UY21="X",1,0))</f>
        <v>0</v>
      </c>
      <c r="UZ18">
        <f>IF(SUM(Dissimilarity!UZ21)&gt;0,1,IF(Dissimilarity!UZ21="X",1,0))</f>
        <v>0</v>
      </c>
      <c r="VA18">
        <f>IF(SUM(Dissimilarity!VA21)&gt;0,1,IF(Dissimilarity!VA21="X",1,0))</f>
        <v>0</v>
      </c>
      <c r="VB18">
        <f>IF(SUM(Dissimilarity!VB21)&gt;0,1,IF(Dissimilarity!VB21="X",1,0))</f>
        <v>0</v>
      </c>
      <c r="VC18">
        <f>IF(SUM(Dissimilarity!VC21)&gt;0,1,IF(Dissimilarity!VC21="X",1,0))</f>
        <v>0</v>
      </c>
      <c r="VD18">
        <f>IF(SUM(Dissimilarity!VD21)&gt;0,1,IF(Dissimilarity!VD21="X",1,0))</f>
        <v>0</v>
      </c>
      <c r="VE18">
        <f>IF(SUM(Dissimilarity!VE21)&gt;0,1,IF(Dissimilarity!VE21="X",1,0))</f>
        <v>0</v>
      </c>
      <c r="VF18">
        <f>IF(SUM(Dissimilarity!VF21)&gt;0,1,IF(Dissimilarity!VF21="X",1,0))</f>
        <v>0</v>
      </c>
      <c r="VG18">
        <f>IF(SUM(Dissimilarity!VG21)&gt;0,1,IF(Dissimilarity!VG21="X",1,0))</f>
        <v>0</v>
      </c>
      <c r="VH18">
        <f>IF(SUM(Dissimilarity!VH21)&gt;0,1,IF(Dissimilarity!VH21="X",1,0))</f>
        <v>0</v>
      </c>
      <c r="VI18">
        <f>IF(SUM(Dissimilarity!VI21)&gt;0,1,IF(Dissimilarity!VI21="X",1,0))</f>
        <v>0</v>
      </c>
      <c r="VJ18">
        <f>IF(SUM(Dissimilarity!VJ21)&gt;0,1,IF(Dissimilarity!VJ21="X",1,0))</f>
        <v>0</v>
      </c>
      <c r="VK18">
        <f>IF(SUM(Dissimilarity!VK21)&gt;0,1,IF(Dissimilarity!VK21="X",1,0))</f>
        <v>0</v>
      </c>
      <c r="VL18">
        <f>IF(SUM(Dissimilarity!VL21)&gt;0,1,IF(Dissimilarity!VL21="X",1,0))</f>
        <v>0</v>
      </c>
      <c r="VM18">
        <f>IF(SUM(Dissimilarity!VM21)&gt;0,1,IF(Dissimilarity!VM21="X",1,0))</f>
        <v>0</v>
      </c>
      <c r="VN18">
        <f>IF(SUM(Dissimilarity!VN21)&gt;0,1,IF(Dissimilarity!VN21="X",1,0))</f>
        <v>0</v>
      </c>
      <c r="VO18">
        <f>IF(SUM(Dissimilarity!VO21)&gt;0,1,IF(Dissimilarity!VO21="X",1,0))</f>
        <v>0</v>
      </c>
      <c r="VP18">
        <f>IF(SUM(Dissimilarity!VP21)&gt;0,1,IF(Dissimilarity!VP21="X",1,0))</f>
        <v>0</v>
      </c>
      <c r="VQ18">
        <f>IF(SUM(Dissimilarity!VQ21)&gt;0,1,IF(Dissimilarity!VQ21="X",1,0))</f>
        <v>0</v>
      </c>
      <c r="VR18">
        <f>IF(SUM(Dissimilarity!VR21)&gt;0,1,IF(Dissimilarity!VR21="X",1,0))</f>
        <v>0</v>
      </c>
      <c r="VS18">
        <f>IF(SUM(Dissimilarity!VS21)&gt;0,1,IF(Dissimilarity!VS21="X",1,0))</f>
        <v>0</v>
      </c>
      <c r="VT18">
        <f>IF(SUM(Dissimilarity!VT21)&gt;0,1,IF(Dissimilarity!VT21="X",1,0))</f>
        <v>0</v>
      </c>
      <c r="VU18">
        <f>IF(SUM(Dissimilarity!VU21)&gt;0,1,IF(Dissimilarity!VU21="X",1,0))</f>
        <v>0</v>
      </c>
      <c r="VV18">
        <f>IF(SUM(Dissimilarity!VV21)&gt;0,1,IF(Dissimilarity!VV21="X",1,0))</f>
        <v>0</v>
      </c>
      <c r="VW18">
        <f>IF(SUM(Dissimilarity!VW21)&gt;0,1,IF(Dissimilarity!VW21="X",1,0))</f>
        <v>0</v>
      </c>
      <c r="VX18">
        <f>IF(SUM(Dissimilarity!VX21)&gt;0,1,IF(Dissimilarity!VX21="X",1,0))</f>
        <v>0</v>
      </c>
      <c r="VY18">
        <f>IF(SUM(Dissimilarity!VY21)&gt;0,1,IF(Dissimilarity!VY21="X",1,0))</f>
        <v>0</v>
      </c>
      <c r="VZ18">
        <f>IF(SUM(Dissimilarity!VZ21)&gt;0,1,IF(Dissimilarity!VZ21="X",1,0))</f>
        <v>0</v>
      </c>
      <c r="WA18">
        <f>IF(SUM(Dissimilarity!WA21)&gt;0,1,IF(Dissimilarity!WA21="X",1,0))</f>
        <v>0</v>
      </c>
      <c r="WB18">
        <f>IF(SUM(Dissimilarity!WB21)&gt;0,1,IF(Dissimilarity!WB21="X",1,0))</f>
        <v>0</v>
      </c>
      <c r="WC18">
        <f>IF(SUM(Dissimilarity!WC21)&gt;0,1,IF(Dissimilarity!WC21="X",1,0))</f>
        <v>0</v>
      </c>
      <c r="WD18">
        <f>IF(SUM(Dissimilarity!WD21)&gt;0,1,IF(Dissimilarity!WD21="X",1,0))</f>
        <v>0</v>
      </c>
      <c r="WE18">
        <f>IF(SUM(Dissimilarity!WE21)&gt;0,1,IF(Dissimilarity!WE21="X",1,0))</f>
        <v>0</v>
      </c>
      <c r="WF18">
        <f>IF(SUM(Dissimilarity!WF21)&gt;0,1,IF(Dissimilarity!WF21="X",1,0))</f>
        <v>0</v>
      </c>
      <c r="WG18">
        <f>IF(SUM(Dissimilarity!WG21)&gt;0,1,IF(Dissimilarity!WG21="X",1,0))</f>
        <v>0</v>
      </c>
      <c r="WH18">
        <f>IF(SUM(Dissimilarity!WH21)&gt;0,1,IF(Dissimilarity!WH21="X",1,0))</f>
        <v>0</v>
      </c>
      <c r="WI18">
        <f>IF(SUM(Dissimilarity!WI21)&gt;0,1,IF(Dissimilarity!WI21="X",1,0))</f>
        <v>0</v>
      </c>
      <c r="WJ18">
        <f>IF(SUM(Dissimilarity!WJ21)&gt;0,1,IF(Dissimilarity!WJ21="X",1,0))</f>
        <v>0</v>
      </c>
      <c r="WK18">
        <f>IF(SUM(Dissimilarity!WK21)&gt;0,1,IF(Dissimilarity!WK21="X",1,0))</f>
        <v>0</v>
      </c>
      <c r="WL18">
        <f>IF(SUM(Dissimilarity!WL21)&gt;0,1,IF(Dissimilarity!WL21="X",1,0))</f>
        <v>0</v>
      </c>
      <c r="WM18">
        <f>IF(SUM(Dissimilarity!WM21)&gt;0,1,IF(Dissimilarity!WM21="X",1,0))</f>
        <v>0</v>
      </c>
      <c r="WN18">
        <f>IF(SUM(Dissimilarity!WN21)&gt;0,1,IF(Dissimilarity!WN21="X",1,0))</f>
        <v>0</v>
      </c>
      <c r="WO18">
        <f>IF(SUM(Dissimilarity!WO21)&gt;0,1,IF(Dissimilarity!WO21="X",1,0))</f>
        <v>0</v>
      </c>
      <c r="WP18">
        <f>IF(SUM(Dissimilarity!WP21)&gt;0,1,IF(Dissimilarity!WP21="X",1,0))</f>
        <v>0</v>
      </c>
      <c r="WQ18">
        <f>IF(SUM(Dissimilarity!WQ21)&gt;0,1,IF(Dissimilarity!WQ21="X",1,0))</f>
        <v>0</v>
      </c>
      <c r="WR18">
        <f>IF(SUM(Dissimilarity!WR21)&gt;0,1,IF(Dissimilarity!WR21="X",1,0))</f>
        <v>0</v>
      </c>
      <c r="WS18">
        <f>IF(SUM(Dissimilarity!WS21)&gt;0,1,IF(Dissimilarity!WS21="X",1,0))</f>
        <v>0</v>
      </c>
      <c r="WT18">
        <f>IF(SUM(Dissimilarity!WT21)&gt;0,1,IF(Dissimilarity!WT21="X",1,0))</f>
        <v>0</v>
      </c>
      <c r="WU18">
        <f>IF(SUM(Dissimilarity!WU21)&gt;0,1,IF(Dissimilarity!WU21="X",1,0))</f>
        <v>0</v>
      </c>
      <c r="WV18">
        <f>IF(SUM(Dissimilarity!WV21)&gt;0,1,IF(Dissimilarity!WV21="X",1,0))</f>
        <v>0</v>
      </c>
      <c r="WW18">
        <f>IF(SUM(Dissimilarity!WW21)&gt;0,1,IF(Dissimilarity!WW21="X",1,0))</f>
        <v>0</v>
      </c>
      <c r="WX18">
        <f>IF(SUM(Dissimilarity!WX21)&gt;0,1,IF(Dissimilarity!WX21="X",1,0))</f>
        <v>0</v>
      </c>
      <c r="WY18">
        <f>IF(SUM(Dissimilarity!WY21)&gt;0,1,IF(Dissimilarity!WY21="X",1,0))</f>
        <v>0</v>
      </c>
      <c r="WZ18">
        <f>IF(SUM(Dissimilarity!WZ21)&gt;0,1,IF(Dissimilarity!WZ21="X",1,0))</f>
        <v>0</v>
      </c>
      <c r="XA18">
        <f>IF(SUM(Dissimilarity!XA21)&gt;0,1,IF(Dissimilarity!XA21="X",1,0))</f>
        <v>1</v>
      </c>
      <c r="XB18">
        <f>IF(SUM(Dissimilarity!XB21)&gt;0,1,IF(Dissimilarity!XB21="X",1,0))</f>
        <v>1</v>
      </c>
      <c r="XC18">
        <f>IF(SUM(Dissimilarity!XC21)&gt;0,1,IF(Dissimilarity!XC21="X",1,0))</f>
        <v>0</v>
      </c>
      <c r="XD18">
        <f>IF(SUM(Dissimilarity!XD21)&gt;0,1,IF(Dissimilarity!XD21="X",1,0))</f>
        <v>0</v>
      </c>
      <c r="XE18">
        <f>IF(SUM(Dissimilarity!XE21)&gt;0,1,IF(Dissimilarity!XE21="X",1,0))</f>
        <v>0</v>
      </c>
      <c r="XF18">
        <f>IF(SUM(Dissimilarity!XF21)&gt;0,1,IF(Dissimilarity!XF21="X",1,0))</f>
        <v>0</v>
      </c>
      <c r="XG18">
        <f>IF(SUM(Dissimilarity!XG21)&gt;0,1,IF(Dissimilarity!XG21="X",1,0))</f>
        <v>0</v>
      </c>
      <c r="XH18">
        <f>IF(SUM(Dissimilarity!XH21)&gt;0,1,IF(Dissimilarity!XH21="X",1,0))</f>
        <v>0</v>
      </c>
      <c r="XI18">
        <f>IF(SUM(Dissimilarity!XI21)&gt;0,1,IF(Dissimilarity!XI21="X",1,0))</f>
        <v>0</v>
      </c>
      <c r="XJ18">
        <f>IF(SUM(Dissimilarity!XJ21)&gt;0,1,IF(Dissimilarity!XJ21="X",1,0))</f>
        <v>0</v>
      </c>
      <c r="XK18">
        <f>IF(SUM(Dissimilarity!XK21)&gt;0,1,IF(Dissimilarity!XK21="X",1,0))</f>
        <v>0</v>
      </c>
      <c r="XL18">
        <f>IF(SUM(Dissimilarity!XL21)&gt;0,1,IF(Dissimilarity!XL21="X",1,0))</f>
        <v>0</v>
      </c>
      <c r="XM18">
        <f>IF(SUM(Dissimilarity!XM21)&gt;0,1,IF(Dissimilarity!XM21="X",1,0))</f>
        <v>0</v>
      </c>
      <c r="XN18">
        <f>IF(SUM(Dissimilarity!XN21)&gt;0,1,IF(Dissimilarity!XN21="X",1,0))</f>
        <v>0</v>
      </c>
      <c r="XO18">
        <f>IF(SUM(Dissimilarity!XO21)&gt;0,1,IF(Dissimilarity!XO21="X",1,0))</f>
        <v>0</v>
      </c>
      <c r="XP18">
        <f>IF(SUM(Dissimilarity!XP21)&gt;0,1,IF(Dissimilarity!XP21="X",1,0))</f>
        <v>0</v>
      </c>
      <c r="XQ18">
        <f>IF(SUM(Dissimilarity!XQ21)&gt;0,1,IF(Dissimilarity!XQ21="X",1,0))</f>
        <v>0</v>
      </c>
      <c r="XR18">
        <f>IF(SUM(Dissimilarity!XR21)&gt;0,1,IF(Dissimilarity!XR21="X",1,0))</f>
        <v>0</v>
      </c>
      <c r="XS18">
        <f>IF(SUM(Dissimilarity!XS21)&gt;0,1,IF(Dissimilarity!XS21="X",1,0))</f>
        <v>0</v>
      </c>
      <c r="XT18">
        <f>IF(SUM(Dissimilarity!XT21)&gt;0,1,IF(Dissimilarity!XT21="X",1,0))</f>
        <v>0</v>
      </c>
      <c r="XU18">
        <f>IF(SUM(Dissimilarity!XU21)&gt;0,1,IF(Dissimilarity!XU21="X",1,0))</f>
        <v>0</v>
      </c>
      <c r="XV18">
        <f>IF(SUM(Dissimilarity!XV21)&gt;0,1,IF(Dissimilarity!XV21="X",1,0))</f>
        <v>0</v>
      </c>
      <c r="XW18">
        <f>IF(SUM(Dissimilarity!XW21)&gt;0,1,IF(Dissimilarity!XW21="X",1,0))</f>
        <v>1</v>
      </c>
      <c r="XX18">
        <f>IF(SUM(Dissimilarity!XX21)&gt;0,1,IF(Dissimilarity!XX21="X",1,0))</f>
        <v>0</v>
      </c>
      <c r="XY18">
        <f>IF(SUM(Dissimilarity!XY21)&gt;0,1,IF(Dissimilarity!XY21="X",1,0))</f>
        <v>0</v>
      </c>
      <c r="XZ18">
        <f>IF(SUM(Dissimilarity!XZ21)&gt;0,1,IF(Dissimilarity!XZ21="X",1,0))</f>
        <v>0</v>
      </c>
      <c r="YA18">
        <f>IF(SUM(Dissimilarity!YA21)&gt;0,1,IF(Dissimilarity!YA21="X",1,0))</f>
        <v>0</v>
      </c>
      <c r="YB18">
        <f>IF(SUM(Dissimilarity!YB21)&gt;0,1,IF(Dissimilarity!YB21="X",1,0))</f>
        <v>0</v>
      </c>
      <c r="YC18">
        <f>IF(SUM(Dissimilarity!YC21)&gt;0,1,IF(Dissimilarity!YC21="X",1,0))</f>
        <v>0</v>
      </c>
      <c r="YD18">
        <f>IF(SUM(Dissimilarity!YD21)&gt;0,1,IF(Dissimilarity!YD21="X",1,0))</f>
        <v>0</v>
      </c>
      <c r="YE18">
        <f>IF(SUM(Dissimilarity!YE21)&gt;0,1,IF(Dissimilarity!YE21="X",1,0))</f>
        <v>0</v>
      </c>
      <c r="YF18">
        <f>IF(SUM(Dissimilarity!YF21)&gt;0,1,IF(Dissimilarity!YF21="X",1,0))</f>
        <v>0</v>
      </c>
      <c r="YG18">
        <f>IF(SUM(Dissimilarity!YG21)&gt;0,1,IF(Dissimilarity!YG21="X",1,0))</f>
        <v>1</v>
      </c>
      <c r="YH18">
        <f>IF(SUM(Dissimilarity!YH21)&gt;0,1,IF(Dissimilarity!YH21="X",1,0))</f>
        <v>0</v>
      </c>
      <c r="YI18">
        <f>IF(SUM(Dissimilarity!YI21)&gt;0,1,IF(Dissimilarity!YI21="X",1,0))</f>
        <v>0</v>
      </c>
      <c r="YJ18">
        <f>IF(SUM(Dissimilarity!YJ21)&gt;0,1,IF(Dissimilarity!YJ21="X",1,0))</f>
        <v>0</v>
      </c>
      <c r="YK18">
        <f>IF(SUM(Dissimilarity!YK21)&gt;0,1,IF(Dissimilarity!YK21="X",1,0))</f>
        <v>0</v>
      </c>
      <c r="YL18">
        <f>IF(SUM(Dissimilarity!YL21)&gt;0,1,IF(Dissimilarity!YL21="X",1,0))</f>
        <v>0</v>
      </c>
      <c r="YM18">
        <f>IF(SUM(Dissimilarity!YM21)&gt;0,1,IF(Dissimilarity!YM21="X",1,0))</f>
        <v>0</v>
      </c>
      <c r="YN18">
        <f>IF(SUM(Dissimilarity!YN21)&gt;0,1,IF(Dissimilarity!YN21="X",1,0))</f>
        <v>0</v>
      </c>
      <c r="YO18">
        <f>IF(SUM(Dissimilarity!YO21)&gt;0,1,IF(Dissimilarity!YO21="X",1,0))</f>
        <v>0</v>
      </c>
      <c r="YP18">
        <f>IF(SUM(Dissimilarity!YP21)&gt;0,1,IF(Dissimilarity!YP21="X",1,0))</f>
        <v>0</v>
      </c>
      <c r="YQ18">
        <f>IF(SUM(Dissimilarity!YQ21)&gt;0,1,IF(Dissimilarity!YQ21="X",1,0))</f>
        <v>0</v>
      </c>
      <c r="YR18">
        <f>IF(SUM(Dissimilarity!YR21)&gt;0,1,IF(Dissimilarity!YR21="X",1,0))</f>
        <v>0</v>
      </c>
      <c r="YS18">
        <f>IF(SUM(Dissimilarity!YS21)&gt;0,1,IF(Dissimilarity!YS21="X",1,0))</f>
        <v>0</v>
      </c>
      <c r="YT18">
        <f>IF(SUM(Dissimilarity!YT21)&gt;0,1,IF(Dissimilarity!YT21="X",1,0))</f>
        <v>0</v>
      </c>
      <c r="YU18">
        <f>IF(SUM(Dissimilarity!YU21)&gt;0,1,IF(Dissimilarity!YU21="X",1,0))</f>
        <v>0</v>
      </c>
      <c r="YV18">
        <f>IF(SUM(Dissimilarity!YV21)&gt;0,1,IF(Dissimilarity!YV21="X",1,0))</f>
        <v>0</v>
      </c>
      <c r="YW18">
        <f>IF(SUM(Dissimilarity!YW21)&gt;0,1,IF(Dissimilarity!YW21="X",1,0))</f>
        <v>0</v>
      </c>
      <c r="YX18">
        <f>IF(SUM(Dissimilarity!YX21)&gt;0,1,IF(Dissimilarity!YX21="X",1,0))</f>
        <v>0</v>
      </c>
      <c r="YY18">
        <f>IF(SUM(Dissimilarity!YY21)&gt;0,1,IF(Dissimilarity!YY21="X",1,0))</f>
        <v>0</v>
      </c>
      <c r="YZ18">
        <f>IF(SUM(Dissimilarity!YZ21)&gt;0,1,IF(Dissimilarity!YZ21="X",1,0))</f>
        <v>0</v>
      </c>
      <c r="ZA18">
        <f>IF(SUM(Dissimilarity!ZA21)&gt;0,1,IF(Dissimilarity!ZA21="X",1,0))</f>
        <v>0</v>
      </c>
      <c r="ZB18">
        <f>IF(SUM(Dissimilarity!ZB21)&gt;0,1,IF(Dissimilarity!ZB21="X",1,0))</f>
        <v>0</v>
      </c>
      <c r="ZC18">
        <f>IF(SUM(Dissimilarity!ZC21)&gt;0,1,IF(Dissimilarity!ZC21="X",1,0))</f>
        <v>0</v>
      </c>
      <c r="ZD18">
        <f>IF(SUM(Dissimilarity!ZD21)&gt;0,1,IF(Dissimilarity!ZD21="X",1,0))</f>
        <v>0</v>
      </c>
      <c r="ZE18">
        <f>IF(SUM(Dissimilarity!ZE21)&gt;0,1,IF(Dissimilarity!ZE21="X",1,0))</f>
        <v>0</v>
      </c>
      <c r="ZF18">
        <f>IF(SUM(Dissimilarity!ZF21)&gt;0,1,IF(Dissimilarity!ZF21="X",1,0))</f>
        <v>0</v>
      </c>
      <c r="ZG18">
        <f>IF(SUM(Dissimilarity!ZG21)&gt;0,1,IF(Dissimilarity!ZG21="X",1,0))</f>
        <v>0</v>
      </c>
      <c r="ZH18">
        <f>IF(SUM(Dissimilarity!ZH21)&gt;0,1,IF(Dissimilarity!ZH21="X",1,0))</f>
        <v>0</v>
      </c>
      <c r="ZI18">
        <f>IF(SUM(Dissimilarity!ZI21)&gt;0,1,IF(Dissimilarity!ZI21="X",1,0))</f>
        <v>0</v>
      </c>
      <c r="ZJ18">
        <f>IF(SUM(Dissimilarity!ZJ21)&gt;0,1,IF(Dissimilarity!ZJ21="X",1,0))</f>
        <v>0</v>
      </c>
      <c r="ZK18">
        <f>IF(SUM(Dissimilarity!ZK21)&gt;0,1,IF(Dissimilarity!ZK21="X",1,0))</f>
        <v>0</v>
      </c>
      <c r="ZL18">
        <f>IF(SUM(Dissimilarity!ZL21)&gt;0,1,IF(Dissimilarity!ZL21="X",1,0))</f>
        <v>0</v>
      </c>
      <c r="ZM18">
        <f>IF(SUM(Dissimilarity!ZM21)&gt;0,1,IF(Dissimilarity!ZM21="X",1,0))</f>
        <v>0</v>
      </c>
      <c r="ZN18">
        <f>IF(SUM(Dissimilarity!ZN21)&gt;0,1,IF(Dissimilarity!ZN21="X",1,0))</f>
        <v>0</v>
      </c>
      <c r="ZO18">
        <f>IF(SUM(Dissimilarity!ZO21)&gt;0,1,IF(Dissimilarity!ZO21="X",1,0))</f>
        <v>0</v>
      </c>
      <c r="ZP18">
        <f>IF(SUM(Dissimilarity!ZP21)&gt;0,1,IF(Dissimilarity!ZP21="X",1,0))</f>
        <v>0</v>
      </c>
      <c r="ZQ18">
        <f>IF(SUM(Dissimilarity!ZQ21)&gt;0,1,IF(Dissimilarity!ZQ21="X",1,0))</f>
        <v>0</v>
      </c>
      <c r="ZR18">
        <f>IF(SUM(Dissimilarity!ZR21)&gt;0,1,IF(Dissimilarity!ZR21="X",1,0))</f>
        <v>0</v>
      </c>
      <c r="ZS18">
        <f>IF(SUM(Dissimilarity!ZS21)&gt;0,1,IF(Dissimilarity!ZS21="X",1,0))</f>
        <v>0</v>
      </c>
      <c r="ZT18">
        <f>IF(SUM(Dissimilarity!ZT21)&gt;0,1,IF(Dissimilarity!ZT21="X",1,0))</f>
        <v>0</v>
      </c>
      <c r="ZU18">
        <f>IF(SUM(Dissimilarity!ZU21)&gt;0,1,IF(Dissimilarity!ZU21="X",1,0))</f>
        <v>0</v>
      </c>
      <c r="ZV18">
        <f>IF(SUM(Dissimilarity!ZV21)&gt;0,1,IF(Dissimilarity!ZV21="X",1,0))</f>
        <v>0</v>
      </c>
      <c r="ZW18">
        <f>IF(SUM(Dissimilarity!ZW21)&gt;0,1,IF(Dissimilarity!ZW21="X",1,0))</f>
        <v>0</v>
      </c>
      <c r="ZX18">
        <f>IF(SUM(Dissimilarity!ZX21)&gt;0,1,IF(Dissimilarity!ZX21="X",1,0))</f>
        <v>0</v>
      </c>
      <c r="ZY18">
        <f>IF(SUM(Dissimilarity!ZY21)&gt;0,1,IF(Dissimilarity!ZY21="X",1,0))</f>
        <v>0</v>
      </c>
      <c r="ZZ18">
        <f>IF(SUM(Dissimilarity!ZZ21)&gt;0,1,IF(Dissimilarity!ZZ21="X",1,0))</f>
        <v>0</v>
      </c>
      <c r="AAA18">
        <f>IF(SUM(Dissimilarity!AAA21)&gt;0,1,IF(Dissimilarity!AAA21="X",1,0))</f>
        <v>0</v>
      </c>
      <c r="AAB18">
        <f>IF(SUM(Dissimilarity!AAB21)&gt;0,1,IF(Dissimilarity!AAB21="X",1,0))</f>
        <v>0</v>
      </c>
      <c r="AAC18">
        <f>IF(SUM(Dissimilarity!AAC21)&gt;0,1,IF(Dissimilarity!AAC21="X",1,0))</f>
        <v>0</v>
      </c>
      <c r="AAD18">
        <f>IF(SUM(Dissimilarity!AAD21)&gt;0,1,IF(Dissimilarity!AAD21="X",1,0))</f>
        <v>0</v>
      </c>
      <c r="AAE18">
        <f>IF(SUM(Dissimilarity!AAE21)&gt;0,1,IF(Dissimilarity!AAE21="X",1,0))</f>
        <v>0</v>
      </c>
      <c r="AAF18">
        <f>IF(SUM(Dissimilarity!AAF21)&gt;0,1,IF(Dissimilarity!AAF21="X",1,0))</f>
        <v>0</v>
      </c>
      <c r="AAG18">
        <f>IF(SUM(Dissimilarity!AAG21)&gt;0,1,IF(Dissimilarity!AAG21="X",1,0))</f>
        <v>0</v>
      </c>
      <c r="AAH18">
        <f>IF(SUM(Dissimilarity!AAH21)&gt;0,1,IF(Dissimilarity!AAH21="X",1,0))</f>
        <v>0</v>
      </c>
      <c r="AAI18">
        <f>IF(SUM(Dissimilarity!AAI21)&gt;0,1,IF(Dissimilarity!AAI21="X",1,0))</f>
        <v>0</v>
      </c>
      <c r="AAJ18">
        <f>IF(SUM(Dissimilarity!AAJ21)&gt;0,1,IF(Dissimilarity!AAJ21="X",1,0))</f>
        <v>0</v>
      </c>
      <c r="AAK18">
        <f>IF(SUM(Dissimilarity!AAK21)&gt;0,1,IF(Dissimilarity!AAK21="X",1,0))</f>
        <v>0</v>
      </c>
      <c r="AAL18">
        <f>IF(SUM(Dissimilarity!AAL21)&gt;0,1,IF(Dissimilarity!AAL21="X",1,0))</f>
        <v>0</v>
      </c>
      <c r="AAM18">
        <f>IF(SUM(Dissimilarity!AAM21)&gt;0,1,IF(Dissimilarity!AAM21="X",1,0))</f>
        <v>0</v>
      </c>
      <c r="AAN18">
        <f>IF(SUM(Dissimilarity!AAN21)&gt;0,1,IF(Dissimilarity!AAN21="X",1,0))</f>
        <v>0</v>
      </c>
      <c r="AAO18">
        <f>IF(SUM(Dissimilarity!AAO21)&gt;0,1,IF(Dissimilarity!AAO21="X",1,0))</f>
        <v>0</v>
      </c>
      <c r="AAP18">
        <f>IF(SUM(Dissimilarity!AAP21)&gt;0,1,IF(Dissimilarity!AAP21="X",1,0))</f>
        <v>0</v>
      </c>
      <c r="AAQ18">
        <f>IF(SUM(Dissimilarity!AAQ21)&gt;0,1,IF(Dissimilarity!AAQ21="X",1,0))</f>
        <v>0</v>
      </c>
      <c r="AAR18">
        <f>IF(SUM(Dissimilarity!AAR21)&gt;0,1,IF(Dissimilarity!AAR21="X",1,0))</f>
        <v>0</v>
      </c>
      <c r="AAS18">
        <f>IF(SUM(Dissimilarity!AAS21)&gt;0,1,IF(Dissimilarity!AAS21="X",1,0))</f>
        <v>0</v>
      </c>
      <c r="AAT18">
        <f>IF(SUM(Dissimilarity!AAT21)&gt;0,1,IF(Dissimilarity!AAT21="X",1,0))</f>
        <v>0</v>
      </c>
      <c r="AAU18">
        <f>IF(SUM(Dissimilarity!AAU21)&gt;0,1,IF(Dissimilarity!AAU21="X",1,0))</f>
        <v>0</v>
      </c>
      <c r="AAV18">
        <f>IF(SUM(Dissimilarity!AAV21)&gt;0,1,IF(Dissimilarity!AAV21="X",1,0))</f>
        <v>0</v>
      </c>
      <c r="AAW18">
        <f>IF(SUM(Dissimilarity!AAW21)&gt;0,1,IF(Dissimilarity!AAW21="X",1,0))</f>
        <v>0</v>
      </c>
      <c r="AAX18">
        <f>IF(SUM(Dissimilarity!AAX21)&gt;0,1,IF(Dissimilarity!AAX21="X",1,0))</f>
        <v>0</v>
      </c>
      <c r="AAY18">
        <f>IF(SUM(Dissimilarity!AAY21)&gt;0,1,IF(Dissimilarity!AAY21="X",1,0))</f>
        <v>0</v>
      </c>
      <c r="AAZ18">
        <f>IF(SUM(Dissimilarity!AAZ21)&gt;0,1,IF(Dissimilarity!AAZ21="X",1,0))</f>
        <v>0</v>
      </c>
      <c r="ABA18">
        <f>IF(SUM(Dissimilarity!ABA21)&gt;0,1,IF(Dissimilarity!ABA21="X",1,0))</f>
        <v>0</v>
      </c>
      <c r="ABB18">
        <f>IF(SUM(Dissimilarity!ABB21)&gt;0,1,IF(Dissimilarity!ABB21="X",1,0))</f>
        <v>0</v>
      </c>
      <c r="ABC18">
        <f>IF(SUM(Dissimilarity!ABC21)&gt;0,1,IF(Dissimilarity!ABC21="X",1,0))</f>
        <v>0</v>
      </c>
      <c r="ABD18">
        <f>IF(SUM(Dissimilarity!ABD21)&gt;0,1,IF(Dissimilarity!ABD21="X",1,0))</f>
        <v>0</v>
      </c>
      <c r="ABE18">
        <f>IF(SUM(Dissimilarity!ABE21)&gt;0,1,IF(Dissimilarity!ABE21="X",1,0))</f>
        <v>0</v>
      </c>
      <c r="ABF18">
        <f>IF(SUM(Dissimilarity!ABF21)&gt;0,1,IF(Dissimilarity!ABF21="X",1,0))</f>
        <v>0</v>
      </c>
      <c r="ABG18">
        <f>IF(SUM(Dissimilarity!ABG21)&gt;0,1,IF(Dissimilarity!ABG21="X",1,0))</f>
        <v>0</v>
      </c>
      <c r="ABH18">
        <f>IF(SUM(Dissimilarity!ABH21)&gt;0,1,IF(Dissimilarity!ABH21="X",1,0))</f>
        <v>0</v>
      </c>
      <c r="ABI18">
        <f>IF(SUM(Dissimilarity!ABI21)&gt;0,1,IF(Dissimilarity!ABI21="X",1,0))</f>
        <v>0</v>
      </c>
      <c r="ABJ18">
        <f>IF(SUM(Dissimilarity!ABJ21)&gt;0,1,IF(Dissimilarity!ABJ21="X",1,0))</f>
        <v>0</v>
      </c>
      <c r="ABK18">
        <f>IF(SUM(Dissimilarity!ABK21)&gt;0,1,IF(Dissimilarity!ABK21="X",1,0))</f>
        <v>0</v>
      </c>
      <c r="ABL18">
        <f>IF(SUM(Dissimilarity!ABL21)&gt;0,1,IF(Dissimilarity!ABL21="X",1,0))</f>
        <v>0</v>
      </c>
      <c r="ABM18">
        <f>IF(SUM(Dissimilarity!ABM21)&gt;0,1,IF(Dissimilarity!ABM21="X",1,0))</f>
        <v>0</v>
      </c>
      <c r="ABN18">
        <f>IF(SUM(Dissimilarity!ABN21)&gt;0,1,IF(Dissimilarity!ABN21="X",1,0))</f>
        <v>0</v>
      </c>
      <c r="ABO18">
        <f>IF(SUM(Dissimilarity!ABO21)&gt;0,1,IF(Dissimilarity!ABO21="X",1,0))</f>
        <v>0</v>
      </c>
      <c r="ABP18">
        <f>IF(SUM(Dissimilarity!ABP21)&gt;0,1,IF(Dissimilarity!ABP21="X",1,0))</f>
        <v>0</v>
      </c>
      <c r="ABQ18">
        <f>IF(SUM(Dissimilarity!ABQ21)&gt;0,1,IF(Dissimilarity!ABQ21="X",1,0))</f>
        <v>0</v>
      </c>
      <c r="ABR18">
        <f>IF(SUM(Dissimilarity!ABR21)&gt;0,1,IF(Dissimilarity!ABR21="X",1,0))</f>
        <v>0</v>
      </c>
      <c r="ABS18">
        <f>IF(SUM(Dissimilarity!ABS21)&gt;0,1,IF(Dissimilarity!ABS21="X",1,0))</f>
        <v>0</v>
      </c>
      <c r="ABT18">
        <f>IF(SUM(Dissimilarity!ABT21)&gt;0,1,IF(Dissimilarity!ABT21="X",1,0))</f>
        <v>0</v>
      </c>
      <c r="ABU18">
        <f>IF(SUM(Dissimilarity!ABU21)&gt;0,1,IF(Dissimilarity!ABU21="X",1,0))</f>
        <v>0</v>
      </c>
      <c r="ABV18">
        <f>IF(SUM(Dissimilarity!ABV21)&gt;0,1,IF(Dissimilarity!ABV21="X",1,0))</f>
        <v>0</v>
      </c>
      <c r="ABW18">
        <f>IF(SUM(Dissimilarity!ABW21)&gt;0,1,IF(Dissimilarity!ABW21="X",1,0))</f>
        <v>0</v>
      </c>
      <c r="ABX18">
        <f>IF(SUM(Dissimilarity!ABX21)&gt;0,1,IF(Dissimilarity!ABX21="X",1,0))</f>
        <v>0</v>
      </c>
      <c r="ABY18">
        <f>IF(SUM(Dissimilarity!ABY21)&gt;0,1,IF(Dissimilarity!ABY21="X",1,0))</f>
        <v>0</v>
      </c>
      <c r="ABZ18">
        <f>IF(SUM(Dissimilarity!ABZ21)&gt;0,1,IF(Dissimilarity!ABZ21="X",1,0))</f>
        <v>0</v>
      </c>
      <c r="ACA18">
        <f>IF(SUM(Dissimilarity!ACA21)&gt;0,1,IF(Dissimilarity!ACA21="X",1,0))</f>
        <v>0</v>
      </c>
      <c r="ACB18">
        <f>IF(SUM(Dissimilarity!ACB21)&gt;0,1,IF(Dissimilarity!ACB21="X",1,0))</f>
        <v>0</v>
      </c>
      <c r="ACC18">
        <f>IF(SUM(Dissimilarity!ACC21)&gt;0,1,IF(Dissimilarity!ACC21="X",1,0))</f>
        <v>0</v>
      </c>
      <c r="ACD18">
        <f>IF(SUM(Dissimilarity!ACD21)&gt;0,1,IF(Dissimilarity!ACD21="X",1,0))</f>
        <v>0</v>
      </c>
      <c r="ACE18">
        <f>IF(SUM(Dissimilarity!ACE21)&gt;0,1,IF(Dissimilarity!ACE21="X",1,0))</f>
        <v>0</v>
      </c>
      <c r="ACF18">
        <f>IF(SUM(Dissimilarity!ACF21)&gt;0,1,IF(Dissimilarity!ACF21="X",1,0))</f>
        <v>0</v>
      </c>
      <c r="ACG18">
        <f>IF(SUM(Dissimilarity!ACG21)&gt;0,1,IF(Dissimilarity!ACG21="X",1,0))</f>
        <v>0</v>
      </c>
      <c r="ACH18">
        <f>IF(SUM(Dissimilarity!ACH21)&gt;0,1,IF(Dissimilarity!ACH21="X",1,0))</f>
        <v>0</v>
      </c>
      <c r="ACI18">
        <f>IF(SUM(Dissimilarity!ACI21)&gt;0,1,IF(Dissimilarity!ACI21="X",1,0))</f>
        <v>1</v>
      </c>
      <c r="ACJ18">
        <f>IF(SUM(Dissimilarity!ACJ21)&gt;0,1,IF(Dissimilarity!ACJ21="X",1,0))</f>
        <v>0</v>
      </c>
      <c r="ACK18">
        <f>IF(SUM(Dissimilarity!ACK21)&gt;0,1,IF(Dissimilarity!ACK21="X",1,0))</f>
        <v>0</v>
      </c>
      <c r="ACL18">
        <f>IF(SUM(Dissimilarity!ACL21)&gt;0,1,IF(Dissimilarity!ACL21="X",1,0))</f>
        <v>0</v>
      </c>
      <c r="ACM18">
        <f>IF(SUM(Dissimilarity!ACM21)&gt;0,1,IF(Dissimilarity!ACM21="X",1,0))</f>
        <v>0</v>
      </c>
      <c r="ACN18">
        <f>IF(SUM(Dissimilarity!ACN21)&gt;0,1,IF(Dissimilarity!ACN21="X",1,0))</f>
        <v>0</v>
      </c>
      <c r="ACO18">
        <f>IF(SUM(Dissimilarity!ACO21)&gt;0,1,IF(Dissimilarity!ACO21="X",1,0))</f>
        <v>0</v>
      </c>
      <c r="ACP18">
        <f>IF(SUM(Dissimilarity!ACP21)&gt;0,1,IF(Dissimilarity!ACP21="X",1,0))</f>
        <v>0</v>
      </c>
      <c r="ACQ18">
        <f>IF(SUM(Dissimilarity!ACQ21)&gt;0,1,IF(Dissimilarity!ACQ21="X",1,0))</f>
        <v>0</v>
      </c>
      <c r="ACR18">
        <f>IF(SUM(Dissimilarity!ACR21)&gt;0,1,IF(Dissimilarity!ACR21="X",1,0))</f>
        <v>0</v>
      </c>
      <c r="ACS18">
        <f>IF(SUM(Dissimilarity!ACS21)&gt;0,1,IF(Dissimilarity!ACS21="X",1,0))</f>
        <v>0</v>
      </c>
      <c r="ACT18">
        <f>IF(SUM(Dissimilarity!ACT21)&gt;0,1,IF(Dissimilarity!ACT21="X",1,0))</f>
        <v>0</v>
      </c>
      <c r="ACU18">
        <f>IF(SUM(Dissimilarity!ACU21)&gt;0,1,IF(Dissimilarity!ACU21="X",1,0))</f>
        <v>0</v>
      </c>
      <c r="ACV18">
        <f>IF(SUM(Dissimilarity!ACV21)&gt;0,1,IF(Dissimilarity!ACV21="X",1,0))</f>
        <v>0</v>
      </c>
      <c r="ACW18">
        <f>IF(SUM(Dissimilarity!ACW21)&gt;0,1,IF(Dissimilarity!ACW21="X",1,0))</f>
        <v>0</v>
      </c>
      <c r="ACX18">
        <f>IF(SUM(Dissimilarity!ACX21)&gt;0,1,IF(Dissimilarity!ACX21="X",1,0))</f>
        <v>0</v>
      </c>
      <c r="ACY18">
        <f>IF(SUM(Dissimilarity!ACY21)&gt;0,1,IF(Dissimilarity!ACY21="X",1,0))</f>
        <v>0</v>
      </c>
      <c r="ACZ18">
        <f>IF(SUM(Dissimilarity!ACZ21)&gt;0,1,IF(Dissimilarity!ACZ21="X",1,0))</f>
        <v>0</v>
      </c>
      <c r="ADA18">
        <f>IF(SUM(Dissimilarity!ADA21)&gt;0,1,IF(Dissimilarity!ADA21="X",1,0))</f>
        <v>0</v>
      </c>
      <c r="ADB18">
        <f>IF(SUM(Dissimilarity!ADB21)&gt;0,1,IF(Dissimilarity!ADB21="X",1,0))</f>
        <v>0</v>
      </c>
      <c r="ADC18">
        <f>IF(SUM(Dissimilarity!ADC21)&gt;0,1,IF(Dissimilarity!ADC21="X",1,0))</f>
        <v>0</v>
      </c>
      <c r="ADD18">
        <f>IF(SUM(Dissimilarity!ADD21)&gt;0,1,IF(Dissimilarity!ADD21="X",1,0))</f>
        <v>0</v>
      </c>
      <c r="ADE18">
        <f>IF(SUM(Dissimilarity!ADE21)&gt;0,1,IF(Dissimilarity!ADE21="X",1,0))</f>
        <v>0</v>
      </c>
      <c r="ADF18">
        <f>IF(SUM(Dissimilarity!ADF21)&gt;0,1,IF(Dissimilarity!ADF21="X",1,0))</f>
        <v>0</v>
      </c>
      <c r="ADG18">
        <f>IF(SUM(Dissimilarity!ADG21)&gt;0,1,IF(Dissimilarity!ADG21="X",1,0))</f>
        <v>0</v>
      </c>
      <c r="ADH18">
        <f>IF(SUM(Dissimilarity!ADH21)&gt;0,1,IF(Dissimilarity!ADH21="X",1,0))</f>
        <v>0</v>
      </c>
      <c r="ADI18">
        <f>IF(SUM(Dissimilarity!ADI21)&gt;0,1,IF(Dissimilarity!ADI21="X",1,0))</f>
        <v>0</v>
      </c>
      <c r="ADJ18">
        <f>IF(SUM(Dissimilarity!ADJ21)&gt;0,1,IF(Dissimilarity!ADJ21="X",1,0))</f>
        <v>0</v>
      </c>
      <c r="ADK18">
        <f>IF(SUM(Dissimilarity!ADK21)&gt;0,1,IF(Dissimilarity!ADK21="X",1,0))</f>
        <v>0</v>
      </c>
      <c r="ADL18">
        <f>IF(SUM(Dissimilarity!ADL21)&gt;0,1,IF(Dissimilarity!ADL21="X",1,0))</f>
        <v>1</v>
      </c>
      <c r="ADM18">
        <f>IF(SUM(Dissimilarity!ADM21)&gt;0,1,IF(Dissimilarity!ADM21="X",1,0))</f>
        <v>0</v>
      </c>
      <c r="ADN18">
        <f>IF(SUM(Dissimilarity!ADN21)&gt;0,1,IF(Dissimilarity!ADN21="X",1,0))</f>
        <v>0</v>
      </c>
      <c r="ADO18">
        <f>IF(SUM(Dissimilarity!ADO21)&gt;0,1,IF(Dissimilarity!ADO21="X",1,0))</f>
        <v>0</v>
      </c>
      <c r="ADP18">
        <f>IF(SUM(Dissimilarity!ADP21)&gt;0,1,IF(Dissimilarity!ADP21="X",1,0))</f>
        <v>0</v>
      </c>
      <c r="ADQ18">
        <f>IF(SUM(Dissimilarity!ADQ21)&gt;0,1,IF(Dissimilarity!ADQ21="X",1,0))</f>
        <v>0</v>
      </c>
      <c r="ADR18">
        <f>IF(SUM(Dissimilarity!ADR21)&gt;0,1,IF(Dissimilarity!ADR21="X",1,0))</f>
        <v>0</v>
      </c>
      <c r="ADS18">
        <f>IF(SUM(Dissimilarity!ADS21)&gt;0,1,IF(Dissimilarity!ADS21="X",1,0))</f>
        <v>0</v>
      </c>
      <c r="ADT18">
        <f>IF(SUM(Dissimilarity!ADT21)&gt;0,1,IF(Dissimilarity!ADT21="X",1,0))</f>
        <v>0</v>
      </c>
      <c r="ADU18">
        <f>IF(SUM(Dissimilarity!ADU21)&gt;0,1,IF(Dissimilarity!ADU21="X",1,0))</f>
        <v>0</v>
      </c>
      <c r="ADV18">
        <f>IF(SUM(Dissimilarity!ADV21)&gt;0,1,IF(Dissimilarity!ADV21="X",1,0))</f>
        <v>0</v>
      </c>
      <c r="ADW18">
        <f>IF(SUM(Dissimilarity!ADW21)&gt;0,1,IF(Dissimilarity!ADW21="X",1,0))</f>
        <v>0</v>
      </c>
      <c r="ADX18">
        <f>IF(SUM(Dissimilarity!ADX21)&gt;0,1,IF(Dissimilarity!ADX21="X",1,0))</f>
        <v>0</v>
      </c>
      <c r="ADY18">
        <f>IF(SUM(Dissimilarity!ADY21)&gt;0,1,IF(Dissimilarity!ADY21="X",1,0))</f>
        <v>0</v>
      </c>
      <c r="ADZ18">
        <f>IF(SUM(Dissimilarity!ADZ21)&gt;0,1,IF(Dissimilarity!ADZ21="X",1,0))</f>
        <v>0</v>
      </c>
      <c r="AEA18">
        <f>IF(SUM(Dissimilarity!AEA21)&gt;0,1,IF(Dissimilarity!AEA21="X",1,0))</f>
        <v>0</v>
      </c>
      <c r="AEB18">
        <f>IF(SUM(Dissimilarity!AEB21)&gt;0,1,IF(Dissimilarity!AEB21="X",1,0))</f>
        <v>0</v>
      </c>
      <c r="AEC18">
        <f>IF(SUM(Dissimilarity!AEC21)&gt;0,1,IF(Dissimilarity!AEC21="X",1,0))</f>
        <v>0</v>
      </c>
      <c r="AED18">
        <f>IF(SUM(Dissimilarity!AED21)&gt;0,1,IF(Dissimilarity!AED21="X",1,0))</f>
        <v>0</v>
      </c>
      <c r="AEE18">
        <f>IF(SUM(Dissimilarity!AEE21)&gt;0,1,IF(Dissimilarity!AEE21="X",1,0))</f>
        <v>0</v>
      </c>
      <c r="AEF18">
        <f>IF(SUM(Dissimilarity!AEF21)&gt;0,1,IF(Dissimilarity!AEF21="X",1,0))</f>
        <v>0</v>
      </c>
      <c r="AEG18">
        <f>IF(SUM(Dissimilarity!AEG21)&gt;0,1,IF(Dissimilarity!AEG21="X",1,0))</f>
        <v>0</v>
      </c>
      <c r="AEH18">
        <f>IF(SUM(Dissimilarity!AEH21)&gt;0,1,IF(Dissimilarity!AEH21="X",1,0))</f>
        <v>0</v>
      </c>
      <c r="AEI18">
        <f>IF(SUM(Dissimilarity!AEI21)&gt;0,1,IF(Dissimilarity!AEI21="X",1,0))</f>
        <v>0</v>
      </c>
      <c r="AEJ18">
        <f>IF(SUM(Dissimilarity!AEJ21)&gt;0,1,IF(Dissimilarity!AEJ21="X",1,0))</f>
        <v>0</v>
      </c>
      <c r="AEK18">
        <f>IF(SUM(Dissimilarity!AEK21)&gt;0,1,IF(Dissimilarity!AEK21="X",1,0))</f>
        <v>0</v>
      </c>
      <c r="AEL18">
        <f>IF(SUM(Dissimilarity!AEL21)&gt;0,1,IF(Dissimilarity!AEL21="X",1,0))</f>
        <v>0</v>
      </c>
      <c r="AEM18">
        <f>IF(SUM(Dissimilarity!AEM21)&gt;0,1,IF(Dissimilarity!AEM21="X",1,0))</f>
        <v>0</v>
      </c>
      <c r="AEN18">
        <f>IF(SUM(Dissimilarity!AEN21)&gt;0,1,IF(Dissimilarity!AEN21="X",1,0))</f>
        <v>0</v>
      </c>
      <c r="AEO18">
        <f>IF(SUM(Dissimilarity!AEO21)&gt;0,1,IF(Dissimilarity!AEO21="X",1,0))</f>
        <v>0</v>
      </c>
      <c r="AEP18">
        <f>IF(SUM(Dissimilarity!AEP21)&gt;0,1,IF(Dissimilarity!AEP21="X",1,0))</f>
        <v>0</v>
      </c>
      <c r="AEQ18">
        <f>IF(SUM(Dissimilarity!AEQ21)&gt;0,1,IF(Dissimilarity!AEQ21="X",1,0))</f>
        <v>0</v>
      </c>
      <c r="AER18">
        <f>IF(SUM(Dissimilarity!AER21)&gt;0,1,IF(Dissimilarity!AER21="X",1,0))</f>
        <v>0</v>
      </c>
      <c r="AES18">
        <f>IF(SUM(Dissimilarity!AES21)&gt;0,1,IF(Dissimilarity!AES21="X",1,0))</f>
        <v>0</v>
      </c>
      <c r="AET18">
        <f>IF(SUM(Dissimilarity!AET21)&gt;0,1,IF(Dissimilarity!AET21="X",1,0))</f>
        <v>0</v>
      </c>
      <c r="AEU18">
        <f>IF(SUM(Dissimilarity!AEU21)&gt;0,1,IF(Dissimilarity!AEU21="X",1,0))</f>
        <v>0</v>
      </c>
      <c r="AEV18">
        <f>IF(SUM(Dissimilarity!AEV21)&gt;0,1,IF(Dissimilarity!AEV21="X",1,0))</f>
        <v>0</v>
      </c>
      <c r="AEW18">
        <f>IF(SUM(Dissimilarity!AEW21)&gt;0,1,IF(Dissimilarity!AEW21="X",1,0))</f>
        <v>0</v>
      </c>
      <c r="AEX18">
        <f>IF(SUM(Dissimilarity!AEX21)&gt;0,1,IF(Dissimilarity!AEX21="X",1,0))</f>
        <v>0</v>
      </c>
      <c r="AEY18">
        <f>IF(SUM(Dissimilarity!AEY21)&gt;0,1,IF(Dissimilarity!AEY21="X",1,0))</f>
        <v>0</v>
      </c>
      <c r="AEZ18">
        <f>IF(SUM(Dissimilarity!AEZ21)&gt;0,1,IF(Dissimilarity!AEZ21="X",1,0))</f>
        <v>0</v>
      </c>
      <c r="AFA18">
        <f>IF(SUM(Dissimilarity!AFA21)&gt;0,1,IF(Dissimilarity!AFA21="X",1,0))</f>
        <v>0</v>
      </c>
      <c r="AFB18">
        <f>IF(SUM(Dissimilarity!AFB21)&gt;0,1,IF(Dissimilarity!AFB21="X",1,0))</f>
        <v>0</v>
      </c>
      <c r="AFC18">
        <f>IF(SUM(Dissimilarity!AFC21)&gt;0,1,IF(Dissimilarity!AFC21="X",1,0))</f>
        <v>0</v>
      </c>
      <c r="AFD18">
        <f>IF(SUM(Dissimilarity!AFD21)&gt;0,1,IF(Dissimilarity!AFD21="X",1,0))</f>
        <v>0</v>
      </c>
      <c r="AFE18">
        <f>IF(SUM(Dissimilarity!AFE21)&gt;0,1,IF(Dissimilarity!AFE21="X",1,0))</f>
        <v>0</v>
      </c>
      <c r="AFF18">
        <f>IF(SUM(Dissimilarity!AFF21)&gt;0,1,IF(Dissimilarity!AFF21="X",1,0))</f>
        <v>0</v>
      </c>
      <c r="AFG18">
        <f>IF(SUM(Dissimilarity!AFG21)&gt;0,1,IF(Dissimilarity!AFG21="X",1,0))</f>
        <v>0</v>
      </c>
      <c r="AFH18">
        <f>IF(SUM(Dissimilarity!AFH21)&gt;0,1,IF(Dissimilarity!AFH21="X",1,0))</f>
        <v>0</v>
      </c>
      <c r="AFI18">
        <f>IF(SUM(Dissimilarity!AFI21)&gt;0,1,IF(Dissimilarity!AFI21="X",1,0))</f>
        <v>0</v>
      </c>
      <c r="AFJ18">
        <f>IF(SUM(Dissimilarity!AFJ21)&gt;0,1,IF(Dissimilarity!AFJ21="X",1,0))</f>
        <v>0</v>
      </c>
      <c r="AFK18">
        <f>IF(SUM(Dissimilarity!AFK21)&gt;0,1,IF(Dissimilarity!AFK21="X",1,0))</f>
        <v>0</v>
      </c>
      <c r="AFL18">
        <f>IF(SUM(Dissimilarity!AFL21)&gt;0,1,IF(Dissimilarity!AFL21="X",1,0))</f>
        <v>0</v>
      </c>
      <c r="AFM18">
        <f>IF(SUM(Dissimilarity!AFM21)&gt;0,1,IF(Dissimilarity!AFM21="X",1,0))</f>
        <v>0</v>
      </c>
      <c r="AFN18">
        <f>IF(SUM(Dissimilarity!AFN21)&gt;0,1,IF(Dissimilarity!AFN21="X",1,0))</f>
        <v>0</v>
      </c>
      <c r="AFO18">
        <f>IF(SUM(Dissimilarity!AFO21)&gt;0,1,IF(Dissimilarity!AFO21="X",1,0))</f>
        <v>0</v>
      </c>
      <c r="AFP18">
        <f>IF(SUM(Dissimilarity!AFP21)&gt;0,1,IF(Dissimilarity!AFP21="X",1,0))</f>
        <v>0</v>
      </c>
      <c r="AFQ18">
        <f>IF(SUM(Dissimilarity!AFQ21)&gt;0,1,IF(Dissimilarity!AFQ21="X",1,0))</f>
        <v>0</v>
      </c>
      <c r="AFR18">
        <f>IF(SUM(Dissimilarity!AFR21)&gt;0,1,IF(Dissimilarity!AFR21="X",1,0))</f>
        <v>0</v>
      </c>
      <c r="AFS18">
        <f>IF(SUM(Dissimilarity!AFS21)&gt;0,1,IF(Dissimilarity!AFS21="X",1,0))</f>
        <v>0</v>
      </c>
      <c r="AFT18">
        <f>IF(SUM(Dissimilarity!AFT21)&gt;0,1,IF(Dissimilarity!AFT21="X",1,0))</f>
        <v>0</v>
      </c>
      <c r="AFU18">
        <f>IF(SUM(Dissimilarity!AFU21)&gt;0,1,IF(Dissimilarity!AFU21="X",1,0))</f>
        <v>0</v>
      </c>
      <c r="AFV18">
        <f>IF(SUM(Dissimilarity!AFV21)&gt;0,1,IF(Dissimilarity!AFV21="X",1,0))</f>
        <v>0</v>
      </c>
      <c r="AFW18">
        <f>IF(SUM(Dissimilarity!AFW21)&gt;0,1,IF(Dissimilarity!AFW21="X",1,0))</f>
        <v>0</v>
      </c>
      <c r="AFX18">
        <f>IF(SUM(Dissimilarity!AFX21)&gt;0,1,IF(Dissimilarity!AFX21="X",1,0))</f>
        <v>0</v>
      </c>
      <c r="AFY18">
        <f>IF(SUM(Dissimilarity!AFY21)&gt;0,1,IF(Dissimilarity!AFY21="X",1,0))</f>
        <v>0</v>
      </c>
      <c r="AFZ18">
        <f>IF(SUM(Dissimilarity!AFZ21)&gt;0,1,IF(Dissimilarity!AFZ21="X",1,0))</f>
        <v>0</v>
      </c>
      <c r="AGA18">
        <f>IF(SUM(Dissimilarity!AGA21)&gt;0,1,IF(Dissimilarity!AGA21="X",1,0))</f>
        <v>0</v>
      </c>
      <c r="AGB18">
        <f>IF(SUM(Dissimilarity!AGB21)&gt;0,1,IF(Dissimilarity!AGB21="X",1,0))</f>
        <v>0</v>
      </c>
      <c r="AGC18">
        <f>IF(SUM(Dissimilarity!AGC21)&gt;0,1,IF(Dissimilarity!AGC21="X",1,0))</f>
        <v>0</v>
      </c>
      <c r="AGD18">
        <f>IF(SUM(Dissimilarity!AGD21)&gt;0,1,IF(Dissimilarity!AGD21="X",1,0))</f>
        <v>0</v>
      </c>
      <c r="AGE18">
        <f>IF(SUM(Dissimilarity!AGE21)&gt;0,1,IF(Dissimilarity!AGE21="X",1,0))</f>
        <v>0</v>
      </c>
      <c r="AGF18">
        <f>IF(SUM(Dissimilarity!AGF21)&gt;0,1,IF(Dissimilarity!AGF21="X",1,0))</f>
        <v>0</v>
      </c>
      <c r="AGG18">
        <f>IF(SUM(Dissimilarity!AGG21)&gt;0,1,IF(Dissimilarity!AGG21="X",1,0))</f>
        <v>0</v>
      </c>
      <c r="AGH18">
        <f>IF(SUM(Dissimilarity!AGH21)&gt;0,1,IF(Dissimilarity!AGH21="X",1,0))</f>
        <v>0</v>
      </c>
      <c r="AGI18">
        <f>IF(SUM(Dissimilarity!AGI21)&gt;0,1,IF(Dissimilarity!AGI21="X",1,0))</f>
        <v>0</v>
      </c>
      <c r="AGJ18">
        <f>IF(SUM(Dissimilarity!AGJ21)&gt;0,1,IF(Dissimilarity!AGJ21="X",1,0))</f>
        <v>0</v>
      </c>
      <c r="AGK18">
        <f>IF(SUM(Dissimilarity!AGK21)&gt;0,1,IF(Dissimilarity!AGK21="X",1,0))</f>
        <v>0</v>
      </c>
      <c r="AGL18">
        <f>IF(SUM(Dissimilarity!AGL21)&gt;0,1,IF(Dissimilarity!AGL21="X",1,0))</f>
        <v>0</v>
      </c>
      <c r="AGM18">
        <f>IF(SUM(Dissimilarity!AGM21)&gt;0,1,IF(Dissimilarity!AGM21="X",1,0))</f>
        <v>0</v>
      </c>
      <c r="AGN18">
        <f>IF(SUM(Dissimilarity!AGN21)&gt;0,1,IF(Dissimilarity!AGN21="X",1,0))</f>
        <v>0</v>
      </c>
      <c r="AGO18">
        <f>IF(SUM(Dissimilarity!AGO21)&gt;0,1,IF(Dissimilarity!AGO21="X",1,0))</f>
        <v>0</v>
      </c>
      <c r="AGP18">
        <f>IF(SUM(Dissimilarity!AGP21)&gt;0,1,IF(Dissimilarity!AGP21="X",1,0))</f>
        <v>0</v>
      </c>
      <c r="AGQ18">
        <f>IF(SUM(Dissimilarity!AGQ21)&gt;0,1,IF(Dissimilarity!AGQ21="X",1,0))</f>
        <v>0</v>
      </c>
      <c r="AGR18">
        <f>IF(SUM(Dissimilarity!AGR21)&gt;0,1,IF(Dissimilarity!AGR21="X",1,0))</f>
        <v>0</v>
      </c>
      <c r="AGS18">
        <f>IF(SUM(Dissimilarity!AGS21)&gt;0,1,IF(Dissimilarity!AGS21="X",1,0))</f>
        <v>0</v>
      </c>
      <c r="AGT18">
        <f>IF(SUM(Dissimilarity!AGT21)&gt;0,1,IF(Dissimilarity!AGT21="X",1,0))</f>
        <v>0</v>
      </c>
      <c r="AGU18">
        <f>IF(SUM(Dissimilarity!AGU21)&gt;0,1,IF(Dissimilarity!AGU21="X",1,0))</f>
        <v>0</v>
      </c>
      <c r="AGV18">
        <f>IF(SUM(Dissimilarity!AGV21)&gt;0,1,IF(Dissimilarity!AGV21="X",1,0))</f>
        <v>0</v>
      </c>
      <c r="AGW18">
        <f>IF(SUM(Dissimilarity!AGW21)&gt;0,1,IF(Dissimilarity!AGW21="X",1,0))</f>
        <v>0</v>
      </c>
      <c r="AGX18">
        <f>IF(SUM(Dissimilarity!AGX21)&gt;0,1,IF(Dissimilarity!AGX21="X",1,0))</f>
        <v>0</v>
      </c>
      <c r="AGY18">
        <f>IF(SUM(Dissimilarity!AGY21)&gt;0,1,IF(Dissimilarity!AGY21="X",1,0))</f>
        <v>0</v>
      </c>
      <c r="AGZ18">
        <f>IF(SUM(Dissimilarity!AGZ21)&gt;0,1,IF(Dissimilarity!AGZ21="X",1,0))</f>
        <v>0</v>
      </c>
      <c r="AHA18">
        <f>IF(SUM(Dissimilarity!AHA21)&gt;0,1,IF(Dissimilarity!AHA21="X",1,0))</f>
        <v>0</v>
      </c>
      <c r="AHB18">
        <f>IF(SUM(Dissimilarity!AHB21)&gt;0,1,IF(Dissimilarity!AHB21="X",1,0))</f>
        <v>0</v>
      </c>
      <c r="AHC18">
        <f>IF(SUM(Dissimilarity!AHC21)&gt;0,1,IF(Dissimilarity!AHC21="X",1,0))</f>
        <v>0</v>
      </c>
      <c r="AHD18">
        <f>IF(SUM(Dissimilarity!AHD21)&gt;0,1,IF(Dissimilarity!AHD21="X",1,0))</f>
        <v>1</v>
      </c>
      <c r="AHE18">
        <f>IF(SUM(Dissimilarity!AHE21)&gt;0,1,IF(Dissimilarity!AHE21="X",1,0))</f>
        <v>0</v>
      </c>
      <c r="AHF18">
        <f>IF(SUM(Dissimilarity!AHF21)&gt;0,1,IF(Dissimilarity!AHF21="X",1,0))</f>
        <v>0</v>
      </c>
      <c r="AHG18">
        <f>IF(SUM(Dissimilarity!AHG21)&gt;0,1,IF(Dissimilarity!AHG21="X",1,0))</f>
        <v>0</v>
      </c>
      <c r="AHH18">
        <f>IF(SUM(Dissimilarity!AHH21)&gt;0,1,IF(Dissimilarity!AHH21="X",1,0))</f>
        <v>0</v>
      </c>
      <c r="AHI18">
        <f>IF(SUM(Dissimilarity!AHI21)&gt;0,1,IF(Dissimilarity!AHI21="X",1,0))</f>
        <v>0</v>
      </c>
      <c r="AHJ18">
        <f>IF(SUM(Dissimilarity!AHJ21)&gt;0,1,IF(Dissimilarity!AHJ21="X",1,0))</f>
        <v>0</v>
      </c>
      <c r="AHK18">
        <f>IF(SUM(Dissimilarity!AHK21)&gt;0,1,IF(Dissimilarity!AHK21="X",1,0))</f>
        <v>0</v>
      </c>
      <c r="AHL18">
        <f>IF(SUM(Dissimilarity!AHL21)&gt;0,1,IF(Dissimilarity!AHL21="X",1,0))</f>
        <v>0</v>
      </c>
      <c r="AHM18">
        <f>IF(SUM(Dissimilarity!AHM21)&gt;0,1,IF(Dissimilarity!AHM21="X",1,0))</f>
        <v>0</v>
      </c>
      <c r="AHN18">
        <f>IF(SUM(Dissimilarity!AHN21)&gt;0,1,IF(Dissimilarity!AHN21="X",1,0))</f>
        <v>0</v>
      </c>
      <c r="AHO18">
        <f>IF(SUM(Dissimilarity!AHO21)&gt;0,1,IF(Dissimilarity!AHO21="X",1,0))</f>
        <v>0</v>
      </c>
      <c r="AHP18">
        <f>IF(SUM(Dissimilarity!AHP21)&gt;0,1,IF(Dissimilarity!AHP21="X",1,0))</f>
        <v>0</v>
      </c>
      <c r="AHQ18">
        <f>IF(SUM(Dissimilarity!AHQ21)&gt;0,1,IF(Dissimilarity!AHQ21="X",1,0))</f>
        <v>0</v>
      </c>
      <c r="AHR18">
        <f>IF(SUM(Dissimilarity!AHR21)&gt;0,1,IF(Dissimilarity!AHR21="X",1,0))</f>
        <v>0</v>
      </c>
      <c r="AHS18">
        <f>IF(SUM(Dissimilarity!AHS21)&gt;0,1,IF(Dissimilarity!AHS21="X",1,0))</f>
        <v>0</v>
      </c>
      <c r="AHT18">
        <f>IF(SUM(Dissimilarity!AHT21)&gt;0,1,IF(Dissimilarity!AHT21="X",1,0))</f>
        <v>0</v>
      </c>
      <c r="AHU18">
        <f>IF(SUM(Dissimilarity!AHU21)&gt;0,1,IF(Dissimilarity!AHU21="X",1,0))</f>
        <v>0</v>
      </c>
      <c r="AHV18">
        <f>IF(SUM(Dissimilarity!AHV21)&gt;0,1,IF(Dissimilarity!AHV21="X",1,0))</f>
        <v>0</v>
      </c>
      <c r="AHW18">
        <f>IF(SUM(Dissimilarity!AHW21)&gt;0,1,IF(Dissimilarity!AHW21="X",1,0))</f>
        <v>0</v>
      </c>
      <c r="AHX18">
        <f>IF(SUM(Dissimilarity!AHX21)&gt;0,1,IF(Dissimilarity!AHX21="X",1,0))</f>
        <v>0</v>
      </c>
      <c r="AHY18">
        <f>IF(SUM(Dissimilarity!AHY21)&gt;0,1,IF(Dissimilarity!AHY21="X",1,0))</f>
        <v>0</v>
      </c>
      <c r="AHZ18">
        <f>IF(SUM(Dissimilarity!AHZ21)&gt;0,1,IF(Dissimilarity!AHZ21="X",1,0))</f>
        <v>0</v>
      </c>
      <c r="AIA18">
        <f>IF(SUM(Dissimilarity!AIA21)&gt;0,1,IF(Dissimilarity!AIA21="X",1,0))</f>
        <v>0</v>
      </c>
      <c r="AIB18">
        <f>IF(SUM(Dissimilarity!AIB21)&gt;0,1,IF(Dissimilarity!AIB21="X",1,0))</f>
        <v>0</v>
      </c>
      <c r="AIC18">
        <f>IF(SUM(Dissimilarity!AIC21)&gt;0,1,IF(Dissimilarity!AIC21="X",1,0))</f>
        <v>0</v>
      </c>
      <c r="AID18">
        <f>IF(SUM(Dissimilarity!AID21)&gt;0,1,IF(Dissimilarity!AID21="X",1,0))</f>
        <v>0</v>
      </c>
      <c r="AIE18">
        <f>IF(SUM(Dissimilarity!AIE21)&gt;0,1,IF(Dissimilarity!AIE21="X",1,0))</f>
        <v>0</v>
      </c>
      <c r="AIF18">
        <f>IF(SUM(Dissimilarity!AIF21)&gt;0,1,IF(Dissimilarity!AIF21="X",1,0))</f>
        <v>0</v>
      </c>
      <c r="AIG18">
        <f>IF(SUM(Dissimilarity!AIG21)&gt;0,1,IF(Dissimilarity!AIG21="X",1,0))</f>
        <v>0</v>
      </c>
      <c r="AIH18">
        <f>IF(SUM(Dissimilarity!AIH21)&gt;0,1,IF(Dissimilarity!AIH21="X",1,0))</f>
        <v>0</v>
      </c>
      <c r="AII18">
        <f>IF(SUM(Dissimilarity!AII21)&gt;0,1,IF(Dissimilarity!AII21="X",1,0))</f>
        <v>0</v>
      </c>
      <c r="AIJ18">
        <f>IF(SUM(Dissimilarity!AIJ21)&gt;0,1,IF(Dissimilarity!AIJ21="X",1,0))</f>
        <v>0</v>
      </c>
      <c r="AIK18">
        <f>IF(SUM(Dissimilarity!AIK21)&gt;0,1,IF(Dissimilarity!AIK21="X",1,0))</f>
        <v>0</v>
      </c>
      <c r="AIL18">
        <f>IF(SUM(Dissimilarity!AIL21)&gt;0,1,IF(Dissimilarity!AIL21="X",1,0))</f>
        <v>0</v>
      </c>
      <c r="AIM18">
        <f>IF(SUM(Dissimilarity!AIM21)&gt;0,1,IF(Dissimilarity!AIM21="X",1,0))</f>
        <v>0</v>
      </c>
      <c r="AIN18">
        <f>IF(SUM(Dissimilarity!AIN21)&gt;0,1,IF(Dissimilarity!AIN21="X",1,0))</f>
        <v>0</v>
      </c>
      <c r="AIO18">
        <f>IF(SUM(Dissimilarity!AIO21)&gt;0,1,IF(Dissimilarity!AIO21="X",1,0))</f>
        <v>0</v>
      </c>
      <c r="AIP18">
        <f>IF(SUM(Dissimilarity!AIP21)&gt;0,1,IF(Dissimilarity!AIP21="X",1,0))</f>
        <v>0</v>
      </c>
      <c r="AIQ18">
        <f>IF(SUM(Dissimilarity!AIQ21)&gt;0,1,IF(Dissimilarity!AIQ21="X",1,0))</f>
        <v>0</v>
      </c>
      <c r="AIR18">
        <f>IF(SUM(Dissimilarity!AIR21)&gt;0,1,IF(Dissimilarity!AIR21="X",1,0))</f>
        <v>0</v>
      </c>
      <c r="AIS18">
        <f>IF(SUM(Dissimilarity!AIS21)&gt;0,1,IF(Dissimilarity!AIS21="X",1,0))</f>
        <v>0</v>
      </c>
      <c r="AIT18">
        <f>IF(SUM(Dissimilarity!AIT21)&gt;0,1,IF(Dissimilarity!AIT21="X",1,0))</f>
        <v>0</v>
      </c>
      <c r="AIU18">
        <f>IF(SUM(Dissimilarity!AIU21)&gt;0,1,IF(Dissimilarity!AIU21="X",1,0))</f>
        <v>0</v>
      </c>
      <c r="AIV18">
        <f>IF(SUM(Dissimilarity!AIV21)&gt;0,1,IF(Dissimilarity!AIV21="X",1,0))</f>
        <v>0</v>
      </c>
      <c r="AIW18">
        <f>IF(SUM(Dissimilarity!AIW21)&gt;0,1,IF(Dissimilarity!AIW21="X",1,0))</f>
        <v>0</v>
      </c>
      <c r="AIX18">
        <f>IF(SUM(Dissimilarity!AIX21)&gt;0,1,IF(Dissimilarity!AIX21="X",1,0))</f>
        <v>0</v>
      </c>
      <c r="AIY18">
        <f>IF(SUM(Dissimilarity!AIY21)&gt;0,1,IF(Dissimilarity!AIY21="X",1,0))</f>
        <v>0</v>
      </c>
      <c r="AIZ18">
        <f>IF(SUM(Dissimilarity!AIZ21)&gt;0,1,IF(Dissimilarity!AIZ21="X",1,0))</f>
        <v>0</v>
      </c>
      <c r="AJA18">
        <f>IF(SUM(Dissimilarity!AJA21)&gt;0,1,IF(Dissimilarity!AJA21="X",1,0))</f>
        <v>1</v>
      </c>
      <c r="AJB18">
        <f>IF(SUM(Dissimilarity!AJB21)&gt;0,1,IF(Dissimilarity!AJB21="X",1,0))</f>
        <v>0</v>
      </c>
      <c r="AJC18">
        <f>IF(SUM(Dissimilarity!AJC21)&gt;0,1,IF(Dissimilarity!AJC21="X",1,0))</f>
        <v>1</v>
      </c>
      <c r="AJD18">
        <f>IF(SUM(Dissimilarity!AJD21)&gt;0,1,IF(Dissimilarity!AJD21="X",1,0))</f>
        <v>0</v>
      </c>
      <c r="AJE18">
        <f>IF(SUM(Dissimilarity!AJE21)&gt;0,1,IF(Dissimilarity!AJE21="X",1,0))</f>
        <v>0</v>
      </c>
      <c r="AJF18">
        <f>IF(SUM(Dissimilarity!AJF21)&gt;0,1,IF(Dissimilarity!AJF21="X",1,0))</f>
        <v>1</v>
      </c>
      <c r="AJG18">
        <f>IF(SUM(Dissimilarity!AJG21)&gt;0,1,IF(Dissimilarity!AJG21="X",1,0))</f>
        <v>0</v>
      </c>
      <c r="AJH18">
        <f>IF(SUM(Dissimilarity!AJH21)&gt;0,1,IF(Dissimilarity!AJH21="X",1,0))</f>
        <v>0</v>
      </c>
      <c r="AJI18">
        <f>IF(SUM(Dissimilarity!AJI21)&gt;0,1,IF(Dissimilarity!AJI21="X",1,0))</f>
        <v>1</v>
      </c>
      <c r="AJJ18">
        <f>IF(SUM(Dissimilarity!AJJ21)&gt;0,1,IF(Dissimilarity!AJJ21="X",1,0))</f>
        <v>0</v>
      </c>
      <c r="AJK18">
        <f>IF(SUM(Dissimilarity!AJK21)&gt;0,1,IF(Dissimilarity!AJK21="X",1,0))</f>
        <v>0</v>
      </c>
      <c r="AJL18">
        <f>IF(SUM(Dissimilarity!AJL21)&gt;0,1,IF(Dissimilarity!AJL21="X",1,0))</f>
        <v>0</v>
      </c>
      <c r="AJM18">
        <f>IF(SUM(Dissimilarity!AJM21)&gt;0,1,IF(Dissimilarity!AJM21="X",1,0))</f>
        <v>0</v>
      </c>
      <c r="AJN18">
        <f>IF(SUM(Dissimilarity!AJN21)&gt;0,1,IF(Dissimilarity!AJN21="X",1,0))</f>
        <v>0</v>
      </c>
      <c r="AJO18">
        <f>IF(SUM(Dissimilarity!AJO21)&gt;0,1,IF(Dissimilarity!AJO21="X",1,0))</f>
        <v>0</v>
      </c>
      <c r="AJP18">
        <f>IF(SUM(Dissimilarity!AJP21)&gt;0,1,IF(Dissimilarity!AJP21="X",1,0))</f>
        <v>0</v>
      </c>
      <c r="AJQ18">
        <f>IF(SUM(Dissimilarity!AJQ21)&gt;0,1,IF(Dissimilarity!AJQ21="X",1,0))</f>
        <v>0</v>
      </c>
      <c r="AJR18">
        <f>IF(SUM(Dissimilarity!AJR21)&gt;0,1,IF(Dissimilarity!AJR21="X",1,0))</f>
        <v>0</v>
      </c>
      <c r="AJS18">
        <f>IF(SUM(Dissimilarity!AJS21)&gt;0,1,IF(Dissimilarity!AJS21="X",1,0))</f>
        <v>0</v>
      </c>
      <c r="AJT18">
        <f>IF(SUM(Dissimilarity!AJT21)&gt;0,1,IF(Dissimilarity!AJT21="X",1,0))</f>
        <v>0</v>
      </c>
      <c r="AJU18">
        <f>IF(SUM(Dissimilarity!AJU21)&gt;0,1,IF(Dissimilarity!AJU21="X",1,0))</f>
        <v>0</v>
      </c>
      <c r="AJV18">
        <f>IF(SUM(Dissimilarity!AJV21)&gt;0,1,IF(Dissimilarity!AJV21="X",1,0))</f>
        <v>0</v>
      </c>
      <c r="AJW18">
        <f>IF(SUM(Dissimilarity!AJW21)&gt;0,1,IF(Dissimilarity!AJW21="X",1,0))</f>
        <v>0</v>
      </c>
      <c r="AJX18">
        <f>IF(SUM(Dissimilarity!AJX21)&gt;0,1,IF(Dissimilarity!AJX21="X",1,0))</f>
        <v>0</v>
      </c>
      <c r="AJY18">
        <f>IF(SUM(Dissimilarity!AJY21)&gt;0,1,IF(Dissimilarity!AJY21="X",1,0))</f>
        <v>0</v>
      </c>
      <c r="AJZ18">
        <f>IF(SUM(Dissimilarity!AJZ21)&gt;0,1,IF(Dissimilarity!AJZ21="X",1,0))</f>
        <v>0</v>
      </c>
      <c r="AKA18">
        <f>IF(SUM(Dissimilarity!AKA21)&gt;0,1,IF(Dissimilarity!AKA21="X",1,0))</f>
        <v>0</v>
      </c>
      <c r="AKB18">
        <f>IF(SUM(Dissimilarity!AKB21)&gt;0,1,IF(Dissimilarity!AKB21="X",1,0))</f>
        <v>0</v>
      </c>
      <c r="AKC18">
        <f>IF(SUM(Dissimilarity!AKC21)&gt;0,1,IF(Dissimilarity!AKC21="X",1,0))</f>
        <v>0</v>
      </c>
      <c r="AKD18">
        <f>IF(SUM(Dissimilarity!AKD21)&gt;0,1,IF(Dissimilarity!AKD21="X",1,0))</f>
        <v>0</v>
      </c>
      <c r="AKE18">
        <f>IF(SUM(Dissimilarity!AKE21)&gt;0,1,IF(Dissimilarity!AKE21="X",1,0))</f>
        <v>0</v>
      </c>
      <c r="AKF18">
        <f>IF(SUM(Dissimilarity!AKF21)&gt;0,1,IF(Dissimilarity!AKF21="X",1,0))</f>
        <v>0</v>
      </c>
      <c r="AKG18">
        <f>IF(SUM(Dissimilarity!AKG21)&gt;0,1,IF(Dissimilarity!AKG21="X",1,0))</f>
        <v>0</v>
      </c>
      <c r="AKH18">
        <f>IF(SUM(Dissimilarity!AKH21)&gt;0,1,IF(Dissimilarity!AKH21="X",1,0))</f>
        <v>0</v>
      </c>
      <c r="AKI18">
        <f>IF(SUM(Dissimilarity!AKI21)&gt;0,1,IF(Dissimilarity!AKI21="X",1,0))</f>
        <v>0</v>
      </c>
      <c r="AKJ18">
        <f>IF(SUM(Dissimilarity!AKJ21)&gt;0,1,IF(Dissimilarity!AKJ21="X",1,0))</f>
        <v>0</v>
      </c>
      <c r="AKK18">
        <f>IF(SUM(Dissimilarity!AKK21)&gt;0,1,IF(Dissimilarity!AKK21="X",1,0))</f>
        <v>0</v>
      </c>
      <c r="AKL18">
        <f>IF(SUM(Dissimilarity!AKL21)&gt;0,1,IF(Dissimilarity!AKL21="X",1,0))</f>
        <v>0</v>
      </c>
      <c r="AKM18">
        <f>IF(SUM(Dissimilarity!AKM21)&gt;0,1,IF(Dissimilarity!AKM21="X",1,0))</f>
        <v>0</v>
      </c>
      <c r="AKN18">
        <f>IF(SUM(Dissimilarity!AKN21)&gt;0,1,IF(Dissimilarity!AKN21="X",1,0))</f>
        <v>0</v>
      </c>
      <c r="AKO18">
        <f>IF(SUM(Dissimilarity!AKO21)&gt;0,1,IF(Dissimilarity!AKO21="X",1,0))</f>
        <v>1</v>
      </c>
      <c r="AKP18">
        <f>IF(SUM(Dissimilarity!AKP21)&gt;0,1,IF(Dissimilarity!AKP21="X",1,0))</f>
        <v>0</v>
      </c>
      <c r="AKQ18">
        <f>IF(SUM(Dissimilarity!AKQ21)&gt;0,1,IF(Dissimilarity!AKQ21="X",1,0))</f>
        <v>0</v>
      </c>
      <c r="AKR18">
        <f>IF(SUM(Dissimilarity!AKR21)&gt;0,1,IF(Dissimilarity!AKR21="X",1,0))</f>
        <v>0</v>
      </c>
      <c r="AKS18">
        <f>IF(SUM(Dissimilarity!AKS21)&gt;0,1,IF(Dissimilarity!AKS21="X",1,0))</f>
        <v>0</v>
      </c>
      <c r="AKT18">
        <f>IF(SUM(Dissimilarity!AKT21)&gt;0,1,IF(Dissimilarity!AKT21="X",1,0))</f>
        <v>0</v>
      </c>
    </row>
    <row r="19" spans="1:982" x14ac:dyDescent="0.3">
      <c r="A19" t="str">
        <f>Dissimilarity!A22</f>
        <v>N-Pindos</v>
      </c>
      <c r="B19">
        <f>IF(SUM(Dissimilarity!B22)&gt;0,1,IF(Dissimilarity!B22="X",1,0))</f>
        <v>0</v>
      </c>
      <c r="C19">
        <f>IF(SUM(Dissimilarity!C22)&gt;0,1,IF(Dissimilarity!C22="X",1,0))</f>
        <v>0</v>
      </c>
      <c r="D19">
        <f>IF(SUM(Dissimilarity!D22)&gt;0,1,IF(Dissimilarity!D22="X",1,0))</f>
        <v>1</v>
      </c>
      <c r="E19">
        <f>IF(SUM(Dissimilarity!E22)&gt;0,1,IF(Dissimilarity!E22="X",1,0))</f>
        <v>0</v>
      </c>
      <c r="F19">
        <f>IF(SUM(Dissimilarity!F22)&gt;0,1,IF(Dissimilarity!F22="X",1,0))</f>
        <v>0</v>
      </c>
      <c r="G19">
        <f>IF(SUM(Dissimilarity!G22)&gt;0,1,IF(Dissimilarity!G22="X",1,0))</f>
        <v>0</v>
      </c>
      <c r="H19">
        <f>IF(SUM(Dissimilarity!H22)&gt;0,1,IF(Dissimilarity!H22="X",1,0))</f>
        <v>0</v>
      </c>
      <c r="I19">
        <f>IF(SUM(Dissimilarity!I22)&gt;0,1,IF(Dissimilarity!I22="X",1,0))</f>
        <v>0</v>
      </c>
      <c r="J19">
        <f>IF(SUM(Dissimilarity!J22)&gt;0,1,IF(Dissimilarity!J22="X",1,0))</f>
        <v>0</v>
      </c>
      <c r="K19">
        <f>IF(SUM(Dissimilarity!K22)&gt;0,1,IF(Dissimilarity!K22="X",1,0))</f>
        <v>0</v>
      </c>
      <c r="L19">
        <f>IF(SUM(Dissimilarity!L22)&gt;0,1,IF(Dissimilarity!L22="X",1,0))</f>
        <v>0</v>
      </c>
      <c r="M19">
        <f>IF(SUM(Dissimilarity!M22)&gt;0,1,IF(Dissimilarity!M22="X",1,0))</f>
        <v>1</v>
      </c>
      <c r="N19">
        <f>IF(SUM(Dissimilarity!N22)&gt;0,1,IF(Dissimilarity!N22="X",1,0))</f>
        <v>0</v>
      </c>
      <c r="O19">
        <f>IF(SUM(Dissimilarity!O22)&gt;0,1,IF(Dissimilarity!O22="X",1,0))</f>
        <v>0</v>
      </c>
      <c r="P19">
        <f>IF(SUM(Dissimilarity!P22)&gt;0,1,IF(Dissimilarity!P22="X",1,0))</f>
        <v>0</v>
      </c>
      <c r="Q19">
        <f>IF(SUM(Dissimilarity!Q22)&gt;0,1,IF(Dissimilarity!Q22="X",1,0))</f>
        <v>0</v>
      </c>
      <c r="R19">
        <f>IF(SUM(Dissimilarity!R22)&gt;0,1,IF(Dissimilarity!R22="X",1,0))</f>
        <v>0</v>
      </c>
      <c r="S19">
        <f>IF(SUM(Dissimilarity!S22)&gt;0,1,IF(Dissimilarity!S22="X",1,0))</f>
        <v>0</v>
      </c>
      <c r="T19">
        <f>IF(SUM(Dissimilarity!T22)&gt;0,1,IF(Dissimilarity!T22="X",1,0))</f>
        <v>1</v>
      </c>
      <c r="U19">
        <f>IF(SUM(Dissimilarity!U22)&gt;0,1,IF(Dissimilarity!U22="X",1,0))</f>
        <v>1</v>
      </c>
      <c r="V19">
        <f>IF(SUM(Dissimilarity!V22)&gt;0,1,IF(Dissimilarity!V22="X",1,0))</f>
        <v>0</v>
      </c>
      <c r="W19">
        <f>IF(SUM(Dissimilarity!W22)&gt;0,1,IF(Dissimilarity!W22="X",1,0))</f>
        <v>0</v>
      </c>
      <c r="X19">
        <f>IF(SUM(Dissimilarity!X22)&gt;0,1,IF(Dissimilarity!X22="X",1,0))</f>
        <v>0</v>
      </c>
      <c r="Y19">
        <f>IF(SUM(Dissimilarity!Y22)&gt;0,1,IF(Dissimilarity!Y22="X",1,0))</f>
        <v>0</v>
      </c>
      <c r="Z19">
        <f>IF(SUM(Dissimilarity!Z22)&gt;0,1,IF(Dissimilarity!Z22="X",1,0))</f>
        <v>0</v>
      </c>
      <c r="AA19">
        <f>IF(SUM(Dissimilarity!AA22)&gt;0,1,IF(Dissimilarity!AA22="X",1,0))</f>
        <v>0</v>
      </c>
      <c r="AB19">
        <f>IF(SUM(Dissimilarity!AB22)&gt;0,1,IF(Dissimilarity!AB22="X",1,0))</f>
        <v>0</v>
      </c>
      <c r="AC19">
        <f>IF(SUM(Dissimilarity!AC22)&gt;0,1,IF(Dissimilarity!AC22="X",1,0))</f>
        <v>0</v>
      </c>
      <c r="AD19">
        <f>IF(SUM(Dissimilarity!AD22)&gt;0,1,IF(Dissimilarity!AD22="X",1,0))</f>
        <v>0</v>
      </c>
      <c r="AE19">
        <f>IF(SUM(Dissimilarity!AE22)&gt;0,1,IF(Dissimilarity!AE22="X",1,0))</f>
        <v>0</v>
      </c>
      <c r="AF19">
        <f>IF(SUM(Dissimilarity!AF22)&gt;0,1,IF(Dissimilarity!AF22="X",1,0))</f>
        <v>0</v>
      </c>
      <c r="AG19">
        <f>IF(SUM(Dissimilarity!AG22)&gt;0,1,IF(Dissimilarity!AG22="X",1,0))</f>
        <v>0</v>
      </c>
      <c r="AH19">
        <f>IF(SUM(Dissimilarity!AH22)&gt;0,1,IF(Dissimilarity!AH22="X",1,0))</f>
        <v>0</v>
      </c>
      <c r="AI19">
        <f>IF(SUM(Dissimilarity!AI22)&gt;0,1,IF(Dissimilarity!AI22="X",1,0))</f>
        <v>0</v>
      </c>
      <c r="AJ19">
        <f>IF(SUM(Dissimilarity!AJ22)&gt;0,1,IF(Dissimilarity!AJ22="X",1,0))</f>
        <v>0</v>
      </c>
      <c r="AK19">
        <f>IF(SUM(Dissimilarity!AK22)&gt;0,1,IF(Dissimilarity!AK22="X",1,0))</f>
        <v>0</v>
      </c>
      <c r="AL19">
        <f>IF(SUM(Dissimilarity!AL22)&gt;0,1,IF(Dissimilarity!AL22="X",1,0))</f>
        <v>0</v>
      </c>
      <c r="AM19">
        <f>IF(SUM(Dissimilarity!AM22)&gt;0,1,IF(Dissimilarity!AM22="X",1,0))</f>
        <v>0</v>
      </c>
      <c r="AN19">
        <f>IF(SUM(Dissimilarity!AN22)&gt;0,1,IF(Dissimilarity!AN22="X",1,0))</f>
        <v>0</v>
      </c>
      <c r="AO19">
        <f>IF(SUM(Dissimilarity!AO22)&gt;0,1,IF(Dissimilarity!AO22="X",1,0))</f>
        <v>0</v>
      </c>
      <c r="AP19">
        <f>IF(SUM(Dissimilarity!AP22)&gt;0,1,IF(Dissimilarity!AP22="X",1,0))</f>
        <v>0</v>
      </c>
      <c r="AQ19">
        <f>IF(SUM(Dissimilarity!AQ22)&gt;0,1,IF(Dissimilarity!AQ22="X",1,0))</f>
        <v>0</v>
      </c>
      <c r="AR19">
        <f>IF(SUM(Dissimilarity!AR22)&gt;0,1,IF(Dissimilarity!AR22="X",1,0))</f>
        <v>0</v>
      </c>
      <c r="AS19">
        <f>IF(SUM(Dissimilarity!AS22)&gt;0,1,IF(Dissimilarity!AS22="X",1,0))</f>
        <v>1</v>
      </c>
      <c r="AT19">
        <f>IF(SUM(Dissimilarity!AT22)&gt;0,1,IF(Dissimilarity!AT22="X",1,0))</f>
        <v>1</v>
      </c>
      <c r="AU19">
        <f>IF(SUM(Dissimilarity!AU22)&gt;0,1,IF(Dissimilarity!AU22="X",1,0))</f>
        <v>0</v>
      </c>
      <c r="AV19">
        <f>IF(SUM(Dissimilarity!AV22)&gt;0,1,IF(Dissimilarity!AV22="X",1,0))</f>
        <v>0</v>
      </c>
      <c r="AW19">
        <f>IF(SUM(Dissimilarity!AW22)&gt;0,1,IF(Dissimilarity!AW22="X",1,0))</f>
        <v>0</v>
      </c>
      <c r="AX19">
        <f>IF(SUM(Dissimilarity!AX22)&gt;0,1,IF(Dissimilarity!AX22="X",1,0))</f>
        <v>0</v>
      </c>
      <c r="AY19">
        <f>IF(SUM(Dissimilarity!AY22)&gt;0,1,IF(Dissimilarity!AY22="X",1,0))</f>
        <v>0</v>
      </c>
      <c r="AZ19">
        <f>IF(SUM(Dissimilarity!AZ22)&gt;0,1,IF(Dissimilarity!AZ22="X",1,0))</f>
        <v>0</v>
      </c>
      <c r="BA19">
        <f>IF(SUM(Dissimilarity!BA22)&gt;0,1,IF(Dissimilarity!BA22="X",1,0))</f>
        <v>0</v>
      </c>
      <c r="BB19">
        <f>IF(SUM(Dissimilarity!BB22)&gt;0,1,IF(Dissimilarity!BB22="X",1,0))</f>
        <v>0</v>
      </c>
      <c r="BC19">
        <f>IF(SUM(Dissimilarity!BC22)&gt;0,1,IF(Dissimilarity!BC22="X",1,0))</f>
        <v>0</v>
      </c>
      <c r="BD19">
        <f>IF(SUM(Dissimilarity!BD22)&gt;0,1,IF(Dissimilarity!BD22="X",1,0))</f>
        <v>0</v>
      </c>
      <c r="BE19">
        <f>IF(SUM(Dissimilarity!BE22)&gt;0,1,IF(Dissimilarity!BE22="X",1,0))</f>
        <v>0</v>
      </c>
      <c r="BF19">
        <f>IF(SUM(Dissimilarity!BF22)&gt;0,1,IF(Dissimilarity!BF22="X",1,0))</f>
        <v>0</v>
      </c>
      <c r="BG19">
        <f>IF(SUM(Dissimilarity!BG22)&gt;0,1,IF(Dissimilarity!BG22="X",1,0))</f>
        <v>0</v>
      </c>
      <c r="BH19">
        <f>IF(SUM(Dissimilarity!BH22)&gt;0,1,IF(Dissimilarity!BH22="X",1,0))</f>
        <v>0</v>
      </c>
      <c r="BI19">
        <f>IF(SUM(Dissimilarity!BI22)&gt;0,1,IF(Dissimilarity!BI22="X",1,0))</f>
        <v>0</v>
      </c>
      <c r="BJ19">
        <f>IF(SUM(Dissimilarity!BJ22)&gt;0,1,IF(Dissimilarity!BJ22="X",1,0))</f>
        <v>0</v>
      </c>
      <c r="BK19">
        <f>IF(SUM(Dissimilarity!BK22)&gt;0,1,IF(Dissimilarity!BK22="X",1,0))</f>
        <v>0</v>
      </c>
      <c r="BL19">
        <f>IF(SUM(Dissimilarity!BL22)&gt;0,1,IF(Dissimilarity!BL22="X",1,0))</f>
        <v>0</v>
      </c>
      <c r="BM19">
        <f>IF(SUM(Dissimilarity!BM22)&gt;0,1,IF(Dissimilarity!BM22="X",1,0))</f>
        <v>0</v>
      </c>
      <c r="BN19">
        <f>IF(SUM(Dissimilarity!BN22)&gt;0,1,IF(Dissimilarity!BN22="X",1,0))</f>
        <v>0</v>
      </c>
      <c r="BO19">
        <f>IF(SUM(Dissimilarity!BO22)&gt;0,1,IF(Dissimilarity!BO22="X",1,0))</f>
        <v>0</v>
      </c>
      <c r="BP19">
        <f>IF(SUM(Dissimilarity!BP22)&gt;0,1,IF(Dissimilarity!BP22="X",1,0))</f>
        <v>0</v>
      </c>
      <c r="BQ19">
        <f>IF(SUM(Dissimilarity!BQ22)&gt;0,1,IF(Dissimilarity!BQ22="X",1,0))</f>
        <v>0</v>
      </c>
      <c r="BR19">
        <f>IF(SUM(Dissimilarity!BR22)&gt;0,1,IF(Dissimilarity!BR22="X",1,0))</f>
        <v>0</v>
      </c>
      <c r="BS19">
        <f>IF(SUM(Dissimilarity!BS22)&gt;0,1,IF(Dissimilarity!BS22="X",1,0))</f>
        <v>0</v>
      </c>
      <c r="BT19">
        <f>IF(SUM(Dissimilarity!BT22)&gt;0,1,IF(Dissimilarity!BT22="X",1,0))</f>
        <v>0</v>
      </c>
      <c r="BU19">
        <f>IF(SUM(Dissimilarity!BU22)&gt;0,1,IF(Dissimilarity!BU22="X",1,0))</f>
        <v>0</v>
      </c>
      <c r="BV19">
        <f>IF(SUM(Dissimilarity!BV22)&gt;0,1,IF(Dissimilarity!BV22="X",1,0))</f>
        <v>0</v>
      </c>
      <c r="BW19">
        <f>IF(SUM(Dissimilarity!BW22)&gt;0,1,IF(Dissimilarity!BW22="X",1,0))</f>
        <v>0</v>
      </c>
      <c r="BX19">
        <f>IF(SUM(Dissimilarity!BX22)&gt;0,1,IF(Dissimilarity!BX22="X",1,0))</f>
        <v>0</v>
      </c>
      <c r="BY19">
        <f>IF(SUM(Dissimilarity!BY22)&gt;0,1,IF(Dissimilarity!BY22="X",1,0))</f>
        <v>0</v>
      </c>
      <c r="BZ19">
        <f>IF(SUM(Dissimilarity!BZ22)&gt;0,1,IF(Dissimilarity!BZ22="X",1,0))</f>
        <v>0</v>
      </c>
      <c r="CA19">
        <f>IF(SUM(Dissimilarity!CA22)&gt;0,1,IF(Dissimilarity!CA22="X",1,0))</f>
        <v>0</v>
      </c>
      <c r="CB19">
        <f>IF(SUM(Dissimilarity!CB22)&gt;0,1,IF(Dissimilarity!CB22="X",1,0))</f>
        <v>0</v>
      </c>
      <c r="CC19">
        <f>IF(SUM(Dissimilarity!CC22)&gt;0,1,IF(Dissimilarity!CC22="X",1,0))</f>
        <v>0</v>
      </c>
      <c r="CD19">
        <f>IF(SUM(Dissimilarity!CD22)&gt;0,1,IF(Dissimilarity!CD22="X",1,0))</f>
        <v>0</v>
      </c>
      <c r="CE19">
        <f>IF(SUM(Dissimilarity!CE22)&gt;0,1,IF(Dissimilarity!CE22="X",1,0))</f>
        <v>0</v>
      </c>
      <c r="CF19">
        <f>IF(SUM(Dissimilarity!CF22)&gt;0,1,IF(Dissimilarity!CF22="X",1,0))</f>
        <v>0</v>
      </c>
      <c r="CG19">
        <f>IF(SUM(Dissimilarity!CG22)&gt;0,1,IF(Dissimilarity!CG22="X",1,0))</f>
        <v>0</v>
      </c>
      <c r="CH19">
        <f>IF(SUM(Dissimilarity!CH22)&gt;0,1,IF(Dissimilarity!CH22="X",1,0))</f>
        <v>0</v>
      </c>
      <c r="CI19">
        <f>IF(SUM(Dissimilarity!CI22)&gt;0,1,IF(Dissimilarity!CI22="X",1,0))</f>
        <v>0</v>
      </c>
      <c r="CJ19">
        <f>IF(SUM(Dissimilarity!CJ22)&gt;0,1,IF(Dissimilarity!CJ22="X",1,0))</f>
        <v>0</v>
      </c>
      <c r="CK19">
        <f>IF(SUM(Dissimilarity!CK22)&gt;0,1,IF(Dissimilarity!CK22="X",1,0))</f>
        <v>0</v>
      </c>
      <c r="CL19">
        <f>IF(SUM(Dissimilarity!CL22)&gt;0,1,IF(Dissimilarity!CL22="X",1,0))</f>
        <v>0</v>
      </c>
      <c r="CM19">
        <f>IF(SUM(Dissimilarity!CM22)&gt;0,1,IF(Dissimilarity!CM22="X",1,0))</f>
        <v>0</v>
      </c>
      <c r="CN19">
        <f>IF(SUM(Dissimilarity!CN22)&gt;0,1,IF(Dissimilarity!CN22="X",1,0))</f>
        <v>0</v>
      </c>
      <c r="CO19">
        <f>IF(SUM(Dissimilarity!CO22)&gt;0,1,IF(Dissimilarity!CO22="X",1,0))</f>
        <v>0</v>
      </c>
      <c r="CP19">
        <f>IF(SUM(Dissimilarity!CP22)&gt;0,1,IF(Dissimilarity!CP22="X",1,0))</f>
        <v>0</v>
      </c>
      <c r="CQ19">
        <f>IF(SUM(Dissimilarity!CQ22)&gt;0,1,IF(Dissimilarity!CQ22="X",1,0))</f>
        <v>0</v>
      </c>
      <c r="CR19">
        <f>IF(SUM(Dissimilarity!CR22)&gt;0,1,IF(Dissimilarity!CR22="X",1,0))</f>
        <v>0</v>
      </c>
      <c r="CS19">
        <f>IF(SUM(Dissimilarity!CS22)&gt;0,1,IF(Dissimilarity!CS22="X",1,0))</f>
        <v>0</v>
      </c>
      <c r="CT19">
        <f>IF(SUM(Dissimilarity!CT22)&gt;0,1,IF(Dissimilarity!CT22="X",1,0))</f>
        <v>0</v>
      </c>
      <c r="CU19">
        <f>IF(SUM(Dissimilarity!CU22)&gt;0,1,IF(Dissimilarity!CU22="X",1,0))</f>
        <v>0</v>
      </c>
      <c r="CV19">
        <f>IF(SUM(Dissimilarity!CV22)&gt;0,1,IF(Dissimilarity!CV22="X",1,0))</f>
        <v>0</v>
      </c>
      <c r="CW19">
        <f>IF(SUM(Dissimilarity!CW22)&gt;0,1,IF(Dissimilarity!CW22="X",1,0))</f>
        <v>0</v>
      </c>
      <c r="CX19">
        <f>IF(SUM(Dissimilarity!CX22)&gt;0,1,IF(Dissimilarity!CX22="X",1,0))</f>
        <v>0</v>
      </c>
      <c r="CY19">
        <f>IF(SUM(Dissimilarity!CY22)&gt;0,1,IF(Dissimilarity!CY22="X",1,0))</f>
        <v>0</v>
      </c>
      <c r="CZ19">
        <f>IF(SUM(Dissimilarity!CZ22)&gt;0,1,IF(Dissimilarity!CZ22="X",1,0))</f>
        <v>0</v>
      </c>
      <c r="DA19">
        <f>IF(SUM(Dissimilarity!DA22)&gt;0,1,IF(Dissimilarity!DA22="X",1,0))</f>
        <v>0</v>
      </c>
      <c r="DB19">
        <f>IF(SUM(Dissimilarity!DB22)&gt;0,1,IF(Dissimilarity!DB22="X",1,0))</f>
        <v>0</v>
      </c>
      <c r="DC19">
        <f>IF(SUM(Dissimilarity!DC22)&gt;0,1,IF(Dissimilarity!DC22="X",1,0))</f>
        <v>0</v>
      </c>
      <c r="DD19">
        <f>IF(SUM(Dissimilarity!DD22)&gt;0,1,IF(Dissimilarity!DD22="X",1,0))</f>
        <v>0</v>
      </c>
      <c r="DE19">
        <f>IF(SUM(Dissimilarity!DE22)&gt;0,1,IF(Dissimilarity!DE22="X",1,0))</f>
        <v>0</v>
      </c>
      <c r="DF19">
        <f>IF(SUM(Dissimilarity!DF22)&gt;0,1,IF(Dissimilarity!DF22="X",1,0))</f>
        <v>0</v>
      </c>
      <c r="DG19">
        <f>IF(SUM(Dissimilarity!DG22)&gt;0,1,IF(Dissimilarity!DG22="X",1,0))</f>
        <v>0</v>
      </c>
      <c r="DH19">
        <f>IF(SUM(Dissimilarity!DH22)&gt;0,1,IF(Dissimilarity!DH22="X",1,0))</f>
        <v>0</v>
      </c>
      <c r="DI19">
        <f>IF(SUM(Dissimilarity!DI22)&gt;0,1,IF(Dissimilarity!DI22="X",1,0))</f>
        <v>0</v>
      </c>
      <c r="DJ19">
        <f>IF(SUM(Dissimilarity!DJ22)&gt;0,1,IF(Dissimilarity!DJ22="X",1,0))</f>
        <v>0</v>
      </c>
      <c r="DK19">
        <f>IF(SUM(Dissimilarity!DK22)&gt;0,1,IF(Dissimilarity!DK22="X",1,0))</f>
        <v>0</v>
      </c>
      <c r="DL19">
        <f>IF(SUM(Dissimilarity!DL22)&gt;0,1,IF(Dissimilarity!DL22="X",1,0))</f>
        <v>0</v>
      </c>
      <c r="DM19">
        <f>IF(SUM(Dissimilarity!DM22)&gt;0,1,IF(Dissimilarity!DM22="X",1,0))</f>
        <v>0</v>
      </c>
      <c r="DN19">
        <f>IF(SUM(Dissimilarity!DN22)&gt;0,1,IF(Dissimilarity!DN22="X",1,0))</f>
        <v>0</v>
      </c>
      <c r="DO19">
        <f>IF(SUM(Dissimilarity!DO22)&gt;0,1,IF(Dissimilarity!DO22="X",1,0))</f>
        <v>0</v>
      </c>
      <c r="DP19">
        <f>IF(SUM(Dissimilarity!DP22)&gt;0,1,IF(Dissimilarity!DP22="X",1,0))</f>
        <v>0</v>
      </c>
      <c r="DQ19">
        <f>IF(SUM(Dissimilarity!DQ22)&gt;0,1,IF(Dissimilarity!DQ22="X",1,0))</f>
        <v>0</v>
      </c>
      <c r="DR19">
        <f>IF(SUM(Dissimilarity!DR22)&gt;0,1,IF(Dissimilarity!DR22="X",1,0))</f>
        <v>0</v>
      </c>
      <c r="DS19">
        <f>IF(SUM(Dissimilarity!DS22)&gt;0,1,IF(Dissimilarity!DS22="X",1,0))</f>
        <v>0</v>
      </c>
      <c r="DT19">
        <f>IF(SUM(Dissimilarity!DT22)&gt;0,1,IF(Dissimilarity!DT22="X",1,0))</f>
        <v>0</v>
      </c>
      <c r="DU19">
        <f>IF(SUM(Dissimilarity!DU22)&gt;0,1,IF(Dissimilarity!DU22="X",1,0))</f>
        <v>0</v>
      </c>
      <c r="DV19">
        <f>IF(SUM(Dissimilarity!DV22)&gt;0,1,IF(Dissimilarity!DV22="X",1,0))</f>
        <v>0</v>
      </c>
      <c r="DW19">
        <f>IF(SUM(Dissimilarity!DW22)&gt;0,1,IF(Dissimilarity!DW22="X",1,0))</f>
        <v>0</v>
      </c>
      <c r="DX19">
        <f>IF(SUM(Dissimilarity!DX22)&gt;0,1,IF(Dissimilarity!DX22="X",1,0))</f>
        <v>0</v>
      </c>
      <c r="DY19">
        <f>IF(SUM(Dissimilarity!DY22)&gt;0,1,IF(Dissimilarity!DY22="X",1,0))</f>
        <v>0</v>
      </c>
      <c r="DZ19">
        <f>IF(SUM(Dissimilarity!DZ22)&gt;0,1,IF(Dissimilarity!DZ22="X",1,0))</f>
        <v>0</v>
      </c>
      <c r="EA19">
        <f>IF(SUM(Dissimilarity!EA22)&gt;0,1,IF(Dissimilarity!EA22="X",1,0))</f>
        <v>0</v>
      </c>
      <c r="EB19">
        <f>IF(SUM(Dissimilarity!EB22)&gt;0,1,IF(Dissimilarity!EB22="X",1,0))</f>
        <v>0</v>
      </c>
      <c r="EC19">
        <f>IF(SUM(Dissimilarity!EC22)&gt;0,1,IF(Dissimilarity!EC22="X",1,0))</f>
        <v>0</v>
      </c>
      <c r="ED19">
        <f>IF(SUM(Dissimilarity!ED22)&gt;0,1,IF(Dissimilarity!ED22="X",1,0))</f>
        <v>0</v>
      </c>
      <c r="EE19">
        <f>IF(SUM(Dissimilarity!EE22)&gt;0,1,IF(Dissimilarity!EE22="X",1,0))</f>
        <v>0</v>
      </c>
      <c r="EF19">
        <f>IF(SUM(Dissimilarity!EF22)&gt;0,1,IF(Dissimilarity!EF22="X",1,0))</f>
        <v>0</v>
      </c>
      <c r="EG19">
        <f>IF(SUM(Dissimilarity!EG22)&gt;0,1,IF(Dissimilarity!EG22="X",1,0))</f>
        <v>0</v>
      </c>
      <c r="EH19">
        <f>IF(SUM(Dissimilarity!EH22)&gt;0,1,IF(Dissimilarity!EH22="X",1,0))</f>
        <v>0</v>
      </c>
      <c r="EI19">
        <f>IF(SUM(Dissimilarity!EI22)&gt;0,1,IF(Dissimilarity!EI22="X",1,0))</f>
        <v>0</v>
      </c>
      <c r="EJ19">
        <f>IF(SUM(Dissimilarity!EJ22)&gt;0,1,IF(Dissimilarity!EJ22="X",1,0))</f>
        <v>0</v>
      </c>
      <c r="EK19">
        <f>IF(SUM(Dissimilarity!EK22)&gt;0,1,IF(Dissimilarity!EK22="X",1,0))</f>
        <v>0</v>
      </c>
      <c r="EL19">
        <f>IF(SUM(Dissimilarity!EL22)&gt;0,1,IF(Dissimilarity!EL22="X",1,0))</f>
        <v>0</v>
      </c>
      <c r="EM19">
        <f>IF(SUM(Dissimilarity!EM22)&gt;0,1,IF(Dissimilarity!EM22="X",1,0))</f>
        <v>0</v>
      </c>
      <c r="EN19">
        <f>IF(SUM(Dissimilarity!EN22)&gt;0,1,IF(Dissimilarity!EN22="X",1,0))</f>
        <v>0</v>
      </c>
      <c r="EO19">
        <f>IF(SUM(Dissimilarity!EO22)&gt;0,1,IF(Dissimilarity!EO22="X",1,0))</f>
        <v>0</v>
      </c>
      <c r="EP19">
        <f>IF(SUM(Dissimilarity!EP22)&gt;0,1,IF(Dissimilarity!EP22="X",1,0))</f>
        <v>0</v>
      </c>
      <c r="EQ19">
        <f>IF(SUM(Dissimilarity!EQ22)&gt;0,1,IF(Dissimilarity!EQ22="X",1,0))</f>
        <v>0</v>
      </c>
      <c r="ER19">
        <f>IF(SUM(Dissimilarity!ER22)&gt;0,1,IF(Dissimilarity!ER22="X",1,0))</f>
        <v>0</v>
      </c>
      <c r="ES19">
        <f>IF(SUM(Dissimilarity!ES22)&gt;0,1,IF(Dissimilarity!ES22="X",1,0))</f>
        <v>0</v>
      </c>
      <c r="ET19">
        <f>IF(SUM(Dissimilarity!ET22)&gt;0,1,IF(Dissimilarity!ET22="X",1,0))</f>
        <v>0</v>
      </c>
      <c r="EU19">
        <f>IF(SUM(Dissimilarity!EU22)&gt;0,1,IF(Dissimilarity!EU22="X",1,0))</f>
        <v>0</v>
      </c>
      <c r="EV19">
        <f>IF(SUM(Dissimilarity!EV22)&gt;0,1,IF(Dissimilarity!EV22="X",1,0))</f>
        <v>0</v>
      </c>
      <c r="EW19">
        <f>IF(SUM(Dissimilarity!EW22)&gt;0,1,IF(Dissimilarity!EW22="X",1,0))</f>
        <v>0</v>
      </c>
      <c r="EX19">
        <f>IF(SUM(Dissimilarity!EX22)&gt;0,1,IF(Dissimilarity!EX22="X",1,0))</f>
        <v>0</v>
      </c>
      <c r="EY19">
        <f>IF(SUM(Dissimilarity!EY22)&gt;0,1,IF(Dissimilarity!EY22="X",1,0))</f>
        <v>0</v>
      </c>
      <c r="EZ19">
        <f>IF(SUM(Dissimilarity!EZ22)&gt;0,1,IF(Dissimilarity!EZ22="X",1,0))</f>
        <v>0</v>
      </c>
      <c r="FA19">
        <f>IF(SUM(Dissimilarity!FA22)&gt;0,1,IF(Dissimilarity!FA22="X",1,0))</f>
        <v>0</v>
      </c>
      <c r="FB19">
        <f>IF(SUM(Dissimilarity!FB22)&gt;0,1,IF(Dissimilarity!FB22="X",1,0))</f>
        <v>0</v>
      </c>
      <c r="FC19">
        <f>IF(SUM(Dissimilarity!FC22)&gt;0,1,IF(Dissimilarity!FC22="X",1,0))</f>
        <v>0</v>
      </c>
      <c r="FD19">
        <f>IF(SUM(Dissimilarity!FD22)&gt;0,1,IF(Dissimilarity!FD22="X",1,0))</f>
        <v>0</v>
      </c>
      <c r="FE19">
        <f>IF(SUM(Dissimilarity!FE22)&gt;0,1,IF(Dissimilarity!FE22="X",1,0))</f>
        <v>0</v>
      </c>
      <c r="FF19">
        <f>IF(SUM(Dissimilarity!FF22)&gt;0,1,IF(Dissimilarity!FF22="X",1,0))</f>
        <v>0</v>
      </c>
      <c r="FG19">
        <f>IF(SUM(Dissimilarity!FG22)&gt;0,1,IF(Dissimilarity!FG22="X",1,0))</f>
        <v>0</v>
      </c>
      <c r="FH19">
        <f>IF(SUM(Dissimilarity!FH22)&gt;0,1,IF(Dissimilarity!FH22="X",1,0))</f>
        <v>0</v>
      </c>
      <c r="FI19">
        <f>IF(SUM(Dissimilarity!FI22)&gt;0,1,IF(Dissimilarity!FI22="X",1,0))</f>
        <v>0</v>
      </c>
      <c r="FJ19">
        <f>IF(SUM(Dissimilarity!FJ22)&gt;0,1,IF(Dissimilarity!FJ22="X",1,0))</f>
        <v>0</v>
      </c>
      <c r="FK19">
        <f>IF(SUM(Dissimilarity!FK22)&gt;0,1,IF(Dissimilarity!FK22="X",1,0))</f>
        <v>0</v>
      </c>
      <c r="FL19">
        <f>IF(SUM(Dissimilarity!FL22)&gt;0,1,IF(Dissimilarity!FL22="X",1,0))</f>
        <v>0</v>
      </c>
      <c r="FM19">
        <f>IF(SUM(Dissimilarity!FM22)&gt;0,1,IF(Dissimilarity!FM22="X",1,0))</f>
        <v>0</v>
      </c>
      <c r="FN19">
        <f>IF(SUM(Dissimilarity!FN22)&gt;0,1,IF(Dissimilarity!FN22="X",1,0))</f>
        <v>0</v>
      </c>
      <c r="FO19">
        <f>IF(SUM(Dissimilarity!FO22)&gt;0,1,IF(Dissimilarity!FO22="X",1,0))</f>
        <v>0</v>
      </c>
      <c r="FP19">
        <f>IF(SUM(Dissimilarity!FP22)&gt;0,1,IF(Dissimilarity!FP22="X",1,0))</f>
        <v>0</v>
      </c>
      <c r="FQ19">
        <f>IF(SUM(Dissimilarity!FQ22)&gt;0,1,IF(Dissimilarity!FQ22="X",1,0))</f>
        <v>0</v>
      </c>
      <c r="FR19">
        <f>IF(SUM(Dissimilarity!FR22)&gt;0,1,IF(Dissimilarity!FR22="X",1,0))</f>
        <v>0</v>
      </c>
      <c r="FS19">
        <f>IF(SUM(Dissimilarity!FS22)&gt;0,1,IF(Dissimilarity!FS22="X",1,0))</f>
        <v>1</v>
      </c>
      <c r="FT19">
        <f>IF(SUM(Dissimilarity!FT22)&gt;0,1,IF(Dissimilarity!FT22="X",1,0))</f>
        <v>1</v>
      </c>
      <c r="FU19">
        <f>IF(SUM(Dissimilarity!FU22)&gt;0,1,IF(Dissimilarity!FU22="X",1,0))</f>
        <v>0</v>
      </c>
      <c r="FV19">
        <f>IF(SUM(Dissimilarity!FV22)&gt;0,1,IF(Dissimilarity!FV22="X",1,0))</f>
        <v>0</v>
      </c>
      <c r="FW19">
        <f>IF(SUM(Dissimilarity!FW22)&gt;0,1,IF(Dissimilarity!FW22="X",1,0))</f>
        <v>0</v>
      </c>
      <c r="FX19">
        <f>IF(SUM(Dissimilarity!FX22)&gt;0,1,IF(Dissimilarity!FX22="X",1,0))</f>
        <v>0</v>
      </c>
      <c r="FY19">
        <f>IF(SUM(Dissimilarity!FY22)&gt;0,1,IF(Dissimilarity!FY22="X",1,0))</f>
        <v>0</v>
      </c>
      <c r="FZ19">
        <f>IF(SUM(Dissimilarity!FZ22)&gt;0,1,IF(Dissimilarity!FZ22="X",1,0))</f>
        <v>0</v>
      </c>
      <c r="GA19">
        <f>IF(SUM(Dissimilarity!GA22)&gt;0,1,IF(Dissimilarity!GA22="X",1,0))</f>
        <v>0</v>
      </c>
      <c r="GB19">
        <f>IF(SUM(Dissimilarity!GB22)&gt;0,1,IF(Dissimilarity!GB22="X",1,0))</f>
        <v>0</v>
      </c>
      <c r="GC19">
        <f>IF(SUM(Dissimilarity!GC22)&gt;0,1,IF(Dissimilarity!GC22="X",1,0))</f>
        <v>0</v>
      </c>
      <c r="GD19">
        <f>IF(SUM(Dissimilarity!GD22)&gt;0,1,IF(Dissimilarity!GD22="X",1,0))</f>
        <v>1</v>
      </c>
      <c r="GE19">
        <f>IF(SUM(Dissimilarity!GE22)&gt;0,1,IF(Dissimilarity!GE22="X",1,0))</f>
        <v>0</v>
      </c>
      <c r="GF19">
        <f>IF(SUM(Dissimilarity!GF22)&gt;0,1,IF(Dissimilarity!GF22="X",1,0))</f>
        <v>0</v>
      </c>
      <c r="GG19">
        <f>IF(SUM(Dissimilarity!GG22)&gt;0,1,IF(Dissimilarity!GG22="X",1,0))</f>
        <v>1</v>
      </c>
      <c r="GH19">
        <f>IF(SUM(Dissimilarity!GH22)&gt;0,1,IF(Dissimilarity!GH22="X",1,0))</f>
        <v>0</v>
      </c>
      <c r="GI19">
        <f>IF(SUM(Dissimilarity!GI22)&gt;0,1,IF(Dissimilarity!GI22="X",1,0))</f>
        <v>0</v>
      </c>
      <c r="GJ19">
        <f>IF(SUM(Dissimilarity!GJ22)&gt;0,1,IF(Dissimilarity!GJ22="X",1,0))</f>
        <v>0</v>
      </c>
      <c r="GK19">
        <f>IF(SUM(Dissimilarity!GK22)&gt;0,1,IF(Dissimilarity!GK22="X",1,0))</f>
        <v>0</v>
      </c>
      <c r="GL19">
        <f>IF(SUM(Dissimilarity!GL22)&gt;0,1,IF(Dissimilarity!GL22="X",1,0))</f>
        <v>1</v>
      </c>
      <c r="GM19">
        <f>IF(SUM(Dissimilarity!GM22)&gt;0,1,IF(Dissimilarity!GM22="X",1,0))</f>
        <v>0</v>
      </c>
      <c r="GN19">
        <f>IF(SUM(Dissimilarity!GN22)&gt;0,1,IF(Dissimilarity!GN22="X",1,0))</f>
        <v>0</v>
      </c>
      <c r="GO19">
        <f>IF(SUM(Dissimilarity!GO22)&gt;0,1,IF(Dissimilarity!GO22="X",1,0))</f>
        <v>1</v>
      </c>
      <c r="GP19">
        <f>IF(SUM(Dissimilarity!GP22)&gt;0,1,IF(Dissimilarity!GP22="X",1,0))</f>
        <v>0</v>
      </c>
      <c r="GQ19">
        <f>IF(SUM(Dissimilarity!GQ22)&gt;0,1,IF(Dissimilarity!GQ22="X",1,0))</f>
        <v>0</v>
      </c>
      <c r="GR19">
        <f>IF(SUM(Dissimilarity!GR22)&gt;0,1,IF(Dissimilarity!GR22="X",1,0))</f>
        <v>0</v>
      </c>
      <c r="GS19">
        <f>IF(SUM(Dissimilarity!GS22)&gt;0,1,IF(Dissimilarity!GS22="X",1,0))</f>
        <v>0</v>
      </c>
      <c r="GT19">
        <f>IF(SUM(Dissimilarity!GT22)&gt;0,1,IF(Dissimilarity!GT22="X",1,0))</f>
        <v>0</v>
      </c>
      <c r="GU19">
        <f>IF(SUM(Dissimilarity!GU22)&gt;0,1,IF(Dissimilarity!GU22="X",1,0))</f>
        <v>0</v>
      </c>
      <c r="GV19">
        <f>IF(SUM(Dissimilarity!GV22)&gt;0,1,IF(Dissimilarity!GV22="X",1,0))</f>
        <v>0</v>
      </c>
      <c r="GW19">
        <f>IF(SUM(Dissimilarity!GW22)&gt;0,1,IF(Dissimilarity!GW22="X",1,0))</f>
        <v>0</v>
      </c>
      <c r="GX19">
        <f>IF(SUM(Dissimilarity!GX22)&gt;0,1,IF(Dissimilarity!GX22="X",1,0))</f>
        <v>0</v>
      </c>
      <c r="GY19">
        <f>IF(SUM(Dissimilarity!GY22)&gt;0,1,IF(Dissimilarity!GY22="X",1,0))</f>
        <v>0</v>
      </c>
      <c r="GZ19">
        <f>IF(SUM(Dissimilarity!GZ22)&gt;0,1,IF(Dissimilarity!GZ22="X",1,0))</f>
        <v>0</v>
      </c>
      <c r="HA19">
        <f>IF(SUM(Dissimilarity!HA22)&gt;0,1,IF(Dissimilarity!HA22="X",1,0))</f>
        <v>1</v>
      </c>
      <c r="HB19">
        <f>IF(SUM(Dissimilarity!HB22)&gt;0,1,IF(Dissimilarity!HB22="X",1,0))</f>
        <v>0</v>
      </c>
      <c r="HC19">
        <f>IF(SUM(Dissimilarity!HC22)&gt;0,1,IF(Dissimilarity!HC22="X",1,0))</f>
        <v>0</v>
      </c>
      <c r="HD19">
        <f>IF(SUM(Dissimilarity!HD22)&gt;0,1,IF(Dissimilarity!HD22="X",1,0))</f>
        <v>0</v>
      </c>
      <c r="HE19">
        <f>IF(SUM(Dissimilarity!HE22)&gt;0,1,IF(Dissimilarity!HE22="X",1,0))</f>
        <v>0</v>
      </c>
      <c r="HF19">
        <f>IF(SUM(Dissimilarity!HF22)&gt;0,1,IF(Dissimilarity!HF22="X",1,0))</f>
        <v>0</v>
      </c>
      <c r="HG19">
        <f>IF(SUM(Dissimilarity!HG22)&gt;0,1,IF(Dissimilarity!HG22="X",1,0))</f>
        <v>0</v>
      </c>
      <c r="HH19">
        <f>IF(SUM(Dissimilarity!HH22)&gt;0,1,IF(Dissimilarity!HH22="X",1,0))</f>
        <v>0</v>
      </c>
      <c r="HI19">
        <f>IF(SUM(Dissimilarity!HI22)&gt;0,1,IF(Dissimilarity!HI22="X",1,0))</f>
        <v>0</v>
      </c>
      <c r="HJ19">
        <f>IF(SUM(Dissimilarity!HJ22)&gt;0,1,IF(Dissimilarity!HJ22="X",1,0))</f>
        <v>1</v>
      </c>
      <c r="HK19">
        <f>IF(SUM(Dissimilarity!HK22)&gt;0,1,IF(Dissimilarity!HK22="X",1,0))</f>
        <v>0</v>
      </c>
      <c r="HL19">
        <f>IF(SUM(Dissimilarity!HL22)&gt;0,1,IF(Dissimilarity!HL22="X",1,0))</f>
        <v>0</v>
      </c>
      <c r="HM19">
        <f>IF(SUM(Dissimilarity!HM22)&gt;0,1,IF(Dissimilarity!HM22="X",1,0))</f>
        <v>0</v>
      </c>
      <c r="HN19">
        <f>IF(SUM(Dissimilarity!HN22)&gt;0,1,IF(Dissimilarity!HN22="X",1,0))</f>
        <v>0</v>
      </c>
      <c r="HO19">
        <f>IF(SUM(Dissimilarity!HO22)&gt;0,1,IF(Dissimilarity!HO22="X",1,0))</f>
        <v>0</v>
      </c>
      <c r="HP19">
        <f>IF(SUM(Dissimilarity!HP22)&gt;0,1,IF(Dissimilarity!HP22="X",1,0))</f>
        <v>1</v>
      </c>
      <c r="HQ19">
        <f>IF(SUM(Dissimilarity!HQ22)&gt;0,1,IF(Dissimilarity!HQ22="X",1,0))</f>
        <v>0</v>
      </c>
      <c r="HR19">
        <f>IF(SUM(Dissimilarity!HR22)&gt;0,1,IF(Dissimilarity!HR22="X",1,0))</f>
        <v>0</v>
      </c>
      <c r="HS19">
        <f>IF(SUM(Dissimilarity!HS22)&gt;0,1,IF(Dissimilarity!HS22="X",1,0))</f>
        <v>1</v>
      </c>
      <c r="HT19">
        <f>IF(SUM(Dissimilarity!HT22)&gt;0,1,IF(Dissimilarity!HT22="X",1,0))</f>
        <v>0</v>
      </c>
      <c r="HU19">
        <f>IF(SUM(Dissimilarity!HU22)&gt;0,1,IF(Dissimilarity!HU22="X",1,0))</f>
        <v>0</v>
      </c>
      <c r="HV19">
        <f>IF(SUM(Dissimilarity!HV22)&gt;0,1,IF(Dissimilarity!HV22="X",1,0))</f>
        <v>1</v>
      </c>
      <c r="HW19">
        <f>IF(SUM(Dissimilarity!HW22)&gt;0,1,IF(Dissimilarity!HW22="X",1,0))</f>
        <v>0</v>
      </c>
      <c r="HX19">
        <f>IF(SUM(Dissimilarity!HX22)&gt;0,1,IF(Dissimilarity!HX22="X",1,0))</f>
        <v>1</v>
      </c>
      <c r="HY19">
        <f>IF(SUM(Dissimilarity!HY22)&gt;0,1,IF(Dissimilarity!HY22="X",1,0))</f>
        <v>0</v>
      </c>
      <c r="HZ19">
        <f>IF(SUM(Dissimilarity!HZ22)&gt;0,1,IF(Dissimilarity!HZ22="X",1,0))</f>
        <v>0</v>
      </c>
      <c r="IA19">
        <f>IF(SUM(Dissimilarity!IA22)&gt;0,1,IF(Dissimilarity!IA22="X",1,0))</f>
        <v>0</v>
      </c>
      <c r="IB19">
        <f>IF(SUM(Dissimilarity!IB22)&gt;0,1,IF(Dissimilarity!IB22="X",1,0))</f>
        <v>0</v>
      </c>
      <c r="IC19">
        <f>IF(SUM(Dissimilarity!IC22)&gt;0,1,IF(Dissimilarity!IC22="X",1,0))</f>
        <v>0</v>
      </c>
      <c r="ID19">
        <f>IF(SUM(Dissimilarity!ID22)&gt;0,1,IF(Dissimilarity!ID22="X",1,0))</f>
        <v>0</v>
      </c>
      <c r="IE19">
        <f>IF(SUM(Dissimilarity!IE22)&gt;0,1,IF(Dissimilarity!IE22="X",1,0))</f>
        <v>0</v>
      </c>
      <c r="IF19">
        <f>IF(SUM(Dissimilarity!IF22)&gt;0,1,IF(Dissimilarity!IF22="X",1,0))</f>
        <v>0</v>
      </c>
      <c r="IG19">
        <f>IF(SUM(Dissimilarity!IG22)&gt;0,1,IF(Dissimilarity!IG22="X",1,0))</f>
        <v>0</v>
      </c>
      <c r="IH19">
        <f>IF(SUM(Dissimilarity!IH22)&gt;0,1,IF(Dissimilarity!IH22="X",1,0))</f>
        <v>0</v>
      </c>
      <c r="II19">
        <f>IF(SUM(Dissimilarity!II22)&gt;0,1,IF(Dissimilarity!II22="X",1,0))</f>
        <v>0</v>
      </c>
      <c r="IJ19">
        <f>IF(SUM(Dissimilarity!IJ22)&gt;0,1,IF(Dissimilarity!IJ22="X",1,0))</f>
        <v>0</v>
      </c>
      <c r="IK19">
        <f>IF(SUM(Dissimilarity!IK22)&gt;0,1,IF(Dissimilarity!IK22="X",1,0))</f>
        <v>0</v>
      </c>
      <c r="IL19">
        <f>IF(SUM(Dissimilarity!IL22)&gt;0,1,IF(Dissimilarity!IL22="X",1,0))</f>
        <v>0</v>
      </c>
      <c r="IM19">
        <f>IF(SUM(Dissimilarity!IM22)&gt;0,1,IF(Dissimilarity!IM22="X",1,0))</f>
        <v>0</v>
      </c>
      <c r="IN19">
        <f>IF(SUM(Dissimilarity!IN22)&gt;0,1,IF(Dissimilarity!IN22="X",1,0))</f>
        <v>0</v>
      </c>
      <c r="IO19">
        <f>IF(SUM(Dissimilarity!IO22)&gt;0,1,IF(Dissimilarity!IO22="X",1,0))</f>
        <v>0</v>
      </c>
      <c r="IP19">
        <f>IF(SUM(Dissimilarity!IP22)&gt;0,1,IF(Dissimilarity!IP22="X",1,0))</f>
        <v>0</v>
      </c>
      <c r="IQ19">
        <f>IF(SUM(Dissimilarity!IQ22)&gt;0,1,IF(Dissimilarity!IQ22="X",1,0))</f>
        <v>0</v>
      </c>
      <c r="IR19">
        <f>IF(SUM(Dissimilarity!IR22)&gt;0,1,IF(Dissimilarity!IR22="X",1,0))</f>
        <v>0</v>
      </c>
      <c r="IS19">
        <f>IF(SUM(Dissimilarity!IS22)&gt;0,1,IF(Dissimilarity!IS22="X",1,0))</f>
        <v>0</v>
      </c>
      <c r="IT19">
        <f>IF(SUM(Dissimilarity!IT22)&gt;0,1,IF(Dissimilarity!IT22="X",1,0))</f>
        <v>0</v>
      </c>
      <c r="IU19">
        <f>IF(SUM(Dissimilarity!IU22)&gt;0,1,IF(Dissimilarity!IU22="X",1,0))</f>
        <v>0</v>
      </c>
      <c r="IV19">
        <f>IF(SUM(Dissimilarity!IV22)&gt;0,1,IF(Dissimilarity!IV22="X",1,0))</f>
        <v>0</v>
      </c>
      <c r="IW19">
        <f>IF(SUM(Dissimilarity!IW22)&gt;0,1,IF(Dissimilarity!IW22="X",1,0))</f>
        <v>0</v>
      </c>
      <c r="IX19">
        <f>IF(SUM(Dissimilarity!IX22)&gt;0,1,IF(Dissimilarity!IX22="X",1,0))</f>
        <v>0</v>
      </c>
      <c r="IY19">
        <f>IF(SUM(Dissimilarity!IY22)&gt;0,1,IF(Dissimilarity!IY22="X",1,0))</f>
        <v>0</v>
      </c>
      <c r="IZ19">
        <f>IF(SUM(Dissimilarity!IZ22)&gt;0,1,IF(Dissimilarity!IZ22="X",1,0))</f>
        <v>0</v>
      </c>
      <c r="JA19">
        <f>IF(SUM(Dissimilarity!JA22)&gt;0,1,IF(Dissimilarity!JA22="X",1,0))</f>
        <v>0</v>
      </c>
      <c r="JB19">
        <f>IF(SUM(Dissimilarity!JB22)&gt;0,1,IF(Dissimilarity!JB22="X",1,0))</f>
        <v>0</v>
      </c>
      <c r="JC19">
        <f>IF(SUM(Dissimilarity!JC22)&gt;0,1,IF(Dissimilarity!JC22="X",1,0))</f>
        <v>0</v>
      </c>
      <c r="JD19">
        <f>IF(SUM(Dissimilarity!JD22)&gt;0,1,IF(Dissimilarity!JD22="X",1,0))</f>
        <v>0</v>
      </c>
      <c r="JE19">
        <f>IF(SUM(Dissimilarity!JE22)&gt;0,1,IF(Dissimilarity!JE22="X",1,0))</f>
        <v>0</v>
      </c>
      <c r="JF19">
        <f>IF(SUM(Dissimilarity!JF22)&gt;0,1,IF(Dissimilarity!JF22="X",1,0))</f>
        <v>0</v>
      </c>
      <c r="JG19">
        <f>IF(SUM(Dissimilarity!JG22)&gt;0,1,IF(Dissimilarity!JG22="X",1,0))</f>
        <v>0</v>
      </c>
      <c r="JH19">
        <f>IF(SUM(Dissimilarity!JH22)&gt;0,1,IF(Dissimilarity!JH22="X",1,0))</f>
        <v>0</v>
      </c>
      <c r="JI19">
        <f>IF(SUM(Dissimilarity!JI22)&gt;0,1,IF(Dissimilarity!JI22="X",1,0))</f>
        <v>0</v>
      </c>
      <c r="JJ19">
        <f>IF(SUM(Dissimilarity!JJ22)&gt;0,1,IF(Dissimilarity!JJ22="X",1,0))</f>
        <v>0</v>
      </c>
      <c r="JK19">
        <f>IF(SUM(Dissimilarity!JK22)&gt;0,1,IF(Dissimilarity!JK22="X",1,0))</f>
        <v>0</v>
      </c>
      <c r="JL19">
        <f>IF(SUM(Dissimilarity!JL22)&gt;0,1,IF(Dissimilarity!JL22="X",1,0))</f>
        <v>0</v>
      </c>
      <c r="JM19">
        <f>IF(SUM(Dissimilarity!JM22)&gt;0,1,IF(Dissimilarity!JM22="X",1,0))</f>
        <v>0</v>
      </c>
      <c r="JN19">
        <f>IF(SUM(Dissimilarity!JN22)&gt;0,1,IF(Dissimilarity!JN22="X",1,0))</f>
        <v>0</v>
      </c>
      <c r="JO19">
        <f>IF(SUM(Dissimilarity!JO22)&gt;0,1,IF(Dissimilarity!JO22="X",1,0))</f>
        <v>0</v>
      </c>
      <c r="JP19">
        <f>IF(SUM(Dissimilarity!JP22)&gt;0,1,IF(Dissimilarity!JP22="X",1,0))</f>
        <v>0</v>
      </c>
      <c r="JQ19">
        <f>IF(SUM(Dissimilarity!JQ22)&gt;0,1,IF(Dissimilarity!JQ22="X",1,0))</f>
        <v>0</v>
      </c>
      <c r="JR19">
        <f>IF(SUM(Dissimilarity!JR22)&gt;0,1,IF(Dissimilarity!JR22="X",1,0))</f>
        <v>0</v>
      </c>
      <c r="JS19">
        <f>IF(SUM(Dissimilarity!JS22)&gt;0,1,IF(Dissimilarity!JS22="X",1,0))</f>
        <v>0</v>
      </c>
      <c r="JT19">
        <f>IF(SUM(Dissimilarity!JT22)&gt;0,1,IF(Dissimilarity!JT22="X",1,0))</f>
        <v>1</v>
      </c>
      <c r="JU19">
        <f>IF(SUM(Dissimilarity!JU22)&gt;0,1,IF(Dissimilarity!JU22="X",1,0))</f>
        <v>0</v>
      </c>
      <c r="JV19">
        <f>IF(SUM(Dissimilarity!JV22)&gt;0,1,IF(Dissimilarity!JV22="X",1,0))</f>
        <v>0</v>
      </c>
      <c r="JW19">
        <f>IF(SUM(Dissimilarity!JW22)&gt;0,1,IF(Dissimilarity!JW22="X",1,0))</f>
        <v>0</v>
      </c>
      <c r="JX19">
        <f>IF(SUM(Dissimilarity!JX22)&gt;0,1,IF(Dissimilarity!JX22="X",1,0))</f>
        <v>0</v>
      </c>
      <c r="JY19">
        <f>IF(SUM(Dissimilarity!JY22)&gt;0,1,IF(Dissimilarity!JY22="X",1,0))</f>
        <v>0</v>
      </c>
      <c r="JZ19">
        <f>IF(SUM(Dissimilarity!JZ22)&gt;0,1,IF(Dissimilarity!JZ22="X",1,0))</f>
        <v>0</v>
      </c>
      <c r="KA19">
        <f>IF(SUM(Dissimilarity!KA22)&gt;0,1,IF(Dissimilarity!KA22="X",1,0))</f>
        <v>0</v>
      </c>
      <c r="KB19">
        <f>IF(SUM(Dissimilarity!KB22)&gt;0,1,IF(Dissimilarity!KB22="X",1,0))</f>
        <v>0</v>
      </c>
      <c r="KC19">
        <f>IF(SUM(Dissimilarity!KC22)&gt;0,1,IF(Dissimilarity!KC22="X",1,0))</f>
        <v>0</v>
      </c>
      <c r="KD19">
        <f>IF(SUM(Dissimilarity!KD22)&gt;0,1,IF(Dissimilarity!KD22="X",1,0))</f>
        <v>0</v>
      </c>
      <c r="KE19">
        <f>IF(SUM(Dissimilarity!KE22)&gt;0,1,IF(Dissimilarity!KE22="X",1,0))</f>
        <v>0</v>
      </c>
      <c r="KF19">
        <f>IF(SUM(Dissimilarity!KF22)&gt;0,1,IF(Dissimilarity!KF22="X",1,0))</f>
        <v>0</v>
      </c>
      <c r="KG19">
        <f>IF(SUM(Dissimilarity!KG22)&gt;0,1,IF(Dissimilarity!KG22="X",1,0))</f>
        <v>0</v>
      </c>
      <c r="KH19">
        <f>IF(SUM(Dissimilarity!KH22)&gt;0,1,IF(Dissimilarity!KH22="X",1,0))</f>
        <v>0</v>
      </c>
      <c r="KI19">
        <f>IF(SUM(Dissimilarity!KI22)&gt;0,1,IF(Dissimilarity!KI22="X",1,0))</f>
        <v>0</v>
      </c>
      <c r="KJ19">
        <f>IF(SUM(Dissimilarity!KJ22)&gt;0,1,IF(Dissimilarity!KJ22="X",1,0))</f>
        <v>0</v>
      </c>
      <c r="KK19">
        <f>IF(SUM(Dissimilarity!KK22)&gt;0,1,IF(Dissimilarity!KK22="X",1,0))</f>
        <v>0</v>
      </c>
      <c r="KL19">
        <f>IF(SUM(Dissimilarity!KL22)&gt;0,1,IF(Dissimilarity!KL22="X",1,0))</f>
        <v>0</v>
      </c>
      <c r="KM19">
        <f>IF(SUM(Dissimilarity!KM22)&gt;0,1,IF(Dissimilarity!KM22="X",1,0))</f>
        <v>0</v>
      </c>
      <c r="KN19">
        <f>IF(SUM(Dissimilarity!KN22)&gt;0,1,IF(Dissimilarity!KN22="X",1,0))</f>
        <v>0</v>
      </c>
      <c r="KO19">
        <f>IF(SUM(Dissimilarity!KO22)&gt;0,1,IF(Dissimilarity!KO22="X",1,0))</f>
        <v>0</v>
      </c>
      <c r="KP19">
        <f>IF(SUM(Dissimilarity!KP22)&gt;0,1,IF(Dissimilarity!KP22="X",1,0))</f>
        <v>0</v>
      </c>
      <c r="KQ19">
        <f>IF(SUM(Dissimilarity!KQ22)&gt;0,1,IF(Dissimilarity!KQ22="X",1,0))</f>
        <v>0</v>
      </c>
      <c r="KR19">
        <f>IF(SUM(Dissimilarity!KR22)&gt;0,1,IF(Dissimilarity!KR22="X",1,0))</f>
        <v>1</v>
      </c>
      <c r="KS19">
        <f>IF(SUM(Dissimilarity!KS22)&gt;0,1,IF(Dissimilarity!KS22="X",1,0))</f>
        <v>0</v>
      </c>
      <c r="KT19">
        <f>IF(SUM(Dissimilarity!KT22)&gt;0,1,IF(Dissimilarity!KT22="X",1,0))</f>
        <v>0</v>
      </c>
      <c r="KU19">
        <f>IF(SUM(Dissimilarity!KU22)&gt;0,1,IF(Dissimilarity!KU22="X",1,0))</f>
        <v>0</v>
      </c>
      <c r="KV19">
        <f>IF(SUM(Dissimilarity!KV22)&gt;0,1,IF(Dissimilarity!KV22="X",1,0))</f>
        <v>0</v>
      </c>
      <c r="KW19">
        <f>IF(SUM(Dissimilarity!KW22)&gt;0,1,IF(Dissimilarity!KW22="X",1,0))</f>
        <v>0</v>
      </c>
      <c r="KX19">
        <f>IF(SUM(Dissimilarity!KX22)&gt;0,1,IF(Dissimilarity!KX22="X",1,0))</f>
        <v>0</v>
      </c>
      <c r="KY19">
        <f>IF(SUM(Dissimilarity!KY22)&gt;0,1,IF(Dissimilarity!KY22="X",1,0))</f>
        <v>0</v>
      </c>
      <c r="KZ19">
        <f>IF(SUM(Dissimilarity!KZ22)&gt;0,1,IF(Dissimilarity!KZ22="X",1,0))</f>
        <v>0</v>
      </c>
      <c r="LA19">
        <f>IF(SUM(Dissimilarity!LA22)&gt;0,1,IF(Dissimilarity!LA22="X",1,0))</f>
        <v>0</v>
      </c>
      <c r="LB19">
        <f>IF(SUM(Dissimilarity!LB22)&gt;0,1,IF(Dissimilarity!LB22="X",1,0))</f>
        <v>0</v>
      </c>
      <c r="LC19">
        <f>IF(SUM(Dissimilarity!LC22)&gt;0,1,IF(Dissimilarity!LC22="X",1,0))</f>
        <v>0</v>
      </c>
      <c r="LD19">
        <f>IF(SUM(Dissimilarity!LD22)&gt;0,1,IF(Dissimilarity!LD22="X",1,0))</f>
        <v>0</v>
      </c>
      <c r="LE19">
        <f>IF(SUM(Dissimilarity!LE22)&gt;0,1,IF(Dissimilarity!LE22="X",1,0))</f>
        <v>0</v>
      </c>
      <c r="LF19">
        <f>IF(SUM(Dissimilarity!LF22)&gt;0,1,IF(Dissimilarity!LF22="X",1,0))</f>
        <v>0</v>
      </c>
      <c r="LG19">
        <f>IF(SUM(Dissimilarity!LG22)&gt;0,1,IF(Dissimilarity!LG22="X",1,0))</f>
        <v>0</v>
      </c>
      <c r="LH19">
        <f>IF(SUM(Dissimilarity!LH22)&gt;0,1,IF(Dissimilarity!LH22="X",1,0))</f>
        <v>0</v>
      </c>
      <c r="LI19">
        <f>IF(SUM(Dissimilarity!LI22)&gt;0,1,IF(Dissimilarity!LI22="X",1,0))</f>
        <v>1</v>
      </c>
      <c r="LJ19">
        <f>IF(SUM(Dissimilarity!LJ22)&gt;0,1,IF(Dissimilarity!LJ22="X",1,0))</f>
        <v>0</v>
      </c>
      <c r="LK19">
        <f>IF(SUM(Dissimilarity!LK22)&gt;0,1,IF(Dissimilarity!LK22="X",1,0))</f>
        <v>0</v>
      </c>
      <c r="LL19">
        <f>IF(SUM(Dissimilarity!LL22)&gt;0,1,IF(Dissimilarity!LL22="X",1,0))</f>
        <v>0</v>
      </c>
      <c r="LM19">
        <f>IF(SUM(Dissimilarity!LM22)&gt;0,1,IF(Dissimilarity!LM22="X",1,0))</f>
        <v>0</v>
      </c>
      <c r="LN19">
        <f>IF(SUM(Dissimilarity!LN22)&gt;0,1,IF(Dissimilarity!LN22="X",1,0))</f>
        <v>0</v>
      </c>
      <c r="LO19">
        <f>IF(SUM(Dissimilarity!LO22)&gt;0,1,IF(Dissimilarity!LO22="X",1,0))</f>
        <v>0</v>
      </c>
      <c r="LP19">
        <f>IF(SUM(Dissimilarity!LP22)&gt;0,1,IF(Dissimilarity!LP22="X",1,0))</f>
        <v>0</v>
      </c>
      <c r="LQ19">
        <f>IF(SUM(Dissimilarity!LQ22)&gt;0,1,IF(Dissimilarity!LQ22="X",1,0))</f>
        <v>0</v>
      </c>
      <c r="LR19">
        <f>IF(SUM(Dissimilarity!LR22)&gt;0,1,IF(Dissimilarity!LR22="X",1,0))</f>
        <v>0</v>
      </c>
      <c r="LS19">
        <f>IF(SUM(Dissimilarity!LS22)&gt;0,1,IF(Dissimilarity!LS22="X",1,0))</f>
        <v>0</v>
      </c>
      <c r="LT19">
        <f>IF(SUM(Dissimilarity!LT22)&gt;0,1,IF(Dissimilarity!LT22="X",1,0))</f>
        <v>0</v>
      </c>
      <c r="LU19">
        <f>IF(SUM(Dissimilarity!LU22)&gt;0,1,IF(Dissimilarity!LU22="X",1,0))</f>
        <v>0</v>
      </c>
      <c r="LV19">
        <f>IF(SUM(Dissimilarity!LV22)&gt;0,1,IF(Dissimilarity!LV22="X",1,0))</f>
        <v>0</v>
      </c>
      <c r="LW19">
        <f>IF(SUM(Dissimilarity!LW22)&gt;0,1,IF(Dissimilarity!LW22="X",1,0))</f>
        <v>0</v>
      </c>
      <c r="LX19">
        <f>IF(SUM(Dissimilarity!LX22)&gt;0,1,IF(Dissimilarity!LX22="X",1,0))</f>
        <v>0</v>
      </c>
      <c r="LY19">
        <f>IF(SUM(Dissimilarity!LY22)&gt;0,1,IF(Dissimilarity!LY22="X",1,0))</f>
        <v>0</v>
      </c>
      <c r="LZ19">
        <f>IF(SUM(Dissimilarity!LZ22)&gt;0,1,IF(Dissimilarity!LZ22="X",1,0))</f>
        <v>0</v>
      </c>
      <c r="MA19">
        <f>IF(SUM(Dissimilarity!MA22)&gt;0,1,IF(Dissimilarity!MA22="X",1,0))</f>
        <v>1</v>
      </c>
      <c r="MB19">
        <f>IF(SUM(Dissimilarity!MB22)&gt;0,1,IF(Dissimilarity!MB22="X",1,0))</f>
        <v>0</v>
      </c>
      <c r="MC19">
        <f>IF(SUM(Dissimilarity!MC22)&gt;0,1,IF(Dissimilarity!MC22="X",1,0))</f>
        <v>0</v>
      </c>
      <c r="MD19">
        <f>IF(SUM(Dissimilarity!MD22)&gt;0,1,IF(Dissimilarity!MD22="X",1,0))</f>
        <v>0</v>
      </c>
      <c r="ME19">
        <f>IF(SUM(Dissimilarity!ME22)&gt;0,1,IF(Dissimilarity!ME22="X",1,0))</f>
        <v>0</v>
      </c>
      <c r="MF19">
        <f>IF(SUM(Dissimilarity!MF22)&gt;0,1,IF(Dissimilarity!MF22="X",1,0))</f>
        <v>0</v>
      </c>
      <c r="MG19">
        <f>IF(SUM(Dissimilarity!MG22)&gt;0,1,IF(Dissimilarity!MG22="X",1,0))</f>
        <v>0</v>
      </c>
      <c r="MH19">
        <f>IF(SUM(Dissimilarity!MH22)&gt;0,1,IF(Dissimilarity!MH22="X",1,0))</f>
        <v>0</v>
      </c>
      <c r="MI19">
        <f>IF(SUM(Dissimilarity!MI22)&gt;0,1,IF(Dissimilarity!MI22="X",1,0))</f>
        <v>0</v>
      </c>
      <c r="MJ19">
        <f>IF(SUM(Dissimilarity!MJ22)&gt;0,1,IF(Dissimilarity!MJ22="X",1,0))</f>
        <v>0</v>
      </c>
      <c r="MK19">
        <f>IF(SUM(Dissimilarity!MK22)&gt;0,1,IF(Dissimilarity!MK22="X",1,0))</f>
        <v>0</v>
      </c>
      <c r="ML19">
        <f>IF(SUM(Dissimilarity!ML22)&gt;0,1,IF(Dissimilarity!ML22="X",1,0))</f>
        <v>0</v>
      </c>
      <c r="MM19">
        <f>IF(SUM(Dissimilarity!MM22)&gt;0,1,IF(Dissimilarity!MM22="X",1,0))</f>
        <v>0</v>
      </c>
      <c r="MN19">
        <f>IF(SUM(Dissimilarity!MN22)&gt;0,1,IF(Dissimilarity!MN22="X",1,0))</f>
        <v>0</v>
      </c>
      <c r="MO19">
        <f>IF(SUM(Dissimilarity!MO22)&gt;0,1,IF(Dissimilarity!MO22="X",1,0))</f>
        <v>0</v>
      </c>
      <c r="MP19">
        <f>IF(SUM(Dissimilarity!MP22)&gt;0,1,IF(Dissimilarity!MP22="X",1,0))</f>
        <v>0</v>
      </c>
      <c r="MQ19">
        <f>IF(SUM(Dissimilarity!MQ22)&gt;0,1,IF(Dissimilarity!MQ22="X",1,0))</f>
        <v>0</v>
      </c>
      <c r="MR19">
        <f>IF(SUM(Dissimilarity!MR22)&gt;0,1,IF(Dissimilarity!MR22="X",1,0))</f>
        <v>0</v>
      </c>
      <c r="MS19">
        <f>IF(SUM(Dissimilarity!MS22)&gt;0,1,IF(Dissimilarity!MS22="X",1,0))</f>
        <v>0</v>
      </c>
      <c r="MT19">
        <f>IF(SUM(Dissimilarity!MT22)&gt;0,1,IF(Dissimilarity!MT22="X",1,0))</f>
        <v>0</v>
      </c>
      <c r="MU19">
        <f>IF(SUM(Dissimilarity!MU22)&gt;0,1,IF(Dissimilarity!MU22="X",1,0))</f>
        <v>0</v>
      </c>
      <c r="MV19">
        <f>IF(SUM(Dissimilarity!MV22)&gt;0,1,IF(Dissimilarity!MV22="X",1,0))</f>
        <v>0</v>
      </c>
      <c r="MW19">
        <f>IF(SUM(Dissimilarity!MW22)&gt;0,1,IF(Dissimilarity!MW22="X",1,0))</f>
        <v>0</v>
      </c>
      <c r="MX19">
        <f>IF(SUM(Dissimilarity!MX22)&gt;0,1,IF(Dissimilarity!MX22="X",1,0))</f>
        <v>0</v>
      </c>
      <c r="MY19">
        <f>IF(SUM(Dissimilarity!MY22)&gt;0,1,IF(Dissimilarity!MY22="X",1,0))</f>
        <v>0</v>
      </c>
      <c r="MZ19">
        <f>IF(SUM(Dissimilarity!MZ22)&gt;0,1,IF(Dissimilarity!MZ22="X",1,0))</f>
        <v>0</v>
      </c>
      <c r="NA19">
        <f>IF(SUM(Dissimilarity!NA22)&gt;0,1,IF(Dissimilarity!NA22="X",1,0))</f>
        <v>0</v>
      </c>
      <c r="NB19">
        <f>IF(SUM(Dissimilarity!NB22)&gt;0,1,IF(Dissimilarity!NB22="X",1,0))</f>
        <v>1</v>
      </c>
      <c r="NC19">
        <f>IF(SUM(Dissimilarity!NC22)&gt;0,1,IF(Dissimilarity!NC22="X",1,0))</f>
        <v>0</v>
      </c>
      <c r="ND19">
        <f>IF(SUM(Dissimilarity!ND22)&gt;0,1,IF(Dissimilarity!ND22="X",1,0))</f>
        <v>0</v>
      </c>
      <c r="NE19">
        <f>IF(SUM(Dissimilarity!NE22)&gt;0,1,IF(Dissimilarity!NE22="X",1,0))</f>
        <v>0</v>
      </c>
      <c r="NF19">
        <f>IF(SUM(Dissimilarity!NF22)&gt;0,1,IF(Dissimilarity!NF22="X",1,0))</f>
        <v>0</v>
      </c>
      <c r="NG19">
        <f>IF(SUM(Dissimilarity!NG22)&gt;0,1,IF(Dissimilarity!NG22="X",1,0))</f>
        <v>0</v>
      </c>
      <c r="NH19">
        <f>IF(SUM(Dissimilarity!NH22)&gt;0,1,IF(Dissimilarity!NH22="X",1,0))</f>
        <v>0</v>
      </c>
      <c r="NI19">
        <f>IF(SUM(Dissimilarity!NI22)&gt;0,1,IF(Dissimilarity!NI22="X",1,0))</f>
        <v>0</v>
      </c>
      <c r="NJ19">
        <f>IF(SUM(Dissimilarity!NJ22)&gt;0,1,IF(Dissimilarity!NJ22="X",1,0))</f>
        <v>0</v>
      </c>
      <c r="NK19">
        <f>IF(SUM(Dissimilarity!NK22)&gt;0,1,IF(Dissimilarity!NK22="X",1,0))</f>
        <v>0</v>
      </c>
      <c r="NL19">
        <f>IF(SUM(Dissimilarity!NL22)&gt;0,1,IF(Dissimilarity!NL22="X",1,0))</f>
        <v>0</v>
      </c>
      <c r="NM19">
        <f>IF(SUM(Dissimilarity!NM22)&gt;0,1,IF(Dissimilarity!NM22="X",1,0))</f>
        <v>0</v>
      </c>
      <c r="NN19">
        <f>IF(SUM(Dissimilarity!NN22)&gt;0,1,IF(Dissimilarity!NN22="X",1,0))</f>
        <v>0</v>
      </c>
      <c r="NO19">
        <f>IF(SUM(Dissimilarity!NO22)&gt;0,1,IF(Dissimilarity!NO22="X",1,0))</f>
        <v>0</v>
      </c>
      <c r="NP19">
        <f>IF(SUM(Dissimilarity!NP22)&gt;0,1,IF(Dissimilarity!NP22="X",1,0))</f>
        <v>0</v>
      </c>
      <c r="NQ19">
        <f>IF(SUM(Dissimilarity!NQ22)&gt;0,1,IF(Dissimilarity!NQ22="X",1,0))</f>
        <v>0</v>
      </c>
      <c r="NR19">
        <f>IF(SUM(Dissimilarity!NR22)&gt;0,1,IF(Dissimilarity!NR22="X",1,0))</f>
        <v>0</v>
      </c>
      <c r="NS19">
        <f>IF(SUM(Dissimilarity!NS22)&gt;0,1,IF(Dissimilarity!NS22="X",1,0))</f>
        <v>0</v>
      </c>
      <c r="NT19">
        <f>IF(SUM(Dissimilarity!NT22)&gt;0,1,IF(Dissimilarity!NT22="X",1,0))</f>
        <v>0</v>
      </c>
      <c r="NU19">
        <f>IF(SUM(Dissimilarity!NU22)&gt;0,1,IF(Dissimilarity!NU22="X",1,0))</f>
        <v>0</v>
      </c>
      <c r="NV19">
        <f>IF(SUM(Dissimilarity!NV22)&gt;0,1,IF(Dissimilarity!NV22="X",1,0))</f>
        <v>0</v>
      </c>
      <c r="NW19">
        <f>IF(SUM(Dissimilarity!NW22)&gt;0,1,IF(Dissimilarity!NW22="X",1,0))</f>
        <v>0</v>
      </c>
      <c r="NX19">
        <f>IF(SUM(Dissimilarity!NX22)&gt;0,1,IF(Dissimilarity!NX22="X",1,0))</f>
        <v>0</v>
      </c>
      <c r="NY19">
        <f>IF(SUM(Dissimilarity!NY22)&gt;0,1,IF(Dissimilarity!NY22="X",1,0))</f>
        <v>0</v>
      </c>
      <c r="NZ19">
        <f>IF(SUM(Dissimilarity!NZ22)&gt;0,1,IF(Dissimilarity!NZ22="X",1,0))</f>
        <v>0</v>
      </c>
      <c r="OA19">
        <f>IF(SUM(Dissimilarity!OA22)&gt;0,1,IF(Dissimilarity!OA22="X",1,0))</f>
        <v>0</v>
      </c>
      <c r="OB19">
        <f>IF(SUM(Dissimilarity!OB22)&gt;0,1,IF(Dissimilarity!OB22="X",1,0))</f>
        <v>0</v>
      </c>
      <c r="OC19">
        <f>IF(SUM(Dissimilarity!OC22)&gt;0,1,IF(Dissimilarity!OC22="X",1,0))</f>
        <v>0</v>
      </c>
      <c r="OD19">
        <f>IF(SUM(Dissimilarity!OD22)&gt;0,1,IF(Dissimilarity!OD22="X",1,0))</f>
        <v>0</v>
      </c>
      <c r="OE19">
        <f>IF(SUM(Dissimilarity!OE22)&gt;0,1,IF(Dissimilarity!OE22="X",1,0))</f>
        <v>1</v>
      </c>
      <c r="OF19">
        <f>IF(SUM(Dissimilarity!OF22)&gt;0,1,IF(Dissimilarity!OF22="X",1,0))</f>
        <v>0</v>
      </c>
      <c r="OG19">
        <f>IF(SUM(Dissimilarity!OG22)&gt;0,1,IF(Dissimilarity!OG22="X",1,0))</f>
        <v>0</v>
      </c>
      <c r="OH19">
        <f>IF(SUM(Dissimilarity!OH22)&gt;0,1,IF(Dissimilarity!OH22="X",1,0))</f>
        <v>0</v>
      </c>
      <c r="OI19">
        <f>IF(SUM(Dissimilarity!OI22)&gt;0,1,IF(Dissimilarity!OI22="X",1,0))</f>
        <v>0</v>
      </c>
      <c r="OJ19">
        <f>IF(SUM(Dissimilarity!OJ22)&gt;0,1,IF(Dissimilarity!OJ22="X",1,0))</f>
        <v>0</v>
      </c>
      <c r="OK19">
        <f>IF(SUM(Dissimilarity!OK22)&gt;0,1,IF(Dissimilarity!OK22="X",1,0))</f>
        <v>0</v>
      </c>
      <c r="OL19">
        <f>IF(SUM(Dissimilarity!OL22)&gt;0,1,IF(Dissimilarity!OL22="X",1,0))</f>
        <v>0</v>
      </c>
      <c r="OM19">
        <f>IF(SUM(Dissimilarity!OM22)&gt;0,1,IF(Dissimilarity!OM22="X",1,0))</f>
        <v>1</v>
      </c>
      <c r="ON19">
        <f>IF(SUM(Dissimilarity!ON22)&gt;0,1,IF(Dissimilarity!ON22="X",1,0))</f>
        <v>0</v>
      </c>
      <c r="OO19">
        <f>IF(SUM(Dissimilarity!OO22)&gt;0,1,IF(Dissimilarity!OO22="X",1,0))</f>
        <v>0</v>
      </c>
      <c r="OP19">
        <f>IF(SUM(Dissimilarity!OP22)&gt;0,1,IF(Dissimilarity!OP22="X",1,0))</f>
        <v>1</v>
      </c>
      <c r="OQ19">
        <f>IF(SUM(Dissimilarity!OQ22)&gt;0,1,IF(Dissimilarity!OQ22="X",1,0))</f>
        <v>0</v>
      </c>
      <c r="OR19">
        <f>IF(SUM(Dissimilarity!OR22)&gt;0,1,IF(Dissimilarity!OR22="X",1,0))</f>
        <v>0</v>
      </c>
      <c r="OS19">
        <f>IF(SUM(Dissimilarity!OS22)&gt;0,1,IF(Dissimilarity!OS22="X",1,0))</f>
        <v>0</v>
      </c>
      <c r="OT19">
        <f>IF(SUM(Dissimilarity!OT22)&gt;0,1,IF(Dissimilarity!OT22="X",1,0))</f>
        <v>1</v>
      </c>
      <c r="OU19">
        <f>IF(SUM(Dissimilarity!OU22)&gt;0,1,IF(Dissimilarity!OU22="X",1,0))</f>
        <v>0</v>
      </c>
      <c r="OV19">
        <f>IF(SUM(Dissimilarity!OV22)&gt;0,1,IF(Dissimilarity!OV22="X",1,0))</f>
        <v>0</v>
      </c>
      <c r="OW19">
        <f>IF(SUM(Dissimilarity!OW22)&gt;0,1,IF(Dissimilarity!OW22="X",1,0))</f>
        <v>0</v>
      </c>
      <c r="OX19">
        <f>IF(SUM(Dissimilarity!OX22)&gt;0,1,IF(Dissimilarity!OX22="X",1,0))</f>
        <v>1</v>
      </c>
      <c r="OY19">
        <f>IF(SUM(Dissimilarity!OY22)&gt;0,1,IF(Dissimilarity!OY22="X",1,0))</f>
        <v>1</v>
      </c>
      <c r="OZ19">
        <f>IF(SUM(Dissimilarity!OZ22)&gt;0,1,IF(Dissimilarity!OZ22="X",1,0))</f>
        <v>0</v>
      </c>
      <c r="PA19">
        <f>IF(SUM(Dissimilarity!PA22)&gt;0,1,IF(Dissimilarity!PA22="X",1,0))</f>
        <v>0</v>
      </c>
      <c r="PB19">
        <f>IF(SUM(Dissimilarity!PB22)&gt;0,1,IF(Dissimilarity!PB22="X",1,0))</f>
        <v>0</v>
      </c>
      <c r="PC19">
        <f>IF(SUM(Dissimilarity!PC22)&gt;0,1,IF(Dissimilarity!PC22="X",1,0))</f>
        <v>0</v>
      </c>
      <c r="PD19">
        <f>IF(SUM(Dissimilarity!PD22)&gt;0,1,IF(Dissimilarity!PD22="X",1,0))</f>
        <v>0</v>
      </c>
      <c r="PE19">
        <f>IF(SUM(Dissimilarity!PE22)&gt;0,1,IF(Dissimilarity!PE22="X",1,0))</f>
        <v>0</v>
      </c>
      <c r="PF19">
        <f>IF(SUM(Dissimilarity!PF22)&gt;0,1,IF(Dissimilarity!PF22="X",1,0))</f>
        <v>0</v>
      </c>
      <c r="PG19">
        <f>IF(SUM(Dissimilarity!PG22)&gt;0,1,IF(Dissimilarity!PG22="X",1,0))</f>
        <v>0</v>
      </c>
      <c r="PH19">
        <f>IF(SUM(Dissimilarity!PH22)&gt;0,1,IF(Dissimilarity!PH22="X",1,0))</f>
        <v>0</v>
      </c>
      <c r="PI19">
        <f>IF(SUM(Dissimilarity!PI22)&gt;0,1,IF(Dissimilarity!PI22="X",1,0))</f>
        <v>0</v>
      </c>
      <c r="PJ19">
        <f>IF(SUM(Dissimilarity!PJ22)&gt;0,1,IF(Dissimilarity!PJ22="X",1,0))</f>
        <v>0</v>
      </c>
      <c r="PK19">
        <f>IF(SUM(Dissimilarity!PK22)&gt;0,1,IF(Dissimilarity!PK22="X",1,0))</f>
        <v>0</v>
      </c>
      <c r="PL19">
        <f>IF(SUM(Dissimilarity!PL22)&gt;0,1,IF(Dissimilarity!PL22="X",1,0))</f>
        <v>0</v>
      </c>
      <c r="PM19">
        <f>IF(SUM(Dissimilarity!PM22)&gt;0,1,IF(Dissimilarity!PM22="X",1,0))</f>
        <v>0</v>
      </c>
      <c r="PN19">
        <f>IF(SUM(Dissimilarity!PN22)&gt;0,1,IF(Dissimilarity!PN22="X",1,0))</f>
        <v>0</v>
      </c>
      <c r="PO19">
        <f>IF(SUM(Dissimilarity!PO22)&gt;0,1,IF(Dissimilarity!PO22="X",1,0))</f>
        <v>0</v>
      </c>
      <c r="PP19">
        <f>IF(SUM(Dissimilarity!PP22)&gt;0,1,IF(Dissimilarity!PP22="X",1,0))</f>
        <v>0</v>
      </c>
      <c r="PQ19">
        <f>IF(SUM(Dissimilarity!PQ22)&gt;0,1,IF(Dissimilarity!PQ22="X",1,0))</f>
        <v>0</v>
      </c>
      <c r="PR19">
        <f>IF(SUM(Dissimilarity!PR22)&gt;0,1,IF(Dissimilarity!PR22="X",1,0))</f>
        <v>0</v>
      </c>
      <c r="PS19">
        <f>IF(SUM(Dissimilarity!PS22)&gt;0,1,IF(Dissimilarity!PS22="X",1,0))</f>
        <v>0</v>
      </c>
      <c r="PT19">
        <f>IF(SUM(Dissimilarity!PT22)&gt;0,1,IF(Dissimilarity!PT22="X",1,0))</f>
        <v>0</v>
      </c>
      <c r="PU19">
        <f>IF(SUM(Dissimilarity!PU22)&gt;0,1,IF(Dissimilarity!PU22="X",1,0))</f>
        <v>0</v>
      </c>
      <c r="PV19">
        <f>IF(SUM(Dissimilarity!PV22)&gt;0,1,IF(Dissimilarity!PV22="X",1,0))</f>
        <v>0</v>
      </c>
      <c r="PW19">
        <f>IF(SUM(Dissimilarity!PW22)&gt;0,1,IF(Dissimilarity!PW22="X",1,0))</f>
        <v>0</v>
      </c>
      <c r="PX19">
        <f>IF(SUM(Dissimilarity!PX22)&gt;0,1,IF(Dissimilarity!PX22="X",1,0))</f>
        <v>0</v>
      </c>
      <c r="PY19">
        <f>IF(SUM(Dissimilarity!PY22)&gt;0,1,IF(Dissimilarity!PY22="X",1,0))</f>
        <v>0</v>
      </c>
      <c r="PZ19">
        <f>IF(SUM(Dissimilarity!PZ22)&gt;0,1,IF(Dissimilarity!PZ22="X",1,0))</f>
        <v>0</v>
      </c>
      <c r="QA19">
        <f>IF(SUM(Dissimilarity!QA22)&gt;0,1,IF(Dissimilarity!QA22="X",1,0))</f>
        <v>0</v>
      </c>
      <c r="QB19">
        <f>IF(SUM(Dissimilarity!QB22)&gt;0,1,IF(Dissimilarity!QB22="X",1,0))</f>
        <v>0</v>
      </c>
      <c r="QC19">
        <f>IF(SUM(Dissimilarity!QC22)&gt;0,1,IF(Dissimilarity!QC22="X",1,0))</f>
        <v>0</v>
      </c>
      <c r="QD19">
        <f>IF(SUM(Dissimilarity!QD22)&gt;0,1,IF(Dissimilarity!QD22="X",1,0))</f>
        <v>0</v>
      </c>
      <c r="QE19">
        <f>IF(SUM(Dissimilarity!QE22)&gt;0,1,IF(Dissimilarity!QE22="X",1,0))</f>
        <v>0</v>
      </c>
      <c r="QF19">
        <f>IF(SUM(Dissimilarity!QF22)&gt;0,1,IF(Dissimilarity!QF22="X",1,0))</f>
        <v>0</v>
      </c>
      <c r="QG19">
        <f>IF(SUM(Dissimilarity!QG22)&gt;0,1,IF(Dissimilarity!QG22="X",1,0))</f>
        <v>0</v>
      </c>
      <c r="QH19">
        <f>IF(SUM(Dissimilarity!QH22)&gt;0,1,IF(Dissimilarity!QH22="X",1,0))</f>
        <v>0</v>
      </c>
      <c r="QI19">
        <f>IF(SUM(Dissimilarity!QI22)&gt;0,1,IF(Dissimilarity!QI22="X",1,0))</f>
        <v>0</v>
      </c>
      <c r="QJ19">
        <f>IF(SUM(Dissimilarity!QJ22)&gt;0,1,IF(Dissimilarity!QJ22="X",1,0))</f>
        <v>0</v>
      </c>
      <c r="QK19">
        <f>IF(SUM(Dissimilarity!QK22)&gt;0,1,IF(Dissimilarity!QK22="X",1,0))</f>
        <v>0</v>
      </c>
      <c r="QL19">
        <f>IF(SUM(Dissimilarity!QL22)&gt;0,1,IF(Dissimilarity!QL22="X",1,0))</f>
        <v>0</v>
      </c>
      <c r="QM19">
        <f>IF(SUM(Dissimilarity!QM22)&gt;0,1,IF(Dissimilarity!QM22="X",1,0))</f>
        <v>0</v>
      </c>
      <c r="QN19">
        <f>IF(SUM(Dissimilarity!QN22)&gt;0,1,IF(Dissimilarity!QN22="X",1,0))</f>
        <v>0</v>
      </c>
      <c r="QO19">
        <f>IF(SUM(Dissimilarity!QO22)&gt;0,1,IF(Dissimilarity!QO22="X",1,0))</f>
        <v>0</v>
      </c>
      <c r="QP19">
        <f>IF(SUM(Dissimilarity!QP22)&gt;0,1,IF(Dissimilarity!QP22="X",1,0))</f>
        <v>0</v>
      </c>
      <c r="QQ19">
        <f>IF(SUM(Dissimilarity!QQ22)&gt;0,1,IF(Dissimilarity!QQ22="X",1,0))</f>
        <v>0</v>
      </c>
      <c r="QR19">
        <f>IF(SUM(Dissimilarity!QR22)&gt;0,1,IF(Dissimilarity!QR22="X",1,0))</f>
        <v>0</v>
      </c>
      <c r="QS19">
        <f>IF(SUM(Dissimilarity!QS22)&gt;0,1,IF(Dissimilarity!QS22="X",1,0))</f>
        <v>0</v>
      </c>
      <c r="QT19">
        <f>IF(SUM(Dissimilarity!QT22)&gt;0,1,IF(Dissimilarity!QT22="X",1,0))</f>
        <v>0</v>
      </c>
      <c r="QU19">
        <f>IF(SUM(Dissimilarity!QU22)&gt;0,1,IF(Dissimilarity!QU22="X",1,0))</f>
        <v>0</v>
      </c>
      <c r="QV19">
        <f>IF(SUM(Dissimilarity!QV22)&gt;0,1,IF(Dissimilarity!QV22="X",1,0))</f>
        <v>0</v>
      </c>
      <c r="QW19">
        <f>IF(SUM(Dissimilarity!QW22)&gt;0,1,IF(Dissimilarity!QW22="X",1,0))</f>
        <v>0</v>
      </c>
      <c r="QX19">
        <f>IF(SUM(Dissimilarity!QX22)&gt;0,1,IF(Dissimilarity!QX22="X",1,0))</f>
        <v>0</v>
      </c>
      <c r="QY19">
        <f>IF(SUM(Dissimilarity!QY22)&gt;0,1,IF(Dissimilarity!QY22="X",1,0))</f>
        <v>0</v>
      </c>
      <c r="QZ19">
        <f>IF(SUM(Dissimilarity!QZ22)&gt;0,1,IF(Dissimilarity!QZ22="X",1,0))</f>
        <v>0</v>
      </c>
      <c r="RA19">
        <f>IF(SUM(Dissimilarity!RA22)&gt;0,1,IF(Dissimilarity!RA22="X",1,0))</f>
        <v>0</v>
      </c>
      <c r="RB19">
        <f>IF(SUM(Dissimilarity!RB22)&gt;0,1,IF(Dissimilarity!RB22="X",1,0))</f>
        <v>0</v>
      </c>
      <c r="RC19">
        <f>IF(SUM(Dissimilarity!RC22)&gt;0,1,IF(Dissimilarity!RC22="X",1,0))</f>
        <v>0</v>
      </c>
      <c r="RD19">
        <f>IF(SUM(Dissimilarity!RD22)&gt;0,1,IF(Dissimilarity!RD22="X",1,0))</f>
        <v>0</v>
      </c>
      <c r="RE19">
        <f>IF(SUM(Dissimilarity!RE22)&gt;0,1,IF(Dissimilarity!RE22="X",1,0))</f>
        <v>0</v>
      </c>
      <c r="RF19">
        <f>IF(SUM(Dissimilarity!RF22)&gt;0,1,IF(Dissimilarity!RF22="X",1,0))</f>
        <v>0</v>
      </c>
      <c r="RG19">
        <f>IF(SUM(Dissimilarity!RG22)&gt;0,1,IF(Dissimilarity!RG22="X",1,0))</f>
        <v>0</v>
      </c>
      <c r="RH19">
        <f>IF(SUM(Dissimilarity!RH22)&gt;0,1,IF(Dissimilarity!RH22="X",1,0))</f>
        <v>0</v>
      </c>
      <c r="RI19">
        <f>IF(SUM(Dissimilarity!RI22)&gt;0,1,IF(Dissimilarity!RI22="X",1,0))</f>
        <v>0</v>
      </c>
      <c r="RJ19">
        <f>IF(SUM(Dissimilarity!RJ22)&gt;0,1,IF(Dissimilarity!RJ22="X",1,0))</f>
        <v>0</v>
      </c>
      <c r="RK19">
        <f>IF(SUM(Dissimilarity!RK22)&gt;0,1,IF(Dissimilarity!RK22="X",1,0))</f>
        <v>0</v>
      </c>
      <c r="RL19">
        <f>IF(SUM(Dissimilarity!RL22)&gt;0,1,IF(Dissimilarity!RL22="X",1,0))</f>
        <v>0</v>
      </c>
      <c r="RM19">
        <f>IF(SUM(Dissimilarity!RM22)&gt;0,1,IF(Dissimilarity!RM22="X",1,0))</f>
        <v>0</v>
      </c>
      <c r="RN19">
        <f>IF(SUM(Dissimilarity!RN22)&gt;0,1,IF(Dissimilarity!RN22="X",1,0))</f>
        <v>0</v>
      </c>
      <c r="RO19">
        <f>IF(SUM(Dissimilarity!RO22)&gt;0,1,IF(Dissimilarity!RO22="X",1,0))</f>
        <v>1</v>
      </c>
      <c r="RP19">
        <f>IF(SUM(Dissimilarity!RP22)&gt;0,1,IF(Dissimilarity!RP22="X",1,0))</f>
        <v>0</v>
      </c>
      <c r="RQ19">
        <f>IF(SUM(Dissimilarity!RQ22)&gt;0,1,IF(Dissimilarity!RQ22="X",1,0))</f>
        <v>0</v>
      </c>
      <c r="RR19">
        <f>IF(SUM(Dissimilarity!RR22)&gt;0,1,IF(Dissimilarity!RR22="X",1,0))</f>
        <v>0</v>
      </c>
      <c r="RS19">
        <f>IF(SUM(Dissimilarity!RS22)&gt;0,1,IF(Dissimilarity!RS22="X",1,0))</f>
        <v>0</v>
      </c>
      <c r="RT19">
        <f>IF(SUM(Dissimilarity!RT22)&gt;0,1,IF(Dissimilarity!RT22="X",1,0))</f>
        <v>0</v>
      </c>
      <c r="RU19">
        <f>IF(SUM(Dissimilarity!RU22)&gt;0,1,IF(Dissimilarity!RU22="X",1,0))</f>
        <v>0</v>
      </c>
      <c r="RV19">
        <f>IF(SUM(Dissimilarity!RV22)&gt;0,1,IF(Dissimilarity!RV22="X",1,0))</f>
        <v>1</v>
      </c>
      <c r="RW19">
        <f>IF(SUM(Dissimilarity!RW22)&gt;0,1,IF(Dissimilarity!RW22="X",1,0))</f>
        <v>0</v>
      </c>
      <c r="RX19">
        <f>IF(SUM(Dissimilarity!RX22)&gt;0,1,IF(Dissimilarity!RX22="X",1,0))</f>
        <v>0</v>
      </c>
      <c r="RY19">
        <f>IF(SUM(Dissimilarity!RY22)&gt;0,1,IF(Dissimilarity!RY22="X",1,0))</f>
        <v>0</v>
      </c>
      <c r="RZ19">
        <f>IF(SUM(Dissimilarity!RZ22)&gt;0,1,IF(Dissimilarity!RZ22="X",1,0))</f>
        <v>0</v>
      </c>
      <c r="SA19">
        <f>IF(SUM(Dissimilarity!SA22)&gt;0,1,IF(Dissimilarity!SA22="X",1,0))</f>
        <v>0</v>
      </c>
      <c r="SB19">
        <f>IF(SUM(Dissimilarity!SB22)&gt;0,1,IF(Dissimilarity!SB22="X",1,0))</f>
        <v>0</v>
      </c>
      <c r="SC19">
        <f>IF(SUM(Dissimilarity!SC22)&gt;0,1,IF(Dissimilarity!SC22="X",1,0))</f>
        <v>1</v>
      </c>
      <c r="SD19">
        <f>IF(SUM(Dissimilarity!SD22)&gt;0,1,IF(Dissimilarity!SD22="X",1,0))</f>
        <v>0</v>
      </c>
      <c r="SE19">
        <f>IF(SUM(Dissimilarity!SE22)&gt;0,1,IF(Dissimilarity!SE22="X",1,0))</f>
        <v>0</v>
      </c>
      <c r="SF19">
        <f>IF(SUM(Dissimilarity!SF22)&gt;0,1,IF(Dissimilarity!SF22="X",1,0))</f>
        <v>0</v>
      </c>
      <c r="SG19">
        <f>IF(SUM(Dissimilarity!SG22)&gt;0,1,IF(Dissimilarity!SG22="X",1,0))</f>
        <v>0</v>
      </c>
      <c r="SH19">
        <f>IF(SUM(Dissimilarity!SH22)&gt;0,1,IF(Dissimilarity!SH22="X",1,0))</f>
        <v>0</v>
      </c>
      <c r="SI19">
        <f>IF(SUM(Dissimilarity!SI22)&gt;0,1,IF(Dissimilarity!SI22="X",1,0))</f>
        <v>0</v>
      </c>
      <c r="SJ19">
        <f>IF(SUM(Dissimilarity!SJ22)&gt;0,1,IF(Dissimilarity!SJ22="X",1,0))</f>
        <v>0</v>
      </c>
      <c r="SK19">
        <f>IF(SUM(Dissimilarity!SK22)&gt;0,1,IF(Dissimilarity!SK22="X",1,0))</f>
        <v>0</v>
      </c>
      <c r="SL19">
        <f>IF(SUM(Dissimilarity!SL22)&gt;0,1,IF(Dissimilarity!SL22="X",1,0))</f>
        <v>0</v>
      </c>
      <c r="SM19">
        <f>IF(SUM(Dissimilarity!SM22)&gt;0,1,IF(Dissimilarity!SM22="X",1,0))</f>
        <v>0</v>
      </c>
      <c r="SN19">
        <f>IF(SUM(Dissimilarity!SN22)&gt;0,1,IF(Dissimilarity!SN22="X",1,0))</f>
        <v>0</v>
      </c>
      <c r="SO19">
        <f>IF(SUM(Dissimilarity!SO22)&gt;0,1,IF(Dissimilarity!SO22="X",1,0))</f>
        <v>0</v>
      </c>
      <c r="SP19">
        <f>IF(SUM(Dissimilarity!SP22)&gt;0,1,IF(Dissimilarity!SP22="X",1,0))</f>
        <v>0</v>
      </c>
      <c r="SQ19">
        <f>IF(SUM(Dissimilarity!SQ22)&gt;0,1,IF(Dissimilarity!SQ22="X",1,0))</f>
        <v>0</v>
      </c>
      <c r="SR19">
        <f>IF(SUM(Dissimilarity!SR22)&gt;0,1,IF(Dissimilarity!SR22="X",1,0))</f>
        <v>0</v>
      </c>
      <c r="SS19">
        <f>IF(SUM(Dissimilarity!SS22)&gt;0,1,IF(Dissimilarity!SS22="X",1,0))</f>
        <v>0</v>
      </c>
      <c r="ST19">
        <f>IF(SUM(Dissimilarity!ST22)&gt;0,1,IF(Dissimilarity!ST22="X",1,0))</f>
        <v>0</v>
      </c>
      <c r="SU19">
        <f>IF(SUM(Dissimilarity!SU22)&gt;0,1,IF(Dissimilarity!SU22="X",1,0))</f>
        <v>0</v>
      </c>
      <c r="SV19">
        <f>IF(SUM(Dissimilarity!SV22)&gt;0,1,IF(Dissimilarity!SV22="X",1,0))</f>
        <v>0</v>
      </c>
      <c r="SW19">
        <f>IF(SUM(Dissimilarity!SW22)&gt;0,1,IF(Dissimilarity!SW22="X",1,0))</f>
        <v>0</v>
      </c>
      <c r="SX19">
        <f>IF(SUM(Dissimilarity!SX22)&gt;0,1,IF(Dissimilarity!SX22="X",1,0))</f>
        <v>0</v>
      </c>
      <c r="SY19">
        <f>IF(SUM(Dissimilarity!SY22)&gt;0,1,IF(Dissimilarity!SY22="X",1,0))</f>
        <v>0</v>
      </c>
      <c r="SZ19">
        <f>IF(SUM(Dissimilarity!SZ22)&gt;0,1,IF(Dissimilarity!SZ22="X",1,0))</f>
        <v>0</v>
      </c>
      <c r="TA19">
        <f>IF(SUM(Dissimilarity!TA22)&gt;0,1,IF(Dissimilarity!TA22="X",1,0))</f>
        <v>0</v>
      </c>
      <c r="TB19">
        <f>IF(SUM(Dissimilarity!TB22)&gt;0,1,IF(Dissimilarity!TB22="X",1,0))</f>
        <v>0</v>
      </c>
      <c r="TC19">
        <f>IF(SUM(Dissimilarity!TC22)&gt;0,1,IF(Dissimilarity!TC22="X",1,0))</f>
        <v>0</v>
      </c>
      <c r="TD19">
        <f>IF(SUM(Dissimilarity!TD22)&gt;0,1,IF(Dissimilarity!TD22="X",1,0))</f>
        <v>0</v>
      </c>
      <c r="TE19">
        <f>IF(SUM(Dissimilarity!TE22)&gt;0,1,IF(Dissimilarity!TE22="X",1,0))</f>
        <v>0</v>
      </c>
      <c r="TF19">
        <f>IF(SUM(Dissimilarity!TF22)&gt;0,1,IF(Dissimilarity!TF22="X",1,0))</f>
        <v>1</v>
      </c>
      <c r="TG19">
        <f>IF(SUM(Dissimilarity!TG22)&gt;0,1,IF(Dissimilarity!TG22="X",1,0))</f>
        <v>0</v>
      </c>
      <c r="TH19">
        <f>IF(SUM(Dissimilarity!TH22)&gt;0,1,IF(Dissimilarity!TH22="X",1,0))</f>
        <v>0</v>
      </c>
      <c r="TI19">
        <f>IF(SUM(Dissimilarity!TI22)&gt;0,1,IF(Dissimilarity!TI22="X",1,0))</f>
        <v>0</v>
      </c>
      <c r="TJ19">
        <f>IF(SUM(Dissimilarity!TJ22)&gt;0,1,IF(Dissimilarity!TJ22="X",1,0))</f>
        <v>0</v>
      </c>
      <c r="TK19">
        <f>IF(SUM(Dissimilarity!TK22)&gt;0,1,IF(Dissimilarity!TK22="X",1,0))</f>
        <v>0</v>
      </c>
      <c r="TL19">
        <f>IF(SUM(Dissimilarity!TL22)&gt;0,1,IF(Dissimilarity!TL22="X",1,0))</f>
        <v>0</v>
      </c>
      <c r="TM19">
        <f>IF(SUM(Dissimilarity!TM22)&gt;0,1,IF(Dissimilarity!TM22="X",1,0))</f>
        <v>0</v>
      </c>
      <c r="TN19">
        <f>IF(SUM(Dissimilarity!TN22)&gt;0,1,IF(Dissimilarity!TN22="X",1,0))</f>
        <v>0</v>
      </c>
      <c r="TO19">
        <f>IF(SUM(Dissimilarity!TO22)&gt;0,1,IF(Dissimilarity!TO22="X",1,0))</f>
        <v>0</v>
      </c>
      <c r="TP19">
        <f>IF(SUM(Dissimilarity!TP22)&gt;0,1,IF(Dissimilarity!TP22="X",1,0))</f>
        <v>0</v>
      </c>
      <c r="TQ19">
        <f>IF(SUM(Dissimilarity!TQ22)&gt;0,1,IF(Dissimilarity!TQ22="X",1,0))</f>
        <v>0</v>
      </c>
      <c r="TR19">
        <f>IF(SUM(Dissimilarity!TR22)&gt;0,1,IF(Dissimilarity!TR22="X",1,0))</f>
        <v>0</v>
      </c>
      <c r="TS19">
        <f>IF(SUM(Dissimilarity!TS22)&gt;0,1,IF(Dissimilarity!TS22="X",1,0))</f>
        <v>0</v>
      </c>
      <c r="TT19">
        <f>IF(SUM(Dissimilarity!TT22)&gt;0,1,IF(Dissimilarity!TT22="X",1,0))</f>
        <v>0</v>
      </c>
      <c r="TU19">
        <f>IF(SUM(Dissimilarity!TU22)&gt;0,1,IF(Dissimilarity!TU22="X",1,0))</f>
        <v>0</v>
      </c>
      <c r="TV19">
        <f>IF(SUM(Dissimilarity!TV22)&gt;0,1,IF(Dissimilarity!TV22="X",1,0))</f>
        <v>0</v>
      </c>
      <c r="TW19">
        <f>IF(SUM(Dissimilarity!TW22)&gt;0,1,IF(Dissimilarity!TW22="X",1,0))</f>
        <v>0</v>
      </c>
      <c r="TX19">
        <f>IF(SUM(Dissimilarity!TX22)&gt;0,1,IF(Dissimilarity!TX22="X",1,0))</f>
        <v>0</v>
      </c>
      <c r="TY19">
        <f>IF(SUM(Dissimilarity!TY22)&gt;0,1,IF(Dissimilarity!TY22="X",1,0))</f>
        <v>0</v>
      </c>
      <c r="TZ19">
        <f>IF(SUM(Dissimilarity!TZ22)&gt;0,1,IF(Dissimilarity!TZ22="X",1,0))</f>
        <v>0</v>
      </c>
      <c r="UA19">
        <f>IF(SUM(Dissimilarity!UA22)&gt;0,1,IF(Dissimilarity!UA22="X",1,0))</f>
        <v>0</v>
      </c>
      <c r="UB19">
        <f>IF(SUM(Dissimilarity!UB22)&gt;0,1,IF(Dissimilarity!UB22="X",1,0))</f>
        <v>0</v>
      </c>
      <c r="UC19">
        <f>IF(SUM(Dissimilarity!UC22)&gt;0,1,IF(Dissimilarity!UC22="X",1,0))</f>
        <v>0</v>
      </c>
      <c r="UD19">
        <f>IF(SUM(Dissimilarity!UD22)&gt;0,1,IF(Dissimilarity!UD22="X",1,0))</f>
        <v>0</v>
      </c>
      <c r="UE19">
        <f>IF(SUM(Dissimilarity!UE22)&gt;0,1,IF(Dissimilarity!UE22="X",1,0))</f>
        <v>0</v>
      </c>
      <c r="UF19">
        <f>IF(SUM(Dissimilarity!UF22)&gt;0,1,IF(Dissimilarity!UF22="X",1,0))</f>
        <v>0</v>
      </c>
      <c r="UG19">
        <f>IF(SUM(Dissimilarity!UG22)&gt;0,1,IF(Dissimilarity!UG22="X",1,0))</f>
        <v>0</v>
      </c>
      <c r="UH19">
        <f>IF(SUM(Dissimilarity!UH22)&gt;0,1,IF(Dissimilarity!UH22="X",1,0))</f>
        <v>0</v>
      </c>
      <c r="UI19">
        <f>IF(SUM(Dissimilarity!UI22)&gt;0,1,IF(Dissimilarity!UI22="X",1,0))</f>
        <v>0</v>
      </c>
      <c r="UJ19">
        <f>IF(SUM(Dissimilarity!UJ22)&gt;0,1,IF(Dissimilarity!UJ22="X",1,0))</f>
        <v>0</v>
      </c>
      <c r="UK19">
        <f>IF(SUM(Dissimilarity!UK22)&gt;0,1,IF(Dissimilarity!UK22="X",1,0))</f>
        <v>0</v>
      </c>
      <c r="UL19">
        <f>IF(SUM(Dissimilarity!UL22)&gt;0,1,IF(Dissimilarity!UL22="X",1,0))</f>
        <v>0</v>
      </c>
      <c r="UM19">
        <f>IF(SUM(Dissimilarity!UM22)&gt;0,1,IF(Dissimilarity!UM22="X",1,0))</f>
        <v>0</v>
      </c>
      <c r="UN19">
        <f>IF(SUM(Dissimilarity!UN22)&gt;0,1,IF(Dissimilarity!UN22="X",1,0))</f>
        <v>0</v>
      </c>
      <c r="UO19">
        <f>IF(SUM(Dissimilarity!UO22)&gt;0,1,IF(Dissimilarity!UO22="X",1,0))</f>
        <v>0</v>
      </c>
      <c r="UP19">
        <f>IF(SUM(Dissimilarity!UP22)&gt;0,1,IF(Dissimilarity!UP22="X",1,0))</f>
        <v>0</v>
      </c>
      <c r="UQ19">
        <f>IF(SUM(Dissimilarity!UQ22)&gt;0,1,IF(Dissimilarity!UQ22="X",1,0))</f>
        <v>0</v>
      </c>
      <c r="UR19">
        <f>IF(SUM(Dissimilarity!UR22)&gt;0,1,IF(Dissimilarity!UR22="X",1,0))</f>
        <v>0</v>
      </c>
      <c r="US19">
        <f>IF(SUM(Dissimilarity!US22)&gt;0,1,IF(Dissimilarity!US22="X",1,0))</f>
        <v>0</v>
      </c>
      <c r="UT19">
        <f>IF(SUM(Dissimilarity!UT22)&gt;0,1,IF(Dissimilarity!UT22="X",1,0))</f>
        <v>0</v>
      </c>
      <c r="UU19">
        <f>IF(SUM(Dissimilarity!UU22)&gt;0,1,IF(Dissimilarity!UU22="X",1,0))</f>
        <v>0</v>
      </c>
      <c r="UV19">
        <f>IF(SUM(Dissimilarity!UV22)&gt;0,1,IF(Dissimilarity!UV22="X",1,0))</f>
        <v>0</v>
      </c>
      <c r="UW19">
        <f>IF(SUM(Dissimilarity!UW22)&gt;0,1,IF(Dissimilarity!UW22="X",1,0))</f>
        <v>0</v>
      </c>
      <c r="UX19">
        <f>IF(SUM(Dissimilarity!UX22)&gt;0,1,IF(Dissimilarity!UX22="X",1,0))</f>
        <v>0</v>
      </c>
      <c r="UY19">
        <f>IF(SUM(Dissimilarity!UY22)&gt;0,1,IF(Dissimilarity!UY22="X",1,0))</f>
        <v>0</v>
      </c>
      <c r="UZ19">
        <f>IF(SUM(Dissimilarity!UZ22)&gt;0,1,IF(Dissimilarity!UZ22="X",1,0))</f>
        <v>0</v>
      </c>
      <c r="VA19">
        <f>IF(SUM(Dissimilarity!VA22)&gt;0,1,IF(Dissimilarity!VA22="X",1,0))</f>
        <v>0</v>
      </c>
      <c r="VB19">
        <f>IF(SUM(Dissimilarity!VB22)&gt;0,1,IF(Dissimilarity!VB22="X",1,0))</f>
        <v>0</v>
      </c>
      <c r="VC19">
        <f>IF(SUM(Dissimilarity!VC22)&gt;0,1,IF(Dissimilarity!VC22="X",1,0))</f>
        <v>0</v>
      </c>
      <c r="VD19">
        <f>IF(SUM(Dissimilarity!VD22)&gt;0,1,IF(Dissimilarity!VD22="X",1,0))</f>
        <v>0</v>
      </c>
      <c r="VE19">
        <f>IF(SUM(Dissimilarity!VE22)&gt;0,1,IF(Dissimilarity!VE22="X",1,0))</f>
        <v>0</v>
      </c>
      <c r="VF19">
        <f>IF(SUM(Dissimilarity!VF22)&gt;0,1,IF(Dissimilarity!VF22="X",1,0))</f>
        <v>0</v>
      </c>
      <c r="VG19">
        <f>IF(SUM(Dissimilarity!VG22)&gt;0,1,IF(Dissimilarity!VG22="X",1,0))</f>
        <v>0</v>
      </c>
      <c r="VH19">
        <f>IF(SUM(Dissimilarity!VH22)&gt;0,1,IF(Dissimilarity!VH22="X",1,0))</f>
        <v>0</v>
      </c>
      <c r="VI19">
        <f>IF(SUM(Dissimilarity!VI22)&gt;0,1,IF(Dissimilarity!VI22="X",1,0))</f>
        <v>0</v>
      </c>
      <c r="VJ19">
        <f>IF(SUM(Dissimilarity!VJ22)&gt;0,1,IF(Dissimilarity!VJ22="X",1,0))</f>
        <v>0</v>
      </c>
      <c r="VK19">
        <f>IF(SUM(Dissimilarity!VK22)&gt;0,1,IF(Dissimilarity!VK22="X",1,0))</f>
        <v>0</v>
      </c>
      <c r="VL19">
        <f>IF(SUM(Dissimilarity!VL22)&gt;0,1,IF(Dissimilarity!VL22="X",1,0))</f>
        <v>0</v>
      </c>
      <c r="VM19">
        <f>IF(SUM(Dissimilarity!VM22)&gt;0,1,IF(Dissimilarity!VM22="X",1,0))</f>
        <v>0</v>
      </c>
      <c r="VN19">
        <f>IF(SUM(Dissimilarity!VN22)&gt;0,1,IF(Dissimilarity!VN22="X",1,0))</f>
        <v>0</v>
      </c>
      <c r="VO19">
        <f>IF(SUM(Dissimilarity!VO22)&gt;0,1,IF(Dissimilarity!VO22="X",1,0))</f>
        <v>0</v>
      </c>
      <c r="VP19">
        <f>IF(SUM(Dissimilarity!VP22)&gt;0,1,IF(Dissimilarity!VP22="X",1,0))</f>
        <v>0</v>
      </c>
      <c r="VQ19">
        <f>IF(SUM(Dissimilarity!VQ22)&gt;0,1,IF(Dissimilarity!VQ22="X",1,0))</f>
        <v>0</v>
      </c>
      <c r="VR19">
        <f>IF(SUM(Dissimilarity!VR22)&gt;0,1,IF(Dissimilarity!VR22="X",1,0))</f>
        <v>0</v>
      </c>
      <c r="VS19">
        <f>IF(SUM(Dissimilarity!VS22)&gt;0,1,IF(Dissimilarity!VS22="X",1,0))</f>
        <v>0</v>
      </c>
      <c r="VT19">
        <f>IF(SUM(Dissimilarity!VT22)&gt;0,1,IF(Dissimilarity!VT22="X",1,0))</f>
        <v>0</v>
      </c>
      <c r="VU19">
        <f>IF(SUM(Dissimilarity!VU22)&gt;0,1,IF(Dissimilarity!VU22="X",1,0))</f>
        <v>0</v>
      </c>
      <c r="VV19">
        <f>IF(SUM(Dissimilarity!VV22)&gt;0,1,IF(Dissimilarity!VV22="X",1,0))</f>
        <v>0</v>
      </c>
      <c r="VW19">
        <f>IF(SUM(Dissimilarity!VW22)&gt;0,1,IF(Dissimilarity!VW22="X",1,0))</f>
        <v>0</v>
      </c>
      <c r="VX19">
        <f>IF(SUM(Dissimilarity!VX22)&gt;0,1,IF(Dissimilarity!VX22="X",1,0))</f>
        <v>0</v>
      </c>
      <c r="VY19">
        <f>IF(SUM(Dissimilarity!VY22)&gt;0,1,IF(Dissimilarity!VY22="X",1,0))</f>
        <v>0</v>
      </c>
      <c r="VZ19">
        <f>IF(SUM(Dissimilarity!VZ22)&gt;0,1,IF(Dissimilarity!VZ22="X",1,0))</f>
        <v>0</v>
      </c>
      <c r="WA19">
        <f>IF(SUM(Dissimilarity!WA22)&gt;0,1,IF(Dissimilarity!WA22="X",1,0))</f>
        <v>0</v>
      </c>
      <c r="WB19">
        <f>IF(SUM(Dissimilarity!WB22)&gt;0,1,IF(Dissimilarity!WB22="X",1,0))</f>
        <v>0</v>
      </c>
      <c r="WC19">
        <f>IF(SUM(Dissimilarity!WC22)&gt;0,1,IF(Dissimilarity!WC22="X",1,0))</f>
        <v>0</v>
      </c>
      <c r="WD19">
        <f>IF(SUM(Dissimilarity!WD22)&gt;0,1,IF(Dissimilarity!WD22="X",1,0))</f>
        <v>0</v>
      </c>
      <c r="WE19">
        <f>IF(SUM(Dissimilarity!WE22)&gt;0,1,IF(Dissimilarity!WE22="X",1,0))</f>
        <v>0</v>
      </c>
      <c r="WF19">
        <f>IF(SUM(Dissimilarity!WF22)&gt;0,1,IF(Dissimilarity!WF22="X",1,0))</f>
        <v>0</v>
      </c>
      <c r="WG19">
        <f>IF(SUM(Dissimilarity!WG22)&gt;0,1,IF(Dissimilarity!WG22="X",1,0))</f>
        <v>0</v>
      </c>
      <c r="WH19">
        <f>IF(SUM(Dissimilarity!WH22)&gt;0,1,IF(Dissimilarity!WH22="X",1,0))</f>
        <v>0</v>
      </c>
      <c r="WI19">
        <f>IF(SUM(Dissimilarity!WI22)&gt;0,1,IF(Dissimilarity!WI22="X",1,0))</f>
        <v>0</v>
      </c>
      <c r="WJ19">
        <f>IF(SUM(Dissimilarity!WJ22)&gt;0,1,IF(Dissimilarity!WJ22="X",1,0))</f>
        <v>1</v>
      </c>
      <c r="WK19">
        <f>IF(SUM(Dissimilarity!WK22)&gt;0,1,IF(Dissimilarity!WK22="X",1,0))</f>
        <v>0</v>
      </c>
      <c r="WL19">
        <f>IF(SUM(Dissimilarity!WL22)&gt;0,1,IF(Dissimilarity!WL22="X",1,0))</f>
        <v>0</v>
      </c>
      <c r="WM19">
        <f>IF(SUM(Dissimilarity!WM22)&gt;0,1,IF(Dissimilarity!WM22="X",1,0))</f>
        <v>0</v>
      </c>
      <c r="WN19">
        <f>IF(SUM(Dissimilarity!WN22)&gt;0,1,IF(Dissimilarity!WN22="X",1,0))</f>
        <v>0</v>
      </c>
      <c r="WO19">
        <f>IF(SUM(Dissimilarity!WO22)&gt;0,1,IF(Dissimilarity!WO22="X",1,0))</f>
        <v>0</v>
      </c>
      <c r="WP19">
        <f>IF(SUM(Dissimilarity!WP22)&gt;0,1,IF(Dissimilarity!WP22="X",1,0))</f>
        <v>0</v>
      </c>
      <c r="WQ19">
        <f>IF(SUM(Dissimilarity!WQ22)&gt;0,1,IF(Dissimilarity!WQ22="X",1,0))</f>
        <v>0</v>
      </c>
      <c r="WR19">
        <f>IF(SUM(Dissimilarity!WR22)&gt;0,1,IF(Dissimilarity!WR22="X",1,0))</f>
        <v>0</v>
      </c>
      <c r="WS19">
        <f>IF(SUM(Dissimilarity!WS22)&gt;0,1,IF(Dissimilarity!WS22="X",1,0))</f>
        <v>0</v>
      </c>
      <c r="WT19">
        <f>IF(SUM(Dissimilarity!WT22)&gt;0,1,IF(Dissimilarity!WT22="X",1,0))</f>
        <v>0</v>
      </c>
      <c r="WU19">
        <f>IF(SUM(Dissimilarity!WU22)&gt;0,1,IF(Dissimilarity!WU22="X",1,0))</f>
        <v>0</v>
      </c>
      <c r="WV19">
        <f>IF(SUM(Dissimilarity!WV22)&gt;0,1,IF(Dissimilarity!WV22="X",1,0))</f>
        <v>0</v>
      </c>
      <c r="WW19">
        <f>IF(SUM(Dissimilarity!WW22)&gt;0,1,IF(Dissimilarity!WW22="X",1,0))</f>
        <v>0</v>
      </c>
      <c r="WX19">
        <f>IF(SUM(Dissimilarity!WX22)&gt;0,1,IF(Dissimilarity!WX22="X",1,0))</f>
        <v>0</v>
      </c>
      <c r="WY19">
        <f>IF(SUM(Dissimilarity!WY22)&gt;0,1,IF(Dissimilarity!WY22="X",1,0))</f>
        <v>0</v>
      </c>
      <c r="WZ19">
        <f>IF(SUM(Dissimilarity!WZ22)&gt;0,1,IF(Dissimilarity!WZ22="X",1,0))</f>
        <v>0</v>
      </c>
      <c r="XA19">
        <f>IF(SUM(Dissimilarity!XA22)&gt;0,1,IF(Dissimilarity!XA22="X",1,0))</f>
        <v>1</v>
      </c>
      <c r="XB19">
        <f>IF(SUM(Dissimilarity!XB22)&gt;0,1,IF(Dissimilarity!XB22="X",1,0))</f>
        <v>0</v>
      </c>
      <c r="XC19">
        <f>IF(SUM(Dissimilarity!XC22)&gt;0,1,IF(Dissimilarity!XC22="X",1,0))</f>
        <v>0</v>
      </c>
      <c r="XD19">
        <f>IF(SUM(Dissimilarity!XD22)&gt;0,1,IF(Dissimilarity!XD22="X",1,0))</f>
        <v>0</v>
      </c>
      <c r="XE19">
        <f>IF(SUM(Dissimilarity!XE22)&gt;0,1,IF(Dissimilarity!XE22="X",1,0))</f>
        <v>0</v>
      </c>
      <c r="XF19">
        <f>IF(SUM(Dissimilarity!XF22)&gt;0,1,IF(Dissimilarity!XF22="X",1,0))</f>
        <v>0</v>
      </c>
      <c r="XG19">
        <f>IF(SUM(Dissimilarity!XG22)&gt;0,1,IF(Dissimilarity!XG22="X",1,0))</f>
        <v>0</v>
      </c>
      <c r="XH19">
        <f>IF(SUM(Dissimilarity!XH22)&gt;0,1,IF(Dissimilarity!XH22="X",1,0))</f>
        <v>0</v>
      </c>
      <c r="XI19">
        <f>IF(SUM(Dissimilarity!XI22)&gt;0,1,IF(Dissimilarity!XI22="X",1,0))</f>
        <v>1</v>
      </c>
      <c r="XJ19">
        <f>IF(SUM(Dissimilarity!XJ22)&gt;0,1,IF(Dissimilarity!XJ22="X",1,0))</f>
        <v>0</v>
      </c>
      <c r="XK19">
        <f>IF(SUM(Dissimilarity!XK22)&gt;0,1,IF(Dissimilarity!XK22="X",1,0))</f>
        <v>0</v>
      </c>
      <c r="XL19">
        <f>IF(SUM(Dissimilarity!XL22)&gt;0,1,IF(Dissimilarity!XL22="X",1,0))</f>
        <v>0</v>
      </c>
      <c r="XM19">
        <f>IF(SUM(Dissimilarity!XM22)&gt;0,1,IF(Dissimilarity!XM22="X",1,0))</f>
        <v>0</v>
      </c>
      <c r="XN19">
        <f>IF(SUM(Dissimilarity!XN22)&gt;0,1,IF(Dissimilarity!XN22="X",1,0))</f>
        <v>0</v>
      </c>
      <c r="XO19">
        <f>IF(SUM(Dissimilarity!XO22)&gt;0,1,IF(Dissimilarity!XO22="X",1,0))</f>
        <v>0</v>
      </c>
      <c r="XP19">
        <f>IF(SUM(Dissimilarity!XP22)&gt;0,1,IF(Dissimilarity!XP22="X",1,0))</f>
        <v>0</v>
      </c>
      <c r="XQ19">
        <f>IF(SUM(Dissimilarity!XQ22)&gt;0,1,IF(Dissimilarity!XQ22="X",1,0))</f>
        <v>0</v>
      </c>
      <c r="XR19">
        <f>IF(SUM(Dissimilarity!XR22)&gt;0,1,IF(Dissimilarity!XR22="X",1,0))</f>
        <v>0</v>
      </c>
      <c r="XS19">
        <f>IF(SUM(Dissimilarity!XS22)&gt;0,1,IF(Dissimilarity!XS22="X",1,0))</f>
        <v>0</v>
      </c>
      <c r="XT19">
        <f>IF(SUM(Dissimilarity!XT22)&gt;0,1,IF(Dissimilarity!XT22="X",1,0))</f>
        <v>0</v>
      </c>
      <c r="XU19">
        <f>IF(SUM(Dissimilarity!XU22)&gt;0,1,IF(Dissimilarity!XU22="X",1,0))</f>
        <v>0</v>
      </c>
      <c r="XV19">
        <f>IF(SUM(Dissimilarity!XV22)&gt;0,1,IF(Dissimilarity!XV22="X",1,0))</f>
        <v>0</v>
      </c>
      <c r="XW19">
        <f>IF(SUM(Dissimilarity!XW22)&gt;0,1,IF(Dissimilarity!XW22="X",1,0))</f>
        <v>0</v>
      </c>
      <c r="XX19">
        <f>IF(SUM(Dissimilarity!XX22)&gt;0,1,IF(Dissimilarity!XX22="X",1,0))</f>
        <v>0</v>
      </c>
      <c r="XY19">
        <f>IF(SUM(Dissimilarity!XY22)&gt;0,1,IF(Dissimilarity!XY22="X",1,0))</f>
        <v>0</v>
      </c>
      <c r="XZ19">
        <f>IF(SUM(Dissimilarity!XZ22)&gt;0,1,IF(Dissimilarity!XZ22="X",1,0))</f>
        <v>0</v>
      </c>
      <c r="YA19">
        <f>IF(SUM(Dissimilarity!YA22)&gt;0,1,IF(Dissimilarity!YA22="X",1,0))</f>
        <v>0</v>
      </c>
      <c r="YB19">
        <f>IF(SUM(Dissimilarity!YB22)&gt;0,1,IF(Dissimilarity!YB22="X",1,0))</f>
        <v>0</v>
      </c>
      <c r="YC19">
        <f>IF(SUM(Dissimilarity!YC22)&gt;0,1,IF(Dissimilarity!YC22="X",1,0))</f>
        <v>0</v>
      </c>
      <c r="YD19">
        <f>IF(SUM(Dissimilarity!YD22)&gt;0,1,IF(Dissimilarity!YD22="X",1,0))</f>
        <v>0</v>
      </c>
      <c r="YE19">
        <f>IF(SUM(Dissimilarity!YE22)&gt;0,1,IF(Dissimilarity!YE22="X",1,0))</f>
        <v>0</v>
      </c>
      <c r="YF19">
        <f>IF(SUM(Dissimilarity!YF22)&gt;0,1,IF(Dissimilarity!YF22="X",1,0))</f>
        <v>0</v>
      </c>
      <c r="YG19">
        <f>IF(SUM(Dissimilarity!YG22)&gt;0,1,IF(Dissimilarity!YG22="X",1,0))</f>
        <v>1</v>
      </c>
      <c r="YH19">
        <f>IF(SUM(Dissimilarity!YH22)&gt;0,1,IF(Dissimilarity!YH22="X",1,0))</f>
        <v>0</v>
      </c>
      <c r="YI19">
        <f>IF(SUM(Dissimilarity!YI22)&gt;0,1,IF(Dissimilarity!YI22="X",1,0))</f>
        <v>0</v>
      </c>
      <c r="YJ19">
        <f>IF(SUM(Dissimilarity!YJ22)&gt;0,1,IF(Dissimilarity!YJ22="X",1,0))</f>
        <v>0</v>
      </c>
      <c r="YK19">
        <f>IF(SUM(Dissimilarity!YK22)&gt;0,1,IF(Dissimilarity!YK22="X",1,0))</f>
        <v>0</v>
      </c>
      <c r="YL19">
        <f>IF(SUM(Dissimilarity!YL22)&gt;0,1,IF(Dissimilarity!YL22="X",1,0))</f>
        <v>0</v>
      </c>
      <c r="YM19">
        <f>IF(SUM(Dissimilarity!YM22)&gt;0,1,IF(Dissimilarity!YM22="X",1,0))</f>
        <v>0</v>
      </c>
      <c r="YN19">
        <f>IF(SUM(Dissimilarity!YN22)&gt;0,1,IF(Dissimilarity!YN22="X",1,0))</f>
        <v>0</v>
      </c>
      <c r="YO19">
        <f>IF(SUM(Dissimilarity!YO22)&gt;0,1,IF(Dissimilarity!YO22="X",1,0))</f>
        <v>0</v>
      </c>
      <c r="YP19">
        <f>IF(SUM(Dissimilarity!YP22)&gt;0,1,IF(Dissimilarity!YP22="X",1,0))</f>
        <v>0</v>
      </c>
      <c r="YQ19">
        <f>IF(SUM(Dissimilarity!YQ22)&gt;0,1,IF(Dissimilarity!YQ22="X",1,0))</f>
        <v>0</v>
      </c>
      <c r="YR19">
        <f>IF(SUM(Dissimilarity!YR22)&gt;0,1,IF(Dissimilarity!YR22="X",1,0))</f>
        <v>0</v>
      </c>
      <c r="YS19">
        <f>IF(SUM(Dissimilarity!YS22)&gt;0,1,IF(Dissimilarity!YS22="X",1,0))</f>
        <v>0</v>
      </c>
      <c r="YT19">
        <f>IF(SUM(Dissimilarity!YT22)&gt;0,1,IF(Dissimilarity!YT22="X",1,0))</f>
        <v>0</v>
      </c>
      <c r="YU19">
        <f>IF(SUM(Dissimilarity!YU22)&gt;0,1,IF(Dissimilarity!YU22="X",1,0))</f>
        <v>0</v>
      </c>
      <c r="YV19">
        <f>IF(SUM(Dissimilarity!YV22)&gt;0,1,IF(Dissimilarity!YV22="X",1,0))</f>
        <v>0</v>
      </c>
      <c r="YW19">
        <f>IF(SUM(Dissimilarity!YW22)&gt;0,1,IF(Dissimilarity!YW22="X",1,0))</f>
        <v>0</v>
      </c>
      <c r="YX19">
        <f>IF(SUM(Dissimilarity!YX22)&gt;0,1,IF(Dissimilarity!YX22="X",1,0))</f>
        <v>0</v>
      </c>
      <c r="YY19">
        <f>IF(SUM(Dissimilarity!YY22)&gt;0,1,IF(Dissimilarity!YY22="X",1,0))</f>
        <v>0</v>
      </c>
      <c r="YZ19">
        <f>IF(SUM(Dissimilarity!YZ22)&gt;0,1,IF(Dissimilarity!YZ22="X",1,0))</f>
        <v>0</v>
      </c>
      <c r="ZA19">
        <f>IF(SUM(Dissimilarity!ZA22)&gt;0,1,IF(Dissimilarity!ZA22="X",1,0))</f>
        <v>0</v>
      </c>
      <c r="ZB19">
        <f>IF(SUM(Dissimilarity!ZB22)&gt;0,1,IF(Dissimilarity!ZB22="X",1,0))</f>
        <v>0</v>
      </c>
      <c r="ZC19">
        <f>IF(SUM(Dissimilarity!ZC22)&gt;0,1,IF(Dissimilarity!ZC22="X",1,0))</f>
        <v>0</v>
      </c>
      <c r="ZD19">
        <f>IF(SUM(Dissimilarity!ZD22)&gt;0,1,IF(Dissimilarity!ZD22="X",1,0))</f>
        <v>0</v>
      </c>
      <c r="ZE19">
        <f>IF(SUM(Dissimilarity!ZE22)&gt;0,1,IF(Dissimilarity!ZE22="X",1,0))</f>
        <v>0</v>
      </c>
      <c r="ZF19">
        <f>IF(SUM(Dissimilarity!ZF22)&gt;0,1,IF(Dissimilarity!ZF22="X",1,0))</f>
        <v>0</v>
      </c>
      <c r="ZG19">
        <f>IF(SUM(Dissimilarity!ZG22)&gt;0,1,IF(Dissimilarity!ZG22="X",1,0))</f>
        <v>0</v>
      </c>
      <c r="ZH19">
        <f>IF(SUM(Dissimilarity!ZH22)&gt;0,1,IF(Dissimilarity!ZH22="X",1,0))</f>
        <v>0</v>
      </c>
      <c r="ZI19">
        <f>IF(SUM(Dissimilarity!ZI22)&gt;0,1,IF(Dissimilarity!ZI22="X",1,0))</f>
        <v>0</v>
      </c>
      <c r="ZJ19">
        <f>IF(SUM(Dissimilarity!ZJ22)&gt;0,1,IF(Dissimilarity!ZJ22="X",1,0))</f>
        <v>0</v>
      </c>
      <c r="ZK19">
        <f>IF(SUM(Dissimilarity!ZK22)&gt;0,1,IF(Dissimilarity!ZK22="X",1,0))</f>
        <v>0</v>
      </c>
      <c r="ZL19">
        <f>IF(SUM(Dissimilarity!ZL22)&gt;0,1,IF(Dissimilarity!ZL22="X",1,0))</f>
        <v>0</v>
      </c>
      <c r="ZM19">
        <f>IF(SUM(Dissimilarity!ZM22)&gt;0,1,IF(Dissimilarity!ZM22="X",1,0))</f>
        <v>0</v>
      </c>
      <c r="ZN19">
        <f>IF(SUM(Dissimilarity!ZN22)&gt;0,1,IF(Dissimilarity!ZN22="X",1,0))</f>
        <v>0</v>
      </c>
      <c r="ZO19">
        <f>IF(SUM(Dissimilarity!ZO22)&gt;0,1,IF(Dissimilarity!ZO22="X",1,0))</f>
        <v>0</v>
      </c>
      <c r="ZP19">
        <f>IF(SUM(Dissimilarity!ZP22)&gt;0,1,IF(Dissimilarity!ZP22="X",1,0))</f>
        <v>0</v>
      </c>
      <c r="ZQ19">
        <f>IF(SUM(Dissimilarity!ZQ22)&gt;0,1,IF(Dissimilarity!ZQ22="X",1,0))</f>
        <v>0</v>
      </c>
      <c r="ZR19">
        <f>IF(SUM(Dissimilarity!ZR22)&gt;0,1,IF(Dissimilarity!ZR22="X",1,0))</f>
        <v>0</v>
      </c>
      <c r="ZS19">
        <f>IF(SUM(Dissimilarity!ZS22)&gt;0,1,IF(Dissimilarity!ZS22="X",1,0))</f>
        <v>0</v>
      </c>
      <c r="ZT19">
        <f>IF(SUM(Dissimilarity!ZT22)&gt;0,1,IF(Dissimilarity!ZT22="X",1,0))</f>
        <v>0</v>
      </c>
      <c r="ZU19">
        <f>IF(SUM(Dissimilarity!ZU22)&gt;0,1,IF(Dissimilarity!ZU22="X",1,0))</f>
        <v>0</v>
      </c>
      <c r="ZV19">
        <f>IF(SUM(Dissimilarity!ZV22)&gt;0,1,IF(Dissimilarity!ZV22="X",1,0))</f>
        <v>0</v>
      </c>
      <c r="ZW19">
        <f>IF(SUM(Dissimilarity!ZW22)&gt;0,1,IF(Dissimilarity!ZW22="X",1,0))</f>
        <v>0</v>
      </c>
      <c r="ZX19">
        <f>IF(SUM(Dissimilarity!ZX22)&gt;0,1,IF(Dissimilarity!ZX22="X",1,0))</f>
        <v>0</v>
      </c>
      <c r="ZY19">
        <f>IF(SUM(Dissimilarity!ZY22)&gt;0,1,IF(Dissimilarity!ZY22="X",1,0))</f>
        <v>0</v>
      </c>
      <c r="ZZ19">
        <f>IF(SUM(Dissimilarity!ZZ22)&gt;0,1,IF(Dissimilarity!ZZ22="X",1,0))</f>
        <v>0</v>
      </c>
      <c r="AAA19">
        <f>IF(SUM(Dissimilarity!AAA22)&gt;0,1,IF(Dissimilarity!AAA22="X",1,0))</f>
        <v>0</v>
      </c>
      <c r="AAB19">
        <f>IF(SUM(Dissimilarity!AAB22)&gt;0,1,IF(Dissimilarity!AAB22="X",1,0))</f>
        <v>0</v>
      </c>
      <c r="AAC19">
        <f>IF(SUM(Dissimilarity!AAC22)&gt;0,1,IF(Dissimilarity!AAC22="X",1,0))</f>
        <v>0</v>
      </c>
      <c r="AAD19">
        <f>IF(SUM(Dissimilarity!AAD22)&gt;0,1,IF(Dissimilarity!AAD22="X",1,0))</f>
        <v>0</v>
      </c>
      <c r="AAE19">
        <f>IF(SUM(Dissimilarity!AAE22)&gt;0,1,IF(Dissimilarity!AAE22="X",1,0))</f>
        <v>0</v>
      </c>
      <c r="AAF19">
        <f>IF(SUM(Dissimilarity!AAF22)&gt;0,1,IF(Dissimilarity!AAF22="X",1,0))</f>
        <v>0</v>
      </c>
      <c r="AAG19">
        <f>IF(SUM(Dissimilarity!AAG22)&gt;0,1,IF(Dissimilarity!AAG22="X",1,0))</f>
        <v>0</v>
      </c>
      <c r="AAH19">
        <f>IF(SUM(Dissimilarity!AAH22)&gt;0,1,IF(Dissimilarity!AAH22="X",1,0))</f>
        <v>0</v>
      </c>
      <c r="AAI19">
        <f>IF(SUM(Dissimilarity!AAI22)&gt;0,1,IF(Dissimilarity!AAI22="X",1,0))</f>
        <v>0</v>
      </c>
      <c r="AAJ19">
        <f>IF(SUM(Dissimilarity!AAJ22)&gt;0,1,IF(Dissimilarity!AAJ22="X",1,0))</f>
        <v>0</v>
      </c>
      <c r="AAK19">
        <f>IF(SUM(Dissimilarity!AAK22)&gt;0,1,IF(Dissimilarity!AAK22="X",1,0))</f>
        <v>0</v>
      </c>
      <c r="AAL19">
        <f>IF(SUM(Dissimilarity!AAL22)&gt;0,1,IF(Dissimilarity!AAL22="X",1,0))</f>
        <v>0</v>
      </c>
      <c r="AAM19">
        <f>IF(SUM(Dissimilarity!AAM22)&gt;0,1,IF(Dissimilarity!AAM22="X",1,0))</f>
        <v>0</v>
      </c>
      <c r="AAN19">
        <f>IF(SUM(Dissimilarity!AAN22)&gt;0,1,IF(Dissimilarity!AAN22="X",1,0))</f>
        <v>0</v>
      </c>
      <c r="AAO19">
        <f>IF(SUM(Dissimilarity!AAO22)&gt;0,1,IF(Dissimilarity!AAO22="X",1,0))</f>
        <v>0</v>
      </c>
      <c r="AAP19">
        <f>IF(SUM(Dissimilarity!AAP22)&gt;0,1,IF(Dissimilarity!AAP22="X",1,0))</f>
        <v>0</v>
      </c>
      <c r="AAQ19">
        <f>IF(SUM(Dissimilarity!AAQ22)&gt;0,1,IF(Dissimilarity!AAQ22="X",1,0))</f>
        <v>0</v>
      </c>
      <c r="AAR19">
        <f>IF(SUM(Dissimilarity!AAR22)&gt;0,1,IF(Dissimilarity!AAR22="X",1,0))</f>
        <v>0</v>
      </c>
      <c r="AAS19">
        <f>IF(SUM(Dissimilarity!AAS22)&gt;0,1,IF(Dissimilarity!AAS22="X",1,0))</f>
        <v>0</v>
      </c>
      <c r="AAT19">
        <f>IF(SUM(Dissimilarity!AAT22)&gt;0,1,IF(Dissimilarity!AAT22="X",1,0))</f>
        <v>0</v>
      </c>
      <c r="AAU19">
        <f>IF(SUM(Dissimilarity!AAU22)&gt;0,1,IF(Dissimilarity!AAU22="X",1,0))</f>
        <v>0</v>
      </c>
      <c r="AAV19">
        <f>IF(SUM(Dissimilarity!AAV22)&gt;0,1,IF(Dissimilarity!AAV22="X",1,0))</f>
        <v>0</v>
      </c>
      <c r="AAW19">
        <f>IF(SUM(Dissimilarity!AAW22)&gt;0,1,IF(Dissimilarity!AAW22="X",1,0))</f>
        <v>0</v>
      </c>
      <c r="AAX19">
        <f>IF(SUM(Dissimilarity!AAX22)&gt;0,1,IF(Dissimilarity!AAX22="X",1,0))</f>
        <v>0</v>
      </c>
      <c r="AAY19">
        <f>IF(SUM(Dissimilarity!AAY22)&gt;0,1,IF(Dissimilarity!AAY22="X",1,0))</f>
        <v>0</v>
      </c>
      <c r="AAZ19">
        <f>IF(SUM(Dissimilarity!AAZ22)&gt;0,1,IF(Dissimilarity!AAZ22="X",1,0))</f>
        <v>0</v>
      </c>
      <c r="ABA19">
        <f>IF(SUM(Dissimilarity!ABA22)&gt;0,1,IF(Dissimilarity!ABA22="X",1,0))</f>
        <v>0</v>
      </c>
      <c r="ABB19">
        <f>IF(SUM(Dissimilarity!ABB22)&gt;0,1,IF(Dissimilarity!ABB22="X",1,0))</f>
        <v>0</v>
      </c>
      <c r="ABC19">
        <f>IF(SUM(Dissimilarity!ABC22)&gt;0,1,IF(Dissimilarity!ABC22="X",1,0))</f>
        <v>0</v>
      </c>
      <c r="ABD19">
        <f>IF(SUM(Dissimilarity!ABD22)&gt;0,1,IF(Dissimilarity!ABD22="X",1,0))</f>
        <v>0</v>
      </c>
      <c r="ABE19">
        <f>IF(SUM(Dissimilarity!ABE22)&gt;0,1,IF(Dissimilarity!ABE22="X",1,0))</f>
        <v>0</v>
      </c>
      <c r="ABF19">
        <f>IF(SUM(Dissimilarity!ABF22)&gt;0,1,IF(Dissimilarity!ABF22="X",1,0))</f>
        <v>0</v>
      </c>
      <c r="ABG19">
        <f>IF(SUM(Dissimilarity!ABG22)&gt;0,1,IF(Dissimilarity!ABG22="X",1,0))</f>
        <v>0</v>
      </c>
      <c r="ABH19">
        <f>IF(SUM(Dissimilarity!ABH22)&gt;0,1,IF(Dissimilarity!ABH22="X",1,0))</f>
        <v>0</v>
      </c>
      <c r="ABI19">
        <f>IF(SUM(Dissimilarity!ABI22)&gt;0,1,IF(Dissimilarity!ABI22="X",1,0))</f>
        <v>0</v>
      </c>
      <c r="ABJ19">
        <f>IF(SUM(Dissimilarity!ABJ22)&gt;0,1,IF(Dissimilarity!ABJ22="X",1,0))</f>
        <v>0</v>
      </c>
      <c r="ABK19">
        <f>IF(SUM(Dissimilarity!ABK22)&gt;0,1,IF(Dissimilarity!ABK22="X",1,0))</f>
        <v>0</v>
      </c>
      <c r="ABL19">
        <f>IF(SUM(Dissimilarity!ABL22)&gt;0,1,IF(Dissimilarity!ABL22="X",1,0))</f>
        <v>0</v>
      </c>
      <c r="ABM19">
        <f>IF(SUM(Dissimilarity!ABM22)&gt;0,1,IF(Dissimilarity!ABM22="X",1,0))</f>
        <v>0</v>
      </c>
      <c r="ABN19">
        <f>IF(SUM(Dissimilarity!ABN22)&gt;0,1,IF(Dissimilarity!ABN22="X",1,0))</f>
        <v>0</v>
      </c>
      <c r="ABO19">
        <f>IF(SUM(Dissimilarity!ABO22)&gt;0,1,IF(Dissimilarity!ABO22="X",1,0))</f>
        <v>0</v>
      </c>
      <c r="ABP19">
        <f>IF(SUM(Dissimilarity!ABP22)&gt;0,1,IF(Dissimilarity!ABP22="X",1,0))</f>
        <v>0</v>
      </c>
      <c r="ABQ19">
        <f>IF(SUM(Dissimilarity!ABQ22)&gt;0,1,IF(Dissimilarity!ABQ22="X",1,0))</f>
        <v>0</v>
      </c>
      <c r="ABR19">
        <f>IF(SUM(Dissimilarity!ABR22)&gt;0,1,IF(Dissimilarity!ABR22="X",1,0))</f>
        <v>0</v>
      </c>
      <c r="ABS19">
        <f>IF(SUM(Dissimilarity!ABS22)&gt;0,1,IF(Dissimilarity!ABS22="X",1,0))</f>
        <v>0</v>
      </c>
      <c r="ABT19">
        <f>IF(SUM(Dissimilarity!ABT22)&gt;0,1,IF(Dissimilarity!ABT22="X",1,0))</f>
        <v>0</v>
      </c>
      <c r="ABU19">
        <f>IF(SUM(Dissimilarity!ABU22)&gt;0,1,IF(Dissimilarity!ABU22="X",1,0))</f>
        <v>0</v>
      </c>
      <c r="ABV19">
        <f>IF(SUM(Dissimilarity!ABV22)&gt;0,1,IF(Dissimilarity!ABV22="X",1,0))</f>
        <v>0</v>
      </c>
      <c r="ABW19">
        <f>IF(SUM(Dissimilarity!ABW22)&gt;0,1,IF(Dissimilarity!ABW22="X",1,0))</f>
        <v>0</v>
      </c>
      <c r="ABX19">
        <f>IF(SUM(Dissimilarity!ABX22)&gt;0,1,IF(Dissimilarity!ABX22="X",1,0))</f>
        <v>0</v>
      </c>
      <c r="ABY19">
        <f>IF(SUM(Dissimilarity!ABY22)&gt;0,1,IF(Dissimilarity!ABY22="X",1,0))</f>
        <v>0</v>
      </c>
      <c r="ABZ19">
        <f>IF(SUM(Dissimilarity!ABZ22)&gt;0,1,IF(Dissimilarity!ABZ22="X",1,0))</f>
        <v>0</v>
      </c>
      <c r="ACA19">
        <f>IF(SUM(Dissimilarity!ACA22)&gt;0,1,IF(Dissimilarity!ACA22="X",1,0))</f>
        <v>0</v>
      </c>
      <c r="ACB19">
        <f>IF(SUM(Dissimilarity!ACB22)&gt;0,1,IF(Dissimilarity!ACB22="X",1,0))</f>
        <v>0</v>
      </c>
      <c r="ACC19">
        <f>IF(SUM(Dissimilarity!ACC22)&gt;0,1,IF(Dissimilarity!ACC22="X",1,0))</f>
        <v>0</v>
      </c>
      <c r="ACD19">
        <f>IF(SUM(Dissimilarity!ACD22)&gt;0,1,IF(Dissimilarity!ACD22="X",1,0))</f>
        <v>0</v>
      </c>
      <c r="ACE19">
        <f>IF(SUM(Dissimilarity!ACE22)&gt;0,1,IF(Dissimilarity!ACE22="X",1,0))</f>
        <v>0</v>
      </c>
      <c r="ACF19">
        <f>IF(SUM(Dissimilarity!ACF22)&gt;0,1,IF(Dissimilarity!ACF22="X",1,0))</f>
        <v>0</v>
      </c>
      <c r="ACG19">
        <f>IF(SUM(Dissimilarity!ACG22)&gt;0,1,IF(Dissimilarity!ACG22="X",1,0))</f>
        <v>0</v>
      </c>
      <c r="ACH19">
        <f>IF(SUM(Dissimilarity!ACH22)&gt;0,1,IF(Dissimilarity!ACH22="X",1,0))</f>
        <v>0</v>
      </c>
      <c r="ACI19">
        <f>IF(SUM(Dissimilarity!ACI22)&gt;0,1,IF(Dissimilarity!ACI22="X",1,0))</f>
        <v>0</v>
      </c>
      <c r="ACJ19">
        <f>IF(SUM(Dissimilarity!ACJ22)&gt;0,1,IF(Dissimilarity!ACJ22="X",1,0))</f>
        <v>0</v>
      </c>
      <c r="ACK19">
        <f>IF(SUM(Dissimilarity!ACK22)&gt;0,1,IF(Dissimilarity!ACK22="X",1,0))</f>
        <v>0</v>
      </c>
      <c r="ACL19">
        <f>IF(SUM(Dissimilarity!ACL22)&gt;0,1,IF(Dissimilarity!ACL22="X",1,0))</f>
        <v>0</v>
      </c>
      <c r="ACM19">
        <f>IF(SUM(Dissimilarity!ACM22)&gt;0,1,IF(Dissimilarity!ACM22="X",1,0))</f>
        <v>1</v>
      </c>
      <c r="ACN19">
        <f>IF(SUM(Dissimilarity!ACN22)&gt;0,1,IF(Dissimilarity!ACN22="X",1,0))</f>
        <v>0</v>
      </c>
      <c r="ACO19">
        <f>IF(SUM(Dissimilarity!ACO22)&gt;0,1,IF(Dissimilarity!ACO22="X",1,0))</f>
        <v>0</v>
      </c>
      <c r="ACP19">
        <f>IF(SUM(Dissimilarity!ACP22)&gt;0,1,IF(Dissimilarity!ACP22="X",1,0))</f>
        <v>0</v>
      </c>
      <c r="ACQ19">
        <f>IF(SUM(Dissimilarity!ACQ22)&gt;0,1,IF(Dissimilarity!ACQ22="X",1,0))</f>
        <v>0</v>
      </c>
      <c r="ACR19">
        <f>IF(SUM(Dissimilarity!ACR22)&gt;0,1,IF(Dissimilarity!ACR22="X",1,0))</f>
        <v>0</v>
      </c>
      <c r="ACS19">
        <f>IF(SUM(Dissimilarity!ACS22)&gt;0,1,IF(Dissimilarity!ACS22="X",1,0))</f>
        <v>0</v>
      </c>
      <c r="ACT19">
        <f>IF(SUM(Dissimilarity!ACT22)&gt;0,1,IF(Dissimilarity!ACT22="X",1,0))</f>
        <v>0</v>
      </c>
      <c r="ACU19">
        <f>IF(SUM(Dissimilarity!ACU22)&gt;0,1,IF(Dissimilarity!ACU22="X",1,0))</f>
        <v>0</v>
      </c>
      <c r="ACV19">
        <f>IF(SUM(Dissimilarity!ACV22)&gt;0,1,IF(Dissimilarity!ACV22="X",1,0))</f>
        <v>0</v>
      </c>
      <c r="ACW19">
        <f>IF(SUM(Dissimilarity!ACW22)&gt;0,1,IF(Dissimilarity!ACW22="X",1,0))</f>
        <v>0</v>
      </c>
      <c r="ACX19">
        <f>IF(SUM(Dissimilarity!ACX22)&gt;0,1,IF(Dissimilarity!ACX22="X",1,0))</f>
        <v>0</v>
      </c>
      <c r="ACY19">
        <f>IF(SUM(Dissimilarity!ACY22)&gt;0,1,IF(Dissimilarity!ACY22="X",1,0))</f>
        <v>0</v>
      </c>
      <c r="ACZ19">
        <f>IF(SUM(Dissimilarity!ACZ22)&gt;0,1,IF(Dissimilarity!ACZ22="X",1,0))</f>
        <v>0</v>
      </c>
      <c r="ADA19">
        <f>IF(SUM(Dissimilarity!ADA22)&gt;0,1,IF(Dissimilarity!ADA22="X",1,0))</f>
        <v>0</v>
      </c>
      <c r="ADB19">
        <f>IF(SUM(Dissimilarity!ADB22)&gt;0,1,IF(Dissimilarity!ADB22="X",1,0))</f>
        <v>0</v>
      </c>
      <c r="ADC19">
        <f>IF(SUM(Dissimilarity!ADC22)&gt;0,1,IF(Dissimilarity!ADC22="X",1,0))</f>
        <v>0</v>
      </c>
      <c r="ADD19">
        <f>IF(SUM(Dissimilarity!ADD22)&gt;0,1,IF(Dissimilarity!ADD22="X",1,0))</f>
        <v>0</v>
      </c>
      <c r="ADE19">
        <f>IF(SUM(Dissimilarity!ADE22)&gt;0,1,IF(Dissimilarity!ADE22="X",1,0))</f>
        <v>0</v>
      </c>
      <c r="ADF19">
        <f>IF(SUM(Dissimilarity!ADF22)&gt;0,1,IF(Dissimilarity!ADF22="X",1,0))</f>
        <v>0</v>
      </c>
      <c r="ADG19">
        <f>IF(SUM(Dissimilarity!ADG22)&gt;0,1,IF(Dissimilarity!ADG22="X",1,0))</f>
        <v>0</v>
      </c>
      <c r="ADH19">
        <f>IF(SUM(Dissimilarity!ADH22)&gt;0,1,IF(Dissimilarity!ADH22="X",1,0))</f>
        <v>0</v>
      </c>
      <c r="ADI19">
        <f>IF(SUM(Dissimilarity!ADI22)&gt;0,1,IF(Dissimilarity!ADI22="X",1,0))</f>
        <v>0</v>
      </c>
      <c r="ADJ19">
        <f>IF(SUM(Dissimilarity!ADJ22)&gt;0,1,IF(Dissimilarity!ADJ22="X",1,0))</f>
        <v>0</v>
      </c>
      <c r="ADK19">
        <f>IF(SUM(Dissimilarity!ADK22)&gt;0,1,IF(Dissimilarity!ADK22="X",1,0))</f>
        <v>0</v>
      </c>
      <c r="ADL19">
        <f>IF(SUM(Dissimilarity!ADL22)&gt;0,1,IF(Dissimilarity!ADL22="X",1,0))</f>
        <v>1</v>
      </c>
      <c r="ADM19">
        <f>IF(SUM(Dissimilarity!ADM22)&gt;0,1,IF(Dissimilarity!ADM22="X",1,0))</f>
        <v>0</v>
      </c>
      <c r="ADN19">
        <f>IF(SUM(Dissimilarity!ADN22)&gt;0,1,IF(Dissimilarity!ADN22="X",1,0))</f>
        <v>0</v>
      </c>
      <c r="ADO19">
        <f>IF(SUM(Dissimilarity!ADO22)&gt;0,1,IF(Dissimilarity!ADO22="X",1,0))</f>
        <v>0</v>
      </c>
      <c r="ADP19">
        <f>IF(SUM(Dissimilarity!ADP22)&gt;0,1,IF(Dissimilarity!ADP22="X",1,0))</f>
        <v>0</v>
      </c>
      <c r="ADQ19">
        <f>IF(SUM(Dissimilarity!ADQ22)&gt;0,1,IF(Dissimilarity!ADQ22="X",1,0))</f>
        <v>0</v>
      </c>
      <c r="ADR19">
        <f>IF(SUM(Dissimilarity!ADR22)&gt;0,1,IF(Dissimilarity!ADR22="X",1,0))</f>
        <v>0</v>
      </c>
      <c r="ADS19">
        <f>IF(SUM(Dissimilarity!ADS22)&gt;0,1,IF(Dissimilarity!ADS22="X",1,0))</f>
        <v>0</v>
      </c>
      <c r="ADT19">
        <f>IF(SUM(Dissimilarity!ADT22)&gt;0,1,IF(Dissimilarity!ADT22="X",1,0))</f>
        <v>0</v>
      </c>
      <c r="ADU19">
        <f>IF(SUM(Dissimilarity!ADU22)&gt;0,1,IF(Dissimilarity!ADU22="X",1,0))</f>
        <v>0</v>
      </c>
      <c r="ADV19">
        <f>IF(SUM(Dissimilarity!ADV22)&gt;0,1,IF(Dissimilarity!ADV22="X",1,0))</f>
        <v>0</v>
      </c>
      <c r="ADW19">
        <f>IF(SUM(Dissimilarity!ADW22)&gt;0,1,IF(Dissimilarity!ADW22="X",1,0))</f>
        <v>0</v>
      </c>
      <c r="ADX19">
        <f>IF(SUM(Dissimilarity!ADX22)&gt;0,1,IF(Dissimilarity!ADX22="X",1,0))</f>
        <v>0</v>
      </c>
      <c r="ADY19">
        <f>IF(SUM(Dissimilarity!ADY22)&gt;0,1,IF(Dissimilarity!ADY22="X",1,0))</f>
        <v>0</v>
      </c>
      <c r="ADZ19">
        <f>IF(SUM(Dissimilarity!ADZ22)&gt;0,1,IF(Dissimilarity!ADZ22="X",1,0))</f>
        <v>0</v>
      </c>
      <c r="AEA19">
        <f>IF(SUM(Dissimilarity!AEA22)&gt;0,1,IF(Dissimilarity!AEA22="X",1,0))</f>
        <v>0</v>
      </c>
      <c r="AEB19">
        <f>IF(SUM(Dissimilarity!AEB22)&gt;0,1,IF(Dissimilarity!AEB22="X",1,0))</f>
        <v>0</v>
      </c>
      <c r="AEC19">
        <f>IF(SUM(Dissimilarity!AEC22)&gt;0,1,IF(Dissimilarity!AEC22="X",1,0))</f>
        <v>0</v>
      </c>
      <c r="AED19">
        <f>IF(SUM(Dissimilarity!AED22)&gt;0,1,IF(Dissimilarity!AED22="X",1,0))</f>
        <v>0</v>
      </c>
      <c r="AEE19">
        <f>IF(SUM(Dissimilarity!AEE22)&gt;0,1,IF(Dissimilarity!AEE22="X",1,0))</f>
        <v>0</v>
      </c>
      <c r="AEF19">
        <f>IF(SUM(Dissimilarity!AEF22)&gt;0,1,IF(Dissimilarity!AEF22="X",1,0))</f>
        <v>0</v>
      </c>
      <c r="AEG19">
        <f>IF(SUM(Dissimilarity!AEG22)&gt;0,1,IF(Dissimilarity!AEG22="X",1,0))</f>
        <v>0</v>
      </c>
      <c r="AEH19">
        <f>IF(SUM(Dissimilarity!AEH22)&gt;0,1,IF(Dissimilarity!AEH22="X",1,0))</f>
        <v>0</v>
      </c>
      <c r="AEI19">
        <f>IF(SUM(Dissimilarity!AEI22)&gt;0,1,IF(Dissimilarity!AEI22="X",1,0))</f>
        <v>0</v>
      </c>
      <c r="AEJ19">
        <f>IF(SUM(Dissimilarity!AEJ22)&gt;0,1,IF(Dissimilarity!AEJ22="X",1,0))</f>
        <v>0</v>
      </c>
      <c r="AEK19">
        <f>IF(SUM(Dissimilarity!AEK22)&gt;0,1,IF(Dissimilarity!AEK22="X",1,0))</f>
        <v>0</v>
      </c>
      <c r="AEL19">
        <f>IF(SUM(Dissimilarity!AEL22)&gt;0,1,IF(Dissimilarity!AEL22="X",1,0))</f>
        <v>0</v>
      </c>
      <c r="AEM19">
        <f>IF(SUM(Dissimilarity!AEM22)&gt;0,1,IF(Dissimilarity!AEM22="X",1,0))</f>
        <v>0</v>
      </c>
      <c r="AEN19">
        <f>IF(SUM(Dissimilarity!AEN22)&gt;0,1,IF(Dissimilarity!AEN22="X",1,0))</f>
        <v>0</v>
      </c>
      <c r="AEO19">
        <f>IF(SUM(Dissimilarity!AEO22)&gt;0,1,IF(Dissimilarity!AEO22="X",1,0))</f>
        <v>0</v>
      </c>
      <c r="AEP19">
        <f>IF(SUM(Dissimilarity!AEP22)&gt;0,1,IF(Dissimilarity!AEP22="X",1,0))</f>
        <v>0</v>
      </c>
      <c r="AEQ19">
        <f>IF(SUM(Dissimilarity!AEQ22)&gt;0,1,IF(Dissimilarity!AEQ22="X",1,0))</f>
        <v>0</v>
      </c>
      <c r="AER19">
        <f>IF(SUM(Dissimilarity!AER22)&gt;0,1,IF(Dissimilarity!AER22="X",1,0))</f>
        <v>0</v>
      </c>
      <c r="AES19">
        <f>IF(SUM(Dissimilarity!AES22)&gt;0,1,IF(Dissimilarity!AES22="X",1,0))</f>
        <v>0</v>
      </c>
      <c r="AET19">
        <f>IF(SUM(Dissimilarity!AET22)&gt;0,1,IF(Dissimilarity!AET22="X",1,0))</f>
        <v>0</v>
      </c>
      <c r="AEU19">
        <f>IF(SUM(Dissimilarity!AEU22)&gt;0,1,IF(Dissimilarity!AEU22="X",1,0))</f>
        <v>0</v>
      </c>
      <c r="AEV19">
        <f>IF(SUM(Dissimilarity!AEV22)&gt;0,1,IF(Dissimilarity!AEV22="X",1,0))</f>
        <v>0</v>
      </c>
      <c r="AEW19">
        <f>IF(SUM(Dissimilarity!AEW22)&gt;0,1,IF(Dissimilarity!AEW22="X",1,0))</f>
        <v>0</v>
      </c>
      <c r="AEX19">
        <f>IF(SUM(Dissimilarity!AEX22)&gt;0,1,IF(Dissimilarity!AEX22="X",1,0))</f>
        <v>0</v>
      </c>
      <c r="AEY19">
        <f>IF(SUM(Dissimilarity!AEY22)&gt;0,1,IF(Dissimilarity!AEY22="X",1,0))</f>
        <v>0</v>
      </c>
      <c r="AEZ19">
        <f>IF(SUM(Dissimilarity!AEZ22)&gt;0,1,IF(Dissimilarity!AEZ22="X",1,0))</f>
        <v>0</v>
      </c>
      <c r="AFA19">
        <f>IF(SUM(Dissimilarity!AFA22)&gt;0,1,IF(Dissimilarity!AFA22="X",1,0))</f>
        <v>0</v>
      </c>
      <c r="AFB19">
        <f>IF(SUM(Dissimilarity!AFB22)&gt;0,1,IF(Dissimilarity!AFB22="X",1,0))</f>
        <v>0</v>
      </c>
      <c r="AFC19">
        <f>IF(SUM(Dissimilarity!AFC22)&gt;0,1,IF(Dissimilarity!AFC22="X",1,0))</f>
        <v>0</v>
      </c>
      <c r="AFD19">
        <f>IF(SUM(Dissimilarity!AFD22)&gt;0,1,IF(Dissimilarity!AFD22="X",1,0))</f>
        <v>0</v>
      </c>
      <c r="AFE19">
        <f>IF(SUM(Dissimilarity!AFE22)&gt;0,1,IF(Dissimilarity!AFE22="X",1,0))</f>
        <v>0</v>
      </c>
      <c r="AFF19">
        <f>IF(SUM(Dissimilarity!AFF22)&gt;0,1,IF(Dissimilarity!AFF22="X",1,0))</f>
        <v>0</v>
      </c>
      <c r="AFG19">
        <f>IF(SUM(Dissimilarity!AFG22)&gt;0,1,IF(Dissimilarity!AFG22="X",1,0))</f>
        <v>0</v>
      </c>
      <c r="AFH19">
        <f>IF(SUM(Dissimilarity!AFH22)&gt;0,1,IF(Dissimilarity!AFH22="X",1,0))</f>
        <v>0</v>
      </c>
      <c r="AFI19">
        <f>IF(SUM(Dissimilarity!AFI22)&gt;0,1,IF(Dissimilarity!AFI22="X",1,0))</f>
        <v>0</v>
      </c>
      <c r="AFJ19">
        <f>IF(SUM(Dissimilarity!AFJ22)&gt;0,1,IF(Dissimilarity!AFJ22="X",1,0))</f>
        <v>0</v>
      </c>
      <c r="AFK19">
        <f>IF(SUM(Dissimilarity!AFK22)&gt;0,1,IF(Dissimilarity!AFK22="X",1,0))</f>
        <v>0</v>
      </c>
      <c r="AFL19">
        <f>IF(SUM(Dissimilarity!AFL22)&gt;0,1,IF(Dissimilarity!AFL22="X",1,0))</f>
        <v>0</v>
      </c>
      <c r="AFM19">
        <f>IF(SUM(Dissimilarity!AFM22)&gt;0,1,IF(Dissimilarity!AFM22="X",1,0))</f>
        <v>0</v>
      </c>
      <c r="AFN19">
        <f>IF(SUM(Dissimilarity!AFN22)&gt;0,1,IF(Dissimilarity!AFN22="X",1,0))</f>
        <v>0</v>
      </c>
      <c r="AFO19">
        <f>IF(SUM(Dissimilarity!AFO22)&gt;0,1,IF(Dissimilarity!AFO22="X",1,0))</f>
        <v>0</v>
      </c>
      <c r="AFP19">
        <f>IF(SUM(Dissimilarity!AFP22)&gt;0,1,IF(Dissimilarity!AFP22="X",1,0))</f>
        <v>0</v>
      </c>
      <c r="AFQ19">
        <f>IF(SUM(Dissimilarity!AFQ22)&gt;0,1,IF(Dissimilarity!AFQ22="X",1,0))</f>
        <v>0</v>
      </c>
      <c r="AFR19">
        <f>IF(SUM(Dissimilarity!AFR22)&gt;0,1,IF(Dissimilarity!AFR22="X",1,0))</f>
        <v>0</v>
      </c>
      <c r="AFS19">
        <f>IF(SUM(Dissimilarity!AFS22)&gt;0,1,IF(Dissimilarity!AFS22="X",1,0))</f>
        <v>0</v>
      </c>
      <c r="AFT19">
        <f>IF(SUM(Dissimilarity!AFT22)&gt;0,1,IF(Dissimilarity!AFT22="X",1,0))</f>
        <v>0</v>
      </c>
      <c r="AFU19">
        <f>IF(SUM(Dissimilarity!AFU22)&gt;0,1,IF(Dissimilarity!AFU22="X",1,0))</f>
        <v>0</v>
      </c>
      <c r="AFV19">
        <f>IF(SUM(Dissimilarity!AFV22)&gt;0,1,IF(Dissimilarity!AFV22="X",1,0))</f>
        <v>0</v>
      </c>
      <c r="AFW19">
        <f>IF(SUM(Dissimilarity!AFW22)&gt;0,1,IF(Dissimilarity!AFW22="X",1,0))</f>
        <v>0</v>
      </c>
      <c r="AFX19">
        <f>IF(SUM(Dissimilarity!AFX22)&gt;0,1,IF(Dissimilarity!AFX22="X",1,0))</f>
        <v>0</v>
      </c>
      <c r="AFY19">
        <f>IF(SUM(Dissimilarity!AFY22)&gt;0,1,IF(Dissimilarity!AFY22="X",1,0))</f>
        <v>1</v>
      </c>
      <c r="AFZ19">
        <f>IF(SUM(Dissimilarity!AFZ22)&gt;0,1,IF(Dissimilarity!AFZ22="X",1,0))</f>
        <v>0</v>
      </c>
      <c r="AGA19">
        <f>IF(SUM(Dissimilarity!AGA22)&gt;0,1,IF(Dissimilarity!AGA22="X",1,0))</f>
        <v>0</v>
      </c>
      <c r="AGB19">
        <f>IF(SUM(Dissimilarity!AGB22)&gt;0,1,IF(Dissimilarity!AGB22="X",1,0))</f>
        <v>0</v>
      </c>
      <c r="AGC19">
        <f>IF(SUM(Dissimilarity!AGC22)&gt;0,1,IF(Dissimilarity!AGC22="X",1,0))</f>
        <v>0</v>
      </c>
      <c r="AGD19">
        <f>IF(SUM(Dissimilarity!AGD22)&gt;0,1,IF(Dissimilarity!AGD22="X",1,0))</f>
        <v>0</v>
      </c>
      <c r="AGE19">
        <f>IF(SUM(Dissimilarity!AGE22)&gt;0,1,IF(Dissimilarity!AGE22="X",1,0))</f>
        <v>0</v>
      </c>
      <c r="AGF19">
        <f>IF(SUM(Dissimilarity!AGF22)&gt;0,1,IF(Dissimilarity!AGF22="X",1,0))</f>
        <v>0</v>
      </c>
      <c r="AGG19">
        <f>IF(SUM(Dissimilarity!AGG22)&gt;0,1,IF(Dissimilarity!AGG22="X",1,0))</f>
        <v>0</v>
      </c>
      <c r="AGH19">
        <f>IF(SUM(Dissimilarity!AGH22)&gt;0,1,IF(Dissimilarity!AGH22="X",1,0))</f>
        <v>0</v>
      </c>
      <c r="AGI19">
        <f>IF(SUM(Dissimilarity!AGI22)&gt;0,1,IF(Dissimilarity!AGI22="X",1,0))</f>
        <v>0</v>
      </c>
      <c r="AGJ19">
        <f>IF(SUM(Dissimilarity!AGJ22)&gt;0,1,IF(Dissimilarity!AGJ22="X",1,0))</f>
        <v>0</v>
      </c>
      <c r="AGK19">
        <f>IF(SUM(Dissimilarity!AGK22)&gt;0,1,IF(Dissimilarity!AGK22="X",1,0))</f>
        <v>0</v>
      </c>
      <c r="AGL19">
        <f>IF(SUM(Dissimilarity!AGL22)&gt;0,1,IF(Dissimilarity!AGL22="X",1,0))</f>
        <v>0</v>
      </c>
      <c r="AGM19">
        <f>IF(SUM(Dissimilarity!AGM22)&gt;0,1,IF(Dissimilarity!AGM22="X",1,0))</f>
        <v>0</v>
      </c>
      <c r="AGN19">
        <f>IF(SUM(Dissimilarity!AGN22)&gt;0,1,IF(Dissimilarity!AGN22="X",1,0))</f>
        <v>0</v>
      </c>
      <c r="AGO19">
        <f>IF(SUM(Dissimilarity!AGO22)&gt;0,1,IF(Dissimilarity!AGO22="X",1,0))</f>
        <v>0</v>
      </c>
      <c r="AGP19">
        <f>IF(SUM(Dissimilarity!AGP22)&gt;0,1,IF(Dissimilarity!AGP22="X",1,0))</f>
        <v>0</v>
      </c>
      <c r="AGQ19">
        <f>IF(SUM(Dissimilarity!AGQ22)&gt;0,1,IF(Dissimilarity!AGQ22="X",1,0))</f>
        <v>0</v>
      </c>
      <c r="AGR19">
        <f>IF(SUM(Dissimilarity!AGR22)&gt;0,1,IF(Dissimilarity!AGR22="X",1,0))</f>
        <v>0</v>
      </c>
      <c r="AGS19">
        <f>IF(SUM(Dissimilarity!AGS22)&gt;0,1,IF(Dissimilarity!AGS22="X",1,0))</f>
        <v>0</v>
      </c>
      <c r="AGT19">
        <f>IF(SUM(Dissimilarity!AGT22)&gt;0,1,IF(Dissimilarity!AGT22="X",1,0))</f>
        <v>0</v>
      </c>
      <c r="AGU19">
        <f>IF(SUM(Dissimilarity!AGU22)&gt;0,1,IF(Dissimilarity!AGU22="X",1,0))</f>
        <v>0</v>
      </c>
      <c r="AGV19">
        <f>IF(SUM(Dissimilarity!AGV22)&gt;0,1,IF(Dissimilarity!AGV22="X",1,0))</f>
        <v>0</v>
      </c>
      <c r="AGW19">
        <f>IF(SUM(Dissimilarity!AGW22)&gt;0,1,IF(Dissimilarity!AGW22="X",1,0))</f>
        <v>0</v>
      </c>
      <c r="AGX19">
        <f>IF(SUM(Dissimilarity!AGX22)&gt;0,1,IF(Dissimilarity!AGX22="X",1,0))</f>
        <v>0</v>
      </c>
      <c r="AGY19">
        <f>IF(SUM(Dissimilarity!AGY22)&gt;0,1,IF(Dissimilarity!AGY22="X",1,0))</f>
        <v>0</v>
      </c>
      <c r="AGZ19">
        <f>IF(SUM(Dissimilarity!AGZ22)&gt;0,1,IF(Dissimilarity!AGZ22="X",1,0))</f>
        <v>0</v>
      </c>
      <c r="AHA19">
        <f>IF(SUM(Dissimilarity!AHA22)&gt;0,1,IF(Dissimilarity!AHA22="X",1,0))</f>
        <v>0</v>
      </c>
      <c r="AHB19">
        <f>IF(SUM(Dissimilarity!AHB22)&gt;0,1,IF(Dissimilarity!AHB22="X",1,0))</f>
        <v>0</v>
      </c>
      <c r="AHC19">
        <f>IF(SUM(Dissimilarity!AHC22)&gt;0,1,IF(Dissimilarity!AHC22="X",1,0))</f>
        <v>0</v>
      </c>
      <c r="AHD19">
        <f>IF(SUM(Dissimilarity!AHD22)&gt;0,1,IF(Dissimilarity!AHD22="X",1,0))</f>
        <v>0</v>
      </c>
      <c r="AHE19">
        <f>IF(SUM(Dissimilarity!AHE22)&gt;0,1,IF(Dissimilarity!AHE22="X",1,0))</f>
        <v>1</v>
      </c>
      <c r="AHF19">
        <f>IF(SUM(Dissimilarity!AHF22)&gt;0,1,IF(Dissimilarity!AHF22="X",1,0))</f>
        <v>0</v>
      </c>
      <c r="AHG19">
        <f>IF(SUM(Dissimilarity!AHG22)&gt;0,1,IF(Dissimilarity!AHG22="X",1,0))</f>
        <v>1</v>
      </c>
      <c r="AHH19">
        <f>IF(SUM(Dissimilarity!AHH22)&gt;0,1,IF(Dissimilarity!AHH22="X",1,0))</f>
        <v>0</v>
      </c>
      <c r="AHI19">
        <f>IF(SUM(Dissimilarity!AHI22)&gt;0,1,IF(Dissimilarity!AHI22="X",1,0))</f>
        <v>0</v>
      </c>
      <c r="AHJ19">
        <f>IF(SUM(Dissimilarity!AHJ22)&gt;0,1,IF(Dissimilarity!AHJ22="X",1,0))</f>
        <v>0</v>
      </c>
      <c r="AHK19">
        <f>IF(SUM(Dissimilarity!AHK22)&gt;0,1,IF(Dissimilarity!AHK22="X",1,0))</f>
        <v>0</v>
      </c>
      <c r="AHL19">
        <f>IF(SUM(Dissimilarity!AHL22)&gt;0,1,IF(Dissimilarity!AHL22="X",1,0))</f>
        <v>0</v>
      </c>
      <c r="AHM19">
        <f>IF(SUM(Dissimilarity!AHM22)&gt;0,1,IF(Dissimilarity!AHM22="X",1,0))</f>
        <v>0</v>
      </c>
      <c r="AHN19">
        <f>IF(SUM(Dissimilarity!AHN22)&gt;0,1,IF(Dissimilarity!AHN22="X",1,0))</f>
        <v>0</v>
      </c>
      <c r="AHO19">
        <f>IF(SUM(Dissimilarity!AHO22)&gt;0,1,IF(Dissimilarity!AHO22="X",1,0))</f>
        <v>0</v>
      </c>
      <c r="AHP19">
        <f>IF(SUM(Dissimilarity!AHP22)&gt;0,1,IF(Dissimilarity!AHP22="X",1,0))</f>
        <v>0</v>
      </c>
      <c r="AHQ19">
        <f>IF(SUM(Dissimilarity!AHQ22)&gt;0,1,IF(Dissimilarity!AHQ22="X",1,0))</f>
        <v>0</v>
      </c>
      <c r="AHR19">
        <f>IF(SUM(Dissimilarity!AHR22)&gt;0,1,IF(Dissimilarity!AHR22="X",1,0))</f>
        <v>0</v>
      </c>
      <c r="AHS19">
        <f>IF(SUM(Dissimilarity!AHS22)&gt;0,1,IF(Dissimilarity!AHS22="X",1,0))</f>
        <v>0</v>
      </c>
      <c r="AHT19">
        <f>IF(SUM(Dissimilarity!AHT22)&gt;0,1,IF(Dissimilarity!AHT22="X",1,0))</f>
        <v>0</v>
      </c>
      <c r="AHU19">
        <f>IF(SUM(Dissimilarity!AHU22)&gt;0,1,IF(Dissimilarity!AHU22="X",1,0))</f>
        <v>0</v>
      </c>
      <c r="AHV19">
        <f>IF(SUM(Dissimilarity!AHV22)&gt;0,1,IF(Dissimilarity!AHV22="X",1,0))</f>
        <v>0</v>
      </c>
      <c r="AHW19">
        <f>IF(SUM(Dissimilarity!AHW22)&gt;0,1,IF(Dissimilarity!AHW22="X",1,0))</f>
        <v>0</v>
      </c>
      <c r="AHX19">
        <f>IF(SUM(Dissimilarity!AHX22)&gt;0,1,IF(Dissimilarity!AHX22="X",1,0))</f>
        <v>0</v>
      </c>
      <c r="AHY19">
        <f>IF(SUM(Dissimilarity!AHY22)&gt;0,1,IF(Dissimilarity!AHY22="X",1,0))</f>
        <v>0</v>
      </c>
      <c r="AHZ19">
        <f>IF(SUM(Dissimilarity!AHZ22)&gt;0,1,IF(Dissimilarity!AHZ22="X",1,0))</f>
        <v>0</v>
      </c>
      <c r="AIA19">
        <f>IF(SUM(Dissimilarity!AIA22)&gt;0,1,IF(Dissimilarity!AIA22="X",1,0))</f>
        <v>0</v>
      </c>
      <c r="AIB19">
        <f>IF(SUM(Dissimilarity!AIB22)&gt;0,1,IF(Dissimilarity!AIB22="X",1,0))</f>
        <v>0</v>
      </c>
      <c r="AIC19">
        <f>IF(SUM(Dissimilarity!AIC22)&gt;0,1,IF(Dissimilarity!AIC22="X",1,0))</f>
        <v>0</v>
      </c>
      <c r="AID19">
        <f>IF(SUM(Dissimilarity!AID22)&gt;0,1,IF(Dissimilarity!AID22="X",1,0))</f>
        <v>0</v>
      </c>
      <c r="AIE19">
        <f>IF(SUM(Dissimilarity!AIE22)&gt;0,1,IF(Dissimilarity!AIE22="X",1,0))</f>
        <v>0</v>
      </c>
      <c r="AIF19">
        <f>IF(SUM(Dissimilarity!AIF22)&gt;0,1,IF(Dissimilarity!AIF22="X",1,0))</f>
        <v>0</v>
      </c>
      <c r="AIG19">
        <f>IF(SUM(Dissimilarity!AIG22)&gt;0,1,IF(Dissimilarity!AIG22="X",1,0))</f>
        <v>0</v>
      </c>
      <c r="AIH19">
        <f>IF(SUM(Dissimilarity!AIH22)&gt;0,1,IF(Dissimilarity!AIH22="X",1,0))</f>
        <v>0</v>
      </c>
      <c r="AII19">
        <f>IF(SUM(Dissimilarity!AII22)&gt;0,1,IF(Dissimilarity!AII22="X",1,0))</f>
        <v>0</v>
      </c>
      <c r="AIJ19">
        <f>IF(SUM(Dissimilarity!AIJ22)&gt;0,1,IF(Dissimilarity!AIJ22="X",1,0))</f>
        <v>0</v>
      </c>
      <c r="AIK19">
        <f>IF(SUM(Dissimilarity!AIK22)&gt;0,1,IF(Dissimilarity!AIK22="X",1,0))</f>
        <v>0</v>
      </c>
      <c r="AIL19">
        <f>IF(SUM(Dissimilarity!AIL22)&gt;0,1,IF(Dissimilarity!AIL22="X",1,0))</f>
        <v>0</v>
      </c>
      <c r="AIM19">
        <f>IF(SUM(Dissimilarity!AIM22)&gt;0,1,IF(Dissimilarity!AIM22="X",1,0))</f>
        <v>0</v>
      </c>
      <c r="AIN19">
        <f>IF(SUM(Dissimilarity!AIN22)&gt;0,1,IF(Dissimilarity!AIN22="X",1,0))</f>
        <v>0</v>
      </c>
      <c r="AIO19">
        <f>IF(SUM(Dissimilarity!AIO22)&gt;0,1,IF(Dissimilarity!AIO22="X",1,0))</f>
        <v>0</v>
      </c>
      <c r="AIP19">
        <f>IF(SUM(Dissimilarity!AIP22)&gt;0,1,IF(Dissimilarity!AIP22="X",1,0))</f>
        <v>0</v>
      </c>
      <c r="AIQ19">
        <f>IF(SUM(Dissimilarity!AIQ22)&gt;0,1,IF(Dissimilarity!AIQ22="X",1,0))</f>
        <v>0</v>
      </c>
      <c r="AIR19">
        <f>IF(SUM(Dissimilarity!AIR22)&gt;0,1,IF(Dissimilarity!AIR22="X",1,0))</f>
        <v>0</v>
      </c>
      <c r="AIS19">
        <f>IF(SUM(Dissimilarity!AIS22)&gt;0,1,IF(Dissimilarity!AIS22="X",1,0))</f>
        <v>0</v>
      </c>
      <c r="AIT19">
        <f>IF(SUM(Dissimilarity!AIT22)&gt;0,1,IF(Dissimilarity!AIT22="X",1,0))</f>
        <v>0</v>
      </c>
      <c r="AIU19">
        <f>IF(SUM(Dissimilarity!AIU22)&gt;0,1,IF(Dissimilarity!AIU22="X",1,0))</f>
        <v>0</v>
      </c>
      <c r="AIV19">
        <f>IF(SUM(Dissimilarity!AIV22)&gt;0,1,IF(Dissimilarity!AIV22="X",1,0))</f>
        <v>0</v>
      </c>
      <c r="AIW19">
        <f>IF(SUM(Dissimilarity!AIW22)&gt;0,1,IF(Dissimilarity!AIW22="X",1,0))</f>
        <v>0</v>
      </c>
      <c r="AIX19">
        <f>IF(SUM(Dissimilarity!AIX22)&gt;0,1,IF(Dissimilarity!AIX22="X",1,0))</f>
        <v>0</v>
      </c>
      <c r="AIY19">
        <f>IF(SUM(Dissimilarity!AIY22)&gt;0,1,IF(Dissimilarity!AIY22="X",1,0))</f>
        <v>0</v>
      </c>
      <c r="AIZ19">
        <f>IF(SUM(Dissimilarity!AIZ22)&gt;0,1,IF(Dissimilarity!AIZ22="X",1,0))</f>
        <v>0</v>
      </c>
      <c r="AJA19">
        <f>IF(SUM(Dissimilarity!AJA22)&gt;0,1,IF(Dissimilarity!AJA22="X",1,0))</f>
        <v>0</v>
      </c>
      <c r="AJB19">
        <f>IF(SUM(Dissimilarity!AJB22)&gt;0,1,IF(Dissimilarity!AJB22="X",1,0))</f>
        <v>0</v>
      </c>
      <c r="AJC19">
        <f>IF(SUM(Dissimilarity!AJC22)&gt;0,1,IF(Dissimilarity!AJC22="X",1,0))</f>
        <v>1</v>
      </c>
      <c r="AJD19">
        <f>IF(SUM(Dissimilarity!AJD22)&gt;0,1,IF(Dissimilarity!AJD22="X",1,0))</f>
        <v>0</v>
      </c>
      <c r="AJE19">
        <f>IF(SUM(Dissimilarity!AJE22)&gt;0,1,IF(Dissimilarity!AJE22="X",1,0))</f>
        <v>1</v>
      </c>
      <c r="AJF19">
        <f>IF(SUM(Dissimilarity!AJF22)&gt;0,1,IF(Dissimilarity!AJF22="X",1,0))</f>
        <v>1</v>
      </c>
      <c r="AJG19">
        <f>IF(SUM(Dissimilarity!AJG22)&gt;0,1,IF(Dissimilarity!AJG22="X",1,0))</f>
        <v>0</v>
      </c>
      <c r="AJH19">
        <f>IF(SUM(Dissimilarity!AJH22)&gt;0,1,IF(Dissimilarity!AJH22="X",1,0))</f>
        <v>0</v>
      </c>
      <c r="AJI19">
        <f>IF(SUM(Dissimilarity!AJI22)&gt;0,1,IF(Dissimilarity!AJI22="X",1,0))</f>
        <v>0</v>
      </c>
      <c r="AJJ19">
        <f>IF(SUM(Dissimilarity!AJJ22)&gt;0,1,IF(Dissimilarity!AJJ22="X",1,0))</f>
        <v>1</v>
      </c>
      <c r="AJK19">
        <f>IF(SUM(Dissimilarity!AJK22)&gt;0,1,IF(Dissimilarity!AJK22="X",1,0))</f>
        <v>0</v>
      </c>
      <c r="AJL19">
        <f>IF(SUM(Dissimilarity!AJL22)&gt;0,1,IF(Dissimilarity!AJL22="X",1,0))</f>
        <v>0</v>
      </c>
      <c r="AJM19">
        <f>IF(SUM(Dissimilarity!AJM22)&gt;0,1,IF(Dissimilarity!AJM22="X",1,0))</f>
        <v>0</v>
      </c>
      <c r="AJN19">
        <f>IF(SUM(Dissimilarity!AJN22)&gt;0,1,IF(Dissimilarity!AJN22="X",1,0))</f>
        <v>0</v>
      </c>
      <c r="AJO19">
        <f>IF(SUM(Dissimilarity!AJO22)&gt;0,1,IF(Dissimilarity!AJO22="X",1,0))</f>
        <v>0</v>
      </c>
      <c r="AJP19">
        <f>IF(SUM(Dissimilarity!AJP22)&gt;0,1,IF(Dissimilarity!AJP22="X",1,0))</f>
        <v>0</v>
      </c>
      <c r="AJQ19">
        <f>IF(SUM(Dissimilarity!AJQ22)&gt;0,1,IF(Dissimilarity!AJQ22="X",1,0))</f>
        <v>0</v>
      </c>
      <c r="AJR19">
        <f>IF(SUM(Dissimilarity!AJR22)&gt;0,1,IF(Dissimilarity!AJR22="X",1,0))</f>
        <v>0</v>
      </c>
      <c r="AJS19">
        <f>IF(SUM(Dissimilarity!AJS22)&gt;0,1,IF(Dissimilarity!AJS22="X",1,0))</f>
        <v>0</v>
      </c>
      <c r="AJT19">
        <f>IF(SUM(Dissimilarity!AJT22)&gt;0,1,IF(Dissimilarity!AJT22="X",1,0))</f>
        <v>0</v>
      </c>
      <c r="AJU19">
        <f>IF(SUM(Dissimilarity!AJU22)&gt;0,1,IF(Dissimilarity!AJU22="X",1,0))</f>
        <v>0</v>
      </c>
      <c r="AJV19">
        <f>IF(SUM(Dissimilarity!AJV22)&gt;0,1,IF(Dissimilarity!AJV22="X",1,0))</f>
        <v>0</v>
      </c>
      <c r="AJW19">
        <f>IF(SUM(Dissimilarity!AJW22)&gt;0,1,IF(Dissimilarity!AJW22="X",1,0))</f>
        <v>0</v>
      </c>
      <c r="AJX19">
        <f>IF(SUM(Dissimilarity!AJX22)&gt;0,1,IF(Dissimilarity!AJX22="X",1,0))</f>
        <v>0</v>
      </c>
      <c r="AJY19">
        <f>IF(SUM(Dissimilarity!AJY22)&gt;0,1,IF(Dissimilarity!AJY22="X",1,0))</f>
        <v>0</v>
      </c>
      <c r="AJZ19">
        <f>IF(SUM(Dissimilarity!AJZ22)&gt;0,1,IF(Dissimilarity!AJZ22="X",1,0))</f>
        <v>0</v>
      </c>
      <c r="AKA19">
        <f>IF(SUM(Dissimilarity!AKA22)&gt;0,1,IF(Dissimilarity!AKA22="X",1,0))</f>
        <v>0</v>
      </c>
      <c r="AKB19">
        <f>IF(SUM(Dissimilarity!AKB22)&gt;0,1,IF(Dissimilarity!AKB22="X",1,0))</f>
        <v>0</v>
      </c>
      <c r="AKC19">
        <f>IF(SUM(Dissimilarity!AKC22)&gt;0,1,IF(Dissimilarity!AKC22="X",1,0))</f>
        <v>0</v>
      </c>
      <c r="AKD19">
        <f>IF(SUM(Dissimilarity!AKD22)&gt;0,1,IF(Dissimilarity!AKD22="X",1,0))</f>
        <v>0</v>
      </c>
      <c r="AKE19">
        <f>IF(SUM(Dissimilarity!AKE22)&gt;0,1,IF(Dissimilarity!AKE22="X",1,0))</f>
        <v>0</v>
      </c>
      <c r="AKF19">
        <f>IF(SUM(Dissimilarity!AKF22)&gt;0,1,IF(Dissimilarity!AKF22="X",1,0))</f>
        <v>0</v>
      </c>
      <c r="AKG19">
        <f>IF(SUM(Dissimilarity!AKG22)&gt;0,1,IF(Dissimilarity!AKG22="X",1,0))</f>
        <v>0</v>
      </c>
      <c r="AKH19">
        <f>IF(SUM(Dissimilarity!AKH22)&gt;0,1,IF(Dissimilarity!AKH22="X",1,0))</f>
        <v>0</v>
      </c>
      <c r="AKI19">
        <f>IF(SUM(Dissimilarity!AKI22)&gt;0,1,IF(Dissimilarity!AKI22="X",1,0))</f>
        <v>0</v>
      </c>
      <c r="AKJ19">
        <f>IF(SUM(Dissimilarity!AKJ22)&gt;0,1,IF(Dissimilarity!AKJ22="X",1,0))</f>
        <v>0</v>
      </c>
      <c r="AKK19">
        <f>IF(SUM(Dissimilarity!AKK22)&gt;0,1,IF(Dissimilarity!AKK22="X",1,0))</f>
        <v>0</v>
      </c>
      <c r="AKL19">
        <f>IF(SUM(Dissimilarity!AKL22)&gt;0,1,IF(Dissimilarity!AKL22="X",1,0))</f>
        <v>0</v>
      </c>
      <c r="AKM19">
        <f>IF(SUM(Dissimilarity!AKM22)&gt;0,1,IF(Dissimilarity!AKM22="X",1,0))</f>
        <v>0</v>
      </c>
      <c r="AKN19">
        <f>IF(SUM(Dissimilarity!AKN22)&gt;0,1,IF(Dissimilarity!AKN22="X",1,0))</f>
        <v>0</v>
      </c>
      <c r="AKO19">
        <f>IF(SUM(Dissimilarity!AKO22)&gt;0,1,IF(Dissimilarity!AKO22="X",1,0))</f>
        <v>0</v>
      </c>
      <c r="AKP19">
        <f>IF(SUM(Dissimilarity!AKP22)&gt;0,1,IF(Dissimilarity!AKP22="X",1,0))</f>
        <v>0</v>
      </c>
      <c r="AKQ19">
        <f>IF(SUM(Dissimilarity!AKQ22)&gt;0,1,IF(Dissimilarity!AKQ22="X",1,0))</f>
        <v>0</v>
      </c>
      <c r="AKR19">
        <f>IF(SUM(Dissimilarity!AKR22)&gt;0,1,IF(Dissimilarity!AKR22="X",1,0))</f>
        <v>0</v>
      </c>
      <c r="AKS19">
        <f>IF(SUM(Dissimilarity!AKS22)&gt;0,1,IF(Dissimilarity!AKS22="X",1,0))</f>
        <v>0</v>
      </c>
      <c r="AKT19">
        <f>IF(SUM(Dissimilarity!AKT22)&gt;0,1,IF(Dissimilarity!AKT22="X",1,0))</f>
        <v>0</v>
      </c>
    </row>
    <row r="20" spans="1:982" x14ac:dyDescent="0.3">
      <c r="A20" t="str">
        <f>Dissimilarity!A23</f>
        <v>Island Endemic</v>
      </c>
      <c r="B20">
        <f>IF(SUM(Dissimilarity!B23)&gt;0,1,IF(Dissimilarity!B23="X",1,0))</f>
        <v>0</v>
      </c>
      <c r="C20">
        <f>IF(SUM(Dissimilarity!C23)&gt;0,1,IF(Dissimilarity!C23="X",1,0))</f>
        <v>0</v>
      </c>
      <c r="D20">
        <f>IF(SUM(Dissimilarity!D23)&gt;0,1,IF(Dissimilarity!D23="X",1,0))</f>
        <v>0</v>
      </c>
      <c r="E20">
        <f>IF(SUM(Dissimilarity!E23)&gt;0,1,IF(Dissimilarity!E23="X",1,0))</f>
        <v>0</v>
      </c>
      <c r="F20">
        <f>IF(SUM(Dissimilarity!F23)&gt;0,1,IF(Dissimilarity!F23="X",1,0))</f>
        <v>1</v>
      </c>
      <c r="G20">
        <f>IF(SUM(Dissimilarity!G23)&gt;0,1,IF(Dissimilarity!G23="X",1,0))</f>
        <v>0</v>
      </c>
      <c r="H20">
        <f>IF(SUM(Dissimilarity!H23)&gt;0,1,IF(Dissimilarity!H23="X",1,0))</f>
        <v>0</v>
      </c>
      <c r="I20">
        <f>IF(SUM(Dissimilarity!I23)&gt;0,1,IF(Dissimilarity!I23="X",1,0))</f>
        <v>0</v>
      </c>
      <c r="J20">
        <f>IF(SUM(Dissimilarity!J23)&gt;0,1,IF(Dissimilarity!J23="X",1,0))</f>
        <v>1</v>
      </c>
      <c r="K20">
        <f>IF(SUM(Dissimilarity!K23)&gt;0,1,IF(Dissimilarity!K23="X",1,0))</f>
        <v>1</v>
      </c>
      <c r="L20">
        <f>IF(SUM(Dissimilarity!L23)&gt;0,1,IF(Dissimilarity!L23="X",1,0))</f>
        <v>0</v>
      </c>
      <c r="M20">
        <f>IF(SUM(Dissimilarity!M23)&gt;0,1,IF(Dissimilarity!M23="X",1,0))</f>
        <v>0</v>
      </c>
      <c r="N20">
        <f>IF(SUM(Dissimilarity!N23)&gt;0,1,IF(Dissimilarity!N23="X",1,0))</f>
        <v>0</v>
      </c>
      <c r="O20">
        <f>IF(SUM(Dissimilarity!O23)&gt;0,1,IF(Dissimilarity!O23="X",1,0))</f>
        <v>0</v>
      </c>
      <c r="P20">
        <f>IF(SUM(Dissimilarity!P23)&gt;0,1,IF(Dissimilarity!P23="X",1,0))</f>
        <v>0</v>
      </c>
      <c r="Q20">
        <f>IF(SUM(Dissimilarity!Q23)&gt;0,1,IF(Dissimilarity!Q23="X",1,0))</f>
        <v>0</v>
      </c>
      <c r="R20">
        <f>IF(SUM(Dissimilarity!R23)&gt;0,1,IF(Dissimilarity!R23="X",1,0))</f>
        <v>0</v>
      </c>
      <c r="S20">
        <f>IF(SUM(Dissimilarity!S23)&gt;0,1,IF(Dissimilarity!S23="X",1,0))</f>
        <v>0</v>
      </c>
      <c r="T20">
        <f>IF(SUM(Dissimilarity!T23)&gt;0,1,IF(Dissimilarity!T23="X",1,0))</f>
        <v>0</v>
      </c>
      <c r="U20">
        <f>IF(SUM(Dissimilarity!U23)&gt;0,1,IF(Dissimilarity!U23="X",1,0))</f>
        <v>0</v>
      </c>
      <c r="V20">
        <f>IF(SUM(Dissimilarity!V23)&gt;0,1,IF(Dissimilarity!V23="X",1,0))</f>
        <v>0</v>
      </c>
      <c r="W20">
        <f>IF(SUM(Dissimilarity!W23)&gt;0,1,IF(Dissimilarity!W23="X",1,0))</f>
        <v>1</v>
      </c>
      <c r="X20">
        <f>IF(SUM(Dissimilarity!X23)&gt;0,1,IF(Dissimilarity!X23="X",1,0))</f>
        <v>1</v>
      </c>
      <c r="Y20">
        <f>IF(SUM(Dissimilarity!Y23)&gt;0,1,IF(Dissimilarity!Y23="X",1,0))</f>
        <v>0</v>
      </c>
      <c r="Z20">
        <f>IF(SUM(Dissimilarity!Z23)&gt;0,1,IF(Dissimilarity!Z23="X",1,0))</f>
        <v>1</v>
      </c>
      <c r="AA20">
        <f>IF(SUM(Dissimilarity!AA23)&gt;0,1,IF(Dissimilarity!AA23="X",1,0))</f>
        <v>1</v>
      </c>
      <c r="AB20">
        <f>IF(SUM(Dissimilarity!AB23)&gt;0,1,IF(Dissimilarity!AB23="X",1,0))</f>
        <v>1</v>
      </c>
      <c r="AC20">
        <f>IF(SUM(Dissimilarity!AC23)&gt;0,1,IF(Dissimilarity!AC23="X",1,0))</f>
        <v>0</v>
      </c>
      <c r="AD20">
        <f>IF(SUM(Dissimilarity!AD23)&gt;0,1,IF(Dissimilarity!AD23="X",1,0))</f>
        <v>0</v>
      </c>
      <c r="AE20">
        <f>IF(SUM(Dissimilarity!AE23)&gt;0,1,IF(Dissimilarity!AE23="X",1,0))</f>
        <v>0</v>
      </c>
      <c r="AF20">
        <f>IF(SUM(Dissimilarity!AF23)&gt;0,1,IF(Dissimilarity!AF23="X",1,0))</f>
        <v>0</v>
      </c>
      <c r="AG20">
        <f>IF(SUM(Dissimilarity!AG23)&gt;0,1,IF(Dissimilarity!AG23="X",1,0))</f>
        <v>0</v>
      </c>
      <c r="AH20">
        <f>IF(SUM(Dissimilarity!AH23)&gt;0,1,IF(Dissimilarity!AH23="X",1,0))</f>
        <v>0</v>
      </c>
      <c r="AI20">
        <f>IF(SUM(Dissimilarity!AI23)&gt;0,1,IF(Dissimilarity!AI23="X",1,0))</f>
        <v>0</v>
      </c>
      <c r="AJ20">
        <f>IF(SUM(Dissimilarity!AJ23)&gt;0,1,IF(Dissimilarity!AJ23="X",1,0))</f>
        <v>0</v>
      </c>
      <c r="AK20">
        <f>IF(SUM(Dissimilarity!AK23)&gt;0,1,IF(Dissimilarity!AK23="X",1,0))</f>
        <v>0</v>
      </c>
      <c r="AL20">
        <f>IF(SUM(Dissimilarity!AL23)&gt;0,1,IF(Dissimilarity!AL23="X",1,0))</f>
        <v>0</v>
      </c>
      <c r="AM20">
        <f>IF(SUM(Dissimilarity!AM23)&gt;0,1,IF(Dissimilarity!AM23="X",1,0))</f>
        <v>0</v>
      </c>
      <c r="AN20">
        <f>IF(SUM(Dissimilarity!AN23)&gt;0,1,IF(Dissimilarity!AN23="X",1,0))</f>
        <v>0</v>
      </c>
      <c r="AO20">
        <f>IF(SUM(Dissimilarity!AO23)&gt;0,1,IF(Dissimilarity!AO23="X",1,0))</f>
        <v>0</v>
      </c>
      <c r="AP20">
        <f>IF(SUM(Dissimilarity!AP23)&gt;0,1,IF(Dissimilarity!AP23="X",1,0))</f>
        <v>0</v>
      </c>
      <c r="AQ20">
        <f>IF(SUM(Dissimilarity!AQ23)&gt;0,1,IF(Dissimilarity!AQ23="X",1,0))</f>
        <v>0</v>
      </c>
      <c r="AR20">
        <f>IF(SUM(Dissimilarity!AR23)&gt;0,1,IF(Dissimilarity!AR23="X",1,0))</f>
        <v>0</v>
      </c>
      <c r="AS20">
        <f>IF(SUM(Dissimilarity!AS23)&gt;0,1,IF(Dissimilarity!AS23="X",1,0))</f>
        <v>0</v>
      </c>
      <c r="AT20">
        <f>IF(SUM(Dissimilarity!AT23)&gt;0,1,IF(Dissimilarity!AT23="X",1,0))</f>
        <v>0</v>
      </c>
      <c r="AU20">
        <f>IF(SUM(Dissimilarity!AU23)&gt;0,1,IF(Dissimilarity!AU23="X",1,0))</f>
        <v>0</v>
      </c>
      <c r="AV20">
        <f>IF(SUM(Dissimilarity!AV23)&gt;0,1,IF(Dissimilarity!AV23="X",1,0))</f>
        <v>0</v>
      </c>
      <c r="AW20">
        <f>IF(SUM(Dissimilarity!AW23)&gt;0,1,IF(Dissimilarity!AW23="X",1,0))</f>
        <v>0</v>
      </c>
      <c r="AX20">
        <f>IF(SUM(Dissimilarity!AX23)&gt;0,1,IF(Dissimilarity!AX23="X",1,0))</f>
        <v>0</v>
      </c>
      <c r="AY20">
        <f>IF(SUM(Dissimilarity!AY23)&gt;0,1,IF(Dissimilarity!AY23="X",1,0))</f>
        <v>0</v>
      </c>
      <c r="AZ20">
        <f>IF(SUM(Dissimilarity!AZ23)&gt;0,1,IF(Dissimilarity!AZ23="X",1,0))</f>
        <v>0</v>
      </c>
      <c r="BA20">
        <f>IF(SUM(Dissimilarity!BA23)&gt;0,1,IF(Dissimilarity!BA23="X",1,0))</f>
        <v>0</v>
      </c>
      <c r="BB20">
        <f>IF(SUM(Dissimilarity!BB23)&gt;0,1,IF(Dissimilarity!BB23="X",1,0))</f>
        <v>0</v>
      </c>
      <c r="BC20">
        <f>IF(SUM(Dissimilarity!BC23)&gt;0,1,IF(Dissimilarity!BC23="X",1,0))</f>
        <v>0</v>
      </c>
      <c r="BD20">
        <f>IF(SUM(Dissimilarity!BD23)&gt;0,1,IF(Dissimilarity!BD23="X",1,0))</f>
        <v>0</v>
      </c>
      <c r="BE20">
        <f>IF(SUM(Dissimilarity!BE23)&gt;0,1,IF(Dissimilarity!BE23="X",1,0))</f>
        <v>0</v>
      </c>
      <c r="BF20">
        <f>IF(SUM(Dissimilarity!BF23)&gt;0,1,IF(Dissimilarity!BF23="X",1,0))</f>
        <v>0</v>
      </c>
      <c r="BG20">
        <f>IF(SUM(Dissimilarity!BG23)&gt;0,1,IF(Dissimilarity!BG23="X",1,0))</f>
        <v>0</v>
      </c>
      <c r="BH20">
        <f>IF(SUM(Dissimilarity!BH23)&gt;0,1,IF(Dissimilarity!BH23="X",1,0))</f>
        <v>0</v>
      </c>
      <c r="BI20">
        <f>IF(SUM(Dissimilarity!BI23)&gt;0,1,IF(Dissimilarity!BI23="X",1,0))</f>
        <v>0</v>
      </c>
      <c r="BJ20">
        <f>IF(SUM(Dissimilarity!BJ23)&gt;0,1,IF(Dissimilarity!BJ23="X",1,0))</f>
        <v>0</v>
      </c>
      <c r="BK20">
        <f>IF(SUM(Dissimilarity!BK23)&gt;0,1,IF(Dissimilarity!BK23="X",1,0))</f>
        <v>0</v>
      </c>
      <c r="BL20">
        <f>IF(SUM(Dissimilarity!BL23)&gt;0,1,IF(Dissimilarity!BL23="X",1,0))</f>
        <v>1</v>
      </c>
      <c r="BM20">
        <f>IF(SUM(Dissimilarity!BM23)&gt;0,1,IF(Dissimilarity!BM23="X",1,0))</f>
        <v>1</v>
      </c>
      <c r="BN20">
        <f>IF(SUM(Dissimilarity!BN23)&gt;0,1,IF(Dissimilarity!BN23="X",1,0))</f>
        <v>0</v>
      </c>
      <c r="BO20">
        <f>IF(SUM(Dissimilarity!BO23)&gt;0,1,IF(Dissimilarity!BO23="X",1,0))</f>
        <v>1</v>
      </c>
      <c r="BP20">
        <f>IF(SUM(Dissimilarity!BP23)&gt;0,1,IF(Dissimilarity!BP23="X",1,0))</f>
        <v>0</v>
      </c>
      <c r="BQ20">
        <f>IF(SUM(Dissimilarity!BQ23)&gt;0,1,IF(Dissimilarity!BQ23="X",1,0))</f>
        <v>0</v>
      </c>
      <c r="BR20">
        <f>IF(SUM(Dissimilarity!BR23)&gt;0,1,IF(Dissimilarity!BR23="X",1,0))</f>
        <v>0</v>
      </c>
      <c r="BS20">
        <f>IF(SUM(Dissimilarity!BS23)&gt;0,1,IF(Dissimilarity!BS23="X",1,0))</f>
        <v>0</v>
      </c>
      <c r="BT20">
        <f>IF(SUM(Dissimilarity!BT23)&gt;0,1,IF(Dissimilarity!BT23="X",1,0))</f>
        <v>0</v>
      </c>
      <c r="BU20">
        <f>IF(SUM(Dissimilarity!BU23)&gt;0,1,IF(Dissimilarity!BU23="X",1,0))</f>
        <v>0</v>
      </c>
      <c r="BV20">
        <f>IF(SUM(Dissimilarity!BV23)&gt;0,1,IF(Dissimilarity!BV23="X",1,0))</f>
        <v>0</v>
      </c>
      <c r="BW20">
        <f>IF(SUM(Dissimilarity!BW23)&gt;0,1,IF(Dissimilarity!BW23="X",1,0))</f>
        <v>0</v>
      </c>
      <c r="BX20">
        <f>IF(SUM(Dissimilarity!BX23)&gt;0,1,IF(Dissimilarity!BX23="X",1,0))</f>
        <v>0</v>
      </c>
      <c r="BY20">
        <f>IF(SUM(Dissimilarity!BY23)&gt;0,1,IF(Dissimilarity!BY23="X",1,0))</f>
        <v>0</v>
      </c>
      <c r="BZ20">
        <f>IF(SUM(Dissimilarity!BZ23)&gt;0,1,IF(Dissimilarity!BZ23="X",1,0))</f>
        <v>1</v>
      </c>
      <c r="CA20">
        <f>IF(SUM(Dissimilarity!CA23)&gt;0,1,IF(Dissimilarity!CA23="X",1,0))</f>
        <v>0</v>
      </c>
      <c r="CB20">
        <f>IF(SUM(Dissimilarity!CB23)&gt;0,1,IF(Dissimilarity!CB23="X",1,0))</f>
        <v>0</v>
      </c>
      <c r="CC20">
        <f>IF(SUM(Dissimilarity!CC23)&gt;0,1,IF(Dissimilarity!CC23="X",1,0))</f>
        <v>0</v>
      </c>
      <c r="CD20">
        <f>IF(SUM(Dissimilarity!CD23)&gt;0,1,IF(Dissimilarity!CD23="X",1,0))</f>
        <v>0</v>
      </c>
      <c r="CE20">
        <f>IF(SUM(Dissimilarity!CE23)&gt;0,1,IF(Dissimilarity!CE23="X",1,0))</f>
        <v>0</v>
      </c>
      <c r="CF20">
        <f>IF(SUM(Dissimilarity!CF23)&gt;0,1,IF(Dissimilarity!CF23="X",1,0))</f>
        <v>0</v>
      </c>
      <c r="CG20">
        <f>IF(SUM(Dissimilarity!CG23)&gt;0,1,IF(Dissimilarity!CG23="X",1,0))</f>
        <v>0</v>
      </c>
      <c r="CH20">
        <f>IF(SUM(Dissimilarity!CH23)&gt;0,1,IF(Dissimilarity!CH23="X",1,0))</f>
        <v>0</v>
      </c>
      <c r="CI20">
        <f>IF(SUM(Dissimilarity!CI23)&gt;0,1,IF(Dissimilarity!CI23="X",1,0))</f>
        <v>0</v>
      </c>
      <c r="CJ20">
        <f>IF(SUM(Dissimilarity!CJ23)&gt;0,1,IF(Dissimilarity!CJ23="X",1,0))</f>
        <v>1</v>
      </c>
      <c r="CK20">
        <f>IF(SUM(Dissimilarity!CK23)&gt;0,1,IF(Dissimilarity!CK23="X",1,0))</f>
        <v>0</v>
      </c>
      <c r="CL20">
        <f>IF(SUM(Dissimilarity!CL23)&gt;0,1,IF(Dissimilarity!CL23="X",1,0))</f>
        <v>1</v>
      </c>
      <c r="CM20">
        <f>IF(SUM(Dissimilarity!CM23)&gt;0,1,IF(Dissimilarity!CM23="X",1,0))</f>
        <v>0</v>
      </c>
      <c r="CN20">
        <f>IF(SUM(Dissimilarity!CN23)&gt;0,1,IF(Dissimilarity!CN23="X",1,0))</f>
        <v>0</v>
      </c>
      <c r="CO20">
        <f>IF(SUM(Dissimilarity!CO23)&gt;0,1,IF(Dissimilarity!CO23="X",1,0))</f>
        <v>1</v>
      </c>
      <c r="CP20">
        <f>IF(SUM(Dissimilarity!CP23)&gt;0,1,IF(Dissimilarity!CP23="X",1,0))</f>
        <v>0</v>
      </c>
      <c r="CQ20">
        <f>IF(SUM(Dissimilarity!CQ23)&gt;0,1,IF(Dissimilarity!CQ23="X",1,0))</f>
        <v>0</v>
      </c>
      <c r="CR20">
        <f>IF(SUM(Dissimilarity!CR23)&gt;0,1,IF(Dissimilarity!CR23="X",1,0))</f>
        <v>0</v>
      </c>
      <c r="CS20">
        <f>IF(SUM(Dissimilarity!CS23)&gt;0,1,IF(Dissimilarity!CS23="X",1,0))</f>
        <v>1</v>
      </c>
      <c r="CT20">
        <f>IF(SUM(Dissimilarity!CT23)&gt;0,1,IF(Dissimilarity!CT23="X",1,0))</f>
        <v>0</v>
      </c>
      <c r="CU20">
        <f>IF(SUM(Dissimilarity!CU23)&gt;0,1,IF(Dissimilarity!CU23="X",1,0))</f>
        <v>0</v>
      </c>
      <c r="CV20">
        <f>IF(SUM(Dissimilarity!CV23)&gt;0,1,IF(Dissimilarity!CV23="X",1,0))</f>
        <v>0</v>
      </c>
      <c r="CW20">
        <f>IF(SUM(Dissimilarity!CW23)&gt;0,1,IF(Dissimilarity!CW23="X",1,0))</f>
        <v>0</v>
      </c>
      <c r="CX20">
        <f>IF(SUM(Dissimilarity!CX23)&gt;0,1,IF(Dissimilarity!CX23="X",1,0))</f>
        <v>0</v>
      </c>
      <c r="CY20">
        <f>IF(SUM(Dissimilarity!CY23)&gt;0,1,IF(Dissimilarity!CY23="X",1,0))</f>
        <v>0</v>
      </c>
      <c r="CZ20">
        <f>IF(SUM(Dissimilarity!CZ23)&gt;0,1,IF(Dissimilarity!CZ23="X",1,0))</f>
        <v>1</v>
      </c>
      <c r="DA20">
        <f>IF(SUM(Dissimilarity!DA23)&gt;0,1,IF(Dissimilarity!DA23="X",1,0))</f>
        <v>0</v>
      </c>
      <c r="DB20">
        <f>IF(SUM(Dissimilarity!DB23)&gt;0,1,IF(Dissimilarity!DB23="X",1,0))</f>
        <v>0</v>
      </c>
      <c r="DC20">
        <f>IF(SUM(Dissimilarity!DC23)&gt;0,1,IF(Dissimilarity!DC23="X",1,0))</f>
        <v>1</v>
      </c>
      <c r="DD20">
        <f>IF(SUM(Dissimilarity!DD23)&gt;0,1,IF(Dissimilarity!DD23="X",1,0))</f>
        <v>0</v>
      </c>
      <c r="DE20">
        <f>IF(SUM(Dissimilarity!DE23)&gt;0,1,IF(Dissimilarity!DE23="X",1,0))</f>
        <v>0</v>
      </c>
      <c r="DF20">
        <f>IF(SUM(Dissimilarity!DF23)&gt;0,1,IF(Dissimilarity!DF23="X",1,0))</f>
        <v>1</v>
      </c>
      <c r="DG20">
        <f>IF(SUM(Dissimilarity!DG23)&gt;0,1,IF(Dissimilarity!DG23="X",1,0))</f>
        <v>0</v>
      </c>
      <c r="DH20">
        <f>IF(SUM(Dissimilarity!DH23)&gt;0,1,IF(Dissimilarity!DH23="X",1,0))</f>
        <v>0</v>
      </c>
      <c r="DI20">
        <f>IF(SUM(Dissimilarity!DI23)&gt;0,1,IF(Dissimilarity!DI23="X",1,0))</f>
        <v>0</v>
      </c>
      <c r="DJ20">
        <f>IF(SUM(Dissimilarity!DJ23)&gt;0,1,IF(Dissimilarity!DJ23="X",1,0))</f>
        <v>1</v>
      </c>
      <c r="DK20">
        <f>IF(SUM(Dissimilarity!DK23)&gt;0,1,IF(Dissimilarity!DK23="X",1,0))</f>
        <v>1</v>
      </c>
      <c r="DL20">
        <f>IF(SUM(Dissimilarity!DL23)&gt;0,1,IF(Dissimilarity!DL23="X",1,0))</f>
        <v>0</v>
      </c>
      <c r="DM20">
        <f>IF(SUM(Dissimilarity!DM23)&gt;0,1,IF(Dissimilarity!DM23="X",1,0))</f>
        <v>0</v>
      </c>
      <c r="DN20">
        <f>IF(SUM(Dissimilarity!DN23)&gt;0,1,IF(Dissimilarity!DN23="X",1,0))</f>
        <v>0</v>
      </c>
      <c r="DO20">
        <f>IF(SUM(Dissimilarity!DO23)&gt;0,1,IF(Dissimilarity!DO23="X",1,0))</f>
        <v>0</v>
      </c>
      <c r="DP20">
        <f>IF(SUM(Dissimilarity!DP23)&gt;0,1,IF(Dissimilarity!DP23="X",1,0))</f>
        <v>0</v>
      </c>
      <c r="DQ20">
        <f>IF(SUM(Dissimilarity!DQ23)&gt;0,1,IF(Dissimilarity!DQ23="X",1,0))</f>
        <v>0</v>
      </c>
      <c r="DR20">
        <f>IF(SUM(Dissimilarity!DR23)&gt;0,1,IF(Dissimilarity!DR23="X",1,0))</f>
        <v>0</v>
      </c>
      <c r="DS20">
        <f>IF(SUM(Dissimilarity!DS23)&gt;0,1,IF(Dissimilarity!DS23="X",1,0))</f>
        <v>0</v>
      </c>
      <c r="DT20">
        <f>IF(SUM(Dissimilarity!DT23)&gt;0,1,IF(Dissimilarity!DT23="X",1,0))</f>
        <v>0</v>
      </c>
      <c r="DU20">
        <f>IF(SUM(Dissimilarity!DU23)&gt;0,1,IF(Dissimilarity!DU23="X",1,0))</f>
        <v>1</v>
      </c>
      <c r="DV20">
        <f>IF(SUM(Dissimilarity!DV23)&gt;0,1,IF(Dissimilarity!DV23="X",1,0))</f>
        <v>1</v>
      </c>
      <c r="DW20">
        <f>IF(SUM(Dissimilarity!DW23)&gt;0,1,IF(Dissimilarity!DW23="X",1,0))</f>
        <v>0</v>
      </c>
      <c r="DX20">
        <f>IF(SUM(Dissimilarity!DX23)&gt;0,1,IF(Dissimilarity!DX23="X",1,0))</f>
        <v>0</v>
      </c>
      <c r="DY20">
        <f>IF(SUM(Dissimilarity!DY23)&gt;0,1,IF(Dissimilarity!DY23="X",1,0))</f>
        <v>0</v>
      </c>
      <c r="DZ20">
        <f>IF(SUM(Dissimilarity!DZ23)&gt;0,1,IF(Dissimilarity!DZ23="X",1,0))</f>
        <v>0</v>
      </c>
      <c r="EA20">
        <f>IF(SUM(Dissimilarity!EA23)&gt;0,1,IF(Dissimilarity!EA23="X",1,0))</f>
        <v>0</v>
      </c>
      <c r="EB20">
        <f>IF(SUM(Dissimilarity!EB23)&gt;0,1,IF(Dissimilarity!EB23="X",1,0))</f>
        <v>1</v>
      </c>
      <c r="EC20">
        <f>IF(SUM(Dissimilarity!EC23)&gt;0,1,IF(Dissimilarity!EC23="X",1,0))</f>
        <v>0</v>
      </c>
      <c r="ED20">
        <f>IF(SUM(Dissimilarity!ED23)&gt;0,1,IF(Dissimilarity!ED23="X",1,0))</f>
        <v>1</v>
      </c>
      <c r="EE20">
        <f>IF(SUM(Dissimilarity!EE23)&gt;0,1,IF(Dissimilarity!EE23="X",1,0))</f>
        <v>0</v>
      </c>
      <c r="EF20">
        <f>IF(SUM(Dissimilarity!EF23)&gt;0,1,IF(Dissimilarity!EF23="X",1,0))</f>
        <v>1</v>
      </c>
      <c r="EG20">
        <f>IF(SUM(Dissimilarity!EG23)&gt;0,1,IF(Dissimilarity!EG23="X",1,0))</f>
        <v>1</v>
      </c>
      <c r="EH20">
        <f>IF(SUM(Dissimilarity!EH23)&gt;0,1,IF(Dissimilarity!EH23="X",1,0))</f>
        <v>1</v>
      </c>
      <c r="EI20">
        <f>IF(SUM(Dissimilarity!EI23)&gt;0,1,IF(Dissimilarity!EI23="X",1,0))</f>
        <v>0</v>
      </c>
      <c r="EJ20">
        <f>IF(SUM(Dissimilarity!EJ23)&gt;0,1,IF(Dissimilarity!EJ23="X",1,0))</f>
        <v>1</v>
      </c>
      <c r="EK20">
        <f>IF(SUM(Dissimilarity!EK23)&gt;0,1,IF(Dissimilarity!EK23="X",1,0))</f>
        <v>1</v>
      </c>
      <c r="EL20">
        <f>IF(SUM(Dissimilarity!EL23)&gt;0,1,IF(Dissimilarity!EL23="X",1,0))</f>
        <v>0</v>
      </c>
      <c r="EM20">
        <f>IF(SUM(Dissimilarity!EM23)&gt;0,1,IF(Dissimilarity!EM23="X",1,0))</f>
        <v>1</v>
      </c>
      <c r="EN20">
        <f>IF(SUM(Dissimilarity!EN23)&gt;0,1,IF(Dissimilarity!EN23="X",1,0))</f>
        <v>0</v>
      </c>
      <c r="EO20">
        <f>IF(SUM(Dissimilarity!EO23)&gt;0,1,IF(Dissimilarity!EO23="X",1,0))</f>
        <v>0</v>
      </c>
      <c r="EP20">
        <f>IF(SUM(Dissimilarity!EP23)&gt;0,1,IF(Dissimilarity!EP23="X",1,0))</f>
        <v>1</v>
      </c>
      <c r="EQ20">
        <f>IF(SUM(Dissimilarity!EQ23)&gt;0,1,IF(Dissimilarity!EQ23="X",1,0))</f>
        <v>1</v>
      </c>
      <c r="ER20">
        <f>IF(SUM(Dissimilarity!ER23)&gt;0,1,IF(Dissimilarity!ER23="X",1,0))</f>
        <v>1</v>
      </c>
      <c r="ES20">
        <f>IF(SUM(Dissimilarity!ES23)&gt;0,1,IF(Dissimilarity!ES23="X",1,0))</f>
        <v>1</v>
      </c>
      <c r="ET20">
        <f>IF(SUM(Dissimilarity!ET23)&gt;0,1,IF(Dissimilarity!ET23="X",1,0))</f>
        <v>0</v>
      </c>
      <c r="EU20">
        <f>IF(SUM(Dissimilarity!EU23)&gt;0,1,IF(Dissimilarity!EU23="X",1,0))</f>
        <v>0</v>
      </c>
      <c r="EV20">
        <f>IF(SUM(Dissimilarity!EV23)&gt;0,1,IF(Dissimilarity!EV23="X",1,0))</f>
        <v>0</v>
      </c>
      <c r="EW20">
        <f>IF(SUM(Dissimilarity!EW23)&gt;0,1,IF(Dissimilarity!EW23="X",1,0))</f>
        <v>0</v>
      </c>
      <c r="EX20">
        <f>IF(SUM(Dissimilarity!EX23)&gt;0,1,IF(Dissimilarity!EX23="X",1,0))</f>
        <v>0</v>
      </c>
      <c r="EY20">
        <f>IF(SUM(Dissimilarity!EY23)&gt;0,1,IF(Dissimilarity!EY23="X",1,0))</f>
        <v>0</v>
      </c>
      <c r="EZ20">
        <f>IF(SUM(Dissimilarity!EZ23)&gt;0,1,IF(Dissimilarity!EZ23="X",1,0))</f>
        <v>0</v>
      </c>
      <c r="FA20">
        <f>IF(SUM(Dissimilarity!FA23)&gt;0,1,IF(Dissimilarity!FA23="X",1,0))</f>
        <v>0</v>
      </c>
      <c r="FB20">
        <f>IF(SUM(Dissimilarity!FB23)&gt;0,1,IF(Dissimilarity!FB23="X",1,0))</f>
        <v>0</v>
      </c>
      <c r="FC20">
        <f>IF(SUM(Dissimilarity!FC23)&gt;0,1,IF(Dissimilarity!FC23="X",1,0))</f>
        <v>0</v>
      </c>
      <c r="FD20">
        <f>IF(SUM(Dissimilarity!FD23)&gt;0,1,IF(Dissimilarity!FD23="X",1,0))</f>
        <v>0</v>
      </c>
      <c r="FE20">
        <f>IF(SUM(Dissimilarity!FE23)&gt;0,1,IF(Dissimilarity!FE23="X",1,0))</f>
        <v>0</v>
      </c>
      <c r="FF20">
        <f>IF(SUM(Dissimilarity!FF23)&gt;0,1,IF(Dissimilarity!FF23="X",1,0))</f>
        <v>0</v>
      </c>
      <c r="FG20">
        <f>IF(SUM(Dissimilarity!FG23)&gt;0,1,IF(Dissimilarity!FG23="X",1,0))</f>
        <v>0</v>
      </c>
      <c r="FH20">
        <f>IF(SUM(Dissimilarity!FH23)&gt;0,1,IF(Dissimilarity!FH23="X",1,0))</f>
        <v>0</v>
      </c>
      <c r="FI20">
        <f>IF(SUM(Dissimilarity!FI23)&gt;0,1,IF(Dissimilarity!FI23="X",1,0))</f>
        <v>0</v>
      </c>
      <c r="FJ20">
        <f>IF(SUM(Dissimilarity!FJ23)&gt;0,1,IF(Dissimilarity!FJ23="X",1,0))</f>
        <v>0</v>
      </c>
      <c r="FK20">
        <f>IF(SUM(Dissimilarity!FK23)&gt;0,1,IF(Dissimilarity!FK23="X",1,0))</f>
        <v>0</v>
      </c>
      <c r="FL20">
        <f>IF(SUM(Dissimilarity!FL23)&gt;0,1,IF(Dissimilarity!FL23="X",1,0))</f>
        <v>0</v>
      </c>
      <c r="FM20">
        <f>IF(SUM(Dissimilarity!FM23)&gt;0,1,IF(Dissimilarity!FM23="X",1,0))</f>
        <v>0</v>
      </c>
      <c r="FN20">
        <f>IF(SUM(Dissimilarity!FN23)&gt;0,1,IF(Dissimilarity!FN23="X",1,0))</f>
        <v>0</v>
      </c>
      <c r="FO20">
        <f>IF(SUM(Dissimilarity!FO23)&gt;0,1,IF(Dissimilarity!FO23="X",1,0))</f>
        <v>0</v>
      </c>
      <c r="FP20">
        <f>IF(SUM(Dissimilarity!FP23)&gt;0,1,IF(Dissimilarity!FP23="X",1,0))</f>
        <v>0</v>
      </c>
      <c r="FQ20">
        <f>IF(SUM(Dissimilarity!FQ23)&gt;0,1,IF(Dissimilarity!FQ23="X",1,0))</f>
        <v>0</v>
      </c>
      <c r="FR20">
        <f>IF(SUM(Dissimilarity!FR23)&gt;0,1,IF(Dissimilarity!FR23="X",1,0))</f>
        <v>0</v>
      </c>
      <c r="FS20">
        <f>IF(SUM(Dissimilarity!FS23)&gt;0,1,IF(Dissimilarity!FS23="X",1,0))</f>
        <v>0</v>
      </c>
      <c r="FT20">
        <f>IF(SUM(Dissimilarity!FT23)&gt;0,1,IF(Dissimilarity!FT23="X",1,0))</f>
        <v>0</v>
      </c>
      <c r="FU20">
        <f>IF(SUM(Dissimilarity!FU23)&gt;0,1,IF(Dissimilarity!FU23="X",1,0))</f>
        <v>0</v>
      </c>
      <c r="FV20">
        <f>IF(SUM(Dissimilarity!FV23)&gt;0,1,IF(Dissimilarity!FV23="X",1,0))</f>
        <v>0</v>
      </c>
      <c r="FW20">
        <f>IF(SUM(Dissimilarity!FW23)&gt;0,1,IF(Dissimilarity!FW23="X",1,0))</f>
        <v>0</v>
      </c>
      <c r="FX20">
        <f>IF(SUM(Dissimilarity!FX23)&gt;0,1,IF(Dissimilarity!FX23="X",1,0))</f>
        <v>0</v>
      </c>
      <c r="FY20">
        <f>IF(SUM(Dissimilarity!FY23)&gt;0,1,IF(Dissimilarity!FY23="X",1,0))</f>
        <v>0</v>
      </c>
      <c r="FZ20">
        <f>IF(SUM(Dissimilarity!FZ23)&gt;0,1,IF(Dissimilarity!FZ23="X",1,0))</f>
        <v>0</v>
      </c>
      <c r="GA20">
        <f>IF(SUM(Dissimilarity!GA23)&gt;0,1,IF(Dissimilarity!GA23="X",1,0))</f>
        <v>0</v>
      </c>
      <c r="GB20">
        <f>IF(SUM(Dissimilarity!GB23)&gt;0,1,IF(Dissimilarity!GB23="X",1,0))</f>
        <v>0</v>
      </c>
      <c r="GC20">
        <f>IF(SUM(Dissimilarity!GC23)&gt;0,1,IF(Dissimilarity!GC23="X",1,0))</f>
        <v>0</v>
      </c>
      <c r="GD20">
        <f>IF(SUM(Dissimilarity!GD23)&gt;0,1,IF(Dissimilarity!GD23="X",1,0))</f>
        <v>0</v>
      </c>
      <c r="GE20">
        <f>IF(SUM(Dissimilarity!GE23)&gt;0,1,IF(Dissimilarity!GE23="X",1,0))</f>
        <v>0</v>
      </c>
      <c r="GF20">
        <f>IF(SUM(Dissimilarity!GF23)&gt;0,1,IF(Dissimilarity!GF23="X",1,0))</f>
        <v>0</v>
      </c>
      <c r="GG20">
        <f>IF(SUM(Dissimilarity!GG23)&gt;0,1,IF(Dissimilarity!GG23="X",1,0))</f>
        <v>0</v>
      </c>
      <c r="GH20">
        <f>IF(SUM(Dissimilarity!GH23)&gt;0,1,IF(Dissimilarity!GH23="X",1,0))</f>
        <v>0</v>
      </c>
      <c r="GI20">
        <f>IF(SUM(Dissimilarity!GI23)&gt;0,1,IF(Dissimilarity!GI23="X",1,0))</f>
        <v>0</v>
      </c>
      <c r="GJ20">
        <f>IF(SUM(Dissimilarity!GJ23)&gt;0,1,IF(Dissimilarity!GJ23="X",1,0))</f>
        <v>0</v>
      </c>
      <c r="GK20">
        <f>IF(SUM(Dissimilarity!GK23)&gt;0,1,IF(Dissimilarity!GK23="X",1,0))</f>
        <v>0</v>
      </c>
      <c r="GL20">
        <f>IF(SUM(Dissimilarity!GL23)&gt;0,1,IF(Dissimilarity!GL23="X",1,0))</f>
        <v>0</v>
      </c>
      <c r="GM20">
        <f>IF(SUM(Dissimilarity!GM23)&gt;0,1,IF(Dissimilarity!GM23="X",1,0))</f>
        <v>0</v>
      </c>
      <c r="GN20">
        <f>IF(SUM(Dissimilarity!GN23)&gt;0,1,IF(Dissimilarity!GN23="X",1,0))</f>
        <v>0</v>
      </c>
      <c r="GO20">
        <f>IF(SUM(Dissimilarity!GO23)&gt;0,1,IF(Dissimilarity!GO23="X",1,0))</f>
        <v>0</v>
      </c>
      <c r="GP20">
        <f>IF(SUM(Dissimilarity!GP23)&gt;0,1,IF(Dissimilarity!GP23="X",1,0))</f>
        <v>0</v>
      </c>
      <c r="GQ20">
        <f>IF(SUM(Dissimilarity!GQ23)&gt;0,1,IF(Dissimilarity!GQ23="X",1,0))</f>
        <v>0</v>
      </c>
      <c r="GR20">
        <f>IF(SUM(Dissimilarity!GR23)&gt;0,1,IF(Dissimilarity!GR23="X",1,0))</f>
        <v>0</v>
      </c>
      <c r="GS20">
        <f>IF(SUM(Dissimilarity!GS23)&gt;0,1,IF(Dissimilarity!GS23="X",1,0))</f>
        <v>0</v>
      </c>
      <c r="GT20">
        <f>IF(SUM(Dissimilarity!GT23)&gt;0,1,IF(Dissimilarity!GT23="X",1,0))</f>
        <v>0</v>
      </c>
      <c r="GU20">
        <f>IF(SUM(Dissimilarity!GU23)&gt;0,1,IF(Dissimilarity!GU23="X",1,0))</f>
        <v>0</v>
      </c>
      <c r="GV20">
        <f>IF(SUM(Dissimilarity!GV23)&gt;0,1,IF(Dissimilarity!GV23="X",1,0))</f>
        <v>0</v>
      </c>
      <c r="GW20">
        <f>IF(SUM(Dissimilarity!GW23)&gt;0,1,IF(Dissimilarity!GW23="X",1,0))</f>
        <v>0</v>
      </c>
      <c r="GX20">
        <f>IF(SUM(Dissimilarity!GX23)&gt;0,1,IF(Dissimilarity!GX23="X",1,0))</f>
        <v>0</v>
      </c>
      <c r="GY20">
        <f>IF(SUM(Dissimilarity!GY23)&gt;0,1,IF(Dissimilarity!GY23="X",1,0))</f>
        <v>0</v>
      </c>
      <c r="GZ20">
        <f>IF(SUM(Dissimilarity!GZ23)&gt;0,1,IF(Dissimilarity!GZ23="X",1,0))</f>
        <v>0</v>
      </c>
      <c r="HA20">
        <f>IF(SUM(Dissimilarity!HA23)&gt;0,1,IF(Dissimilarity!HA23="X",1,0))</f>
        <v>0</v>
      </c>
      <c r="HB20">
        <f>IF(SUM(Dissimilarity!HB23)&gt;0,1,IF(Dissimilarity!HB23="X",1,0))</f>
        <v>0</v>
      </c>
      <c r="HC20">
        <f>IF(SUM(Dissimilarity!HC23)&gt;0,1,IF(Dissimilarity!HC23="X",1,0))</f>
        <v>0</v>
      </c>
      <c r="HD20">
        <f>IF(SUM(Dissimilarity!HD23)&gt;0,1,IF(Dissimilarity!HD23="X",1,0))</f>
        <v>0</v>
      </c>
      <c r="HE20">
        <f>IF(SUM(Dissimilarity!HE23)&gt;0,1,IF(Dissimilarity!HE23="X",1,0))</f>
        <v>0</v>
      </c>
      <c r="HF20">
        <f>IF(SUM(Dissimilarity!HF23)&gt;0,1,IF(Dissimilarity!HF23="X",1,0))</f>
        <v>0</v>
      </c>
      <c r="HG20">
        <f>IF(SUM(Dissimilarity!HG23)&gt;0,1,IF(Dissimilarity!HG23="X",1,0))</f>
        <v>0</v>
      </c>
      <c r="HH20">
        <f>IF(SUM(Dissimilarity!HH23)&gt;0,1,IF(Dissimilarity!HH23="X",1,0))</f>
        <v>0</v>
      </c>
      <c r="HI20">
        <f>IF(SUM(Dissimilarity!HI23)&gt;0,1,IF(Dissimilarity!HI23="X",1,0))</f>
        <v>0</v>
      </c>
      <c r="HJ20">
        <f>IF(SUM(Dissimilarity!HJ23)&gt;0,1,IF(Dissimilarity!HJ23="X",1,0))</f>
        <v>0</v>
      </c>
      <c r="HK20">
        <f>IF(SUM(Dissimilarity!HK23)&gt;0,1,IF(Dissimilarity!HK23="X",1,0))</f>
        <v>0</v>
      </c>
      <c r="HL20">
        <f>IF(SUM(Dissimilarity!HL23)&gt;0,1,IF(Dissimilarity!HL23="X",1,0))</f>
        <v>0</v>
      </c>
      <c r="HM20">
        <f>IF(SUM(Dissimilarity!HM23)&gt;0,1,IF(Dissimilarity!HM23="X",1,0))</f>
        <v>0</v>
      </c>
      <c r="HN20">
        <f>IF(SUM(Dissimilarity!HN23)&gt;0,1,IF(Dissimilarity!HN23="X",1,0))</f>
        <v>0</v>
      </c>
      <c r="HO20">
        <f>IF(SUM(Dissimilarity!HO23)&gt;0,1,IF(Dissimilarity!HO23="X",1,0))</f>
        <v>0</v>
      </c>
      <c r="HP20">
        <f>IF(SUM(Dissimilarity!HP23)&gt;0,1,IF(Dissimilarity!HP23="X",1,0))</f>
        <v>0</v>
      </c>
      <c r="HQ20">
        <f>IF(SUM(Dissimilarity!HQ23)&gt;0,1,IF(Dissimilarity!HQ23="X",1,0))</f>
        <v>0</v>
      </c>
      <c r="HR20">
        <f>IF(SUM(Dissimilarity!HR23)&gt;0,1,IF(Dissimilarity!HR23="X",1,0))</f>
        <v>0</v>
      </c>
      <c r="HS20">
        <f>IF(SUM(Dissimilarity!HS23)&gt;0,1,IF(Dissimilarity!HS23="X",1,0))</f>
        <v>0</v>
      </c>
      <c r="HT20">
        <f>IF(SUM(Dissimilarity!HT23)&gt;0,1,IF(Dissimilarity!HT23="X",1,0))</f>
        <v>0</v>
      </c>
      <c r="HU20">
        <f>IF(SUM(Dissimilarity!HU23)&gt;0,1,IF(Dissimilarity!HU23="X",1,0))</f>
        <v>0</v>
      </c>
      <c r="HV20">
        <f>IF(SUM(Dissimilarity!HV23)&gt;0,1,IF(Dissimilarity!HV23="X",1,0))</f>
        <v>0</v>
      </c>
      <c r="HW20">
        <f>IF(SUM(Dissimilarity!HW23)&gt;0,1,IF(Dissimilarity!HW23="X",1,0))</f>
        <v>0</v>
      </c>
      <c r="HX20">
        <f>IF(SUM(Dissimilarity!HX23)&gt;0,1,IF(Dissimilarity!HX23="X",1,0))</f>
        <v>0</v>
      </c>
      <c r="HY20">
        <f>IF(SUM(Dissimilarity!HY23)&gt;0,1,IF(Dissimilarity!HY23="X",1,0))</f>
        <v>0</v>
      </c>
      <c r="HZ20">
        <f>IF(SUM(Dissimilarity!HZ23)&gt;0,1,IF(Dissimilarity!HZ23="X",1,0))</f>
        <v>0</v>
      </c>
      <c r="IA20">
        <f>IF(SUM(Dissimilarity!IA23)&gt;0,1,IF(Dissimilarity!IA23="X",1,0))</f>
        <v>0</v>
      </c>
      <c r="IB20">
        <f>IF(SUM(Dissimilarity!IB23)&gt;0,1,IF(Dissimilarity!IB23="X",1,0))</f>
        <v>0</v>
      </c>
      <c r="IC20">
        <f>IF(SUM(Dissimilarity!IC23)&gt;0,1,IF(Dissimilarity!IC23="X",1,0))</f>
        <v>0</v>
      </c>
      <c r="ID20">
        <f>IF(SUM(Dissimilarity!ID23)&gt;0,1,IF(Dissimilarity!ID23="X",1,0))</f>
        <v>0</v>
      </c>
      <c r="IE20">
        <f>IF(SUM(Dissimilarity!IE23)&gt;0,1,IF(Dissimilarity!IE23="X",1,0))</f>
        <v>0</v>
      </c>
      <c r="IF20">
        <f>IF(SUM(Dissimilarity!IF23)&gt;0,1,IF(Dissimilarity!IF23="X",1,0))</f>
        <v>0</v>
      </c>
      <c r="IG20">
        <f>IF(SUM(Dissimilarity!IG23)&gt;0,1,IF(Dissimilarity!IG23="X",1,0))</f>
        <v>1</v>
      </c>
      <c r="IH20">
        <f>IF(SUM(Dissimilarity!IH23)&gt;0,1,IF(Dissimilarity!IH23="X",1,0))</f>
        <v>0</v>
      </c>
      <c r="II20">
        <f>IF(SUM(Dissimilarity!II23)&gt;0,1,IF(Dissimilarity!II23="X",1,0))</f>
        <v>0</v>
      </c>
      <c r="IJ20">
        <f>IF(SUM(Dissimilarity!IJ23)&gt;0,1,IF(Dissimilarity!IJ23="X",1,0))</f>
        <v>0</v>
      </c>
      <c r="IK20">
        <f>IF(SUM(Dissimilarity!IK23)&gt;0,1,IF(Dissimilarity!IK23="X",1,0))</f>
        <v>0</v>
      </c>
      <c r="IL20">
        <f>IF(SUM(Dissimilarity!IL23)&gt;0,1,IF(Dissimilarity!IL23="X",1,0))</f>
        <v>0</v>
      </c>
      <c r="IM20">
        <f>IF(SUM(Dissimilarity!IM23)&gt;0,1,IF(Dissimilarity!IM23="X",1,0))</f>
        <v>1</v>
      </c>
      <c r="IN20">
        <f>IF(SUM(Dissimilarity!IN23)&gt;0,1,IF(Dissimilarity!IN23="X",1,0))</f>
        <v>0</v>
      </c>
      <c r="IO20">
        <f>IF(SUM(Dissimilarity!IO23)&gt;0,1,IF(Dissimilarity!IO23="X",1,0))</f>
        <v>0</v>
      </c>
      <c r="IP20">
        <f>IF(SUM(Dissimilarity!IP23)&gt;0,1,IF(Dissimilarity!IP23="X",1,0))</f>
        <v>0</v>
      </c>
      <c r="IQ20">
        <f>IF(SUM(Dissimilarity!IQ23)&gt;0,1,IF(Dissimilarity!IQ23="X",1,0))</f>
        <v>0</v>
      </c>
      <c r="IR20">
        <f>IF(SUM(Dissimilarity!IR23)&gt;0,1,IF(Dissimilarity!IR23="X",1,0))</f>
        <v>0</v>
      </c>
      <c r="IS20">
        <f>IF(SUM(Dissimilarity!IS23)&gt;0,1,IF(Dissimilarity!IS23="X",1,0))</f>
        <v>0</v>
      </c>
      <c r="IT20">
        <f>IF(SUM(Dissimilarity!IT23)&gt;0,1,IF(Dissimilarity!IT23="X",1,0))</f>
        <v>0</v>
      </c>
      <c r="IU20">
        <f>IF(SUM(Dissimilarity!IU23)&gt;0,1,IF(Dissimilarity!IU23="X",1,0))</f>
        <v>0</v>
      </c>
      <c r="IV20">
        <f>IF(SUM(Dissimilarity!IV23)&gt;0,1,IF(Dissimilarity!IV23="X",1,0))</f>
        <v>1</v>
      </c>
      <c r="IW20">
        <f>IF(SUM(Dissimilarity!IW23)&gt;0,1,IF(Dissimilarity!IW23="X",1,0))</f>
        <v>0</v>
      </c>
      <c r="IX20">
        <f>IF(SUM(Dissimilarity!IX23)&gt;0,1,IF(Dissimilarity!IX23="X",1,0))</f>
        <v>0</v>
      </c>
      <c r="IY20">
        <f>IF(SUM(Dissimilarity!IY23)&gt;0,1,IF(Dissimilarity!IY23="X",1,0))</f>
        <v>0</v>
      </c>
      <c r="IZ20">
        <f>IF(SUM(Dissimilarity!IZ23)&gt;0,1,IF(Dissimilarity!IZ23="X",1,0))</f>
        <v>0</v>
      </c>
      <c r="JA20">
        <f>IF(SUM(Dissimilarity!JA23)&gt;0,1,IF(Dissimilarity!JA23="X",1,0))</f>
        <v>0</v>
      </c>
      <c r="JB20">
        <f>IF(SUM(Dissimilarity!JB23)&gt;0,1,IF(Dissimilarity!JB23="X",1,0))</f>
        <v>0</v>
      </c>
      <c r="JC20">
        <f>IF(SUM(Dissimilarity!JC23)&gt;0,1,IF(Dissimilarity!JC23="X",1,0))</f>
        <v>0</v>
      </c>
      <c r="JD20">
        <f>IF(SUM(Dissimilarity!JD23)&gt;0,1,IF(Dissimilarity!JD23="X",1,0))</f>
        <v>0</v>
      </c>
      <c r="JE20">
        <f>IF(SUM(Dissimilarity!JE23)&gt;0,1,IF(Dissimilarity!JE23="X",1,0))</f>
        <v>0</v>
      </c>
      <c r="JF20">
        <f>IF(SUM(Dissimilarity!JF23)&gt;0,1,IF(Dissimilarity!JF23="X",1,0))</f>
        <v>0</v>
      </c>
      <c r="JG20">
        <f>IF(SUM(Dissimilarity!JG23)&gt;0,1,IF(Dissimilarity!JG23="X",1,0))</f>
        <v>0</v>
      </c>
      <c r="JH20">
        <f>IF(SUM(Dissimilarity!JH23)&gt;0,1,IF(Dissimilarity!JH23="X",1,0))</f>
        <v>0</v>
      </c>
      <c r="JI20">
        <f>IF(SUM(Dissimilarity!JI23)&gt;0,1,IF(Dissimilarity!JI23="X",1,0))</f>
        <v>0</v>
      </c>
      <c r="JJ20">
        <f>IF(SUM(Dissimilarity!JJ23)&gt;0,1,IF(Dissimilarity!JJ23="X",1,0))</f>
        <v>1</v>
      </c>
      <c r="JK20">
        <f>IF(SUM(Dissimilarity!JK23)&gt;0,1,IF(Dissimilarity!JK23="X",1,0))</f>
        <v>1</v>
      </c>
      <c r="JL20">
        <f>IF(SUM(Dissimilarity!JL23)&gt;0,1,IF(Dissimilarity!JL23="X",1,0))</f>
        <v>0</v>
      </c>
      <c r="JM20">
        <f>IF(SUM(Dissimilarity!JM23)&gt;0,1,IF(Dissimilarity!JM23="X",1,0))</f>
        <v>0</v>
      </c>
      <c r="JN20">
        <f>IF(SUM(Dissimilarity!JN23)&gt;0,1,IF(Dissimilarity!JN23="X",1,0))</f>
        <v>0</v>
      </c>
      <c r="JO20">
        <f>IF(SUM(Dissimilarity!JO23)&gt;0,1,IF(Dissimilarity!JO23="X",1,0))</f>
        <v>0</v>
      </c>
      <c r="JP20">
        <f>IF(SUM(Dissimilarity!JP23)&gt;0,1,IF(Dissimilarity!JP23="X",1,0))</f>
        <v>0</v>
      </c>
      <c r="JQ20">
        <f>IF(SUM(Dissimilarity!JQ23)&gt;0,1,IF(Dissimilarity!JQ23="X",1,0))</f>
        <v>0</v>
      </c>
      <c r="JR20">
        <f>IF(SUM(Dissimilarity!JR23)&gt;0,1,IF(Dissimilarity!JR23="X",1,0))</f>
        <v>0</v>
      </c>
      <c r="JS20">
        <f>IF(SUM(Dissimilarity!JS23)&gt;0,1,IF(Dissimilarity!JS23="X",1,0))</f>
        <v>0</v>
      </c>
      <c r="JT20">
        <f>IF(SUM(Dissimilarity!JT23)&gt;0,1,IF(Dissimilarity!JT23="X",1,0))</f>
        <v>0</v>
      </c>
      <c r="JU20">
        <f>IF(SUM(Dissimilarity!JU23)&gt;0,1,IF(Dissimilarity!JU23="X",1,0))</f>
        <v>1</v>
      </c>
      <c r="JV20">
        <f>IF(SUM(Dissimilarity!JV23)&gt;0,1,IF(Dissimilarity!JV23="X",1,0))</f>
        <v>0</v>
      </c>
      <c r="JW20">
        <f>IF(SUM(Dissimilarity!JW23)&gt;0,1,IF(Dissimilarity!JW23="X",1,0))</f>
        <v>0</v>
      </c>
      <c r="JX20">
        <f>IF(SUM(Dissimilarity!JX23)&gt;0,1,IF(Dissimilarity!JX23="X",1,0))</f>
        <v>0</v>
      </c>
      <c r="JY20">
        <f>IF(SUM(Dissimilarity!JY23)&gt;0,1,IF(Dissimilarity!JY23="X",1,0))</f>
        <v>0</v>
      </c>
      <c r="JZ20">
        <f>IF(SUM(Dissimilarity!JZ23)&gt;0,1,IF(Dissimilarity!JZ23="X",1,0))</f>
        <v>0</v>
      </c>
      <c r="KA20">
        <f>IF(SUM(Dissimilarity!KA23)&gt;0,1,IF(Dissimilarity!KA23="X",1,0))</f>
        <v>0</v>
      </c>
      <c r="KB20">
        <f>IF(SUM(Dissimilarity!KB23)&gt;0,1,IF(Dissimilarity!KB23="X",1,0))</f>
        <v>0</v>
      </c>
      <c r="KC20">
        <f>IF(SUM(Dissimilarity!KC23)&gt;0,1,IF(Dissimilarity!KC23="X",1,0))</f>
        <v>1</v>
      </c>
      <c r="KD20">
        <f>IF(SUM(Dissimilarity!KD23)&gt;0,1,IF(Dissimilarity!KD23="X",1,0))</f>
        <v>0</v>
      </c>
      <c r="KE20">
        <f>IF(SUM(Dissimilarity!KE23)&gt;0,1,IF(Dissimilarity!KE23="X",1,0))</f>
        <v>0</v>
      </c>
      <c r="KF20">
        <f>IF(SUM(Dissimilarity!KF23)&gt;0,1,IF(Dissimilarity!KF23="X",1,0))</f>
        <v>0</v>
      </c>
      <c r="KG20">
        <f>IF(SUM(Dissimilarity!KG23)&gt;0,1,IF(Dissimilarity!KG23="X",1,0))</f>
        <v>0</v>
      </c>
      <c r="KH20">
        <f>IF(SUM(Dissimilarity!KH23)&gt;0,1,IF(Dissimilarity!KH23="X",1,0))</f>
        <v>0</v>
      </c>
      <c r="KI20">
        <f>IF(SUM(Dissimilarity!KI23)&gt;0,1,IF(Dissimilarity!KI23="X",1,0))</f>
        <v>0</v>
      </c>
      <c r="KJ20">
        <f>IF(SUM(Dissimilarity!KJ23)&gt;0,1,IF(Dissimilarity!KJ23="X",1,0))</f>
        <v>0</v>
      </c>
      <c r="KK20">
        <f>IF(SUM(Dissimilarity!KK23)&gt;0,1,IF(Dissimilarity!KK23="X",1,0))</f>
        <v>0</v>
      </c>
      <c r="KL20">
        <f>IF(SUM(Dissimilarity!KL23)&gt;0,1,IF(Dissimilarity!KL23="X",1,0))</f>
        <v>0</v>
      </c>
      <c r="KM20">
        <f>IF(SUM(Dissimilarity!KM23)&gt;0,1,IF(Dissimilarity!KM23="X",1,0))</f>
        <v>0</v>
      </c>
      <c r="KN20">
        <f>IF(SUM(Dissimilarity!KN23)&gt;0,1,IF(Dissimilarity!KN23="X",1,0))</f>
        <v>0</v>
      </c>
      <c r="KO20">
        <f>IF(SUM(Dissimilarity!KO23)&gt;0,1,IF(Dissimilarity!KO23="X",1,0))</f>
        <v>0</v>
      </c>
      <c r="KP20">
        <f>IF(SUM(Dissimilarity!KP23)&gt;0,1,IF(Dissimilarity!KP23="X",1,0))</f>
        <v>0</v>
      </c>
      <c r="KQ20">
        <f>IF(SUM(Dissimilarity!KQ23)&gt;0,1,IF(Dissimilarity!KQ23="X",1,0))</f>
        <v>0</v>
      </c>
      <c r="KR20">
        <f>IF(SUM(Dissimilarity!KR23)&gt;0,1,IF(Dissimilarity!KR23="X",1,0))</f>
        <v>0</v>
      </c>
      <c r="KS20">
        <f>IF(SUM(Dissimilarity!KS23)&gt;0,1,IF(Dissimilarity!KS23="X",1,0))</f>
        <v>0</v>
      </c>
      <c r="KT20">
        <f>IF(SUM(Dissimilarity!KT23)&gt;0,1,IF(Dissimilarity!KT23="X",1,0))</f>
        <v>0</v>
      </c>
      <c r="KU20">
        <f>IF(SUM(Dissimilarity!KU23)&gt;0,1,IF(Dissimilarity!KU23="X",1,0))</f>
        <v>0</v>
      </c>
      <c r="KV20">
        <f>IF(SUM(Dissimilarity!KV23)&gt;0,1,IF(Dissimilarity!KV23="X",1,0))</f>
        <v>0</v>
      </c>
      <c r="KW20">
        <f>IF(SUM(Dissimilarity!KW23)&gt;0,1,IF(Dissimilarity!KW23="X",1,0))</f>
        <v>0</v>
      </c>
      <c r="KX20">
        <f>IF(SUM(Dissimilarity!KX23)&gt;0,1,IF(Dissimilarity!KX23="X",1,0))</f>
        <v>0</v>
      </c>
      <c r="KY20">
        <f>IF(SUM(Dissimilarity!KY23)&gt;0,1,IF(Dissimilarity!KY23="X",1,0))</f>
        <v>0</v>
      </c>
      <c r="KZ20">
        <f>IF(SUM(Dissimilarity!KZ23)&gt;0,1,IF(Dissimilarity!KZ23="X",1,0))</f>
        <v>0</v>
      </c>
      <c r="LA20">
        <f>IF(SUM(Dissimilarity!LA23)&gt;0,1,IF(Dissimilarity!LA23="X",1,0))</f>
        <v>0</v>
      </c>
      <c r="LB20">
        <f>IF(SUM(Dissimilarity!LB23)&gt;0,1,IF(Dissimilarity!LB23="X",1,0))</f>
        <v>0</v>
      </c>
      <c r="LC20">
        <f>IF(SUM(Dissimilarity!LC23)&gt;0,1,IF(Dissimilarity!LC23="X",1,0))</f>
        <v>0</v>
      </c>
      <c r="LD20">
        <f>IF(SUM(Dissimilarity!LD23)&gt;0,1,IF(Dissimilarity!LD23="X",1,0))</f>
        <v>0</v>
      </c>
      <c r="LE20">
        <f>IF(SUM(Dissimilarity!LE23)&gt;0,1,IF(Dissimilarity!LE23="X",1,0))</f>
        <v>0</v>
      </c>
      <c r="LF20">
        <f>IF(SUM(Dissimilarity!LF23)&gt;0,1,IF(Dissimilarity!LF23="X",1,0))</f>
        <v>0</v>
      </c>
      <c r="LG20">
        <f>IF(SUM(Dissimilarity!LG23)&gt;0,1,IF(Dissimilarity!LG23="X",1,0))</f>
        <v>0</v>
      </c>
      <c r="LH20">
        <f>IF(SUM(Dissimilarity!LH23)&gt;0,1,IF(Dissimilarity!LH23="X",1,0))</f>
        <v>0</v>
      </c>
      <c r="LI20">
        <f>IF(SUM(Dissimilarity!LI23)&gt;0,1,IF(Dissimilarity!LI23="X",1,0))</f>
        <v>0</v>
      </c>
      <c r="LJ20">
        <f>IF(SUM(Dissimilarity!LJ23)&gt;0,1,IF(Dissimilarity!LJ23="X",1,0))</f>
        <v>0</v>
      </c>
      <c r="LK20">
        <f>IF(SUM(Dissimilarity!LK23)&gt;0,1,IF(Dissimilarity!LK23="X",1,0))</f>
        <v>0</v>
      </c>
      <c r="LL20">
        <f>IF(SUM(Dissimilarity!LL23)&gt;0,1,IF(Dissimilarity!LL23="X",1,0))</f>
        <v>0</v>
      </c>
      <c r="LM20">
        <f>IF(SUM(Dissimilarity!LM23)&gt;0,1,IF(Dissimilarity!LM23="X",1,0))</f>
        <v>0</v>
      </c>
      <c r="LN20">
        <f>IF(SUM(Dissimilarity!LN23)&gt;0,1,IF(Dissimilarity!LN23="X",1,0))</f>
        <v>0</v>
      </c>
      <c r="LO20">
        <f>IF(SUM(Dissimilarity!LO23)&gt;0,1,IF(Dissimilarity!LO23="X",1,0))</f>
        <v>0</v>
      </c>
      <c r="LP20">
        <f>IF(SUM(Dissimilarity!LP23)&gt;0,1,IF(Dissimilarity!LP23="X",1,0))</f>
        <v>0</v>
      </c>
      <c r="LQ20">
        <f>IF(SUM(Dissimilarity!LQ23)&gt;0,1,IF(Dissimilarity!LQ23="X",1,0))</f>
        <v>0</v>
      </c>
      <c r="LR20">
        <f>IF(SUM(Dissimilarity!LR23)&gt;0,1,IF(Dissimilarity!LR23="X",1,0))</f>
        <v>0</v>
      </c>
      <c r="LS20">
        <f>IF(SUM(Dissimilarity!LS23)&gt;0,1,IF(Dissimilarity!LS23="X",1,0))</f>
        <v>0</v>
      </c>
      <c r="LT20">
        <f>IF(SUM(Dissimilarity!LT23)&gt;0,1,IF(Dissimilarity!LT23="X",1,0))</f>
        <v>1</v>
      </c>
      <c r="LU20">
        <f>IF(SUM(Dissimilarity!LU23)&gt;0,1,IF(Dissimilarity!LU23="X",1,0))</f>
        <v>1</v>
      </c>
      <c r="LV20">
        <f>IF(SUM(Dissimilarity!LV23)&gt;0,1,IF(Dissimilarity!LV23="X",1,0))</f>
        <v>0</v>
      </c>
      <c r="LW20">
        <f>IF(SUM(Dissimilarity!LW23)&gt;0,1,IF(Dissimilarity!LW23="X",1,0))</f>
        <v>0</v>
      </c>
      <c r="LX20">
        <f>IF(SUM(Dissimilarity!LX23)&gt;0,1,IF(Dissimilarity!LX23="X",1,0))</f>
        <v>1</v>
      </c>
      <c r="LY20">
        <f>IF(SUM(Dissimilarity!LY23)&gt;0,1,IF(Dissimilarity!LY23="X",1,0))</f>
        <v>0</v>
      </c>
      <c r="LZ20">
        <f>IF(SUM(Dissimilarity!LZ23)&gt;0,1,IF(Dissimilarity!LZ23="X",1,0))</f>
        <v>0</v>
      </c>
      <c r="MA20">
        <f>IF(SUM(Dissimilarity!MA23)&gt;0,1,IF(Dissimilarity!MA23="X",1,0))</f>
        <v>0</v>
      </c>
      <c r="MB20">
        <f>IF(SUM(Dissimilarity!MB23)&gt;0,1,IF(Dissimilarity!MB23="X",1,0))</f>
        <v>0</v>
      </c>
      <c r="MC20">
        <f>IF(SUM(Dissimilarity!MC23)&gt;0,1,IF(Dissimilarity!MC23="X",1,0))</f>
        <v>0</v>
      </c>
      <c r="MD20">
        <f>IF(SUM(Dissimilarity!MD23)&gt;0,1,IF(Dissimilarity!MD23="X",1,0))</f>
        <v>0</v>
      </c>
      <c r="ME20">
        <f>IF(SUM(Dissimilarity!ME23)&gt;0,1,IF(Dissimilarity!ME23="X",1,0))</f>
        <v>0</v>
      </c>
      <c r="MF20">
        <f>IF(SUM(Dissimilarity!MF23)&gt;0,1,IF(Dissimilarity!MF23="X",1,0))</f>
        <v>0</v>
      </c>
      <c r="MG20">
        <f>IF(SUM(Dissimilarity!MG23)&gt;0,1,IF(Dissimilarity!MG23="X",1,0))</f>
        <v>0</v>
      </c>
      <c r="MH20">
        <f>IF(SUM(Dissimilarity!MH23)&gt;0,1,IF(Dissimilarity!MH23="X",1,0))</f>
        <v>0</v>
      </c>
      <c r="MI20">
        <f>IF(SUM(Dissimilarity!MI23)&gt;0,1,IF(Dissimilarity!MI23="X",1,0))</f>
        <v>0</v>
      </c>
      <c r="MJ20">
        <f>IF(SUM(Dissimilarity!MJ23)&gt;0,1,IF(Dissimilarity!MJ23="X",1,0))</f>
        <v>0</v>
      </c>
      <c r="MK20">
        <f>IF(SUM(Dissimilarity!MK23)&gt;0,1,IF(Dissimilarity!MK23="X",1,0))</f>
        <v>0</v>
      </c>
      <c r="ML20">
        <f>IF(SUM(Dissimilarity!ML23)&gt;0,1,IF(Dissimilarity!ML23="X",1,0))</f>
        <v>0</v>
      </c>
      <c r="MM20">
        <f>IF(SUM(Dissimilarity!MM23)&gt;0,1,IF(Dissimilarity!MM23="X",1,0))</f>
        <v>0</v>
      </c>
      <c r="MN20">
        <f>IF(SUM(Dissimilarity!MN23)&gt;0,1,IF(Dissimilarity!MN23="X",1,0))</f>
        <v>0</v>
      </c>
      <c r="MO20">
        <f>IF(SUM(Dissimilarity!MO23)&gt;0,1,IF(Dissimilarity!MO23="X",1,0))</f>
        <v>0</v>
      </c>
      <c r="MP20">
        <f>IF(SUM(Dissimilarity!MP23)&gt;0,1,IF(Dissimilarity!MP23="X",1,0))</f>
        <v>0</v>
      </c>
      <c r="MQ20">
        <f>IF(SUM(Dissimilarity!MQ23)&gt;0,1,IF(Dissimilarity!MQ23="X",1,0))</f>
        <v>0</v>
      </c>
      <c r="MR20">
        <f>IF(SUM(Dissimilarity!MR23)&gt;0,1,IF(Dissimilarity!MR23="X",1,0))</f>
        <v>0</v>
      </c>
      <c r="MS20">
        <f>IF(SUM(Dissimilarity!MS23)&gt;0,1,IF(Dissimilarity!MS23="X",1,0))</f>
        <v>0</v>
      </c>
      <c r="MT20">
        <f>IF(SUM(Dissimilarity!MT23)&gt;0,1,IF(Dissimilarity!MT23="X",1,0))</f>
        <v>1</v>
      </c>
      <c r="MU20">
        <f>IF(SUM(Dissimilarity!MU23)&gt;0,1,IF(Dissimilarity!MU23="X",1,0))</f>
        <v>0</v>
      </c>
      <c r="MV20">
        <f>IF(SUM(Dissimilarity!MV23)&gt;0,1,IF(Dissimilarity!MV23="X",1,0))</f>
        <v>0</v>
      </c>
      <c r="MW20">
        <f>IF(SUM(Dissimilarity!MW23)&gt;0,1,IF(Dissimilarity!MW23="X",1,0))</f>
        <v>1</v>
      </c>
      <c r="MX20">
        <f>IF(SUM(Dissimilarity!MX23)&gt;0,1,IF(Dissimilarity!MX23="X",1,0))</f>
        <v>0</v>
      </c>
      <c r="MY20">
        <f>IF(SUM(Dissimilarity!MY23)&gt;0,1,IF(Dissimilarity!MY23="X",1,0))</f>
        <v>0</v>
      </c>
      <c r="MZ20">
        <f>IF(SUM(Dissimilarity!MZ23)&gt;0,1,IF(Dissimilarity!MZ23="X",1,0))</f>
        <v>0</v>
      </c>
      <c r="NA20">
        <f>IF(SUM(Dissimilarity!NA23)&gt;0,1,IF(Dissimilarity!NA23="X",1,0))</f>
        <v>1</v>
      </c>
      <c r="NB20">
        <f>IF(SUM(Dissimilarity!NB23)&gt;0,1,IF(Dissimilarity!NB23="X",1,0))</f>
        <v>0</v>
      </c>
      <c r="NC20">
        <f>IF(SUM(Dissimilarity!NC23)&gt;0,1,IF(Dissimilarity!NC23="X",1,0))</f>
        <v>0</v>
      </c>
      <c r="ND20">
        <f>IF(SUM(Dissimilarity!ND23)&gt;0,1,IF(Dissimilarity!ND23="X",1,0))</f>
        <v>1</v>
      </c>
      <c r="NE20">
        <f>IF(SUM(Dissimilarity!NE23)&gt;0,1,IF(Dissimilarity!NE23="X",1,0))</f>
        <v>1</v>
      </c>
      <c r="NF20">
        <f>IF(SUM(Dissimilarity!NF23)&gt;0,1,IF(Dissimilarity!NF23="X",1,0))</f>
        <v>0</v>
      </c>
      <c r="NG20">
        <f>IF(SUM(Dissimilarity!NG23)&gt;0,1,IF(Dissimilarity!NG23="X",1,0))</f>
        <v>1</v>
      </c>
      <c r="NH20">
        <f>IF(SUM(Dissimilarity!NH23)&gt;0,1,IF(Dissimilarity!NH23="X",1,0))</f>
        <v>0</v>
      </c>
      <c r="NI20">
        <f>IF(SUM(Dissimilarity!NI23)&gt;0,1,IF(Dissimilarity!NI23="X",1,0))</f>
        <v>1</v>
      </c>
      <c r="NJ20">
        <f>IF(SUM(Dissimilarity!NJ23)&gt;0,1,IF(Dissimilarity!NJ23="X",1,0))</f>
        <v>1</v>
      </c>
      <c r="NK20">
        <f>IF(SUM(Dissimilarity!NK23)&gt;0,1,IF(Dissimilarity!NK23="X",1,0))</f>
        <v>0</v>
      </c>
      <c r="NL20">
        <f>IF(SUM(Dissimilarity!NL23)&gt;0,1,IF(Dissimilarity!NL23="X",1,0))</f>
        <v>0</v>
      </c>
      <c r="NM20">
        <f>IF(SUM(Dissimilarity!NM23)&gt;0,1,IF(Dissimilarity!NM23="X",1,0))</f>
        <v>1</v>
      </c>
      <c r="NN20">
        <f>IF(SUM(Dissimilarity!NN23)&gt;0,1,IF(Dissimilarity!NN23="X",1,0))</f>
        <v>0</v>
      </c>
      <c r="NO20">
        <f>IF(SUM(Dissimilarity!NO23)&gt;0,1,IF(Dissimilarity!NO23="X",1,0))</f>
        <v>0</v>
      </c>
      <c r="NP20">
        <f>IF(SUM(Dissimilarity!NP23)&gt;0,1,IF(Dissimilarity!NP23="X",1,0))</f>
        <v>1</v>
      </c>
      <c r="NQ20">
        <f>IF(SUM(Dissimilarity!NQ23)&gt;0,1,IF(Dissimilarity!NQ23="X",1,0))</f>
        <v>1</v>
      </c>
      <c r="NR20">
        <f>IF(SUM(Dissimilarity!NR23)&gt;0,1,IF(Dissimilarity!NR23="X",1,0))</f>
        <v>1</v>
      </c>
      <c r="NS20">
        <f>IF(SUM(Dissimilarity!NS23)&gt;0,1,IF(Dissimilarity!NS23="X",1,0))</f>
        <v>0</v>
      </c>
      <c r="NT20">
        <f>IF(SUM(Dissimilarity!NT23)&gt;0,1,IF(Dissimilarity!NT23="X",1,0))</f>
        <v>1</v>
      </c>
      <c r="NU20">
        <f>IF(SUM(Dissimilarity!NU23)&gt;0,1,IF(Dissimilarity!NU23="X",1,0))</f>
        <v>0</v>
      </c>
      <c r="NV20">
        <f>IF(SUM(Dissimilarity!NV23)&gt;0,1,IF(Dissimilarity!NV23="X",1,0))</f>
        <v>0</v>
      </c>
      <c r="NW20">
        <f>IF(SUM(Dissimilarity!NW23)&gt;0,1,IF(Dissimilarity!NW23="X",1,0))</f>
        <v>0</v>
      </c>
      <c r="NX20">
        <f>IF(SUM(Dissimilarity!NX23)&gt;0,1,IF(Dissimilarity!NX23="X",1,0))</f>
        <v>0</v>
      </c>
      <c r="NY20">
        <f>IF(SUM(Dissimilarity!NY23)&gt;0,1,IF(Dissimilarity!NY23="X",1,0))</f>
        <v>0</v>
      </c>
      <c r="NZ20">
        <f>IF(SUM(Dissimilarity!NZ23)&gt;0,1,IF(Dissimilarity!NZ23="X",1,0))</f>
        <v>0</v>
      </c>
      <c r="OA20">
        <f>IF(SUM(Dissimilarity!OA23)&gt;0,1,IF(Dissimilarity!OA23="X",1,0))</f>
        <v>0</v>
      </c>
      <c r="OB20">
        <f>IF(SUM(Dissimilarity!OB23)&gt;0,1,IF(Dissimilarity!OB23="X",1,0))</f>
        <v>0</v>
      </c>
      <c r="OC20">
        <f>IF(SUM(Dissimilarity!OC23)&gt;0,1,IF(Dissimilarity!OC23="X",1,0))</f>
        <v>0</v>
      </c>
      <c r="OD20">
        <f>IF(SUM(Dissimilarity!OD23)&gt;0,1,IF(Dissimilarity!OD23="X",1,0))</f>
        <v>0</v>
      </c>
      <c r="OE20">
        <f>IF(SUM(Dissimilarity!OE23)&gt;0,1,IF(Dissimilarity!OE23="X",1,0))</f>
        <v>0</v>
      </c>
      <c r="OF20">
        <f>IF(SUM(Dissimilarity!OF23)&gt;0,1,IF(Dissimilarity!OF23="X",1,0))</f>
        <v>0</v>
      </c>
      <c r="OG20">
        <f>IF(SUM(Dissimilarity!OG23)&gt;0,1,IF(Dissimilarity!OG23="X",1,0))</f>
        <v>0</v>
      </c>
      <c r="OH20">
        <f>IF(SUM(Dissimilarity!OH23)&gt;0,1,IF(Dissimilarity!OH23="X",1,0))</f>
        <v>0</v>
      </c>
      <c r="OI20">
        <f>IF(SUM(Dissimilarity!OI23)&gt;0,1,IF(Dissimilarity!OI23="X",1,0))</f>
        <v>0</v>
      </c>
      <c r="OJ20">
        <f>IF(SUM(Dissimilarity!OJ23)&gt;0,1,IF(Dissimilarity!OJ23="X",1,0))</f>
        <v>0</v>
      </c>
      <c r="OK20">
        <f>IF(SUM(Dissimilarity!OK23)&gt;0,1,IF(Dissimilarity!OK23="X",1,0))</f>
        <v>0</v>
      </c>
      <c r="OL20">
        <f>IF(SUM(Dissimilarity!OL23)&gt;0,1,IF(Dissimilarity!OL23="X",1,0))</f>
        <v>0</v>
      </c>
      <c r="OM20">
        <f>IF(SUM(Dissimilarity!OM23)&gt;0,1,IF(Dissimilarity!OM23="X",1,0))</f>
        <v>0</v>
      </c>
      <c r="ON20">
        <f>IF(SUM(Dissimilarity!ON23)&gt;0,1,IF(Dissimilarity!ON23="X",1,0))</f>
        <v>1</v>
      </c>
      <c r="OO20">
        <f>IF(SUM(Dissimilarity!OO23)&gt;0,1,IF(Dissimilarity!OO23="X",1,0))</f>
        <v>1</v>
      </c>
      <c r="OP20">
        <f>IF(SUM(Dissimilarity!OP23)&gt;0,1,IF(Dissimilarity!OP23="X",1,0))</f>
        <v>0</v>
      </c>
      <c r="OQ20">
        <f>IF(SUM(Dissimilarity!OQ23)&gt;0,1,IF(Dissimilarity!OQ23="X",1,0))</f>
        <v>0</v>
      </c>
      <c r="OR20">
        <f>IF(SUM(Dissimilarity!OR23)&gt;0,1,IF(Dissimilarity!OR23="X",1,0))</f>
        <v>0</v>
      </c>
      <c r="OS20">
        <f>IF(SUM(Dissimilarity!OS23)&gt;0,1,IF(Dissimilarity!OS23="X",1,0))</f>
        <v>0</v>
      </c>
      <c r="OT20">
        <f>IF(SUM(Dissimilarity!OT23)&gt;0,1,IF(Dissimilarity!OT23="X",1,0))</f>
        <v>0</v>
      </c>
      <c r="OU20">
        <f>IF(SUM(Dissimilarity!OU23)&gt;0,1,IF(Dissimilarity!OU23="X",1,0))</f>
        <v>0</v>
      </c>
      <c r="OV20">
        <f>IF(SUM(Dissimilarity!OV23)&gt;0,1,IF(Dissimilarity!OV23="X",1,0))</f>
        <v>0</v>
      </c>
      <c r="OW20">
        <f>IF(SUM(Dissimilarity!OW23)&gt;0,1,IF(Dissimilarity!OW23="X",1,0))</f>
        <v>0</v>
      </c>
      <c r="OX20">
        <f>IF(SUM(Dissimilarity!OX23)&gt;0,1,IF(Dissimilarity!OX23="X",1,0))</f>
        <v>0</v>
      </c>
      <c r="OY20">
        <f>IF(SUM(Dissimilarity!OY23)&gt;0,1,IF(Dissimilarity!OY23="X",1,0))</f>
        <v>0</v>
      </c>
      <c r="OZ20">
        <f>IF(SUM(Dissimilarity!OZ23)&gt;0,1,IF(Dissimilarity!OZ23="X",1,0))</f>
        <v>0</v>
      </c>
      <c r="PA20">
        <f>IF(SUM(Dissimilarity!PA23)&gt;0,1,IF(Dissimilarity!PA23="X",1,0))</f>
        <v>0</v>
      </c>
      <c r="PB20">
        <f>IF(SUM(Dissimilarity!PB23)&gt;0,1,IF(Dissimilarity!PB23="X",1,0))</f>
        <v>0</v>
      </c>
      <c r="PC20">
        <f>IF(SUM(Dissimilarity!PC23)&gt;0,1,IF(Dissimilarity!PC23="X",1,0))</f>
        <v>0</v>
      </c>
      <c r="PD20">
        <f>IF(SUM(Dissimilarity!PD23)&gt;0,1,IF(Dissimilarity!PD23="X",1,0))</f>
        <v>0</v>
      </c>
      <c r="PE20">
        <f>IF(SUM(Dissimilarity!PE23)&gt;0,1,IF(Dissimilarity!PE23="X",1,0))</f>
        <v>0</v>
      </c>
      <c r="PF20">
        <f>IF(SUM(Dissimilarity!PF23)&gt;0,1,IF(Dissimilarity!PF23="X",1,0))</f>
        <v>0</v>
      </c>
      <c r="PG20">
        <f>IF(SUM(Dissimilarity!PG23)&gt;0,1,IF(Dissimilarity!PG23="X",1,0))</f>
        <v>0</v>
      </c>
      <c r="PH20">
        <f>IF(SUM(Dissimilarity!PH23)&gt;0,1,IF(Dissimilarity!PH23="X",1,0))</f>
        <v>0</v>
      </c>
      <c r="PI20">
        <f>IF(SUM(Dissimilarity!PI23)&gt;0,1,IF(Dissimilarity!PI23="X",1,0))</f>
        <v>0</v>
      </c>
      <c r="PJ20">
        <f>IF(SUM(Dissimilarity!PJ23)&gt;0,1,IF(Dissimilarity!PJ23="X",1,0))</f>
        <v>0</v>
      </c>
      <c r="PK20">
        <f>IF(SUM(Dissimilarity!PK23)&gt;0,1,IF(Dissimilarity!PK23="X",1,0))</f>
        <v>0</v>
      </c>
      <c r="PL20">
        <f>IF(SUM(Dissimilarity!PL23)&gt;0,1,IF(Dissimilarity!PL23="X",1,0))</f>
        <v>0</v>
      </c>
      <c r="PM20">
        <f>IF(SUM(Dissimilarity!PM23)&gt;0,1,IF(Dissimilarity!PM23="X",1,0))</f>
        <v>1</v>
      </c>
      <c r="PN20">
        <f>IF(SUM(Dissimilarity!PN23)&gt;0,1,IF(Dissimilarity!PN23="X",1,0))</f>
        <v>1</v>
      </c>
      <c r="PO20">
        <f>IF(SUM(Dissimilarity!PO23)&gt;0,1,IF(Dissimilarity!PO23="X",1,0))</f>
        <v>0</v>
      </c>
      <c r="PP20">
        <f>IF(SUM(Dissimilarity!PP23)&gt;0,1,IF(Dissimilarity!PP23="X",1,0))</f>
        <v>1</v>
      </c>
      <c r="PQ20">
        <f>IF(SUM(Dissimilarity!PQ23)&gt;0,1,IF(Dissimilarity!PQ23="X",1,0))</f>
        <v>0</v>
      </c>
      <c r="PR20">
        <f>IF(SUM(Dissimilarity!PR23)&gt;0,1,IF(Dissimilarity!PR23="X",1,0))</f>
        <v>1</v>
      </c>
      <c r="PS20">
        <f>IF(SUM(Dissimilarity!PS23)&gt;0,1,IF(Dissimilarity!PS23="X",1,0))</f>
        <v>0</v>
      </c>
      <c r="PT20">
        <f>IF(SUM(Dissimilarity!PT23)&gt;0,1,IF(Dissimilarity!PT23="X",1,0))</f>
        <v>1</v>
      </c>
      <c r="PU20">
        <f>IF(SUM(Dissimilarity!PU23)&gt;0,1,IF(Dissimilarity!PU23="X",1,0))</f>
        <v>0</v>
      </c>
      <c r="PV20">
        <f>IF(SUM(Dissimilarity!PV23)&gt;0,1,IF(Dissimilarity!PV23="X",1,0))</f>
        <v>1</v>
      </c>
      <c r="PW20">
        <f>IF(SUM(Dissimilarity!PW23)&gt;0,1,IF(Dissimilarity!PW23="X",1,0))</f>
        <v>0</v>
      </c>
      <c r="PX20">
        <f>IF(SUM(Dissimilarity!PX23)&gt;0,1,IF(Dissimilarity!PX23="X",1,0))</f>
        <v>0</v>
      </c>
      <c r="PY20">
        <f>IF(SUM(Dissimilarity!PY23)&gt;0,1,IF(Dissimilarity!PY23="X",1,0))</f>
        <v>0</v>
      </c>
      <c r="PZ20">
        <f>IF(SUM(Dissimilarity!PZ23)&gt;0,1,IF(Dissimilarity!PZ23="X",1,0))</f>
        <v>0</v>
      </c>
      <c r="QA20">
        <f>IF(SUM(Dissimilarity!QA23)&gt;0,1,IF(Dissimilarity!QA23="X",1,0))</f>
        <v>0</v>
      </c>
      <c r="QB20">
        <f>IF(SUM(Dissimilarity!QB23)&gt;0,1,IF(Dissimilarity!QB23="X",1,0))</f>
        <v>0</v>
      </c>
      <c r="QC20">
        <f>IF(SUM(Dissimilarity!QC23)&gt;0,1,IF(Dissimilarity!QC23="X",1,0))</f>
        <v>0</v>
      </c>
      <c r="QD20">
        <f>IF(SUM(Dissimilarity!QD23)&gt;0,1,IF(Dissimilarity!QD23="X",1,0))</f>
        <v>0</v>
      </c>
      <c r="QE20">
        <f>IF(SUM(Dissimilarity!QE23)&gt;0,1,IF(Dissimilarity!QE23="X",1,0))</f>
        <v>1</v>
      </c>
      <c r="QF20">
        <f>IF(SUM(Dissimilarity!QF23)&gt;0,1,IF(Dissimilarity!QF23="X",1,0))</f>
        <v>0</v>
      </c>
      <c r="QG20">
        <f>IF(SUM(Dissimilarity!QG23)&gt;0,1,IF(Dissimilarity!QG23="X",1,0))</f>
        <v>0</v>
      </c>
      <c r="QH20">
        <f>IF(SUM(Dissimilarity!QH23)&gt;0,1,IF(Dissimilarity!QH23="X",1,0))</f>
        <v>0</v>
      </c>
      <c r="QI20">
        <f>IF(SUM(Dissimilarity!QI23)&gt;0,1,IF(Dissimilarity!QI23="X",1,0))</f>
        <v>0</v>
      </c>
      <c r="QJ20">
        <f>IF(SUM(Dissimilarity!QJ23)&gt;0,1,IF(Dissimilarity!QJ23="X",1,0))</f>
        <v>0</v>
      </c>
      <c r="QK20">
        <f>IF(SUM(Dissimilarity!QK23)&gt;0,1,IF(Dissimilarity!QK23="X",1,0))</f>
        <v>0</v>
      </c>
      <c r="QL20">
        <f>IF(SUM(Dissimilarity!QL23)&gt;0,1,IF(Dissimilarity!QL23="X",1,0))</f>
        <v>0</v>
      </c>
      <c r="QM20">
        <f>IF(SUM(Dissimilarity!QM23)&gt;0,1,IF(Dissimilarity!QM23="X",1,0))</f>
        <v>0</v>
      </c>
      <c r="QN20">
        <f>IF(SUM(Dissimilarity!QN23)&gt;0,1,IF(Dissimilarity!QN23="X",1,0))</f>
        <v>0</v>
      </c>
      <c r="QO20">
        <f>IF(SUM(Dissimilarity!QO23)&gt;0,1,IF(Dissimilarity!QO23="X",1,0))</f>
        <v>0</v>
      </c>
      <c r="QP20">
        <f>IF(SUM(Dissimilarity!QP23)&gt;0,1,IF(Dissimilarity!QP23="X",1,0))</f>
        <v>0</v>
      </c>
      <c r="QQ20">
        <f>IF(SUM(Dissimilarity!QQ23)&gt;0,1,IF(Dissimilarity!QQ23="X",1,0))</f>
        <v>0</v>
      </c>
      <c r="QR20">
        <f>IF(SUM(Dissimilarity!QR23)&gt;0,1,IF(Dissimilarity!QR23="X",1,0))</f>
        <v>0</v>
      </c>
      <c r="QS20">
        <f>IF(SUM(Dissimilarity!QS23)&gt;0,1,IF(Dissimilarity!QS23="X",1,0))</f>
        <v>0</v>
      </c>
      <c r="QT20">
        <f>IF(SUM(Dissimilarity!QT23)&gt;0,1,IF(Dissimilarity!QT23="X",1,0))</f>
        <v>0</v>
      </c>
      <c r="QU20">
        <f>IF(SUM(Dissimilarity!QU23)&gt;0,1,IF(Dissimilarity!QU23="X",1,0))</f>
        <v>0</v>
      </c>
      <c r="QV20">
        <f>IF(SUM(Dissimilarity!QV23)&gt;0,1,IF(Dissimilarity!QV23="X",1,0))</f>
        <v>0</v>
      </c>
      <c r="QW20">
        <f>IF(SUM(Dissimilarity!QW23)&gt;0,1,IF(Dissimilarity!QW23="X",1,0))</f>
        <v>1</v>
      </c>
      <c r="QX20">
        <f>IF(SUM(Dissimilarity!QX23)&gt;0,1,IF(Dissimilarity!QX23="X",1,0))</f>
        <v>0</v>
      </c>
      <c r="QY20">
        <f>IF(SUM(Dissimilarity!QY23)&gt;0,1,IF(Dissimilarity!QY23="X",1,0))</f>
        <v>0</v>
      </c>
      <c r="QZ20">
        <f>IF(SUM(Dissimilarity!QZ23)&gt;0,1,IF(Dissimilarity!QZ23="X",1,0))</f>
        <v>0</v>
      </c>
      <c r="RA20">
        <f>IF(SUM(Dissimilarity!RA23)&gt;0,1,IF(Dissimilarity!RA23="X",1,0))</f>
        <v>1</v>
      </c>
      <c r="RB20">
        <f>IF(SUM(Dissimilarity!RB23)&gt;0,1,IF(Dissimilarity!RB23="X",1,0))</f>
        <v>0</v>
      </c>
      <c r="RC20">
        <f>IF(SUM(Dissimilarity!RC23)&gt;0,1,IF(Dissimilarity!RC23="X",1,0))</f>
        <v>0</v>
      </c>
      <c r="RD20">
        <f>IF(SUM(Dissimilarity!RD23)&gt;0,1,IF(Dissimilarity!RD23="X",1,0))</f>
        <v>0</v>
      </c>
      <c r="RE20">
        <f>IF(SUM(Dissimilarity!RE23)&gt;0,1,IF(Dissimilarity!RE23="X",1,0))</f>
        <v>0</v>
      </c>
      <c r="RF20">
        <f>IF(SUM(Dissimilarity!RF23)&gt;0,1,IF(Dissimilarity!RF23="X",1,0))</f>
        <v>0</v>
      </c>
      <c r="RG20">
        <f>IF(SUM(Dissimilarity!RG23)&gt;0,1,IF(Dissimilarity!RG23="X",1,0))</f>
        <v>1</v>
      </c>
      <c r="RH20">
        <f>IF(SUM(Dissimilarity!RH23)&gt;0,1,IF(Dissimilarity!RH23="X",1,0))</f>
        <v>0</v>
      </c>
      <c r="RI20">
        <f>IF(SUM(Dissimilarity!RI23)&gt;0,1,IF(Dissimilarity!RI23="X",1,0))</f>
        <v>0</v>
      </c>
      <c r="RJ20">
        <f>IF(SUM(Dissimilarity!RJ23)&gt;0,1,IF(Dissimilarity!RJ23="X",1,0))</f>
        <v>1</v>
      </c>
      <c r="RK20">
        <f>IF(SUM(Dissimilarity!RK23)&gt;0,1,IF(Dissimilarity!RK23="X",1,0))</f>
        <v>0</v>
      </c>
      <c r="RL20">
        <f>IF(SUM(Dissimilarity!RL23)&gt;0,1,IF(Dissimilarity!RL23="X",1,0))</f>
        <v>0</v>
      </c>
      <c r="RM20">
        <f>IF(SUM(Dissimilarity!RM23)&gt;0,1,IF(Dissimilarity!RM23="X",1,0))</f>
        <v>0</v>
      </c>
      <c r="RN20">
        <f>IF(SUM(Dissimilarity!RN23)&gt;0,1,IF(Dissimilarity!RN23="X",1,0))</f>
        <v>0</v>
      </c>
      <c r="RO20">
        <f>IF(SUM(Dissimilarity!RO23)&gt;0,1,IF(Dissimilarity!RO23="X",1,0))</f>
        <v>0</v>
      </c>
      <c r="RP20">
        <f>IF(SUM(Dissimilarity!RP23)&gt;0,1,IF(Dissimilarity!RP23="X",1,0))</f>
        <v>0</v>
      </c>
      <c r="RQ20">
        <f>IF(SUM(Dissimilarity!RQ23)&gt;0,1,IF(Dissimilarity!RQ23="X",1,0))</f>
        <v>0</v>
      </c>
      <c r="RR20">
        <f>IF(SUM(Dissimilarity!RR23)&gt;0,1,IF(Dissimilarity!RR23="X",1,0))</f>
        <v>0</v>
      </c>
      <c r="RS20">
        <f>IF(SUM(Dissimilarity!RS23)&gt;0,1,IF(Dissimilarity!RS23="X",1,0))</f>
        <v>0</v>
      </c>
      <c r="RT20">
        <f>IF(SUM(Dissimilarity!RT23)&gt;0,1,IF(Dissimilarity!RT23="X",1,0))</f>
        <v>0</v>
      </c>
      <c r="RU20">
        <f>IF(SUM(Dissimilarity!RU23)&gt;0,1,IF(Dissimilarity!RU23="X",1,0))</f>
        <v>0</v>
      </c>
      <c r="RV20">
        <f>IF(SUM(Dissimilarity!RV23)&gt;0,1,IF(Dissimilarity!RV23="X",1,0))</f>
        <v>0</v>
      </c>
      <c r="RW20">
        <f>IF(SUM(Dissimilarity!RW23)&gt;0,1,IF(Dissimilarity!RW23="X",1,0))</f>
        <v>0</v>
      </c>
      <c r="RX20">
        <f>IF(SUM(Dissimilarity!RX23)&gt;0,1,IF(Dissimilarity!RX23="X",1,0))</f>
        <v>0</v>
      </c>
      <c r="RY20">
        <f>IF(SUM(Dissimilarity!RY23)&gt;0,1,IF(Dissimilarity!RY23="X",1,0))</f>
        <v>0</v>
      </c>
      <c r="RZ20">
        <f>IF(SUM(Dissimilarity!RZ23)&gt;0,1,IF(Dissimilarity!RZ23="X",1,0))</f>
        <v>0</v>
      </c>
      <c r="SA20">
        <f>IF(SUM(Dissimilarity!SA23)&gt;0,1,IF(Dissimilarity!SA23="X",1,0))</f>
        <v>0</v>
      </c>
      <c r="SB20">
        <f>IF(SUM(Dissimilarity!SB23)&gt;0,1,IF(Dissimilarity!SB23="X",1,0))</f>
        <v>0</v>
      </c>
      <c r="SC20">
        <f>IF(SUM(Dissimilarity!SC23)&gt;0,1,IF(Dissimilarity!SC23="X",1,0))</f>
        <v>0</v>
      </c>
      <c r="SD20">
        <f>IF(SUM(Dissimilarity!SD23)&gt;0,1,IF(Dissimilarity!SD23="X",1,0))</f>
        <v>0</v>
      </c>
      <c r="SE20">
        <f>IF(SUM(Dissimilarity!SE23)&gt;0,1,IF(Dissimilarity!SE23="X",1,0))</f>
        <v>0</v>
      </c>
      <c r="SF20">
        <f>IF(SUM(Dissimilarity!SF23)&gt;0,1,IF(Dissimilarity!SF23="X",1,0))</f>
        <v>0</v>
      </c>
      <c r="SG20">
        <f>IF(SUM(Dissimilarity!SG23)&gt;0,1,IF(Dissimilarity!SG23="X",1,0))</f>
        <v>0</v>
      </c>
      <c r="SH20">
        <f>IF(SUM(Dissimilarity!SH23)&gt;0,1,IF(Dissimilarity!SH23="X",1,0))</f>
        <v>0</v>
      </c>
      <c r="SI20">
        <f>IF(SUM(Dissimilarity!SI23)&gt;0,1,IF(Dissimilarity!SI23="X",1,0))</f>
        <v>0</v>
      </c>
      <c r="SJ20">
        <f>IF(SUM(Dissimilarity!SJ23)&gt;0,1,IF(Dissimilarity!SJ23="X",1,0))</f>
        <v>0</v>
      </c>
      <c r="SK20">
        <f>IF(SUM(Dissimilarity!SK23)&gt;0,1,IF(Dissimilarity!SK23="X",1,0))</f>
        <v>0</v>
      </c>
      <c r="SL20">
        <f>IF(SUM(Dissimilarity!SL23)&gt;0,1,IF(Dissimilarity!SL23="X",1,0))</f>
        <v>1</v>
      </c>
      <c r="SM20">
        <f>IF(SUM(Dissimilarity!SM23)&gt;0,1,IF(Dissimilarity!SM23="X",1,0))</f>
        <v>0</v>
      </c>
      <c r="SN20">
        <f>IF(SUM(Dissimilarity!SN23)&gt;0,1,IF(Dissimilarity!SN23="X",1,0))</f>
        <v>0</v>
      </c>
      <c r="SO20">
        <f>IF(SUM(Dissimilarity!SO23)&gt;0,1,IF(Dissimilarity!SO23="X",1,0))</f>
        <v>0</v>
      </c>
      <c r="SP20">
        <f>IF(SUM(Dissimilarity!SP23)&gt;0,1,IF(Dissimilarity!SP23="X",1,0))</f>
        <v>1</v>
      </c>
      <c r="SQ20">
        <f>IF(SUM(Dissimilarity!SQ23)&gt;0,1,IF(Dissimilarity!SQ23="X",1,0))</f>
        <v>0</v>
      </c>
      <c r="SR20">
        <f>IF(SUM(Dissimilarity!SR23)&gt;0,1,IF(Dissimilarity!SR23="X",1,0))</f>
        <v>0</v>
      </c>
      <c r="SS20">
        <f>IF(SUM(Dissimilarity!SS23)&gt;0,1,IF(Dissimilarity!SS23="X",1,0))</f>
        <v>0</v>
      </c>
      <c r="ST20">
        <f>IF(SUM(Dissimilarity!ST23)&gt;0,1,IF(Dissimilarity!ST23="X",1,0))</f>
        <v>0</v>
      </c>
      <c r="SU20">
        <f>IF(SUM(Dissimilarity!SU23)&gt;0,1,IF(Dissimilarity!SU23="X",1,0))</f>
        <v>0</v>
      </c>
      <c r="SV20">
        <f>IF(SUM(Dissimilarity!SV23)&gt;0,1,IF(Dissimilarity!SV23="X",1,0))</f>
        <v>0</v>
      </c>
      <c r="SW20">
        <f>IF(SUM(Dissimilarity!SW23)&gt;0,1,IF(Dissimilarity!SW23="X",1,0))</f>
        <v>0</v>
      </c>
      <c r="SX20">
        <f>IF(SUM(Dissimilarity!SX23)&gt;0,1,IF(Dissimilarity!SX23="X",1,0))</f>
        <v>0</v>
      </c>
      <c r="SY20">
        <f>IF(SUM(Dissimilarity!SY23)&gt;0,1,IF(Dissimilarity!SY23="X",1,0))</f>
        <v>0</v>
      </c>
      <c r="SZ20">
        <f>IF(SUM(Dissimilarity!SZ23)&gt;0,1,IF(Dissimilarity!SZ23="X",1,0))</f>
        <v>0</v>
      </c>
      <c r="TA20">
        <f>IF(SUM(Dissimilarity!TA23)&gt;0,1,IF(Dissimilarity!TA23="X",1,0))</f>
        <v>0</v>
      </c>
      <c r="TB20">
        <f>IF(SUM(Dissimilarity!TB23)&gt;0,1,IF(Dissimilarity!TB23="X",1,0))</f>
        <v>1</v>
      </c>
      <c r="TC20">
        <f>IF(SUM(Dissimilarity!TC23)&gt;0,1,IF(Dissimilarity!TC23="X",1,0))</f>
        <v>1</v>
      </c>
      <c r="TD20">
        <f>IF(SUM(Dissimilarity!TD23)&gt;0,1,IF(Dissimilarity!TD23="X",1,0))</f>
        <v>0</v>
      </c>
      <c r="TE20">
        <f>IF(SUM(Dissimilarity!TE23)&gt;0,1,IF(Dissimilarity!TE23="X",1,0))</f>
        <v>0</v>
      </c>
      <c r="TF20">
        <f>IF(SUM(Dissimilarity!TF23)&gt;0,1,IF(Dissimilarity!TF23="X",1,0))</f>
        <v>0</v>
      </c>
      <c r="TG20">
        <f>IF(SUM(Dissimilarity!TG23)&gt;0,1,IF(Dissimilarity!TG23="X",1,0))</f>
        <v>1</v>
      </c>
      <c r="TH20">
        <f>IF(SUM(Dissimilarity!TH23)&gt;0,1,IF(Dissimilarity!TH23="X",1,0))</f>
        <v>0</v>
      </c>
      <c r="TI20">
        <f>IF(SUM(Dissimilarity!TI23)&gt;0,1,IF(Dissimilarity!TI23="X",1,0))</f>
        <v>0</v>
      </c>
      <c r="TJ20">
        <f>IF(SUM(Dissimilarity!TJ23)&gt;0,1,IF(Dissimilarity!TJ23="X",1,0))</f>
        <v>0</v>
      </c>
      <c r="TK20">
        <f>IF(SUM(Dissimilarity!TK23)&gt;0,1,IF(Dissimilarity!TK23="X",1,0))</f>
        <v>0</v>
      </c>
      <c r="TL20">
        <f>IF(SUM(Dissimilarity!TL23)&gt;0,1,IF(Dissimilarity!TL23="X",1,0))</f>
        <v>0</v>
      </c>
      <c r="TM20">
        <f>IF(SUM(Dissimilarity!TM23)&gt;0,1,IF(Dissimilarity!TM23="X",1,0))</f>
        <v>0</v>
      </c>
      <c r="TN20">
        <f>IF(SUM(Dissimilarity!TN23)&gt;0,1,IF(Dissimilarity!TN23="X",1,0))</f>
        <v>0</v>
      </c>
      <c r="TO20">
        <f>IF(SUM(Dissimilarity!TO23)&gt;0,1,IF(Dissimilarity!TO23="X",1,0))</f>
        <v>0</v>
      </c>
      <c r="TP20">
        <f>IF(SUM(Dissimilarity!TP23)&gt;0,1,IF(Dissimilarity!TP23="X",1,0))</f>
        <v>0</v>
      </c>
      <c r="TQ20">
        <f>IF(SUM(Dissimilarity!TQ23)&gt;0,1,IF(Dissimilarity!TQ23="X",1,0))</f>
        <v>0</v>
      </c>
      <c r="TR20">
        <f>IF(SUM(Dissimilarity!TR23)&gt;0,1,IF(Dissimilarity!TR23="X",1,0))</f>
        <v>0</v>
      </c>
      <c r="TS20">
        <f>IF(SUM(Dissimilarity!TS23)&gt;0,1,IF(Dissimilarity!TS23="X",1,0))</f>
        <v>0</v>
      </c>
      <c r="TT20">
        <f>IF(SUM(Dissimilarity!TT23)&gt;0,1,IF(Dissimilarity!TT23="X",1,0))</f>
        <v>0</v>
      </c>
      <c r="TU20">
        <f>IF(SUM(Dissimilarity!TU23)&gt;0,1,IF(Dissimilarity!TU23="X",1,0))</f>
        <v>0</v>
      </c>
      <c r="TV20">
        <f>IF(SUM(Dissimilarity!TV23)&gt;0,1,IF(Dissimilarity!TV23="X",1,0))</f>
        <v>0</v>
      </c>
      <c r="TW20">
        <f>IF(SUM(Dissimilarity!TW23)&gt;0,1,IF(Dissimilarity!TW23="X",1,0))</f>
        <v>0</v>
      </c>
      <c r="TX20">
        <f>IF(SUM(Dissimilarity!TX23)&gt;0,1,IF(Dissimilarity!TX23="X",1,0))</f>
        <v>0</v>
      </c>
      <c r="TY20">
        <f>IF(SUM(Dissimilarity!TY23)&gt;0,1,IF(Dissimilarity!TY23="X",1,0))</f>
        <v>0</v>
      </c>
      <c r="TZ20">
        <f>IF(SUM(Dissimilarity!TZ23)&gt;0,1,IF(Dissimilarity!TZ23="X",1,0))</f>
        <v>0</v>
      </c>
      <c r="UA20">
        <f>IF(SUM(Dissimilarity!UA23)&gt;0,1,IF(Dissimilarity!UA23="X",1,0))</f>
        <v>0</v>
      </c>
      <c r="UB20">
        <f>IF(SUM(Dissimilarity!UB23)&gt;0,1,IF(Dissimilarity!UB23="X",1,0))</f>
        <v>0</v>
      </c>
      <c r="UC20">
        <f>IF(SUM(Dissimilarity!UC23)&gt;0,1,IF(Dissimilarity!UC23="X",1,0))</f>
        <v>0</v>
      </c>
      <c r="UD20">
        <f>IF(SUM(Dissimilarity!UD23)&gt;0,1,IF(Dissimilarity!UD23="X",1,0))</f>
        <v>0</v>
      </c>
      <c r="UE20">
        <f>IF(SUM(Dissimilarity!UE23)&gt;0,1,IF(Dissimilarity!UE23="X",1,0))</f>
        <v>0</v>
      </c>
      <c r="UF20">
        <f>IF(SUM(Dissimilarity!UF23)&gt;0,1,IF(Dissimilarity!UF23="X",1,0))</f>
        <v>0</v>
      </c>
      <c r="UG20">
        <f>IF(SUM(Dissimilarity!UG23)&gt;0,1,IF(Dissimilarity!UG23="X",1,0))</f>
        <v>0</v>
      </c>
      <c r="UH20">
        <f>IF(SUM(Dissimilarity!UH23)&gt;0,1,IF(Dissimilarity!UH23="X",1,0))</f>
        <v>0</v>
      </c>
      <c r="UI20">
        <f>IF(SUM(Dissimilarity!UI23)&gt;0,1,IF(Dissimilarity!UI23="X",1,0))</f>
        <v>0</v>
      </c>
      <c r="UJ20">
        <f>IF(SUM(Dissimilarity!UJ23)&gt;0,1,IF(Dissimilarity!UJ23="X",1,0))</f>
        <v>0</v>
      </c>
      <c r="UK20">
        <f>IF(SUM(Dissimilarity!UK23)&gt;0,1,IF(Dissimilarity!UK23="X",1,0))</f>
        <v>0</v>
      </c>
      <c r="UL20">
        <f>IF(SUM(Dissimilarity!UL23)&gt;0,1,IF(Dissimilarity!UL23="X",1,0))</f>
        <v>0</v>
      </c>
      <c r="UM20">
        <f>IF(SUM(Dissimilarity!UM23)&gt;0,1,IF(Dissimilarity!UM23="X",1,0))</f>
        <v>0</v>
      </c>
      <c r="UN20">
        <f>IF(SUM(Dissimilarity!UN23)&gt;0,1,IF(Dissimilarity!UN23="X",1,0))</f>
        <v>0</v>
      </c>
      <c r="UO20">
        <f>IF(SUM(Dissimilarity!UO23)&gt;0,1,IF(Dissimilarity!UO23="X",1,0))</f>
        <v>0</v>
      </c>
      <c r="UP20">
        <f>IF(SUM(Dissimilarity!UP23)&gt;0,1,IF(Dissimilarity!UP23="X",1,0))</f>
        <v>0</v>
      </c>
      <c r="UQ20">
        <f>IF(SUM(Dissimilarity!UQ23)&gt;0,1,IF(Dissimilarity!UQ23="X",1,0))</f>
        <v>0</v>
      </c>
      <c r="UR20">
        <f>IF(SUM(Dissimilarity!UR23)&gt;0,1,IF(Dissimilarity!UR23="X",1,0))</f>
        <v>0</v>
      </c>
      <c r="US20">
        <f>IF(SUM(Dissimilarity!US23)&gt;0,1,IF(Dissimilarity!US23="X",1,0))</f>
        <v>0</v>
      </c>
      <c r="UT20">
        <f>IF(SUM(Dissimilarity!UT23)&gt;0,1,IF(Dissimilarity!UT23="X",1,0))</f>
        <v>0</v>
      </c>
      <c r="UU20">
        <f>IF(SUM(Dissimilarity!UU23)&gt;0,1,IF(Dissimilarity!UU23="X",1,0))</f>
        <v>0</v>
      </c>
      <c r="UV20">
        <f>IF(SUM(Dissimilarity!UV23)&gt;0,1,IF(Dissimilarity!UV23="X",1,0))</f>
        <v>0</v>
      </c>
      <c r="UW20">
        <f>IF(SUM(Dissimilarity!UW23)&gt;0,1,IF(Dissimilarity!UW23="X",1,0))</f>
        <v>0</v>
      </c>
      <c r="UX20">
        <f>IF(SUM(Dissimilarity!UX23)&gt;0,1,IF(Dissimilarity!UX23="X",1,0))</f>
        <v>0</v>
      </c>
      <c r="UY20">
        <f>IF(SUM(Dissimilarity!UY23)&gt;0,1,IF(Dissimilarity!UY23="X",1,0))</f>
        <v>0</v>
      </c>
      <c r="UZ20">
        <f>IF(SUM(Dissimilarity!UZ23)&gt;0,1,IF(Dissimilarity!UZ23="X",1,0))</f>
        <v>0</v>
      </c>
      <c r="VA20">
        <f>IF(SUM(Dissimilarity!VA23)&gt;0,1,IF(Dissimilarity!VA23="X",1,0))</f>
        <v>0</v>
      </c>
      <c r="VB20">
        <f>IF(SUM(Dissimilarity!VB23)&gt;0,1,IF(Dissimilarity!VB23="X",1,0))</f>
        <v>0</v>
      </c>
      <c r="VC20">
        <f>IF(SUM(Dissimilarity!VC23)&gt;0,1,IF(Dissimilarity!VC23="X",1,0))</f>
        <v>0</v>
      </c>
      <c r="VD20">
        <f>IF(SUM(Dissimilarity!VD23)&gt;0,1,IF(Dissimilarity!VD23="X",1,0))</f>
        <v>0</v>
      </c>
      <c r="VE20">
        <f>IF(SUM(Dissimilarity!VE23)&gt;0,1,IF(Dissimilarity!VE23="X",1,0))</f>
        <v>0</v>
      </c>
      <c r="VF20">
        <f>IF(SUM(Dissimilarity!VF23)&gt;0,1,IF(Dissimilarity!VF23="X",1,0))</f>
        <v>0</v>
      </c>
      <c r="VG20">
        <f>IF(SUM(Dissimilarity!VG23)&gt;0,1,IF(Dissimilarity!VG23="X",1,0))</f>
        <v>0</v>
      </c>
      <c r="VH20">
        <f>IF(SUM(Dissimilarity!VH23)&gt;0,1,IF(Dissimilarity!VH23="X",1,0))</f>
        <v>0</v>
      </c>
      <c r="VI20">
        <f>IF(SUM(Dissimilarity!VI23)&gt;0,1,IF(Dissimilarity!VI23="X",1,0))</f>
        <v>0</v>
      </c>
      <c r="VJ20">
        <f>IF(SUM(Dissimilarity!VJ23)&gt;0,1,IF(Dissimilarity!VJ23="X",1,0))</f>
        <v>0</v>
      </c>
      <c r="VK20">
        <f>IF(SUM(Dissimilarity!VK23)&gt;0,1,IF(Dissimilarity!VK23="X",1,0))</f>
        <v>0</v>
      </c>
      <c r="VL20">
        <f>IF(SUM(Dissimilarity!VL23)&gt;0,1,IF(Dissimilarity!VL23="X",1,0))</f>
        <v>0</v>
      </c>
      <c r="VM20">
        <f>IF(SUM(Dissimilarity!VM23)&gt;0,1,IF(Dissimilarity!VM23="X",1,0))</f>
        <v>0</v>
      </c>
      <c r="VN20">
        <f>IF(SUM(Dissimilarity!VN23)&gt;0,1,IF(Dissimilarity!VN23="X",1,0))</f>
        <v>0</v>
      </c>
      <c r="VO20">
        <f>IF(SUM(Dissimilarity!VO23)&gt;0,1,IF(Dissimilarity!VO23="X",1,0))</f>
        <v>0</v>
      </c>
      <c r="VP20">
        <f>IF(SUM(Dissimilarity!VP23)&gt;0,1,IF(Dissimilarity!VP23="X",1,0))</f>
        <v>0</v>
      </c>
      <c r="VQ20">
        <f>IF(SUM(Dissimilarity!VQ23)&gt;0,1,IF(Dissimilarity!VQ23="X",1,0))</f>
        <v>0</v>
      </c>
      <c r="VR20">
        <f>IF(SUM(Dissimilarity!VR23)&gt;0,1,IF(Dissimilarity!VR23="X",1,0))</f>
        <v>0</v>
      </c>
      <c r="VS20">
        <f>IF(SUM(Dissimilarity!VS23)&gt;0,1,IF(Dissimilarity!VS23="X",1,0))</f>
        <v>0</v>
      </c>
      <c r="VT20">
        <f>IF(SUM(Dissimilarity!VT23)&gt;0,1,IF(Dissimilarity!VT23="X",1,0))</f>
        <v>0</v>
      </c>
      <c r="VU20">
        <f>IF(SUM(Dissimilarity!VU23)&gt;0,1,IF(Dissimilarity!VU23="X",1,0))</f>
        <v>0</v>
      </c>
      <c r="VV20">
        <f>IF(SUM(Dissimilarity!VV23)&gt;0,1,IF(Dissimilarity!VV23="X",1,0))</f>
        <v>0</v>
      </c>
      <c r="VW20">
        <f>IF(SUM(Dissimilarity!VW23)&gt;0,1,IF(Dissimilarity!VW23="X",1,0))</f>
        <v>0</v>
      </c>
      <c r="VX20">
        <f>IF(SUM(Dissimilarity!VX23)&gt;0,1,IF(Dissimilarity!VX23="X",1,0))</f>
        <v>0</v>
      </c>
      <c r="VY20">
        <f>IF(SUM(Dissimilarity!VY23)&gt;0,1,IF(Dissimilarity!VY23="X",1,0))</f>
        <v>0</v>
      </c>
      <c r="VZ20">
        <f>IF(SUM(Dissimilarity!VZ23)&gt;0,1,IF(Dissimilarity!VZ23="X",1,0))</f>
        <v>0</v>
      </c>
      <c r="WA20">
        <f>IF(SUM(Dissimilarity!WA23)&gt;0,1,IF(Dissimilarity!WA23="X",1,0))</f>
        <v>0</v>
      </c>
      <c r="WB20">
        <f>IF(SUM(Dissimilarity!WB23)&gt;0,1,IF(Dissimilarity!WB23="X",1,0))</f>
        <v>0</v>
      </c>
      <c r="WC20">
        <f>IF(SUM(Dissimilarity!WC23)&gt;0,1,IF(Dissimilarity!WC23="X",1,0))</f>
        <v>0</v>
      </c>
      <c r="WD20">
        <f>IF(SUM(Dissimilarity!WD23)&gt;0,1,IF(Dissimilarity!WD23="X",1,0))</f>
        <v>0</v>
      </c>
      <c r="WE20">
        <f>IF(SUM(Dissimilarity!WE23)&gt;0,1,IF(Dissimilarity!WE23="X",1,0))</f>
        <v>0</v>
      </c>
      <c r="WF20">
        <f>IF(SUM(Dissimilarity!WF23)&gt;0,1,IF(Dissimilarity!WF23="X",1,0))</f>
        <v>0</v>
      </c>
      <c r="WG20">
        <f>IF(SUM(Dissimilarity!WG23)&gt;0,1,IF(Dissimilarity!WG23="X",1,0))</f>
        <v>0</v>
      </c>
      <c r="WH20">
        <f>IF(SUM(Dissimilarity!WH23)&gt;0,1,IF(Dissimilarity!WH23="X",1,0))</f>
        <v>0</v>
      </c>
      <c r="WI20">
        <f>IF(SUM(Dissimilarity!WI23)&gt;0,1,IF(Dissimilarity!WI23="X",1,0))</f>
        <v>0</v>
      </c>
      <c r="WJ20">
        <f>IF(SUM(Dissimilarity!WJ23)&gt;0,1,IF(Dissimilarity!WJ23="X",1,0))</f>
        <v>0</v>
      </c>
      <c r="WK20">
        <f>IF(SUM(Dissimilarity!WK23)&gt;0,1,IF(Dissimilarity!WK23="X",1,0))</f>
        <v>0</v>
      </c>
      <c r="WL20">
        <f>IF(SUM(Dissimilarity!WL23)&gt;0,1,IF(Dissimilarity!WL23="X",1,0))</f>
        <v>0</v>
      </c>
      <c r="WM20">
        <f>IF(SUM(Dissimilarity!WM23)&gt;0,1,IF(Dissimilarity!WM23="X",1,0))</f>
        <v>1</v>
      </c>
      <c r="WN20">
        <f>IF(SUM(Dissimilarity!WN23)&gt;0,1,IF(Dissimilarity!WN23="X",1,0))</f>
        <v>0</v>
      </c>
      <c r="WO20">
        <f>IF(SUM(Dissimilarity!WO23)&gt;0,1,IF(Dissimilarity!WO23="X",1,0))</f>
        <v>0</v>
      </c>
      <c r="WP20">
        <f>IF(SUM(Dissimilarity!WP23)&gt;0,1,IF(Dissimilarity!WP23="X",1,0))</f>
        <v>0</v>
      </c>
      <c r="WQ20">
        <f>IF(SUM(Dissimilarity!WQ23)&gt;0,1,IF(Dissimilarity!WQ23="X",1,0))</f>
        <v>0</v>
      </c>
      <c r="WR20">
        <f>IF(SUM(Dissimilarity!WR23)&gt;0,1,IF(Dissimilarity!WR23="X",1,0))</f>
        <v>0</v>
      </c>
      <c r="WS20">
        <f>IF(SUM(Dissimilarity!WS23)&gt;0,1,IF(Dissimilarity!WS23="X",1,0))</f>
        <v>0</v>
      </c>
      <c r="WT20">
        <f>IF(SUM(Dissimilarity!WT23)&gt;0,1,IF(Dissimilarity!WT23="X",1,0))</f>
        <v>0</v>
      </c>
      <c r="WU20">
        <f>IF(SUM(Dissimilarity!WU23)&gt;0,1,IF(Dissimilarity!WU23="X",1,0))</f>
        <v>0</v>
      </c>
      <c r="WV20">
        <f>IF(SUM(Dissimilarity!WV23)&gt;0,1,IF(Dissimilarity!WV23="X",1,0))</f>
        <v>0</v>
      </c>
      <c r="WW20">
        <f>IF(SUM(Dissimilarity!WW23)&gt;0,1,IF(Dissimilarity!WW23="X",1,0))</f>
        <v>0</v>
      </c>
      <c r="WX20">
        <f>IF(SUM(Dissimilarity!WX23)&gt;0,1,IF(Dissimilarity!WX23="X",1,0))</f>
        <v>0</v>
      </c>
      <c r="WY20">
        <f>IF(SUM(Dissimilarity!WY23)&gt;0,1,IF(Dissimilarity!WY23="X",1,0))</f>
        <v>0</v>
      </c>
      <c r="WZ20">
        <f>IF(SUM(Dissimilarity!WZ23)&gt;0,1,IF(Dissimilarity!WZ23="X",1,0))</f>
        <v>0</v>
      </c>
      <c r="XA20">
        <f>IF(SUM(Dissimilarity!XA23)&gt;0,1,IF(Dissimilarity!XA23="X",1,0))</f>
        <v>0</v>
      </c>
      <c r="XB20">
        <f>IF(SUM(Dissimilarity!XB23)&gt;0,1,IF(Dissimilarity!XB23="X",1,0))</f>
        <v>0</v>
      </c>
      <c r="XC20">
        <f>IF(SUM(Dissimilarity!XC23)&gt;0,1,IF(Dissimilarity!XC23="X",1,0))</f>
        <v>0</v>
      </c>
      <c r="XD20">
        <f>IF(SUM(Dissimilarity!XD23)&gt;0,1,IF(Dissimilarity!XD23="X",1,0))</f>
        <v>0</v>
      </c>
      <c r="XE20">
        <f>IF(SUM(Dissimilarity!XE23)&gt;0,1,IF(Dissimilarity!XE23="X",1,0))</f>
        <v>0</v>
      </c>
      <c r="XF20">
        <f>IF(SUM(Dissimilarity!XF23)&gt;0,1,IF(Dissimilarity!XF23="X",1,0))</f>
        <v>0</v>
      </c>
      <c r="XG20">
        <f>IF(SUM(Dissimilarity!XG23)&gt;0,1,IF(Dissimilarity!XG23="X",1,0))</f>
        <v>0</v>
      </c>
      <c r="XH20">
        <f>IF(SUM(Dissimilarity!XH23)&gt;0,1,IF(Dissimilarity!XH23="X",1,0))</f>
        <v>0</v>
      </c>
      <c r="XI20">
        <f>IF(SUM(Dissimilarity!XI23)&gt;0,1,IF(Dissimilarity!XI23="X",1,0))</f>
        <v>0</v>
      </c>
      <c r="XJ20">
        <f>IF(SUM(Dissimilarity!XJ23)&gt;0,1,IF(Dissimilarity!XJ23="X",1,0))</f>
        <v>0</v>
      </c>
      <c r="XK20">
        <f>IF(SUM(Dissimilarity!XK23)&gt;0,1,IF(Dissimilarity!XK23="X",1,0))</f>
        <v>0</v>
      </c>
      <c r="XL20">
        <f>IF(SUM(Dissimilarity!XL23)&gt;0,1,IF(Dissimilarity!XL23="X",1,0))</f>
        <v>0</v>
      </c>
      <c r="XM20">
        <f>IF(SUM(Dissimilarity!XM23)&gt;0,1,IF(Dissimilarity!XM23="X",1,0))</f>
        <v>0</v>
      </c>
      <c r="XN20">
        <f>IF(SUM(Dissimilarity!XN23)&gt;0,1,IF(Dissimilarity!XN23="X",1,0))</f>
        <v>0</v>
      </c>
      <c r="XO20">
        <f>IF(SUM(Dissimilarity!XO23)&gt;0,1,IF(Dissimilarity!XO23="X",1,0))</f>
        <v>0</v>
      </c>
      <c r="XP20">
        <f>IF(SUM(Dissimilarity!XP23)&gt;0,1,IF(Dissimilarity!XP23="X",1,0))</f>
        <v>0</v>
      </c>
      <c r="XQ20">
        <f>IF(SUM(Dissimilarity!XQ23)&gt;0,1,IF(Dissimilarity!XQ23="X",1,0))</f>
        <v>0</v>
      </c>
      <c r="XR20">
        <f>IF(SUM(Dissimilarity!XR23)&gt;0,1,IF(Dissimilarity!XR23="X",1,0))</f>
        <v>0</v>
      </c>
      <c r="XS20">
        <f>IF(SUM(Dissimilarity!XS23)&gt;0,1,IF(Dissimilarity!XS23="X",1,0))</f>
        <v>0</v>
      </c>
      <c r="XT20">
        <f>IF(SUM(Dissimilarity!XT23)&gt;0,1,IF(Dissimilarity!XT23="X",1,0))</f>
        <v>0</v>
      </c>
      <c r="XU20">
        <f>IF(SUM(Dissimilarity!XU23)&gt;0,1,IF(Dissimilarity!XU23="X",1,0))</f>
        <v>0</v>
      </c>
      <c r="XV20">
        <f>IF(SUM(Dissimilarity!XV23)&gt;0,1,IF(Dissimilarity!XV23="X",1,0))</f>
        <v>0</v>
      </c>
      <c r="XW20">
        <f>IF(SUM(Dissimilarity!XW23)&gt;0,1,IF(Dissimilarity!XW23="X",1,0))</f>
        <v>0</v>
      </c>
      <c r="XX20">
        <f>IF(SUM(Dissimilarity!XX23)&gt;0,1,IF(Dissimilarity!XX23="X",1,0))</f>
        <v>0</v>
      </c>
      <c r="XY20">
        <f>IF(SUM(Dissimilarity!XY23)&gt;0,1,IF(Dissimilarity!XY23="X",1,0))</f>
        <v>0</v>
      </c>
      <c r="XZ20">
        <f>IF(SUM(Dissimilarity!XZ23)&gt;0,1,IF(Dissimilarity!XZ23="X",1,0))</f>
        <v>0</v>
      </c>
      <c r="YA20">
        <f>IF(SUM(Dissimilarity!YA23)&gt;0,1,IF(Dissimilarity!YA23="X",1,0))</f>
        <v>0</v>
      </c>
      <c r="YB20">
        <f>IF(SUM(Dissimilarity!YB23)&gt;0,1,IF(Dissimilarity!YB23="X",1,0))</f>
        <v>0</v>
      </c>
      <c r="YC20">
        <f>IF(SUM(Dissimilarity!YC23)&gt;0,1,IF(Dissimilarity!YC23="X",1,0))</f>
        <v>0</v>
      </c>
      <c r="YD20">
        <f>IF(SUM(Dissimilarity!YD23)&gt;0,1,IF(Dissimilarity!YD23="X",1,0))</f>
        <v>0</v>
      </c>
      <c r="YE20">
        <f>IF(SUM(Dissimilarity!YE23)&gt;0,1,IF(Dissimilarity!YE23="X",1,0))</f>
        <v>0</v>
      </c>
      <c r="YF20">
        <f>IF(SUM(Dissimilarity!YF23)&gt;0,1,IF(Dissimilarity!YF23="X",1,0))</f>
        <v>0</v>
      </c>
      <c r="YG20">
        <f>IF(SUM(Dissimilarity!YG23)&gt;0,1,IF(Dissimilarity!YG23="X",1,0))</f>
        <v>0</v>
      </c>
      <c r="YH20">
        <f>IF(SUM(Dissimilarity!YH23)&gt;0,1,IF(Dissimilarity!YH23="X",1,0))</f>
        <v>0</v>
      </c>
      <c r="YI20">
        <f>IF(SUM(Dissimilarity!YI23)&gt;0,1,IF(Dissimilarity!YI23="X",1,0))</f>
        <v>0</v>
      </c>
      <c r="YJ20">
        <f>IF(SUM(Dissimilarity!YJ23)&gt;0,1,IF(Dissimilarity!YJ23="X",1,0))</f>
        <v>0</v>
      </c>
      <c r="YK20">
        <f>IF(SUM(Dissimilarity!YK23)&gt;0,1,IF(Dissimilarity!YK23="X",1,0))</f>
        <v>0</v>
      </c>
      <c r="YL20">
        <f>IF(SUM(Dissimilarity!YL23)&gt;0,1,IF(Dissimilarity!YL23="X",1,0))</f>
        <v>0</v>
      </c>
      <c r="YM20">
        <f>IF(SUM(Dissimilarity!YM23)&gt;0,1,IF(Dissimilarity!YM23="X",1,0))</f>
        <v>1</v>
      </c>
      <c r="YN20">
        <f>IF(SUM(Dissimilarity!YN23)&gt;0,1,IF(Dissimilarity!YN23="X",1,0))</f>
        <v>1</v>
      </c>
      <c r="YO20">
        <f>IF(SUM(Dissimilarity!YO23)&gt;0,1,IF(Dissimilarity!YO23="X",1,0))</f>
        <v>1</v>
      </c>
      <c r="YP20">
        <f>IF(SUM(Dissimilarity!YP23)&gt;0,1,IF(Dissimilarity!YP23="X",1,0))</f>
        <v>1</v>
      </c>
      <c r="YQ20">
        <f>IF(SUM(Dissimilarity!YQ23)&gt;0,1,IF(Dissimilarity!YQ23="X",1,0))</f>
        <v>1</v>
      </c>
      <c r="YR20">
        <f>IF(SUM(Dissimilarity!YR23)&gt;0,1,IF(Dissimilarity!YR23="X",1,0))</f>
        <v>1</v>
      </c>
      <c r="YS20">
        <f>IF(SUM(Dissimilarity!YS23)&gt;0,1,IF(Dissimilarity!YS23="X",1,0))</f>
        <v>1</v>
      </c>
      <c r="YT20">
        <f>IF(SUM(Dissimilarity!YT23)&gt;0,1,IF(Dissimilarity!YT23="X",1,0))</f>
        <v>0</v>
      </c>
      <c r="YU20">
        <f>IF(SUM(Dissimilarity!YU23)&gt;0,1,IF(Dissimilarity!YU23="X",1,0))</f>
        <v>1</v>
      </c>
      <c r="YV20">
        <f>IF(SUM(Dissimilarity!YV23)&gt;0,1,IF(Dissimilarity!YV23="X",1,0))</f>
        <v>1</v>
      </c>
      <c r="YW20">
        <f>IF(SUM(Dissimilarity!YW23)&gt;0,1,IF(Dissimilarity!YW23="X",1,0))</f>
        <v>0</v>
      </c>
      <c r="YX20">
        <f>IF(SUM(Dissimilarity!YX23)&gt;0,1,IF(Dissimilarity!YX23="X",1,0))</f>
        <v>0</v>
      </c>
      <c r="YY20">
        <f>IF(SUM(Dissimilarity!YY23)&gt;0,1,IF(Dissimilarity!YY23="X",1,0))</f>
        <v>1</v>
      </c>
      <c r="YZ20">
        <f>IF(SUM(Dissimilarity!YZ23)&gt;0,1,IF(Dissimilarity!YZ23="X",1,0))</f>
        <v>1</v>
      </c>
      <c r="ZA20">
        <f>IF(SUM(Dissimilarity!ZA23)&gt;0,1,IF(Dissimilarity!ZA23="X",1,0))</f>
        <v>1</v>
      </c>
      <c r="ZB20">
        <f>IF(SUM(Dissimilarity!ZB23)&gt;0,1,IF(Dissimilarity!ZB23="X",1,0))</f>
        <v>0</v>
      </c>
      <c r="ZC20">
        <f>IF(SUM(Dissimilarity!ZC23)&gt;0,1,IF(Dissimilarity!ZC23="X",1,0))</f>
        <v>0</v>
      </c>
      <c r="ZD20">
        <f>IF(SUM(Dissimilarity!ZD23)&gt;0,1,IF(Dissimilarity!ZD23="X",1,0))</f>
        <v>0</v>
      </c>
      <c r="ZE20">
        <f>IF(SUM(Dissimilarity!ZE23)&gt;0,1,IF(Dissimilarity!ZE23="X",1,0))</f>
        <v>1</v>
      </c>
      <c r="ZF20">
        <f>IF(SUM(Dissimilarity!ZF23)&gt;0,1,IF(Dissimilarity!ZF23="X",1,0))</f>
        <v>0</v>
      </c>
      <c r="ZG20">
        <f>IF(SUM(Dissimilarity!ZG23)&gt;0,1,IF(Dissimilarity!ZG23="X",1,0))</f>
        <v>0</v>
      </c>
      <c r="ZH20">
        <f>IF(SUM(Dissimilarity!ZH23)&gt;0,1,IF(Dissimilarity!ZH23="X",1,0))</f>
        <v>0</v>
      </c>
      <c r="ZI20">
        <f>IF(SUM(Dissimilarity!ZI23)&gt;0,1,IF(Dissimilarity!ZI23="X",1,0))</f>
        <v>1</v>
      </c>
      <c r="ZJ20">
        <f>IF(SUM(Dissimilarity!ZJ23)&gt;0,1,IF(Dissimilarity!ZJ23="X",1,0))</f>
        <v>0</v>
      </c>
      <c r="ZK20">
        <f>IF(SUM(Dissimilarity!ZK23)&gt;0,1,IF(Dissimilarity!ZK23="X",1,0))</f>
        <v>0</v>
      </c>
      <c r="ZL20">
        <f>IF(SUM(Dissimilarity!ZL23)&gt;0,1,IF(Dissimilarity!ZL23="X",1,0))</f>
        <v>0</v>
      </c>
      <c r="ZM20">
        <f>IF(SUM(Dissimilarity!ZM23)&gt;0,1,IF(Dissimilarity!ZM23="X",1,0))</f>
        <v>1</v>
      </c>
      <c r="ZN20">
        <f>IF(SUM(Dissimilarity!ZN23)&gt;0,1,IF(Dissimilarity!ZN23="X",1,0))</f>
        <v>0</v>
      </c>
      <c r="ZO20">
        <f>IF(SUM(Dissimilarity!ZO23)&gt;0,1,IF(Dissimilarity!ZO23="X",1,0))</f>
        <v>1</v>
      </c>
      <c r="ZP20">
        <f>IF(SUM(Dissimilarity!ZP23)&gt;0,1,IF(Dissimilarity!ZP23="X",1,0))</f>
        <v>0</v>
      </c>
      <c r="ZQ20">
        <f>IF(SUM(Dissimilarity!ZQ23)&gt;0,1,IF(Dissimilarity!ZQ23="X",1,0))</f>
        <v>0</v>
      </c>
      <c r="ZR20">
        <f>IF(SUM(Dissimilarity!ZR23)&gt;0,1,IF(Dissimilarity!ZR23="X",1,0))</f>
        <v>1</v>
      </c>
      <c r="ZS20">
        <f>IF(SUM(Dissimilarity!ZS23)&gt;0,1,IF(Dissimilarity!ZS23="X",1,0))</f>
        <v>0</v>
      </c>
      <c r="ZT20">
        <f>IF(SUM(Dissimilarity!ZT23)&gt;0,1,IF(Dissimilarity!ZT23="X",1,0))</f>
        <v>0</v>
      </c>
      <c r="ZU20">
        <f>IF(SUM(Dissimilarity!ZU23)&gt;0,1,IF(Dissimilarity!ZU23="X",1,0))</f>
        <v>0</v>
      </c>
      <c r="ZV20">
        <f>IF(SUM(Dissimilarity!ZV23)&gt;0,1,IF(Dissimilarity!ZV23="X",1,0))</f>
        <v>0</v>
      </c>
      <c r="ZW20">
        <f>IF(SUM(Dissimilarity!ZW23)&gt;0,1,IF(Dissimilarity!ZW23="X",1,0))</f>
        <v>0</v>
      </c>
      <c r="ZX20">
        <f>IF(SUM(Dissimilarity!ZX23)&gt;0,1,IF(Dissimilarity!ZX23="X",1,0))</f>
        <v>0</v>
      </c>
      <c r="ZY20">
        <f>IF(SUM(Dissimilarity!ZY23)&gt;0,1,IF(Dissimilarity!ZY23="X",1,0))</f>
        <v>0</v>
      </c>
      <c r="ZZ20">
        <f>IF(SUM(Dissimilarity!ZZ23)&gt;0,1,IF(Dissimilarity!ZZ23="X",1,0))</f>
        <v>1</v>
      </c>
      <c r="AAA20">
        <f>IF(SUM(Dissimilarity!AAA23)&gt;0,1,IF(Dissimilarity!AAA23="X",1,0))</f>
        <v>1</v>
      </c>
      <c r="AAB20">
        <f>IF(SUM(Dissimilarity!AAB23)&gt;0,1,IF(Dissimilarity!AAB23="X",1,0))</f>
        <v>1</v>
      </c>
      <c r="AAC20">
        <f>IF(SUM(Dissimilarity!AAC23)&gt;0,1,IF(Dissimilarity!AAC23="X",1,0))</f>
        <v>0</v>
      </c>
      <c r="AAD20">
        <f>IF(SUM(Dissimilarity!AAD23)&gt;0,1,IF(Dissimilarity!AAD23="X",1,0))</f>
        <v>1</v>
      </c>
      <c r="AAE20">
        <f>IF(SUM(Dissimilarity!AAE23)&gt;0,1,IF(Dissimilarity!AAE23="X",1,0))</f>
        <v>1</v>
      </c>
      <c r="AAF20">
        <f>IF(SUM(Dissimilarity!AAF23)&gt;0,1,IF(Dissimilarity!AAF23="X",1,0))</f>
        <v>0</v>
      </c>
      <c r="AAG20">
        <f>IF(SUM(Dissimilarity!AAG23)&gt;0,1,IF(Dissimilarity!AAG23="X",1,0))</f>
        <v>1</v>
      </c>
      <c r="AAH20">
        <f>IF(SUM(Dissimilarity!AAH23)&gt;0,1,IF(Dissimilarity!AAH23="X",1,0))</f>
        <v>0</v>
      </c>
      <c r="AAI20">
        <f>IF(SUM(Dissimilarity!AAI23)&gt;0,1,IF(Dissimilarity!AAI23="X",1,0))</f>
        <v>0</v>
      </c>
      <c r="AAJ20">
        <f>IF(SUM(Dissimilarity!AAJ23)&gt;0,1,IF(Dissimilarity!AAJ23="X",1,0))</f>
        <v>1</v>
      </c>
      <c r="AAK20">
        <f>IF(SUM(Dissimilarity!AAK23)&gt;0,1,IF(Dissimilarity!AAK23="X",1,0))</f>
        <v>0</v>
      </c>
      <c r="AAL20">
        <f>IF(SUM(Dissimilarity!AAL23)&gt;0,1,IF(Dissimilarity!AAL23="X",1,0))</f>
        <v>1</v>
      </c>
      <c r="AAM20">
        <f>IF(SUM(Dissimilarity!AAM23)&gt;0,1,IF(Dissimilarity!AAM23="X",1,0))</f>
        <v>0</v>
      </c>
      <c r="AAN20">
        <f>IF(SUM(Dissimilarity!AAN23)&gt;0,1,IF(Dissimilarity!AAN23="X",1,0))</f>
        <v>1</v>
      </c>
      <c r="AAO20">
        <f>IF(SUM(Dissimilarity!AAO23)&gt;0,1,IF(Dissimilarity!AAO23="X",1,0))</f>
        <v>1</v>
      </c>
      <c r="AAP20">
        <f>IF(SUM(Dissimilarity!AAP23)&gt;0,1,IF(Dissimilarity!AAP23="X",1,0))</f>
        <v>1</v>
      </c>
      <c r="AAQ20">
        <f>IF(SUM(Dissimilarity!AAQ23)&gt;0,1,IF(Dissimilarity!AAQ23="X",1,0))</f>
        <v>0</v>
      </c>
      <c r="AAR20">
        <f>IF(SUM(Dissimilarity!AAR23)&gt;0,1,IF(Dissimilarity!AAR23="X",1,0))</f>
        <v>1</v>
      </c>
      <c r="AAS20">
        <f>IF(SUM(Dissimilarity!AAS23)&gt;0,1,IF(Dissimilarity!AAS23="X",1,0))</f>
        <v>0</v>
      </c>
      <c r="AAT20">
        <f>IF(SUM(Dissimilarity!AAT23)&gt;0,1,IF(Dissimilarity!AAT23="X",1,0))</f>
        <v>1</v>
      </c>
      <c r="AAU20">
        <f>IF(SUM(Dissimilarity!AAU23)&gt;0,1,IF(Dissimilarity!AAU23="X",1,0))</f>
        <v>0</v>
      </c>
      <c r="AAV20">
        <f>IF(SUM(Dissimilarity!AAV23)&gt;0,1,IF(Dissimilarity!AAV23="X",1,0))</f>
        <v>0</v>
      </c>
      <c r="AAW20">
        <f>IF(SUM(Dissimilarity!AAW23)&gt;0,1,IF(Dissimilarity!AAW23="X",1,0))</f>
        <v>0</v>
      </c>
      <c r="AAX20">
        <f>IF(SUM(Dissimilarity!AAX23)&gt;0,1,IF(Dissimilarity!AAX23="X",1,0))</f>
        <v>0</v>
      </c>
      <c r="AAY20">
        <f>IF(SUM(Dissimilarity!AAY23)&gt;0,1,IF(Dissimilarity!AAY23="X",1,0))</f>
        <v>0</v>
      </c>
      <c r="AAZ20">
        <f>IF(SUM(Dissimilarity!AAZ23)&gt;0,1,IF(Dissimilarity!AAZ23="X",1,0))</f>
        <v>0</v>
      </c>
      <c r="ABA20">
        <f>IF(SUM(Dissimilarity!ABA23)&gt;0,1,IF(Dissimilarity!ABA23="X",1,0))</f>
        <v>0</v>
      </c>
      <c r="ABB20">
        <f>IF(SUM(Dissimilarity!ABB23)&gt;0,1,IF(Dissimilarity!ABB23="X",1,0))</f>
        <v>0</v>
      </c>
      <c r="ABC20">
        <f>IF(SUM(Dissimilarity!ABC23)&gt;0,1,IF(Dissimilarity!ABC23="X",1,0))</f>
        <v>0</v>
      </c>
      <c r="ABD20">
        <f>IF(SUM(Dissimilarity!ABD23)&gt;0,1,IF(Dissimilarity!ABD23="X",1,0))</f>
        <v>0</v>
      </c>
      <c r="ABE20">
        <f>IF(SUM(Dissimilarity!ABE23)&gt;0,1,IF(Dissimilarity!ABE23="X",1,0))</f>
        <v>0</v>
      </c>
      <c r="ABF20">
        <f>IF(SUM(Dissimilarity!ABF23)&gt;0,1,IF(Dissimilarity!ABF23="X",1,0))</f>
        <v>0</v>
      </c>
      <c r="ABG20">
        <f>IF(SUM(Dissimilarity!ABG23)&gt;0,1,IF(Dissimilarity!ABG23="X",1,0))</f>
        <v>0</v>
      </c>
      <c r="ABH20">
        <f>IF(SUM(Dissimilarity!ABH23)&gt;0,1,IF(Dissimilarity!ABH23="X",1,0))</f>
        <v>1</v>
      </c>
      <c r="ABI20">
        <f>IF(SUM(Dissimilarity!ABI23)&gt;0,1,IF(Dissimilarity!ABI23="X",1,0))</f>
        <v>0</v>
      </c>
      <c r="ABJ20">
        <f>IF(SUM(Dissimilarity!ABJ23)&gt;0,1,IF(Dissimilarity!ABJ23="X",1,0))</f>
        <v>0</v>
      </c>
      <c r="ABK20">
        <f>IF(SUM(Dissimilarity!ABK23)&gt;0,1,IF(Dissimilarity!ABK23="X",1,0))</f>
        <v>1</v>
      </c>
      <c r="ABL20">
        <f>IF(SUM(Dissimilarity!ABL23)&gt;0,1,IF(Dissimilarity!ABL23="X",1,0))</f>
        <v>0</v>
      </c>
      <c r="ABM20">
        <f>IF(SUM(Dissimilarity!ABM23)&gt;0,1,IF(Dissimilarity!ABM23="X",1,0))</f>
        <v>1</v>
      </c>
      <c r="ABN20">
        <f>IF(SUM(Dissimilarity!ABN23)&gt;0,1,IF(Dissimilarity!ABN23="X",1,0))</f>
        <v>0</v>
      </c>
      <c r="ABO20">
        <f>IF(SUM(Dissimilarity!ABO23)&gt;0,1,IF(Dissimilarity!ABO23="X",1,0))</f>
        <v>0</v>
      </c>
      <c r="ABP20">
        <f>IF(SUM(Dissimilarity!ABP23)&gt;0,1,IF(Dissimilarity!ABP23="X",1,0))</f>
        <v>1</v>
      </c>
      <c r="ABQ20">
        <f>IF(SUM(Dissimilarity!ABQ23)&gt;0,1,IF(Dissimilarity!ABQ23="X",1,0))</f>
        <v>0</v>
      </c>
      <c r="ABR20">
        <f>IF(SUM(Dissimilarity!ABR23)&gt;0,1,IF(Dissimilarity!ABR23="X",1,0))</f>
        <v>0</v>
      </c>
      <c r="ABS20">
        <f>IF(SUM(Dissimilarity!ABS23)&gt;0,1,IF(Dissimilarity!ABS23="X",1,0))</f>
        <v>0</v>
      </c>
      <c r="ABT20">
        <f>IF(SUM(Dissimilarity!ABT23)&gt;0,1,IF(Dissimilarity!ABT23="X",1,0))</f>
        <v>0</v>
      </c>
      <c r="ABU20">
        <f>IF(SUM(Dissimilarity!ABU23)&gt;0,1,IF(Dissimilarity!ABU23="X",1,0))</f>
        <v>0</v>
      </c>
      <c r="ABV20">
        <f>IF(SUM(Dissimilarity!ABV23)&gt;0,1,IF(Dissimilarity!ABV23="X",1,0))</f>
        <v>0</v>
      </c>
      <c r="ABW20">
        <f>IF(SUM(Dissimilarity!ABW23)&gt;0,1,IF(Dissimilarity!ABW23="X",1,0))</f>
        <v>1</v>
      </c>
      <c r="ABX20">
        <f>IF(SUM(Dissimilarity!ABX23)&gt;0,1,IF(Dissimilarity!ABX23="X",1,0))</f>
        <v>1</v>
      </c>
      <c r="ABY20">
        <f>IF(SUM(Dissimilarity!ABY23)&gt;0,1,IF(Dissimilarity!ABY23="X",1,0))</f>
        <v>0</v>
      </c>
      <c r="ABZ20">
        <f>IF(SUM(Dissimilarity!ABZ23)&gt;0,1,IF(Dissimilarity!ABZ23="X",1,0))</f>
        <v>0</v>
      </c>
      <c r="ACA20">
        <f>IF(SUM(Dissimilarity!ACA23)&gt;0,1,IF(Dissimilarity!ACA23="X",1,0))</f>
        <v>1</v>
      </c>
      <c r="ACB20">
        <f>IF(SUM(Dissimilarity!ACB23)&gt;0,1,IF(Dissimilarity!ACB23="X",1,0))</f>
        <v>1</v>
      </c>
      <c r="ACC20">
        <f>IF(SUM(Dissimilarity!ACC23)&gt;0,1,IF(Dissimilarity!ACC23="X",1,0))</f>
        <v>1</v>
      </c>
      <c r="ACD20">
        <f>IF(SUM(Dissimilarity!ACD23)&gt;0,1,IF(Dissimilarity!ACD23="X",1,0))</f>
        <v>0</v>
      </c>
      <c r="ACE20">
        <f>IF(SUM(Dissimilarity!ACE23)&gt;0,1,IF(Dissimilarity!ACE23="X",1,0))</f>
        <v>0</v>
      </c>
      <c r="ACF20">
        <f>IF(SUM(Dissimilarity!ACF23)&gt;0,1,IF(Dissimilarity!ACF23="X",1,0))</f>
        <v>1</v>
      </c>
      <c r="ACG20">
        <f>IF(SUM(Dissimilarity!ACG23)&gt;0,1,IF(Dissimilarity!ACG23="X",1,0))</f>
        <v>1</v>
      </c>
      <c r="ACH20">
        <f>IF(SUM(Dissimilarity!ACH23)&gt;0,1,IF(Dissimilarity!ACH23="X",1,0))</f>
        <v>0</v>
      </c>
      <c r="ACI20">
        <f>IF(SUM(Dissimilarity!ACI23)&gt;0,1,IF(Dissimilarity!ACI23="X",1,0))</f>
        <v>0</v>
      </c>
      <c r="ACJ20">
        <f>IF(SUM(Dissimilarity!ACJ23)&gt;0,1,IF(Dissimilarity!ACJ23="X",1,0))</f>
        <v>0</v>
      </c>
      <c r="ACK20">
        <f>IF(SUM(Dissimilarity!ACK23)&gt;0,1,IF(Dissimilarity!ACK23="X",1,0))</f>
        <v>0</v>
      </c>
      <c r="ACL20">
        <f>IF(SUM(Dissimilarity!ACL23)&gt;0,1,IF(Dissimilarity!ACL23="X",1,0))</f>
        <v>1</v>
      </c>
      <c r="ACM20">
        <f>IF(SUM(Dissimilarity!ACM23)&gt;0,1,IF(Dissimilarity!ACM23="X",1,0))</f>
        <v>0</v>
      </c>
      <c r="ACN20">
        <f>IF(SUM(Dissimilarity!ACN23)&gt;0,1,IF(Dissimilarity!ACN23="X",1,0))</f>
        <v>0</v>
      </c>
      <c r="ACO20">
        <f>IF(SUM(Dissimilarity!ACO23)&gt;0,1,IF(Dissimilarity!ACO23="X",1,0))</f>
        <v>1</v>
      </c>
      <c r="ACP20">
        <f>IF(SUM(Dissimilarity!ACP23)&gt;0,1,IF(Dissimilarity!ACP23="X",1,0))</f>
        <v>1</v>
      </c>
      <c r="ACQ20">
        <f>IF(SUM(Dissimilarity!ACQ23)&gt;0,1,IF(Dissimilarity!ACQ23="X",1,0))</f>
        <v>1</v>
      </c>
      <c r="ACR20">
        <f>IF(SUM(Dissimilarity!ACR23)&gt;0,1,IF(Dissimilarity!ACR23="X",1,0))</f>
        <v>0</v>
      </c>
      <c r="ACS20">
        <f>IF(SUM(Dissimilarity!ACS23)&gt;0,1,IF(Dissimilarity!ACS23="X",1,0))</f>
        <v>0</v>
      </c>
      <c r="ACT20">
        <f>IF(SUM(Dissimilarity!ACT23)&gt;0,1,IF(Dissimilarity!ACT23="X",1,0))</f>
        <v>0</v>
      </c>
      <c r="ACU20">
        <f>IF(SUM(Dissimilarity!ACU23)&gt;0,1,IF(Dissimilarity!ACU23="X",1,0))</f>
        <v>0</v>
      </c>
      <c r="ACV20">
        <f>IF(SUM(Dissimilarity!ACV23)&gt;0,1,IF(Dissimilarity!ACV23="X",1,0))</f>
        <v>0</v>
      </c>
      <c r="ACW20">
        <f>IF(SUM(Dissimilarity!ACW23)&gt;0,1,IF(Dissimilarity!ACW23="X",1,0))</f>
        <v>0</v>
      </c>
      <c r="ACX20">
        <f>IF(SUM(Dissimilarity!ACX23)&gt;0,1,IF(Dissimilarity!ACX23="X",1,0))</f>
        <v>0</v>
      </c>
      <c r="ACY20">
        <f>IF(SUM(Dissimilarity!ACY23)&gt;0,1,IF(Dissimilarity!ACY23="X",1,0))</f>
        <v>0</v>
      </c>
      <c r="ACZ20">
        <f>IF(SUM(Dissimilarity!ACZ23)&gt;0,1,IF(Dissimilarity!ACZ23="X",1,0))</f>
        <v>0</v>
      </c>
      <c r="ADA20">
        <f>IF(SUM(Dissimilarity!ADA23)&gt;0,1,IF(Dissimilarity!ADA23="X",1,0))</f>
        <v>0</v>
      </c>
      <c r="ADB20">
        <f>IF(SUM(Dissimilarity!ADB23)&gt;0,1,IF(Dissimilarity!ADB23="X",1,0))</f>
        <v>0</v>
      </c>
      <c r="ADC20">
        <f>IF(SUM(Dissimilarity!ADC23)&gt;0,1,IF(Dissimilarity!ADC23="X",1,0))</f>
        <v>0</v>
      </c>
      <c r="ADD20">
        <f>IF(SUM(Dissimilarity!ADD23)&gt;0,1,IF(Dissimilarity!ADD23="X",1,0))</f>
        <v>0</v>
      </c>
      <c r="ADE20">
        <f>IF(SUM(Dissimilarity!ADE23)&gt;0,1,IF(Dissimilarity!ADE23="X",1,0))</f>
        <v>0</v>
      </c>
      <c r="ADF20">
        <f>IF(SUM(Dissimilarity!ADF23)&gt;0,1,IF(Dissimilarity!ADF23="X",1,0))</f>
        <v>0</v>
      </c>
      <c r="ADG20">
        <f>IF(SUM(Dissimilarity!ADG23)&gt;0,1,IF(Dissimilarity!ADG23="X",1,0))</f>
        <v>0</v>
      </c>
      <c r="ADH20">
        <f>IF(SUM(Dissimilarity!ADH23)&gt;0,1,IF(Dissimilarity!ADH23="X",1,0))</f>
        <v>0</v>
      </c>
      <c r="ADI20">
        <f>IF(SUM(Dissimilarity!ADI23)&gt;0,1,IF(Dissimilarity!ADI23="X",1,0))</f>
        <v>0</v>
      </c>
      <c r="ADJ20">
        <f>IF(SUM(Dissimilarity!ADJ23)&gt;0,1,IF(Dissimilarity!ADJ23="X",1,0))</f>
        <v>0</v>
      </c>
      <c r="ADK20">
        <f>IF(SUM(Dissimilarity!ADK23)&gt;0,1,IF(Dissimilarity!ADK23="X",1,0))</f>
        <v>0</v>
      </c>
      <c r="ADL20">
        <f>IF(SUM(Dissimilarity!ADL23)&gt;0,1,IF(Dissimilarity!ADL23="X",1,0))</f>
        <v>0</v>
      </c>
      <c r="ADM20">
        <f>IF(SUM(Dissimilarity!ADM23)&gt;0,1,IF(Dissimilarity!ADM23="X",1,0))</f>
        <v>0</v>
      </c>
      <c r="ADN20">
        <f>IF(SUM(Dissimilarity!ADN23)&gt;0,1,IF(Dissimilarity!ADN23="X",1,0))</f>
        <v>1</v>
      </c>
      <c r="ADO20">
        <f>IF(SUM(Dissimilarity!ADO23)&gt;0,1,IF(Dissimilarity!ADO23="X",1,0))</f>
        <v>0</v>
      </c>
      <c r="ADP20">
        <f>IF(SUM(Dissimilarity!ADP23)&gt;0,1,IF(Dissimilarity!ADP23="X",1,0))</f>
        <v>0</v>
      </c>
      <c r="ADQ20">
        <f>IF(SUM(Dissimilarity!ADQ23)&gt;0,1,IF(Dissimilarity!ADQ23="X",1,0))</f>
        <v>0</v>
      </c>
      <c r="ADR20">
        <f>IF(SUM(Dissimilarity!ADR23)&gt;0,1,IF(Dissimilarity!ADR23="X",1,0))</f>
        <v>0</v>
      </c>
      <c r="ADS20">
        <f>IF(SUM(Dissimilarity!ADS23)&gt;0,1,IF(Dissimilarity!ADS23="X",1,0))</f>
        <v>0</v>
      </c>
      <c r="ADT20">
        <f>IF(SUM(Dissimilarity!ADT23)&gt;0,1,IF(Dissimilarity!ADT23="X",1,0))</f>
        <v>0</v>
      </c>
      <c r="ADU20">
        <f>IF(SUM(Dissimilarity!ADU23)&gt;0,1,IF(Dissimilarity!ADU23="X",1,0))</f>
        <v>0</v>
      </c>
      <c r="ADV20">
        <f>IF(SUM(Dissimilarity!ADV23)&gt;0,1,IF(Dissimilarity!ADV23="X",1,0))</f>
        <v>0</v>
      </c>
      <c r="ADW20">
        <f>IF(SUM(Dissimilarity!ADW23)&gt;0,1,IF(Dissimilarity!ADW23="X",1,0))</f>
        <v>0</v>
      </c>
      <c r="ADX20">
        <f>IF(SUM(Dissimilarity!ADX23)&gt;0,1,IF(Dissimilarity!ADX23="X",1,0))</f>
        <v>0</v>
      </c>
      <c r="ADY20">
        <f>IF(SUM(Dissimilarity!ADY23)&gt;0,1,IF(Dissimilarity!ADY23="X",1,0))</f>
        <v>0</v>
      </c>
      <c r="ADZ20">
        <f>IF(SUM(Dissimilarity!ADZ23)&gt;0,1,IF(Dissimilarity!ADZ23="X",1,0))</f>
        <v>1</v>
      </c>
      <c r="AEA20">
        <f>IF(SUM(Dissimilarity!AEA23)&gt;0,1,IF(Dissimilarity!AEA23="X",1,0))</f>
        <v>0</v>
      </c>
      <c r="AEB20">
        <f>IF(SUM(Dissimilarity!AEB23)&gt;0,1,IF(Dissimilarity!AEB23="X",1,0))</f>
        <v>0</v>
      </c>
      <c r="AEC20">
        <f>IF(SUM(Dissimilarity!AEC23)&gt;0,1,IF(Dissimilarity!AEC23="X",1,0))</f>
        <v>0</v>
      </c>
      <c r="AED20">
        <f>IF(SUM(Dissimilarity!AED23)&gt;0,1,IF(Dissimilarity!AED23="X",1,0))</f>
        <v>0</v>
      </c>
      <c r="AEE20">
        <f>IF(SUM(Dissimilarity!AEE23)&gt;0,1,IF(Dissimilarity!AEE23="X",1,0))</f>
        <v>0</v>
      </c>
      <c r="AEF20">
        <f>IF(SUM(Dissimilarity!AEF23)&gt;0,1,IF(Dissimilarity!AEF23="X",1,0))</f>
        <v>1</v>
      </c>
      <c r="AEG20">
        <f>IF(SUM(Dissimilarity!AEG23)&gt;0,1,IF(Dissimilarity!AEG23="X",1,0))</f>
        <v>0</v>
      </c>
      <c r="AEH20">
        <f>IF(SUM(Dissimilarity!AEH23)&gt;0,1,IF(Dissimilarity!AEH23="X",1,0))</f>
        <v>0</v>
      </c>
      <c r="AEI20">
        <f>IF(SUM(Dissimilarity!AEI23)&gt;0,1,IF(Dissimilarity!AEI23="X",1,0))</f>
        <v>1</v>
      </c>
      <c r="AEJ20">
        <f>IF(SUM(Dissimilarity!AEJ23)&gt;0,1,IF(Dissimilarity!AEJ23="X",1,0))</f>
        <v>0</v>
      </c>
      <c r="AEK20">
        <f>IF(SUM(Dissimilarity!AEK23)&gt;0,1,IF(Dissimilarity!AEK23="X",1,0))</f>
        <v>1</v>
      </c>
      <c r="AEL20">
        <f>IF(SUM(Dissimilarity!AEL23)&gt;0,1,IF(Dissimilarity!AEL23="X",1,0))</f>
        <v>0</v>
      </c>
      <c r="AEM20">
        <f>IF(SUM(Dissimilarity!AEM23)&gt;0,1,IF(Dissimilarity!AEM23="X",1,0))</f>
        <v>1</v>
      </c>
      <c r="AEN20">
        <f>IF(SUM(Dissimilarity!AEN23)&gt;0,1,IF(Dissimilarity!AEN23="X",1,0))</f>
        <v>0</v>
      </c>
      <c r="AEO20">
        <f>IF(SUM(Dissimilarity!AEO23)&gt;0,1,IF(Dissimilarity!AEO23="X",1,0))</f>
        <v>0</v>
      </c>
      <c r="AEP20">
        <f>IF(SUM(Dissimilarity!AEP23)&gt;0,1,IF(Dissimilarity!AEP23="X",1,0))</f>
        <v>1</v>
      </c>
      <c r="AEQ20">
        <f>IF(SUM(Dissimilarity!AEQ23)&gt;0,1,IF(Dissimilarity!AEQ23="X",1,0))</f>
        <v>0</v>
      </c>
      <c r="AER20">
        <f>IF(SUM(Dissimilarity!AER23)&gt;0,1,IF(Dissimilarity!AER23="X",1,0))</f>
        <v>1</v>
      </c>
      <c r="AES20">
        <f>IF(SUM(Dissimilarity!AES23)&gt;0,1,IF(Dissimilarity!AES23="X",1,0))</f>
        <v>1</v>
      </c>
      <c r="AET20">
        <f>IF(SUM(Dissimilarity!AET23)&gt;0,1,IF(Dissimilarity!AET23="X",1,0))</f>
        <v>1</v>
      </c>
      <c r="AEU20">
        <f>IF(SUM(Dissimilarity!AEU23)&gt;0,1,IF(Dissimilarity!AEU23="X",1,0))</f>
        <v>0</v>
      </c>
      <c r="AEV20">
        <f>IF(SUM(Dissimilarity!AEV23)&gt;0,1,IF(Dissimilarity!AEV23="X",1,0))</f>
        <v>0</v>
      </c>
      <c r="AEW20">
        <f>IF(SUM(Dissimilarity!AEW23)&gt;0,1,IF(Dissimilarity!AEW23="X",1,0))</f>
        <v>0</v>
      </c>
      <c r="AEX20">
        <f>IF(SUM(Dissimilarity!AEX23)&gt;0,1,IF(Dissimilarity!AEX23="X",1,0))</f>
        <v>0</v>
      </c>
      <c r="AEY20">
        <f>IF(SUM(Dissimilarity!AEY23)&gt;0,1,IF(Dissimilarity!AEY23="X",1,0))</f>
        <v>0</v>
      </c>
      <c r="AEZ20">
        <f>IF(SUM(Dissimilarity!AEZ23)&gt;0,1,IF(Dissimilarity!AEZ23="X",1,0))</f>
        <v>0</v>
      </c>
      <c r="AFA20">
        <f>IF(SUM(Dissimilarity!AFA23)&gt;0,1,IF(Dissimilarity!AFA23="X",1,0))</f>
        <v>0</v>
      </c>
      <c r="AFB20">
        <f>IF(SUM(Dissimilarity!AFB23)&gt;0,1,IF(Dissimilarity!AFB23="X",1,0))</f>
        <v>0</v>
      </c>
      <c r="AFC20">
        <f>IF(SUM(Dissimilarity!AFC23)&gt;0,1,IF(Dissimilarity!AFC23="X",1,0))</f>
        <v>0</v>
      </c>
      <c r="AFD20">
        <f>IF(SUM(Dissimilarity!AFD23)&gt;0,1,IF(Dissimilarity!AFD23="X",1,0))</f>
        <v>0</v>
      </c>
      <c r="AFE20">
        <f>IF(SUM(Dissimilarity!AFE23)&gt;0,1,IF(Dissimilarity!AFE23="X",1,0))</f>
        <v>0</v>
      </c>
      <c r="AFF20">
        <f>IF(SUM(Dissimilarity!AFF23)&gt;0,1,IF(Dissimilarity!AFF23="X",1,0))</f>
        <v>0</v>
      </c>
      <c r="AFG20">
        <f>IF(SUM(Dissimilarity!AFG23)&gt;0,1,IF(Dissimilarity!AFG23="X",1,0))</f>
        <v>0</v>
      </c>
      <c r="AFH20">
        <f>IF(SUM(Dissimilarity!AFH23)&gt;0,1,IF(Dissimilarity!AFH23="X",1,0))</f>
        <v>0</v>
      </c>
      <c r="AFI20">
        <f>IF(SUM(Dissimilarity!AFI23)&gt;0,1,IF(Dissimilarity!AFI23="X",1,0))</f>
        <v>0</v>
      </c>
      <c r="AFJ20">
        <f>IF(SUM(Dissimilarity!AFJ23)&gt;0,1,IF(Dissimilarity!AFJ23="X",1,0))</f>
        <v>0</v>
      </c>
      <c r="AFK20">
        <f>IF(SUM(Dissimilarity!AFK23)&gt;0,1,IF(Dissimilarity!AFK23="X",1,0))</f>
        <v>0</v>
      </c>
      <c r="AFL20">
        <f>IF(SUM(Dissimilarity!AFL23)&gt;0,1,IF(Dissimilarity!AFL23="X",1,0))</f>
        <v>0</v>
      </c>
      <c r="AFM20">
        <f>IF(SUM(Dissimilarity!AFM23)&gt;0,1,IF(Dissimilarity!AFM23="X",1,0))</f>
        <v>0</v>
      </c>
      <c r="AFN20">
        <f>IF(SUM(Dissimilarity!AFN23)&gt;0,1,IF(Dissimilarity!AFN23="X",1,0))</f>
        <v>0</v>
      </c>
      <c r="AFO20">
        <f>IF(SUM(Dissimilarity!AFO23)&gt;0,1,IF(Dissimilarity!AFO23="X",1,0))</f>
        <v>0</v>
      </c>
      <c r="AFP20">
        <f>IF(SUM(Dissimilarity!AFP23)&gt;0,1,IF(Dissimilarity!AFP23="X",1,0))</f>
        <v>0</v>
      </c>
      <c r="AFQ20">
        <f>IF(SUM(Dissimilarity!AFQ23)&gt;0,1,IF(Dissimilarity!AFQ23="X",1,0))</f>
        <v>0</v>
      </c>
      <c r="AFR20">
        <f>IF(SUM(Dissimilarity!AFR23)&gt;0,1,IF(Dissimilarity!AFR23="X",1,0))</f>
        <v>0</v>
      </c>
      <c r="AFS20">
        <f>IF(SUM(Dissimilarity!AFS23)&gt;0,1,IF(Dissimilarity!AFS23="X",1,0))</f>
        <v>0</v>
      </c>
      <c r="AFT20">
        <f>IF(SUM(Dissimilarity!AFT23)&gt;0,1,IF(Dissimilarity!AFT23="X",1,0))</f>
        <v>0</v>
      </c>
      <c r="AFU20">
        <f>IF(SUM(Dissimilarity!AFU23)&gt;0,1,IF(Dissimilarity!AFU23="X",1,0))</f>
        <v>0</v>
      </c>
      <c r="AFV20">
        <f>IF(SUM(Dissimilarity!AFV23)&gt;0,1,IF(Dissimilarity!AFV23="X",1,0))</f>
        <v>0</v>
      </c>
      <c r="AFW20">
        <f>IF(SUM(Dissimilarity!AFW23)&gt;0,1,IF(Dissimilarity!AFW23="X",1,0))</f>
        <v>0</v>
      </c>
      <c r="AFX20">
        <f>IF(SUM(Dissimilarity!AFX23)&gt;0,1,IF(Dissimilarity!AFX23="X",1,0))</f>
        <v>0</v>
      </c>
      <c r="AFY20">
        <f>IF(SUM(Dissimilarity!AFY23)&gt;0,1,IF(Dissimilarity!AFY23="X",1,0))</f>
        <v>0</v>
      </c>
      <c r="AFZ20">
        <f>IF(SUM(Dissimilarity!AFZ23)&gt;0,1,IF(Dissimilarity!AFZ23="X",1,0))</f>
        <v>0</v>
      </c>
      <c r="AGA20">
        <f>IF(SUM(Dissimilarity!AGA23)&gt;0,1,IF(Dissimilarity!AGA23="X",1,0))</f>
        <v>0</v>
      </c>
      <c r="AGB20">
        <f>IF(SUM(Dissimilarity!AGB23)&gt;0,1,IF(Dissimilarity!AGB23="X",1,0))</f>
        <v>0</v>
      </c>
      <c r="AGC20">
        <f>IF(SUM(Dissimilarity!AGC23)&gt;0,1,IF(Dissimilarity!AGC23="X",1,0))</f>
        <v>0</v>
      </c>
      <c r="AGD20">
        <f>IF(SUM(Dissimilarity!AGD23)&gt;0,1,IF(Dissimilarity!AGD23="X",1,0))</f>
        <v>0</v>
      </c>
      <c r="AGE20">
        <f>IF(SUM(Dissimilarity!AGE23)&gt;0,1,IF(Dissimilarity!AGE23="X",1,0))</f>
        <v>0</v>
      </c>
      <c r="AGF20">
        <f>IF(SUM(Dissimilarity!AGF23)&gt;0,1,IF(Dissimilarity!AGF23="X",1,0))</f>
        <v>0</v>
      </c>
      <c r="AGG20">
        <f>IF(SUM(Dissimilarity!AGG23)&gt;0,1,IF(Dissimilarity!AGG23="X",1,0))</f>
        <v>0</v>
      </c>
      <c r="AGH20">
        <f>IF(SUM(Dissimilarity!AGH23)&gt;0,1,IF(Dissimilarity!AGH23="X",1,0))</f>
        <v>0</v>
      </c>
      <c r="AGI20">
        <f>IF(SUM(Dissimilarity!AGI23)&gt;0,1,IF(Dissimilarity!AGI23="X",1,0))</f>
        <v>0</v>
      </c>
      <c r="AGJ20">
        <f>IF(SUM(Dissimilarity!AGJ23)&gt;0,1,IF(Dissimilarity!AGJ23="X",1,0))</f>
        <v>0</v>
      </c>
      <c r="AGK20">
        <f>IF(SUM(Dissimilarity!AGK23)&gt;0,1,IF(Dissimilarity!AGK23="X",1,0))</f>
        <v>0</v>
      </c>
      <c r="AGL20">
        <f>IF(SUM(Dissimilarity!AGL23)&gt;0,1,IF(Dissimilarity!AGL23="X",1,0))</f>
        <v>0</v>
      </c>
      <c r="AGM20">
        <f>IF(SUM(Dissimilarity!AGM23)&gt;0,1,IF(Dissimilarity!AGM23="X",1,0))</f>
        <v>0</v>
      </c>
      <c r="AGN20">
        <f>IF(SUM(Dissimilarity!AGN23)&gt;0,1,IF(Dissimilarity!AGN23="X",1,0))</f>
        <v>0</v>
      </c>
      <c r="AGO20">
        <f>IF(SUM(Dissimilarity!AGO23)&gt;0,1,IF(Dissimilarity!AGO23="X",1,0))</f>
        <v>0</v>
      </c>
      <c r="AGP20">
        <f>IF(SUM(Dissimilarity!AGP23)&gt;0,1,IF(Dissimilarity!AGP23="X",1,0))</f>
        <v>1</v>
      </c>
      <c r="AGQ20">
        <f>IF(SUM(Dissimilarity!AGQ23)&gt;0,1,IF(Dissimilarity!AGQ23="X",1,0))</f>
        <v>0</v>
      </c>
      <c r="AGR20">
        <f>IF(SUM(Dissimilarity!AGR23)&gt;0,1,IF(Dissimilarity!AGR23="X",1,0))</f>
        <v>0</v>
      </c>
      <c r="AGS20">
        <f>IF(SUM(Dissimilarity!AGS23)&gt;0,1,IF(Dissimilarity!AGS23="X",1,0))</f>
        <v>0</v>
      </c>
      <c r="AGT20">
        <f>IF(SUM(Dissimilarity!AGT23)&gt;0,1,IF(Dissimilarity!AGT23="X",1,0))</f>
        <v>0</v>
      </c>
      <c r="AGU20">
        <f>IF(SUM(Dissimilarity!AGU23)&gt;0,1,IF(Dissimilarity!AGU23="X",1,0))</f>
        <v>0</v>
      </c>
      <c r="AGV20">
        <f>IF(SUM(Dissimilarity!AGV23)&gt;0,1,IF(Dissimilarity!AGV23="X",1,0))</f>
        <v>0</v>
      </c>
      <c r="AGW20">
        <f>IF(SUM(Dissimilarity!AGW23)&gt;0,1,IF(Dissimilarity!AGW23="X",1,0))</f>
        <v>0</v>
      </c>
      <c r="AGX20">
        <f>IF(SUM(Dissimilarity!AGX23)&gt;0,1,IF(Dissimilarity!AGX23="X",1,0))</f>
        <v>0</v>
      </c>
      <c r="AGY20">
        <f>IF(SUM(Dissimilarity!AGY23)&gt;0,1,IF(Dissimilarity!AGY23="X",1,0))</f>
        <v>0</v>
      </c>
      <c r="AGZ20">
        <f>IF(SUM(Dissimilarity!AGZ23)&gt;0,1,IF(Dissimilarity!AGZ23="X",1,0))</f>
        <v>0</v>
      </c>
      <c r="AHA20">
        <f>IF(SUM(Dissimilarity!AHA23)&gt;0,1,IF(Dissimilarity!AHA23="X",1,0))</f>
        <v>0</v>
      </c>
      <c r="AHB20">
        <f>IF(SUM(Dissimilarity!AHB23)&gt;0,1,IF(Dissimilarity!AHB23="X",1,0))</f>
        <v>0</v>
      </c>
      <c r="AHC20">
        <f>IF(SUM(Dissimilarity!AHC23)&gt;0,1,IF(Dissimilarity!AHC23="X",1,0))</f>
        <v>0</v>
      </c>
      <c r="AHD20">
        <f>IF(SUM(Dissimilarity!AHD23)&gt;0,1,IF(Dissimilarity!AHD23="X",1,0))</f>
        <v>0</v>
      </c>
      <c r="AHE20">
        <f>IF(SUM(Dissimilarity!AHE23)&gt;0,1,IF(Dissimilarity!AHE23="X",1,0))</f>
        <v>0</v>
      </c>
      <c r="AHF20">
        <f>IF(SUM(Dissimilarity!AHF23)&gt;0,1,IF(Dissimilarity!AHF23="X",1,0))</f>
        <v>0</v>
      </c>
      <c r="AHG20">
        <f>IF(SUM(Dissimilarity!AHG23)&gt;0,1,IF(Dissimilarity!AHG23="X",1,0))</f>
        <v>0</v>
      </c>
      <c r="AHH20">
        <f>IF(SUM(Dissimilarity!AHH23)&gt;0,1,IF(Dissimilarity!AHH23="X",1,0))</f>
        <v>0</v>
      </c>
      <c r="AHI20">
        <f>IF(SUM(Dissimilarity!AHI23)&gt;0,1,IF(Dissimilarity!AHI23="X",1,0))</f>
        <v>0</v>
      </c>
      <c r="AHJ20">
        <f>IF(SUM(Dissimilarity!AHJ23)&gt;0,1,IF(Dissimilarity!AHJ23="X",1,0))</f>
        <v>0</v>
      </c>
      <c r="AHK20">
        <f>IF(SUM(Dissimilarity!AHK23)&gt;0,1,IF(Dissimilarity!AHK23="X",1,0))</f>
        <v>0</v>
      </c>
      <c r="AHL20">
        <f>IF(SUM(Dissimilarity!AHL23)&gt;0,1,IF(Dissimilarity!AHL23="X",1,0))</f>
        <v>0</v>
      </c>
      <c r="AHM20">
        <f>IF(SUM(Dissimilarity!AHM23)&gt;0,1,IF(Dissimilarity!AHM23="X",1,0))</f>
        <v>0</v>
      </c>
      <c r="AHN20">
        <f>IF(SUM(Dissimilarity!AHN23)&gt;0,1,IF(Dissimilarity!AHN23="X",1,0))</f>
        <v>0</v>
      </c>
      <c r="AHO20">
        <f>IF(SUM(Dissimilarity!AHO23)&gt;0,1,IF(Dissimilarity!AHO23="X",1,0))</f>
        <v>0</v>
      </c>
      <c r="AHP20">
        <f>IF(SUM(Dissimilarity!AHP23)&gt;0,1,IF(Dissimilarity!AHP23="X",1,0))</f>
        <v>0</v>
      </c>
      <c r="AHQ20">
        <f>IF(SUM(Dissimilarity!AHQ23)&gt;0,1,IF(Dissimilarity!AHQ23="X",1,0))</f>
        <v>0</v>
      </c>
      <c r="AHR20">
        <f>IF(SUM(Dissimilarity!AHR23)&gt;0,1,IF(Dissimilarity!AHR23="X",1,0))</f>
        <v>0</v>
      </c>
      <c r="AHS20">
        <f>IF(SUM(Dissimilarity!AHS23)&gt;0,1,IF(Dissimilarity!AHS23="X",1,0))</f>
        <v>0</v>
      </c>
      <c r="AHT20">
        <f>IF(SUM(Dissimilarity!AHT23)&gt;0,1,IF(Dissimilarity!AHT23="X",1,0))</f>
        <v>0</v>
      </c>
      <c r="AHU20">
        <f>IF(SUM(Dissimilarity!AHU23)&gt;0,1,IF(Dissimilarity!AHU23="X",1,0))</f>
        <v>0</v>
      </c>
      <c r="AHV20">
        <f>IF(SUM(Dissimilarity!AHV23)&gt;0,1,IF(Dissimilarity!AHV23="X",1,0))</f>
        <v>0</v>
      </c>
      <c r="AHW20">
        <f>IF(SUM(Dissimilarity!AHW23)&gt;0,1,IF(Dissimilarity!AHW23="X",1,0))</f>
        <v>0</v>
      </c>
      <c r="AHX20">
        <f>IF(SUM(Dissimilarity!AHX23)&gt;0,1,IF(Dissimilarity!AHX23="X",1,0))</f>
        <v>0</v>
      </c>
      <c r="AHY20">
        <f>IF(SUM(Dissimilarity!AHY23)&gt;0,1,IF(Dissimilarity!AHY23="X",1,0))</f>
        <v>0</v>
      </c>
      <c r="AHZ20">
        <f>IF(SUM(Dissimilarity!AHZ23)&gt;0,1,IF(Dissimilarity!AHZ23="X",1,0))</f>
        <v>0</v>
      </c>
      <c r="AIA20">
        <f>IF(SUM(Dissimilarity!AIA23)&gt;0,1,IF(Dissimilarity!AIA23="X",1,0))</f>
        <v>0</v>
      </c>
      <c r="AIB20">
        <f>IF(SUM(Dissimilarity!AIB23)&gt;0,1,IF(Dissimilarity!AIB23="X",1,0))</f>
        <v>0</v>
      </c>
      <c r="AIC20">
        <f>IF(SUM(Dissimilarity!AIC23)&gt;0,1,IF(Dissimilarity!AIC23="X",1,0))</f>
        <v>0</v>
      </c>
      <c r="AID20">
        <f>IF(SUM(Dissimilarity!AID23)&gt;0,1,IF(Dissimilarity!AID23="X",1,0))</f>
        <v>0</v>
      </c>
      <c r="AIE20">
        <f>IF(SUM(Dissimilarity!AIE23)&gt;0,1,IF(Dissimilarity!AIE23="X",1,0))</f>
        <v>0</v>
      </c>
      <c r="AIF20">
        <f>IF(SUM(Dissimilarity!AIF23)&gt;0,1,IF(Dissimilarity!AIF23="X",1,0))</f>
        <v>0</v>
      </c>
      <c r="AIG20">
        <f>IF(SUM(Dissimilarity!AIG23)&gt;0,1,IF(Dissimilarity!AIG23="X",1,0))</f>
        <v>0</v>
      </c>
      <c r="AIH20">
        <f>IF(SUM(Dissimilarity!AIH23)&gt;0,1,IF(Dissimilarity!AIH23="X",1,0))</f>
        <v>0</v>
      </c>
      <c r="AII20">
        <f>IF(SUM(Dissimilarity!AII23)&gt;0,1,IF(Dissimilarity!AII23="X",1,0))</f>
        <v>0</v>
      </c>
      <c r="AIJ20">
        <f>IF(SUM(Dissimilarity!AIJ23)&gt;0,1,IF(Dissimilarity!AIJ23="X",1,0))</f>
        <v>0</v>
      </c>
      <c r="AIK20">
        <f>IF(SUM(Dissimilarity!AIK23)&gt;0,1,IF(Dissimilarity!AIK23="X",1,0))</f>
        <v>0</v>
      </c>
      <c r="AIL20">
        <f>IF(SUM(Dissimilarity!AIL23)&gt;0,1,IF(Dissimilarity!AIL23="X",1,0))</f>
        <v>0</v>
      </c>
      <c r="AIM20">
        <f>IF(SUM(Dissimilarity!AIM23)&gt;0,1,IF(Dissimilarity!AIM23="X",1,0))</f>
        <v>0</v>
      </c>
      <c r="AIN20">
        <f>IF(SUM(Dissimilarity!AIN23)&gt;0,1,IF(Dissimilarity!AIN23="X",1,0))</f>
        <v>0</v>
      </c>
      <c r="AIO20">
        <f>IF(SUM(Dissimilarity!AIO23)&gt;0,1,IF(Dissimilarity!AIO23="X",1,0))</f>
        <v>0</v>
      </c>
      <c r="AIP20">
        <f>IF(SUM(Dissimilarity!AIP23)&gt;0,1,IF(Dissimilarity!AIP23="X",1,0))</f>
        <v>0</v>
      </c>
      <c r="AIQ20">
        <f>IF(SUM(Dissimilarity!AIQ23)&gt;0,1,IF(Dissimilarity!AIQ23="X",1,0))</f>
        <v>0</v>
      </c>
      <c r="AIR20">
        <f>IF(SUM(Dissimilarity!AIR23)&gt;0,1,IF(Dissimilarity!AIR23="X",1,0))</f>
        <v>1</v>
      </c>
      <c r="AIS20">
        <f>IF(SUM(Dissimilarity!AIS23)&gt;0,1,IF(Dissimilarity!AIS23="X",1,0))</f>
        <v>0</v>
      </c>
      <c r="AIT20">
        <f>IF(SUM(Dissimilarity!AIT23)&gt;0,1,IF(Dissimilarity!AIT23="X",1,0))</f>
        <v>0</v>
      </c>
      <c r="AIU20">
        <f>IF(SUM(Dissimilarity!AIU23)&gt;0,1,IF(Dissimilarity!AIU23="X",1,0))</f>
        <v>0</v>
      </c>
      <c r="AIV20">
        <f>IF(SUM(Dissimilarity!AIV23)&gt;0,1,IF(Dissimilarity!AIV23="X",1,0))</f>
        <v>0</v>
      </c>
      <c r="AIW20">
        <f>IF(SUM(Dissimilarity!AIW23)&gt;0,1,IF(Dissimilarity!AIW23="X",1,0))</f>
        <v>0</v>
      </c>
      <c r="AIX20">
        <f>IF(SUM(Dissimilarity!AIX23)&gt;0,1,IF(Dissimilarity!AIX23="X",1,0))</f>
        <v>0</v>
      </c>
      <c r="AIY20">
        <f>IF(SUM(Dissimilarity!AIY23)&gt;0,1,IF(Dissimilarity!AIY23="X",1,0))</f>
        <v>0</v>
      </c>
      <c r="AIZ20">
        <f>IF(SUM(Dissimilarity!AIZ23)&gt;0,1,IF(Dissimilarity!AIZ23="X",1,0))</f>
        <v>0</v>
      </c>
      <c r="AJA20">
        <f>IF(SUM(Dissimilarity!AJA23)&gt;0,1,IF(Dissimilarity!AJA23="X",1,0))</f>
        <v>0</v>
      </c>
      <c r="AJB20">
        <f>IF(SUM(Dissimilarity!AJB23)&gt;0,1,IF(Dissimilarity!AJB23="X",1,0))</f>
        <v>0</v>
      </c>
      <c r="AJC20">
        <f>IF(SUM(Dissimilarity!AJC23)&gt;0,1,IF(Dissimilarity!AJC23="X",1,0))</f>
        <v>0</v>
      </c>
      <c r="AJD20">
        <f>IF(SUM(Dissimilarity!AJD23)&gt;0,1,IF(Dissimilarity!AJD23="X",1,0))</f>
        <v>0</v>
      </c>
      <c r="AJE20">
        <f>IF(SUM(Dissimilarity!AJE23)&gt;0,1,IF(Dissimilarity!AJE23="X",1,0))</f>
        <v>0</v>
      </c>
      <c r="AJF20">
        <f>IF(SUM(Dissimilarity!AJF23)&gt;0,1,IF(Dissimilarity!AJF23="X",1,0))</f>
        <v>0</v>
      </c>
      <c r="AJG20">
        <f>IF(SUM(Dissimilarity!AJG23)&gt;0,1,IF(Dissimilarity!AJG23="X",1,0))</f>
        <v>0</v>
      </c>
      <c r="AJH20">
        <f>IF(SUM(Dissimilarity!AJH23)&gt;0,1,IF(Dissimilarity!AJH23="X",1,0))</f>
        <v>1</v>
      </c>
      <c r="AJI20">
        <f>IF(SUM(Dissimilarity!AJI23)&gt;0,1,IF(Dissimilarity!AJI23="X",1,0))</f>
        <v>0</v>
      </c>
      <c r="AJJ20">
        <f>IF(SUM(Dissimilarity!AJJ23)&gt;0,1,IF(Dissimilarity!AJJ23="X",1,0))</f>
        <v>0</v>
      </c>
      <c r="AJK20">
        <f>IF(SUM(Dissimilarity!AJK23)&gt;0,1,IF(Dissimilarity!AJK23="X",1,0))</f>
        <v>0</v>
      </c>
      <c r="AJL20">
        <f>IF(SUM(Dissimilarity!AJL23)&gt;0,1,IF(Dissimilarity!AJL23="X",1,0))</f>
        <v>0</v>
      </c>
      <c r="AJM20">
        <f>IF(SUM(Dissimilarity!AJM23)&gt;0,1,IF(Dissimilarity!AJM23="X",1,0))</f>
        <v>1</v>
      </c>
      <c r="AJN20">
        <f>IF(SUM(Dissimilarity!AJN23)&gt;0,1,IF(Dissimilarity!AJN23="X",1,0))</f>
        <v>0</v>
      </c>
      <c r="AJO20">
        <f>IF(SUM(Dissimilarity!AJO23)&gt;0,1,IF(Dissimilarity!AJO23="X",1,0))</f>
        <v>0</v>
      </c>
      <c r="AJP20">
        <f>IF(SUM(Dissimilarity!AJP23)&gt;0,1,IF(Dissimilarity!AJP23="X",1,0))</f>
        <v>1</v>
      </c>
      <c r="AJQ20">
        <f>IF(SUM(Dissimilarity!AJQ23)&gt;0,1,IF(Dissimilarity!AJQ23="X",1,0))</f>
        <v>0</v>
      </c>
      <c r="AJR20">
        <f>IF(SUM(Dissimilarity!AJR23)&gt;0,1,IF(Dissimilarity!AJR23="X",1,0))</f>
        <v>0</v>
      </c>
      <c r="AJS20">
        <f>IF(SUM(Dissimilarity!AJS23)&gt;0,1,IF(Dissimilarity!AJS23="X",1,0))</f>
        <v>1</v>
      </c>
      <c r="AJT20">
        <f>IF(SUM(Dissimilarity!AJT23)&gt;0,1,IF(Dissimilarity!AJT23="X",1,0))</f>
        <v>0</v>
      </c>
      <c r="AJU20">
        <f>IF(SUM(Dissimilarity!AJU23)&gt;0,1,IF(Dissimilarity!AJU23="X",1,0))</f>
        <v>0</v>
      </c>
      <c r="AJV20">
        <f>IF(SUM(Dissimilarity!AJV23)&gt;0,1,IF(Dissimilarity!AJV23="X",1,0))</f>
        <v>0</v>
      </c>
      <c r="AJW20">
        <f>IF(SUM(Dissimilarity!AJW23)&gt;0,1,IF(Dissimilarity!AJW23="X",1,0))</f>
        <v>0</v>
      </c>
      <c r="AJX20">
        <f>IF(SUM(Dissimilarity!AJX23)&gt;0,1,IF(Dissimilarity!AJX23="X",1,0))</f>
        <v>0</v>
      </c>
      <c r="AJY20">
        <f>IF(SUM(Dissimilarity!AJY23)&gt;0,1,IF(Dissimilarity!AJY23="X",1,0))</f>
        <v>0</v>
      </c>
      <c r="AJZ20">
        <f>IF(SUM(Dissimilarity!AJZ23)&gt;0,1,IF(Dissimilarity!AJZ23="X",1,0))</f>
        <v>0</v>
      </c>
      <c r="AKA20">
        <f>IF(SUM(Dissimilarity!AKA23)&gt;0,1,IF(Dissimilarity!AKA23="X",1,0))</f>
        <v>0</v>
      </c>
      <c r="AKB20">
        <f>IF(SUM(Dissimilarity!AKB23)&gt;0,1,IF(Dissimilarity!AKB23="X",1,0))</f>
        <v>0</v>
      </c>
      <c r="AKC20">
        <f>IF(SUM(Dissimilarity!AKC23)&gt;0,1,IF(Dissimilarity!AKC23="X",1,0))</f>
        <v>0</v>
      </c>
      <c r="AKD20">
        <f>IF(SUM(Dissimilarity!AKD23)&gt;0,1,IF(Dissimilarity!AKD23="X",1,0))</f>
        <v>0</v>
      </c>
      <c r="AKE20">
        <f>IF(SUM(Dissimilarity!AKE23)&gt;0,1,IF(Dissimilarity!AKE23="X",1,0))</f>
        <v>0</v>
      </c>
      <c r="AKF20">
        <f>IF(SUM(Dissimilarity!AKF23)&gt;0,1,IF(Dissimilarity!AKF23="X",1,0))</f>
        <v>0</v>
      </c>
      <c r="AKG20">
        <f>IF(SUM(Dissimilarity!AKG23)&gt;0,1,IF(Dissimilarity!AKG23="X",1,0))</f>
        <v>0</v>
      </c>
      <c r="AKH20">
        <f>IF(SUM(Dissimilarity!AKH23)&gt;0,1,IF(Dissimilarity!AKH23="X",1,0))</f>
        <v>0</v>
      </c>
      <c r="AKI20">
        <f>IF(SUM(Dissimilarity!AKI23)&gt;0,1,IF(Dissimilarity!AKI23="X",1,0))</f>
        <v>0</v>
      </c>
      <c r="AKJ20">
        <f>IF(SUM(Dissimilarity!AKJ23)&gt;0,1,IF(Dissimilarity!AKJ23="X",1,0))</f>
        <v>0</v>
      </c>
      <c r="AKK20">
        <f>IF(SUM(Dissimilarity!AKK23)&gt;0,1,IF(Dissimilarity!AKK23="X",1,0))</f>
        <v>1</v>
      </c>
      <c r="AKL20">
        <f>IF(SUM(Dissimilarity!AKL23)&gt;0,1,IF(Dissimilarity!AKL23="X",1,0))</f>
        <v>0</v>
      </c>
      <c r="AKM20">
        <f>IF(SUM(Dissimilarity!AKM23)&gt;0,1,IF(Dissimilarity!AKM23="X",1,0))</f>
        <v>1</v>
      </c>
      <c r="AKN20">
        <f>IF(SUM(Dissimilarity!AKN23)&gt;0,1,IF(Dissimilarity!AKN23="X",1,0))</f>
        <v>0</v>
      </c>
      <c r="AKO20">
        <f>IF(SUM(Dissimilarity!AKO23)&gt;0,1,IF(Dissimilarity!AKO23="X",1,0))</f>
        <v>0</v>
      </c>
      <c r="AKP20">
        <f>IF(SUM(Dissimilarity!AKP23)&gt;0,1,IF(Dissimilarity!AKP23="X",1,0))</f>
        <v>1</v>
      </c>
      <c r="AKQ20">
        <f>IF(SUM(Dissimilarity!AKQ23)&gt;0,1,IF(Dissimilarity!AKQ23="X",1,0))</f>
        <v>0</v>
      </c>
      <c r="AKR20">
        <f>IF(SUM(Dissimilarity!AKR23)&gt;0,1,IF(Dissimilarity!AKR23="X",1,0))</f>
        <v>0</v>
      </c>
      <c r="AKS20">
        <f>IF(SUM(Dissimilarity!AKS23)&gt;0,1,IF(Dissimilarity!AKS23="X",1,0))</f>
        <v>0</v>
      </c>
      <c r="AKT20">
        <f>IF(SUM(Dissimilarity!AKT23)&gt;0,1,IF(Dissimilarity!AKT23="X",1,0))</f>
        <v>0</v>
      </c>
    </row>
    <row r="21" spans="1:982" x14ac:dyDescent="0.3">
      <c r="A21" t="str">
        <f>Dissimilarity!A24</f>
        <v>Greek Mainland</v>
      </c>
      <c r="B21">
        <f>IF(SUM(Dissimilarity!B24)&gt;0,1,IF(Dissimilarity!B24="X",1,0))</f>
        <v>0</v>
      </c>
      <c r="C21">
        <f>IF(SUM(Dissimilarity!C24)&gt;0,1,IF(Dissimilarity!C24="X",1,0))</f>
        <v>1</v>
      </c>
      <c r="D21">
        <f>IF(SUM(Dissimilarity!D24)&gt;0,1,IF(Dissimilarity!D24="X",1,0))</f>
        <v>1</v>
      </c>
      <c r="E21">
        <f>IF(SUM(Dissimilarity!E24)&gt;0,1,IF(Dissimilarity!E24="X",1,0))</f>
        <v>1</v>
      </c>
      <c r="F21">
        <f>IF(SUM(Dissimilarity!F24)&gt;0,1,IF(Dissimilarity!F24="X",1,0))</f>
        <v>0</v>
      </c>
      <c r="G21">
        <f>IF(SUM(Dissimilarity!G24)&gt;0,1,IF(Dissimilarity!G24="X",1,0))</f>
        <v>1</v>
      </c>
      <c r="H21">
        <f>IF(SUM(Dissimilarity!H24)&gt;0,1,IF(Dissimilarity!H24="X",1,0))</f>
        <v>1</v>
      </c>
      <c r="I21">
        <f>IF(SUM(Dissimilarity!I24)&gt;0,1,IF(Dissimilarity!I24="X",1,0))</f>
        <v>0</v>
      </c>
      <c r="J21">
        <f>IF(SUM(Dissimilarity!J24)&gt;0,1,IF(Dissimilarity!J24="X",1,0))</f>
        <v>0</v>
      </c>
      <c r="K21">
        <f>IF(SUM(Dissimilarity!K24)&gt;0,1,IF(Dissimilarity!K24="X",1,0))</f>
        <v>0</v>
      </c>
      <c r="L21">
        <f>IF(SUM(Dissimilarity!L24)&gt;0,1,IF(Dissimilarity!L24="X",1,0))</f>
        <v>1</v>
      </c>
      <c r="M21">
        <f>IF(SUM(Dissimilarity!M24)&gt;0,1,IF(Dissimilarity!M24="X",1,0))</f>
        <v>1</v>
      </c>
      <c r="N21">
        <f>IF(SUM(Dissimilarity!N24)&gt;0,1,IF(Dissimilarity!N24="X",1,0))</f>
        <v>1</v>
      </c>
      <c r="O21">
        <f>IF(SUM(Dissimilarity!O24)&gt;0,1,IF(Dissimilarity!O24="X",1,0))</f>
        <v>1</v>
      </c>
      <c r="P21">
        <f>IF(SUM(Dissimilarity!P24)&gt;0,1,IF(Dissimilarity!P24="X",1,0))</f>
        <v>0</v>
      </c>
      <c r="Q21">
        <f>IF(SUM(Dissimilarity!Q24)&gt;0,1,IF(Dissimilarity!Q24="X",1,0))</f>
        <v>1</v>
      </c>
      <c r="R21">
        <f>IF(SUM(Dissimilarity!R24)&gt;0,1,IF(Dissimilarity!R24="X",1,0))</f>
        <v>0</v>
      </c>
      <c r="S21">
        <f>IF(SUM(Dissimilarity!S24)&gt;0,1,IF(Dissimilarity!S24="X",1,0))</f>
        <v>0</v>
      </c>
      <c r="T21">
        <f>IF(SUM(Dissimilarity!T24)&gt;0,1,IF(Dissimilarity!T24="X",1,0))</f>
        <v>1</v>
      </c>
      <c r="U21">
        <f>IF(SUM(Dissimilarity!U24)&gt;0,1,IF(Dissimilarity!U24="X",1,0))</f>
        <v>1</v>
      </c>
      <c r="V21">
        <f>IF(SUM(Dissimilarity!V24)&gt;0,1,IF(Dissimilarity!V24="X",1,0))</f>
        <v>0</v>
      </c>
      <c r="W21">
        <f>IF(SUM(Dissimilarity!W24)&gt;0,1,IF(Dissimilarity!W24="X",1,0))</f>
        <v>0</v>
      </c>
      <c r="X21">
        <f>IF(SUM(Dissimilarity!X24)&gt;0,1,IF(Dissimilarity!X24="X",1,0))</f>
        <v>0</v>
      </c>
      <c r="Y21">
        <f>IF(SUM(Dissimilarity!Y24)&gt;0,1,IF(Dissimilarity!Y24="X",1,0))</f>
        <v>1</v>
      </c>
      <c r="Z21">
        <f>IF(SUM(Dissimilarity!Z24)&gt;0,1,IF(Dissimilarity!Z24="X",1,0))</f>
        <v>0</v>
      </c>
      <c r="AA21">
        <f>IF(SUM(Dissimilarity!AA24)&gt;0,1,IF(Dissimilarity!AA24="X",1,0))</f>
        <v>0</v>
      </c>
      <c r="AB21">
        <f>IF(SUM(Dissimilarity!AB24)&gt;0,1,IF(Dissimilarity!AB24="X",1,0))</f>
        <v>0</v>
      </c>
      <c r="AC21">
        <f>IF(SUM(Dissimilarity!AC24)&gt;0,1,IF(Dissimilarity!AC24="X",1,0))</f>
        <v>1</v>
      </c>
      <c r="AD21">
        <f>IF(SUM(Dissimilarity!AD24)&gt;0,1,IF(Dissimilarity!AD24="X",1,0))</f>
        <v>1</v>
      </c>
      <c r="AE21">
        <f>IF(SUM(Dissimilarity!AE24)&gt;0,1,IF(Dissimilarity!AE24="X",1,0))</f>
        <v>1</v>
      </c>
      <c r="AF21">
        <f>IF(SUM(Dissimilarity!AF24)&gt;0,1,IF(Dissimilarity!AF24="X",1,0))</f>
        <v>0</v>
      </c>
      <c r="AG21">
        <f>IF(SUM(Dissimilarity!AG24)&gt;0,1,IF(Dissimilarity!AG24="X",1,0))</f>
        <v>1</v>
      </c>
      <c r="AH21">
        <f>IF(SUM(Dissimilarity!AH24)&gt;0,1,IF(Dissimilarity!AH24="X",1,0))</f>
        <v>0</v>
      </c>
      <c r="AI21">
        <f>IF(SUM(Dissimilarity!AI24)&gt;0,1,IF(Dissimilarity!AI24="X",1,0))</f>
        <v>0</v>
      </c>
      <c r="AJ21">
        <f>IF(SUM(Dissimilarity!AJ24)&gt;0,1,IF(Dissimilarity!AJ24="X",1,0))</f>
        <v>0</v>
      </c>
      <c r="AK21">
        <f>IF(SUM(Dissimilarity!AK24)&gt;0,1,IF(Dissimilarity!AK24="X",1,0))</f>
        <v>1</v>
      </c>
      <c r="AL21">
        <f>IF(SUM(Dissimilarity!AL24)&gt;0,1,IF(Dissimilarity!AL24="X",1,0))</f>
        <v>1</v>
      </c>
      <c r="AM21">
        <f>IF(SUM(Dissimilarity!AM24)&gt;0,1,IF(Dissimilarity!AM24="X",1,0))</f>
        <v>0</v>
      </c>
      <c r="AN21">
        <f>IF(SUM(Dissimilarity!AN24)&gt;0,1,IF(Dissimilarity!AN24="X",1,0))</f>
        <v>0</v>
      </c>
      <c r="AO21">
        <f>IF(SUM(Dissimilarity!AO24)&gt;0,1,IF(Dissimilarity!AO24="X",1,0))</f>
        <v>1</v>
      </c>
      <c r="AP21">
        <f>IF(SUM(Dissimilarity!AP24)&gt;0,1,IF(Dissimilarity!AP24="X",1,0))</f>
        <v>1</v>
      </c>
      <c r="AQ21">
        <f>IF(SUM(Dissimilarity!AQ24)&gt;0,1,IF(Dissimilarity!AQ24="X",1,0))</f>
        <v>1</v>
      </c>
      <c r="AR21">
        <f>IF(SUM(Dissimilarity!AR24)&gt;0,1,IF(Dissimilarity!AR24="X",1,0))</f>
        <v>1</v>
      </c>
      <c r="AS21">
        <f>IF(SUM(Dissimilarity!AS24)&gt;0,1,IF(Dissimilarity!AS24="X",1,0))</f>
        <v>1</v>
      </c>
      <c r="AT21">
        <f>IF(SUM(Dissimilarity!AT24)&gt;0,1,IF(Dissimilarity!AT24="X",1,0))</f>
        <v>1</v>
      </c>
      <c r="AU21">
        <f>IF(SUM(Dissimilarity!AU24)&gt;0,1,IF(Dissimilarity!AU24="X",1,0))</f>
        <v>0</v>
      </c>
      <c r="AV21">
        <f>IF(SUM(Dissimilarity!AV24)&gt;0,1,IF(Dissimilarity!AV24="X",1,0))</f>
        <v>1</v>
      </c>
      <c r="AW21">
        <f>IF(SUM(Dissimilarity!AW24)&gt;0,1,IF(Dissimilarity!AW24="X",1,0))</f>
        <v>1</v>
      </c>
      <c r="AX21">
        <f>IF(SUM(Dissimilarity!AX24)&gt;0,1,IF(Dissimilarity!AX24="X",1,0))</f>
        <v>1</v>
      </c>
      <c r="AY21">
        <f>IF(SUM(Dissimilarity!AY24)&gt;0,1,IF(Dissimilarity!AY24="X",1,0))</f>
        <v>1</v>
      </c>
      <c r="AZ21">
        <f>IF(SUM(Dissimilarity!AZ24)&gt;0,1,IF(Dissimilarity!AZ24="X",1,0))</f>
        <v>1</v>
      </c>
      <c r="BA21">
        <f>IF(SUM(Dissimilarity!BA24)&gt;0,1,IF(Dissimilarity!BA24="X",1,0))</f>
        <v>1</v>
      </c>
      <c r="BB21">
        <f>IF(SUM(Dissimilarity!BB24)&gt;0,1,IF(Dissimilarity!BB24="X",1,0))</f>
        <v>0</v>
      </c>
      <c r="BC21">
        <f>IF(SUM(Dissimilarity!BC24)&gt;0,1,IF(Dissimilarity!BC24="X",1,0))</f>
        <v>1</v>
      </c>
      <c r="BD21">
        <f>IF(SUM(Dissimilarity!BD24)&gt;0,1,IF(Dissimilarity!BD24="X",1,0))</f>
        <v>1</v>
      </c>
      <c r="BE21">
        <f>IF(SUM(Dissimilarity!BE24)&gt;0,1,IF(Dissimilarity!BE24="X",1,0))</f>
        <v>0</v>
      </c>
      <c r="BF21">
        <f>IF(SUM(Dissimilarity!BF24)&gt;0,1,IF(Dissimilarity!BF24="X",1,0))</f>
        <v>1</v>
      </c>
      <c r="BG21">
        <f>IF(SUM(Dissimilarity!BG24)&gt;0,1,IF(Dissimilarity!BG24="X",1,0))</f>
        <v>1</v>
      </c>
      <c r="BH21">
        <f>IF(SUM(Dissimilarity!BH24)&gt;0,1,IF(Dissimilarity!BH24="X",1,0))</f>
        <v>1</v>
      </c>
      <c r="BI21">
        <f>IF(SUM(Dissimilarity!BI24)&gt;0,1,IF(Dissimilarity!BI24="X",1,0))</f>
        <v>1</v>
      </c>
      <c r="BJ21">
        <f>IF(SUM(Dissimilarity!BJ24)&gt;0,1,IF(Dissimilarity!BJ24="X",1,0))</f>
        <v>1</v>
      </c>
      <c r="BK21">
        <f>IF(SUM(Dissimilarity!BK24)&gt;0,1,IF(Dissimilarity!BK24="X",1,0))</f>
        <v>0</v>
      </c>
      <c r="BL21">
        <f>IF(SUM(Dissimilarity!BL24)&gt;0,1,IF(Dissimilarity!BL24="X",1,0))</f>
        <v>0</v>
      </c>
      <c r="BM21">
        <f>IF(SUM(Dissimilarity!BM24)&gt;0,1,IF(Dissimilarity!BM24="X",1,0))</f>
        <v>0</v>
      </c>
      <c r="BN21">
        <f>IF(SUM(Dissimilarity!BN24)&gt;0,1,IF(Dissimilarity!BN24="X",1,0))</f>
        <v>1</v>
      </c>
      <c r="BO21">
        <f>IF(SUM(Dissimilarity!BO24)&gt;0,1,IF(Dissimilarity!BO24="X",1,0))</f>
        <v>0</v>
      </c>
      <c r="BP21">
        <f>IF(SUM(Dissimilarity!BP24)&gt;0,1,IF(Dissimilarity!BP24="X",1,0))</f>
        <v>1</v>
      </c>
      <c r="BQ21">
        <f>IF(SUM(Dissimilarity!BQ24)&gt;0,1,IF(Dissimilarity!BQ24="X",1,0))</f>
        <v>1</v>
      </c>
      <c r="BR21">
        <f>IF(SUM(Dissimilarity!BR24)&gt;0,1,IF(Dissimilarity!BR24="X",1,0))</f>
        <v>0</v>
      </c>
      <c r="BS21">
        <f>IF(SUM(Dissimilarity!BS24)&gt;0,1,IF(Dissimilarity!BS24="X",1,0))</f>
        <v>1</v>
      </c>
      <c r="BT21">
        <f>IF(SUM(Dissimilarity!BT24)&gt;0,1,IF(Dissimilarity!BT24="X",1,0))</f>
        <v>1</v>
      </c>
      <c r="BU21">
        <f>IF(SUM(Dissimilarity!BU24)&gt;0,1,IF(Dissimilarity!BU24="X",1,0))</f>
        <v>0</v>
      </c>
      <c r="BV21">
        <f>IF(SUM(Dissimilarity!BV24)&gt;0,1,IF(Dissimilarity!BV24="X",1,0))</f>
        <v>1</v>
      </c>
      <c r="BW21">
        <f>IF(SUM(Dissimilarity!BW24)&gt;0,1,IF(Dissimilarity!BW24="X",1,0))</f>
        <v>1</v>
      </c>
      <c r="BX21">
        <f>IF(SUM(Dissimilarity!BX24)&gt;0,1,IF(Dissimilarity!BX24="X",1,0))</f>
        <v>1</v>
      </c>
      <c r="BY21">
        <f>IF(SUM(Dissimilarity!BY24)&gt;0,1,IF(Dissimilarity!BY24="X",1,0))</f>
        <v>1</v>
      </c>
      <c r="BZ21">
        <f>IF(SUM(Dissimilarity!BZ24)&gt;0,1,IF(Dissimilarity!BZ24="X",1,0))</f>
        <v>0</v>
      </c>
      <c r="CA21">
        <f>IF(SUM(Dissimilarity!CA24)&gt;0,1,IF(Dissimilarity!CA24="X",1,0))</f>
        <v>1</v>
      </c>
      <c r="CB21">
        <f>IF(SUM(Dissimilarity!CB24)&gt;0,1,IF(Dissimilarity!CB24="X",1,0))</f>
        <v>0</v>
      </c>
      <c r="CC21">
        <f>IF(SUM(Dissimilarity!CC24)&gt;0,1,IF(Dissimilarity!CC24="X",1,0))</f>
        <v>1</v>
      </c>
      <c r="CD21">
        <f>IF(SUM(Dissimilarity!CD24)&gt;0,1,IF(Dissimilarity!CD24="X",1,0))</f>
        <v>1</v>
      </c>
      <c r="CE21">
        <f>IF(SUM(Dissimilarity!CE24)&gt;0,1,IF(Dissimilarity!CE24="X",1,0))</f>
        <v>1</v>
      </c>
      <c r="CF21">
        <f>IF(SUM(Dissimilarity!CF24)&gt;0,1,IF(Dissimilarity!CF24="X",1,0))</f>
        <v>0</v>
      </c>
      <c r="CG21">
        <f>IF(SUM(Dissimilarity!CG24)&gt;0,1,IF(Dissimilarity!CG24="X",1,0))</f>
        <v>1</v>
      </c>
      <c r="CH21">
        <f>IF(SUM(Dissimilarity!CH24)&gt;0,1,IF(Dissimilarity!CH24="X",1,0))</f>
        <v>1</v>
      </c>
      <c r="CI21">
        <f>IF(SUM(Dissimilarity!CI24)&gt;0,1,IF(Dissimilarity!CI24="X",1,0))</f>
        <v>0</v>
      </c>
      <c r="CJ21">
        <f>IF(SUM(Dissimilarity!CJ24)&gt;0,1,IF(Dissimilarity!CJ24="X",1,0))</f>
        <v>0</v>
      </c>
      <c r="CK21">
        <f>IF(SUM(Dissimilarity!CK24)&gt;0,1,IF(Dissimilarity!CK24="X",1,0))</f>
        <v>0</v>
      </c>
      <c r="CL21">
        <f>IF(SUM(Dissimilarity!CL24)&gt;0,1,IF(Dissimilarity!CL24="X",1,0))</f>
        <v>0</v>
      </c>
      <c r="CM21">
        <f>IF(SUM(Dissimilarity!CM24)&gt;0,1,IF(Dissimilarity!CM24="X",1,0))</f>
        <v>1</v>
      </c>
      <c r="CN21">
        <f>IF(SUM(Dissimilarity!CN24)&gt;0,1,IF(Dissimilarity!CN24="X",1,0))</f>
        <v>0</v>
      </c>
      <c r="CO21">
        <f>IF(SUM(Dissimilarity!CO24)&gt;0,1,IF(Dissimilarity!CO24="X",1,0))</f>
        <v>0</v>
      </c>
      <c r="CP21">
        <f>IF(SUM(Dissimilarity!CP24)&gt;0,1,IF(Dissimilarity!CP24="X",1,0))</f>
        <v>1</v>
      </c>
      <c r="CQ21">
        <f>IF(SUM(Dissimilarity!CQ24)&gt;0,1,IF(Dissimilarity!CQ24="X",1,0))</f>
        <v>0</v>
      </c>
      <c r="CR21">
        <f>IF(SUM(Dissimilarity!CR24)&gt;0,1,IF(Dissimilarity!CR24="X",1,0))</f>
        <v>1</v>
      </c>
      <c r="CS21">
        <f>IF(SUM(Dissimilarity!CS24)&gt;0,1,IF(Dissimilarity!CS24="X",1,0))</f>
        <v>0</v>
      </c>
      <c r="CT21">
        <f>IF(SUM(Dissimilarity!CT24)&gt;0,1,IF(Dissimilarity!CT24="X",1,0))</f>
        <v>0</v>
      </c>
      <c r="CU21">
        <f>IF(SUM(Dissimilarity!CU24)&gt;0,1,IF(Dissimilarity!CU24="X",1,0))</f>
        <v>1</v>
      </c>
      <c r="CV21">
        <f>IF(SUM(Dissimilarity!CV24)&gt;0,1,IF(Dissimilarity!CV24="X",1,0))</f>
        <v>1</v>
      </c>
      <c r="CW21">
        <f>IF(SUM(Dissimilarity!CW24)&gt;0,1,IF(Dissimilarity!CW24="X",1,0))</f>
        <v>1</v>
      </c>
      <c r="CX21">
        <f>IF(SUM(Dissimilarity!CX24)&gt;0,1,IF(Dissimilarity!CX24="X",1,0))</f>
        <v>1</v>
      </c>
      <c r="CY21">
        <f>IF(SUM(Dissimilarity!CY24)&gt;0,1,IF(Dissimilarity!CY24="X",1,0))</f>
        <v>1</v>
      </c>
      <c r="CZ21">
        <f>IF(SUM(Dissimilarity!CZ24)&gt;0,1,IF(Dissimilarity!CZ24="X",1,0))</f>
        <v>0</v>
      </c>
      <c r="DA21">
        <f>IF(SUM(Dissimilarity!DA24)&gt;0,1,IF(Dissimilarity!DA24="X",1,0))</f>
        <v>1</v>
      </c>
      <c r="DB21">
        <f>IF(SUM(Dissimilarity!DB24)&gt;0,1,IF(Dissimilarity!DB24="X",1,0))</f>
        <v>0</v>
      </c>
      <c r="DC21">
        <f>IF(SUM(Dissimilarity!DC24)&gt;0,1,IF(Dissimilarity!DC24="X",1,0))</f>
        <v>0</v>
      </c>
      <c r="DD21">
        <f>IF(SUM(Dissimilarity!DD24)&gt;0,1,IF(Dissimilarity!DD24="X",1,0))</f>
        <v>1</v>
      </c>
      <c r="DE21">
        <f>IF(SUM(Dissimilarity!DE24)&gt;0,1,IF(Dissimilarity!DE24="X",1,0))</f>
        <v>1</v>
      </c>
      <c r="DF21">
        <f>IF(SUM(Dissimilarity!DF24)&gt;0,1,IF(Dissimilarity!DF24="X",1,0))</f>
        <v>0</v>
      </c>
      <c r="DG21">
        <f>IF(SUM(Dissimilarity!DG24)&gt;0,1,IF(Dissimilarity!DG24="X",1,0))</f>
        <v>0</v>
      </c>
      <c r="DH21">
        <f>IF(SUM(Dissimilarity!DH24)&gt;0,1,IF(Dissimilarity!DH24="X",1,0))</f>
        <v>1</v>
      </c>
      <c r="DI21">
        <f>IF(SUM(Dissimilarity!DI24)&gt;0,1,IF(Dissimilarity!DI24="X",1,0))</f>
        <v>1</v>
      </c>
      <c r="DJ21">
        <f>IF(SUM(Dissimilarity!DJ24)&gt;0,1,IF(Dissimilarity!DJ24="X",1,0))</f>
        <v>0</v>
      </c>
      <c r="DK21">
        <f>IF(SUM(Dissimilarity!DK24)&gt;0,1,IF(Dissimilarity!DK24="X",1,0))</f>
        <v>0</v>
      </c>
      <c r="DL21">
        <f>IF(SUM(Dissimilarity!DL24)&gt;0,1,IF(Dissimilarity!DL24="X",1,0))</f>
        <v>1</v>
      </c>
      <c r="DM21">
        <f>IF(SUM(Dissimilarity!DM24)&gt;0,1,IF(Dissimilarity!DM24="X",1,0))</f>
        <v>1</v>
      </c>
      <c r="DN21">
        <f>IF(SUM(Dissimilarity!DN24)&gt;0,1,IF(Dissimilarity!DN24="X",1,0))</f>
        <v>1</v>
      </c>
      <c r="DO21">
        <f>IF(SUM(Dissimilarity!DO24)&gt;0,1,IF(Dissimilarity!DO24="X",1,0))</f>
        <v>0</v>
      </c>
      <c r="DP21">
        <f>IF(SUM(Dissimilarity!DP24)&gt;0,1,IF(Dissimilarity!DP24="X",1,0))</f>
        <v>1</v>
      </c>
      <c r="DQ21">
        <f>IF(SUM(Dissimilarity!DQ24)&gt;0,1,IF(Dissimilarity!DQ24="X",1,0))</f>
        <v>0</v>
      </c>
      <c r="DR21">
        <f>IF(SUM(Dissimilarity!DR24)&gt;0,1,IF(Dissimilarity!DR24="X",1,0))</f>
        <v>1</v>
      </c>
      <c r="DS21">
        <f>IF(SUM(Dissimilarity!DS24)&gt;0,1,IF(Dissimilarity!DS24="X",1,0))</f>
        <v>0</v>
      </c>
      <c r="DT21">
        <f>IF(SUM(Dissimilarity!DT24)&gt;0,1,IF(Dissimilarity!DT24="X",1,0))</f>
        <v>1</v>
      </c>
      <c r="DU21">
        <f>IF(SUM(Dissimilarity!DU24)&gt;0,1,IF(Dissimilarity!DU24="X",1,0))</f>
        <v>0</v>
      </c>
      <c r="DV21">
        <f>IF(SUM(Dissimilarity!DV24)&gt;0,1,IF(Dissimilarity!DV24="X",1,0))</f>
        <v>0</v>
      </c>
      <c r="DW21">
        <f>IF(SUM(Dissimilarity!DW24)&gt;0,1,IF(Dissimilarity!DW24="X",1,0))</f>
        <v>1</v>
      </c>
      <c r="DX21">
        <f>IF(SUM(Dissimilarity!DX24)&gt;0,1,IF(Dissimilarity!DX24="X",1,0))</f>
        <v>1</v>
      </c>
      <c r="DY21">
        <f>IF(SUM(Dissimilarity!DY24)&gt;0,1,IF(Dissimilarity!DY24="X",1,0))</f>
        <v>1</v>
      </c>
      <c r="DZ21">
        <f>IF(SUM(Dissimilarity!DZ24)&gt;0,1,IF(Dissimilarity!DZ24="X",1,0))</f>
        <v>1</v>
      </c>
      <c r="EA21">
        <f>IF(SUM(Dissimilarity!EA24)&gt;0,1,IF(Dissimilarity!EA24="X",1,0))</f>
        <v>1</v>
      </c>
      <c r="EB21">
        <f>IF(SUM(Dissimilarity!EB24)&gt;0,1,IF(Dissimilarity!EB24="X",1,0))</f>
        <v>0</v>
      </c>
      <c r="EC21">
        <f>IF(SUM(Dissimilarity!EC24)&gt;0,1,IF(Dissimilarity!EC24="X",1,0))</f>
        <v>1</v>
      </c>
      <c r="ED21">
        <f>IF(SUM(Dissimilarity!ED24)&gt;0,1,IF(Dissimilarity!ED24="X",1,0))</f>
        <v>0</v>
      </c>
      <c r="EE21">
        <f>IF(SUM(Dissimilarity!EE24)&gt;0,1,IF(Dissimilarity!EE24="X",1,0))</f>
        <v>1</v>
      </c>
      <c r="EF21">
        <f>IF(SUM(Dissimilarity!EF24)&gt;0,1,IF(Dissimilarity!EF24="X",1,0))</f>
        <v>0</v>
      </c>
      <c r="EG21">
        <f>IF(SUM(Dissimilarity!EG24)&gt;0,1,IF(Dissimilarity!EG24="X",1,0))</f>
        <v>0</v>
      </c>
      <c r="EH21">
        <f>IF(SUM(Dissimilarity!EH24)&gt;0,1,IF(Dissimilarity!EH24="X",1,0))</f>
        <v>0</v>
      </c>
      <c r="EI21">
        <f>IF(SUM(Dissimilarity!EI24)&gt;0,1,IF(Dissimilarity!EI24="X",1,0))</f>
        <v>1</v>
      </c>
      <c r="EJ21">
        <f>IF(SUM(Dissimilarity!EJ24)&gt;0,1,IF(Dissimilarity!EJ24="X",1,0))</f>
        <v>0</v>
      </c>
      <c r="EK21">
        <f>IF(SUM(Dissimilarity!EK24)&gt;0,1,IF(Dissimilarity!EK24="X",1,0))</f>
        <v>0</v>
      </c>
      <c r="EL21">
        <f>IF(SUM(Dissimilarity!EL24)&gt;0,1,IF(Dissimilarity!EL24="X",1,0))</f>
        <v>1</v>
      </c>
      <c r="EM21">
        <f>IF(SUM(Dissimilarity!EM24)&gt;0,1,IF(Dissimilarity!EM24="X",1,0))</f>
        <v>0</v>
      </c>
      <c r="EN21">
        <f>IF(SUM(Dissimilarity!EN24)&gt;0,1,IF(Dissimilarity!EN24="X",1,0))</f>
        <v>0</v>
      </c>
      <c r="EO21">
        <f>IF(SUM(Dissimilarity!EO24)&gt;0,1,IF(Dissimilarity!EO24="X",1,0))</f>
        <v>1</v>
      </c>
      <c r="EP21">
        <f>IF(SUM(Dissimilarity!EP24)&gt;0,1,IF(Dissimilarity!EP24="X",1,0))</f>
        <v>0</v>
      </c>
      <c r="EQ21">
        <f>IF(SUM(Dissimilarity!EQ24)&gt;0,1,IF(Dissimilarity!EQ24="X",1,0))</f>
        <v>0</v>
      </c>
      <c r="ER21">
        <f>IF(SUM(Dissimilarity!ER24)&gt;0,1,IF(Dissimilarity!ER24="X",1,0))</f>
        <v>0</v>
      </c>
      <c r="ES21">
        <f>IF(SUM(Dissimilarity!ES24)&gt;0,1,IF(Dissimilarity!ES24="X",1,0))</f>
        <v>0</v>
      </c>
      <c r="ET21">
        <f>IF(SUM(Dissimilarity!ET24)&gt;0,1,IF(Dissimilarity!ET24="X",1,0))</f>
        <v>0</v>
      </c>
      <c r="EU21">
        <f>IF(SUM(Dissimilarity!EU24)&gt;0,1,IF(Dissimilarity!EU24="X",1,0))</f>
        <v>0</v>
      </c>
      <c r="EV21">
        <f>IF(SUM(Dissimilarity!EV24)&gt;0,1,IF(Dissimilarity!EV24="X",1,0))</f>
        <v>1</v>
      </c>
      <c r="EW21">
        <f>IF(SUM(Dissimilarity!EW24)&gt;0,1,IF(Dissimilarity!EW24="X",1,0))</f>
        <v>0</v>
      </c>
      <c r="EX21">
        <f>IF(SUM(Dissimilarity!EX24)&gt;0,1,IF(Dissimilarity!EX24="X",1,0))</f>
        <v>1</v>
      </c>
      <c r="EY21">
        <f>IF(SUM(Dissimilarity!EY24)&gt;0,1,IF(Dissimilarity!EY24="X",1,0))</f>
        <v>1</v>
      </c>
      <c r="EZ21">
        <f>IF(SUM(Dissimilarity!EZ24)&gt;0,1,IF(Dissimilarity!EZ24="X",1,0))</f>
        <v>1</v>
      </c>
      <c r="FA21">
        <f>IF(SUM(Dissimilarity!FA24)&gt;0,1,IF(Dissimilarity!FA24="X",1,0))</f>
        <v>1</v>
      </c>
      <c r="FB21">
        <f>IF(SUM(Dissimilarity!FB24)&gt;0,1,IF(Dissimilarity!FB24="X",1,0))</f>
        <v>0</v>
      </c>
      <c r="FC21">
        <f>IF(SUM(Dissimilarity!FC24)&gt;0,1,IF(Dissimilarity!FC24="X",1,0))</f>
        <v>1</v>
      </c>
      <c r="FD21">
        <f>IF(SUM(Dissimilarity!FD24)&gt;0,1,IF(Dissimilarity!FD24="X",1,0))</f>
        <v>1</v>
      </c>
      <c r="FE21">
        <f>IF(SUM(Dissimilarity!FE24)&gt;0,1,IF(Dissimilarity!FE24="X",1,0))</f>
        <v>0</v>
      </c>
      <c r="FF21">
        <f>IF(SUM(Dissimilarity!FF24)&gt;0,1,IF(Dissimilarity!FF24="X",1,0))</f>
        <v>1</v>
      </c>
      <c r="FG21">
        <f>IF(SUM(Dissimilarity!FG24)&gt;0,1,IF(Dissimilarity!FG24="X",1,0))</f>
        <v>1</v>
      </c>
      <c r="FH21">
        <f>IF(SUM(Dissimilarity!FH24)&gt;0,1,IF(Dissimilarity!FH24="X",1,0))</f>
        <v>1</v>
      </c>
      <c r="FI21">
        <f>IF(SUM(Dissimilarity!FI24)&gt;0,1,IF(Dissimilarity!FI24="X",1,0))</f>
        <v>1</v>
      </c>
      <c r="FJ21">
        <f>IF(SUM(Dissimilarity!FJ24)&gt;0,1,IF(Dissimilarity!FJ24="X",1,0))</f>
        <v>1</v>
      </c>
      <c r="FK21">
        <f>IF(SUM(Dissimilarity!FK24)&gt;0,1,IF(Dissimilarity!FK24="X",1,0))</f>
        <v>1</v>
      </c>
      <c r="FL21">
        <f>IF(SUM(Dissimilarity!FL24)&gt;0,1,IF(Dissimilarity!FL24="X",1,0))</f>
        <v>1</v>
      </c>
      <c r="FM21">
        <f>IF(SUM(Dissimilarity!FM24)&gt;0,1,IF(Dissimilarity!FM24="X",1,0))</f>
        <v>1</v>
      </c>
      <c r="FN21">
        <f>IF(SUM(Dissimilarity!FN24)&gt;0,1,IF(Dissimilarity!FN24="X",1,0))</f>
        <v>1</v>
      </c>
      <c r="FO21">
        <f>IF(SUM(Dissimilarity!FO24)&gt;0,1,IF(Dissimilarity!FO24="X",1,0))</f>
        <v>1</v>
      </c>
      <c r="FP21">
        <f>IF(SUM(Dissimilarity!FP24)&gt;0,1,IF(Dissimilarity!FP24="X",1,0))</f>
        <v>1</v>
      </c>
      <c r="FQ21">
        <f>IF(SUM(Dissimilarity!FQ24)&gt;0,1,IF(Dissimilarity!FQ24="X",1,0))</f>
        <v>1</v>
      </c>
      <c r="FR21">
        <f>IF(SUM(Dissimilarity!FR24)&gt;0,1,IF(Dissimilarity!FR24="X",1,0))</f>
        <v>1</v>
      </c>
      <c r="FS21">
        <f>IF(SUM(Dissimilarity!FS24)&gt;0,1,IF(Dissimilarity!FS24="X",1,0))</f>
        <v>1</v>
      </c>
      <c r="FT21">
        <f>IF(SUM(Dissimilarity!FT24)&gt;0,1,IF(Dissimilarity!FT24="X",1,0))</f>
        <v>1</v>
      </c>
      <c r="FU21">
        <f>IF(SUM(Dissimilarity!FU24)&gt;0,1,IF(Dissimilarity!FU24="X",1,0))</f>
        <v>1</v>
      </c>
      <c r="FV21">
        <f>IF(SUM(Dissimilarity!FV24)&gt;0,1,IF(Dissimilarity!FV24="X",1,0))</f>
        <v>1</v>
      </c>
      <c r="FW21">
        <f>IF(SUM(Dissimilarity!FW24)&gt;0,1,IF(Dissimilarity!FW24="X",1,0))</f>
        <v>1</v>
      </c>
      <c r="FX21">
        <f>IF(SUM(Dissimilarity!FX24)&gt;0,1,IF(Dissimilarity!FX24="X",1,0))</f>
        <v>0</v>
      </c>
      <c r="FY21">
        <f>IF(SUM(Dissimilarity!FY24)&gt;0,1,IF(Dissimilarity!FY24="X",1,0))</f>
        <v>1</v>
      </c>
      <c r="FZ21">
        <f>IF(SUM(Dissimilarity!FZ24)&gt;0,1,IF(Dissimilarity!FZ24="X",1,0))</f>
        <v>0</v>
      </c>
      <c r="GA21">
        <f>IF(SUM(Dissimilarity!GA24)&gt;0,1,IF(Dissimilarity!GA24="X",1,0))</f>
        <v>0</v>
      </c>
      <c r="GB21">
        <f>IF(SUM(Dissimilarity!GB24)&gt;0,1,IF(Dissimilarity!GB24="X",1,0))</f>
        <v>0</v>
      </c>
      <c r="GC21">
        <f>IF(SUM(Dissimilarity!GC24)&gt;0,1,IF(Dissimilarity!GC24="X",1,0))</f>
        <v>1</v>
      </c>
      <c r="GD21">
        <f>IF(SUM(Dissimilarity!GD24)&gt;0,1,IF(Dissimilarity!GD24="X",1,0))</f>
        <v>1</v>
      </c>
      <c r="GE21">
        <f>IF(SUM(Dissimilarity!GE24)&gt;0,1,IF(Dissimilarity!GE24="X",1,0))</f>
        <v>1</v>
      </c>
      <c r="GF21">
        <f>IF(SUM(Dissimilarity!GF24)&gt;0,1,IF(Dissimilarity!GF24="X",1,0))</f>
        <v>1</v>
      </c>
      <c r="GG21">
        <f>IF(SUM(Dissimilarity!GG24)&gt;0,1,IF(Dissimilarity!GG24="X",1,0))</f>
        <v>1</v>
      </c>
      <c r="GH21">
        <f>IF(SUM(Dissimilarity!GH24)&gt;0,1,IF(Dissimilarity!GH24="X",1,0))</f>
        <v>0</v>
      </c>
      <c r="GI21">
        <f>IF(SUM(Dissimilarity!GI24)&gt;0,1,IF(Dissimilarity!GI24="X",1,0))</f>
        <v>1</v>
      </c>
      <c r="GJ21">
        <f>IF(SUM(Dissimilarity!GJ24)&gt;0,1,IF(Dissimilarity!GJ24="X",1,0))</f>
        <v>0</v>
      </c>
      <c r="GK21">
        <f>IF(SUM(Dissimilarity!GK24)&gt;0,1,IF(Dissimilarity!GK24="X",1,0))</f>
        <v>1</v>
      </c>
      <c r="GL21">
        <f>IF(SUM(Dissimilarity!GL24)&gt;0,1,IF(Dissimilarity!GL24="X",1,0))</f>
        <v>1</v>
      </c>
      <c r="GM21">
        <f>IF(SUM(Dissimilarity!GM24)&gt;0,1,IF(Dissimilarity!GM24="X",1,0))</f>
        <v>1</v>
      </c>
      <c r="GN21">
        <f>IF(SUM(Dissimilarity!GN24)&gt;0,1,IF(Dissimilarity!GN24="X",1,0))</f>
        <v>1</v>
      </c>
      <c r="GO21">
        <f>IF(SUM(Dissimilarity!GO24)&gt;0,1,IF(Dissimilarity!GO24="X",1,0))</f>
        <v>1</v>
      </c>
      <c r="GP21">
        <f>IF(SUM(Dissimilarity!GP24)&gt;0,1,IF(Dissimilarity!GP24="X",1,0))</f>
        <v>1</v>
      </c>
      <c r="GQ21">
        <f>IF(SUM(Dissimilarity!GQ24)&gt;0,1,IF(Dissimilarity!GQ24="X",1,0))</f>
        <v>1</v>
      </c>
      <c r="GR21">
        <f>IF(SUM(Dissimilarity!GR24)&gt;0,1,IF(Dissimilarity!GR24="X",1,0))</f>
        <v>1</v>
      </c>
      <c r="GS21">
        <f>IF(SUM(Dissimilarity!GS24)&gt;0,1,IF(Dissimilarity!GS24="X",1,0))</f>
        <v>1</v>
      </c>
      <c r="GT21">
        <f>IF(SUM(Dissimilarity!GT24)&gt;0,1,IF(Dissimilarity!GT24="X",1,0))</f>
        <v>1</v>
      </c>
      <c r="GU21">
        <f>IF(SUM(Dissimilarity!GU24)&gt;0,1,IF(Dissimilarity!GU24="X",1,0))</f>
        <v>1</v>
      </c>
      <c r="GV21">
        <f>IF(SUM(Dissimilarity!GV24)&gt;0,1,IF(Dissimilarity!GV24="X",1,0))</f>
        <v>1</v>
      </c>
      <c r="GW21">
        <f>IF(SUM(Dissimilarity!GW24)&gt;0,1,IF(Dissimilarity!GW24="X",1,0))</f>
        <v>1</v>
      </c>
      <c r="GX21">
        <f>IF(SUM(Dissimilarity!GX24)&gt;0,1,IF(Dissimilarity!GX24="X",1,0))</f>
        <v>1</v>
      </c>
      <c r="GY21">
        <f>IF(SUM(Dissimilarity!GY24)&gt;0,1,IF(Dissimilarity!GY24="X",1,0))</f>
        <v>1</v>
      </c>
      <c r="GZ21">
        <f>IF(SUM(Dissimilarity!GZ24)&gt;0,1,IF(Dissimilarity!GZ24="X",1,0))</f>
        <v>1</v>
      </c>
      <c r="HA21">
        <f>IF(SUM(Dissimilarity!HA24)&gt;0,1,IF(Dissimilarity!HA24="X",1,0))</f>
        <v>1</v>
      </c>
      <c r="HB21">
        <f>IF(SUM(Dissimilarity!HB24)&gt;0,1,IF(Dissimilarity!HB24="X",1,0))</f>
        <v>1</v>
      </c>
      <c r="HC21">
        <f>IF(SUM(Dissimilarity!HC24)&gt;0,1,IF(Dissimilarity!HC24="X",1,0))</f>
        <v>1</v>
      </c>
      <c r="HD21">
        <f>IF(SUM(Dissimilarity!HD24)&gt;0,1,IF(Dissimilarity!HD24="X",1,0))</f>
        <v>1</v>
      </c>
      <c r="HE21">
        <f>IF(SUM(Dissimilarity!HE24)&gt;0,1,IF(Dissimilarity!HE24="X",1,0))</f>
        <v>0</v>
      </c>
      <c r="HF21">
        <f>IF(SUM(Dissimilarity!HF24)&gt;0,1,IF(Dissimilarity!HF24="X",1,0))</f>
        <v>0</v>
      </c>
      <c r="HG21">
        <f>IF(SUM(Dissimilarity!HG24)&gt;0,1,IF(Dissimilarity!HG24="X",1,0))</f>
        <v>0</v>
      </c>
      <c r="HH21">
        <f>IF(SUM(Dissimilarity!HH24)&gt;0,1,IF(Dissimilarity!HH24="X",1,0))</f>
        <v>1</v>
      </c>
      <c r="HI21">
        <f>IF(SUM(Dissimilarity!HI24)&gt;0,1,IF(Dissimilarity!HI24="X",1,0))</f>
        <v>1</v>
      </c>
      <c r="HJ21">
        <f>IF(SUM(Dissimilarity!HJ24)&gt;0,1,IF(Dissimilarity!HJ24="X",1,0))</f>
        <v>1</v>
      </c>
      <c r="HK21">
        <f>IF(SUM(Dissimilarity!HK24)&gt;0,1,IF(Dissimilarity!HK24="X",1,0))</f>
        <v>0</v>
      </c>
      <c r="HL21">
        <f>IF(SUM(Dissimilarity!HL24)&gt;0,1,IF(Dissimilarity!HL24="X",1,0))</f>
        <v>1</v>
      </c>
      <c r="HM21">
        <f>IF(SUM(Dissimilarity!HM24)&gt;0,1,IF(Dissimilarity!HM24="X",1,0))</f>
        <v>1</v>
      </c>
      <c r="HN21">
        <f>IF(SUM(Dissimilarity!HN24)&gt;0,1,IF(Dissimilarity!HN24="X",1,0))</f>
        <v>1</v>
      </c>
      <c r="HO21">
        <f>IF(SUM(Dissimilarity!HO24)&gt;0,1,IF(Dissimilarity!HO24="X",1,0))</f>
        <v>1</v>
      </c>
      <c r="HP21">
        <f>IF(SUM(Dissimilarity!HP24)&gt;0,1,IF(Dissimilarity!HP24="X",1,0))</f>
        <v>1</v>
      </c>
      <c r="HQ21">
        <f>IF(SUM(Dissimilarity!HQ24)&gt;0,1,IF(Dissimilarity!HQ24="X",1,0))</f>
        <v>1</v>
      </c>
      <c r="HR21">
        <f>IF(SUM(Dissimilarity!HR24)&gt;0,1,IF(Dissimilarity!HR24="X",1,0))</f>
        <v>1</v>
      </c>
      <c r="HS21">
        <f>IF(SUM(Dissimilarity!HS24)&gt;0,1,IF(Dissimilarity!HS24="X",1,0))</f>
        <v>1</v>
      </c>
      <c r="HT21">
        <f>IF(SUM(Dissimilarity!HT24)&gt;0,1,IF(Dissimilarity!HT24="X",1,0))</f>
        <v>1</v>
      </c>
      <c r="HU21">
        <f>IF(SUM(Dissimilarity!HU24)&gt;0,1,IF(Dissimilarity!HU24="X",1,0))</f>
        <v>1</v>
      </c>
      <c r="HV21">
        <f>IF(SUM(Dissimilarity!HV24)&gt;0,1,IF(Dissimilarity!HV24="X",1,0))</f>
        <v>1</v>
      </c>
      <c r="HW21">
        <f>IF(SUM(Dissimilarity!HW24)&gt;0,1,IF(Dissimilarity!HW24="X",1,0))</f>
        <v>1</v>
      </c>
      <c r="HX21">
        <f>IF(SUM(Dissimilarity!HX24)&gt;0,1,IF(Dissimilarity!HX24="X",1,0))</f>
        <v>1</v>
      </c>
      <c r="HY21">
        <f>IF(SUM(Dissimilarity!HY24)&gt;0,1,IF(Dissimilarity!HY24="X",1,0))</f>
        <v>1</v>
      </c>
      <c r="HZ21">
        <f>IF(SUM(Dissimilarity!HZ24)&gt;0,1,IF(Dissimilarity!HZ24="X",1,0))</f>
        <v>1</v>
      </c>
      <c r="IA21">
        <f>IF(SUM(Dissimilarity!IA24)&gt;0,1,IF(Dissimilarity!IA24="X",1,0))</f>
        <v>1</v>
      </c>
      <c r="IB21">
        <f>IF(SUM(Dissimilarity!IB24)&gt;0,1,IF(Dissimilarity!IB24="X",1,0))</f>
        <v>1</v>
      </c>
      <c r="IC21">
        <f>IF(SUM(Dissimilarity!IC24)&gt;0,1,IF(Dissimilarity!IC24="X",1,0))</f>
        <v>0</v>
      </c>
      <c r="ID21">
        <f>IF(SUM(Dissimilarity!ID24)&gt;0,1,IF(Dissimilarity!ID24="X",1,0))</f>
        <v>1</v>
      </c>
      <c r="IE21">
        <f>IF(SUM(Dissimilarity!IE24)&gt;0,1,IF(Dissimilarity!IE24="X",1,0))</f>
        <v>1</v>
      </c>
      <c r="IF21">
        <f>IF(SUM(Dissimilarity!IF24)&gt;0,1,IF(Dissimilarity!IF24="X",1,0))</f>
        <v>1</v>
      </c>
      <c r="IG21">
        <f>IF(SUM(Dissimilarity!IG24)&gt;0,1,IF(Dissimilarity!IG24="X",1,0))</f>
        <v>0</v>
      </c>
      <c r="IH21">
        <f>IF(SUM(Dissimilarity!IH24)&gt;0,1,IF(Dissimilarity!IH24="X",1,0))</f>
        <v>1</v>
      </c>
      <c r="II21">
        <f>IF(SUM(Dissimilarity!II24)&gt;0,1,IF(Dissimilarity!II24="X",1,0))</f>
        <v>1</v>
      </c>
      <c r="IJ21">
        <f>IF(SUM(Dissimilarity!IJ24)&gt;0,1,IF(Dissimilarity!IJ24="X",1,0))</f>
        <v>0</v>
      </c>
      <c r="IK21">
        <f>IF(SUM(Dissimilarity!IK24)&gt;0,1,IF(Dissimilarity!IK24="X",1,0))</f>
        <v>0</v>
      </c>
      <c r="IL21">
        <f>IF(SUM(Dissimilarity!IL24)&gt;0,1,IF(Dissimilarity!IL24="X",1,0))</f>
        <v>0</v>
      </c>
      <c r="IM21">
        <f>IF(SUM(Dissimilarity!IM24)&gt;0,1,IF(Dissimilarity!IM24="X",1,0))</f>
        <v>0</v>
      </c>
      <c r="IN21">
        <f>IF(SUM(Dissimilarity!IN24)&gt;0,1,IF(Dissimilarity!IN24="X",1,0))</f>
        <v>1</v>
      </c>
      <c r="IO21">
        <f>IF(SUM(Dissimilarity!IO24)&gt;0,1,IF(Dissimilarity!IO24="X",1,0))</f>
        <v>0</v>
      </c>
      <c r="IP21">
        <f>IF(SUM(Dissimilarity!IP24)&gt;0,1,IF(Dissimilarity!IP24="X",1,0))</f>
        <v>1</v>
      </c>
      <c r="IQ21">
        <f>IF(SUM(Dissimilarity!IQ24)&gt;0,1,IF(Dissimilarity!IQ24="X",1,0))</f>
        <v>0</v>
      </c>
      <c r="IR21">
        <f>IF(SUM(Dissimilarity!IR24)&gt;0,1,IF(Dissimilarity!IR24="X",1,0))</f>
        <v>1</v>
      </c>
      <c r="IS21">
        <f>IF(SUM(Dissimilarity!IS24)&gt;0,1,IF(Dissimilarity!IS24="X",1,0))</f>
        <v>0</v>
      </c>
      <c r="IT21">
        <f>IF(SUM(Dissimilarity!IT24)&gt;0,1,IF(Dissimilarity!IT24="X",1,0))</f>
        <v>1</v>
      </c>
      <c r="IU21">
        <f>IF(SUM(Dissimilarity!IU24)&gt;0,1,IF(Dissimilarity!IU24="X",1,0))</f>
        <v>1</v>
      </c>
      <c r="IV21">
        <f>IF(SUM(Dissimilarity!IV24)&gt;0,1,IF(Dissimilarity!IV24="X",1,0))</f>
        <v>0</v>
      </c>
      <c r="IW21">
        <f>IF(SUM(Dissimilarity!IW24)&gt;0,1,IF(Dissimilarity!IW24="X",1,0))</f>
        <v>1</v>
      </c>
      <c r="IX21">
        <f>IF(SUM(Dissimilarity!IX24)&gt;0,1,IF(Dissimilarity!IX24="X",1,0))</f>
        <v>1</v>
      </c>
      <c r="IY21">
        <f>IF(SUM(Dissimilarity!IY24)&gt;0,1,IF(Dissimilarity!IY24="X",1,0))</f>
        <v>0</v>
      </c>
      <c r="IZ21">
        <f>IF(SUM(Dissimilarity!IZ24)&gt;0,1,IF(Dissimilarity!IZ24="X",1,0))</f>
        <v>0</v>
      </c>
      <c r="JA21">
        <f>IF(SUM(Dissimilarity!JA24)&gt;0,1,IF(Dissimilarity!JA24="X",1,0))</f>
        <v>0</v>
      </c>
      <c r="JB21">
        <f>IF(SUM(Dissimilarity!JB24)&gt;0,1,IF(Dissimilarity!JB24="X",1,0))</f>
        <v>1</v>
      </c>
      <c r="JC21">
        <f>IF(SUM(Dissimilarity!JC24)&gt;0,1,IF(Dissimilarity!JC24="X",1,0))</f>
        <v>1</v>
      </c>
      <c r="JD21">
        <f>IF(SUM(Dissimilarity!JD24)&gt;0,1,IF(Dissimilarity!JD24="X",1,0))</f>
        <v>0</v>
      </c>
      <c r="JE21">
        <f>IF(SUM(Dissimilarity!JE24)&gt;0,1,IF(Dissimilarity!JE24="X",1,0))</f>
        <v>1</v>
      </c>
      <c r="JF21">
        <f>IF(SUM(Dissimilarity!JF24)&gt;0,1,IF(Dissimilarity!JF24="X",1,0))</f>
        <v>1</v>
      </c>
      <c r="JG21">
        <f>IF(SUM(Dissimilarity!JG24)&gt;0,1,IF(Dissimilarity!JG24="X",1,0))</f>
        <v>0</v>
      </c>
      <c r="JH21">
        <f>IF(SUM(Dissimilarity!JH24)&gt;0,1,IF(Dissimilarity!JH24="X",1,0))</f>
        <v>0</v>
      </c>
      <c r="JI21">
        <f>IF(SUM(Dissimilarity!JI24)&gt;0,1,IF(Dissimilarity!JI24="X",1,0))</f>
        <v>1</v>
      </c>
      <c r="JJ21">
        <f>IF(SUM(Dissimilarity!JJ24)&gt;0,1,IF(Dissimilarity!JJ24="X",1,0))</f>
        <v>1</v>
      </c>
      <c r="JK21">
        <f>IF(SUM(Dissimilarity!JK24)&gt;0,1,IF(Dissimilarity!JK24="X",1,0))</f>
        <v>1</v>
      </c>
      <c r="JL21">
        <f>IF(SUM(Dissimilarity!JL24)&gt;0,1,IF(Dissimilarity!JL24="X",1,0))</f>
        <v>0</v>
      </c>
      <c r="JM21">
        <f>IF(SUM(Dissimilarity!JM24)&gt;0,1,IF(Dissimilarity!JM24="X",1,0))</f>
        <v>0</v>
      </c>
      <c r="JN21">
        <f>IF(SUM(Dissimilarity!JN24)&gt;0,1,IF(Dissimilarity!JN24="X",1,0))</f>
        <v>1</v>
      </c>
      <c r="JO21">
        <f>IF(SUM(Dissimilarity!JO24)&gt;0,1,IF(Dissimilarity!JO24="X",1,0))</f>
        <v>1</v>
      </c>
      <c r="JP21">
        <f>IF(SUM(Dissimilarity!JP24)&gt;0,1,IF(Dissimilarity!JP24="X",1,0))</f>
        <v>1</v>
      </c>
      <c r="JQ21">
        <f>IF(SUM(Dissimilarity!JQ24)&gt;0,1,IF(Dissimilarity!JQ24="X",1,0))</f>
        <v>0</v>
      </c>
      <c r="JR21">
        <f>IF(SUM(Dissimilarity!JR24)&gt;0,1,IF(Dissimilarity!JR24="X",1,0))</f>
        <v>1</v>
      </c>
      <c r="JS21">
        <f>IF(SUM(Dissimilarity!JS24)&gt;0,1,IF(Dissimilarity!JS24="X",1,0))</f>
        <v>1</v>
      </c>
      <c r="JT21">
        <f>IF(SUM(Dissimilarity!JT24)&gt;0,1,IF(Dissimilarity!JT24="X",1,0))</f>
        <v>1</v>
      </c>
      <c r="JU21">
        <f>IF(SUM(Dissimilarity!JU24)&gt;0,1,IF(Dissimilarity!JU24="X",1,0))</f>
        <v>0</v>
      </c>
      <c r="JV21">
        <f>IF(SUM(Dissimilarity!JV24)&gt;0,1,IF(Dissimilarity!JV24="X",1,0))</f>
        <v>1</v>
      </c>
      <c r="JW21">
        <f>IF(SUM(Dissimilarity!JW24)&gt;0,1,IF(Dissimilarity!JW24="X",1,0))</f>
        <v>1</v>
      </c>
      <c r="JX21">
        <f>IF(SUM(Dissimilarity!JX24)&gt;0,1,IF(Dissimilarity!JX24="X",1,0))</f>
        <v>1</v>
      </c>
      <c r="JY21">
        <f>IF(SUM(Dissimilarity!JY24)&gt;0,1,IF(Dissimilarity!JY24="X",1,0))</f>
        <v>1</v>
      </c>
      <c r="JZ21">
        <f>IF(SUM(Dissimilarity!JZ24)&gt;0,1,IF(Dissimilarity!JZ24="X",1,0))</f>
        <v>0</v>
      </c>
      <c r="KA21">
        <f>IF(SUM(Dissimilarity!KA24)&gt;0,1,IF(Dissimilarity!KA24="X",1,0))</f>
        <v>1</v>
      </c>
      <c r="KB21">
        <f>IF(SUM(Dissimilarity!KB24)&gt;0,1,IF(Dissimilarity!KB24="X",1,0))</f>
        <v>1</v>
      </c>
      <c r="KC21">
        <f>IF(SUM(Dissimilarity!KC24)&gt;0,1,IF(Dissimilarity!KC24="X",1,0))</f>
        <v>0</v>
      </c>
      <c r="KD21">
        <f>IF(SUM(Dissimilarity!KD24)&gt;0,1,IF(Dissimilarity!KD24="X",1,0))</f>
        <v>1</v>
      </c>
      <c r="KE21">
        <f>IF(SUM(Dissimilarity!KE24)&gt;0,1,IF(Dissimilarity!KE24="X",1,0))</f>
        <v>1</v>
      </c>
      <c r="KF21">
        <f>IF(SUM(Dissimilarity!KF24)&gt;0,1,IF(Dissimilarity!KF24="X",1,0))</f>
        <v>1</v>
      </c>
      <c r="KG21">
        <f>IF(SUM(Dissimilarity!KG24)&gt;0,1,IF(Dissimilarity!KG24="X",1,0))</f>
        <v>0</v>
      </c>
      <c r="KH21">
        <f>IF(SUM(Dissimilarity!KH24)&gt;0,1,IF(Dissimilarity!KH24="X",1,0))</f>
        <v>0</v>
      </c>
      <c r="KI21">
        <f>IF(SUM(Dissimilarity!KI24)&gt;0,1,IF(Dissimilarity!KI24="X",1,0))</f>
        <v>0</v>
      </c>
      <c r="KJ21">
        <f>IF(SUM(Dissimilarity!KJ24)&gt;0,1,IF(Dissimilarity!KJ24="X",1,0))</f>
        <v>0</v>
      </c>
      <c r="KK21">
        <f>IF(SUM(Dissimilarity!KK24)&gt;0,1,IF(Dissimilarity!KK24="X",1,0))</f>
        <v>1</v>
      </c>
      <c r="KL21">
        <f>IF(SUM(Dissimilarity!KL24)&gt;0,1,IF(Dissimilarity!KL24="X",1,0))</f>
        <v>0</v>
      </c>
      <c r="KM21">
        <f>IF(SUM(Dissimilarity!KM24)&gt;0,1,IF(Dissimilarity!KM24="X",1,0))</f>
        <v>0</v>
      </c>
      <c r="KN21">
        <f>IF(SUM(Dissimilarity!KN24)&gt;0,1,IF(Dissimilarity!KN24="X",1,0))</f>
        <v>1</v>
      </c>
      <c r="KO21">
        <f>IF(SUM(Dissimilarity!KO24)&gt;0,1,IF(Dissimilarity!KO24="X",1,0))</f>
        <v>1</v>
      </c>
      <c r="KP21">
        <f>IF(SUM(Dissimilarity!KP24)&gt;0,1,IF(Dissimilarity!KP24="X",1,0))</f>
        <v>0</v>
      </c>
      <c r="KQ21">
        <f>IF(SUM(Dissimilarity!KQ24)&gt;0,1,IF(Dissimilarity!KQ24="X",1,0))</f>
        <v>0</v>
      </c>
      <c r="KR21">
        <f>IF(SUM(Dissimilarity!KR24)&gt;0,1,IF(Dissimilarity!KR24="X",1,0))</f>
        <v>1</v>
      </c>
      <c r="KS21">
        <f>IF(SUM(Dissimilarity!KS24)&gt;0,1,IF(Dissimilarity!KS24="X",1,0))</f>
        <v>0</v>
      </c>
      <c r="KT21">
        <f>IF(SUM(Dissimilarity!KT24)&gt;0,1,IF(Dissimilarity!KT24="X",1,0))</f>
        <v>0</v>
      </c>
      <c r="KU21">
        <f>IF(SUM(Dissimilarity!KU24)&gt;0,1,IF(Dissimilarity!KU24="X",1,0))</f>
        <v>1</v>
      </c>
      <c r="KV21">
        <f>IF(SUM(Dissimilarity!KV24)&gt;0,1,IF(Dissimilarity!KV24="X",1,0))</f>
        <v>0</v>
      </c>
      <c r="KW21">
        <f>IF(SUM(Dissimilarity!KW24)&gt;0,1,IF(Dissimilarity!KW24="X",1,0))</f>
        <v>1</v>
      </c>
      <c r="KX21">
        <f>IF(SUM(Dissimilarity!KX24)&gt;0,1,IF(Dissimilarity!KX24="X",1,0))</f>
        <v>1</v>
      </c>
      <c r="KY21">
        <f>IF(SUM(Dissimilarity!KY24)&gt;0,1,IF(Dissimilarity!KY24="X",1,0))</f>
        <v>0</v>
      </c>
      <c r="KZ21">
        <f>IF(SUM(Dissimilarity!KZ24)&gt;0,1,IF(Dissimilarity!KZ24="X",1,0))</f>
        <v>0</v>
      </c>
      <c r="LA21">
        <f>IF(SUM(Dissimilarity!LA24)&gt;0,1,IF(Dissimilarity!LA24="X",1,0))</f>
        <v>0</v>
      </c>
      <c r="LB21">
        <f>IF(SUM(Dissimilarity!LB24)&gt;0,1,IF(Dissimilarity!LB24="X",1,0))</f>
        <v>0</v>
      </c>
      <c r="LC21">
        <f>IF(SUM(Dissimilarity!LC24)&gt;0,1,IF(Dissimilarity!LC24="X",1,0))</f>
        <v>1</v>
      </c>
      <c r="LD21">
        <f>IF(SUM(Dissimilarity!LD24)&gt;0,1,IF(Dissimilarity!LD24="X",1,0))</f>
        <v>0</v>
      </c>
      <c r="LE21">
        <f>IF(SUM(Dissimilarity!LE24)&gt;0,1,IF(Dissimilarity!LE24="X",1,0))</f>
        <v>0</v>
      </c>
      <c r="LF21">
        <f>IF(SUM(Dissimilarity!LF24)&gt;0,1,IF(Dissimilarity!LF24="X",1,0))</f>
        <v>1</v>
      </c>
      <c r="LG21">
        <f>IF(SUM(Dissimilarity!LG24)&gt;0,1,IF(Dissimilarity!LG24="X",1,0))</f>
        <v>1</v>
      </c>
      <c r="LH21">
        <f>IF(SUM(Dissimilarity!LH24)&gt;0,1,IF(Dissimilarity!LH24="X",1,0))</f>
        <v>1</v>
      </c>
      <c r="LI21">
        <f>IF(SUM(Dissimilarity!LI24)&gt;0,1,IF(Dissimilarity!LI24="X",1,0))</f>
        <v>1</v>
      </c>
      <c r="LJ21">
        <f>IF(SUM(Dissimilarity!LJ24)&gt;0,1,IF(Dissimilarity!LJ24="X",1,0))</f>
        <v>0</v>
      </c>
      <c r="LK21">
        <f>IF(SUM(Dissimilarity!LK24)&gt;0,1,IF(Dissimilarity!LK24="X",1,0))</f>
        <v>1</v>
      </c>
      <c r="LL21">
        <f>IF(SUM(Dissimilarity!LL24)&gt;0,1,IF(Dissimilarity!LL24="X",1,0))</f>
        <v>1</v>
      </c>
      <c r="LM21">
        <f>IF(SUM(Dissimilarity!LM24)&gt;0,1,IF(Dissimilarity!LM24="X",1,0))</f>
        <v>1</v>
      </c>
      <c r="LN21">
        <f>IF(SUM(Dissimilarity!LN24)&gt;0,1,IF(Dissimilarity!LN24="X",1,0))</f>
        <v>0</v>
      </c>
      <c r="LO21">
        <f>IF(SUM(Dissimilarity!LO24)&gt;0,1,IF(Dissimilarity!LO24="X",1,0))</f>
        <v>1</v>
      </c>
      <c r="LP21">
        <f>IF(SUM(Dissimilarity!LP24)&gt;0,1,IF(Dissimilarity!LP24="X",1,0))</f>
        <v>1</v>
      </c>
      <c r="LQ21">
        <f>IF(SUM(Dissimilarity!LQ24)&gt;0,1,IF(Dissimilarity!LQ24="X",1,0))</f>
        <v>0</v>
      </c>
      <c r="LR21">
        <f>IF(SUM(Dissimilarity!LR24)&gt;0,1,IF(Dissimilarity!LR24="X",1,0))</f>
        <v>1</v>
      </c>
      <c r="LS21">
        <f>IF(SUM(Dissimilarity!LS24)&gt;0,1,IF(Dissimilarity!LS24="X",1,0))</f>
        <v>1</v>
      </c>
      <c r="LT21">
        <f>IF(SUM(Dissimilarity!LT24)&gt;0,1,IF(Dissimilarity!LT24="X",1,0))</f>
        <v>0</v>
      </c>
      <c r="LU21">
        <f>IF(SUM(Dissimilarity!LU24)&gt;0,1,IF(Dissimilarity!LU24="X",1,0))</f>
        <v>0</v>
      </c>
      <c r="LV21">
        <f>IF(SUM(Dissimilarity!LV24)&gt;0,1,IF(Dissimilarity!LV24="X",1,0))</f>
        <v>1</v>
      </c>
      <c r="LW21">
        <f>IF(SUM(Dissimilarity!LW24)&gt;0,1,IF(Dissimilarity!LW24="X",1,0))</f>
        <v>1</v>
      </c>
      <c r="LX21">
        <f>IF(SUM(Dissimilarity!LX24)&gt;0,1,IF(Dissimilarity!LX24="X",1,0))</f>
        <v>0</v>
      </c>
      <c r="LY21">
        <f>IF(SUM(Dissimilarity!LY24)&gt;0,1,IF(Dissimilarity!LY24="X",1,0))</f>
        <v>0</v>
      </c>
      <c r="LZ21">
        <f>IF(SUM(Dissimilarity!LZ24)&gt;0,1,IF(Dissimilarity!LZ24="X",1,0))</f>
        <v>0</v>
      </c>
      <c r="MA21">
        <f>IF(SUM(Dissimilarity!MA24)&gt;0,1,IF(Dissimilarity!MA24="X",1,0))</f>
        <v>1</v>
      </c>
      <c r="MB21">
        <f>IF(SUM(Dissimilarity!MB24)&gt;0,1,IF(Dissimilarity!MB24="X",1,0))</f>
        <v>1</v>
      </c>
      <c r="MC21">
        <f>IF(SUM(Dissimilarity!MC24)&gt;0,1,IF(Dissimilarity!MC24="X",1,0))</f>
        <v>0</v>
      </c>
      <c r="MD21">
        <f>IF(SUM(Dissimilarity!MD24)&gt;0,1,IF(Dissimilarity!MD24="X",1,0))</f>
        <v>1</v>
      </c>
      <c r="ME21">
        <f>IF(SUM(Dissimilarity!ME24)&gt;0,1,IF(Dissimilarity!ME24="X",1,0))</f>
        <v>0</v>
      </c>
      <c r="MF21">
        <f>IF(SUM(Dissimilarity!MF24)&gt;0,1,IF(Dissimilarity!MF24="X",1,0))</f>
        <v>1</v>
      </c>
      <c r="MG21">
        <f>IF(SUM(Dissimilarity!MG24)&gt;0,1,IF(Dissimilarity!MG24="X",1,0))</f>
        <v>1</v>
      </c>
      <c r="MH21">
        <f>IF(SUM(Dissimilarity!MH24)&gt;0,1,IF(Dissimilarity!MH24="X",1,0))</f>
        <v>0</v>
      </c>
      <c r="MI21">
        <f>IF(SUM(Dissimilarity!MI24)&gt;0,1,IF(Dissimilarity!MI24="X",1,0))</f>
        <v>1</v>
      </c>
      <c r="MJ21">
        <f>IF(SUM(Dissimilarity!MJ24)&gt;0,1,IF(Dissimilarity!MJ24="X",1,0))</f>
        <v>0</v>
      </c>
      <c r="MK21">
        <f>IF(SUM(Dissimilarity!MK24)&gt;0,1,IF(Dissimilarity!MK24="X",1,0))</f>
        <v>1</v>
      </c>
      <c r="ML21">
        <f>IF(SUM(Dissimilarity!ML24)&gt;0,1,IF(Dissimilarity!ML24="X",1,0))</f>
        <v>1</v>
      </c>
      <c r="MM21">
        <f>IF(SUM(Dissimilarity!MM24)&gt;0,1,IF(Dissimilarity!MM24="X",1,0))</f>
        <v>0</v>
      </c>
      <c r="MN21">
        <f>IF(SUM(Dissimilarity!MN24)&gt;0,1,IF(Dissimilarity!MN24="X",1,0))</f>
        <v>0</v>
      </c>
      <c r="MO21">
        <f>IF(SUM(Dissimilarity!MO24)&gt;0,1,IF(Dissimilarity!MO24="X",1,0))</f>
        <v>1</v>
      </c>
      <c r="MP21">
        <f>IF(SUM(Dissimilarity!MP24)&gt;0,1,IF(Dissimilarity!MP24="X",1,0))</f>
        <v>0</v>
      </c>
      <c r="MQ21">
        <f>IF(SUM(Dissimilarity!MQ24)&gt;0,1,IF(Dissimilarity!MQ24="X",1,0))</f>
        <v>0</v>
      </c>
      <c r="MR21">
        <f>IF(SUM(Dissimilarity!MR24)&gt;0,1,IF(Dissimilarity!MR24="X",1,0))</f>
        <v>0</v>
      </c>
      <c r="MS21">
        <f>IF(SUM(Dissimilarity!MS24)&gt;0,1,IF(Dissimilarity!MS24="X",1,0))</f>
        <v>1</v>
      </c>
      <c r="MT21">
        <f>IF(SUM(Dissimilarity!MT24)&gt;0,1,IF(Dissimilarity!MT24="X",1,0))</f>
        <v>0</v>
      </c>
      <c r="MU21">
        <f>IF(SUM(Dissimilarity!MU24)&gt;0,1,IF(Dissimilarity!MU24="X",1,0))</f>
        <v>0</v>
      </c>
      <c r="MV21">
        <f>IF(SUM(Dissimilarity!MV24)&gt;0,1,IF(Dissimilarity!MV24="X",1,0))</f>
        <v>1</v>
      </c>
      <c r="MW21">
        <f>IF(SUM(Dissimilarity!MW24)&gt;0,1,IF(Dissimilarity!MW24="X",1,0))</f>
        <v>0</v>
      </c>
      <c r="MX21">
        <f>IF(SUM(Dissimilarity!MX24)&gt;0,1,IF(Dissimilarity!MX24="X",1,0))</f>
        <v>1</v>
      </c>
      <c r="MY21">
        <f>IF(SUM(Dissimilarity!MY24)&gt;0,1,IF(Dissimilarity!MY24="X",1,0))</f>
        <v>1</v>
      </c>
      <c r="MZ21">
        <f>IF(SUM(Dissimilarity!MZ24)&gt;0,1,IF(Dissimilarity!MZ24="X",1,0))</f>
        <v>1</v>
      </c>
      <c r="NA21">
        <f>IF(SUM(Dissimilarity!NA24)&gt;0,1,IF(Dissimilarity!NA24="X",1,0))</f>
        <v>0</v>
      </c>
      <c r="NB21">
        <f>IF(SUM(Dissimilarity!NB24)&gt;0,1,IF(Dissimilarity!NB24="X",1,0))</f>
        <v>1</v>
      </c>
      <c r="NC21">
        <f>IF(SUM(Dissimilarity!NC24)&gt;0,1,IF(Dissimilarity!NC24="X",1,0))</f>
        <v>1</v>
      </c>
      <c r="ND21">
        <f>IF(SUM(Dissimilarity!ND24)&gt;0,1,IF(Dissimilarity!ND24="X",1,0))</f>
        <v>0</v>
      </c>
      <c r="NE21">
        <f>IF(SUM(Dissimilarity!NE24)&gt;0,1,IF(Dissimilarity!NE24="X",1,0))</f>
        <v>0</v>
      </c>
      <c r="NF21">
        <f>IF(SUM(Dissimilarity!NF24)&gt;0,1,IF(Dissimilarity!NF24="X",1,0))</f>
        <v>1</v>
      </c>
      <c r="NG21">
        <f>IF(SUM(Dissimilarity!NG24)&gt;0,1,IF(Dissimilarity!NG24="X",1,0))</f>
        <v>0</v>
      </c>
      <c r="NH21">
        <f>IF(SUM(Dissimilarity!NH24)&gt;0,1,IF(Dissimilarity!NH24="X",1,0))</f>
        <v>1</v>
      </c>
      <c r="NI21">
        <f>IF(SUM(Dissimilarity!NI24)&gt;0,1,IF(Dissimilarity!NI24="X",1,0))</f>
        <v>0</v>
      </c>
      <c r="NJ21">
        <f>IF(SUM(Dissimilarity!NJ24)&gt;0,1,IF(Dissimilarity!NJ24="X",1,0))</f>
        <v>0</v>
      </c>
      <c r="NK21">
        <f>IF(SUM(Dissimilarity!NK24)&gt;0,1,IF(Dissimilarity!NK24="X",1,0))</f>
        <v>1</v>
      </c>
      <c r="NL21">
        <f>IF(SUM(Dissimilarity!NL24)&gt;0,1,IF(Dissimilarity!NL24="X",1,0))</f>
        <v>0</v>
      </c>
      <c r="NM21">
        <f>IF(SUM(Dissimilarity!NM24)&gt;0,1,IF(Dissimilarity!NM24="X",1,0))</f>
        <v>0</v>
      </c>
      <c r="NN21">
        <f>IF(SUM(Dissimilarity!NN24)&gt;0,1,IF(Dissimilarity!NN24="X",1,0))</f>
        <v>1</v>
      </c>
      <c r="NO21">
        <f>IF(SUM(Dissimilarity!NO24)&gt;0,1,IF(Dissimilarity!NO24="X",1,0))</f>
        <v>1</v>
      </c>
      <c r="NP21">
        <f>IF(SUM(Dissimilarity!NP24)&gt;0,1,IF(Dissimilarity!NP24="X",1,0))</f>
        <v>0</v>
      </c>
      <c r="NQ21">
        <f>IF(SUM(Dissimilarity!NQ24)&gt;0,1,IF(Dissimilarity!NQ24="X",1,0))</f>
        <v>0</v>
      </c>
      <c r="NR21">
        <f>IF(SUM(Dissimilarity!NR24)&gt;0,1,IF(Dissimilarity!NR24="X",1,0))</f>
        <v>0</v>
      </c>
      <c r="NS21">
        <f>IF(SUM(Dissimilarity!NS24)&gt;0,1,IF(Dissimilarity!NS24="X",1,0))</f>
        <v>0</v>
      </c>
      <c r="NT21">
        <f>IF(SUM(Dissimilarity!NT24)&gt;0,1,IF(Dissimilarity!NT24="X",1,0))</f>
        <v>0</v>
      </c>
      <c r="NU21">
        <f>IF(SUM(Dissimilarity!NU24)&gt;0,1,IF(Dissimilarity!NU24="X",1,0))</f>
        <v>1</v>
      </c>
      <c r="NV21">
        <f>IF(SUM(Dissimilarity!NV24)&gt;0,1,IF(Dissimilarity!NV24="X",1,0))</f>
        <v>1</v>
      </c>
      <c r="NW21">
        <f>IF(SUM(Dissimilarity!NW24)&gt;0,1,IF(Dissimilarity!NW24="X",1,0))</f>
        <v>1</v>
      </c>
      <c r="NX21">
        <f>IF(SUM(Dissimilarity!NX24)&gt;0,1,IF(Dissimilarity!NX24="X",1,0))</f>
        <v>1</v>
      </c>
      <c r="NY21">
        <f>IF(SUM(Dissimilarity!NY24)&gt;0,1,IF(Dissimilarity!NY24="X",1,0))</f>
        <v>0</v>
      </c>
      <c r="NZ21">
        <f>IF(SUM(Dissimilarity!NZ24)&gt;0,1,IF(Dissimilarity!NZ24="X",1,0))</f>
        <v>1</v>
      </c>
      <c r="OA21">
        <f>IF(SUM(Dissimilarity!OA24)&gt;0,1,IF(Dissimilarity!OA24="X",1,0))</f>
        <v>1</v>
      </c>
      <c r="OB21">
        <f>IF(SUM(Dissimilarity!OB24)&gt;0,1,IF(Dissimilarity!OB24="X",1,0))</f>
        <v>1</v>
      </c>
      <c r="OC21">
        <f>IF(SUM(Dissimilarity!OC24)&gt;0,1,IF(Dissimilarity!OC24="X",1,0))</f>
        <v>1</v>
      </c>
      <c r="OD21">
        <f>IF(SUM(Dissimilarity!OD24)&gt;0,1,IF(Dissimilarity!OD24="X",1,0))</f>
        <v>0</v>
      </c>
      <c r="OE21">
        <f>IF(SUM(Dissimilarity!OE24)&gt;0,1,IF(Dissimilarity!OE24="X",1,0))</f>
        <v>1</v>
      </c>
      <c r="OF21">
        <f>IF(SUM(Dissimilarity!OF24)&gt;0,1,IF(Dissimilarity!OF24="X",1,0))</f>
        <v>1</v>
      </c>
      <c r="OG21">
        <f>IF(SUM(Dissimilarity!OG24)&gt;0,1,IF(Dissimilarity!OG24="X",1,0))</f>
        <v>0</v>
      </c>
      <c r="OH21">
        <f>IF(SUM(Dissimilarity!OH24)&gt;0,1,IF(Dissimilarity!OH24="X",1,0))</f>
        <v>0</v>
      </c>
      <c r="OI21">
        <f>IF(SUM(Dissimilarity!OI24)&gt;0,1,IF(Dissimilarity!OI24="X",1,0))</f>
        <v>0</v>
      </c>
      <c r="OJ21">
        <f>IF(SUM(Dissimilarity!OJ24)&gt;0,1,IF(Dissimilarity!OJ24="X",1,0))</f>
        <v>1</v>
      </c>
      <c r="OK21">
        <f>IF(SUM(Dissimilarity!OK24)&gt;0,1,IF(Dissimilarity!OK24="X",1,0))</f>
        <v>0</v>
      </c>
      <c r="OL21">
        <f>IF(SUM(Dissimilarity!OL24)&gt;0,1,IF(Dissimilarity!OL24="X",1,0))</f>
        <v>1</v>
      </c>
      <c r="OM21">
        <f>IF(SUM(Dissimilarity!OM24)&gt;0,1,IF(Dissimilarity!OM24="X",1,0))</f>
        <v>1</v>
      </c>
      <c r="ON21">
        <f>IF(SUM(Dissimilarity!ON24)&gt;0,1,IF(Dissimilarity!ON24="X",1,0))</f>
        <v>0</v>
      </c>
      <c r="OO21">
        <f>IF(SUM(Dissimilarity!OO24)&gt;0,1,IF(Dissimilarity!OO24="X",1,0))</f>
        <v>0</v>
      </c>
      <c r="OP21">
        <f>IF(SUM(Dissimilarity!OP24)&gt;0,1,IF(Dissimilarity!OP24="X",1,0))</f>
        <v>1</v>
      </c>
      <c r="OQ21">
        <f>IF(SUM(Dissimilarity!OQ24)&gt;0,1,IF(Dissimilarity!OQ24="X",1,0))</f>
        <v>1</v>
      </c>
      <c r="OR21">
        <f>IF(SUM(Dissimilarity!OR24)&gt;0,1,IF(Dissimilarity!OR24="X",1,0))</f>
        <v>1</v>
      </c>
      <c r="OS21">
        <f>IF(SUM(Dissimilarity!OS24)&gt;0,1,IF(Dissimilarity!OS24="X",1,0))</f>
        <v>1</v>
      </c>
      <c r="OT21">
        <f>IF(SUM(Dissimilarity!OT24)&gt;0,1,IF(Dissimilarity!OT24="X",1,0))</f>
        <v>1</v>
      </c>
      <c r="OU21">
        <f>IF(SUM(Dissimilarity!OU24)&gt;0,1,IF(Dissimilarity!OU24="X",1,0))</f>
        <v>0</v>
      </c>
      <c r="OV21">
        <f>IF(SUM(Dissimilarity!OV24)&gt;0,1,IF(Dissimilarity!OV24="X",1,0))</f>
        <v>1</v>
      </c>
      <c r="OW21">
        <f>IF(SUM(Dissimilarity!OW24)&gt;0,1,IF(Dissimilarity!OW24="X",1,0))</f>
        <v>1</v>
      </c>
      <c r="OX21">
        <f>IF(SUM(Dissimilarity!OX24)&gt;0,1,IF(Dissimilarity!OX24="X",1,0))</f>
        <v>1</v>
      </c>
      <c r="OY21">
        <f>IF(SUM(Dissimilarity!OY24)&gt;0,1,IF(Dissimilarity!OY24="X",1,0))</f>
        <v>1</v>
      </c>
      <c r="OZ21">
        <f>IF(SUM(Dissimilarity!OZ24)&gt;0,1,IF(Dissimilarity!OZ24="X",1,0))</f>
        <v>0</v>
      </c>
      <c r="PA21">
        <f>IF(SUM(Dissimilarity!PA24)&gt;0,1,IF(Dissimilarity!PA24="X",1,0))</f>
        <v>1</v>
      </c>
      <c r="PB21">
        <f>IF(SUM(Dissimilarity!PB24)&gt;0,1,IF(Dissimilarity!PB24="X",1,0))</f>
        <v>0</v>
      </c>
      <c r="PC21">
        <f>IF(SUM(Dissimilarity!PC24)&gt;0,1,IF(Dissimilarity!PC24="X",1,0))</f>
        <v>0</v>
      </c>
      <c r="PD21">
        <f>IF(SUM(Dissimilarity!PD24)&gt;0,1,IF(Dissimilarity!PD24="X",1,0))</f>
        <v>1</v>
      </c>
      <c r="PE21">
        <f>IF(SUM(Dissimilarity!PE24)&gt;0,1,IF(Dissimilarity!PE24="X",1,0))</f>
        <v>1</v>
      </c>
      <c r="PF21">
        <f>IF(SUM(Dissimilarity!PF24)&gt;0,1,IF(Dissimilarity!PF24="X",1,0))</f>
        <v>1</v>
      </c>
      <c r="PG21">
        <f>IF(SUM(Dissimilarity!PG24)&gt;0,1,IF(Dissimilarity!PG24="X",1,0))</f>
        <v>0</v>
      </c>
      <c r="PH21">
        <f>IF(SUM(Dissimilarity!PH24)&gt;0,1,IF(Dissimilarity!PH24="X",1,0))</f>
        <v>1</v>
      </c>
      <c r="PI21">
        <f>IF(SUM(Dissimilarity!PI24)&gt;0,1,IF(Dissimilarity!PI24="X",1,0))</f>
        <v>1</v>
      </c>
      <c r="PJ21">
        <f>IF(SUM(Dissimilarity!PJ24)&gt;0,1,IF(Dissimilarity!PJ24="X",1,0))</f>
        <v>0</v>
      </c>
      <c r="PK21">
        <f>IF(SUM(Dissimilarity!PK24)&gt;0,1,IF(Dissimilarity!PK24="X",1,0))</f>
        <v>1</v>
      </c>
      <c r="PL21">
        <f>IF(SUM(Dissimilarity!PL24)&gt;0,1,IF(Dissimilarity!PL24="X",1,0))</f>
        <v>0</v>
      </c>
      <c r="PM21">
        <f>IF(SUM(Dissimilarity!PM24)&gt;0,1,IF(Dissimilarity!PM24="X",1,0))</f>
        <v>0</v>
      </c>
      <c r="PN21">
        <f>IF(SUM(Dissimilarity!PN24)&gt;0,1,IF(Dissimilarity!PN24="X",1,0))</f>
        <v>0</v>
      </c>
      <c r="PO21">
        <f>IF(SUM(Dissimilarity!PO24)&gt;0,1,IF(Dissimilarity!PO24="X",1,0))</f>
        <v>1</v>
      </c>
      <c r="PP21">
        <f>IF(SUM(Dissimilarity!PP24)&gt;0,1,IF(Dissimilarity!PP24="X",1,0))</f>
        <v>0</v>
      </c>
      <c r="PQ21">
        <f>IF(SUM(Dissimilarity!PQ24)&gt;0,1,IF(Dissimilarity!PQ24="X",1,0))</f>
        <v>1</v>
      </c>
      <c r="PR21">
        <f>IF(SUM(Dissimilarity!PR24)&gt;0,1,IF(Dissimilarity!PR24="X",1,0))</f>
        <v>0</v>
      </c>
      <c r="PS21">
        <f>IF(SUM(Dissimilarity!PS24)&gt;0,1,IF(Dissimilarity!PS24="X",1,0))</f>
        <v>1</v>
      </c>
      <c r="PT21">
        <f>IF(SUM(Dissimilarity!PT24)&gt;0,1,IF(Dissimilarity!PT24="X",1,0))</f>
        <v>0</v>
      </c>
      <c r="PU21">
        <f>IF(SUM(Dissimilarity!PU24)&gt;0,1,IF(Dissimilarity!PU24="X",1,0))</f>
        <v>1</v>
      </c>
      <c r="PV21">
        <f>IF(SUM(Dissimilarity!PV24)&gt;0,1,IF(Dissimilarity!PV24="X",1,0))</f>
        <v>0</v>
      </c>
      <c r="PW21">
        <f>IF(SUM(Dissimilarity!PW24)&gt;0,1,IF(Dissimilarity!PW24="X",1,0))</f>
        <v>1</v>
      </c>
      <c r="PX21">
        <f>IF(SUM(Dissimilarity!PX24)&gt;0,1,IF(Dissimilarity!PX24="X",1,0))</f>
        <v>1</v>
      </c>
      <c r="PY21">
        <f>IF(SUM(Dissimilarity!PY24)&gt;0,1,IF(Dissimilarity!PY24="X",1,0))</f>
        <v>1</v>
      </c>
      <c r="PZ21">
        <f>IF(SUM(Dissimilarity!PZ24)&gt;0,1,IF(Dissimilarity!PZ24="X",1,0))</f>
        <v>1</v>
      </c>
      <c r="QA21">
        <f>IF(SUM(Dissimilarity!QA24)&gt;0,1,IF(Dissimilarity!QA24="X",1,0))</f>
        <v>0</v>
      </c>
      <c r="QB21">
        <f>IF(SUM(Dissimilarity!QB24)&gt;0,1,IF(Dissimilarity!QB24="X",1,0))</f>
        <v>1</v>
      </c>
      <c r="QC21">
        <f>IF(SUM(Dissimilarity!QC24)&gt;0,1,IF(Dissimilarity!QC24="X",1,0))</f>
        <v>0</v>
      </c>
      <c r="QD21">
        <f>IF(SUM(Dissimilarity!QD24)&gt;0,1,IF(Dissimilarity!QD24="X",1,0))</f>
        <v>1</v>
      </c>
      <c r="QE21">
        <f>IF(SUM(Dissimilarity!QE24)&gt;0,1,IF(Dissimilarity!QE24="X",1,0))</f>
        <v>0</v>
      </c>
      <c r="QF21">
        <f>IF(SUM(Dissimilarity!QF24)&gt;0,1,IF(Dissimilarity!QF24="X",1,0))</f>
        <v>1</v>
      </c>
      <c r="QG21">
        <f>IF(SUM(Dissimilarity!QG24)&gt;0,1,IF(Dissimilarity!QG24="X",1,0))</f>
        <v>1</v>
      </c>
      <c r="QH21">
        <f>IF(SUM(Dissimilarity!QH24)&gt;0,1,IF(Dissimilarity!QH24="X",1,0))</f>
        <v>1</v>
      </c>
      <c r="QI21">
        <f>IF(SUM(Dissimilarity!QI24)&gt;0,1,IF(Dissimilarity!QI24="X",1,0))</f>
        <v>0</v>
      </c>
      <c r="QJ21">
        <f>IF(SUM(Dissimilarity!QJ24)&gt;0,1,IF(Dissimilarity!QJ24="X",1,0))</f>
        <v>0</v>
      </c>
      <c r="QK21">
        <f>IF(SUM(Dissimilarity!QK24)&gt;0,1,IF(Dissimilarity!QK24="X",1,0))</f>
        <v>0</v>
      </c>
      <c r="QL21">
        <f>IF(SUM(Dissimilarity!QL24)&gt;0,1,IF(Dissimilarity!QL24="X",1,0))</f>
        <v>1</v>
      </c>
      <c r="QM21">
        <f>IF(SUM(Dissimilarity!QM24)&gt;0,1,IF(Dissimilarity!QM24="X",1,0))</f>
        <v>1</v>
      </c>
      <c r="QN21">
        <f>IF(SUM(Dissimilarity!QN24)&gt;0,1,IF(Dissimilarity!QN24="X",1,0))</f>
        <v>0</v>
      </c>
      <c r="QO21">
        <f>IF(SUM(Dissimilarity!QO24)&gt;0,1,IF(Dissimilarity!QO24="X",1,0))</f>
        <v>1</v>
      </c>
      <c r="QP21">
        <f>IF(SUM(Dissimilarity!QP24)&gt;0,1,IF(Dissimilarity!QP24="X",1,0))</f>
        <v>1</v>
      </c>
      <c r="QQ21">
        <f>IF(SUM(Dissimilarity!QQ24)&gt;0,1,IF(Dissimilarity!QQ24="X",1,0))</f>
        <v>1</v>
      </c>
      <c r="QR21">
        <f>IF(SUM(Dissimilarity!QR24)&gt;0,1,IF(Dissimilarity!QR24="X",1,0))</f>
        <v>0</v>
      </c>
      <c r="QS21">
        <f>IF(SUM(Dissimilarity!QS24)&gt;0,1,IF(Dissimilarity!QS24="X",1,0))</f>
        <v>0</v>
      </c>
      <c r="QT21">
        <f>IF(SUM(Dissimilarity!QT24)&gt;0,1,IF(Dissimilarity!QT24="X",1,0))</f>
        <v>0</v>
      </c>
      <c r="QU21">
        <f>IF(SUM(Dissimilarity!QU24)&gt;0,1,IF(Dissimilarity!QU24="X",1,0))</f>
        <v>1</v>
      </c>
      <c r="QV21">
        <f>IF(SUM(Dissimilarity!QV24)&gt;0,1,IF(Dissimilarity!QV24="X",1,0))</f>
        <v>1</v>
      </c>
      <c r="QW21">
        <f>IF(SUM(Dissimilarity!QW24)&gt;0,1,IF(Dissimilarity!QW24="X",1,0))</f>
        <v>0</v>
      </c>
      <c r="QX21">
        <f>IF(SUM(Dissimilarity!QX24)&gt;0,1,IF(Dissimilarity!QX24="X",1,0))</f>
        <v>1</v>
      </c>
      <c r="QY21">
        <f>IF(SUM(Dissimilarity!QY24)&gt;0,1,IF(Dissimilarity!QY24="X",1,0))</f>
        <v>1</v>
      </c>
      <c r="QZ21">
        <f>IF(SUM(Dissimilarity!QZ24)&gt;0,1,IF(Dissimilarity!QZ24="X",1,0))</f>
        <v>1</v>
      </c>
      <c r="RA21">
        <f>IF(SUM(Dissimilarity!RA24)&gt;0,1,IF(Dissimilarity!RA24="X",1,0))</f>
        <v>0</v>
      </c>
      <c r="RB21">
        <f>IF(SUM(Dissimilarity!RB24)&gt;0,1,IF(Dissimilarity!RB24="X",1,0))</f>
        <v>0</v>
      </c>
      <c r="RC21">
        <f>IF(SUM(Dissimilarity!RC24)&gt;0,1,IF(Dissimilarity!RC24="X",1,0))</f>
        <v>0</v>
      </c>
      <c r="RD21">
        <f>IF(SUM(Dissimilarity!RD24)&gt;0,1,IF(Dissimilarity!RD24="X",1,0))</f>
        <v>1</v>
      </c>
      <c r="RE21">
        <f>IF(SUM(Dissimilarity!RE24)&gt;0,1,IF(Dissimilarity!RE24="X",1,0))</f>
        <v>1</v>
      </c>
      <c r="RF21">
        <f>IF(SUM(Dissimilarity!RF24)&gt;0,1,IF(Dissimilarity!RF24="X",1,0))</f>
        <v>1</v>
      </c>
      <c r="RG21">
        <f>IF(SUM(Dissimilarity!RG24)&gt;0,1,IF(Dissimilarity!RG24="X",1,0))</f>
        <v>0</v>
      </c>
      <c r="RH21">
        <f>IF(SUM(Dissimilarity!RH24)&gt;0,1,IF(Dissimilarity!RH24="X",1,0))</f>
        <v>1</v>
      </c>
      <c r="RI21">
        <f>IF(SUM(Dissimilarity!RI24)&gt;0,1,IF(Dissimilarity!RI24="X",1,0))</f>
        <v>0</v>
      </c>
      <c r="RJ21">
        <f>IF(SUM(Dissimilarity!RJ24)&gt;0,1,IF(Dissimilarity!RJ24="X",1,0))</f>
        <v>0</v>
      </c>
      <c r="RK21">
        <f>IF(SUM(Dissimilarity!RK24)&gt;0,1,IF(Dissimilarity!RK24="X",1,0))</f>
        <v>0</v>
      </c>
      <c r="RL21">
        <f>IF(SUM(Dissimilarity!RL24)&gt;0,1,IF(Dissimilarity!RL24="X",1,0))</f>
        <v>0</v>
      </c>
      <c r="RM21">
        <f>IF(SUM(Dissimilarity!RM24)&gt;0,1,IF(Dissimilarity!RM24="X",1,0))</f>
        <v>1</v>
      </c>
      <c r="RN21">
        <f>IF(SUM(Dissimilarity!RN24)&gt;0,1,IF(Dissimilarity!RN24="X",1,0))</f>
        <v>1</v>
      </c>
      <c r="RO21">
        <f>IF(SUM(Dissimilarity!RO24)&gt;0,1,IF(Dissimilarity!RO24="X",1,0))</f>
        <v>1</v>
      </c>
      <c r="RP21">
        <f>IF(SUM(Dissimilarity!RP24)&gt;0,1,IF(Dissimilarity!RP24="X",1,0))</f>
        <v>1</v>
      </c>
      <c r="RQ21">
        <f>IF(SUM(Dissimilarity!RQ24)&gt;0,1,IF(Dissimilarity!RQ24="X",1,0))</f>
        <v>1</v>
      </c>
      <c r="RR21">
        <f>IF(SUM(Dissimilarity!RR24)&gt;0,1,IF(Dissimilarity!RR24="X",1,0))</f>
        <v>0</v>
      </c>
      <c r="RS21">
        <f>IF(SUM(Dissimilarity!RS24)&gt;0,1,IF(Dissimilarity!RS24="X",1,0))</f>
        <v>0</v>
      </c>
      <c r="RT21">
        <f>IF(SUM(Dissimilarity!RT24)&gt;0,1,IF(Dissimilarity!RT24="X",1,0))</f>
        <v>1</v>
      </c>
      <c r="RU21">
        <f>IF(SUM(Dissimilarity!RU24)&gt;0,1,IF(Dissimilarity!RU24="X",1,0))</f>
        <v>0</v>
      </c>
      <c r="RV21">
        <f>IF(SUM(Dissimilarity!RV24)&gt;0,1,IF(Dissimilarity!RV24="X",1,0))</f>
        <v>1</v>
      </c>
      <c r="RW21">
        <f>IF(SUM(Dissimilarity!RW24)&gt;0,1,IF(Dissimilarity!RW24="X",1,0))</f>
        <v>0</v>
      </c>
      <c r="RX21">
        <f>IF(SUM(Dissimilarity!RX24)&gt;0,1,IF(Dissimilarity!RX24="X",1,0))</f>
        <v>0</v>
      </c>
      <c r="RY21">
        <f>IF(SUM(Dissimilarity!RY24)&gt;0,1,IF(Dissimilarity!RY24="X",1,0))</f>
        <v>0</v>
      </c>
      <c r="RZ21">
        <f>IF(SUM(Dissimilarity!RZ24)&gt;0,1,IF(Dissimilarity!RZ24="X",1,0))</f>
        <v>0</v>
      </c>
      <c r="SA21">
        <f>IF(SUM(Dissimilarity!SA24)&gt;0,1,IF(Dissimilarity!SA24="X",1,0))</f>
        <v>0</v>
      </c>
      <c r="SB21">
        <f>IF(SUM(Dissimilarity!SB24)&gt;0,1,IF(Dissimilarity!SB24="X",1,0))</f>
        <v>1</v>
      </c>
      <c r="SC21">
        <f>IF(SUM(Dissimilarity!SC24)&gt;0,1,IF(Dissimilarity!SC24="X",1,0))</f>
        <v>1</v>
      </c>
      <c r="SD21">
        <f>IF(SUM(Dissimilarity!SD24)&gt;0,1,IF(Dissimilarity!SD24="X",1,0))</f>
        <v>1</v>
      </c>
      <c r="SE21">
        <f>IF(SUM(Dissimilarity!SE24)&gt;0,1,IF(Dissimilarity!SE24="X",1,0))</f>
        <v>1</v>
      </c>
      <c r="SF21">
        <f>IF(SUM(Dissimilarity!SF24)&gt;0,1,IF(Dissimilarity!SF24="X",1,0))</f>
        <v>0</v>
      </c>
      <c r="SG21">
        <f>IF(SUM(Dissimilarity!SG24)&gt;0,1,IF(Dissimilarity!SG24="X",1,0))</f>
        <v>1</v>
      </c>
      <c r="SH21">
        <f>IF(SUM(Dissimilarity!SH24)&gt;0,1,IF(Dissimilarity!SH24="X",1,0))</f>
        <v>1</v>
      </c>
      <c r="SI21">
        <f>IF(SUM(Dissimilarity!SI24)&gt;0,1,IF(Dissimilarity!SI24="X",1,0))</f>
        <v>0</v>
      </c>
      <c r="SJ21">
        <f>IF(SUM(Dissimilarity!SJ24)&gt;0,1,IF(Dissimilarity!SJ24="X",1,0))</f>
        <v>1</v>
      </c>
      <c r="SK21">
        <f>IF(SUM(Dissimilarity!SK24)&gt;0,1,IF(Dissimilarity!SK24="X",1,0))</f>
        <v>0</v>
      </c>
      <c r="SL21">
        <f>IF(SUM(Dissimilarity!SL24)&gt;0,1,IF(Dissimilarity!SL24="X",1,0))</f>
        <v>0</v>
      </c>
      <c r="SM21">
        <f>IF(SUM(Dissimilarity!SM24)&gt;0,1,IF(Dissimilarity!SM24="X",1,0))</f>
        <v>1</v>
      </c>
      <c r="SN21">
        <f>IF(SUM(Dissimilarity!SN24)&gt;0,1,IF(Dissimilarity!SN24="X",1,0))</f>
        <v>1</v>
      </c>
      <c r="SO21">
        <f>IF(SUM(Dissimilarity!SO24)&gt;0,1,IF(Dissimilarity!SO24="X",1,0))</f>
        <v>1</v>
      </c>
      <c r="SP21">
        <f>IF(SUM(Dissimilarity!SP24)&gt;0,1,IF(Dissimilarity!SP24="X",1,0))</f>
        <v>0</v>
      </c>
      <c r="SQ21">
        <f>IF(SUM(Dissimilarity!SQ24)&gt;0,1,IF(Dissimilarity!SQ24="X",1,0))</f>
        <v>1</v>
      </c>
      <c r="SR21">
        <f>IF(SUM(Dissimilarity!SR24)&gt;0,1,IF(Dissimilarity!SR24="X",1,0))</f>
        <v>0</v>
      </c>
      <c r="SS21">
        <f>IF(SUM(Dissimilarity!SS24)&gt;0,1,IF(Dissimilarity!SS24="X",1,0))</f>
        <v>1</v>
      </c>
      <c r="ST21">
        <f>IF(SUM(Dissimilarity!ST24)&gt;0,1,IF(Dissimilarity!ST24="X",1,0))</f>
        <v>0</v>
      </c>
      <c r="SU21">
        <f>IF(SUM(Dissimilarity!SU24)&gt;0,1,IF(Dissimilarity!SU24="X",1,0))</f>
        <v>1</v>
      </c>
      <c r="SV21">
        <f>IF(SUM(Dissimilarity!SV24)&gt;0,1,IF(Dissimilarity!SV24="X",1,0))</f>
        <v>1</v>
      </c>
      <c r="SW21">
        <f>IF(SUM(Dissimilarity!SW24)&gt;0,1,IF(Dissimilarity!SW24="X",1,0))</f>
        <v>1</v>
      </c>
      <c r="SX21">
        <f>IF(SUM(Dissimilarity!SX24)&gt;0,1,IF(Dissimilarity!SX24="X",1,0))</f>
        <v>1</v>
      </c>
      <c r="SY21">
        <f>IF(SUM(Dissimilarity!SY24)&gt;0,1,IF(Dissimilarity!SY24="X",1,0))</f>
        <v>1</v>
      </c>
      <c r="SZ21">
        <f>IF(SUM(Dissimilarity!SZ24)&gt;0,1,IF(Dissimilarity!SZ24="X",1,0))</f>
        <v>0</v>
      </c>
      <c r="TA21">
        <f>IF(SUM(Dissimilarity!TA24)&gt;0,1,IF(Dissimilarity!TA24="X",1,0))</f>
        <v>1</v>
      </c>
      <c r="TB21">
        <f>IF(SUM(Dissimilarity!TB24)&gt;0,1,IF(Dissimilarity!TB24="X",1,0))</f>
        <v>0</v>
      </c>
      <c r="TC21">
        <f>IF(SUM(Dissimilarity!TC24)&gt;0,1,IF(Dissimilarity!TC24="X",1,0))</f>
        <v>0</v>
      </c>
      <c r="TD21">
        <f>IF(SUM(Dissimilarity!TD24)&gt;0,1,IF(Dissimilarity!TD24="X",1,0))</f>
        <v>1</v>
      </c>
      <c r="TE21">
        <f>IF(SUM(Dissimilarity!TE24)&gt;0,1,IF(Dissimilarity!TE24="X",1,0))</f>
        <v>1</v>
      </c>
      <c r="TF21">
        <f>IF(SUM(Dissimilarity!TF24)&gt;0,1,IF(Dissimilarity!TF24="X",1,0))</f>
        <v>1</v>
      </c>
      <c r="TG21">
        <f>IF(SUM(Dissimilarity!TG24)&gt;0,1,IF(Dissimilarity!TG24="X",1,0))</f>
        <v>0</v>
      </c>
      <c r="TH21">
        <f>IF(SUM(Dissimilarity!TH24)&gt;0,1,IF(Dissimilarity!TH24="X",1,0))</f>
        <v>1</v>
      </c>
      <c r="TI21">
        <f>IF(SUM(Dissimilarity!TI24)&gt;0,1,IF(Dissimilarity!TI24="X",1,0))</f>
        <v>1</v>
      </c>
      <c r="TJ21">
        <f>IF(SUM(Dissimilarity!TJ24)&gt;0,1,IF(Dissimilarity!TJ24="X",1,0))</f>
        <v>1</v>
      </c>
      <c r="TK21">
        <f>IF(SUM(Dissimilarity!TK24)&gt;0,1,IF(Dissimilarity!TK24="X",1,0))</f>
        <v>1</v>
      </c>
      <c r="TL21">
        <f>IF(SUM(Dissimilarity!TL24)&gt;0,1,IF(Dissimilarity!TL24="X",1,0))</f>
        <v>0</v>
      </c>
      <c r="TM21">
        <f>IF(SUM(Dissimilarity!TM24)&gt;0,1,IF(Dissimilarity!TM24="X",1,0))</f>
        <v>1</v>
      </c>
      <c r="TN21">
        <f>IF(SUM(Dissimilarity!TN24)&gt;0,1,IF(Dissimilarity!TN24="X",1,0))</f>
        <v>1</v>
      </c>
      <c r="TO21">
        <f>IF(SUM(Dissimilarity!TO24)&gt;0,1,IF(Dissimilarity!TO24="X",1,0))</f>
        <v>1</v>
      </c>
      <c r="TP21">
        <f>IF(SUM(Dissimilarity!TP24)&gt;0,1,IF(Dissimilarity!TP24="X",1,0))</f>
        <v>1</v>
      </c>
      <c r="TQ21">
        <f>IF(SUM(Dissimilarity!TQ24)&gt;0,1,IF(Dissimilarity!TQ24="X",1,0))</f>
        <v>0</v>
      </c>
      <c r="TR21">
        <f>IF(SUM(Dissimilarity!TR24)&gt;0,1,IF(Dissimilarity!TR24="X",1,0))</f>
        <v>1</v>
      </c>
      <c r="TS21">
        <f>IF(SUM(Dissimilarity!TS24)&gt;0,1,IF(Dissimilarity!TS24="X",1,0))</f>
        <v>1</v>
      </c>
      <c r="TT21">
        <f>IF(SUM(Dissimilarity!TT24)&gt;0,1,IF(Dissimilarity!TT24="X",1,0))</f>
        <v>1</v>
      </c>
      <c r="TU21">
        <f>IF(SUM(Dissimilarity!TU24)&gt;0,1,IF(Dissimilarity!TU24="X",1,0))</f>
        <v>0</v>
      </c>
      <c r="TV21">
        <f>IF(SUM(Dissimilarity!TV24)&gt;0,1,IF(Dissimilarity!TV24="X",1,0))</f>
        <v>1</v>
      </c>
      <c r="TW21">
        <f>IF(SUM(Dissimilarity!TW24)&gt;0,1,IF(Dissimilarity!TW24="X",1,0))</f>
        <v>0</v>
      </c>
      <c r="TX21">
        <f>IF(SUM(Dissimilarity!TX24)&gt;0,1,IF(Dissimilarity!TX24="X",1,0))</f>
        <v>1</v>
      </c>
      <c r="TY21">
        <f>IF(SUM(Dissimilarity!TY24)&gt;0,1,IF(Dissimilarity!TY24="X",1,0))</f>
        <v>1</v>
      </c>
      <c r="TZ21">
        <f>IF(SUM(Dissimilarity!TZ24)&gt;0,1,IF(Dissimilarity!TZ24="X",1,0))</f>
        <v>1</v>
      </c>
      <c r="UA21">
        <f>IF(SUM(Dissimilarity!UA24)&gt;0,1,IF(Dissimilarity!UA24="X",1,0))</f>
        <v>1</v>
      </c>
      <c r="UB21">
        <f>IF(SUM(Dissimilarity!UB24)&gt;0,1,IF(Dissimilarity!UB24="X",1,0))</f>
        <v>1</v>
      </c>
      <c r="UC21">
        <f>IF(SUM(Dissimilarity!UC24)&gt;0,1,IF(Dissimilarity!UC24="X",1,0))</f>
        <v>1</v>
      </c>
      <c r="UD21">
        <f>IF(SUM(Dissimilarity!UD24)&gt;0,1,IF(Dissimilarity!UD24="X",1,0))</f>
        <v>1</v>
      </c>
      <c r="UE21">
        <f>IF(SUM(Dissimilarity!UE24)&gt;0,1,IF(Dissimilarity!UE24="X",1,0))</f>
        <v>1</v>
      </c>
      <c r="UF21">
        <f>IF(SUM(Dissimilarity!UF24)&gt;0,1,IF(Dissimilarity!UF24="X",1,0))</f>
        <v>0</v>
      </c>
      <c r="UG21">
        <f>IF(SUM(Dissimilarity!UG24)&gt;0,1,IF(Dissimilarity!UG24="X",1,0))</f>
        <v>1</v>
      </c>
      <c r="UH21">
        <f>IF(SUM(Dissimilarity!UH24)&gt;0,1,IF(Dissimilarity!UH24="X",1,0))</f>
        <v>1</v>
      </c>
      <c r="UI21">
        <f>IF(SUM(Dissimilarity!UI24)&gt;0,1,IF(Dissimilarity!UI24="X",1,0))</f>
        <v>1</v>
      </c>
      <c r="UJ21">
        <f>IF(SUM(Dissimilarity!UJ24)&gt;0,1,IF(Dissimilarity!UJ24="X",1,0))</f>
        <v>1</v>
      </c>
      <c r="UK21">
        <f>IF(SUM(Dissimilarity!UK24)&gt;0,1,IF(Dissimilarity!UK24="X",1,0))</f>
        <v>0</v>
      </c>
      <c r="UL21">
        <f>IF(SUM(Dissimilarity!UL24)&gt;0,1,IF(Dissimilarity!UL24="X",1,0))</f>
        <v>1</v>
      </c>
      <c r="UM21">
        <f>IF(SUM(Dissimilarity!UM24)&gt;0,1,IF(Dissimilarity!UM24="X",1,0))</f>
        <v>0</v>
      </c>
      <c r="UN21">
        <f>IF(SUM(Dissimilarity!UN24)&gt;0,1,IF(Dissimilarity!UN24="X",1,0))</f>
        <v>1</v>
      </c>
      <c r="UO21">
        <f>IF(SUM(Dissimilarity!UO24)&gt;0,1,IF(Dissimilarity!UO24="X",1,0))</f>
        <v>0</v>
      </c>
      <c r="UP21">
        <f>IF(SUM(Dissimilarity!UP24)&gt;0,1,IF(Dissimilarity!UP24="X",1,0))</f>
        <v>1</v>
      </c>
      <c r="UQ21">
        <f>IF(SUM(Dissimilarity!UQ24)&gt;0,1,IF(Dissimilarity!UQ24="X",1,0))</f>
        <v>1</v>
      </c>
      <c r="UR21">
        <f>IF(SUM(Dissimilarity!UR24)&gt;0,1,IF(Dissimilarity!UR24="X",1,0))</f>
        <v>0</v>
      </c>
      <c r="US21">
        <f>IF(SUM(Dissimilarity!US24)&gt;0,1,IF(Dissimilarity!US24="X",1,0))</f>
        <v>1</v>
      </c>
      <c r="UT21">
        <f>IF(SUM(Dissimilarity!UT24)&gt;0,1,IF(Dissimilarity!UT24="X",1,0))</f>
        <v>0</v>
      </c>
      <c r="UU21">
        <f>IF(SUM(Dissimilarity!UU24)&gt;0,1,IF(Dissimilarity!UU24="X",1,0))</f>
        <v>1</v>
      </c>
      <c r="UV21">
        <f>IF(SUM(Dissimilarity!UV24)&gt;0,1,IF(Dissimilarity!UV24="X",1,0))</f>
        <v>1</v>
      </c>
      <c r="UW21">
        <f>IF(SUM(Dissimilarity!UW24)&gt;0,1,IF(Dissimilarity!UW24="X",1,0))</f>
        <v>1</v>
      </c>
      <c r="UX21">
        <f>IF(SUM(Dissimilarity!UX24)&gt;0,1,IF(Dissimilarity!UX24="X",1,0))</f>
        <v>1</v>
      </c>
      <c r="UY21">
        <f>IF(SUM(Dissimilarity!UY24)&gt;0,1,IF(Dissimilarity!UY24="X",1,0))</f>
        <v>1</v>
      </c>
      <c r="UZ21">
        <f>IF(SUM(Dissimilarity!UZ24)&gt;0,1,IF(Dissimilarity!UZ24="X",1,0))</f>
        <v>1</v>
      </c>
      <c r="VA21">
        <f>IF(SUM(Dissimilarity!VA24)&gt;0,1,IF(Dissimilarity!VA24="X",1,0))</f>
        <v>0</v>
      </c>
      <c r="VB21">
        <f>IF(SUM(Dissimilarity!VB24)&gt;0,1,IF(Dissimilarity!VB24="X",1,0))</f>
        <v>1</v>
      </c>
      <c r="VC21">
        <f>IF(SUM(Dissimilarity!VC24)&gt;0,1,IF(Dissimilarity!VC24="X",1,0))</f>
        <v>0</v>
      </c>
      <c r="VD21">
        <f>IF(SUM(Dissimilarity!VD24)&gt;0,1,IF(Dissimilarity!VD24="X",1,0))</f>
        <v>1</v>
      </c>
      <c r="VE21">
        <f>IF(SUM(Dissimilarity!VE24)&gt;0,1,IF(Dissimilarity!VE24="X",1,0))</f>
        <v>1</v>
      </c>
      <c r="VF21">
        <f>IF(SUM(Dissimilarity!VF24)&gt;0,1,IF(Dissimilarity!VF24="X",1,0))</f>
        <v>0</v>
      </c>
      <c r="VG21">
        <f>IF(SUM(Dissimilarity!VG24)&gt;0,1,IF(Dissimilarity!VG24="X",1,0))</f>
        <v>1</v>
      </c>
      <c r="VH21">
        <f>IF(SUM(Dissimilarity!VH24)&gt;0,1,IF(Dissimilarity!VH24="X",1,0))</f>
        <v>0</v>
      </c>
      <c r="VI21">
        <f>IF(SUM(Dissimilarity!VI24)&gt;0,1,IF(Dissimilarity!VI24="X",1,0))</f>
        <v>0</v>
      </c>
      <c r="VJ21">
        <f>IF(SUM(Dissimilarity!VJ24)&gt;0,1,IF(Dissimilarity!VJ24="X",1,0))</f>
        <v>1</v>
      </c>
      <c r="VK21">
        <f>IF(SUM(Dissimilarity!VK24)&gt;0,1,IF(Dissimilarity!VK24="X",1,0))</f>
        <v>1</v>
      </c>
      <c r="VL21">
        <f>IF(SUM(Dissimilarity!VL24)&gt;0,1,IF(Dissimilarity!VL24="X",1,0))</f>
        <v>0</v>
      </c>
      <c r="VM21">
        <f>IF(SUM(Dissimilarity!VM24)&gt;0,1,IF(Dissimilarity!VM24="X",1,0))</f>
        <v>1</v>
      </c>
      <c r="VN21">
        <f>IF(SUM(Dissimilarity!VN24)&gt;0,1,IF(Dissimilarity!VN24="X",1,0))</f>
        <v>1</v>
      </c>
      <c r="VO21">
        <f>IF(SUM(Dissimilarity!VO24)&gt;0,1,IF(Dissimilarity!VO24="X",1,0))</f>
        <v>0</v>
      </c>
      <c r="VP21">
        <f>IF(SUM(Dissimilarity!VP24)&gt;0,1,IF(Dissimilarity!VP24="X",1,0))</f>
        <v>1</v>
      </c>
      <c r="VQ21">
        <f>IF(SUM(Dissimilarity!VQ24)&gt;0,1,IF(Dissimilarity!VQ24="X",1,0))</f>
        <v>1</v>
      </c>
      <c r="VR21">
        <f>IF(SUM(Dissimilarity!VR24)&gt;0,1,IF(Dissimilarity!VR24="X",1,0))</f>
        <v>1</v>
      </c>
      <c r="VS21">
        <f>IF(SUM(Dissimilarity!VS24)&gt;0,1,IF(Dissimilarity!VS24="X",1,0))</f>
        <v>1</v>
      </c>
      <c r="VT21">
        <f>IF(SUM(Dissimilarity!VT24)&gt;0,1,IF(Dissimilarity!VT24="X",1,0))</f>
        <v>1</v>
      </c>
      <c r="VU21">
        <f>IF(SUM(Dissimilarity!VU24)&gt;0,1,IF(Dissimilarity!VU24="X",1,0))</f>
        <v>0</v>
      </c>
      <c r="VV21">
        <f>IF(SUM(Dissimilarity!VV24)&gt;0,1,IF(Dissimilarity!VV24="X",1,0))</f>
        <v>1</v>
      </c>
      <c r="VW21">
        <f>IF(SUM(Dissimilarity!VW24)&gt;0,1,IF(Dissimilarity!VW24="X",1,0))</f>
        <v>1</v>
      </c>
      <c r="VX21">
        <f>IF(SUM(Dissimilarity!VX24)&gt;0,1,IF(Dissimilarity!VX24="X",1,0))</f>
        <v>1</v>
      </c>
      <c r="VY21">
        <f>IF(SUM(Dissimilarity!VY24)&gt;0,1,IF(Dissimilarity!VY24="X",1,0))</f>
        <v>1</v>
      </c>
      <c r="VZ21">
        <f>IF(SUM(Dissimilarity!VZ24)&gt;0,1,IF(Dissimilarity!VZ24="X",1,0))</f>
        <v>0</v>
      </c>
      <c r="WA21">
        <f>IF(SUM(Dissimilarity!WA24)&gt;0,1,IF(Dissimilarity!WA24="X",1,0))</f>
        <v>1</v>
      </c>
      <c r="WB21">
        <f>IF(SUM(Dissimilarity!WB24)&gt;0,1,IF(Dissimilarity!WB24="X",1,0))</f>
        <v>1</v>
      </c>
      <c r="WC21">
        <f>IF(SUM(Dissimilarity!WC24)&gt;0,1,IF(Dissimilarity!WC24="X",1,0))</f>
        <v>1</v>
      </c>
      <c r="WD21">
        <f>IF(SUM(Dissimilarity!WD24)&gt;0,1,IF(Dissimilarity!WD24="X",1,0))</f>
        <v>0</v>
      </c>
      <c r="WE21">
        <f>IF(SUM(Dissimilarity!WE24)&gt;0,1,IF(Dissimilarity!WE24="X",1,0))</f>
        <v>0</v>
      </c>
      <c r="WF21">
        <f>IF(SUM(Dissimilarity!WF24)&gt;0,1,IF(Dissimilarity!WF24="X",1,0))</f>
        <v>0</v>
      </c>
      <c r="WG21">
        <f>IF(SUM(Dissimilarity!WG24)&gt;0,1,IF(Dissimilarity!WG24="X",1,0))</f>
        <v>0</v>
      </c>
      <c r="WH21">
        <f>IF(SUM(Dissimilarity!WH24)&gt;0,1,IF(Dissimilarity!WH24="X",1,0))</f>
        <v>1</v>
      </c>
      <c r="WI21">
        <f>IF(SUM(Dissimilarity!WI24)&gt;0,1,IF(Dissimilarity!WI24="X",1,0))</f>
        <v>0</v>
      </c>
      <c r="WJ21">
        <f>IF(SUM(Dissimilarity!WJ24)&gt;0,1,IF(Dissimilarity!WJ24="X",1,0))</f>
        <v>1</v>
      </c>
      <c r="WK21">
        <f>IF(SUM(Dissimilarity!WK24)&gt;0,1,IF(Dissimilarity!WK24="X",1,0))</f>
        <v>0</v>
      </c>
      <c r="WL21">
        <f>IF(SUM(Dissimilarity!WL24)&gt;0,1,IF(Dissimilarity!WL24="X",1,0))</f>
        <v>1</v>
      </c>
      <c r="WM21">
        <f>IF(SUM(Dissimilarity!WM24)&gt;0,1,IF(Dissimilarity!WM24="X",1,0))</f>
        <v>0</v>
      </c>
      <c r="WN21">
        <f>IF(SUM(Dissimilarity!WN24)&gt;0,1,IF(Dissimilarity!WN24="X",1,0))</f>
        <v>1</v>
      </c>
      <c r="WO21">
        <f>IF(SUM(Dissimilarity!WO24)&gt;0,1,IF(Dissimilarity!WO24="X",1,0))</f>
        <v>1</v>
      </c>
      <c r="WP21">
        <f>IF(SUM(Dissimilarity!WP24)&gt;0,1,IF(Dissimilarity!WP24="X",1,0))</f>
        <v>1</v>
      </c>
      <c r="WQ21">
        <f>IF(SUM(Dissimilarity!WQ24)&gt;0,1,IF(Dissimilarity!WQ24="X",1,0))</f>
        <v>1</v>
      </c>
      <c r="WR21">
        <f>IF(SUM(Dissimilarity!WR24)&gt;0,1,IF(Dissimilarity!WR24="X",1,0))</f>
        <v>1</v>
      </c>
      <c r="WS21">
        <f>IF(SUM(Dissimilarity!WS24)&gt;0,1,IF(Dissimilarity!WS24="X",1,0))</f>
        <v>1</v>
      </c>
      <c r="WT21">
        <f>IF(SUM(Dissimilarity!WT24)&gt;0,1,IF(Dissimilarity!WT24="X",1,0))</f>
        <v>1</v>
      </c>
      <c r="WU21">
        <f>IF(SUM(Dissimilarity!WU24)&gt;0,1,IF(Dissimilarity!WU24="X",1,0))</f>
        <v>1</v>
      </c>
      <c r="WV21">
        <f>IF(SUM(Dissimilarity!WV24)&gt;0,1,IF(Dissimilarity!WV24="X",1,0))</f>
        <v>1</v>
      </c>
      <c r="WW21">
        <f>IF(SUM(Dissimilarity!WW24)&gt;0,1,IF(Dissimilarity!WW24="X",1,0))</f>
        <v>1</v>
      </c>
      <c r="WX21">
        <f>IF(SUM(Dissimilarity!WX24)&gt;0,1,IF(Dissimilarity!WX24="X",1,0))</f>
        <v>1</v>
      </c>
      <c r="WY21">
        <f>IF(SUM(Dissimilarity!WY24)&gt;0,1,IF(Dissimilarity!WY24="X",1,0))</f>
        <v>1</v>
      </c>
      <c r="WZ21">
        <f>IF(SUM(Dissimilarity!WZ24)&gt;0,1,IF(Dissimilarity!WZ24="X",1,0))</f>
        <v>0</v>
      </c>
      <c r="XA21">
        <f>IF(SUM(Dissimilarity!XA24)&gt;0,1,IF(Dissimilarity!XA24="X",1,0))</f>
        <v>1</v>
      </c>
      <c r="XB21">
        <f>IF(SUM(Dissimilarity!XB24)&gt;0,1,IF(Dissimilarity!XB24="X",1,0))</f>
        <v>1</v>
      </c>
      <c r="XC21">
        <f>IF(SUM(Dissimilarity!XC24)&gt;0,1,IF(Dissimilarity!XC24="X",1,0))</f>
        <v>1</v>
      </c>
      <c r="XD21">
        <f>IF(SUM(Dissimilarity!XD24)&gt;0,1,IF(Dissimilarity!XD24="X",1,0))</f>
        <v>0</v>
      </c>
      <c r="XE21">
        <f>IF(SUM(Dissimilarity!XE24)&gt;0,1,IF(Dissimilarity!XE24="X",1,0))</f>
        <v>1</v>
      </c>
      <c r="XF21">
        <f>IF(SUM(Dissimilarity!XF24)&gt;0,1,IF(Dissimilarity!XF24="X",1,0))</f>
        <v>1</v>
      </c>
      <c r="XG21">
        <f>IF(SUM(Dissimilarity!XG24)&gt;0,1,IF(Dissimilarity!XG24="X",1,0))</f>
        <v>1</v>
      </c>
      <c r="XH21">
        <f>IF(SUM(Dissimilarity!XH24)&gt;0,1,IF(Dissimilarity!XH24="X",1,0))</f>
        <v>1</v>
      </c>
      <c r="XI21">
        <f>IF(SUM(Dissimilarity!XI24)&gt;0,1,IF(Dissimilarity!XI24="X",1,0))</f>
        <v>1</v>
      </c>
      <c r="XJ21">
        <f>IF(SUM(Dissimilarity!XJ24)&gt;0,1,IF(Dissimilarity!XJ24="X",1,0))</f>
        <v>1</v>
      </c>
      <c r="XK21">
        <f>IF(SUM(Dissimilarity!XK24)&gt;0,1,IF(Dissimilarity!XK24="X",1,0))</f>
        <v>0</v>
      </c>
      <c r="XL21">
        <f>IF(SUM(Dissimilarity!XL24)&gt;0,1,IF(Dissimilarity!XL24="X",1,0))</f>
        <v>1</v>
      </c>
      <c r="XM21">
        <f>IF(SUM(Dissimilarity!XM24)&gt;0,1,IF(Dissimilarity!XM24="X",1,0))</f>
        <v>1</v>
      </c>
      <c r="XN21">
        <f>IF(SUM(Dissimilarity!XN24)&gt;0,1,IF(Dissimilarity!XN24="X",1,0))</f>
        <v>1</v>
      </c>
      <c r="XO21">
        <f>IF(SUM(Dissimilarity!XO24)&gt;0,1,IF(Dissimilarity!XO24="X",1,0))</f>
        <v>0</v>
      </c>
      <c r="XP21">
        <f>IF(SUM(Dissimilarity!XP24)&gt;0,1,IF(Dissimilarity!XP24="X",1,0))</f>
        <v>1</v>
      </c>
      <c r="XQ21">
        <f>IF(SUM(Dissimilarity!XQ24)&gt;0,1,IF(Dissimilarity!XQ24="X",1,0))</f>
        <v>0</v>
      </c>
      <c r="XR21">
        <f>IF(SUM(Dissimilarity!XR24)&gt;0,1,IF(Dissimilarity!XR24="X",1,0))</f>
        <v>1</v>
      </c>
      <c r="XS21">
        <f>IF(SUM(Dissimilarity!XS24)&gt;0,1,IF(Dissimilarity!XS24="X",1,0))</f>
        <v>0</v>
      </c>
      <c r="XT21">
        <f>IF(SUM(Dissimilarity!XT24)&gt;0,1,IF(Dissimilarity!XT24="X",1,0))</f>
        <v>0</v>
      </c>
      <c r="XU21">
        <f>IF(SUM(Dissimilarity!XU24)&gt;0,1,IF(Dissimilarity!XU24="X",1,0))</f>
        <v>1</v>
      </c>
      <c r="XV21">
        <f>IF(SUM(Dissimilarity!XV24)&gt;0,1,IF(Dissimilarity!XV24="X",1,0))</f>
        <v>1</v>
      </c>
      <c r="XW21">
        <f>IF(SUM(Dissimilarity!XW24)&gt;0,1,IF(Dissimilarity!XW24="X",1,0))</f>
        <v>1</v>
      </c>
      <c r="XX21">
        <f>IF(SUM(Dissimilarity!XX24)&gt;0,1,IF(Dissimilarity!XX24="X",1,0))</f>
        <v>1</v>
      </c>
      <c r="XY21">
        <f>IF(SUM(Dissimilarity!XY24)&gt;0,1,IF(Dissimilarity!XY24="X",1,0))</f>
        <v>1</v>
      </c>
      <c r="XZ21">
        <f>IF(SUM(Dissimilarity!XZ24)&gt;0,1,IF(Dissimilarity!XZ24="X",1,0))</f>
        <v>1</v>
      </c>
      <c r="YA21">
        <f>IF(SUM(Dissimilarity!YA24)&gt;0,1,IF(Dissimilarity!YA24="X",1,0))</f>
        <v>1</v>
      </c>
      <c r="YB21">
        <f>IF(SUM(Dissimilarity!YB24)&gt;0,1,IF(Dissimilarity!YB24="X",1,0))</f>
        <v>1</v>
      </c>
      <c r="YC21">
        <f>IF(SUM(Dissimilarity!YC24)&gt;0,1,IF(Dissimilarity!YC24="X",1,0))</f>
        <v>1</v>
      </c>
      <c r="YD21">
        <f>IF(SUM(Dissimilarity!YD24)&gt;0,1,IF(Dissimilarity!YD24="X",1,0))</f>
        <v>1</v>
      </c>
      <c r="YE21">
        <f>IF(SUM(Dissimilarity!YE24)&gt;0,1,IF(Dissimilarity!YE24="X",1,0))</f>
        <v>1</v>
      </c>
      <c r="YF21">
        <f>IF(SUM(Dissimilarity!YF24)&gt;0,1,IF(Dissimilarity!YF24="X",1,0))</f>
        <v>0</v>
      </c>
      <c r="YG21">
        <f>IF(SUM(Dissimilarity!YG24)&gt;0,1,IF(Dissimilarity!YG24="X",1,0))</f>
        <v>1</v>
      </c>
      <c r="YH21">
        <f>IF(SUM(Dissimilarity!YH24)&gt;0,1,IF(Dissimilarity!YH24="X",1,0))</f>
        <v>1</v>
      </c>
      <c r="YI21">
        <f>IF(SUM(Dissimilarity!YI24)&gt;0,1,IF(Dissimilarity!YI24="X",1,0))</f>
        <v>0</v>
      </c>
      <c r="YJ21">
        <f>IF(SUM(Dissimilarity!YJ24)&gt;0,1,IF(Dissimilarity!YJ24="X",1,0))</f>
        <v>0</v>
      </c>
      <c r="YK21">
        <f>IF(SUM(Dissimilarity!YK24)&gt;0,1,IF(Dissimilarity!YK24="X",1,0))</f>
        <v>1</v>
      </c>
      <c r="YL21">
        <f>IF(SUM(Dissimilarity!YL24)&gt;0,1,IF(Dissimilarity!YL24="X",1,0))</f>
        <v>0</v>
      </c>
      <c r="YM21">
        <f>IF(SUM(Dissimilarity!YM24)&gt;0,1,IF(Dissimilarity!YM24="X",1,0))</f>
        <v>0</v>
      </c>
      <c r="YN21">
        <f>IF(SUM(Dissimilarity!YN24)&gt;0,1,IF(Dissimilarity!YN24="X",1,0))</f>
        <v>0</v>
      </c>
      <c r="YO21">
        <f>IF(SUM(Dissimilarity!YO24)&gt;0,1,IF(Dissimilarity!YO24="X",1,0))</f>
        <v>0</v>
      </c>
      <c r="YP21">
        <f>IF(SUM(Dissimilarity!YP24)&gt;0,1,IF(Dissimilarity!YP24="X",1,0))</f>
        <v>0</v>
      </c>
      <c r="YQ21">
        <f>IF(SUM(Dissimilarity!YQ24)&gt;0,1,IF(Dissimilarity!YQ24="X",1,0))</f>
        <v>0</v>
      </c>
      <c r="YR21">
        <f>IF(SUM(Dissimilarity!YR24)&gt;0,1,IF(Dissimilarity!YR24="X",1,0))</f>
        <v>0</v>
      </c>
      <c r="YS21">
        <f>IF(SUM(Dissimilarity!YS24)&gt;0,1,IF(Dissimilarity!YS24="X",1,0))</f>
        <v>0</v>
      </c>
      <c r="YT21">
        <f>IF(SUM(Dissimilarity!YT24)&gt;0,1,IF(Dissimilarity!YT24="X",1,0))</f>
        <v>1</v>
      </c>
      <c r="YU21">
        <f>IF(SUM(Dissimilarity!YU24)&gt;0,1,IF(Dissimilarity!YU24="X",1,0))</f>
        <v>0</v>
      </c>
      <c r="YV21">
        <f>IF(SUM(Dissimilarity!YV24)&gt;0,1,IF(Dissimilarity!YV24="X",1,0))</f>
        <v>0</v>
      </c>
      <c r="YW21">
        <f>IF(SUM(Dissimilarity!YW24)&gt;0,1,IF(Dissimilarity!YW24="X",1,0))</f>
        <v>0</v>
      </c>
      <c r="YX21">
        <f>IF(SUM(Dissimilarity!YX24)&gt;0,1,IF(Dissimilarity!YX24="X",1,0))</f>
        <v>1</v>
      </c>
      <c r="YY21">
        <f>IF(SUM(Dissimilarity!YY24)&gt;0,1,IF(Dissimilarity!YY24="X",1,0))</f>
        <v>0</v>
      </c>
      <c r="YZ21">
        <f>IF(SUM(Dissimilarity!YZ24)&gt;0,1,IF(Dissimilarity!YZ24="X",1,0))</f>
        <v>0</v>
      </c>
      <c r="ZA21">
        <f>IF(SUM(Dissimilarity!ZA24)&gt;0,1,IF(Dissimilarity!ZA24="X",1,0))</f>
        <v>0</v>
      </c>
      <c r="ZB21">
        <f>IF(SUM(Dissimilarity!ZB24)&gt;0,1,IF(Dissimilarity!ZB24="X",1,0))</f>
        <v>0</v>
      </c>
      <c r="ZC21">
        <f>IF(SUM(Dissimilarity!ZC24)&gt;0,1,IF(Dissimilarity!ZC24="X",1,0))</f>
        <v>0</v>
      </c>
      <c r="ZD21">
        <f>IF(SUM(Dissimilarity!ZD24)&gt;0,1,IF(Dissimilarity!ZD24="X",1,0))</f>
        <v>0</v>
      </c>
      <c r="ZE21">
        <f>IF(SUM(Dissimilarity!ZE24)&gt;0,1,IF(Dissimilarity!ZE24="X",1,0))</f>
        <v>0</v>
      </c>
      <c r="ZF21">
        <f>IF(SUM(Dissimilarity!ZF24)&gt;0,1,IF(Dissimilarity!ZF24="X",1,0))</f>
        <v>1</v>
      </c>
      <c r="ZG21">
        <f>IF(SUM(Dissimilarity!ZG24)&gt;0,1,IF(Dissimilarity!ZG24="X",1,0))</f>
        <v>1</v>
      </c>
      <c r="ZH21">
        <f>IF(SUM(Dissimilarity!ZH24)&gt;0,1,IF(Dissimilarity!ZH24="X",1,0))</f>
        <v>1</v>
      </c>
      <c r="ZI21">
        <f>IF(SUM(Dissimilarity!ZI24)&gt;0,1,IF(Dissimilarity!ZI24="X",1,0))</f>
        <v>0</v>
      </c>
      <c r="ZJ21">
        <f>IF(SUM(Dissimilarity!ZJ24)&gt;0,1,IF(Dissimilarity!ZJ24="X",1,0))</f>
        <v>1</v>
      </c>
      <c r="ZK21">
        <f>IF(SUM(Dissimilarity!ZK24)&gt;0,1,IF(Dissimilarity!ZK24="X",1,0))</f>
        <v>1</v>
      </c>
      <c r="ZL21">
        <f>IF(SUM(Dissimilarity!ZL24)&gt;0,1,IF(Dissimilarity!ZL24="X",1,0))</f>
        <v>1</v>
      </c>
      <c r="ZM21">
        <f>IF(SUM(Dissimilarity!ZM24)&gt;0,1,IF(Dissimilarity!ZM24="X",1,0))</f>
        <v>0</v>
      </c>
      <c r="ZN21">
        <f>IF(SUM(Dissimilarity!ZN24)&gt;0,1,IF(Dissimilarity!ZN24="X",1,0))</f>
        <v>1</v>
      </c>
      <c r="ZO21">
        <f>IF(SUM(Dissimilarity!ZO24)&gt;0,1,IF(Dissimilarity!ZO24="X",1,0))</f>
        <v>0</v>
      </c>
      <c r="ZP21">
        <f>IF(SUM(Dissimilarity!ZP24)&gt;0,1,IF(Dissimilarity!ZP24="X",1,0))</f>
        <v>1</v>
      </c>
      <c r="ZQ21">
        <f>IF(SUM(Dissimilarity!ZQ24)&gt;0,1,IF(Dissimilarity!ZQ24="X",1,0))</f>
        <v>1</v>
      </c>
      <c r="ZR21">
        <f>IF(SUM(Dissimilarity!ZR24)&gt;0,1,IF(Dissimilarity!ZR24="X",1,0))</f>
        <v>0</v>
      </c>
      <c r="ZS21">
        <f>IF(SUM(Dissimilarity!ZS24)&gt;0,1,IF(Dissimilarity!ZS24="X",1,0))</f>
        <v>1</v>
      </c>
      <c r="ZT21">
        <f>IF(SUM(Dissimilarity!ZT24)&gt;0,1,IF(Dissimilarity!ZT24="X",1,0))</f>
        <v>1</v>
      </c>
      <c r="ZU21">
        <f>IF(SUM(Dissimilarity!ZU24)&gt;0,1,IF(Dissimilarity!ZU24="X",1,0))</f>
        <v>0</v>
      </c>
      <c r="ZV21">
        <f>IF(SUM(Dissimilarity!ZV24)&gt;0,1,IF(Dissimilarity!ZV24="X",1,0))</f>
        <v>1</v>
      </c>
      <c r="ZW21">
        <f>IF(SUM(Dissimilarity!ZW24)&gt;0,1,IF(Dissimilarity!ZW24="X",1,0))</f>
        <v>0</v>
      </c>
      <c r="ZX21">
        <f>IF(SUM(Dissimilarity!ZX24)&gt;0,1,IF(Dissimilarity!ZX24="X",1,0))</f>
        <v>1</v>
      </c>
      <c r="ZY21">
        <f>IF(SUM(Dissimilarity!ZY24)&gt;0,1,IF(Dissimilarity!ZY24="X",1,0))</f>
        <v>0</v>
      </c>
      <c r="ZZ21">
        <f>IF(SUM(Dissimilarity!ZZ24)&gt;0,1,IF(Dissimilarity!ZZ24="X",1,0))</f>
        <v>0</v>
      </c>
      <c r="AAA21">
        <f>IF(SUM(Dissimilarity!AAA24)&gt;0,1,IF(Dissimilarity!AAA24="X",1,0))</f>
        <v>0</v>
      </c>
      <c r="AAB21">
        <f>IF(SUM(Dissimilarity!AAB24)&gt;0,1,IF(Dissimilarity!AAB24="X",1,0))</f>
        <v>0</v>
      </c>
      <c r="AAC21">
        <f>IF(SUM(Dissimilarity!AAC24)&gt;0,1,IF(Dissimilarity!AAC24="X",1,0))</f>
        <v>1</v>
      </c>
      <c r="AAD21">
        <f>IF(SUM(Dissimilarity!AAD24)&gt;0,1,IF(Dissimilarity!AAD24="X",1,0))</f>
        <v>0</v>
      </c>
      <c r="AAE21">
        <f>IF(SUM(Dissimilarity!AAE24)&gt;0,1,IF(Dissimilarity!AAE24="X",1,0))</f>
        <v>0</v>
      </c>
      <c r="AAF21">
        <f>IF(SUM(Dissimilarity!AAF24)&gt;0,1,IF(Dissimilarity!AAF24="X",1,0))</f>
        <v>1</v>
      </c>
      <c r="AAG21">
        <f>IF(SUM(Dissimilarity!AAG24)&gt;0,1,IF(Dissimilarity!AAG24="X",1,0))</f>
        <v>0</v>
      </c>
      <c r="AAH21">
        <f>IF(SUM(Dissimilarity!AAH24)&gt;0,1,IF(Dissimilarity!AAH24="X",1,0))</f>
        <v>1</v>
      </c>
      <c r="AAI21">
        <f>IF(SUM(Dissimilarity!AAI24)&gt;0,1,IF(Dissimilarity!AAI24="X",1,0))</f>
        <v>0</v>
      </c>
      <c r="AAJ21">
        <f>IF(SUM(Dissimilarity!AAJ24)&gt;0,1,IF(Dissimilarity!AAJ24="X",1,0))</f>
        <v>0</v>
      </c>
      <c r="AAK21">
        <f>IF(SUM(Dissimilarity!AAK24)&gt;0,1,IF(Dissimilarity!AAK24="X",1,0))</f>
        <v>1</v>
      </c>
      <c r="AAL21">
        <f>IF(SUM(Dissimilarity!AAL24)&gt;0,1,IF(Dissimilarity!AAL24="X",1,0))</f>
        <v>0</v>
      </c>
      <c r="AAM21">
        <f>IF(SUM(Dissimilarity!AAM24)&gt;0,1,IF(Dissimilarity!AAM24="X",1,0))</f>
        <v>1</v>
      </c>
      <c r="AAN21">
        <f>IF(SUM(Dissimilarity!AAN24)&gt;0,1,IF(Dissimilarity!AAN24="X",1,0))</f>
        <v>0</v>
      </c>
      <c r="AAO21">
        <f>IF(SUM(Dissimilarity!AAO24)&gt;0,1,IF(Dissimilarity!AAO24="X",1,0))</f>
        <v>0</v>
      </c>
      <c r="AAP21">
        <f>IF(SUM(Dissimilarity!AAP24)&gt;0,1,IF(Dissimilarity!AAP24="X",1,0))</f>
        <v>0</v>
      </c>
      <c r="AAQ21">
        <f>IF(SUM(Dissimilarity!AAQ24)&gt;0,1,IF(Dissimilarity!AAQ24="X",1,0))</f>
        <v>1</v>
      </c>
      <c r="AAR21">
        <f>IF(SUM(Dissimilarity!AAR24)&gt;0,1,IF(Dissimilarity!AAR24="X",1,0))</f>
        <v>0</v>
      </c>
      <c r="AAS21">
        <f>IF(SUM(Dissimilarity!AAS24)&gt;0,1,IF(Dissimilarity!AAS24="X",1,0))</f>
        <v>0</v>
      </c>
      <c r="AAT21">
        <f>IF(SUM(Dissimilarity!AAT24)&gt;0,1,IF(Dissimilarity!AAT24="X",1,0))</f>
        <v>0</v>
      </c>
      <c r="AAU21">
        <f>IF(SUM(Dissimilarity!AAU24)&gt;0,1,IF(Dissimilarity!AAU24="X",1,0))</f>
        <v>1</v>
      </c>
      <c r="AAV21">
        <f>IF(SUM(Dissimilarity!AAV24)&gt;0,1,IF(Dissimilarity!AAV24="X",1,0))</f>
        <v>0</v>
      </c>
      <c r="AAW21">
        <f>IF(SUM(Dissimilarity!AAW24)&gt;0,1,IF(Dissimilarity!AAW24="X",1,0))</f>
        <v>0</v>
      </c>
      <c r="AAX21">
        <f>IF(SUM(Dissimilarity!AAX24)&gt;0,1,IF(Dissimilarity!AAX24="X",1,0))</f>
        <v>0</v>
      </c>
      <c r="AAY21">
        <f>IF(SUM(Dissimilarity!AAY24)&gt;0,1,IF(Dissimilarity!AAY24="X",1,0))</f>
        <v>0</v>
      </c>
      <c r="AAZ21">
        <f>IF(SUM(Dissimilarity!AAZ24)&gt;0,1,IF(Dissimilarity!AAZ24="X",1,0))</f>
        <v>0</v>
      </c>
      <c r="ABA21">
        <f>IF(SUM(Dissimilarity!ABA24)&gt;0,1,IF(Dissimilarity!ABA24="X",1,0))</f>
        <v>1</v>
      </c>
      <c r="ABB21">
        <f>IF(SUM(Dissimilarity!ABB24)&gt;0,1,IF(Dissimilarity!ABB24="X",1,0))</f>
        <v>1</v>
      </c>
      <c r="ABC21">
        <f>IF(SUM(Dissimilarity!ABC24)&gt;0,1,IF(Dissimilarity!ABC24="X",1,0))</f>
        <v>1</v>
      </c>
      <c r="ABD21">
        <f>IF(SUM(Dissimilarity!ABD24)&gt;0,1,IF(Dissimilarity!ABD24="X",1,0))</f>
        <v>1</v>
      </c>
      <c r="ABE21">
        <f>IF(SUM(Dissimilarity!ABE24)&gt;0,1,IF(Dissimilarity!ABE24="X",1,0))</f>
        <v>1</v>
      </c>
      <c r="ABF21">
        <f>IF(SUM(Dissimilarity!ABF24)&gt;0,1,IF(Dissimilarity!ABF24="X",1,0))</f>
        <v>1</v>
      </c>
      <c r="ABG21">
        <f>IF(SUM(Dissimilarity!ABG24)&gt;0,1,IF(Dissimilarity!ABG24="X",1,0))</f>
        <v>1</v>
      </c>
      <c r="ABH21">
        <f>IF(SUM(Dissimilarity!ABH24)&gt;0,1,IF(Dissimilarity!ABH24="X",1,0))</f>
        <v>0</v>
      </c>
      <c r="ABI21">
        <f>IF(SUM(Dissimilarity!ABI24)&gt;0,1,IF(Dissimilarity!ABI24="X",1,0))</f>
        <v>0</v>
      </c>
      <c r="ABJ21">
        <f>IF(SUM(Dissimilarity!ABJ24)&gt;0,1,IF(Dissimilarity!ABJ24="X",1,0))</f>
        <v>1</v>
      </c>
      <c r="ABK21">
        <f>IF(SUM(Dissimilarity!ABK24)&gt;0,1,IF(Dissimilarity!ABK24="X",1,0))</f>
        <v>0</v>
      </c>
      <c r="ABL21">
        <f>IF(SUM(Dissimilarity!ABL24)&gt;0,1,IF(Dissimilarity!ABL24="X",1,0))</f>
        <v>1</v>
      </c>
      <c r="ABM21">
        <f>IF(SUM(Dissimilarity!ABM24)&gt;0,1,IF(Dissimilarity!ABM24="X",1,0))</f>
        <v>0</v>
      </c>
      <c r="ABN21">
        <f>IF(SUM(Dissimilarity!ABN24)&gt;0,1,IF(Dissimilarity!ABN24="X",1,0))</f>
        <v>1</v>
      </c>
      <c r="ABO21">
        <f>IF(SUM(Dissimilarity!ABO24)&gt;0,1,IF(Dissimilarity!ABO24="X",1,0))</f>
        <v>1</v>
      </c>
      <c r="ABP21">
        <f>IF(SUM(Dissimilarity!ABP24)&gt;0,1,IF(Dissimilarity!ABP24="X",1,0))</f>
        <v>0</v>
      </c>
      <c r="ABQ21">
        <f>IF(SUM(Dissimilarity!ABQ24)&gt;0,1,IF(Dissimilarity!ABQ24="X",1,0))</f>
        <v>1</v>
      </c>
      <c r="ABR21">
        <f>IF(SUM(Dissimilarity!ABR24)&gt;0,1,IF(Dissimilarity!ABR24="X",1,0))</f>
        <v>1</v>
      </c>
      <c r="ABS21">
        <f>IF(SUM(Dissimilarity!ABS24)&gt;0,1,IF(Dissimilarity!ABS24="X",1,0))</f>
        <v>1</v>
      </c>
      <c r="ABT21">
        <f>IF(SUM(Dissimilarity!ABT24)&gt;0,1,IF(Dissimilarity!ABT24="X",1,0))</f>
        <v>1</v>
      </c>
      <c r="ABU21">
        <f>IF(SUM(Dissimilarity!ABU24)&gt;0,1,IF(Dissimilarity!ABU24="X",1,0))</f>
        <v>1</v>
      </c>
      <c r="ABV21">
        <f>IF(SUM(Dissimilarity!ABV24)&gt;0,1,IF(Dissimilarity!ABV24="X",1,0))</f>
        <v>1</v>
      </c>
      <c r="ABW21">
        <f>IF(SUM(Dissimilarity!ABW24)&gt;0,1,IF(Dissimilarity!ABW24="X",1,0))</f>
        <v>0</v>
      </c>
      <c r="ABX21">
        <f>IF(SUM(Dissimilarity!ABX24)&gt;0,1,IF(Dissimilarity!ABX24="X",1,0))</f>
        <v>0</v>
      </c>
      <c r="ABY21">
        <f>IF(SUM(Dissimilarity!ABY24)&gt;0,1,IF(Dissimilarity!ABY24="X",1,0))</f>
        <v>1</v>
      </c>
      <c r="ABZ21">
        <f>IF(SUM(Dissimilarity!ABZ24)&gt;0,1,IF(Dissimilarity!ABZ24="X",1,0))</f>
        <v>1</v>
      </c>
      <c r="ACA21">
        <f>IF(SUM(Dissimilarity!ACA24)&gt;0,1,IF(Dissimilarity!ACA24="X",1,0))</f>
        <v>0</v>
      </c>
      <c r="ACB21">
        <f>IF(SUM(Dissimilarity!ACB24)&gt;0,1,IF(Dissimilarity!ACB24="X",1,0))</f>
        <v>0</v>
      </c>
      <c r="ACC21">
        <f>IF(SUM(Dissimilarity!ACC24)&gt;0,1,IF(Dissimilarity!ACC24="X",1,0))</f>
        <v>0</v>
      </c>
      <c r="ACD21">
        <f>IF(SUM(Dissimilarity!ACD24)&gt;0,1,IF(Dissimilarity!ACD24="X",1,0))</f>
        <v>0</v>
      </c>
      <c r="ACE21">
        <f>IF(SUM(Dissimilarity!ACE24)&gt;0,1,IF(Dissimilarity!ACE24="X",1,0))</f>
        <v>0</v>
      </c>
      <c r="ACF21">
        <f>IF(SUM(Dissimilarity!ACF24)&gt;0,1,IF(Dissimilarity!ACF24="X",1,0))</f>
        <v>0</v>
      </c>
      <c r="ACG21">
        <f>IF(SUM(Dissimilarity!ACG24)&gt;0,1,IF(Dissimilarity!ACG24="X",1,0))</f>
        <v>0</v>
      </c>
      <c r="ACH21">
        <f>IF(SUM(Dissimilarity!ACH24)&gt;0,1,IF(Dissimilarity!ACH24="X",1,0))</f>
        <v>1</v>
      </c>
      <c r="ACI21">
        <f>IF(SUM(Dissimilarity!ACI24)&gt;0,1,IF(Dissimilarity!ACI24="X",1,0))</f>
        <v>1</v>
      </c>
      <c r="ACJ21">
        <f>IF(SUM(Dissimilarity!ACJ24)&gt;0,1,IF(Dissimilarity!ACJ24="X",1,0))</f>
        <v>1</v>
      </c>
      <c r="ACK21">
        <f>IF(SUM(Dissimilarity!ACK24)&gt;0,1,IF(Dissimilarity!ACK24="X",1,0))</f>
        <v>0</v>
      </c>
      <c r="ACL21">
        <f>IF(SUM(Dissimilarity!ACL24)&gt;0,1,IF(Dissimilarity!ACL24="X",1,0))</f>
        <v>0</v>
      </c>
      <c r="ACM21">
        <f>IF(SUM(Dissimilarity!ACM24)&gt;0,1,IF(Dissimilarity!ACM24="X",1,0))</f>
        <v>1</v>
      </c>
      <c r="ACN21">
        <f>IF(SUM(Dissimilarity!ACN24)&gt;0,1,IF(Dissimilarity!ACN24="X",1,0))</f>
        <v>0</v>
      </c>
      <c r="ACO21">
        <f>IF(SUM(Dissimilarity!ACO24)&gt;0,1,IF(Dissimilarity!ACO24="X",1,0))</f>
        <v>0</v>
      </c>
      <c r="ACP21">
        <f>IF(SUM(Dissimilarity!ACP24)&gt;0,1,IF(Dissimilarity!ACP24="X",1,0))</f>
        <v>0</v>
      </c>
      <c r="ACQ21">
        <f>IF(SUM(Dissimilarity!ACQ24)&gt;0,1,IF(Dissimilarity!ACQ24="X",1,0))</f>
        <v>0</v>
      </c>
      <c r="ACR21">
        <f>IF(SUM(Dissimilarity!ACR24)&gt;0,1,IF(Dissimilarity!ACR24="X",1,0))</f>
        <v>0</v>
      </c>
      <c r="ACS21">
        <f>IF(SUM(Dissimilarity!ACS24)&gt;0,1,IF(Dissimilarity!ACS24="X",1,0))</f>
        <v>1</v>
      </c>
      <c r="ACT21">
        <f>IF(SUM(Dissimilarity!ACT24)&gt;0,1,IF(Dissimilarity!ACT24="X",1,0))</f>
        <v>1</v>
      </c>
      <c r="ACU21">
        <f>IF(SUM(Dissimilarity!ACU24)&gt;0,1,IF(Dissimilarity!ACU24="X",1,0))</f>
        <v>1</v>
      </c>
      <c r="ACV21">
        <f>IF(SUM(Dissimilarity!ACV24)&gt;0,1,IF(Dissimilarity!ACV24="X",1,0))</f>
        <v>0</v>
      </c>
      <c r="ACW21">
        <f>IF(SUM(Dissimilarity!ACW24)&gt;0,1,IF(Dissimilarity!ACW24="X",1,0))</f>
        <v>0</v>
      </c>
      <c r="ACX21">
        <f>IF(SUM(Dissimilarity!ACX24)&gt;0,1,IF(Dissimilarity!ACX24="X",1,0))</f>
        <v>1</v>
      </c>
      <c r="ACY21">
        <f>IF(SUM(Dissimilarity!ACY24)&gt;0,1,IF(Dissimilarity!ACY24="X",1,0))</f>
        <v>1</v>
      </c>
      <c r="ACZ21">
        <f>IF(SUM(Dissimilarity!ACZ24)&gt;0,1,IF(Dissimilarity!ACZ24="X",1,0))</f>
        <v>1</v>
      </c>
      <c r="ADA21">
        <f>IF(SUM(Dissimilarity!ADA24)&gt;0,1,IF(Dissimilarity!ADA24="X",1,0))</f>
        <v>0</v>
      </c>
      <c r="ADB21">
        <f>IF(SUM(Dissimilarity!ADB24)&gt;0,1,IF(Dissimilarity!ADB24="X",1,0))</f>
        <v>0</v>
      </c>
      <c r="ADC21">
        <f>IF(SUM(Dissimilarity!ADC24)&gt;0,1,IF(Dissimilarity!ADC24="X",1,0))</f>
        <v>1</v>
      </c>
      <c r="ADD21">
        <f>IF(SUM(Dissimilarity!ADD24)&gt;0,1,IF(Dissimilarity!ADD24="X",1,0))</f>
        <v>1</v>
      </c>
      <c r="ADE21">
        <f>IF(SUM(Dissimilarity!ADE24)&gt;0,1,IF(Dissimilarity!ADE24="X",1,0))</f>
        <v>1</v>
      </c>
      <c r="ADF21">
        <f>IF(SUM(Dissimilarity!ADF24)&gt;0,1,IF(Dissimilarity!ADF24="X",1,0))</f>
        <v>1</v>
      </c>
      <c r="ADG21">
        <f>IF(SUM(Dissimilarity!ADG24)&gt;0,1,IF(Dissimilarity!ADG24="X",1,0))</f>
        <v>1</v>
      </c>
      <c r="ADH21">
        <f>IF(SUM(Dissimilarity!ADH24)&gt;0,1,IF(Dissimilarity!ADH24="X",1,0))</f>
        <v>1</v>
      </c>
      <c r="ADI21">
        <f>IF(SUM(Dissimilarity!ADI24)&gt;0,1,IF(Dissimilarity!ADI24="X",1,0))</f>
        <v>1</v>
      </c>
      <c r="ADJ21">
        <f>IF(SUM(Dissimilarity!ADJ24)&gt;0,1,IF(Dissimilarity!ADJ24="X",1,0))</f>
        <v>1</v>
      </c>
      <c r="ADK21">
        <f>IF(SUM(Dissimilarity!ADK24)&gt;0,1,IF(Dissimilarity!ADK24="X",1,0))</f>
        <v>1</v>
      </c>
      <c r="ADL21">
        <f>IF(SUM(Dissimilarity!ADL24)&gt;0,1,IF(Dissimilarity!ADL24="X",1,0))</f>
        <v>1</v>
      </c>
      <c r="ADM21">
        <f>IF(SUM(Dissimilarity!ADM24)&gt;0,1,IF(Dissimilarity!ADM24="X",1,0))</f>
        <v>0</v>
      </c>
      <c r="ADN21">
        <f>IF(SUM(Dissimilarity!ADN24)&gt;0,1,IF(Dissimilarity!ADN24="X",1,0))</f>
        <v>0</v>
      </c>
      <c r="ADO21">
        <f>IF(SUM(Dissimilarity!ADO24)&gt;0,1,IF(Dissimilarity!ADO24="X",1,0))</f>
        <v>1</v>
      </c>
      <c r="ADP21">
        <f>IF(SUM(Dissimilarity!ADP24)&gt;0,1,IF(Dissimilarity!ADP24="X",1,0))</f>
        <v>1</v>
      </c>
      <c r="ADQ21">
        <f>IF(SUM(Dissimilarity!ADQ24)&gt;0,1,IF(Dissimilarity!ADQ24="X",1,0))</f>
        <v>1</v>
      </c>
      <c r="ADR21">
        <f>IF(SUM(Dissimilarity!ADR24)&gt;0,1,IF(Dissimilarity!ADR24="X",1,0))</f>
        <v>1</v>
      </c>
      <c r="ADS21">
        <f>IF(SUM(Dissimilarity!ADS24)&gt;0,1,IF(Dissimilarity!ADS24="X",1,0))</f>
        <v>1</v>
      </c>
      <c r="ADT21">
        <f>IF(SUM(Dissimilarity!ADT24)&gt;0,1,IF(Dissimilarity!ADT24="X",1,0))</f>
        <v>0</v>
      </c>
      <c r="ADU21">
        <f>IF(SUM(Dissimilarity!ADU24)&gt;0,1,IF(Dissimilarity!ADU24="X",1,0))</f>
        <v>1</v>
      </c>
      <c r="ADV21">
        <f>IF(SUM(Dissimilarity!ADV24)&gt;0,1,IF(Dissimilarity!ADV24="X",1,0))</f>
        <v>1</v>
      </c>
      <c r="ADW21">
        <f>IF(SUM(Dissimilarity!ADW24)&gt;0,1,IF(Dissimilarity!ADW24="X",1,0))</f>
        <v>1</v>
      </c>
      <c r="ADX21">
        <f>IF(SUM(Dissimilarity!ADX24)&gt;0,1,IF(Dissimilarity!ADX24="X",1,0))</f>
        <v>0</v>
      </c>
      <c r="ADY21">
        <f>IF(SUM(Dissimilarity!ADY24)&gt;0,1,IF(Dissimilarity!ADY24="X",1,0))</f>
        <v>1</v>
      </c>
      <c r="ADZ21">
        <f>IF(SUM(Dissimilarity!ADZ24)&gt;0,1,IF(Dissimilarity!ADZ24="X",1,0))</f>
        <v>0</v>
      </c>
      <c r="AEA21">
        <f>IF(SUM(Dissimilarity!AEA24)&gt;0,1,IF(Dissimilarity!AEA24="X",1,0))</f>
        <v>1</v>
      </c>
      <c r="AEB21">
        <f>IF(SUM(Dissimilarity!AEB24)&gt;0,1,IF(Dissimilarity!AEB24="X",1,0))</f>
        <v>0</v>
      </c>
      <c r="AEC21">
        <f>IF(SUM(Dissimilarity!AEC24)&gt;0,1,IF(Dissimilarity!AEC24="X",1,0))</f>
        <v>1</v>
      </c>
      <c r="AED21">
        <f>IF(SUM(Dissimilarity!AED24)&gt;0,1,IF(Dissimilarity!AED24="X",1,0))</f>
        <v>1</v>
      </c>
      <c r="AEE21">
        <f>IF(SUM(Dissimilarity!AEE24)&gt;0,1,IF(Dissimilarity!AEE24="X",1,0))</f>
        <v>1</v>
      </c>
      <c r="AEF21">
        <f>IF(SUM(Dissimilarity!AEF24)&gt;0,1,IF(Dissimilarity!AEF24="X",1,0))</f>
        <v>0</v>
      </c>
      <c r="AEG21">
        <f>IF(SUM(Dissimilarity!AEG24)&gt;0,1,IF(Dissimilarity!AEG24="X",1,0))</f>
        <v>0</v>
      </c>
      <c r="AEH21">
        <f>IF(SUM(Dissimilarity!AEH24)&gt;0,1,IF(Dissimilarity!AEH24="X",1,0))</f>
        <v>1</v>
      </c>
      <c r="AEI21">
        <f>IF(SUM(Dissimilarity!AEI24)&gt;0,1,IF(Dissimilarity!AEI24="X",1,0))</f>
        <v>0</v>
      </c>
      <c r="AEJ21">
        <f>IF(SUM(Dissimilarity!AEJ24)&gt;0,1,IF(Dissimilarity!AEJ24="X",1,0))</f>
        <v>1</v>
      </c>
      <c r="AEK21">
        <f>IF(SUM(Dissimilarity!AEK24)&gt;0,1,IF(Dissimilarity!AEK24="X",1,0))</f>
        <v>0</v>
      </c>
      <c r="AEL21">
        <f>IF(SUM(Dissimilarity!AEL24)&gt;0,1,IF(Dissimilarity!AEL24="X",1,0))</f>
        <v>0</v>
      </c>
      <c r="AEM21">
        <f>IF(SUM(Dissimilarity!AEM24)&gt;0,1,IF(Dissimilarity!AEM24="X",1,0))</f>
        <v>0</v>
      </c>
      <c r="AEN21">
        <f>IF(SUM(Dissimilarity!AEN24)&gt;0,1,IF(Dissimilarity!AEN24="X",1,0))</f>
        <v>1</v>
      </c>
      <c r="AEO21">
        <f>IF(SUM(Dissimilarity!AEO24)&gt;0,1,IF(Dissimilarity!AEO24="X",1,0))</f>
        <v>1</v>
      </c>
      <c r="AEP21">
        <f>IF(SUM(Dissimilarity!AEP24)&gt;0,1,IF(Dissimilarity!AEP24="X",1,0))</f>
        <v>0</v>
      </c>
      <c r="AEQ21">
        <f>IF(SUM(Dissimilarity!AEQ24)&gt;0,1,IF(Dissimilarity!AEQ24="X",1,0))</f>
        <v>1</v>
      </c>
      <c r="AER21">
        <f>IF(SUM(Dissimilarity!AER24)&gt;0,1,IF(Dissimilarity!AER24="X",1,0))</f>
        <v>0</v>
      </c>
      <c r="AES21">
        <f>IF(SUM(Dissimilarity!AES24)&gt;0,1,IF(Dissimilarity!AES24="X",1,0))</f>
        <v>0</v>
      </c>
      <c r="AET21">
        <f>IF(SUM(Dissimilarity!AET24)&gt;0,1,IF(Dissimilarity!AET24="X",1,0))</f>
        <v>0</v>
      </c>
      <c r="AEU21">
        <f>IF(SUM(Dissimilarity!AEU24)&gt;0,1,IF(Dissimilarity!AEU24="X",1,0))</f>
        <v>0</v>
      </c>
      <c r="AEV21">
        <f>IF(SUM(Dissimilarity!AEV24)&gt;0,1,IF(Dissimilarity!AEV24="X",1,0))</f>
        <v>1</v>
      </c>
      <c r="AEW21">
        <f>IF(SUM(Dissimilarity!AEW24)&gt;0,1,IF(Dissimilarity!AEW24="X",1,0))</f>
        <v>1</v>
      </c>
      <c r="AEX21">
        <f>IF(SUM(Dissimilarity!AEX24)&gt;0,1,IF(Dissimilarity!AEX24="X",1,0))</f>
        <v>0</v>
      </c>
      <c r="AEY21">
        <f>IF(SUM(Dissimilarity!AEY24)&gt;0,1,IF(Dissimilarity!AEY24="X",1,0))</f>
        <v>1</v>
      </c>
      <c r="AEZ21">
        <f>IF(SUM(Dissimilarity!AEZ24)&gt;0,1,IF(Dissimilarity!AEZ24="X",1,0))</f>
        <v>1</v>
      </c>
      <c r="AFA21">
        <f>IF(SUM(Dissimilarity!AFA24)&gt;0,1,IF(Dissimilarity!AFA24="X",1,0))</f>
        <v>1</v>
      </c>
      <c r="AFB21">
        <f>IF(SUM(Dissimilarity!AFB24)&gt;0,1,IF(Dissimilarity!AFB24="X",1,0))</f>
        <v>1</v>
      </c>
      <c r="AFC21">
        <f>IF(SUM(Dissimilarity!AFC24)&gt;0,1,IF(Dissimilarity!AFC24="X",1,0))</f>
        <v>1</v>
      </c>
      <c r="AFD21">
        <f>IF(SUM(Dissimilarity!AFD24)&gt;0,1,IF(Dissimilarity!AFD24="X",1,0))</f>
        <v>0</v>
      </c>
      <c r="AFE21">
        <f>IF(SUM(Dissimilarity!AFE24)&gt;0,1,IF(Dissimilarity!AFE24="X",1,0))</f>
        <v>0</v>
      </c>
      <c r="AFF21">
        <f>IF(SUM(Dissimilarity!AFF24)&gt;0,1,IF(Dissimilarity!AFF24="X",1,0))</f>
        <v>1</v>
      </c>
      <c r="AFG21">
        <f>IF(SUM(Dissimilarity!AFG24)&gt;0,1,IF(Dissimilarity!AFG24="X",1,0))</f>
        <v>1</v>
      </c>
      <c r="AFH21">
        <f>IF(SUM(Dissimilarity!AFH24)&gt;0,1,IF(Dissimilarity!AFH24="X",1,0))</f>
        <v>1</v>
      </c>
      <c r="AFI21">
        <f>IF(SUM(Dissimilarity!AFI24)&gt;0,1,IF(Dissimilarity!AFI24="X",1,0))</f>
        <v>0</v>
      </c>
      <c r="AFJ21">
        <f>IF(SUM(Dissimilarity!AFJ24)&gt;0,1,IF(Dissimilarity!AFJ24="X",1,0))</f>
        <v>1</v>
      </c>
      <c r="AFK21">
        <f>IF(SUM(Dissimilarity!AFK24)&gt;0,1,IF(Dissimilarity!AFK24="X",1,0))</f>
        <v>1</v>
      </c>
      <c r="AFL21">
        <f>IF(SUM(Dissimilarity!AFL24)&gt;0,1,IF(Dissimilarity!AFL24="X",1,0))</f>
        <v>1</v>
      </c>
      <c r="AFM21">
        <f>IF(SUM(Dissimilarity!AFM24)&gt;0,1,IF(Dissimilarity!AFM24="X",1,0))</f>
        <v>1</v>
      </c>
      <c r="AFN21">
        <f>IF(SUM(Dissimilarity!AFN24)&gt;0,1,IF(Dissimilarity!AFN24="X",1,0))</f>
        <v>1</v>
      </c>
      <c r="AFO21">
        <f>IF(SUM(Dissimilarity!AFO24)&gt;0,1,IF(Dissimilarity!AFO24="X",1,0))</f>
        <v>1</v>
      </c>
      <c r="AFP21">
        <f>IF(SUM(Dissimilarity!AFP24)&gt;0,1,IF(Dissimilarity!AFP24="X",1,0))</f>
        <v>1</v>
      </c>
      <c r="AFQ21">
        <f>IF(SUM(Dissimilarity!AFQ24)&gt;0,1,IF(Dissimilarity!AFQ24="X",1,0))</f>
        <v>1</v>
      </c>
      <c r="AFR21">
        <f>IF(SUM(Dissimilarity!AFR24)&gt;0,1,IF(Dissimilarity!AFR24="X",1,0))</f>
        <v>1</v>
      </c>
      <c r="AFS21">
        <f>IF(SUM(Dissimilarity!AFS24)&gt;0,1,IF(Dissimilarity!AFS24="X",1,0))</f>
        <v>1</v>
      </c>
      <c r="AFT21">
        <f>IF(SUM(Dissimilarity!AFT24)&gt;0,1,IF(Dissimilarity!AFT24="X",1,0))</f>
        <v>0</v>
      </c>
      <c r="AFU21">
        <f>IF(SUM(Dissimilarity!AFU24)&gt;0,1,IF(Dissimilarity!AFU24="X",1,0))</f>
        <v>1</v>
      </c>
      <c r="AFV21">
        <f>IF(SUM(Dissimilarity!AFV24)&gt;0,1,IF(Dissimilarity!AFV24="X",1,0))</f>
        <v>1</v>
      </c>
      <c r="AFW21">
        <f>IF(SUM(Dissimilarity!AFW24)&gt;0,1,IF(Dissimilarity!AFW24="X",1,0))</f>
        <v>1</v>
      </c>
      <c r="AFX21">
        <f>IF(SUM(Dissimilarity!AFX24)&gt;0,1,IF(Dissimilarity!AFX24="X",1,0))</f>
        <v>1</v>
      </c>
      <c r="AFY21">
        <f>IF(SUM(Dissimilarity!AFY24)&gt;0,1,IF(Dissimilarity!AFY24="X",1,0))</f>
        <v>1</v>
      </c>
      <c r="AFZ21">
        <f>IF(SUM(Dissimilarity!AFZ24)&gt;0,1,IF(Dissimilarity!AFZ24="X",1,0))</f>
        <v>1</v>
      </c>
      <c r="AGA21">
        <f>IF(SUM(Dissimilarity!AGA24)&gt;0,1,IF(Dissimilarity!AGA24="X",1,0))</f>
        <v>1</v>
      </c>
      <c r="AGB21">
        <f>IF(SUM(Dissimilarity!AGB24)&gt;0,1,IF(Dissimilarity!AGB24="X",1,0))</f>
        <v>1</v>
      </c>
      <c r="AGC21">
        <f>IF(SUM(Dissimilarity!AGC24)&gt;0,1,IF(Dissimilarity!AGC24="X",1,0))</f>
        <v>1</v>
      </c>
      <c r="AGD21">
        <f>IF(SUM(Dissimilarity!AGD24)&gt;0,1,IF(Dissimilarity!AGD24="X",1,0))</f>
        <v>0</v>
      </c>
      <c r="AGE21">
        <f>IF(SUM(Dissimilarity!AGE24)&gt;0,1,IF(Dissimilarity!AGE24="X",1,0))</f>
        <v>1</v>
      </c>
      <c r="AGF21">
        <f>IF(SUM(Dissimilarity!AGF24)&gt;0,1,IF(Dissimilarity!AGF24="X",1,0))</f>
        <v>1</v>
      </c>
      <c r="AGG21">
        <f>IF(SUM(Dissimilarity!AGG24)&gt;0,1,IF(Dissimilarity!AGG24="X",1,0))</f>
        <v>0</v>
      </c>
      <c r="AGH21">
        <f>IF(SUM(Dissimilarity!AGH24)&gt;0,1,IF(Dissimilarity!AGH24="X",1,0))</f>
        <v>1</v>
      </c>
      <c r="AGI21">
        <f>IF(SUM(Dissimilarity!AGI24)&gt;0,1,IF(Dissimilarity!AGI24="X",1,0))</f>
        <v>0</v>
      </c>
      <c r="AGJ21">
        <f>IF(SUM(Dissimilarity!AGJ24)&gt;0,1,IF(Dissimilarity!AGJ24="X",1,0))</f>
        <v>1</v>
      </c>
      <c r="AGK21">
        <f>IF(SUM(Dissimilarity!AGK24)&gt;0,1,IF(Dissimilarity!AGK24="X",1,0))</f>
        <v>1</v>
      </c>
      <c r="AGL21">
        <f>IF(SUM(Dissimilarity!AGL24)&gt;0,1,IF(Dissimilarity!AGL24="X",1,0))</f>
        <v>0</v>
      </c>
      <c r="AGM21">
        <f>IF(SUM(Dissimilarity!AGM24)&gt;0,1,IF(Dissimilarity!AGM24="X",1,0))</f>
        <v>0</v>
      </c>
      <c r="AGN21">
        <f>IF(SUM(Dissimilarity!AGN24)&gt;0,1,IF(Dissimilarity!AGN24="X",1,0))</f>
        <v>1</v>
      </c>
      <c r="AGO21">
        <f>IF(SUM(Dissimilarity!AGO24)&gt;0,1,IF(Dissimilarity!AGO24="X",1,0))</f>
        <v>1</v>
      </c>
      <c r="AGP21">
        <f>IF(SUM(Dissimilarity!AGP24)&gt;0,1,IF(Dissimilarity!AGP24="X",1,0))</f>
        <v>0</v>
      </c>
      <c r="AGQ21">
        <f>IF(SUM(Dissimilarity!AGQ24)&gt;0,1,IF(Dissimilarity!AGQ24="X",1,0))</f>
        <v>1</v>
      </c>
      <c r="AGR21">
        <f>IF(SUM(Dissimilarity!AGR24)&gt;0,1,IF(Dissimilarity!AGR24="X",1,0))</f>
        <v>1</v>
      </c>
      <c r="AGS21">
        <f>IF(SUM(Dissimilarity!AGS24)&gt;0,1,IF(Dissimilarity!AGS24="X",1,0))</f>
        <v>1</v>
      </c>
      <c r="AGT21">
        <f>IF(SUM(Dissimilarity!AGT24)&gt;0,1,IF(Dissimilarity!AGT24="X",1,0))</f>
        <v>1</v>
      </c>
      <c r="AGU21">
        <f>IF(SUM(Dissimilarity!AGU24)&gt;0,1,IF(Dissimilarity!AGU24="X",1,0))</f>
        <v>1</v>
      </c>
      <c r="AGV21">
        <f>IF(SUM(Dissimilarity!AGV24)&gt;0,1,IF(Dissimilarity!AGV24="X",1,0))</f>
        <v>1</v>
      </c>
      <c r="AGW21">
        <f>IF(SUM(Dissimilarity!AGW24)&gt;0,1,IF(Dissimilarity!AGW24="X",1,0))</f>
        <v>1</v>
      </c>
      <c r="AGX21">
        <f>IF(SUM(Dissimilarity!AGX24)&gt;0,1,IF(Dissimilarity!AGX24="X",1,0))</f>
        <v>0</v>
      </c>
      <c r="AGY21">
        <f>IF(SUM(Dissimilarity!AGY24)&gt;0,1,IF(Dissimilarity!AGY24="X",1,0))</f>
        <v>1</v>
      </c>
      <c r="AGZ21">
        <f>IF(SUM(Dissimilarity!AGZ24)&gt;0,1,IF(Dissimilarity!AGZ24="X",1,0))</f>
        <v>1</v>
      </c>
      <c r="AHA21">
        <f>IF(SUM(Dissimilarity!AHA24)&gt;0,1,IF(Dissimilarity!AHA24="X",1,0))</f>
        <v>1</v>
      </c>
      <c r="AHB21">
        <f>IF(SUM(Dissimilarity!AHB24)&gt;0,1,IF(Dissimilarity!AHB24="X",1,0))</f>
        <v>0</v>
      </c>
      <c r="AHC21">
        <f>IF(SUM(Dissimilarity!AHC24)&gt;0,1,IF(Dissimilarity!AHC24="X",1,0))</f>
        <v>1</v>
      </c>
      <c r="AHD21">
        <f>IF(SUM(Dissimilarity!AHD24)&gt;0,1,IF(Dissimilarity!AHD24="X",1,0))</f>
        <v>1</v>
      </c>
      <c r="AHE21">
        <f>IF(SUM(Dissimilarity!AHE24)&gt;0,1,IF(Dissimilarity!AHE24="X",1,0))</f>
        <v>1</v>
      </c>
      <c r="AHF21">
        <f>IF(SUM(Dissimilarity!AHF24)&gt;0,1,IF(Dissimilarity!AHF24="X",1,0))</f>
        <v>1</v>
      </c>
      <c r="AHG21">
        <f>IF(SUM(Dissimilarity!AHG24)&gt;0,1,IF(Dissimilarity!AHG24="X",1,0))</f>
        <v>1</v>
      </c>
      <c r="AHH21">
        <f>IF(SUM(Dissimilarity!AHH24)&gt;0,1,IF(Dissimilarity!AHH24="X",1,0))</f>
        <v>1</v>
      </c>
      <c r="AHI21">
        <f>IF(SUM(Dissimilarity!AHI24)&gt;0,1,IF(Dissimilarity!AHI24="X",1,0))</f>
        <v>1</v>
      </c>
      <c r="AHJ21">
        <f>IF(SUM(Dissimilarity!AHJ24)&gt;0,1,IF(Dissimilarity!AHJ24="X",1,0))</f>
        <v>1</v>
      </c>
      <c r="AHK21">
        <f>IF(SUM(Dissimilarity!AHK24)&gt;0,1,IF(Dissimilarity!AHK24="X",1,0))</f>
        <v>1</v>
      </c>
      <c r="AHL21">
        <f>IF(SUM(Dissimilarity!AHL24)&gt;0,1,IF(Dissimilarity!AHL24="X",1,0))</f>
        <v>1</v>
      </c>
      <c r="AHM21">
        <f>IF(SUM(Dissimilarity!AHM24)&gt;0,1,IF(Dissimilarity!AHM24="X",1,0))</f>
        <v>1</v>
      </c>
      <c r="AHN21">
        <f>IF(SUM(Dissimilarity!AHN24)&gt;0,1,IF(Dissimilarity!AHN24="X",1,0))</f>
        <v>0</v>
      </c>
      <c r="AHO21">
        <f>IF(SUM(Dissimilarity!AHO24)&gt;0,1,IF(Dissimilarity!AHO24="X",1,0))</f>
        <v>1</v>
      </c>
      <c r="AHP21">
        <f>IF(SUM(Dissimilarity!AHP24)&gt;0,1,IF(Dissimilarity!AHP24="X",1,0))</f>
        <v>1</v>
      </c>
      <c r="AHQ21">
        <f>IF(SUM(Dissimilarity!AHQ24)&gt;0,1,IF(Dissimilarity!AHQ24="X",1,0))</f>
        <v>0</v>
      </c>
      <c r="AHR21">
        <f>IF(SUM(Dissimilarity!AHR24)&gt;0,1,IF(Dissimilarity!AHR24="X",1,0))</f>
        <v>1</v>
      </c>
      <c r="AHS21">
        <f>IF(SUM(Dissimilarity!AHS24)&gt;0,1,IF(Dissimilarity!AHS24="X",1,0))</f>
        <v>1</v>
      </c>
      <c r="AHT21">
        <f>IF(SUM(Dissimilarity!AHT24)&gt;0,1,IF(Dissimilarity!AHT24="X",1,0))</f>
        <v>1</v>
      </c>
      <c r="AHU21">
        <f>IF(SUM(Dissimilarity!AHU24)&gt;0,1,IF(Dissimilarity!AHU24="X",1,0))</f>
        <v>1</v>
      </c>
      <c r="AHV21">
        <f>IF(SUM(Dissimilarity!AHV24)&gt;0,1,IF(Dissimilarity!AHV24="X",1,0))</f>
        <v>1</v>
      </c>
      <c r="AHW21">
        <f>IF(SUM(Dissimilarity!AHW24)&gt;0,1,IF(Dissimilarity!AHW24="X",1,0))</f>
        <v>1</v>
      </c>
      <c r="AHX21">
        <f>IF(SUM(Dissimilarity!AHX24)&gt;0,1,IF(Dissimilarity!AHX24="X",1,0))</f>
        <v>1</v>
      </c>
      <c r="AHY21">
        <f>IF(SUM(Dissimilarity!AHY24)&gt;0,1,IF(Dissimilarity!AHY24="X",1,0))</f>
        <v>1</v>
      </c>
      <c r="AHZ21">
        <f>IF(SUM(Dissimilarity!AHZ24)&gt;0,1,IF(Dissimilarity!AHZ24="X",1,0))</f>
        <v>1</v>
      </c>
      <c r="AIA21">
        <f>IF(SUM(Dissimilarity!AIA24)&gt;0,1,IF(Dissimilarity!AIA24="X",1,0))</f>
        <v>1</v>
      </c>
      <c r="AIB21">
        <f>IF(SUM(Dissimilarity!AIB24)&gt;0,1,IF(Dissimilarity!AIB24="X",1,0))</f>
        <v>1</v>
      </c>
      <c r="AIC21">
        <f>IF(SUM(Dissimilarity!AIC24)&gt;0,1,IF(Dissimilarity!AIC24="X",1,0))</f>
        <v>1</v>
      </c>
      <c r="AID21">
        <f>IF(SUM(Dissimilarity!AID24)&gt;0,1,IF(Dissimilarity!AID24="X",1,0))</f>
        <v>1</v>
      </c>
      <c r="AIE21">
        <f>IF(SUM(Dissimilarity!AIE24)&gt;0,1,IF(Dissimilarity!AIE24="X",1,0))</f>
        <v>1</v>
      </c>
      <c r="AIF21">
        <f>IF(SUM(Dissimilarity!AIF24)&gt;0,1,IF(Dissimilarity!AIF24="X",1,0))</f>
        <v>1</v>
      </c>
      <c r="AIG21">
        <f>IF(SUM(Dissimilarity!AIG24)&gt;0,1,IF(Dissimilarity!AIG24="X",1,0))</f>
        <v>0</v>
      </c>
      <c r="AIH21">
        <f>IF(SUM(Dissimilarity!AIH24)&gt;0,1,IF(Dissimilarity!AIH24="X",1,0))</f>
        <v>1</v>
      </c>
      <c r="AII21">
        <f>IF(SUM(Dissimilarity!AII24)&gt;0,1,IF(Dissimilarity!AII24="X",1,0))</f>
        <v>1</v>
      </c>
      <c r="AIJ21">
        <f>IF(SUM(Dissimilarity!AIJ24)&gt;0,1,IF(Dissimilarity!AIJ24="X",1,0))</f>
        <v>1</v>
      </c>
      <c r="AIK21">
        <f>IF(SUM(Dissimilarity!AIK24)&gt;0,1,IF(Dissimilarity!AIK24="X",1,0))</f>
        <v>1</v>
      </c>
      <c r="AIL21">
        <f>IF(SUM(Dissimilarity!AIL24)&gt;0,1,IF(Dissimilarity!AIL24="X",1,0))</f>
        <v>1</v>
      </c>
      <c r="AIM21">
        <f>IF(SUM(Dissimilarity!AIM24)&gt;0,1,IF(Dissimilarity!AIM24="X",1,0))</f>
        <v>1</v>
      </c>
      <c r="AIN21">
        <f>IF(SUM(Dissimilarity!AIN24)&gt;0,1,IF(Dissimilarity!AIN24="X",1,0))</f>
        <v>0</v>
      </c>
      <c r="AIO21">
        <f>IF(SUM(Dissimilarity!AIO24)&gt;0,1,IF(Dissimilarity!AIO24="X",1,0))</f>
        <v>0</v>
      </c>
      <c r="AIP21">
        <f>IF(SUM(Dissimilarity!AIP24)&gt;0,1,IF(Dissimilarity!AIP24="X",1,0))</f>
        <v>1</v>
      </c>
      <c r="AIQ21">
        <f>IF(SUM(Dissimilarity!AIQ24)&gt;0,1,IF(Dissimilarity!AIQ24="X",1,0))</f>
        <v>0</v>
      </c>
      <c r="AIR21">
        <f>IF(SUM(Dissimilarity!AIR24)&gt;0,1,IF(Dissimilarity!AIR24="X",1,0))</f>
        <v>0</v>
      </c>
      <c r="AIS21">
        <f>IF(SUM(Dissimilarity!AIS24)&gt;0,1,IF(Dissimilarity!AIS24="X",1,0))</f>
        <v>1</v>
      </c>
      <c r="AIT21">
        <f>IF(SUM(Dissimilarity!AIT24)&gt;0,1,IF(Dissimilarity!AIT24="X",1,0))</f>
        <v>1</v>
      </c>
      <c r="AIU21">
        <f>IF(SUM(Dissimilarity!AIU24)&gt;0,1,IF(Dissimilarity!AIU24="X",1,0))</f>
        <v>1</v>
      </c>
      <c r="AIV21">
        <f>IF(SUM(Dissimilarity!AIV24)&gt;0,1,IF(Dissimilarity!AIV24="X",1,0))</f>
        <v>0</v>
      </c>
      <c r="AIW21">
        <f>IF(SUM(Dissimilarity!AIW24)&gt;0,1,IF(Dissimilarity!AIW24="X",1,0))</f>
        <v>1</v>
      </c>
      <c r="AIX21">
        <f>IF(SUM(Dissimilarity!AIX24)&gt;0,1,IF(Dissimilarity!AIX24="X",1,0))</f>
        <v>1</v>
      </c>
      <c r="AIY21">
        <f>IF(SUM(Dissimilarity!AIY24)&gt;0,1,IF(Dissimilarity!AIY24="X",1,0))</f>
        <v>1</v>
      </c>
      <c r="AIZ21">
        <f>IF(SUM(Dissimilarity!AIZ24)&gt;0,1,IF(Dissimilarity!AIZ24="X",1,0))</f>
        <v>1</v>
      </c>
      <c r="AJA21">
        <f>IF(SUM(Dissimilarity!AJA24)&gt;0,1,IF(Dissimilarity!AJA24="X",1,0))</f>
        <v>1</v>
      </c>
      <c r="AJB21">
        <f>IF(SUM(Dissimilarity!AJB24)&gt;0,1,IF(Dissimilarity!AJB24="X",1,0))</f>
        <v>1</v>
      </c>
      <c r="AJC21">
        <f>IF(SUM(Dissimilarity!AJC24)&gt;0,1,IF(Dissimilarity!AJC24="X",1,0))</f>
        <v>1</v>
      </c>
      <c r="AJD21">
        <f>IF(SUM(Dissimilarity!AJD24)&gt;0,1,IF(Dissimilarity!AJD24="X",1,0))</f>
        <v>1</v>
      </c>
      <c r="AJE21">
        <f>IF(SUM(Dissimilarity!AJE24)&gt;0,1,IF(Dissimilarity!AJE24="X",1,0))</f>
        <v>1</v>
      </c>
      <c r="AJF21">
        <f>IF(SUM(Dissimilarity!AJF24)&gt;0,1,IF(Dissimilarity!AJF24="X",1,0))</f>
        <v>1</v>
      </c>
      <c r="AJG21">
        <f>IF(SUM(Dissimilarity!AJG24)&gt;0,1,IF(Dissimilarity!AJG24="X",1,0))</f>
        <v>1</v>
      </c>
      <c r="AJH21">
        <f>IF(SUM(Dissimilarity!AJH24)&gt;0,1,IF(Dissimilarity!AJH24="X",1,0))</f>
        <v>0</v>
      </c>
      <c r="AJI21">
        <f>IF(SUM(Dissimilarity!AJI24)&gt;0,1,IF(Dissimilarity!AJI24="X",1,0))</f>
        <v>1</v>
      </c>
      <c r="AJJ21">
        <f>IF(SUM(Dissimilarity!AJJ24)&gt;0,1,IF(Dissimilarity!AJJ24="X",1,0))</f>
        <v>1</v>
      </c>
      <c r="AJK21">
        <f>IF(SUM(Dissimilarity!AJK24)&gt;0,1,IF(Dissimilarity!AJK24="X",1,0))</f>
        <v>0</v>
      </c>
      <c r="AJL21">
        <f>IF(SUM(Dissimilarity!AJL24)&gt;0,1,IF(Dissimilarity!AJL24="X",1,0))</f>
        <v>1</v>
      </c>
      <c r="AJM21">
        <f>IF(SUM(Dissimilarity!AJM24)&gt;0,1,IF(Dissimilarity!AJM24="X",1,0))</f>
        <v>0</v>
      </c>
      <c r="AJN21">
        <f>IF(SUM(Dissimilarity!AJN24)&gt;0,1,IF(Dissimilarity!AJN24="X",1,0))</f>
        <v>1</v>
      </c>
      <c r="AJO21">
        <f>IF(SUM(Dissimilarity!AJO24)&gt;0,1,IF(Dissimilarity!AJO24="X",1,0))</f>
        <v>1</v>
      </c>
      <c r="AJP21">
        <f>IF(SUM(Dissimilarity!AJP24)&gt;0,1,IF(Dissimilarity!AJP24="X",1,0))</f>
        <v>0</v>
      </c>
      <c r="AJQ21">
        <f>IF(SUM(Dissimilarity!AJQ24)&gt;0,1,IF(Dissimilarity!AJQ24="X",1,0))</f>
        <v>1</v>
      </c>
      <c r="AJR21">
        <f>IF(SUM(Dissimilarity!AJR24)&gt;0,1,IF(Dissimilarity!AJR24="X",1,0))</f>
        <v>0</v>
      </c>
      <c r="AJS21">
        <f>IF(SUM(Dissimilarity!AJS24)&gt;0,1,IF(Dissimilarity!AJS24="X",1,0))</f>
        <v>0</v>
      </c>
      <c r="AJT21">
        <f>IF(SUM(Dissimilarity!AJT24)&gt;0,1,IF(Dissimilarity!AJT24="X",1,0))</f>
        <v>1</v>
      </c>
      <c r="AJU21">
        <f>IF(SUM(Dissimilarity!AJU24)&gt;0,1,IF(Dissimilarity!AJU24="X",1,0))</f>
        <v>0</v>
      </c>
      <c r="AJV21">
        <f>IF(SUM(Dissimilarity!AJV24)&gt;0,1,IF(Dissimilarity!AJV24="X",1,0))</f>
        <v>1</v>
      </c>
      <c r="AJW21">
        <f>IF(SUM(Dissimilarity!AJW24)&gt;0,1,IF(Dissimilarity!AJW24="X",1,0))</f>
        <v>1</v>
      </c>
      <c r="AJX21">
        <f>IF(SUM(Dissimilarity!AJX24)&gt;0,1,IF(Dissimilarity!AJX24="X",1,0))</f>
        <v>0</v>
      </c>
      <c r="AJY21">
        <f>IF(SUM(Dissimilarity!AJY24)&gt;0,1,IF(Dissimilarity!AJY24="X",1,0))</f>
        <v>0</v>
      </c>
      <c r="AJZ21">
        <f>IF(SUM(Dissimilarity!AJZ24)&gt;0,1,IF(Dissimilarity!AJZ24="X",1,0))</f>
        <v>0</v>
      </c>
      <c r="AKA21">
        <f>IF(SUM(Dissimilarity!AKA24)&gt;0,1,IF(Dissimilarity!AKA24="X",1,0))</f>
        <v>1</v>
      </c>
      <c r="AKB21">
        <f>IF(SUM(Dissimilarity!AKB24)&gt;0,1,IF(Dissimilarity!AKB24="X",1,0))</f>
        <v>1</v>
      </c>
      <c r="AKC21">
        <f>IF(SUM(Dissimilarity!AKC24)&gt;0,1,IF(Dissimilarity!AKC24="X",1,0))</f>
        <v>1</v>
      </c>
      <c r="AKD21">
        <f>IF(SUM(Dissimilarity!AKD24)&gt;0,1,IF(Dissimilarity!AKD24="X",1,0))</f>
        <v>1</v>
      </c>
      <c r="AKE21">
        <f>IF(SUM(Dissimilarity!AKE24)&gt;0,1,IF(Dissimilarity!AKE24="X",1,0))</f>
        <v>1</v>
      </c>
      <c r="AKF21">
        <f>IF(SUM(Dissimilarity!AKF24)&gt;0,1,IF(Dissimilarity!AKF24="X",1,0))</f>
        <v>1</v>
      </c>
      <c r="AKG21">
        <f>IF(SUM(Dissimilarity!AKG24)&gt;0,1,IF(Dissimilarity!AKG24="X",1,0))</f>
        <v>1</v>
      </c>
      <c r="AKH21">
        <f>IF(SUM(Dissimilarity!AKH24)&gt;0,1,IF(Dissimilarity!AKH24="X",1,0))</f>
        <v>0</v>
      </c>
      <c r="AKI21">
        <f>IF(SUM(Dissimilarity!AKI24)&gt;0,1,IF(Dissimilarity!AKI24="X",1,0))</f>
        <v>0</v>
      </c>
      <c r="AKJ21">
        <f>IF(SUM(Dissimilarity!AKJ24)&gt;0,1,IF(Dissimilarity!AKJ24="X",1,0))</f>
        <v>0</v>
      </c>
      <c r="AKK21">
        <f>IF(SUM(Dissimilarity!AKK24)&gt;0,1,IF(Dissimilarity!AKK24="X",1,0))</f>
        <v>0</v>
      </c>
      <c r="AKL21">
        <f>IF(SUM(Dissimilarity!AKL24)&gt;0,1,IF(Dissimilarity!AKL24="X",1,0))</f>
        <v>1</v>
      </c>
      <c r="AKM21">
        <f>IF(SUM(Dissimilarity!AKM24)&gt;0,1,IF(Dissimilarity!AKM24="X",1,0))</f>
        <v>0</v>
      </c>
      <c r="AKN21">
        <f>IF(SUM(Dissimilarity!AKN24)&gt;0,1,IF(Dissimilarity!AKN24="X",1,0))</f>
        <v>1</v>
      </c>
      <c r="AKO21">
        <f>IF(SUM(Dissimilarity!AKO24)&gt;0,1,IF(Dissimilarity!AKO24="X",1,0))</f>
        <v>1</v>
      </c>
      <c r="AKP21">
        <f>IF(SUM(Dissimilarity!AKP24)&gt;0,1,IF(Dissimilarity!AKP24="X",1,0))</f>
        <v>0</v>
      </c>
      <c r="AKQ21">
        <f>IF(SUM(Dissimilarity!AKQ24)&gt;0,1,IF(Dissimilarity!AKQ24="X",1,0))</f>
        <v>1</v>
      </c>
      <c r="AKR21">
        <f>IF(SUM(Dissimilarity!AKR24)&gt;0,1,IF(Dissimilarity!AKR24="X",1,0))</f>
        <v>1</v>
      </c>
      <c r="AKS21">
        <f>IF(SUM(Dissimilarity!AKS24)&gt;0,1,IF(Dissimilarity!AKS24="X",1,0))</f>
        <v>1</v>
      </c>
      <c r="AKT21">
        <f>IF(SUM(Dissimilarity!AKT24)&gt;0,1,IF(Dissimilarity!AKT24="X",1,0))</f>
        <v>0</v>
      </c>
    </row>
    <row r="22" spans="1:982" x14ac:dyDescent="0.3">
      <c r="A22" t="str">
        <f>Dissimilarity!A25</f>
        <v>Turkish Mainland</v>
      </c>
      <c r="B22">
        <f>IF(SUM(Dissimilarity!B25)&gt;0,1,IF(Dissimilarity!B25="X",1,0))</f>
        <v>0</v>
      </c>
      <c r="C22">
        <f>IF(SUM(Dissimilarity!C25)&gt;0,1,IF(Dissimilarity!C25="X",1,0))</f>
        <v>0</v>
      </c>
      <c r="D22">
        <f>IF(SUM(Dissimilarity!D25)&gt;0,1,IF(Dissimilarity!D25="X",1,0))</f>
        <v>0</v>
      </c>
      <c r="E22">
        <f>IF(SUM(Dissimilarity!E25)&gt;0,1,IF(Dissimilarity!E25="X",1,0))</f>
        <v>1</v>
      </c>
      <c r="F22">
        <f>IF(SUM(Dissimilarity!F25)&gt;0,1,IF(Dissimilarity!F25="X",1,0))</f>
        <v>0</v>
      </c>
      <c r="G22">
        <f>IF(SUM(Dissimilarity!G25)&gt;0,1,IF(Dissimilarity!G25="X",1,0))</f>
        <v>0</v>
      </c>
      <c r="H22">
        <f>IF(SUM(Dissimilarity!H25)&gt;0,1,IF(Dissimilarity!H25="X",1,0))</f>
        <v>0</v>
      </c>
      <c r="I22">
        <f>IF(SUM(Dissimilarity!I25)&gt;0,1,IF(Dissimilarity!I25="X",1,0))</f>
        <v>0</v>
      </c>
      <c r="J22">
        <f>IF(SUM(Dissimilarity!J25)&gt;0,1,IF(Dissimilarity!J25="X",1,0))</f>
        <v>0</v>
      </c>
      <c r="K22">
        <f>IF(SUM(Dissimilarity!K25)&gt;0,1,IF(Dissimilarity!K25="X",1,0))</f>
        <v>0</v>
      </c>
      <c r="L22">
        <f>IF(SUM(Dissimilarity!L25)&gt;0,1,IF(Dissimilarity!L25="X",1,0))</f>
        <v>1</v>
      </c>
      <c r="M22">
        <f>IF(SUM(Dissimilarity!M25)&gt;0,1,IF(Dissimilarity!M25="X",1,0))</f>
        <v>0</v>
      </c>
      <c r="N22">
        <f>IF(SUM(Dissimilarity!N25)&gt;0,1,IF(Dissimilarity!N25="X",1,0))</f>
        <v>0</v>
      </c>
      <c r="O22">
        <f>IF(SUM(Dissimilarity!O25)&gt;0,1,IF(Dissimilarity!O25="X",1,0))</f>
        <v>0</v>
      </c>
      <c r="P22">
        <f>IF(SUM(Dissimilarity!P25)&gt;0,1,IF(Dissimilarity!P25="X",1,0))</f>
        <v>0</v>
      </c>
      <c r="Q22">
        <f>IF(SUM(Dissimilarity!Q25)&gt;0,1,IF(Dissimilarity!Q25="X",1,0))</f>
        <v>0</v>
      </c>
      <c r="R22">
        <f>IF(SUM(Dissimilarity!R25)&gt;0,1,IF(Dissimilarity!R25="X",1,0))</f>
        <v>0</v>
      </c>
      <c r="S22">
        <f>IF(SUM(Dissimilarity!S25)&gt;0,1,IF(Dissimilarity!S25="X",1,0))</f>
        <v>0</v>
      </c>
      <c r="T22">
        <f>IF(SUM(Dissimilarity!T25)&gt;0,1,IF(Dissimilarity!T25="X",1,0))</f>
        <v>0</v>
      </c>
      <c r="U22">
        <f>IF(SUM(Dissimilarity!U25)&gt;0,1,IF(Dissimilarity!U25="X",1,0))</f>
        <v>0</v>
      </c>
      <c r="V22">
        <f>IF(SUM(Dissimilarity!V25)&gt;0,1,IF(Dissimilarity!V25="X",1,0))</f>
        <v>0</v>
      </c>
      <c r="W22">
        <f>IF(SUM(Dissimilarity!W25)&gt;0,1,IF(Dissimilarity!W25="X",1,0))</f>
        <v>0</v>
      </c>
      <c r="X22">
        <f>IF(SUM(Dissimilarity!X25)&gt;0,1,IF(Dissimilarity!X25="X",1,0))</f>
        <v>0</v>
      </c>
      <c r="Y22">
        <f>IF(SUM(Dissimilarity!Y25)&gt;0,1,IF(Dissimilarity!Y25="X",1,0))</f>
        <v>1</v>
      </c>
      <c r="Z22">
        <f>IF(SUM(Dissimilarity!Z25)&gt;0,1,IF(Dissimilarity!Z25="X",1,0))</f>
        <v>0</v>
      </c>
      <c r="AA22">
        <f>IF(SUM(Dissimilarity!AA25)&gt;0,1,IF(Dissimilarity!AA25="X",1,0))</f>
        <v>0</v>
      </c>
      <c r="AB22">
        <f>IF(SUM(Dissimilarity!AB25)&gt;0,1,IF(Dissimilarity!AB25="X",1,0))</f>
        <v>0</v>
      </c>
      <c r="AC22">
        <f>IF(SUM(Dissimilarity!AC25)&gt;0,1,IF(Dissimilarity!AC25="X",1,0))</f>
        <v>1</v>
      </c>
      <c r="AD22">
        <f>IF(SUM(Dissimilarity!AD25)&gt;0,1,IF(Dissimilarity!AD25="X",1,0))</f>
        <v>1</v>
      </c>
      <c r="AE22">
        <f>IF(SUM(Dissimilarity!AE25)&gt;0,1,IF(Dissimilarity!AE25="X",1,0))</f>
        <v>0</v>
      </c>
      <c r="AF22">
        <f>IF(SUM(Dissimilarity!AF25)&gt;0,1,IF(Dissimilarity!AF25="X",1,0))</f>
        <v>0</v>
      </c>
      <c r="AG22">
        <f>IF(SUM(Dissimilarity!AG25)&gt;0,1,IF(Dissimilarity!AG25="X",1,0))</f>
        <v>1</v>
      </c>
      <c r="AH22">
        <f>IF(SUM(Dissimilarity!AH25)&gt;0,1,IF(Dissimilarity!AH25="X",1,0))</f>
        <v>0</v>
      </c>
      <c r="AI22">
        <f>IF(SUM(Dissimilarity!AI25)&gt;0,1,IF(Dissimilarity!AI25="X",1,0))</f>
        <v>0</v>
      </c>
      <c r="AJ22">
        <f>IF(SUM(Dissimilarity!AJ25)&gt;0,1,IF(Dissimilarity!AJ25="X",1,0))</f>
        <v>0</v>
      </c>
      <c r="AK22">
        <f>IF(SUM(Dissimilarity!AK25)&gt;0,1,IF(Dissimilarity!AK25="X",1,0))</f>
        <v>1</v>
      </c>
      <c r="AL22">
        <f>IF(SUM(Dissimilarity!AL25)&gt;0,1,IF(Dissimilarity!AL25="X",1,0))</f>
        <v>1</v>
      </c>
      <c r="AM22">
        <f>IF(SUM(Dissimilarity!AM25)&gt;0,1,IF(Dissimilarity!AM25="X",1,0))</f>
        <v>1</v>
      </c>
      <c r="AN22">
        <f>IF(SUM(Dissimilarity!AN25)&gt;0,1,IF(Dissimilarity!AN25="X",1,0))</f>
        <v>0</v>
      </c>
      <c r="AO22">
        <f>IF(SUM(Dissimilarity!AO25)&gt;0,1,IF(Dissimilarity!AO25="X",1,0))</f>
        <v>0</v>
      </c>
      <c r="AP22">
        <f>IF(SUM(Dissimilarity!AP25)&gt;0,1,IF(Dissimilarity!AP25="X",1,0))</f>
        <v>0</v>
      </c>
      <c r="AQ22">
        <f>IF(SUM(Dissimilarity!AQ25)&gt;0,1,IF(Dissimilarity!AQ25="X",1,0))</f>
        <v>0</v>
      </c>
      <c r="AR22">
        <f>IF(SUM(Dissimilarity!AR25)&gt;0,1,IF(Dissimilarity!AR25="X",1,0))</f>
        <v>1</v>
      </c>
      <c r="AS22">
        <f>IF(SUM(Dissimilarity!AS25)&gt;0,1,IF(Dissimilarity!AS25="X",1,0))</f>
        <v>0</v>
      </c>
      <c r="AT22">
        <f>IF(SUM(Dissimilarity!AT25)&gt;0,1,IF(Dissimilarity!AT25="X",1,0))</f>
        <v>0</v>
      </c>
      <c r="AU22">
        <f>IF(SUM(Dissimilarity!AU25)&gt;0,1,IF(Dissimilarity!AU25="X",1,0))</f>
        <v>0</v>
      </c>
      <c r="AV22">
        <f>IF(SUM(Dissimilarity!AV25)&gt;0,1,IF(Dissimilarity!AV25="X",1,0))</f>
        <v>1</v>
      </c>
      <c r="AW22">
        <f>IF(SUM(Dissimilarity!AW25)&gt;0,1,IF(Dissimilarity!AW25="X",1,0))</f>
        <v>1</v>
      </c>
      <c r="AX22">
        <f>IF(SUM(Dissimilarity!AX25)&gt;0,1,IF(Dissimilarity!AX25="X",1,0))</f>
        <v>1</v>
      </c>
      <c r="AY22">
        <f>IF(SUM(Dissimilarity!AY25)&gt;0,1,IF(Dissimilarity!AY25="X",1,0))</f>
        <v>0</v>
      </c>
      <c r="AZ22">
        <f>IF(SUM(Dissimilarity!AZ25)&gt;0,1,IF(Dissimilarity!AZ25="X",1,0))</f>
        <v>1</v>
      </c>
      <c r="BA22">
        <f>IF(SUM(Dissimilarity!BA25)&gt;0,1,IF(Dissimilarity!BA25="X",1,0))</f>
        <v>1</v>
      </c>
      <c r="BB22">
        <f>IF(SUM(Dissimilarity!BB25)&gt;0,1,IF(Dissimilarity!BB25="X",1,0))</f>
        <v>0</v>
      </c>
      <c r="BC22">
        <f>IF(SUM(Dissimilarity!BC25)&gt;0,1,IF(Dissimilarity!BC25="X",1,0))</f>
        <v>0</v>
      </c>
      <c r="BD22">
        <f>IF(SUM(Dissimilarity!BD25)&gt;0,1,IF(Dissimilarity!BD25="X",1,0))</f>
        <v>1</v>
      </c>
      <c r="BE22">
        <f>IF(SUM(Dissimilarity!BE25)&gt;0,1,IF(Dissimilarity!BE25="X",1,0))</f>
        <v>0</v>
      </c>
      <c r="BF22">
        <f>IF(SUM(Dissimilarity!BF25)&gt;0,1,IF(Dissimilarity!BF25="X",1,0))</f>
        <v>0</v>
      </c>
      <c r="BG22">
        <f>IF(SUM(Dissimilarity!BG25)&gt;0,1,IF(Dissimilarity!BG25="X",1,0))</f>
        <v>0</v>
      </c>
      <c r="BH22">
        <f>IF(SUM(Dissimilarity!BH25)&gt;0,1,IF(Dissimilarity!BH25="X",1,0))</f>
        <v>0</v>
      </c>
      <c r="BI22">
        <f>IF(SUM(Dissimilarity!BI25)&gt;0,1,IF(Dissimilarity!BI25="X",1,0))</f>
        <v>0</v>
      </c>
      <c r="BJ22">
        <f>IF(SUM(Dissimilarity!BJ25)&gt;0,1,IF(Dissimilarity!BJ25="X",1,0))</f>
        <v>0</v>
      </c>
      <c r="BK22">
        <f>IF(SUM(Dissimilarity!BK25)&gt;0,1,IF(Dissimilarity!BK25="X",1,0))</f>
        <v>0</v>
      </c>
      <c r="BL22">
        <f>IF(SUM(Dissimilarity!BL25)&gt;0,1,IF(Dissimilarity!BL25="X",1,0))</f>
        <v>0</v>
      </c>
      <c r="BM22">
        <f>IF(SUM(Dissimilarity!BM25)&gt;0,1,IF(Dissimilarity!BM25="X",1,0))</f>
        <v>0</v>
      </c>
      <c r="BN22">
        <f>IF(SUM(Dissimilarity!BN25)&gt;0,1,IF(Dissimilarity!BN25="X",1,0))</f>
        <v>1</v>
      </c>
      <c r="BO22">
        <f>IF(SUM(Dissimilarity!BO25)&gt;0,1,IF(Dissimilarity!BO25="X",1,0))</f>
        <v>0</v>
      </c>
      <c r="BP22">
        <f>IF(SUM(Dissimilarity!BP25)&gt;0,1,IF(Dissimilarity!BP25="X",1,0))</f>
        <v>0</v>
      </c>
      <c r="BQ22">
        <f>IF(SUM(Dissimilarity!BQ25)&gt;0,1,IF(Dissimilarity!BQ25="X",1,0))</f>
        <v>0</v>
      </c>
      <c r="BR22">
        <f>IF(SUM(Dissimilarity!BR25)&gt;0,1,IF(Dissimilarity!BR25="X",1,0))</f>
        <v>0</v>
      </c>
      <c r="BS22">
        <f>IF(SUM(Dissimilarity!BS25)&gt;0,1,IF(Dissimilarity!BS25="X",1,0))</f>
        <v>1</v>
      </c>
      <c r="BT22">
        <f>IF(SUM(Dissimilarity!BT25)&gt;0,1,IF(Dissimilarity!BT25="X",1,0))</f>
        <v>1</v>
      </c>
      <c r="BU22">
        <f>IF(SUM(Dissimilarity!BU25)&gt;0,1,IF(Dissimilarity!BU25="X",1,0))</f>
        <v>1</v>
      </c>
      <c r="BV22">
        <f>IF(SUM(Dissimilarity!BV25)&gt;0,1,IF(Dissimilarity!BV25="X",1,0))</f>
        <v>1</v>
      </c>
      <c r="BW22">
        <f>IF(SUM(Dissimilarity!BW25)&gt;0,1,IF(Dissimilarity!BW25="X",1,0))</f>
        <v>1</v>
      </c>
      <c r="BX22">
        <f>IF(SUM(Dissimilarity!BX25)&gt;0,1,IF(Dissimilarity!BX25="X",1,0))</f>
        <v>1</v>
      </c>
      <c r="BY22">
        <f>IF(SUM(Dissimilarity!BY25)&gt;0,1,IF(Dissimilarity!BY25="X",1,0))</f>
        <v>1</v>
      </c>
      <c r="BZ22">
        <f>IF(SUM(Dissimilarity!BZ25)&gt;0,1,IF(Dissimilarity!BZ25="X",1,0))</f>
        <v>0</v>
      </c>
      <c r="CA22">
        <f>IF(SUM(Dissimilarity!CA25)&gt;0,1,IF(Dissimilarity!CA25="X",1,0))</f>
        <v>1</v>
      </c>
      <c r="CB22">
        <f>IF(SUM(Dissimilarity!CB25)&gt;0,1,IF(Dissimilarity!CB25="X",1,0))</f>
        <v>0</v>
      </c>
      <c r="CC22">
        <f>IF(SUM(Dissimilarity!CC25)&gt;0,1,IF(Dissimilarity!CC25="X",1,0))</f>
        <v>1</v>
      </c>
      <c r="CD22">
        <f>IF(SUM(Dissimilarity!CD25)&gt;0,1,IF(Dissimilarity!CD25="X",1,0))</f>
        <v>1</v>
      </c>
      <c r="CE22">
        <f>IF(SUM(Dissimilarity!CE25)&gt;0,1,IF(Dissimilarity!CE25="X",1,0))</f>
        <v>1</v>
      </c>
      <c r="CF22">
        <f>IF(SUM(Dissimilarity!CF25)&gt;0,1,IF(Dissimilarity!CF25="X",1,0))</f>
        <v>1</v>
      </c>
      <c r="CG22">
        <f>IF(SUM(Dissimilarity!CG25)&gt;0,1,IF(Dissimilarity!CG25="X",1,0))</f>
        <v>0</v>
      </c>
      <c r="CH22">
        <f>IF(SUM(Dissimilarity!CH25)&gt;0,1,IF(Dissimilarity!CH25="X",1,0))</f>
        <v>0</v>
      </c>
      <c r="CI22">
        <f>IF(SUM(Dissimilarity!CI25)&gt;0,1,IF(Dissimilarity!CI25="X",1,0))</f>
        <v>0</v>
      </c>
      <c r="CJ22">
        <f>IF(SUM(Dissimilarity!CJ25)&gt;0,1,IF(Dissimilarity!CJ25="X",1,0))</f>
        <v>0</v>
      </c>
      <c r="CK22">
        <f>IF(SUM(Dissimilarity!CK25)&gt;0,1,IF(Dissimilarity!CK25="X",1,0))</f>
        <v>1</v>
      </c>
      <c r="CL22">
        <f>IF(SUM(Dissimilarity!CL25)&gt;0,1,IF(Dissimilarity!CL25="X",1,0))</f>
        <v>0</v>
      </c>
      <c r="CM22">
        <f>IF(SUM(Dissimilarity!CM25)&gt;0,1,IF(Dissimilarity!CM25="X",1,0))</f>
        <v>0</v>
      </c>
      <c r="CN22">
        <f>IF(SUM(Dissimilarity!CN25)&gt;0,1,IF(Dissimilarity!CN25="X",1,0))</f>
        <v>0</v>
      </c>
      <c r="CO22">
        <f>IF(SUM(Dissimilarity!CO25)&gt;0,1,IF(Dissimilarity!CO25="X",1,0))</f>
        <v>0</v>
      </c>
      <c r="CP22">
        <f>IF(SUM(Dissimilarity!CP25)&gt;0,1,IF(Dissimilarity!CP25="X",1,0))</f>
        <v>0</v>
      </c>
      <c r="CQ22">
        <f>IF(SUM(Dissimilarity!CQ25)&gt;0,1,IF(Dissimilarity!CQ25="X",1,0))</f>
        <v>0</v>
      </c>
      <c r="CR22">
        <f>IF(SUM(Dissimilarity!CR25)&gt;0,1,IF(Dissimilarity!CR25="X",1,0))</f>
        <v>0</v>
      </c>
      <c r="CS22">
        <f>IF(SUM(Dissimilarity!CS25)&gt;0,1,IF(Dissimilarity!CS25="X",1,0))</f>
        <v>0</v>
      </c>
      <c r="CT22">
        <f>IF(SUM(Dissimilarity!CT25)&gt;0,1,IF(Dissimilarity!CT25="X",1,0))</f>
        <v>0</v>
      </c>
      <c r="CU22">
        <f>IF(SUM(Dissimilarity!CU25)&gt;0,1,IF(Dissimilarity!CU25="X",1,0))</f>
        <v>1</v>
      </c>
      <c r="CV22">
        <f>IF(SUM(Dissimilarity!CV25)&gt;0,1,IF(Dissimilarity!CV25="X",1,0))</f>
        <v>1</v>
      </c>
      <c r="CW22">
        <f>IF(SUM(Dissimilarity!CW25)&gt;0,1,IF(Dissimilarity!CW25="X",1,0))</f>
        <v>1</v>
      </c>
      <c r="CX22">
        <f>IF(SUM(Dissimilarity!CX25)&gt;0,1,IF(Dissimilarity!CX25="X",1,0))</f>
        <v>1</v>
      </c>
      <c r="CY22">
        <f>IF(SUM(Dissimilarity!CY25)&gt;0,1,IF(Dissimilarity!CY25="X",1,0))</f>
        <v>0</v>
      </c>
      <c r="CZ22">
        <f>IF(SUM(Dissimilarity!CZ25)&gt;0,1,IF(Dissimilarity!CZ25="X",1,0))</f>
        <v>0</v>
      </c>
      <c r="DA22">
        <f>IF(SUM(Dissimilarity!DA25)&gt;0,1,IF(Dissimilarity!DA25="X",1,0))</f>
        <v>1</v>
      </c>
      <c r="DB22">
        <f>IF(SUM(Dissimilarity!DB25)&gt;0,1,IF(Dissimilarity!DB25="X",1,0))</f>
        <v>1</v>
      </c>
      <c r="DC22">
        <f>IF(SUM(Dissimilarity!DC25)&gt;0,1,IF(Dissimilarity!DC25="X",1,0))</f>
        <v>0</v>
      </c>
      <c r="DD22">
        <f>IF(SUM(Dissimilarity!DD25)&gt;0,1,IF(Dissimilarity!DD25="X",1,0))</f>
        <v>1</v>
      </c>
      <c r="DE22">
        <f>IF(SUM(Dissimilarity!DE25)&gt;0,1,IF(Dissimilarity!DE25="X",1,0))</f>
        <v>0</v>
      </c>
      <c r="DF22">
        <f>IF(SUM(Dissimilarity!DF25)&gt;0,1,IF(Dissimilarity!DF25="X",1,0))</f>
        <v>0</v>
      </c>
      <c r="DG22">
        <f>IF(SUM(Dissimilarity!DG25)&gt;0,1,IF(Dissimilarity!DG25="X",1,0))</f>
        <v>1</v>
      </c>
      <c r="DH22">
        <f>IF(SUM(Dissimilarity!DH25)&gt;0,1,IF(Dissimilarity!DH25="X",1,0))</f>
        <v>1</v>
      </c>
      <c r="DI22">
        <f>IF(SUM(Dissimilarity!DI25)&gt;0,1,IF(Dissimilarity!DI25="X",1,0))</f>
        <v>1</v>
      </c>
      <c r="DJ22">
        <f>IF(SUM(Dissimilarity!DJ25)&gt;0,1,IF(Dissimilarity!DJ25="X",1,0))</f>
        <v>0</v>
      </c>
      <c r="DK22">
        <f>IF(SUM(Dissimilarity!DK25)&gt;0,1,IF(Dissimilarity!DK25="X",1,0))</f>
        <v>0</v>
      </c>
      <c r="DL22">
        <f>IF(SUM(Dissimilarity!DL25)&gt;0,1,IF(Dissimilarity!DL25="X",1,0))</f>
        <v>1</v>
      </c>
      <c r="DM22">
        <f>IF(SUM(Dissimilarity!DM25)&gt;0,1,IF(Dissimilarity!DM25="X",1,0))</f>
        <v>0</v>
      </c>
      <c r="DN22">
        <f>IF(SUM(Dissimilarity!DN25)&gt;0,1,IF(Dissimilarity!DN25="X",1,0))</f>
        <v>1</v>
      </c>
      <c r="DO22">
        <f>IF(SUM(Dissimilarity!DO25)&gt;0,1,IF(Dissimilarity!DO25="X",1,0))</f>
        <v>1</v>
      </c>
      <c r="DP22">
        <f>IF(SUM(Dissimilarity!DP25)&gt;0,1,IF(Dissimilarity!DP25="X",1,0))</f>
        <v>0</v>
      </c>
      <c r="DQ22">
        <f>IF(SUM(Dissimilarity!DQ25)&gt;0,1,IF(Dissimilarity!DQ25="X",1,0))</f>
        <v>1</v>
      </c>
      <c r="DR22">
        <f>IF(SUM(Dissimilarity!DR25)&gt;0,1,IF(Dissimilarity!DR25="X",1,0))</f>
        <v>0</v>
      </c>
      <c r="DS22">
        <f>IF(SUM(Dissimilarity!DS25)&gt;0,1,IF(Dissimilarity!DS25="X",1,0))</f>
        <v>1</v>
      </c>
      <c r="DT22">
        <f>IF(SUM(Dissimilarity!DT25)&gt;0,1,IF(Dissimilarity!DT25="X",1,0))</f>
        <v>1</v>
      </c>
      <c r="DU22">
        <f>IF(SUM(Dissimilarity!DU25)&gt;0,1,IF(Dissimilarity!DU25="X",1,0))</f>
        <v>0</v>
      </c>
      <c r="DV22">
        <f>IF(SUM(Dissimilarity!DV25)&gt;0,1,IF(Dissimilarity!DV25="X",1,0))</f>
        <v>0</v>
      </c>
      <c r="DW22">
        <f>IF(SUM(Dissimilarity!DW25)&gt;0,1,IF(Dissimilarity!DW25="X",1,0))</f>
        <v>0</v>
      </c>
      <c r="DX22">
        <f>IF(SUM(Dissimilarity!DX25)&gt;0,1,IF(Dissimilarity!DX25="X",1,0))</f>
        <v>0</v>
      </c>
      <c r="DY22">
        <f>IF(SUM(Dissimilarity!DY25)&gt;0,1,IF(Dissimilarity!DY25="X",1,0))</f>
        <v>1</v>
      </c>
      <c r="DZ22">
        <f>IF(SUM(Dissimilarity!DZ25)&gt;0,1,IF(Dissimilarity!DZ25="X",1,0))</f>
        <v>1</v>
      </c>
      <c r="EA22">
        <f>IF(SUM(Dissimilarity!EA25)&gt;0,1,IF(Dissimilarity!EA25="X",1,0))</f>
        <v>0</v>
      </c>
      <c r="EB22">
        <f>IF(SUM(Dissimilarity!EB25)&gt;0,1,IF(Dissimilarity!EB25="X",1,0))</f>
        <v>0</v>
      </c>
      <c r="EC22">
        <f>IF(SUM(Dissimilarity!EC25)&gt;0,1,IF(Dissimilarity!EC25="X",1,0))</f>
        <v>1</v>
      </c>
      <c r="ED22">
        <f>IF(SUM(Dissimilarity!ED25)&gt;0,1,IF(Dissimilarity!ED25="X",1,0))</f>
        <v>0</v>
      </c>
      <c r="EE22">
        <f>IF(SUM(Dissimilarity!EE25)&gt;0,1,IF(Dissimilarity!EE25="X",1,0))</f>
        <v>1</v>
      </c>
      <c r="EF22">
        <f>IF(SUM(Dissimilarity!EF25)&gt;0,1,IF(Dissimilarity!EF25="X",1,0))</f>
        <v>0</v>
      </c>
      <c r="EG22">
        <f>IF(SUM(Dissimilarity!EG25)&gt;0,1,IF(Dissimilarity!EG25="X",1,0))</f>
        <v>0</v>
      </c>
      <c r="EH22">
        <f>IF(SUM(Dissimilarity!EH25)&gt;0,1,IF(Dissimilarity!EH25="X",1,0))</f>
        <v>0</v>
      </c>
      <c r="EI22">
        <f>IF(SUM(Dissimilarity!EI25)&gt;0,1,IF(Dissimilarity!EI25="X",1,0))</f>
        <v>1</v>
      </c>
      <c r="EJ22">
        <f>IF(SUM(Dissimilarity!EJ25)&gt;0,1,IF(Dissimilarity!EJ25="X",1,0))</f>
        <v>0</v>
      </c>
      <c r="EK22">
        <f>IF(SUM(Dissimilarity!EK25)&gt;0,1,IF(Dissimilarity!EK25="X",1,0))</f>
        <v>0</v>
      </c>
      <c r="EL22">
        <f>IF(SUM(Dissimilarity!EL25)&gt;0,1,IF(Dissimilarity!EL25="X",1,0))</f>
        <v>1</v>
      </c>
      <c r="EM22">
        <f>IF(SUM(Dissimilarity!EM25)&gt;0,1,IF(Dissimilarity!EM25="X",1,0))</f>
        <v>0</v>
      </c>
      <c r="EN22">
        <f>IF(SUM(Dissimilarity!EN25)&gt;0,1,IF(Dissimilarity!EN25="X",1,0))</f>
        <v>1</v>
      </c>
      <c r="EO22">
        <f>IF(SUM(Dissimilarity!EO25)&gt;0,1,IF(Dissimilarity!EO25="X",1,0))</f>
        <v>0</v>
      </c>
      <c r="EP22">
        <f>IF(SUM(Dissimilarity!EP25)&gt;0,1,IF(Dissimilarity!EP25="X",1,0))</f>
        <v>0</v>
      </c>
      <c r="EQ22">
        <f>IF(SUM(Dissimilarity!EQ25)&gt;0,1,IF(Dissimilarity!EQ25="X",1,0))</f>
        <v>0</v>
      </c>
      <c r="ER22">
        <f>IF(SUM(Dissimilarity!ER25)&gt;0,1,IF(Dissimilarity!ER25="X",1,0))</f>
        <v>0</v>
      </c>
      <c r="ES22">
        <f>IF(SUM(Dissimilarity!ES25)&gt;0,1,IF(Dissimilarity!ES25="X",1,0))</f>
        <v>0</v>
      </c>
      <c r="ET22">
        <f>IF(SUM(Dissimilarity!ET25)&gt;0,1,IF(Dissimilarity!ET25="X",1,0))</f>
        <v>0</v>
      </c>
      <c r="EU22">
        <f>IF(SUM(Dissimilarity!EU25)&gt;0,1,IF(Dissimilarity!EU25="X",1,0))</f>
        <v>0</v>
      </c>
      <c r="EV22">
        <f>IF(SUM(Dissimilarity!EV25)&gt;0,1,IF(Dissimilarity!EV25="X",1,0))</f>
        <v>0</v>
      </c>
      <c r="EW22">
        <f>IF(SUM(Dissimilarity!EW25)&gt;0,1,IF(Dissimilarity!EW25="X",1,0))</f>
        <v>0</v>
      </c>
      <c r="EX22">
        <f>IF(SUM(Dissimilarity!EX25)&gt;0,1,IF(Dissimilarity!EX25="X",1,0))</f>
        <v>1</v>
      </c>
      <c r="EY22">
        <f>IF(SUM(Dissimilarity!EY25)&gt;0,1,IF(Dissimilarity!EY25="X",1,0))</f>
        <v>1</v>
      </c>
      <c r="EZ22">
        <f>IF(SUM(Dissimilarity!EZ25)&gt;0,1,IF(Dissimilarity!EZ25="X",1,0))</f>
        <v>1</v>
      </c>
      <c r="FA22">
        <f>IF(SUM(Dissimilarity!FA25)&gt;0,1,IF(Dissimilarity!FA25="X",1,0))</f>
        <v>1</v>
      </c>
      <c r="FB22">
        <f>IF(SUM(Dissimilarity!FB25)&gt;0,1,IF(Dissimilarity!FB25="X",1,0))</f>
        <v>1</v>
      </c>
      <c r="FC22">
        <f>IF(SUM(Dissimilarity!FC25)&gt;0,1,IF(Dissimilarity!FC25="X",1,0))</f>
        <v>1</v>
      </c>
      <c r="FD22">
        <f>IF(SUM(Dissimilarity!FD25)&gt;0,1,IF(Dissimilarity!FD25="X",1,0))</f>
        <v>1</v>
      </c>
      <c r="FE22">
        <f>IF(SUM(Dissimilarity!FE25)&gt;0,1,IF(Dissimilarity!FE25="X",1,0))</f>
        <v>1</v>
      </c>
      <c r="FF22">
        <f>IF(SUM(Dissimilarity!FF25)&gt;0,1,IF(Dissimilarity!FF25="X",1,0))</f>
        <v>0</v>
      </c>
      <c r="FG22">
        <f>IF(SUM(Dissimilarity!FG25)&gt;0,1,IF(Dissimilarity!FG25="X",1,0))</f>
        <v>0</v>
      </c>
      <c r="FH22">
        <f>IF(SUM(Dissimilarity!FH25)&gt;0,1,IF(Dissimilarity!FH25="X",1,0))</f>
        <v>1</v>
      </c>
      <c r="FI22">
        <f>IF(SUM(Dissimilarity!FI25)&gt;0,1,IF(Dissimilarity!FI25="X",1,0))</f>
        <v>0</v>
      </c>
      <c r="FJ22">
        <f>IF(SUM(Dissimilarity!FJ25)&gt;0,1,IF(Dissimilarity!FJ25="X",1,0))</f>
        <v>1</v>
      </c>
      <c r="FK22">
        <f>IF(SUM(Dissimilarity!FK25)&gt;0,1,IF(Dissimilarity!FK25="X",1,0))</f>
        <v>1</v>
      </c>
      <c r="FL22">
        <f>IF(SUM(Dissimilarity!FL25)&gt;0,1,IF(Dissimilarity!FL25="X",1,0))</f>
        <v>0</v>
      </c>
      <c r="FM22">
        <f>IF(SUM(Dissimilarity!FM25)&gt;0,1,IF(Dissimilarity!FM25="X",1,0))</f>
        <v>0</v>
      </c>
      <c r="FN22">
        <f>IF(SUM(Dissimilarity!FN25)&gt;0,1,IF(Dissimilarity!FN25="X",1,0))</f>
        <v>0</v>
      </c>
      <c r="FO22">
        <f>IF(SUM(Dissimilarity!FO25)&gt;0,1,IF(Dissimilarity!FO25="X",1,0))</f>
        <v>0</v>
      </c>
      <c r="FP22">
        <f>IF(SUM(Dissimilarity!FP25)&gt;0,1,IF(Dissimilarity!FP25="X",1,0))</f>
        <v>1</v>
      </c>
      <c r="FQ22">
        <f>IF(SUM(Dissimilarity!FQ25)&gt;0,1,IF(Dissimilarity!FQ25="X",1,0))</f>
        <v>0</v>
      </c>
      <c r="FR22">
        <f>IF(SUM(Dissimilarity!FR25)&gt;0,1,IF(Dissimilarity!FR25="X",1,0))</f>
        <v>0</v>
      </c>
      <c r="FS22">
        <f>IF(SUM(Dissimilarity!FS25)&gt;0,1,IF(Dissimilarity!FS25="X",1,0))</f>
        <v>1</v>
      </c>
      <c r="FT22">
        <f>IF(SUM(Dissimilarity!FT25)&gt;0,1,IF(Dissimilarity!FT25="X",1,0))</f>
        <v>0</v>
      </c>
      <c r="FU22">
        <f>IF(SUM(Dissimilarity!FU25)&gt;0,1,IF(Dissimilarity!FU25="X",1,0))</f>
        <v>0</v>
      </c>
      <c r="FV22">
        <f>IF(SUM(Dissimilarity!FV25)&gt;0,1,IF(Dissimilarity!FV25="X",1,0))</f>
        <v>1</v>
      </c>
      <c r="FW22">
        <f>IF(SUM(Dissimilarity!FW25)&gt;0,1,IF(Dissimilarity!FW25="X",1,0))</f>
        <v>0</v>
      </c>
      <c r="FX22">
        <f>IF(SUM(Dissimilarity!FX25)&gt;0,1,IF(Dissimilarity!FX25="X",1,0))</f>
        <v>0</v>
      </c>
      <c r="FY22">
        <f>IF(SUM(Dissimilarity!FY25)&gt;0,1,IF(Dissimilarity!FY25="X",1,0))</f>
        <v>0</v>
      </c>
      <c r="FZ22">
        <f>IF(SUM(Dissimilarity!FZ25)&gt;0,1,IF(Dissimilarity!FZ25="X",1,0))</f>
        <v>1</v>
      </c>
      <c r="GA22">
        <f>IF(SUM(Dissimilarity!GA25)&gt;0,1,IF(Dissimilarity!GA25="X",1,0))</f>
        <v>0</v>
      </c>
      <c r="GB22">
        <f>IF(SUM(Dissimilarity!GB25)&gt;0,1,IF(Dissimilarity!GB25="X",1,0))</f>
        <v>0</v>
      </c>
      <c r="GC22">
        <f>IF(SUM(Dissimilarity!GC25)&gt;0,1,IF(Dissimilarity!GC25="X",1,0))</f>
        <v>0</v>
      </c>
      <c r="GD22">
        <f>IF(SUM(Dissimilarity!GD25)&gt;0,1,IF(Dissimilarity!GD25="X",1,0))</f>
        <v>1</v>
      </c>
      <c r="GE22">
        <f>IF(SUM(Dissimilarity!GE25)&gt;0,1,IF(Dissimilarity!GE25="X",1,0))</f>
        <v>0</v>
      </c>
      <c r="GF22">
        <f>IF(SUM(Dissimilarity!GF25)&gt;0,1,IF(Dissimilarity!GF25="X",1,0))</f>
        <v>1</v>
      </c>
      <c r="GG22">
        <f>IF(SUM(Dissimilarity!GG25)&gt;0,1,IF(Dissimilarity!GG25="X",1,0))</f>
        <v>0</v>
      </c>
      <c r="GH22">
        <f>IF(SUM(Dissimilarity!GH25)&gt;0,1,IF(Dissimilarity!GH25="X",1,0))</f>
        <v>0</v>
      </c>
      <c r="GI22">
        <f>IF(SUM(Dissimilarity!GI25)&gt;0,1,IF(Dissimilarity!GI25="X",1,0))</f>
        <v>1</v>
      </c>
      <c r="GJ22">
        <f>IF(SUM(Dissimilarity!GJ25)&gt;0,1,IF(Dissimilarity!GJ25="X",1,0))</f>
        <v>0</v>
      </c>
      <c r="GK22">
        <f>IF(SUM(Dissimilarity!GK25)&gt;0,1,IF(Dissimilarity!GK25="X",1,0))</f>
        <v>1</v>
      </c>
      <c r="GL22">
        <f>IF(SUM(Dissimilarity!GL25)&gt;0,1,IF(Dissimilarity!GL25="X",1,0))</f>
        <v>1</v>
      </c>
      <c r="GM22">
        <f>IF(SUM(Dissimilarity!GM25)&gt;0,1,IF(Dissimilarity!GM25="X",1,0))</f>
        <v>1</v>
      </c>
      <c r="GN22">
        <f>IF(SUM(Dissimilarity!GN25)&gt;0,1,IF(Dissimilarity!GN25="X",1,0))</f>
        <v>1</v>
      </c>
      <c r="GO22">
        <f>IF(SUM(Dissimilarity!GO25)&gt;0,1,IF(Dissimilarity!GO25="X",1,0))</f>
        <v>0</v>
      </c>
      <c r="GP22">
        <f>IF(SUM(Dissimilarity!GP25)&gt;0,1,IF(Dissimilarity!GP25="X",1,0))</f>
        <v>0</v>
      </c>
      <c r="GQ22">
        <f>IF(SUM(Dissimilarity!GQ25)&gt;0,1,IF(Dissimilarity!GQ25="X",1,0))</f>
        <v>1</v>
      </c>
      <c r="GR22">
        <f>IF(SUM(Dissimilarity!GR25)&gt;0,1,IF(Dissimilarity!GR25="X",1,0))</f>
        <v>1</v>
      </c>
      <c r="GS22">
        <f>IF(SUM(Dissimilarity!GS25)&gt;0,1,IF(Dissimilarity!GS25="X",1,0))</f>
        <v>1</v>
      </c>
      <c r="GT22">
        <f>IF(SUM(Dissimilarity!GT25)&gt;0,1,IF(Dissimilarity!GT25="X",1,0))</f>
        <v>1</v>
      </c>
      <c r="GU22">
        <f>IF(SUM(Dissimilarity!GU25)&gt;0,1,IF(Dissimilarity!GU25="X",1,0))</f>
        <v>1</v>
      </c>
      <c r="GV22">
        <f>IF(SUM(Dissimilarity!GV25)&gt;0,1,IF(Dissimilarity!GV25="X",1,0))</f>
        <v>0</v>
      </c>
      <c r="GW22">
        <f>IF(SUM(Dissimilarity!GW25)&gt;0,1,IF(Dissimilarity!GW25="X",1,0))</f>
        <v>1</v>
      </c>
      <c r="GX22">
        <f>IF(SUM(Dissimilarity!GX25)&gt;0,1,IF(Dissimilarity!GX25="X",1,0))</f>
        <v>1</v>
      </c>
      <c r="GY22">
        <f>IF(SUM(Dissimilarity!GY25)&gt;0,1,IF(Dissimilarity!GY25="X",1,0))</f>
        <v>1</v>
      </c>
      <c r="GZ22">
        <f>IF(SUM(Dissimilarity!GZ25)&gt;0,1,IF(Dissimilarity!GZ25="X",1,0))</f>
        <v>1</v>
      </c>
      <c r="HA22">
        <f>IF(SUM(Dissimilarity!HA25)&gt;0,1,IF(Dissimilarity!HA25="X",1,0))</f>
        <v>1</v>
      </c>
      <c r="HB22">
        <f>IF(SUM(Dissimilarity!HB25)&gt;0,1,IF(Dissimilarity!HB25="X",1,0))</f>
        <v>1</v>
      </c>
      <c r="HC22">
        <f>IF(SUM(Dissimilarity!HC25)&gt;0,1,IF(Dissimilarity!HC25="X",1,0))</f>
        <v>1</v>
      </c>
      <c r="HD22">
        <f>IF(SUM(Dissimilarity!HD25)&gt;0,1,IF(Dissimilarity!HD25="X",1,0))</f>
        <v>1</v>
      </c>
      <c r="HE22">
        <f>IF(SUM(Dissimilarity!HE25)&gt;0,1,IF(Dissimilarity!HE25="X",1,0))</f>
        <v>0</v>
      </c>
      <c r="HF22">
        <f>IF(SUM(Dissimilarity!HF25)&gt;0,1,IF(Dissimilarity!HF25="X",1,0))</f>
        <v>1</v>
      </c>
      <c r="HG22">
        <f>IF(SUM(Dissimilarity!HG25)&gt;0,1,IF(Dissimilarity!HG25="X",1,0))</f>
        <v>0</v>
      </c>
      <c r="HH22">
        <f>IF(SUM(Dissimilarity!HH25)&gt;0,1,IF(Dissimilarity!HH25="X",1,0))</f>
        <v>1</v>
      </c>
      <c r="HI22">
        <f>IF(SUM(Dissimilarity!HI25)&gt;0,1,IF(Dissimilarity!HI25="X",1,0))</f>
        <v>0</v>
      </c>
      <c r="HJ22">
        <f>IF(SUM(Dissimilarity!HJ25)&gt;0,1,IF(Dissimilarity!HJ25="X",1,0))</f>
        <v>1</v>
      </c>
      <c r="HK22">
        <f>IF(SUM(Dissimilarity!HK25)&gt;0,1,IF(Dissimilarity!HK25="X",1,0))</f>
        <v>0</v>
      </c>
      <c r="HL22">
        <f>IF(SUM(Dissimilarity!HL25)&gt;0,1,IF(Dissimilarity!HL25="X",1,0))</f>
        <v>0</v>
      </c>
      <c r="HM22">
        <f>IF(SUM(Dissimilarity!HM25)&gt;0,1,IF(Dissimilarity!HM25="X",1,0))</f>
        <v>0</v>
      </c>
      <c r="HN22">
        <f>IF(SUM(Dissimilarity!HN25)&gt;0,1,IF(Dissimilarity!HN25="X",1,0))</f>
        <v>0</v>
      </c>
      <c r="HO22">
        <f>IF(SUM(Dissimilarity!HO25)&gt;0,1,IF(Dissimilarity!HO25="X",1,0))</f>
        <v>1</v>
      </c>
      <c r="HP22">
        <f>IF(SUM(Dissimilarity!HP25)&gt;0,1,IF(Dissimilarity!HP25="X",1,0))</f>
        <v>0</v>
      </c>
      <c r="HQ22">
        <f>IF(SUM(Dissimilarity!HQ25)&gt;0,1,IF(Dissimilarity!HQ25="X",1,0))</f>
        <v>0</v>
      </c>
      <c r="HR22">
        <f>IF(SUM(Dissimilarity!HR25)&gt;0,1,IF(Dissimilarity!HR25="X",1,0))</f>
        <v>0</v>
      </c>
      <c r="HS22">
        <f>IF(SUM(Dissimilarity!HS25)&gt;0,1,IF(Dissimilarity!HS25="X",1,0))</f>
        <v>1</v>
      </c>
      <c r="HT22">
        <f>IF(SUM(Dissimilarity!HT25)&gt;0,1,IF(Dissimilarity!HT25="X",1,0))</f>
        <v>0</v>
      </c>
      <c r="HU22">
        <f>IF(SUM(Dissimilarity!HU25)&gt;0,1,IF(Dissimilarity!HU25="X",1,0))</f>
        <v>1</v>
      </c>
      <c r="HV22">
        <f>IF(SUM(Dissimilarity!HV25)&gt;0,1,IF(Dissimilarity!HV25="X",1,0))</f>
        <v>0</v>
      </c>
      <c r="HW22">
        <f>IF(SUM(Dissimilarity!HW25)&gt;0,1,IF(Dissimilarity!HW25="X",1,0))</f>
        <v>1</v>
      </c>
      <c r="HX22">
        <f>IF(SUM(Dissimilarity!HX25)&gt;0,1,IF(Dissimilarity!HX25="X",1,0))</f>
        <v>1</v>
      </c>
      <c r="HY22">
        <f>IF(SUM(Dissimilarity!HY25)&gt;0,1,IF(Dissimilarity!HY25="X",1,0))</f>
        <v>1</v>
      </c>
      <c r="HZ22">
        <f>IF(SUM(Dissimilarity!HZ25)&gt;0,1,IF(Dissimilarity!HZ25="X",1,0))</f>
        <v>1</v>
      </c>
      <c r="IA22">
        <f>IF(SUM(Dissimilarity!IA25)&gt;0,1,IF(Dissimilarity!IA25="X",1,0))</f>
        <v>1</v>
      </c>
      <c r="IB22">
        <f>IF(SUM(Dissimilarity!IB25)&gt;0,1,IF(Dissimilarity!IB25="X",1,0))</f>
        <v>0</v>
      </c>
      <c r="IC22">
        <f>IF(SUM(Dissimilarity!IC25)&gt;0,1,IF(Dissimilarity!IC25="X",1,0))</f>
        <v>0</v>
      </c>
      <c r="ID22">
        <f>IF(SUM(Dissimilarity!ID25)&gt;0,1,IF(Dissimilarity!ID25="X",1,0))</f>
        <v>0</v>
      </c>
      <c r="IE22">
        <f>IF(SUM(Dissimilarity!IE25)&gt;0,1,IF(Dissimilarity!IE25="X",1,0))</f>
        <v>1</v>
      </c>
      <c r="IF22">
        <f>IF(SUM(Dissimilarity!IF25)&gt;0,1,IF(Dissimilarity!IF25="X",1,0))</f>
        <v>1</v>
      </c>
      <c r="IG22">
        <f>IF(SUM(Dissimilarity!IG25)&gt;0,1,IF(Dissimilarity!IG25="X",1,0))</f>
        <v>0</v>
      </c>
      <c r="IH22">
        <f>IF(SUM(Dissimilarity!IH25)&gt;0,1,IF(Dissimilarity!IH25="X",1,0))</f>
        <v>0</v>
      </c>
      <c r="II22">
        <f>IF(SUM(Dissimilarity!II25)&gt;0,1,IF(Dissimilarity!II25="X",1,0))</f>
        <v>0</v>
      </c>
      <c r="IJ22">
        <f>IF(SUM(Dissimilarity!IJ25)&gt;0,1,IF(Dissimilarity!IJ25="X",1,0))</f>
        <v>0</v>
      </c>
      <c r="IK22">
        <f>IF(SUM(Dissimilarity!IK25)&gt;0,1,IF(Dissimilarity!IK25="X",1,0))</f>
        <v>0</v>
      </c>
      <c r="IL22">
        <f>IF(SUM(Dissimilarity!IL25)&gt;0,1,IF(Dissimilarity!IL25="X",1,0))</f>
        <v>0</v>
      </c>
      <c r="IM22">
        <f>IF(SUM(Dissimilarity!IM25)&gt;0,1,IF(Dissimilarity!IM25="X",1,0))</f>
        <v>0</v>
      </c>
      <c r="IN22">
        <f>IF(SUM(Dissimilarity!IN25)&gt;0,1,IF(Dissimilarity!IN25="X",1,0))</f>
        <v>1</v>
      </c>
      <c r="IO22">
        <f>IF(SUM(Dissimilarity!IO25)&gt;0,1,IF(Dissimilarity!IO25="X",1,0))</f>
        <v>0</v>
      </c>
      <c r="IP22">
        <f>IF(SUM(Dissimilarity!IP25)&gt;0,1,IF(Dissimilarity!IP25="X",1,0))</f>
        <v>0</v>
      </c>
      <c r="IQ22">
        <f>IF(SUM(Dissimilarity!IQ25)&gt;0,1,IF(Dissimilarity!IQ25="X",1,0))</f>
        <v>0</v>
      </c>
      <c r="IR22">
        <f>IF(SUM(Dissimilarity!IR25)&gt;0,1,IF(Dissimilarity!IR25="X",1,0))</f>
        <v>0</v>
      </c>
      <c r="IS22">
        <f>IF(SUM(Dissimilarity!IS25)&gt;0,1,IF(Dissimilarity!IS25="X",1,0))</f>
        <v>0</v>
      </c>
      <c r="IT22">
        <f>IF(SUM(Dissimilarity!IT25)&gt;0,1,IF(Dissimilarity!IT25="X",1,0))</f>
        <v>0</v>
      </c>
      <c r="IU22">
        <f>IF(SUM(Dissimilarity!IU25)&gt;0,1,IF(Dissimilarity!IU25="X",1,0))</f>
        <v>1</v>
      </c>
      <c r="IV22">
        <f>IF(SUM(Dissimilarity!IV25)&gt;0,1,IF(Dissimilarity!IV25="X",1,0))</f>
        <v>0</v>
      </c>
      <c r="IW22">
        <f>IF(SUM(Dissimilarity!IW25)&gt;0,1,IF(Dissimilarity!IW25="X",1,0))</f>
        <v>0</v>
      </c>
      <c r="IX22">
        <f>IF(SUM(Dissimilarity!IX25)&gt;0,1,IF(Dissimilarity!IX25="X",1,0))</f>
        <v>0</v>
      </c>
      <c r="IY22">
        <f>IF(SUM(Dissimilarity!IY25)&gt;0,1,IF(Dissimilarity!IY25="X",1,0))</f>
        <v>0</v>
      </c>
      <c r="IZ22">
        <f>IF(SUM(Dissimilarity!IZ25)&gt;0,1,IF(Dissimilarity!IZ25="X",1,0))</f>
        <v>0</v>
      </c>
      <c r="JA22">
        <f>IF(SUM(Dissimilarity!JA25)&gt;0,1,IF(Dissimilarity!JA25="X",1,0))</f>
        <v>0</v>
      </c>
      <c r="JB22">
        <f>IF(SUM(Dissimilarity!JB25)&gt;0,1,IF(Dissimilarity!JB25="X",1,0))</f>
        <v>0</v>
      </c>
      <c r="JC22">
        <f>IF(SUM(Dissimilarity!JC25)&gt;0,1,IF(Dissimilarity!JC25="X",1,0))</f>
        <v>0</v>
      </c>
      <c r="JD22">
        <f>IF(SUM(Dissimilarity!JD25)&gt;0,1,IF(Dissimilarity!JD25="X",1,0))</f>
        <v>1</v>
      </c>
      <c r="JE22">
        <f>IF(SUM(Dissimilarity!JE25)&gt;0,1,IF(Dissimilarity!JE25="X",1,0))</f>
        <v>1</v>
      </c>
      <c r="JF22">
        <f>IF(SUM(Dissimilarity!JF25)&gt;0,1,IF(Dissimilarity!JF25="X",1,0))</f>
        <v>0</v>
      </c>
      <c r="JG22">
        <f>IF(SUM(Dissimilarity!JG25)&gt;0,1,IF(Dissimilarity!JG25="X",1,0))</f>
        <v>0</v>
      </c>
      <c r="JH22">
        <f>IF(SUM(Dissimilarity!JH25)&gt;0,1,IF(Dissimilarity!JH25="X",1,0))</f>
        <v>0</v>
      </c>
      <c r="JI22">
        <f>IF(SUM(Dissimilarity!JI25)&gt;0,1,IF(Dissimilarity!JI25="X",1,0))</f>
        <v>0</v>
      </c>
      <c r="JJ22">
        <f>IF(SUM(Dissimilarity!JJ25)&gt;0,1,IF(Dissimilarity!JJ25="X",1,0))</f>
        <v>0</v>
      </c>
      <c r="JK22">
        <f>IF(SUM(Dissimilarity!JK25)&gt;0,1,IF(Dissimilarity!JK25="X",1,0))</f>
        <v>1</v>
      </c>
      <c r="JL22">
        <f>IF(SUM(Dissimilarity!JL25)&gt;0,1,IF(Dissimilarity!JL25="X",1,0))</f>
        <v>1</v>
      </c>
      <c r="JM22">
        <f>IF(SUM(Dissimilarity!JM25)&gt;0,1,IF(Dissimilarity!JM25="X",1,0))</f>
        <v>0</v>
      </c>
      <c r="JN22">
        <f>IF(SUM(Dissimilarity!JN25)&gt;0,1,IF(Dissimilarity!JN25="X",1,0))</f>
        <v>1</v>
      </c>
      <c r="JO22">
        <f>IF(SUM(Dissimilarity!JO25)&gt;0,1,IF(Dissimilarity!JO25="X",1,0))</f>
        <v>1</v>
      </c>
      <c r="JP22">
        <f>IF(SUM(Dissimilarity!JP25)&gt;0,1,IF(Dissimilarity!JP25="X",1,0))</f>
        <v>0</v>
      </c>
      <c r="JQ22">
        <f>IF(SUM(Dissimilarity!JQ25)&gt;0,1,IF(Dissimilarity!JQ25="X",1,0))</f>
        <v>0</v>
      </c>
      <c r="JR22">
        <f>IF(SUM(Dissimilarity!JR25)&gt;0,1,IF(Dissimilarity!JR25="X",1,0))</f>
        <v>1</v>
      </c>
      <c r="JS22">
        <f>IF(SUM(Dissimilarity!JS25)&gt;0,1,IF(Dissimilarity!JS25="X",1,0))</f>
        <v>1</v>
      </c>
      <c r="JT22">
        <f>IF(SUM(Dissimilarity!JT25)&gt;0,1,IF(Dissimilarity!JT25="X",1,0))</f>
        <v>1</v>
      </c>
      <c r="JU22">
        <f>IF(SUM(Dissimilarity!JU25)&gt;0,1,IF(Dissimilarity!JU25="X",1,0))</f>
        <v>0</v>
      </c>
      <c r="JV22">
        <f>IF(SUM(Dissimilarity!JV25)&gt;0,1,IF(Dissimilarity!JV25="X",1,0))</f>
        <v>0</v>
      </c>
      <c r="JW22">
        <f>IF(SUM(Dissimilarity!JW25)&gt;0,1,IF(Dissimilarity!JW25="X",1,0))</f>
        <v>0</v>
      </c>
      <c r="JX22">
        <f>IF(SUM(Dissimilarity!JX25)&gt;0,1,IF(Dissimilarity!JX25="X",1,0))</f>
        <v>0</v>
      </c>
      <c r="JY22">
        <f>IF(SUM(Dissimilarity!JY25)&gt;0,1,IF(Dissimilarity!JY25="X",1,0))</f>
        <v>0</v>
      </c>
      <c r="JZ22">
        <f>IF(SUM(Dissimilarity!JZ25)&gt;0,1,IF(Dissimilarity!JZ25="X",1,0))</f>
        <v>0</v>
      </c>
      <c r="KA22">
        <f>IF(SUM(Dissimilarity!KA25)&gt;0,1,IF(Dissimilarity!KA25="X",1,0))</f>
        <v>0</v>
      </c>
      <c r="KB22">
        <f>IF(SUM(Dissimilarity!KB25)&gt;0,1,IF(Dissimilarity!KB25="X",1,0))</f>
        <v>1</v>
      </c>
      <c r="KC22">
        <f>IF(SUM(Dissimilarity!KC25)&gt;0,1,IF(Dissimilarity!KC25="X",1,0))</f>
        <v>0</v>
      </c>
      <c r="KD22">
        <f>IF(SUM(Dissimilarity!KD25)&gt;0,1,IF(Dissimilarity!KD25="X",1,0))</f>
        <v>0</v>
      </c>
      <c r="KE22">
        <f>IF(SUM(Dissimilarity!KE25)&gt;0,1,IF(Dissimilarity!KE25="X",1,0))</f>
        <v>0</v>
      </c>
      <c r="KF22">
        <f>IF(SUM(Dissimilarity!KF25)&gt;0,1,IF(Dissimilarity!KF25="X",1,0))</f>
        <v>0</v>
      </c>
      <c r="KG22">
        <f>IF(SUM(Dissimilarity!KG25)&gt;0,1,IF(Dissimilarity!KG25="X",1,0))</f>
        <v>0</v>
      </c>
      <c r="KH22">
        <f>IF(SUM(Dissimilarity!KH25)&gt;0,1,IF(Dissimilarity!KH25="X",1,0))</f>
        <v>0</v>
      </c>
      <c r="KI22">
        <f>IF(SUM(Dissimilarity!KI25)&gt;0,1,IF(Dissimilarity!KI25="X",1,0))</f>
        <v>0</v>
      </c>
      <c r="KJ22">
        <f>IF(SUM(Dissimilarity!KJ25)&gt;0,1,IF(Dissimilarity!KJ25="X",1,0))</f>
        <v>0</v>
      </c>
      <c r="KK22">
        <f>IF(SUM(Dissimilarity!KK25)&gt;0,1,IF(Dissimilarity!KK25="X",1,0))</f>
        <v>0</v>
      </c>
      <c r="KL22">
        <f>IF(SUM(Dissimilarity!KL25)&gt;0,1,IF(Dissimilarity!KL25="X",1,0))</f>
        <v>0</v>
      </c>
      <c r="KM22">
        <f>IF(SUM(Dissimilarity!KM25)&gt;0,1,IF(Dissimilarity!KM25="X",1,0))</f>
        <v>0</v>
      </c>
      <c r="KN22">
        <f>IF(SUM(Dissimilarity!KN25)&gt;0,1,IF(Dissimilarity!KN25="X",1,0))</f>
        <v>0</v>
      </c>
      <c r="KO22">
        <f>IF(SUM(Dissimilarity!KO25)&gt;0,1,IF(Dissimilarity!KO25="X",1,0))</f>
        <v>0</v>
      </c>
      <c r="KP22">
        <f>IF(SUM(Dissimilarity!KP25)&gt;0,1,IF(Dissimilarity!KP25="X",1,0))</f>
        <v>0</v>
      </c>
      <c r="KQ22">
        <f>IF(SUM(Dissimilarity!KQ25)&gt;0,1,IF(Dissimilarity!KQ25="X",1,0))</f>
        <v>0</v>
      </c>
      <c r="KR22">
        <f>IF(SUM(Dissimilarity!KR25)&gt;0,1,IF(Dissimilarity!KR25="X",1,0))</f>
        <v>0</v>
      </c>
      <c r="KS22">
        <f>IF(SUM(Dissimilarity!KS25)&gt;0,1,IF(Dissimilarity!KS25="X",1,0))</f>
        <v>0</v>
      </c>
      <c r="KT22">
        <f>IF(SUM(Dissimilarity!KT25)&gt;0,1,IF(Dissimilarity!KT25="X",1,0))</f>
        <v>0</v>
      </c>
      <c r="KU22">
        <f>IF(SUM(Dissimilarity!KU25)&gt;0,1,IF(Dissimilarity!KU25="X",1,0))</f>
        <v>1</v>
      </c>
      <c r="KV22">
        <f>IF(SUM(Dissimilarity!KV25)&gt;0,1,IF(Dissimilarity!KV25="X",1,0))</f>
        <v>0</v>
      </c>
      <c r="KW22">
        <f>IF(SUM(Dissimilarity!KW25)&gt;0,1,IF(Dissimilarity!KW25="X",1,0))</f>
        <v>1</v>
      </c>
      <c r="KX22">
        <f>IF(SUM(Dissimilarity!KX25)&gt;0,1,IF(Dissimilarity!KX25="X",1,0))</f>
        <v>0</v>
      </c>
      <c r="KY22">
        <f>IF(SUM(Dissimilarity!KY25)&gt;0,1,IF(Dissimilarity!KY25="X",1,0))</f>
        <v>1</v>
      </c>
      <c r="KZ22">
        <f>IF(SUM(Dissimilarity!KZ25)&gt;0,1,IF(Dissimilarity!KZ25="X",1,0))</f>
        <v>0</v>
      </c>
      <c r="LA22">
        <f>IF(SUM(Dissimilarity!LA25)&gt;0,1,IF(Dissimilarity!LA25="X",1,0))</f>
        <v>0</v>
      </c>
      <c r="LB22">
        <f>IF(SUM(Dissimilarity!LB25)&gt;0,1,IF(Dissimilarity!LB25="X",1,0))</f>
        <v>0</v>
      </c>
      <c r="LC22">
        <f>IF(SUM(Dissimilarity!LC25)&gt;0,1,IF(Dissimilarity!LC25="X",1,0))</f>
        <v>1</v>
      </c>
      <c r="LD22">
        <f>IF(SUM(Dissimilarity!LD25)&gt;0,1,IF(Dissimilarity!LD25="X",1,0))</f>
        <v>0</v>
      </c>
      <c r="LE22">
        <f>IF(SUM(Dissimilarity!LE25)&gt;0,1,IF(Dissimilarity!LE25="X",1,0))</f>
        <v>0</v>
      </c>
      <c r="LF22">
        <f>IF(SUM(Dissimilarity!LF25)&gt;0,1,IF(Dissimilarity!LF25="X",1,0))</f>
        <v>0</v>
      </c>
      <c r="LG22">
        <f>IF(SUM(Dissimilarity!LG25)&gt;0,1,IF(Dissimilarity!LG25="X",1,0))</f>
        <v>0</v>
      </c>
      <c r="LH22">
        <f>IF(SUM(Dissimilarity!LH25)&gt;0,1,IF(Dissimilarity!LH25="X",1,0))</f>
        <v>0</v>
      </c>
      <c r="LI22">
        <f>IF(SUM(Dissimilarity!LI25)&gt;0,1,IF(Dissimilarity!LI25="X",1,0))</f>
        <v>0</v>
      </c>
      <c r="LJ22">
        <f>IF(SUM(Dissimilarity!LJ25)&gt;0,1,IF(Dissimilarity!LJ25="X",1,0))</f>
        <v>0</v>
      </c>
      <c r="LK22">
        <f>IF(SUM(Dissimilarity!LK25)&gt;0,1,IF(Dissimilarity!LK25="X",1,0))</f>
        <v>0</v>
      </c>
      <c r="LL22">
        <f>IF(SUM(Dissimilarity!LL25)&gt;0,1,IF(Dissimilarity!LL25="X",1,0))</f>
        <v>0</v>
      </c>
      <c r="LM22">
        <f>IF(SUM(Dissimilarity!LM25)&gt;0,1,IF(Dissimilarity!LM25="X",1,0))</f>
        <v>0</v>
      </c>
      <c r="LN22">
        <f>IF(SUM(Dissimilarity!LN25)&gt;0,1,IF(Dissimilarity!LN25="X",1,0))</f>
        <v>0</v>
      </c>
      <c r="LO22">
        <f>IF(SUM(Dissimilarity!LO25)&gt;0,1,IF(Dissimilarity!LO25="X",1,0))</f>
        <v>1</v>
      </c>
      <c r="LP22">
        <f>IF(SUM(Dissimilarity!LP25)&gt;0,1,IF(Dissimilarity!LP25="X",1,0))</f>
        <v>1</v>
      </c>
      <c r="LQ22">
        <f>IF(SUM(Dissimilarity!LQ25)&gt;0,1,IF(Dissimilarity!LQ25="X",1,0))</f>
        <v>0</v>
      </c>
      <c r="LR22">
        <f>IF(SUM(Dissimilarity!LR25)&gt;0,1,IF(Dissimilarity!LR25="X",1,0))</f>
        <v>0</v>
      </c>
      <c r="LS22">
        <f>IF(SUM(Dissimilarity!LS25)&gt;0,1,IF(Dissimilarity!LS25="X",1,0))</f>
        <v>1</v>
      </c>
      <c r="LT22">
        <f>IF(SUM(Dissimilarity!LT25)&gt;0,1,IF(Dissimilarity!LT25="X",1,0))</f>
        <v>0</v>
      </c>
      <c r="LU22">
        <f>IF(SUM(Dissimilarity!LU25)&gt;0,1,IF(Dissimilarity!LU25="X",1,0))</f>
        <v>0</v>
      </c>
      <c r="LV22">
        <f>IF(SUM(Dissimilarity!LV25)&gt;0,1,IF(Dissimilarity!LV25="X",1,0))</f>
        <v>1</v>
      </c>
      <c r="LW22">
        <f>IF(SUM(Dissimilarity!LW25)&gt;0,1,IF(Dissimilarity!LW25="X",1,0))</f>
        <v>0</v>
      </c>
      <c r="LX22">
        <f>IF(SUM(Dissimilarity!LX25)&gt;0,1,IF(Dissimilarity!LX25="X",1,0))</f>
        <v>0</v>
      </c>
      <c r="LY22">
        <f>IF(SUM(Dissimilarity!LY25)&gt;0,1,IF(Dissimilarity!LY25="X",1,0))</f>
        <v>0</v>
      </c>
      <c r="LZ22">
        <f>IF(SUM(Dissimilarity!LZ25)&gt;0,1,IF(Dissimilarity!LZ25="X",1,0))</f>
        <v>0</v>
      </c>
      <c r="MA22">
        <f>IF(SUM(Dissimilarity!MA25)&gt;0,1,IF(Dissimilarity!MA25="X",1,0))</f>
        <v>1</v>
      </c>
      <c r="MB22">
        <f>IF(SUM(Dissimilarity!MB25)&gt;0,1,IF(Dissimilarity!MB25="X",1,0))</f>
        <v>1</v>
      </c>
      <c r="MC22">
        <f>IF(SUM(Dissimilarity!MC25)&gt;0,1,IF(Dissimilarity!MC25="X",1,0))</f>
        <v>1</v>
      </c>
      <c r="MD22">
        <f>IF(SUM(Dissimilarity!MD25)&gt;0,1,IF(Dissimilarity!MD25="X",1,0))</f>
        <v>1</v>
      </c>
      <c r="ME22">
        <f>IF(SUM(Dissimilarity!ME25)&gt;0,1,IF(Dissimilarity!ME25="X",1,0))</f>
        <v>0</v>
      </c>
      <c r="MF22">
        <f>IF(SUM(Dissimilarity!MF25)&gt;0,1,IF(Dissimilarity!MF25="X",1,0))</f>
        <v>0</v>
      </c>
      <c r="MG22">
        <f>IF(SUM(Dissimilarity!MG25)&gt;0,1,IF(Dissimilarity!MG25="X",1,0))</f>
        <v>0</v>
      </c>
      <c r="MH22">
        <f>IF(SUM(Dissimilarity!MH25)&gt;0,1,IF(Dissimilarity!MH25="X",1,0))</f>
        <v>0</v>
      </c>
      <c r="MI22">
        <f>IF(SUM(Dissimilarity!MI25)&gt;0,1,IF(Dissimilarity!MI25="X",1,0))</f>
        <v>0</v>
      </c>
      <c r="MJ22">
        <f>IF(SUM(Dissimilarity!MJ25)&gt;0,1,IF(Dissimilarity!MJ25="X",1,0))</f>
        <v>1</v>
      </c>
      <c r="MK22">
        <f>IF(SUM(Dissimilarity!MK25)&gt;0,1,IF(Dissimilarity!MK25="X",1,0))</f>
        <v>1</v>
      </c>
      <c r="ML22">
        <f>IF(SUM(Dissimilarity!ML25)&gt;0,1,IF(Dissimilarity!ML25="X",1,0))</f>
        <v>0</v>
      </c>
      <c r="MM22">
        <f>IF(SUM(Dissimilarity!MM25)&gt;0,1,IF(Dissimilarity!MM25="X",1,0))</f>
        <v>0</v>
      </c>
      <c r="MN22">
        <f>IF(SUM(Dissimilarity!MN25)&gt;0,1,IF(Dissimilarity!MN25="X",1,0))</f>
        <v>0</v>
      </c>
      <c r="MO22">
        <f>IF(SUM(Dissimilarity!MO25)&gt;0,1,IF(Dissimilarity!MO25="X",1,0))</f>
        <v>0</v>
      </c>
      <c r="MP22">
        <f>IF(SUM(Dissimilarity!MP25)&gt;0,1,IF(Dissimilarity!MP25="X",1,0))</f>
        <v>0</v>
      </c>
      <c r="MQ22">
        <f>IF(SUM(Dissimilarity!MQ25)&gt;0,1,IF(Dissimilarity!MQ25="X",1,0))</f>
        <v>0</v>
      </c>
      <c r="MR22">
        <f>IF(SUM(Dissimilarity!MR25)&gt;0,1,IF(Dissimilarity!MR25="X",1,0))</f>
        <v>1</v>
      </c>
      <c r="MS22">
        <f>IF(SUM(Dissimilarity!MS25)&gt;0,1,IF(Dissimilarity!MS25="X",1,0))</f>
        <v>1</v>
      </c>
      <c r="MT22">
        <f>IF(SUM(Dissimilarity!MT25)&gt;0,1,IF(Dissimilarity!MT25="X",1,0))</f>
        <v>0</v>
      </c>
      <c r="MU22">
        <f>IF(SUM(Dissimilarity!MU25)&gt;0,1,IF(Dissimilarity!MU25="X",1,0))</f>
        <v>0</v>
      </c>
      <c r="MV22">
        <f>IF(SUM(Dissimilarity!MV25)&gt;0,1,IF(Dissimilarity!MV25="X",1,0))</f>
        <v>0</v>
      </c>
      <c r="MW22">
        <f>IF(SUM(Dissimilarity!MW25)&gt;0,1,IF(Dissimilarity!MW25="X",1,0))</f>
        <v>0</v>
      </c>
      <c r="MX22">
        <f>IF(SUM(Dissimilarity!MX25)&gt;0,1,IF(Dissimilarity!MX25="X",1,0))</f>
        <v>1</v>
      </c>
      <c r="MY22">
        <f>IF(SUM(Dissimilarity!MY25)&gt;0,1,IF(Dissimilarity!MY25="X",1,0))</f>
        <v>1</v>
      </c>
      <c r="MZ22">
        <f>IF(SUM(Dissimilarity!MZ25)&gt;0,1,IF(Dissimilarity!MZ25="X",1,0))</f>
        <v>0</v>
      </c>
      <c r="NA22">
        <f>IF(SUM(Dissimilarity!NA25)&gt;0,1,IF(Dissimilarity!NA25="X",1,0))</f>
        <v>0</v>
      </c>
      <c r="NB22">
        <f>IF(SUM(Dissimilarity!NB25)&gt;0,1,IF(Dissimilarity!NB25="X",1,0))</f>
        <v>0</v>
      </c>
      <c r="NC22">
        <f>IF(SUM(Dissimilarity!NC25)&gt;0,1,IF(Dissimilarity!NC25="X",1,0))</f>
        <v>0</v>
      </c>
      <c r="ND22">
        <f>IF(SUM(Dissimilarity!ND25)&gt;0,1,IF(Dissimilarity!ND25="X",1,0))</f>
        <v>0</v>
      </c>
      <c r="NE22">
        <f>IF(SUM(Dissimilarity!NE25)&gt;0,1,IF(Dissimilarity!NE25="X",1,0))</f>
        <v>0</v>
      </c>
      <c r="NF22">
        <f>IF(SUM(Dissimilarity!NF25)&gt;0,1,IF(Dissimilarity!NF25="X",1,0))</f>
        <v>0</v>
      </c>
      <c r="NG22">
        <f>IF(SUM(Dissimilarity!NG25)&gt;0,1,IF(Dissimilarity!NG25="X",1,0))</f>
        <v>0</v>
      </c>
      <c r="NH22">
        <f>IF(SUM(Dissimilarity!NH25)&gt;0,1,IF(Dissimilarity!NH25="X",1,0))</f>
        <v>0</v>
      </c>
      <c r="NI22">
        <f>IF(SUM(Dissimilarity!NI25)&gt;0,1,IF(Dissimilarity!NI25="X",1,0))</f>
        <v>0</v>
      </c>
      <c r="NJ22">
        <f>IF(SUM(Dissimilarity!NJ25)&gt;0,1,IF(Dissimilarity!NJ25="X",1,0))</f>
        <v>0</v>
      </c>
      <c r="NK22">
        <f>IF(SUM(Dissimilarity!NK25)&gt;0,1,IF(Dissimilarity!NK25="X",1,0))</f>
        <v>1</v>
      </c>
      <c r="NL22">
        <f>IF(SUM(Dissimilarity!NL25)&gt;0,1,IF(Dissimilarity!NL25="X",1,0))</f>
        <v>0</v>
      </c>
      <c r="NM22">
        <f>IF(SUM(Dissimilarity!NM25)&gt;0,1,IF(Dissimilarity!NM25="X",1,0))</f>
        <v>0</v>
      </c>
      <c r="NN22">
        <f>IF(SUM(Dissimilarity!NN25)&gt;0,1,IF(Dissimilarity!NN25="X",1,0))</f>
        <v>0</v>
      </c>
      <c r="NO22">
        <f>IF(SUM(Dissimilarity!NO25)&gt;0,1,IF(Dissimilarity!NO25="X",1,0))</f>
        <v>1</v>
      </c>
      <c r="NP22">
        <f>IF(SUM(Dissimilarity!NP25)&gt;0,1,IF(Dissimilarity!NP25="X",1,0))</f>
        <v>0</v>
      </c>
      <c r="NQ22">
        <f>IF(SUM(Dissimilarity!NQ25)&gt;0,1,IF(Dissimilarity!NQ25="X",1,0))</f>
        <v>0</v>
      </c>
      <c r="NR22">
        <f>IF(SUM(Dissimilarity!NR25)&gt;0,1,IF(Dissimilarity!NR25="X",1,0))</f>
        <v>0</v>
      </c>
      <c r="NS22">
        <f>IF(SUM(Dissimilarity!NS25)&gt;0,1,IF(Dissimilarity!NS25="X",1,0))</f>
        <v>1</v>
      </c>
      <c r="NT22">
        <f>IF(SUM(Dissimilarity!NT25)&gt;0,1,IF(Dissimilarity!NT25="X",1,0))</f>
        <v>0</v>
      </c>
      <c r="NU22">
        <f>IF(SUM(Dissimilarity!NU25)&gt;0,1,IF(Dissimilarity!NU25="X",1,0))</f>
        <v>0</v>
      </c>
      <c r="NV22">
        <f>IF(SUM(Dissimilarity!NV25)&gt;0,1,IF(Dissimilarity!NV25="X",1,0))</f>
        <v>0</v>
      </c>
      <c r="NW22">
        <f>IF(SUM(Dissimilarity!NW25)&gt;0,1,IF(Dissimilarity!NW25="X",1,0))</f>
        <v>1</v>
      </c>
      <c r="NX22">
        <f>IF(SUM(Dissimilarity!NX25)&gt;0,1,IF(Dissimilarity!NX25="X",1,0))</f>
        <v>1</v>
      </c>
      <c r="NY22">
        <f>IF(SUM(Dissimilarity!NY25)&gt;0,1,IF(Dissimilarity!NY25="X",1,0))</f>
        <v>0</v>
      </c>
      <c r="NZ22">
        <f>IF(SUM(Dissimilarity!NZ25)&gt;0,1,IF(Dissimilarity!NZ25="X",1,0))</f>
        <v>0</v>
      </c>
      <c r="OA22">
        <f>IF(SUM(Dissimilarity!OA25)&gt;0,1,IF(Dissimilarity!OA25="X",1,0))</f>
        <v>1</v>
      </c>
      <c r="OB22">
        <f>IF(SUM(Dissimilarity!OB25)&gt;0,1,IF(Dissimilarity!OB25="X",1,0))</f>
        <v>0</v>
      </c>
      <c r="OC22">
        <f>IF(SUM(Dissimilarity!OC25)&gt;0,1,IF(Dissimilarity!OC25="X",1,0))</f>
        <v>0</v>
      </c>
      <c r="OD22">
        <f>IF(SUM(Dissimilarity!OD25)&gt;0,1,IF(Dissimilarity!OD25="X",1,0))</f>
        <v>0</v>
      </c>
      <c r="OE22">
        <f>IF(SUM(Dissimilarity!OE25)&gt;0,1,IF(Dissimilarity!OE25="X",1,0))</f>
        <v>0</v>
      </c>
      <c r="OF22">
        <f>IF(SUM(Dissimilarity!OF25)&gt;0,1,IF(Dissimilarity!OF25="X",1,0))</f>
        <v>0</v>
      </c>
      <c r="OG22">
        <f>IF(SUM(Dissimilarity!OG25)&gt;0,1,IF(Dissimilarity!OG25="X",1,0))</f>
        <v>0</v>
      </c>
      <c r="OH22">
        <f>IF(SUM(Dissimilarity!OH25)&gt;0,1,IF(Dissimilarity!OH25="X",1,0))</f>
        <v>0</v>
      </c>
      <c r="OI22">
        <f>IF(SUM(Dissimilarity!OI25)&gt;0,1,IF(Dissimilarity!OI25="X",1,0))</f>
        <v>0</v>
      </c>
      <c r="OJ22">
        <f>IF(SUM(Dissimilarity!OJ25)&gt;0,1,IF(Dissimilarity!OJ25="X",1,0))</f>
        <v>1</v>
      </c>
      <c r="OK22">
        <f>IF(SUM(Dissimilarity!OK25)&gt;0,1,IF(Dissimilarity!OK25="X",1,0))</f>
        <v>1</v>
      </c>
      <c r="OL22">
        <f>IF(SUM(Dissimilarity!OL25)&gt;0,1,IF(Dissimilarity!OL25="X",1,0))</f>
        <v>0</v>
      </c>
      <c r="OM22">
        <f>IF(SUM(Dissimilarity!OM25)&gt;0,1,IF(Dissimilarity!OM25="X",1,0))</f>
        <v>0</v>
      </c>
      <c r="ON22">
        <f>IF(SUM(Dissimilarity!ON25)&gt;0,1,IF(Dissimilarity!ON25="X",1,0))</f>
        <v>0</v>
      </c>
      <c r="OO22">
        <f>IF(SUM(Dissimilarity!OO25)&gt;0,1,IF(Dissimilarity!OO25="X",1,0))</f>
        <v>0</v>
      </c>
      <c r="OP22">
        <f>IF(SUM(Dissimilarity!OP25)&gt;0,1,IF(Dissimilarity!OP25="X",1,0))</f>
        <v>0</v>
      </c>
      <c r="OQ22">
        <f>IF(SUM(Dissimilarity!OQ25)&gt;0,1,IF(Dissimilarity!OQ25="X",1,0))</f>
        <v>0</v>
      </c>
      <c r="OR22">
        <f>IF(SUM(Dissimilarity!OR25)&gt;0,1,IF(Dissimilarity!OR25="X",1,0))</f>
        <v>0</v>
      </c>
      <c r="OS22">
        <f>IF(SUM(Dissimilarity!OS25)&gt;0,1,IF(Dissimilarity!OS25="X",1,0))</f>
        <v>0</v>
      </c>
      <c r="OT22">
        <f>IF(SUM(Dissimilarity!OT25)&gt;0,1,IF(Dissimilarity!OT25="X",1,0))</f>
        <v>0</v>
      </c>
      <c r="OU22">
        <f>IF(SUM(Dissimilarity!OU25)&gt;0,1,IF(Dissimilarity!OU25="X",1,0))</f>
        <v>0</v>
      </c>
      <c r="OV22">
        <f>IF(SUM(Dissimilarity!OV25)&gt;0,1,IF(Dissimilarity!OV25="X",1,0))</f>
        <v>0</v>
      </c>
      <c r="OW22">
        <f>IF(SUM(Dissimilarity!OW25)&gt;0,1,IF(Dissimilarity!OW25="X",1,0))</f>
        <v>0</v>
      </c>
      <c r="OX22">
        <f>IF(SUM(Dissimilarity!OX25)&gt;0,1,IF(Dissimilarity!OX25="X",1,0))</f>
        <v>0</v>
      </c>
      <c r="OY22">
        <f>IF(SUM(Dissimilarity!OY25)&gt;0,1,IF(Dissimilarity!OY25="X",1,0))</f>
        <v>1</v>
      </c>
      <c r="OZ22">
        <f>IF(SUM(Dissimilarity!OZ25)&gt;0,1,IF(Dissimilarity!OZ25="X",1,0))</f>
        <v>0</v>
      </c>
      <c r="PA22">
        <f>IF(SUM(Dissimilarity!PA25)&gt;0,1,IF(Dissimilarity!PA25="X",1,0))</f>
        <v>0</v>
      </c>
      <c r="PB22">
        <f>IF(SUM(Dissimilarity!PB25)&gt;0,1,IF(Dissimilarity!PB25="X",1,0))</f>
        <v>0</v>
      </c>
      <c r="PC22">
        <f>IF(SUM(Dissimilarity!PC25)&gt;0,1,IF(Dissimilarity!PC25="X",1,0))</f>
        <v>0</v>
      </c>
      <c r="PD22">
        <f>IF(SUM(Dissimilarity!PD25)&gt;0,1,IF(Dissimilarity!PD25="X",1,0))</f>
        <v>0</v>
      </c>
      <c r="PE22">
        <f>IF(SUM(Dissimilarity!PE25)&gt;0,1,IF(Dissimilarity!PE25="X",1,0))</f>
        <v>0</v>
      </c>
      <c r="PF22">
        <f>IF(SUM(Dissimilarity!PF25)&gt;0,1,IF(Dissimilarity!PF25="X",1,0))</f>
        <v>0</v>
      </c>
      <c r="PG22">
        <f>IF(SUM(Dissimilarity!PG25)&gt;0,1,IF(Dissimilarity!PG25="X",1,0))</f>
        <v>0</v>
      </c>
      <c r="PH22">
        <f>IF(SUM(Dissimilarity!PH25)&gt;0,1,IF(Dissimilarity!PH25="X",1,0))</f>
        <v>0</v>
      </c>
      <c r="PI22">
        <f>IF(SUM(Dissimilarity!PI25)&gt;0,1,IF(Dissimilarity!PI25="X",1,0))</f>
        <v>0</v>
      </c>
      <c r="PJ22">
        <f>IF(SUM(Dissimilarity!PJ25)&gt;0,1,IF(Dissimilarity!PJ25="X",1,0))</f>
        <v>1</v>
      </c>
      <c r="PK22">
        <f>IF(SUM(Dissimilarity!PK25)&gt;0,1,IF(Dissimilarity!PK25="X",1,0))</f>
        <v>0</v>
      </c>
      <c r="PL22">
        <f>IF(SUM(Dissimilarity!PL25)&gt;0,1,IF(Dissimilarity!PL25="X",1,0))</f>
        <v>1</v>
      </c>
      <c r="PM22">
        <f>IF(SUM(Dissimilarity!PM25)&gt;0,1,IF(Dissimilarity!PM25="X",1,0))</f>
        <v>0</v>
      </c>
      <c r="PN22">
        <f>IF(SUM(Dissimilarity!PN25)&gt;0,1,IF(Dissimilarity!PN25="X",1,0))</f>
        <v>0</v>
      </c>
      <c r="PO22">
        <f>IF(SUM(Dissimilarity!PO25)&gt;0,1,IF(Dissimilarity!PO25="X",1,0))</f>
        <v>1</v>
      </c>
      <c r="PP22">
        <f>IF(SUM(Dissimilarity!PP25)&gt;0,1,IF(Dissimilarity!PP25="X",1,0))</f>
        <v>0</v>
      </c>
      <c r="PQ22">
        <f>IF(SUM(Dissimilarity!PQ25)&gt;0,1,IF(Dissimilarity!PQ25="X",1,0))</f>
        <v>0</v>
      </c>
      <c r="PR22">
        <f>IF(SUM(Dissimilarity!PR25)&gt;0,1,IF(Dissimilarity!PR25="X",1,0))</f>
        <v>0</v>
      </c>
      <c r="PS22">
        <f>IF(SUM(Dissimilarity!PS25)&gt;0,1,IF(Dissimilarity!PS25="X",1,0))</f>
        <v>0</v>
      </c>
      <c r="PT22">
        <f>IF(SUM(Dissimilarity!PT25)&gt;0,1,IF(Dissimilarity!PT25="X",1,0))</f>
        <v>0</v>
      </c>
      <c r="PU22">
        <f>IF(SUM(Dissimilarity!PU25)&gt;0,1,IF(Dissimilarity!PU25="X",1,0))</f>
        <v>1</v>
      </c>
      <c r="PV22">
        <f>IF(SUM(Dissimilarity!PV25)&gt;0,1,IF(Dissimilarity!PV25="X",1,0))</f>
        <v>0</v>
      </c>
      <c r="PW22">
        <f>IF(SUM(Dissimilarity!PW25)&gt;0,1,IF(Dissimilarity!PW25="X",1,0))</f>
        <v>1</v>
      </c>
      <c r="PX22">
        <f>IF(SUM(Dissimilarity!PX25)&gt;0,1,IF(Dissimilarity!PX25="X",1,0))</f>
        <v>0</v>
      </c>
      <c r="PY22">
        <f>IF(SUM(Dissimilarity!PY25)&gt;0,1,IF(Dissimilarity!PY25="X",1,0))</f>
        <v>1</v>
      </c>
      <c r="PZ22">
        <f>IF(SUM(Dissimilarity!PZ25)&gt;0,1,IF(Dissimilarity!PZ25="X",1,0))</f>
        <v>0</v>
      </c>
      <c r="QA22">
        <f>IF(SUM(Dissimilarity!QA25)&gt;0,1,IF(Dissimilarity!QA25="X",1,0))</f>
        <v>0</v>
      </c>
      <c r="QB22">
        <f>IF(SUM(Dissimilarity!QB25)&gt;0,1,IF(Dissimilarity!QB25="X",1,0))</f>
        <v>1</v>
      </c>
      <c r="QC22">
        <f>IF(SUM(Dissimilarity!QC25)&gt;0,1,IF(Dissimilarity!QC25="X",1,0))</f>
        <v>1</v>
      </c>
      <c r="QD22">
        <f>IF(SUM(Dissimilarity!QD25)&gt;0,1,IF(Dissimilarity!QD25="X",1,0))</f>
        <v>0</v>
      </c>
      <c r="QE22">
        <f>IF(SUM(Dissimilarity!QE25)&gt;0,1,IF(Dissimilarity!QE25="X",1,0))</f>
        <v>0</v>
      </c>
      <c r="QF22">
        <f>IF(SUM(Dissimilarity!QF25)&gt;0,1,IF(Dissimilarity!QF25="X",1,0))</f>
        <v>0</v>
      </c>
      <c r="QG22">
        <f>IF(SUM(Dissimilarity!QG25)&gt;0,1,IF(Dissimilarity!QG25="X",1,0))</f>
        <v>0</v>
      </c>
      <c r="QH22">
        <f>IF(SUM(Dissimilarity!QH25)&gt;0,1,IF(Dissimilarity!QH25="X",1,0))</f>
        <v>1</v>
      </c>
      <c r="QI22">
        <f>IF(SUM(Dissimilarity!QI25)&gt;0,1,IF(Dissimilarity!QI25="X",1,0))</f>
        <v>0</v>
      </c>
      <c r="QJ22">
        <f>IF(SUM(Dissimilarity!QJ25)&gt;0,1,IF(Dissimilarity!QJ25="X",1,0))</f>
        <v>1</v>
      </c>
      <c r="QK22">
        <f>IF(SUM(Dissimilarity!QK25)&gt;0,1,IF(Dissimilarity!QK25="X",1,0))</f>
        <v>0</v>
      </c>
      <c r="QL22">
        <f>IF(SUM(Dissimilarity!QL25)&gt;0,1,IF(Dissimilarity!QL25="X",1,0))</f>
        <v>0</v>
      </c>
      <c r="QM22">
        <f>IF(SUM(Dissimilarity!QM25)&gt;0,1,IF(Dissimilarity!QM25="X",1,0))</f>
        <v>0</v>
      </c>
      <c r="QN22">
        <f>IF(SUM(Dissimilarity!QN25)&gt;0,1,IF(Dissimilarity!QN25="X",1,0))</f>
        <v>0</v>
      </c>
      <c r="QO22">
        <f>IF(SUM(Dissimilarity!QO25)&gt;0,1,IF(Dissimilarity!QO25="X",1,0))</f>
        <v>0</v>
      </c>
      <c r="QP22">
        <f>IF(SUM(Dissimilarity!QP25)&gt;0,1,IF(Dissimilarity!QP25="X",1,0))</f>
        <v>0</v>
      </c>
      <c r="QQ22">
        <f>IF(SUM(Dissimilarity!QQ25)&gt;0,1,IF(Dissimilarity!QQ25="X",1,0))</f>
        <v>0</v>
      </c>
      <c r="QR22">
        <f>IF(SUM(Dissimilarity!QR25)&gt;0,1,IF(Dissimilarity!QR25="X",1,0))</f>
        <v>0</v>
      </c>
      <c r="QS22">
        <f>IF(SUM(Dissimilarity!QS25)&gt;0,1,IF(Dissimilarity!QS25="X",1,0))</f>
        <v>1</v>
      </c>
      <c r="QT22">
        <f>IF(SUM(Dissimilarity!QT25)&gt;0,1,IF(Dissimilarity!QT25="X",1,0))</f>
        <v>0</v>
      </c>
      <c r="QU22">
        <f>IF(SUM(Dissimilarity!QU25)&gt;0,1,IF(Dissimilarity!QU25="X",1,0))</f>
        <v>0</v>
      </c>
      <c r="QV22">
        <f>IF(SUM(Dissimilarity!QV25)&gt;0,1,IF(Dissimilarity!QV25="X",1,0))</f>
        <v>0</v>
      </c>
      <c r="QW22">
        <f>IF(SUM(Dissimilarity!QW25)&gt;0,1,IF(Dissimilarity!QW25="X",1,0))</f>
        <v>0</v>
      </c>
      <c r="QX22">
        <f>IF(SUM(Dissimilarity!QX25)&gt;0,1,IF(Dissimilarity!QX25="X",1,0))</f>
        <v>1</v>
      </c>
      <c r="QY22">
        <f>IF(SUM(Dissimilarity!QY25)&gt;0,1,IF(Dissimilarity!QY25="X",1,0))</f>
        <v>0</v>
      </c>
      <c r="QZ22">
        <f>IF(SUM(Dissimilarity!QZ25)&gt;0,1,IF(Dissimilarity!QZ25="X",1,0))</f>
        <v>1</v>
      </c>
      <c r="RA22">
        <f>IF(SUM(Dissimilarity!RA25)&gt;0,1,IF(Dissimilarity!RA25="X",1,0))</f>
        <v>0</v>
      </c>
      <c r="RB22">
        <f>IF(SUM(Dissimilarity!RB25)&gt;0,1,IF(Dissimilarity!RB25="X",1,0))</f>
        <v>0</v>
      </c>
      <c r="RC22">
        <f>IF(SUM(Dissimilarity!RC25)&gt;0,1,IF(Dissimilarity!RC25="X",1,0))</f>
        <v>0</v>
      </c>
      <c r="RD22">
        <f>IF(SUM(Dissimilarity!RD25)&gt;0,1,IF(Dissimilarity!RD25="X",1,0))</f>
        <v>1</v>
      </c>
      <c r="RE22">
        <f>IF(SUM(Dissimilarity!RE25)&gt;0,1,IF(Dissimilarity!RE25="X",1,0))</f>
        <v>0</v>
      </c>
      <c r="RF22">
        <f>IF(SUM(Dissimilarity!RF25)&gt;0,1,IF(Dissimilarity!RF25="X",1,0))</f>
        <v>1</v>
      </c>
      <c r="RG22">
        <f>IF(SUM(Dissimilarity!RG25)&gt;0,1,IF(Dissimilarity!RG25="X",1,0))</f>
        <v>0</v>
      </c>
      <c r="RH22">
        <f>IF(SUM(Dissimilarity!RH25)&gt;0,1,IF(Dissimilarity!RH25="X",1,0))</f>
        <v>0</v>
      </c>
      <c r="RI22">
        <f>IF(SUM(Dissimilarity!RI25)&gt;0,1,IF(Dissimilarity!RI25="X",1,0))</f>
        <v>0</v>
      </c>
      <c r="RJ22">
        <f>IF(SUM(Dissimilarity!RJ25)&gt;0,1,IF(Dissimilarity!RJ25="X",1,0))</f>
        <v>0</v>
      </c>
      <c r="RK22">
        <f>IF(SUM(Dissimilarity!RK25)&gt;0,1,IF(Dissimilarity!RK25="X",1,0))</f>
        <v>0</v>
      </c>
      <c r="RL22">
        <f>IF(SUM(Dissimilarity!RL25)&gt;0,1,IF(Dissimilarity!RL25="X",1,0))</f>
        <v>0</v>
      </c>
      <c r="RM22">
        <f>IF(SUM(Dissimilarity!RM25)&gt;0,1,IF(Dissimilarity!RM25="X",1,0))</f>
        <v>0</v>
      </c>
      <c r="RN22">
        <f>IF(SUM(Dissimilarity!RN25)&gt;0,1,IF(Dissimilarity!RN25="X",1,0))</f>
        <v>0</v>
      </c>
      <c r="RO22">
        <f>IF(SUM(Dissimilarity!RO25)&gt;0,1,IF(Dissimilarity!RO25="X",1,0))</f>
        <v>0</v>
      </c>
      <c r="RP22">
        <f>IF(SUM(Dissimilarity!RP25)&gt;0,1,IF(Dissimilarity!RP25="X",1,0))</f>
        <v>0</v>
      </c>
      <c r="RQ22">
        <f>IF(SUM(Dissimilarity!RQ25)&gt;0,1,IF(Dissimilarity!RQ25="X",1,0))</f>
        <v>0</v>
      </c>
      <c r="RR22">
        <f>IF(SUM(Dissimilarity!RR25)&gt;0,1,IF(Dissimilarity!RR25="X",1,0))</f>
        <v>0</v>
      </c>
      <c r="RS22">
        <f>IF(SUM(Dissimilarity!RS25)&gt;0,1,IF(Dissimilarity!RS25="X",1,0))</f>
        <v>1</v>
      </c>
      <c r="RT22">
        <f>IF(SUM(Dissimilarity!RT25)&gt;0,1,IF(Dissimilarity!RT25="X",1,0))</f>
        <v>1</v>
      </c>
      <c r="RU22">
        <f>IF(SUM(Dissimilarity!RU25)&gt;0,1,IF(Dissimilarity!RU25="X",1,0))</f>
        <v>0</v>
      </c>
      <c r="RV22">
        <f>IF(SUM(Dissimilarity!RV25)&gt;0,1,IF(Dissimilarity!RV25="X",1,0))</f>
        <v>0</v>
      </c>
      <c r="RW22">
        <f>IF(SUM(Dissimilarity!RW25)&gt;0,1,IF(Dissimilarity!RW25="X",1,0))</f>
        <v>1</v>
      </c>
      <c r="RX22">
        <f>IF(SUM(Dissimilarity!RX25)&gt;0,1,IF(Dissimilarity!RX25="X",1,0))</f>
        <v>1</v>
      </c>
      <c r="RY22">
        <f>IF(SUM(Dissimilarity!RY25)&gt;0,1,IF(Dissimilarity!RY25="X",1,0))</f>
        <v>0</v>
      </c>
      <c r="RZ22">
        <f>IF(SUM(Dissimilarity!RZ25)&gt;0,1,IF(Dissimilarity!RZ25="X",1,0))</f>
        <v>0</v>
      </c>
      <c r="SA22">
        <f>IF(SUM(Dissimilarity!SA25)&gt;0,1,IF(Dissimilarity!SA25="X",1,0))</f>
        <v>1</v>
      </c>
      <c r="SB22">
        <f>IF(SUM(Dissimilarity!SB25)&gt;0,1,IF(Dissimilarity!SB25="X",1,0))</f>
        <v>1</v>
      </c>
      <c r="SC22">
        <f>IF(SUM(Dissimilarity!SC25)&gt;0,1,IF(Dissimilarity!SC25="X",1,0))</f>
        <v>0</v>
      </c>
      <c r="SD22">
        <f>IF(SUM(Dissimilarity!SD25)&gt;0,1,IF(Dissimilarity!SD25="X",1,0))</f>
        <v>0</v>
      </c>
      <c r="SE22">
        <f>IF(SUM(Dissimilarity!SE25)&gt;0,1,IF(Dissimilarity!SE25="X",1,0))</f>
        <v>1</v>
      </c>
      <c r="SF22">
        <f>IF(SUM(Dissimilarity!SF25)&gt;0,1,IF(Dissimilarity!SF25="X",1,0))</f>
        <v>0</v>
      </c>
      <c r="SG22">
        <f>IF(SUM(Dissimilarity!SG25)&gt;0,1,IF(Dissimilarity!SG25="X",1,0))</f>
        <v>0</v>
      </c>
      <c r="SH22">
        <f>IF(SUM(Dissimilarity!SH25)&gt;0,1,IF(Dissimilarity!SH25="X",1,0))</f>
        <v>0</v>
      </c>
      <c r="SI22">
        <f>IF(SUM(Dissimilarity!SI25)&gt;0,1,IF(Dissimilarity!SI25="X",1,0))</f>
        <v>1</v>
      </c>
      <c r="SJ22">
        <f>IF(SUM(Dissimilarity!SJ25)&gt;0,1,IF(Dissimilarity!SJ25="X",1,0))</f>
        <v>1</v>
      </c>
      <c r="SK22">
        <f>IF(SUM(Dissimilarity!SK25)&gt;0,1,IF(Dissimilarity!SK25="X",1,0))</f>
        <v>0</v>
      </c>
      <c r="SL22">
        <f>IF(SUM(Dissimilarity!SL25)&gt;0,1,IF(Dissimilarity!SL25="X",1,0))</f>
        <v>0</v>
      </c>
      <c r="SM22">
        <f>IF(SUM(Dissimilarity!SM25)&gt;0,1,IF(Dissimilarity!SM25="X",1,0))</f>
        <v>1</v>
      </c>
      <c r="SN22">
        <f>IF(SUM(Dissimilarity!SN25)&gt;0,1,IF(Dissimilarity!SN25="X",1,0))</f>
        <v>0</v>
      </c>
      <c r="SO22">
        <f>IF(SUM(Dissimilarity!SO25)&gt;0,1,IF(Dissimilarity!SO25="X",1,0))</f>
        <v>1</v>
      </c>
      <c r="SP22">
        <f>IF(SUM(Dissimilarity!SP25)&gt;0,1,IF(Dissimilarity!SP25="X",1,0))</f>
        <v>0</v>
      </c>
      <c r="SQ22">
        <f>IF(SUM(Dissimilarity!SQ25)&gt;0,1,IF(Dissimilarity!SQ25="X",1,0))</f>
        <v>1</v>
      </c>
      <c r="SR22">
        <f>IF(SUM(Dissimilarity!SR25)&gt;0,1,IF(Dissimilarity!SR25="X",1,0))</f>
        <v>1</v>
      </c>
      <c r="SS22">
        <f>IF(SUM(Dissimilarity!SS25)&gt;0,1,IF(Dissimilarity!SS25="X",1,0))</f>
        <v>0</v>
      </c>
      <c r="ST22">
        <f>IF(SUM(Dissimilarity!ST25)&gt;0,1,IF(Dissimilarity!ST25="X",1,0))</f>
        <v>0</v>
      </c>
      <c r="SU22">
        <f>IF(SUM(Dissimilarity!SU25)&gt;0,1,IF(Dissimilarity!SU25="X",1,0))</f>
        <v>0</v>
      </c>
      <c r="SV22">
        <f>IF(SUM(Dissimilarity!SV25)&gt;0,1,IF(Dissimilarity!SV25="X",1,0))</f>
        <v>0</v>
      </c>
      <c r="SW22">
        <f>IF(SUM(Dissimilarity!SW25)&gt;0,1,IF(Dissimilarity!SW25="X",1,0))</f>
        <v>1</v>
      </c>
      <c r="SX22">
        <f>IF(SUM(Dissimilarity!SX25)&gt;0,1,IF(Dissimilarity!SX25="X",1,0))</f>
        <v>1</v>
      </c>
      <c r="SY22">
        <f>IF(SUM(Dissimilarity!SY25)&gt;0,1,IF(Dissimilarity!SY25="X",1,0))</f>
        <v>0</v>
      </c>
      <c r="SZ22">
        <f>IF(SUM(Dissimilarity!SZ25)&gt;0,1,IF(Dissimilarity!SZ25="X",1,0))</f>
        <v>0</v>
      </c>
      <c r="TA22">
        <f>IF(SUM(Dissimilarity!TA25)&gt;0,1,IF(Dissimilarity!TA25="X",1,0))</f>
        <v>0</v>
      </c>
      <c r="TB22">
        <f>IF(SUM(Dissimilarity!TB25)&gt;0,1,IF(Dissimilarity!TB25="X",1,0))</f>
        <v>0</v>
      </c>
      <c r="TC22">
        <f>IF(SUM(Dissimilarity!TC25)&gt;0,1,IF(Dissimilarity!TC25="X",1,0))</f>
        <v>0</v>
      </c>
      <c r="TD22">
        <f>IF(SUM(Dissimilarity!TD25)&gt;0,1,IF(Dissimilarity!TD25="X",1,0))</f>
        <v>0</v>
      </c>
      <c r="TE22">
        <f>IF(SUM(Dissimilarity!TE25)&gt;0,1,IF(Dissimilarity!TE25="X",1,0))</f>
        <v>0</v>
      </c>
      <c r="TF22">
        <f>IF(SUM(Dissimilarity!TF25)&gt;0,1,IF(Dissimilarity!TF25="X",1,0))</f>
        <v>0</v>
      </c>
      <c r="TG22">
        <f>IF(SUM(Dissimilarity!TG25)&gt;0,1,IF(Dissimilarity!TG25="X",1,0))</f>
        <v>0</v>
      </c>
      <c r="TH22">
        <f>IF(SUM(Dissimilarity!TH25)&gt;0,1,IF(Dissimilarity!TH25="X",1,0))</f>
        <v>0</v>
      </c>
      <c r="TI22">
        <f>IF(SUM(Dissimilarity!TI25)&gt;0,1,IF(Dissimilarity!TI25="X",1,0))</f>
        <v>0</v>
      </c>
      <c r="TJ22">
        <f>IF(SUM(Dissimilarity!TJ25)&gt;0,1,IF(Dissimilarity!TJ25="X",1,0))</f>
        <v>0</v>
      </c>
      <c r="TK22">
        <f>IF(SUM(Dissimilarity!TK25)&gt;0,1,IF(Dissimilarity!TK25="X",1,0))</f>
        <v>1</v>
      </c>
      <c r="TL22">
        <f>IF(SUM(Dissimilarity!TL25)&gt;0,1,IF(Dissimilarity!TL25="X",1,0))</f>
        <v>0</v>
      </c>
      <c r="TM22">
        <f>IF(SUM(Dissimilarity!TM25)&gt;0,1,IF(Dissimilarity!TM25="X",1,0))</f>
        <v>0</v>
      </c>
      <c r="TN22">
        <f>IF(SUM(Dissimilarity!TN25)&gt;0,1,IF(Dissimilarity!TN25="X",1,0))</f>
        <v>0</v>
      </c>
      <c r="TO22">
        <f>IF(SUM(Dissimilarity!TO25)&gt;0,1,IF(Dissimilarity!TO25="X",1,0))</f>
        <v>0</v>
      </c>
      <c r="TP22">
        <f>IF(SUM(Dissimilarity!TP25)&gt;0,1,IF(Dissimilarity!TP25="X",1,0))</f>
        <v>0</v>
      </c>
      <c r="TQ22">
        <f>IF(SUM(Dissimilarity!TQ25)&gt;0,1,IF(Dissimilarity!TQ25="X",1,0))</f>
        <v>0</v>
      </c>
      <c r="TR22">
        <f>IF(SUM(Dissimilarity!TR25)&gt;0,1,IF(Dissimilarity!TR25="X",1,0))</f>
        <v>1</v>
      </c>
      <c r="TS22">
        <f>IF(SUM(Dissimilarity!TS25)&gt;0,1,IF(Dissimilarity!TS25="X",1,0))</f>
        <v>0</v>
      </c>
      <c r="TT22">
        <f>IF(SUM(Dissimilarity!TT25)&gt;0,1,IF(Dissimilarity!TT25="X",1,0))</f>
        <v>1</v>
      </c>
      <c r="TU22">
        <f>IF(SUM(Dissimilarity!TU25)&gt;0,1,IF(Dissimilarity!TU25="X",1,0))</f>
        <v>0</v>
      </c>
      <c r="TV22">
        <f>IF(SUM(Dissimilarity!TV25)&gt;0,1,IF(Dissimilarity!TV25="X",1,0))</f>
        <v>1</v>
      </c>
      <c r="TW22">
        <f>IF(SUM(Dissimilarity!TW25)&gt;0,1,IF(Dissimilarity!TW25="X",1,0))</f>
        <v>1</v>
      </c>
      <c r="TX22">
        <f>IF(SUM(Dissimilarity!TX25)&gt;0,1,IF(Dissimilarity!TX25="X",1,0))</f>
        <v>1</v>
      </c>
      <c r="TY22">
        <f>IF(SUM(Dissimilarity!TY25)&gt;0,1,IF(Dissimilarity!TY25="X",1,0))</f>
        <v>1</v>
      </c>
      <c r="TZ22">
        <f>IF(SUM(Dissimilarity!TZ25)&gt;0,1,IF(Dissimilarity!TZ25="X",1,0))</f>
        <v>1</v>
      </c>
      <c r="UA22">
        <f>IF(SUM(Dissimilarity!UA25)&gt;0,1,IF(Dissimilarity!UA25="X",1,0))</f>
        <v>1</v>
      </c>
      <c r="UB22">
        <f>IF(SUM(Dissimilarity!UB25)&gt;0,1,IF(Dissimilarity!UB25="X",1,0))</f>
        <v>1</v>
      </c>
      <c r="UC22">
        <f>IF(SUM(Dissimilarity!UC25)&gt;0,1,IF(Dissimilarity!UC25="X",1,0))</f>
        <v>1</v>
      </c>
      <c r="UD22">
        <f>IF(SUM(Dissimilarity!UD25)&gt;0,1,IF(Dissimilarity!UD25="X",1,0))</f>
        <v>1</v>
      </c>
      <c r="UE22">
        <f>IF(SUM(Dissimilarity!UE25)&gt;0,1,IF(Dissimilarity!UE25="X",1,0))</f>
        <v>1</v>
      </c>
      <c r="UF22">
        <f>IF(SUM(Dissimilarity!UF25)&gt;0,1,IF(Dissimilarity!UF25="X",1,0))</f>
        <v>1</v>
      </c>
      <c r="UG22">
        <f>IF(SUM(Dissimilarity!UG25)&gt;0,1,IF(Dissimilarity!UG25="X",1,0))</f>
        <v>0</v>
      </c>
      <c r="UH22">
        <f>IF(SUM(Dissimilarity!UH25)&gt;0,1,IF(Dissimilarity!UH25="X",1,0))</f>
        <v>0</v>
      </c>
      <c r="UI22">
        <f>IF(SUM(Dissimilarity!UI25)&gt;0,1,IF(Dissimilarity!UI25="X",1,0))</f>
        <v>1</v>
      </c>
      <c r="UJ22">
        <f>IF(SUM(Dissimilarity!UJ25)&gt;0,1,IF(Dissimilarity!UJ25="X",1,0))</f>
        <v>1</v>
      </c>
      <c r="UK22">
        <f>IF(SUM(Dissimilarity!UK25)&gt;0,1,IF(Dissimilarity!UK25="X",1,0))</f>
        <v>0</v>
      </c>
      <c r="UL22">
        <f>IF(SUM(Dissimilarity!UL25)&gt;0,1,IF(Dissimilarity!UL25="X",1,0))</f>
        <v>1</v>
      </c>
      <c r="UM22">
        <f>IF(SUM(Dissimilarity!UM25)&gt;0,1,IF(Dissimilarity!UM25="X",1,0))</f>
        <v>0</v>
      </c>
      <c r="UN22">
        <f>IF(SUM(Dissimilarity!UN25)&gt;0,1,IF(Dissimilarity!UN25="X",1,0))</f>
        <v>1</v>
      </c>
      <c r="UO22">
        <f>IF(SUM(Dissimilarity!UO25)&gt;0,1,IF(Dissimilarity!UO25="X",1,0))</f>
        <v>0</v>
      </c>
      <c r="UP22">
        <f>IF(SUM(Dissimilarity!UP25)&gt;0,1,IF(Dissimilarity!UP25="X",1,0))</f>
        <v>1</v>
      </c>
      <c r="UQ22">
        <f>IF(SUM(Dissimilarity!UQ25)&gt;0,1,IF(Dissimilarity!UQ25="X",1,0))</f>
        <v>1</v>
      </c>
      <c r="UR22">
        <f>IF(SUM(Dissimilarity!UR25)&gt;0,1,IF(Dissimilarity!UR25="X",1,0))</f>
        <v>0</v>
      </c>
      <c r="US22">
        <f>IF(SUM(Dissimilarity!US25)&gt;0,1,IF(Dissimilarity!US25="X",1,0))</f>
        <v>1</v>
      </c>
      <c r="UT22">
        <f>IF(SUM(Dissimilarity!UT25)&gt;0,1,IF(Dissimilarity!UT25="X",1,0))</f>
        <v>0</v>
      </c>
      <c r="UU22">
        <f>IF(SUM(Dissimilarity!UU25)&gt;0,1,IF(Dissimilarity!UU25="X",1,0))</f>
        <v>1</v>
      </c>
      <c r="UV22">
        <f>IF(SUM(Dissimilarity!UV25)&gt;0,1,IF(Dissimilarity!UV25="X",1,0))</f>
        <v>1</v>
      </c>
      <c r="UW22">
        <f>IF(SUM(Dissimilarity!UW25)&gt;0,1,IF(Dissimilarity!UW25="X",1,0))</f>
        <v>1</v>
      </c>
      <c r="UX22">
        <f>IF(SUM(Dissimilarity!UX25)&gt;0,1,IF(Dissimilarity!UX25="X",1,0))</f>
        <v>1</v>
      </c>
      <c r="UY22">
        <f>IF(SUM(Dissimilarity!UY25)&gt;0,1,IF(Dissimilarity!UY25="X",1,0))</f>
        <v>1</v>
      </c>
      <c r="UZ22">
        <f>IF(SUM(Dissimilarity!UZ25)&gt;0,1,IF(Dissimilarity!UZ25="X",1,0))</f>
        <v>1</v>
      </c>
      <c r="VA22">
        <f>IF(SUM(Dissimilarity!VA25)&gt;0,1,IF(Dissimilarity!VA25="X",1,0))</f>
        <v>1</v>
      </c>
      <c r="VB22">
        <f>IF(SUM(Dissimilarity!VB25)&gt;0,1,IF(Dissimilarity!VB25="X",1,0))</f>
        <v>0</v>
      </c>
      <c r="VC22">
        <f>IF(SUM(Dissimilarity!VC25)&gt;0,1,IF(Dissimilarity!VC25="X",1,0))</f>
        <v>0</v>
      </c>
      <c r="VD22">
        <f>IF(SUM(Dissimilarity!VD25)&gt;0,1,IF(Dissimilarity!VD25="X",1,0))</f>
        <v>1</v>
      </c>
      <c r="VE22">
        <f>IF(SUM(Dissimilarity!VE25)&gt;0,1,IF(Dissimilarity!VE25="X",1,0))</f>
        <v>1</v>
      </c>
      <c r="VF22">
        <f>IF(SUM(Dissimilarity!VF25)&gt;0,1,IF(Dissimilarity!VF25="X",1,0))</f>
        <v>0</v>
      </c>
      <c r="VG22">
        <f>IF(SUM(Dissimilarity!VG25)&gt;0,1,IF(Dissimilarity!VG25="X",1,0))</f>
        <v>0</v>
      </c>
      <c r="VH22">
        <f>IF(SUM(Dissimilarity!VH25)&gt;0,1,IF(Dissimilarity!VH25="X",1,0))</f>
        <v>0</v>
      </c>
      <c r="VI22">
        <f>IF(SUM(Dissimilarity!VI25)&gt;0,1,IF(Dissimilarity!VI25="X",1,0))</f>
        <v>1</v>
      </c>
      <c r="VJ22">
        <f>IF(SUM(Dissimilarity!VJ25)&gt;0,1,IF(Dissimilarity!VJ25="X",1,0))</f>
        <v>0</v>
      </c>
      <c r="VK22">
        <f>IF(SUM(Dissimilarity!VK25)&gt;0,1,IF(Dissimilarity!VK25="X",1,0))</f>
        <v>0</v>
      </c>
      <c r="VL22">
        <f>IF(SUM(Dissimilarity!VL25)&gt;0,1,IF(Dissimilarity!VL25="X",1,0))</f>
        <v>0</v>
      </c>
      <c r="VM22">
        <f>IF(SUM(Dissimilarity!VM25)&gt;0,1,IF(Dissimilarity!VM25="X",1,0))</f>
        <v>0</v>
      </c>
      <c r="VN22">
        <f>IF(SUM(Dissimilarity!VN25)&gt;0,1,IF(Dissimilarity!VN25="X",1,0))</f>
        <v>0</v>
      </c>
      <c r="VO22">
        <f>IF(SUM(Dissimilarity!VO25)&gt;0,1,IF(Dissimilarity!VO25="X",1,0))</f>
        <v>0</v>
      </c>
      <c r="VP22">
        <f>IF(SUM(Dissimilarity!VP25)&gt;0,1,IF(Dissimilarity!VP25="X",1,0))</f>
        <v>0</v>
      </c>
      <c r="VQ22">
        <f>IF(SUM(Dissimilarity!VQ25)&gt;0,1,IF(Dissimilarity!VQ25="X",1,0))</f>
        <v>0</v>
      </c>
      <c r="VR22">
        <f>IF(SUM(Dissimilarity!VR25)&gt;0,1,IF(Dissimilarity!VR25="X",1,0))</f>
        <v>1</v>
      </c>
      <c r="VS22">
        <f>IF(SUM(Dissimilarity!VS25)&gt;0,1,IF(Dissimilarity!VS25="X",1,0))</f>
        <v>1</v>
      </c>
      <c r="VT22">
        <f>IF(SUM(Dissimilarity!VT25)&gt;0,1,IF(Dissimilarity!VT25="X",1,0))</f>
        <v>1</v>
      </c>
      <c r="VU22">
        <f>IF(SUM(Dissimilarity!VU25)&gt;0,1,IF(Dissimilarity!VU25="X",1,0))</f>
        <v>0</v>
      </c>
      <c r="VV22">
        <f>IF(SUM(Dissimilarity!VV25)&gt;0,1,IF(Dissimilarity!VV25="X",1,0))</f>
        <v>0</v>
      </c>
      <c r="VW22">
        <f>IF(SUM(Dissimilarity!VW25)&gt;0,1,IF(Dissimilarity!VW25="X",1,0))</f>
        <v>1</v>
      </c>
      <c r="VX22">
        <f>IF(SUM(Dissimilarity!VX25)&gt;0,1,IF(Dissimilarity!VX25="X",1,0))</f>
        <v>1</v>
      </c>
      <c r="VY22">
        <f>IF(SUM(Dissimilarity!VY25)&gt;0,1,IF(Dissimilarity!VY25="X",1,0))</f>
        <v>1</v>
      </c>
      <c r="VZ22">
        <f>IF(SUM(Dissimilarity!VZ25)&gt;0,1,IF(Dissimilarity!VZ25="X",1,0))</f>
        <v>1</v>
      </c>
      <c r="WA22">
        <f>IF(SUM(Dissimilarity!WA25)&gt;0,1,IF(Dissimilarity!WA25="X",1,0))</f>
        <v>1</v>
      </c>
      <c r="WB22">
        <f>IF(SUM(Dissimilarity!WB25)&gt;0,1,IF(Dissimilarity!WB25="X",1,0))</f>
        <v>1</v>
      </c>
      <c r="WC22">
        <f>IF(SUM(Dissimilarity!WC25)&gt;0,1,IF(Dissimilarity!WC25="X",1,0))</f>
        <v>1</v>
      </c>
      <c r="WD22">
        <f>IF(SUM(Dissimilarity!WD25)&gt;0,1,IF(Dissimilarity!WD25="X",1,0))</f>
        <v>0</v>
      </c>
      <c r="WE22">
        <f>IF(SUM(Dissimilarity!WE25)&gt;0,1,IF(Dissimilarity!WE25="X",1,0))</f>
        <v>0</v>
      </c>
      <c r="WF22">
        <f>IF(SUM(Dissimilarity!WF25)&gt;0,1,IF(Dissimilarity!WF25="X",1,0))</f>
        <v>0</v>
      </c>
      <c r="WG22">
        <f>IF(SUM(Dissimilarity!WG25)&gt;0,1,IF(Dissimilarity!WG25="X",1,0))</f>
        <v>0</v>
      </c>
      <c r="WH22">
        <f>IF(SUM(Dissimilarity!WH25)&gt;0,1,IF(Dissimilarity!WH25="X",1,0))</f>
        <v>1</v>
      </c>
      <c r="WI22">
        <f>IF(SUM(Dissimilarity!WI25)&gt;0,1,IF(Dissimilarity!WI25="X",1,0))</f>
        <v>0</v>
      </c>
      <c r="WJ22">
        <f>IF(SUM(Dissimilarity!WJ25)&gt;0,1,IF(Dissimilarity!WJ25="X",1,0))</f>
        <v>1</v>
      </c>
      <c r="WK22">
        <f>IF(SUM(Dissimilarity!WK25)&gt;0,1,IF(Dissimilarity!WK25="X",1,0))</f>
        <v>1</v>
      </c>
      <c r="WL22">
        <f>IF(SUM(Dissimilarity!WL25)&gt;0,1,IF(Dissimilarity!WL25="X",1,0))</f>
        <v>0</v>
      </c>
      <c r="WM22">
        <f>IF(SUM(Dissimilarity!WM25)&gt;0,1,IF(Dissimilarity!WM25="X",1,0))</f>
        <v>0</v>
      </c>
      <c r="WN22">
        <f>IF(SUM(Dissimilarity!WN25)&gt;0,1,IF(Dissimilarity!WN25="X",1,0))</f>
        <v>1</v>
      </c>
      <c r="WO22">
        <f>IF(SUM(Dissimilarity!WO25)&gt;0,1,IF(Dissimilarity!WO25="X",1,0))</f>
        <v>1</v>
      </c>
      <c r="WP22">
        <f>IF(SUM(Dissimilarity!WP25)&gt;0,1,IF(Dissimilarity!WP25="X",1,0))</f>
        <v>1</v>
      </c>
      <c r="WQ22">
        <f>IF(SUM(Dissimilarity!WQ25)&gt;0,1,IF(Dissimilarity!WQ25="X",1,0))</f>
        <v>1</v>
      </c>
      <c r="WR22">
        <f>IF(SUM(Dissimilarity!WR25)&gt;0,1,IF(Dissimilarity!WR25="X",1,0))</f>
        <v>1</v>
      </c>
      <c r="WS22">
        <f>IF(SUM(Dissimilarity!WS25)&gt;0,1,IF(Dissimilarity!WS25="X",1,0))</f>
        <v>0</v>
      </c>
      <c r="WT22">
        <f>IF(SUM(Dissimilarity!WT25)&gt;0,1,IF(Dissimilarity!WT25="X",1,0))</f>
        <v>0</v>
      </c>
      <c r="WU22">
        <f>IF(SUM(Dissimilarity!WU25)&gt;0,1,IF(Dissimilarity!WU25="X",1,0))</f>
        <v>1</v>
      </c>
      <c r="WV22">
        <f>IF(SUM(Dissimilarity!WV25)&gt;0,1,IF(Dissimilarity!WV25="X",1,0))</f>
        <v>1</v>
      </c>
      <c r="WW22">
        <f>IF(SUM(Dissimilarity!WW25)&gt;0,1,IF(Dissimilarity!WW25="X",1,0))</f>
        <v>0</v>
      </c>
      <c r="WX22">
        <f>IF(SUM(Dissimilarity!WX25)&gt;0,1,IF(Dissimilarity!WX25="X",1,0))</f>
        <v>0</v>
      </c>
      <c r="WY22">
        <f>IF(SUM(Dissimilarity!WY25)&gt;0,1,IF(Dissimilarity!WY25="X",1,0))</f>
        <v>1</v>
      </c>
      <c r="WZ22">
        <f>IF(SUM(Dissimilarity!WZ25)&gt;0,1,IF(Dissimilarity!WZ25="X",1,0))</f>
        <v>0</v>
      </c>
      <c r="XA22">
        <f>IF(SUM(Dissimilarity!XA25)&gt;0,1,IF(Dissimilarity!XA25="X",1,0))</f>
        <v>0</v>
      </c>
      <c r="XB22">
        <f>IF(SUM(Dissimilarity!XB25)&gt;0,1,IF(Dissimilarity!XB25="X",1,0))</f>
        <v>1</v>
      </c>
      <c r="XC22">
        <f>IF(SUM(Dissimilarity!XC25)&gt;0,1,IF(Dissimilarity!XC25="X",1,0))</f>
        <v>1</v>
      </c>
      <c r="XD22">
        <f>IF(SUM(Dissimilarity!XD25)&gt;0,1,IF(Dissimilarity!XD25="X",1,0))</f>
        <v>1</v>
      </c>
      <c r="XE22">
        <f>IF(SUM(Dissimilarity!XE25)&gt;0,1,IF(Dissimilarity!XE25="X",1,0))</f>
        <v>0</v>
      </c>
      <c r="XF22">
        <f>IF(SUM(Dissimilarity!XF25)&gt;0,1,IF(Dissimilarity!XF25="X",1,0))</f>
        <v>0</v>
      </c>
      <c r="XG22">
        <f>IF(SUM(Dissimilarity!XG25)&gt;0,1,IF(Dissimilarity!XG25="X",1,0))</f>
        <v>1</v>
      </c>
      <c r="XH22">
        <f>IF(SUM(Dissimilarity!XH25)&gt;0,1,IF(Dissimilarity!XH25="X",1,0))</f>
        <v>1</v>
      </c>
      <c r="XI22">
        <f>IF(SUM(Dissimilarity!XI25)&gt;0,1,IF(Dissimilarity!XI25="X",1,0))</f>
        <v>0</v>
      </c>
      <c r="XJ22">
        <f>IF(SUM(Dissimilarity!XJ25)&gt;0,1,IF(Dissimilarity!XJ25="X",1,0))</f>
        <v>1</v>
      </c>
      <c r="XK22">
        <f>IF(SUM(Dissimilarity!XK25)&gt;0,1,IF(Dissimilarity!XK25="X",1,0))</f>
        <v>0</v>
      </c>
      <c r="XL22">
        <f>IF(SUM(Dissimilarity!XL25)&gt;0,1,IF(Dissimilarity!XL25="X",1,0))</f>
        <v>1</v>
      </c>
      <c r="XM22">
        <f>IF(SUM(Dissimilarity!XM25)&gt;0,1,IF(Dissimilarity!XM25="X",1,0))</f>
        <v>1</v>
      </c>
      <c r="XN22">
        <f>IF(SUM(Dissimilarity!XN25)&gt;0,1,IF(Dissimilarity!XN25="X",1,0))</f>
        <v>1</v>
      </c>
      <c r="XO22">
        <f>IF(SUM(Dissimilarity!XO25)&gt;0,1,IF(Dissimilarity!XO25="X",1,0))</f>
        <v>1</v>
      </c>
      <c r="XP22">
        <f>IF(SUM(Dissimilarity!XP25)&gt;0,1,IF(Dissimilarity!XP25="X",1,0))</f>
        <v>1</v>
      </c>
      <c r="XQ22">
        <f>IF(SUM(Dissimilarity!XQ25)&gt;0,1,IF(Dissimilarity!XQ25="X",1,0))</f>
        <v>0</v>
      </c>
      <c r="XR22">
        <f>IF(SUM(Dissimilarity!XR25)&gt;0,1,IF(Dissimilarity!XR25="X",1,0))</f>
        <v>1</v>
      </c>
      <c r="XS22">
        <f>IF(SUM(Dissimilarity!XS25)&gt;0,1,IF(Dissimilarity!XS25="X",1,0))</f>
        <v>0</v>
      </c>
      <c r="XT22">
        <f>IF(SUM(Dissimilarity!XT25)&gt;0,1,IF(Dissimilarity!XT25="X",1,0))</f>
        <v>0</v>
      </c>
      <c r="XU22">
        <f>IF(SUM(Dissimilarity!XU25)&gt;0,1,IF(Dissimilarity!XU25="X",1,0))</f>
        <v>1</v>
      </c>
      <c r="XV22">
        <f>IF(SUM(Dissimilarity!XV25)&gt;0,1,IF(Dissimilarity!XV25="X",1,0))</f>
        <v>1</v>
      </c>
      <c r="XW22">
        <f>IF(SUM(Dissimilarity!XW25)&gt;0,1,IF(Dissimilarity!XW25="X",1,0))</f>
        <v>0</v>
      </c>
      <c r="XX22">
        <f>IF(SUM(Dissimilarity!XX25)&gt;0,1,IF(Dissimilarity!XX25="X",1,0))</f>
        <v>0</v>
      </c>
      <c r="XY22">
        <f>IF(SUM(Dissimilarity!XY25)&gt;0,1,IF(Dissimilarity!XY25="X",1,0))</f>
        <v>1</v>
      </c>
      <c r="XZ22">
        <f>IF(SUM(Dissimilarity!XZ25)&gt;0,1,IF(Dissimilarity!XZ25="X",1,0))</f>
        <v>1</v>
      </c>
      <c r="YA22">
        <f>IF(SUM(Dissimilarity!YA25)&gt;0,1,IF(Dissimilarity!YA25="X",1,0))</f>
        <v>1</v>
      </c>
      <c r="YB22">
        <f>IF(SUM(Dissimilarity!YB25)&gt;0,1,IF(Dissimilarity!YB25="X",1,0))</f>
        <v>0</v>
      </c>
      <c r="YC22">
        <f>IF(SUM(Dissimilarity!YC25)&gt;0,1,IF(Dissimilarity!YC25="X",1,0))</f>
        <v>1</v>
      </c>
      <c r="YD22">
        <f>IF(SUM(Dissimilarity!YD25)&gt;0,1,IF(Dissimilarity!YD25="X",1,0))</f>
        <v>1</v>
      </c>
      <c r="YE22">
        <f>IF(SUM(Dissimilarity!YE25)&gt;0,1,IF(Dissimilarity!YE25="X",1,0))</f>
        <v>1</v>
      </c>
      <c r="YF22">
        <f>IF(SUM(Dissimilarity!YF25)&gt;0,1,IF(Dissimilarity!YF25="X",1,0))</f>
        <v>0</v>
      </c>
      <c r="YG22">
        <f>IF(SUM(Dissimilarity!YG25)&gt;0,1,IF(Dissimilarity!YG25="X",1,0))</f>
        <v>1</v>
      </c>
      <c r="YH22">
        <f>IF(SUM(Dissimilarity!YH25)&gt;0,1,IF(Dissimilarity!YH25="X",1,0))</f>
        <v>0</v>
      </c>
      <c r="YI22">
        <f>IF(SUM(Dissimilarity!YI25)&gt;0,1,IF(Dissimilarity!YI25="X",1,0))</f>
        <v>0</v>
      </c>
      <c r="YJ22">
        <f>IF(SUM(Dissimilarity!YJ25)&gt;0,1,IF(Dissimilarity!YJ25="X",1,0))</f>
        <v>0</v>
      </c>
      <c r="YK22">
        <f>IF(SUM(Dissimilarity!YK25)&gt;0,1,IF(Dissimilarity!YK25="X",1,0))</f>
        <v>0</v>
      </c>
      <c r="YL22">
        <f>IF(SUM(Dissimilarity!YL25)&gt;0,1,IF(Dissimilarity!YL25="X",1,0))</f>
        <v>0</v>
      </c>
      <c r="YM22">
        <f>IF(SUM(Dissimilarity!YM25)&gt;0,1,IF(Dissimilarity!YM25="X",1,0))</f>
        <v>0</v>
      </c>
      <c r="YN22">
        <f>IF(SUM(Dissimilarity!YN25)&gt;0,1,IF(Dissimilarity!YN25="X",1,0))</f>
        <v>0</v>
      </c>
      <c r="YO22">
        <f>IF(SUM(Dissimilarity!YO25)&gt;0,1,IF(Dissimilarity!YO25="X",1,0))</f>
        <v>0</v>
      </c>
      <c r="YP22">
        <f>IF(SUM(Dissimilarity!YP25)&gt;0,1,IF(Dissimilarity!YP25="X",1,0))</f>
        <v>0</v>
      </c>
      <c r="YQ22">
        <f>IF(SUM(Dissimilarity!YQ25)&gt;0,1,IF(Dissimilarity!YQ25="X",1,0))</f>
        <v>0</v>
      </c>
      <c r="YR22">
        <f>IF(SUM(Dissimilarity!YR25)&gt;0,1,IF(Dissimilarity!YR25="X",1,0))</f>
        <v>0</v>
      </c>
      <c r="YS22">
        <f>IF(SUM(Dissimilarity!YS25)&gt;0,1,IF(Dissimilarity!YS25="X",1,0))</f>
        <v>0</v>
      </c>
      <c r="YT22">
        <f>IF(SUM(Dissimilarity!YT25)&gt;0,1,IF(Dissimilarity!YT25="X",1,0))</f>
        <v>0</v>
      </c>
      <c r="YU22">
        <f>IF(SUM(Dissimilarity!YU25)&gt;0,1,IF(Dissimilarity!YU25="X",1,0))</f>
        <v>0</v>
      </c>
      <c r="YV22">
        <f>IF(SUM(Dissimilarity!YV25)&gt;0,1,IF(Dissimilarity!YV25="X",1,0))</f>
        <v>0</v>
      </c>
      <c r="YW22">
        <f>IF(SUM(Dissimilarity!YW25)&gt;0,1,IF(Dissimilarity!YW25="X",1,0))</f>
        <v>0</v>
      </c>
      <c r="YX22">
        <f>IF(SUM(Dissimilarity!YX25)&gt;0,1,IF(Dissimilarity!YX25="X",1,0))</f>
        <v>0</v>
      </c>
      <c r="YY22">
        <f>IF(SUM(Dissimilarity!YY25)&gt;0,1,IF(Dissimilarity!YY25="X",1,0))</f>
        <v>0</v>
      </c>
      <c r="YZ22">
        <f>IF(SUM(Dissimilarity!YZ25)&gt;0,1,IF(Dissimilarity!YZ25="X",1,0))</f>
        <v>0</v>
      </c>
      <c r="ZA22">
        <f>IF(SUM(Dissimilarity!ZA25)&gt;0,1,IF(Dissimilarity!ZA25="X",1,0))</f>
        <v>0</v>
      </c>
      <c r="ZB22">
        <f>IF(SUM(Dissimilarity!ZB25)&gt;0,1,IF(Dissimilarity!ZB25="X",1,0))</f>
        <v>1</v>
      </c>
      <c r="ZC22">
        <f>IF(SUM(Dissimilarity!ZC25)&gt;0,1,IF(Dissimilarity!ZC25="X",1,0))</f>
        <v>0</v>
      </c>
      <c r="ZD22">
        <f>IF(SUM(Dissimilarity!ZD25)&gt;0,1,IF(Dissimilarity!ZD25="X",1,0))</f>
        <v>0</v>
      </c>
      <c r="ZE22">
        <f>IF(SUM(Dissimilarity!ZE25)&gt;0,1,IF(Dissimilarity!ZE25="X",1,0))</f>
        <v>0</v>
      </c>
      <c r="ZF22">
        <f>IF(SUM(Dissimilarity!ZF25)&gt;0,1,IF(Dissimilarity!ZF25="X",1,0))</f>
        <v>0</v>
      </c>
      <c r="ZG22">
        <f>IF(SUM(Dissimilarity!ZG25)&gt;0,1,IF(Dissimilarity!ZG25="X",1,0))</f>
        <v>1</v>
      </c>
      <c r="ZH22">
        <f>IF(SUM(Dissimilarity!ZH25)&gt;0,1,IF(Dissimilarity!ZH25="X",1,0))</f>
        <v>1</v>
      </c>
      <c r="ZI22">
        <f>IF(SUM(Dissimilarity!ZI25)&gt;0,1,IF(Dissimilarity!ZI25="X",1,0))</f>
        <v>0</v>
      </c>
      <c r="ZJ22">
        <f>IF(SUM(Dissimilarity!ZJ25)&gt;0,1,IF(Dissimilarity!ZJ25="X",1,0))</f>
        <v>0</v>
      </c>
      <c r="ZK22">
        <f>IF(SUM(Dissimilarity!ZK25)&gt;0,1,IF(Dissimilarity!ZK25="X",1,0))</f>
        <v>0</v>
      </c>
      <c r="ZL22">
        <f>IF(SUM(Dissimilarity!ZL25)&gt;0,1,IF(Dissimilarity!ZL25="X",1,0))</f>
        <v>0</v>
      </c>
      <c r="ZM22">
        <f>IF(SUM(Dissimilarity!ZM25)&gt;0,1,IF(Dissimilarity!ZM25="X",1,0))</f>
        <v>0</v>
      </c>
      <c r="ZN22">
        <f>IF(SUM(Dissimilarity!ZN25)&gt;0,1,IF(Dissimilarity!ZN25="X",1,0))</f>
        <v>0</v>
      </c>
      <c r="ZO22">
        <f>IF(SUM(Dissimilarity!ZO25)&gt;0,1,IF(Dissimilarity!ZO25="X",1,0))</f>
        <v>0</v>
      </c>
      <c r="ZP22">
        <f>IF(SUM(Dissimilarity!ZP25)&gt;0,1,IF(Dissimilarity!ZP25="X",1,0))</f>
        <v>1</v>
      </c>
      <c r="ZQ22">
        <f>IF(SUM(Dissimilarity!ZQ25)&gt;0,1,IF(Dissimilarity!ZQ25="X",1,0))</f>
        <v>0</v>
      </c>
      <c r="ZR22">
        <f>IF(SUM(Dissimilarity!ZR25)&gt;0,1,IF(Dissimilarity!ZR25="X",1,0))</f>
        <v>0</v>
      </c>
      <c r="ZS22">
        <f>IF(SUM(Dissimilarity!ZS25)&gt;0,1,IF(Dissimilarity!ZS25="X",1,0))</f>
        <v>1</v>
      </c>
      <c r="ZT22">
        <f>IF(SUM(Dissimilarity!ZT25)&gt;0,1,IF(Dissimilarity!ZT25="X",1,0))</f>
        <v>0</v>
      </c>
      <c r="ZU22">
        <f>IF(SUM(Dissimilarity!ZU25)&gt;0,1,IF(Dissimilarity!ZU25="X",1,0))</f>
        <v>1</v>
      </c>
      <c r="ZV22">
        <f>IF(SUM(Dissimilarity!ZV25)&gt;0,1,IF(Dissimilarity!ZV25="X",1,0))</f>
        <v>0</v>
      </c>
      <c r="ZW22">
        <f>IF(SUM(Dissimilarity!ZW25)&gt;0,1,IF(Dissimilarity!ZW25="X",1,0))</f>
        <v>1</v>
      </c>
      <c r="ZX22">
        <f>IF(SUM(Dissimilarity!ZX25)&gt;0,1,IF(Dissimilarity!ZX25="X",1,0))</f>
        <v>0</v>
      </c>
      <c r="ZY22">
        <f>IF(SUM(Dissimilarity!ZY25)&gt;0,1,IF(Dissimilarity!ZY25="X",1,0))</f>
        <v>1</v>
      </c>
      <c r="ZZ22">
        <f>IF(SUM(Dissimilarity!ZZ25)&gt;0,1,IF(Dissimilarity!ZZ25="X",1,0))</f>
        <v>0</v>
      </c>
      <c r="AAA22">
        <f>IF(SUM(Dissimilarity!AAA25)&gt;0,1,IF(Dissimilarity!AAA25="X",1,0))</f>
        <v>0</v>
      </c>
      <c r="AAB22">
        <f>IF(SUM(Dissimilarity!AAB25)&gt;0,1,IF(Dissimilarity!AAB25="X",1,0))</f>
        <v>0</v>
      </c>
      <c r="AAC22">
        <f>IF(SUM(Dissimilarity!AAC25)&gt;0,1,IF(Dissimilarity!AAC25="X",1,0))</f>
        <v>0</v>
      </c>
      <c r="AAD22">
        <f>IF(SUM(Dissimilarity!AAD25)&gt;0,1,IF(Dissimilarity!AAD25="X",1,0))</f>
        <v>0</v>
      </c>
      <c r="AAE22">
        <f>IF(SUM(Dissimilarity!AAE25)&gt;0,1,IF(Dissimilarity!AAE25="X",1,0))</f>
        <v>0</v>
      </c>
      <c r="AAF22">
        <f>IF(SUM(Dissimilarity!AAF25)&gt;0,1,IF(Dissimilarity!AAF25="X",1,0))</f>
        <v>0</v>
      </c>
      <c r="AAG22">
        <f>IF(SUM(Dissimilarity!AAG25)&gt;0,1,IF(Dissimilarity!AAG25="X",1,0))</f>
        <v>0</v>
      </c>
      <c r="AAH22">
        <f>IF(SUM(Dissimilarity!AAH25)&gt;0,1,IF(Dissimilarity!AAH25="X",1,0))</f>
        <v>0</v>
      </c>
      <c r="AAI22">
        <f>IF(SUM(Dissimilarity!AAI25)&gt;0,1,IF(Dissimilarity!AAI25="X",1,0))</f>
        <v>0</v>
      </c>
      <c r="AAJ22">
        <f>IF(SUM(Dissimilarity!AAJ25)&gt;0,1,IF(Dissimilarity!AAJ25="X",1,0))</f>
        <v>0</v>
      </c>
      <c r="AAK22">
        <f>IF(SUM(Dissimilarity!AAK25)&gt;0,1,IF(Dissimilarity!AAK25="X",1,0))</f>
        <v>0</v>
      </c>
      <c r="AAL22">
        <f>IF(SUM(Dissimilarity!AAL25)&gt;0,1,IF(Dissimilarity!AAL25="X",1,0))</f>
        <v>0</v>
      </c>
      <c r="AAM22">
        <f>IF(SUM(Dissimilarity!AAM25)&gt;0,1,IF(Dissimilarity!AAM25="X",1,0))</f>
        <v>0</v>
      </c>
      <c r="AAN22">
        <f>IF(SUM(Dissimilarity!AAN25)&gt;0,1,IF(Dissimilarity!AAN25="X",1,0))</f>
        <v>0</v>
      </c>
      <c r="AAO22">
        <f>IF(SUM(Dissimilarity!AAO25)&gt;0,1,IF(Dissimilarity!AAO25="X",1,0))</f>
        <v>0</v>
      </c>
      <c r="AAP22">
        <f>IF(SUM(Dissimilarity!AAP25)&gt;0,1,IF(Dissimilarity!AAP25="X",1,0))</f>
        <v>0</v>
      </c>
      <c r="AAQ22">
        <f>IF(SUM(Dissimilarity!AAQ25)&gt;0,1,IF(Dissimilarity!AAQ25="X",1,0))</f>
        <v>0</v>
      </c>
      <c r="AAR22">
        <f>IF(SUM(Dissimilarity!AAR25)&gt;0,1,IF(Dissimilarity!AAR25="X",1,0))</f>
        <v>0</v>
      </c>
      <c r="AAS22">
        <f>IF(SUM(Dissimilarity!AAS25)&gt;0,1,IF(Dissimilarity!AAS25="X",1,0))</f>
        <v>0</v>
      </c>
      <c r="AAT22">
        <f>IF(SUM(Dissimilarity!AAT25)&gt;0,1,IF(Dissimilarity!AAT25="X",1,0))</f>
        <v>0</v>
      </c>
      <c r="AAU22">
        <f>IF(SUM(Dissimilarity!AAU25)&gt;0,1,IF(Dissimilarity!AAU25="X",1,0))</f>
        <v>1</v>
      </c>
      <c r="AAV22">
        <f>IF(SUM(Dissimilarity!AAV25)&gt;0,1,IF(Dissimilarity!AAV25="X",1,0))</f>
        <v>0</v>
      </c>
      <c r="AAW22">
        <f>IF(SUM(Dissimilarity!AAW25)&gt;0,1,IF(Dissimilarity!AAW25="X",1,0))</f>
        <v>0</v>
      </c>
      <c r="AAX22">
        <f>IF(SUM(Dissimilarity!AAX25)&gt;0,1,IF(Dissimilarity!AAX25="X",1,0))</f>
        <v>0</v>
      </c>
      <c r="AAY22">
        <f>IF(SUM(Dissimilarity!AAY25)&gt;0,1,IF(Dissimilarity!AAY25="X",1,0))</f>
        <v>1</v>
      </c>
      <c r="AAZ22">
        <f>IF(SUM(Dissimilarity!AAZ25)&gt;0,1,IF(Dissimilarity!AAZ25="X",1,0))</f>
        <v>1</v>
      </c>
      <c r="ABA22">
        <f>IF(SUM(Dissimilarity!ABA25)&gt;0,1,IF(Dissimilarity!ABA25="X",1,0))</f>
        <v>1</v>
      </c>
      <c r="ABB22">
        <f>IF(SUM(Dissimilarity!ABB25)&gt;0,1,IF(Dissimilarity!ABB25="X",1,0))</f>
        <v>1</v>
      </c>
      <c r="ABC22">
        <f>IF(SUM(Dissimilarity!ABC25)&gt;0,1,IF(Dissimilarity!ABC25="X",1,0))</f>
        <v>1</v>
      </c>
      <c r="ABD22">
        <f>IF(SUM(Dissimilarity!ABD25)&gt;0,1,IF(Dissimilarity!ABD25="X",1,0))</f>
        <v>1</v>
      </c>
      <c r="ABE22">
        <f>IF(SUM(Dissimilarity!ABE25)&gt;0,1,IF(Dissimilarity!ABE25="X",1,0))</f>
        <v>1</v>
      </c>
      <c r="ABF22">
        <f>IF(SUM(Dissimilarity!ABF25)&gt;0,1,IF(Dissimilarity!ABF25="X",1,0))</f>
        <v>1</v>
      </c>
      <c r="ABG22">
        <f>IF(SUM(Dissimilarity!ABG25)&gt;0,1,IF(Dissimilarity!ABG25="X",1,0))</f>
        <v>1</v>
      </c>
      <c r="ABH22">
        <f>IF(SUM(Dissimilarity!ABH25)&gt;0,1,IF(Dissimilarity!ABH25="X",1,0))</f>
        <v>0</v>
      </c>
      <c r="ABI22">
        <f>IF(SUM(Dissimilarity!ABI25)&gt;0,1,IF(Dissimilarity!ABI25="X",1,0))</f>
        <v>0</v>
      </c>
      <c r="ABJ22">
        <f>IF(SUM(Dissimilarity!ABJ25)&gt;0,1,IF(Dissimilarity!ABJ25="X",1,0))</f>
        <v>1</v>
      </c>
      <c r="ABK22">
        <f>IF(SUM(Dissimilarity!ABK25)&gt;0,1,IF(Dissimilarity!ABK25="X",1,0))</f>
        <v>0</v>
      </c>
      <c r="ABL22">
        <f>IF(SUM(Dissimilarity!ABL25)&gt;0,1,IF(Dissimilarity!ABL25="X",1,0))</f>
        <v>1</v>
      </c>
      <c r="ABM22">
        <f>IF(SUM(Dissimilarity!ABM25)&gt;0,1,IF(Dissimilarity!ABM25="X",1,0))</f>
        <v>0</v>
      </c>
      <c r="ABN22">
        <f>IF(SUM(Dissimilarity!ABN25)&gt;0,1,IF(Dissimilarity!ABN25="X",1,0))</f>
        <v>0</v>
      </c>
      <c r="ABO22">
        <f>IF(SUM(Dissimilarity!ABO25)&gt;0,1,IF(Dissimilarity!ABO25="X",1,0))</f>
        <v>1</v>
      </c>
      <c r="ABP22">
        <f>IF(SUM(Dissimilarity!ABP25)&gt;0,1,IF(Dissimilarity!ABP25="X",1,0))</f>
        <v>0</v>
      </c>
      <c r="ABQ22">
        <f>IF(SUM(Dissimilarity!ABQ25)&gt;0,1,IF(Dissimilarity!ABQ25="X",1,0))</f>
        <v>1</v>
      </c>
      <c r="ABR22">
        <f>IF(SUM(Dissimilarity!ABR25)&gt;0,1,IF(Dissimilarity!ABR25="X",1,0))</f>
        <v>1</v>
      </c>
      <c r="ABS22">
        <f>IF(SUM(Dissimilarity!ABS25)&gt;0,1,IF(Dissimilarity!ABS25="X",1,0))</f>
        <v>0</v>
      </c>
      <c r="ABT22">
        <f>IF(SUM(Dissimilarity!ABT25)&gt;0,1,IF(Dissimilarity!ABT25="X",1,0))</f>
        <v>1</v>
      </c>
      <c r="ABU22">
        <f>IF(SUM(Dissimilarity!ABU25)&gt;0,1,IF(Dissimilarity!ABU25="X",1,0))</f>
        <v>0</v>
      </c>
      <c r="ABV22">
        <f>IF(SUM(Dissimilarity!ABV25)&gt;0,1,IF(Dissimilarity!ABV25="X",1,0))</f>
        <v>0</v>
      </c>
      <c r="ABW22">
        <f>IF(SUM(Dissimilarity!ABW25)&gt;0,1,IF(Dissimilarity!ABW25="X",1,0))</f>
        <v>0</v>
      </c>
      <c r="ABX22">
        <f>IF(SUM(Dissimilarity!ABX25)&gt;0,1,IF(Dissimilarity!ABX25="X",1,0))</f>
        <v>0</v>
      </c>
      <c r="ABY22">
        <f>IF(SUM(Dissimilarity!ABY25)&gt;0,1,IF(Dissimilarity!ABY25="X",1,0))</f>
        <v>1</v>
      </c>
      <c r="ABZ22">
        <f>IF(SUM(Dissimilarity!ABZ25)&gt;0,1,IF(Dissimilarity!ABZ25="X",1,0))</f>
        <v>1</v>
      </c>
      <c r="ACA22">
        <f>IF(SUM(Dissimilarity!ACA25)&gt;0,1,IF(Dissimilarity!ACA25="X",1,0))</f>
        <v>0</v>
      </c>
      <c r="ACB22">
        <f>IF(SUM(Dissimilarity!ACB25)&gt;0,1,IF(Dissimilarity!ACB25="X",1,0))</f>
        <v>0</v>
      </c>
      <c r="ACC22">
        <f>IF(SUM(Dissimilarity!ACC25)&gt;0,1,IF(Dissimilarity!ACC25="X",1,0))</f>
        <v>0</v>
      </c>
      <c r="ACD22">
        <f>IF(SUM(Dissimilarity!ACD25)&gt;0,1,IF(Dissimilarity!ACD25="X",1,0))</f>
        <v>0</v>
      </c>
      <c r="ACE22">
        <f>IF(SUM(Dissimilarity!ACE25)&gt;0,1,IF(Dissimilarity!ACE25="X",1,0))</f>
        <v>1</v>
      </c>
      <c r="ACF22">
        <f>IF(SUM(Dissimilarity!ACF25)&gt;0,1,IF(Dissimilarity!ACF25="X",1,0))</f>
        <v>0</v>
      </c>
      <c r="ACG22">
        <f>IF(SUM(Dissimilarity!ACG25)&gt;0,1,IF(Dissimilarity!ACG25="X",1,0))</f>
        <v>0</v>
      </c>
      <c r="ACH22">
        <f>IF(SUM(Dissimilarity!ACH25)&gt;0,1,IF(Dissimilarity!ACH25="X",1,0))</f>
        <v>0</v>
      </c>
      <c r="ACI22">
        <f>IF(SUM(Dissimilarity!ACI25)&gt;0,1,IF(Dissimilarity!ACI25="X",1,0))</f>
        <v>1</v>
      </c>
      <c r="ACJ22">
        <f>IF(SUM(Dissimilarity!ACJ25)&gt;0,1,IF(Dissimilarity!ACJ25="X",1,0))</f>
        <v>1</v>
      </c>
      <c r="ACK22">
        <f>IF(SUM(Dissimilarity!ACK25)&gt;0,1,IF(Dissimilarity!ACK25="X",1,0))</f>
        <v>0</v>
      </c>
      <c r="ACL22">
        <f>IF(SUM(Dissimilarity!ACL25)&gt;0,1,IF(Dissimilarity!ACL25="X",1,0))</f>
        <v>0</v>
      </c>
      <c r="ACM22">
        <f>IF(SUM(Dissimilarity!ACM25)&gt;0,1,IF(Dissimilarity!ACM25="X",1,0))</f>
        <v>1</v>
      </c>
      <c r="ACN22">
        <f>IF(SUM(Dissimilarity!ACN25)&gt;0,1,IF(Dissimilarity!ACN25="X",1,0))</f>
        <v>1</v>
      </c>
      <c r="ACO22">
        <f>IF(SUM(Dissimilarity!ACO25)&gt;0,1,IF(Dissimilarity!ACO25="X",1,0))</f>
        <v>0</v>
      </c>
      <c r="ACP22">
        <f>IF(SUM(Dissimilarity!ACP25)&gt;0,1,IF(Dissimilarity!ACP25="X",1,0))</f>
        <v>0</v>
      </c>
      <c r="ACQ22">
        <f>IF(SUM(Dissimilarity!ACQ25)&gt;0,1,IF(Dissimilarity!ACQ25="X",1,0))</f>
        <v>0</v>
      </c>
      <c r="ACR22">
        <f>IF(SUM(Dissimilarity!ACR25)&gt;0,1,IF(Dissimilarity!ACR25="X",1,0))</f>
        <v>0</v>
      </c>
      <c r="ACS22">
        <f>IF(SUM(Dissimilarity!ACS25)&gt;0,1,IF(Dissimilarity!ACS25="X",1,0))</f>
        <v>1</v>
      </c>
      <c r="ACT22">
        <f>IF(SUM(Dissimilarity!ACT25)&gt;0,1,IF(Dissimilarity!ACT25="X",1,0))</f>
        <v>1</v>
      </c>
      <c r="ACU22">
        <f>IF(SUM(Dissimilarity!ACU25)&gt;0,1,IF(Dissimilarity!ACU25="X",1,0))</f>
        <v>1</v>
      </c>
      <c r="ACV22">
        <f>IF(SUM(Dissimilarity!ACV25)&gt;0,1,IF(Dissimilarity!ACV25="X",1,0))</f>
        <v>0</v>
      </c>
      <c r="ACW22">
        <f>IF(SUM(Dissimilarity!ACW25)&gt;0,1,IF(Dissimilarity!ACW25="X",1,0))</f>
        <v>1</v>
      </c>
      <c r="ACX22">
        <f>IF(SUM(Dissimilarity!ACX25)&gt;0,1,IF(Dissimilarity!ACX25="X",1,0))</f>
        <v>1</v>
      </c>
      <c r="ACY22">
        <f>IF(SUM(Dissimilarity!ACY25)&gt;0,1,IF(Dissimilarity!ACY25="X",1,0))</f>
        <v>1</v>
      </c>
      <c r="ACZ22">
        <f>IF(SUM(Dissimilarity!ACZ25)&gt;0,1,IF(Dissimilarity!ACZ25="X",1,0))</f>
        <v>1</v>
      </c>
      <c r="ADA22">
        <f>IF(SUM(Dissimilarity!ADA25)&gt;0,1,IF(Dissimilarity!ADA25="X",1,0))</f>
        <v>1</v>
      </c>
      <c r="ADB22">
        <f>IF(SUM(Dissimilarity!ADB25)&gt;0,1,IF(Dissimilarity!ADB25="X",1,0))</f>
        <v>1</v>
      </c>
      <c r="ADC22">
        <f>IF(SUM(Dissimilarity!ADC25)&gt;0,1,IF(Dissimilarity!ADC25="X",1,0))</f>
        <v>1</v>
      </c>
      <c r="ADD22">
        <f>IF(SUM(Dissimilarity!ADD25)&gt;0,1,IF(Dissimilarity!ADD25="X",1,0))</f>
        <v>1</v>
      </c>
      <c r="ADE22">
        <f>IF(SUM(Dissimilarity!ADE25)&gt;0,1,IF(Dissimilarity!ADE25="X",1,0))</f>
        <v>0</v>
      </c>
      <c r="ADF22">
        <f>IF(SUM(Dissimilarity!ADF25)&gt;0,1,IF(Dissimilarity!ADF25="X",1,0))</f>
        <v>0</v>
      </c>
      <c r="ADG22">
        <f>IF(SUM(Dissimilarity!ADG25)&gt;0,1,IF(Dissimilarity!ADG25="X",1,0))</f>
        <v>1</v>
      </c>
      <c r="ADH22">
        <f>IF(SUM(Dissimilarity!ADH25)&gt;0,1,IF(Dissimilarity!ADH25="X",1,0))</f>
        <v>1</v>
      </c>
      <c r="ADI22">
        <f>IF(SUM(Dissimilarity!ADI25)&gt;0,1,IF(Dissimilarity!ADI25="X",1,0))</f>
        <v>1</v>
      </c>
      <c r="ADJ22">
        <f>IF(SUM(Dissimilarity!ADJ25)&gt;0,1,IF(Dissimilarity!ADJ25="X",1,0))</f>
        <v>1</v>
      </c>
      <c r="ADK22">
        <f>IF(SUM(Dissimilarity!ADK25)&gt;0,1,IF(Dissimilarity!ADK25="X",1,0))</f>
        <v>1</v>
      </c>
      <c r="ADL22">
        <f>IF(SUM(Dissimilarity!ADL25)&gt;0,1,IF(Dissimilarity!ADL25="X",1,0))</f>
        <v>0</v>
      </c>
      <c r="ADM22">
        <f>IF(SUM(Dissimilarity!ADM25)&gt;0,1,IF(Dissimilarity!ADM25="X",1,0))</f>
        <v>0</v>
      </c>
      <c r="ADN22">
        <f>IF(SUM(Dissimilarity!ADN25)&gt;0,1,IF(Dissimilarity!ADN25="X",1,0))</f>
        <v>0</v>
      </c>
      <c r="ADO22">
        <f>IF(SUM(Dissimilarity!ADO25)&gt;0,1,IF(Dissimilarity!ADO25="X",1,0))</f>
        <v>0</v>
      </c>
      <c r="ADP22">
        <f>IF(SUM(Dissimilarity!ADP25)&gt;0,1,IF(Dissimilarity!ADP25="X",1,0))</f>
        <v>0</v>
      </c>
      <c r="ADQ22">
        <f>IF(SUM(Dissimilarity!ADQ25)&gt;0,1,IF(Dissimilarity!ADQ25="X",1,0))</f>
        <v>1</v>
      </c>
      <c r="ADR22">
        <f>IF(SUM(Dissimilarity!ADR25)&gt;0,1,IF(Dissimilarity!ADR25="X",1,0))</f>
        <v>1</v>
      </c>
      <c r="ADS22">
        <f>IF(SUM(Dissimilarity!ADS25)&gt;0,1,IF(Dissimilarity!ADS25="X",1,0))</f>
        <v>0</v>
      </c>
      <c r="ADT22">
        <f>IF(SUM(Dissimilarity!ADT25)&gt;0,1,IF(Dissimilarity!ADT25="X",1,0))</f>
        <v>0</v>
      </c>
      <c r="ADU22">
        <f>IF(SUM(Dissimilarity!ADU25)&gt;0,1,IF(Dissimilarity!ADU25="X",1,0))</f>
        <v>1</v>
      </c>
      <c r="ADV22">
        <f>IF(SUM(Dissimilarity!ADV25)&gt;0,1,IF(Dissimilarity!ADV25="X",1,0))</f>
        <v>1</v>
      </c>
      <c r="ADW22">
        <f>IF(SUM(Dissimilarity!ADW25)&gt;0,1,IF(Dissimilarity!ADW25="X",1,0))</f>
        <v>1</v>
      </c>
      <c r="ADX22">
        <f>IF(SUM(Dissimilarity!ADX25)&gt;0,1,IF(Dissimilarity!ADX25="X",1,0))</f>
        <v>0</v>
      </c>
      <c r="ADY22">
        <f>IF(SUM(Dissimilarity!ADY25)&gt;0,1,IF(Dissimilarity!ADY25="X",1,0))</f>
        <v>1</v>
      </c>
      <c r="ADZ22">
        <f>IF(SUM(Dissimilarity!ADZ25)&gt;0,1,IF(Dissimilarity!ADZ25="X",1,0))</f>
        <v>0</v>
      </c>
      <c r="AEA22">
        <f>IF(SUM(Dissimilarity!AEA25)&gt;0,1,IF(Dissimilarity!AEA25="X",1,0))</f>
        <v>1</v>
      </c>
      <c r="AEB22">
        <f>IF(SUM(Dissimilarity!AEB25)&gt;0,1,IF(Dissimilarity!AEB25="X",1,0))</f>
        <v>1</v>
      </c>
      <c r="AEC22">
        <f>IF(SUM(Dissimilarity!AEC25)&gt;0,1,IF(Dissimilarity!AEC25="X",1,0))</f>
        <v>0</v>
      </c>
      <c r="AED22">
        <f>IF(SUM(Dissimilarity!AED25)&gt;0,1,IF(Dissimilarity!AED25="X",1,0))</f>
        <v>1</v>
      </c>
      <c r="AEE22">
        <f>IF(SUM(Dissimilarity!AEE25)&gt;0,1,IF(Dissimilarity!AEE25="X",1,0))</f>
        <v>0</v>
      </c>
      <c r="AEF22">
        <f>IF(SUM(Dissimilarity!AEF25)&gt;0,1,IF(Dissimilarity!AEF25="X",1,0))</f>
        <v>0</v>
      </c>
      <c r="AEG22">
        <f>IF(SUM(Dissimilarity!AEG25)&gt;0,1,IF(Dissimilarity!AEG25="X",1,0))</f>
        <v>0</v>
      </c>
      <c r="AEH22">
        <f>IF(SUM(Dissimilarity!AEH25)&gt;0,1,IF(Dissimilarity!AEH25="X",1,0))</f>
        <v>1</v>
      </c>
      <c r="AEI22">
        <f>IF(SUM(Dissimilarity!AEI25)&gt;0,1,IF(Dissimilarity!AEI25="X",1,0))</f>
        <v>0</v>
      </c>
      <c r="AEJ22">
        <f>IF(SUM(Dissimilarity!AEJ25)&gt;0,1,IF(Dissimilarity!AEJ25="X",1,0))</f>
        <v>1</v>
      </c>
      <c r="AEK22">
        <f>IF(SUM(Dissimilarity!AEK25)&gt;0,1,IF(Dissimilarity!AEK25="X",1,0))</f>
        <v>0</v>
      </c>
      <c r="AEL22">
        <f>IF(SUM(Dissimilarity!AEL25)&gt;0,1,IF(Dissimilarity!AEL25="X",1,0))</f>
        <v>1</v>
      </c>
      <c r="AEM22">
        <f>IF(SUM(Dissimilarity!AEM25)&gt;0,1,IF(Dissimilarity!AEM25="X",1,0))</f>
        <v>0</v>
      </c>
      <c r="AEN22">
        <f>IF(SUM(Dissimilarity!AEN25)&gt;0,1,IF(Dissimilarity!AEN25="X",1,0))</f>
        <v>0</v>
      </c>
      <c r="AEO22">
        <f>IF(SUM(Dissimilarity!AEO25)&gt;0,1,IF(Dissimilarity!AEO25="X",1,0))</f>
        <v>0</v>
      </c>
      <c r="AEP22">
        <f>IF(SUM(Dissimilarity!AEP25)&gt;0,1,IF(Dissimilarity!AEP25="X",1,0))</f>
        <v>0</v>
      </c>
      <c r="AEQ22">
        <f>IF(SUM(Dissimilarity!AEQ25)&gt;0,1,IF(Dissimilarity!AEQ25="X",1,0))</f>
        <v>0</v>
      </c>
      <c r="AER22">
        <f>IF(SUM(Dissimilarity!AER25)&gt;0,1,IF(Dissimilarity!AER25="X",1,0))</f>
        <v>0</v>
      </c>
      <c r="AES22">
        <f>IF(SUM(Dissimilarity!AES25)&gt;0,1,IF(Dissimilarity!AES25="X",1,0))</f>
        <v>0</v>
      </c>
      <c r="AET22">
        <f>IF(SUM(Dissimilarity!AET25)&gt;0,1,IF(Dissimilarity!AET25="X",1,0))</f>
        <v>0</v>
      </c>
      <c r="AEU22">
        <f>IF(SUM(Dissimilarity!AEU25)&gt;0,1,IF(Dissimilarity!AEU25="X",1,0))</f>
        <v>0</v>
      </c>
      <c r="AEV22">
        <f>IF(SUM(Dissimilarity!AEV25)&gt;0,1,IF(Dissimilarity!AEV25="X",1,0))</f>
        <v>0</v>
      </c>
      <c r="AEW22">
        <f>IF(SUM(Dissimilarity!AEW25)&gt;0,1,IF(Dissimilarity!AEW25="X",1,0))</f>
        <v>0</v>
      </c>
      <c r="AEX22">
        <f>IF(SUM(Dissimilarity!AEX25)&gt;0,1,IF(Dissimilarity!AEX25="X",1,0))</f>
        <v>0</v>
      </c>
      <c r="AEY22">
        <f>IF(SUM(Dissimilarity!AEY25)&gt;0,1,IF(Dissimilarity!AEY25="X",1,0))</f>
        <v>1</v>
      </c>
      <c r="AEZ22">
        <f>IF(SUM(Dissimilarity!AEZ25)&gt;0,1,IF(Dissimilarity!AEZ25="X",1,0))</f>
        <v>1</v>
      </c>
      <c r="AFA22">
        <f>IF(SUM(Dissimilarity!AFA25)&gt;0,1,IF(Dissimilarity!AFA25="X",1,0))</f>
        <v>1</v>
      </c>
      <c r="AFB22">
        <f>IF(SUM(Dissimilarity!AFB25)&gt;0,1,IF(Dissimilarity!AFB25="X",1,0))</f>
        <v>1</v>
      </c>
      <c r="AFC22">
        <f>IF(SUM(Dissimilarity!AFC25)&gt;0,1,IF(Dissimilarity!AFC25="X",1,0))</f>
        <v>1</v>
      </c>
      <c r="AFD22">
        <f>IF(SUM(Dissimilarity!AFD25)&gt;0,1,IF(Dissimilarity!AFD25="X",1,0))</f>
        <v>0</v>
      </c>
      <c r="AFE22">
        <f>IF(SUM(Dissimilarity!AFE25)&gt;0,1,IF(Dissimilarity!AFE25="X",1,0))</f>
        <v>1</v>
      </c>
      <c r="AFF22">
        <f>IF(SUM(Dissimilarity!AFF25)&gt;0,1,IF(Dissimilarity!AFF25="X",1,0))</f>
        <v>1</v>
      </c>
      <c r="AFG22">
        <f>IF(SUM(Dissimilarity!AFG25)&gt;0,1,IF(Dissimilarity!AFG25="X",1,0))</f>
        <v>1</v>
      </c>
      <c r="AFH22">
        <f>IF(SUM(Dissimilarity!AFH25)&gt;0,1,IF(Dissimilarity!AFH25="X",1,0))</f>
        <v>1</v>
      </c>
      <c r="AFI22">
        <f>IF(SUM(Dissimilarity!AFI25)&gt;0,1,IF(Dissimilarity!AFI25="X",1,0))</f>
        <v>1</v>
      </c>
      <c r="AFJ22">
        <f>IF(SUM(Dissimilarity!AFJ25)&gt;0,1,IF(Dissimilarity!AFJ25="X",1,0))</f>
        <v>0</v>
      </c>
      <c r="AFK22">
        <f>IF(SUM(Dissimilarity!AFK25)&gt;0,1,IF(Dissimilarity!AFK25="X",1,0))</f>
        <v>1</v>
      </c>
      <c r="AFL22">
        <f>IF(SUM(Dissimilarity!AFL25)&gt;0,1,IF(Dissimilarity!AFL25="X",1,0))</f>
        <v>0</v>
      </c>
      <c r="AFM22">
        <f>IF(SUM(Dissimilarity!AFM25)&gt;0,1,IF(Dissimilarity!AFM25="X",1,0))</f>
        <v>1</v>
      </c>
      <c r="AFN22">
        <f>IF(SUM(Dissimilarity!AFN25)&gt;0,1,IF(Dissimilarity!AFN25="X",1,0))</f>
        <v>1</v>
      </c>
      <c r="AFO22">
        <f>IF(SUM(Dissimilarity!AFO25)&gt;0,1,IF(Dissimilarity!AFO25="X",1,0))</f>
        <v>0</v>
      </c>
      <c r="AFP22">
        <f>IF(SUM(Dissimilarity!AFP25)&gt;0,1,IF(Dissimilarity!AFP25="X",1,0))</f>
        <v>1</v>
      </c>
      <c r="AFQ22">
        <f>IF(SUM(Dissimilarity!AFQ25)&gt;0,1,IF(Dissimilarity!AFQ25="X",1,0))</f>
        <v>1</v>
      </c>
      <c r="AFR22">
        <f>IF(SUM(Dissimilarity!AFR25)&gt;0,1,IF(Dissimilarity!AFR25="X",1,0))</f>
        <v>1</v>
      </c>
      <c r="AFS22">
        <f>IF(SUM(Dissimilarity!AFS25)&gt;0,1,IF(Dissimilarity!AFS25="X",1,0))</f>
        <v>0</v>
      </c>
      <c r="AFT22">
        <f>IF(SUM(Dissimilarity!AFT25)&gt;0,1,IF(Dissimilarity!AFT25="X",1,0))</f>
        <v>1</v>
      </c>
      <c r="AFU22">
        <f>IF(SUM(Dissimilarity!AFU25)&gt;0,1,IF(Dissimilarity!AFU25="X",1,0))</f>
        <v>1</v>
      </c>
      <c r="AFV22">
        <f>IF(SUM(Dissimilarity!AFV25)&gt;0,1,IF(Dissimilarity!AFV25="X",1,0))</f>
        <v>1</v>
      </c>
      <c r="AFW22">
        <f>IF(SUM(Dissimilarity!AFW25)&gt;0,1,IF(Dissimilarity!AFW25="X",1,0))</f>
        <v>1</v>
      </c>
      <c r="AFX22">
        <f>IF(SUM(Dissimilarity!AFX25)&gt;0,1,IF(Dissimilarity!AFX25="X",1,0))</f>
        <v>1</v>
      </c>
      <c r="AFY22">
        <f>IF(SUM(Dissimilarity!AFY25)&gt;0,1,IF(Dissimilarity!AFY25="X",1,0))</f>
        <v>0</v>
      </c>
      <c r="AFZ22">
        <f>IF(SUM(Dissimilarity!AFZ25)&gt;0,1,IF(Dissimilarity!AFZ25="X",1,0))</f>
        <v>1</v>
      </c>
      <c r="AGA22">
        <f>IF(SUM(Dissimilarity!AGA25)&gt;0,1,IF(Dissimilarity!AGA25="X",1,0))</f>
        <v>1</v>
      </c>
      <c r="AGB22">
        <f>IF(SUM(Dissimilarity!AGB25)&gt;0,1,IF(Dissimilarity!AGB25="X",1,0))</f>
        <v>0</v>
      </c>
      <c r="AGC22">
        <f>IF(SUM(Dissimilarity!AGC25)&gt;0,1,IF(Dissimilarity!AGC25="X",1,0))</f>
        <v>1</v>
      </c>
      <c r="AGD22">
        <f>IF(SUM(Dissimilarity!AGD25)&gt;0,1,IF(Dissimilarity!AGD25="X",1,0))</f>
        <v>0</v>
      </c>
      <c r="AGE22">
        <f>IF(SUM(Dissimilarity!AGE25)&gt;0,1,IF(Dissimilarity!AGE25="X",1,0))</f>
        <v>1</v>
      </c>
      <c r="AGF22">
        <f>IF(SUM(Dissimilarity!AGF25)&gt;0,1,IF(Dissimilarity!AGF25="X",1,0))</f>
        <v>1</v>
      </c>
      <c r="AGG22">
        <f>IF(SUM(Dissimilarity!AGG25)&gt;0,1,IF(Dissimilarity!AGG25="X",1,0))</f>
        <v>0</v>
      </c>
      <c r="AGH22">
        <f>IF(SUM(Dissimilarity!AGH25)&gt;0,1,IF(Dissimilarity!AGH25="X",1,0))</f>
        <v>1</v>
      </c>
      <c r="AGI22">
        <f>IF(SUM(Dissimilarity!AGI25)&gt;0,1,IF(Dissimilarity!AGI25="X",1,0))</f>
        <v>1</v>
      </c>
      <c r="AGJ22">
        <f>IF(SUM(Dissimilarity!AGJ25)&gt;0,1,IF(Dissimilarity!AGJ25="X",1,0))</f>
        <v>0</v>
      </c>
      <c r="AGK22">
        <f>IF(SUM(Dissimilarity!AGK25)&gt;0,1,IF(Dissimilarity!AGK25="X",1,0))</f>
        <v>1</v>
      </c>
      <c r="AGL22">
        <f>IF(SUM(Dissimilarity!AGL25)&gt;0,1,IF(Dissimilarity!AGL25="X",1,0))</f>
        <v>1</v>
      </c>
      <c r="AGM22">
        <f>IF(SUM(Dissimilarity!AGM25)&gt;0,1,IF(Dissimilarity!AGM25="X",1,0))</f>
        <v>0</v>
      </c>
      <c r="AGN22">
        <f>IF(SUM(Dissimilarity!AGN25)&gt;0,1,IF(Dissimilarity!AGN25="X",1,0))</f>
        <v>1</v>
      </c>
      <c r="AGO22">
        <f>IF(SUM(Dissimilarity!AGO25)&gt;0,1,IF(Dissimilarity!AGO25="X",1,0))</f>
        <v>0</v>
      </c>
      <c r="AGP22">
        <f>IF(SUM(Dissimilarity!AGP25)&gt;0,1,IF(Dissimilarity!AGP25="X",1,0))</f>
        <v>0</v>
      </c>
      <c r="AGQ22">
        <f>IF(SUM(Dissimilarity!AGQ25)&gt;0,1,IF(Dissimilarity!AGQ25="X",1,0))</f>
        <v>1</v>
      </c>
      <c r="AGR22">
        <f>IF(SUM(Dissimilarity!AGR25)&gt;0,1,IF(Dissimilarity!AGR25="X",1,0))</f>
        <v>1</v>
      </c>
      <c r="AGS22">
        <f>IF(SUM(Dissimilarity!AGS25)&gt;0,1,IF(Dissimilarity!AGS25="X",1,0))</f>
        <v>1</v>
      </c>
      <c r="AGT22">
        <f>IF(SUM(Dissimilarity!AGT25)&gt;0,1,IF(Dissimilarity!AGT25="X",1,0))</f>
        <v>1</v>
      </c>
      <c r="AGU22">
        <f>IF(SUM(Dissimilarity!AGU25)&gt;0,1,IF(Dissimilarity!AGU25="X",1,0))</f>
        <v>0</v>
      </c>
      <c r="AGV22">
        <f>IF(SUM(Dissimilarity!AGV25)&gt;0,1,IF(Dissimilarity!AGV25="X",1,0))</f>
        <v>1</v>
      </c>
      <c r="AGW22">
        <f>IF(SUM(Dissimilarity!AGW25)&gt;0,1,IF(Dissimilarity!AGW25="X",1,0))</f>
        <v>1</v>
      </c>
      <c r="AGX22">
        <f>IF(SUM(Dissimilarity!AGX25)&gt;0,1,IF(Dissimilarity!AGX25="X",1,0))</f>
        <v>0</v>
      </c>
      <c r="AGY22">
        <f>IF(SUM(Dissimilarity!AGY25)&gt;0,1,IF(Dissimilarity!AGY25="X",1,0))</f>
        <v>1</v>
      </c>
      <c r="AGZ22">
        <f>IF(SUM(Dissimilarity!AGZ25)&gt;0,1,IF(Dissimilarity!AGZ25="X",1,0))</f>
        <v>1</v>
      </c>
      <c r="AHA22">
        <f>IF(SUM(Dissimilarity!AHA25)&gt;0,1,IF(Dissimilarity!AHA25="X",1,0))</f>
        <v>0</v>
      </c>
      <c r="AHB22">
        <f>IF(SUM(Dissimilarity!AHB25)&gt;0,1,IF(Dissimilarity!AHB25="X",1,0))</f>
        <v>0</v>
      </c>
      <c r="AHC22">
        <f>IF(SUM(Dissimilarity!AHC25)&gt;0,1,IF(Dissimilarity!AHC25="X",1,0))</f>
        <v>1</v>
      </c>
      <c r="AHD22">
        <f>IF(SUM(Dissimilarity!AHD25)&gt;0,1,IF(Dissimilarity!AHD25="X",1,0))</f>
        <v>1</v>
      </c>
      <c r="AHE22">
        <f>IF(SUM(Dissimilarity!AHE25)&gt;0,1,IF(Dissimilarity!AHE25="X",1,0))</f>
        <v>1</v>
      </c>
      <c r="AHF22">
        <f>IF(SUM(Dissimilarity!AHF25)&gt;0,1,IF(Dissimilarity!AHF25="X",1,0))</f>
        <v>1</v>
      </c>
      <c r="AHG22">
        <f>IF(SUM(Dissimilarity!AHG25)&gt;0,1,IF(Dissimilarity!AHG25="X",1,0))</f>
        <v>1</v>
      </c>
      <c r="AHH22">
        <f>IF(SUM(Dissimilarity!AHH25)&gt;0,1,IF(Dissimilarity!AHH25="X",1,0))</f>
        <v>1</v>
      </c>
      <c r="AHI22">
        <f>IF(SUM(Dissimilarity!AHI25)&gt;0,1,IF(Dissimilarity!AHI25="X",1,0))</f>
        <v>1</v>
      </c>
      <c r="AHJ22">
        <f>IF(SUM(Dissimilarity!AHJ25)&gt;0,1,IF(Dissimilarity!AHJ25="X",1,0))</f>
        <v>1</v>
      </c>
      <c r="AHK22">
        <f>IF(SUM(Dissimilarity!AHK25)&gt;0,1,IF(Dissimilarity!AHK25="X",1,0))</f>
        <v>1</v>
      </c>
      <c r="AHL22">
        <f>IF(SUM(Dissimilarity!AHL25)&gt;0,1,IF(Dissimilarity!AHL25="X",1,0))</f>
        <v>0</v>
      </c>
      <c r="AHM22">
        <f>IF(SUM(Dissimilarity!AHM25)&gt;0,1,IF(Dissimilarity!AHM25="X",1,0))</f>
        <v>1</v>
      </c>
      <c r="AHN22">
        <f>IF(SUM(Dissimilarity!AHN25)&gt;0,1,IF(Dissimilarity!AHN25="X",1,0))</f>
        <v>1</v>
      </c>
      <c r="AHO22">
        <f>IF(SUM(Dissimilarity!AHO25)&gt;0,1,IF(Dissimilarity!AHO25="X",1,0))</f>
        <v>1</v>
      </c>
      <c r="AHP22">
        <f>IF(SUM(Dissimilarity!AHP25)&gt;0,1,IF(Dissimilarity!AHP25="X",1,0))</f>
        <v>0</v>
      </c>
      <c r="AHQ22">
        <f>IF(SUM(Dissimilarity!AHQ25)&gt;0,1,IF(Dissimilarity!AHQ25="X",1,0))</f>
        <v>0</v>
      </c>
      <c r="AHR22">
        <f>IF(SUM(Dissimilarity!AHR25)&gt;0,1,IF(Dissimilarity!AHR25="X",1,0))</f>
        <v>1</v>
      </c>
      <c r="AHS22">
        <f>IF(SUM(Dissimilarity!AHS25)&gt;0,1,IF(Dissimilarity!AHS25="X",1,0))</f>
        <v>1</v>
      </c>
      <c r="AHT22">
        <f>IF(SUM(Dissimilarity!AHT25)&gt;0,1,IF(Dissimilarity!AHT25="X",1,0))</f>
        <v>0</v>
      </c>
      <c r="AHU22">
        <f>IF(SUM(Dissimilarity!AHU25)&gt;0,1,IF(Dissimilarity!AHU25="X",1,0))</f>
        <v>0</v>
      </c>
      <c r="AHV22">
        <f>IF(SUM(Dissimilarity!AHV25)&gt;0,1,IF(Dissimilarity!AHV25="X",1,0))</f>
        <v>1</v>
      </c>
      <c r="AHW22">
        <f>IF(SUM(Dissimilarity!AHW25)&gt;0,1,IF(Dissimilarity!AHW25="X",1,0))</f>
        <v>1</v>
      </c>
      <c r="AHX22">
        <f>IF(SUM(Dissimilarity!AHX25)&gt;0,1,IF(Dissimilarity!AHX25="X",1,0))</f>
        <v>0</v>
      </c>
      <c r="AHY22">
        <f>IF(SUM(Dissimilarity!AHY25)&gt;0,1,IF(Dissimilarity!AHY25="X",1,0))</f>
        <v>1</v>
      </c>
      <c r="AHZ22">
        <f>IF(SUM(Dissimilarity!AHZ25)&gt;0,1,IF(Dissimilarity!AHZ25="X",1,0))</f>
        <v>0</v>
      </c>
      <c r="AIA22">
        <f>IF(SUM(Dissimilarity!AIA25)&gt;0,1,IF(Dissimilarity!AIA25="X",1,0))</f>
        <v>1</v>
      </c>
      <c r="AIB22">
        <f>IF(SUM(Dissimilarity!AIB25)&gt;0,1,IF(Dissimilarity!AIB25="X",1,0))</f>
        <v>1</v>
      </c>
      <c r="AIC22">
        <f>IF(SUM(Dissimilarity!AIC25)&gt;0,1,IF(Dissimilarity!AIC25="X",1,0))</f>
        <v>1</v>
      </c>
      <c r="AID22">
        <f>IF(SUM(Dissimilarity!AID25)&gt;0,1,IF(Dissimilarity!AID25="X",1,0))</f>
        <v>1</v>
      </c>
      <c r="AIE22">
        <f>IF(SUM(Dissimilarity!AIE25)&gt;0,1,IF(Dissimilarity!AIE25="X",1,0))</f>
        <v>1</v>
      </c>
      <c r="AIF22">
        <f>IF(SUM(Dissimilarity!AIF25)&gt;0,1,IF(Dissimilarity!AIF25="X",1,0))</f>
        <v>1</v>
      </c>
      <c r="AIG22">
        <f>IF(SUM(Dissimilarity!AIG25)&gt;0,1,IF(Dissimilarity!AIG25="X",1,0))</f>
        <v>0</v>
      </c>
      <c r="AIH22">
        <f>IF(SUM(Dissimilarity!AIH25)&gt;0,1,IF(Dissimilarity!AIH25="X",1,0))</f>
        <v>1</v>
      </c>
      <c r="AII22">
        <f>IF(SUM(Dissimilarity!AII25)&gt;0,1,IF(Dissimilarity!AII25="X",1,0))</f>
        <v>0</v>
      </c>
      <c r="AIJ22">
        <f>IF(SUM(Dissimilarity!AIJ25)&gt;0,1,IF(Dissimilarity!AIJ25="X",1,0))</f>
        <v>0</v>
      </c>
      <c r="AIK22">
        <f>IF(SUM(Dissimilarity!AIK25)&gt;0,1,IF(Dissimilarity!AIK25="X",1,0))</f>
        <v>1</v>
      </c>
      <c r="AIL22">
        <f>IF(SUM(Dissimilarity!AIL25)&gt;0,1,IF(Dissimilarity!AIL25="X",1,0))</f>
        <v>1</v>
      </c>
      <c r="AIM22">
        <f>IF(SUM(Dissimilarity!AIM25)&gt;0,1,IF(Dissimilarity!AIM25="X",1,0))</f>
        <v>1</v>
      </c>
      <c r="AIN22">
        <f>IF(SUM(Dissimilarity!AIN25)&gt;0,1,IF(Dissimilarity!AIN25="X",1,0))</f>
        <v>1</v>
      </c>
      <c r="AIO22">
        <f>IF(SUM(Dissimilarity!AIO25)&gt;0,1,IF(Dissimilarity!AIO25="X",1,0))</f>
        <v>0</v>
      </c>
      <c r="AIP22">
        <f>IF(SUM(Dissimilarity!AIP25)&gt;0,1,IF(Dissimilarity!AIP25="X",1,0))</f>
        <v>0</v>
      </c>
      <c r="AIQ22">
        <f>IF(SUM(Dissimilarity!AIQ25)&gt;0,1,IF(Dissimilarity!AIQ25="X",1,0))</f>
        <v>1</v>
      </c>
      <c r="AIR22">
        <f>IF(SUM(Dissimilarity!AIR25)&gt;0,1,IF(Dissimilarity!AIR25="X",1,0))</f>
        <v>0</v>
      </c>
      <c r="AIS22">
        <f>IF(SUM(Dissimilarity!AIS25)&gt;0,1,IF(Dissimilarity!AIS25="X",1,0))</f>
        <v>0</v>
      </c>
      <c r="AIT22">
        <f>IF(SUM(Dissimilarity!AIT25)&gt;0,1,IF(Dissimilarity!AIT25="X",1,0))</f>
        <v>1</v>
      </c>
      <c r="AIU22">
        <f>IF(SUM(Dissimilarity!AIU25)&gt;0,1,IF(Dissimilarity!AIU25="X",1,0))</f>
        <v>1</v>
      </c>
      <c r="AIV22">
        <f>IF(SUM(Dissimilarity!AIV25)&gt;0,1,IF(Dissimilarity!AIV25="X",1,0))</f>
        <v>1</v>
      </c>
      <c r="AIW22">
        <f>IF(SUM(Dissimilarity!AIW25)&gt;0,1,IF(Dissimilarity!AIW25="X",1,0))</f>
        <v>1</v>
      </c>
      <c r="AIX22">
        <f>IF(SUM(Dissimilarity!AIX25)&gt;0,1,IF(Dissimilarity!AIX25="X",1,0))</f>
        <v>1</v>
      </c>
      <c r="AIY22">
        <f>IF(SUM(Dissimilarity!AIY25)&gt;0,1,IF(Dissimilarity!AIY25="X",1,0))</f>
        <v>1</v>
      </c>
      <c r="AIZ22">
        <f>IF(SUM(Dissimilarity!AIZ25)&gt;0,1,IF(Dissimilarity!AIZ25="X",1,0))</f>
        <v>1</v>
      </c>
      <c r="AJA22">
        <f>IF(SUM(Dissimilarity!AJA25)&gt;0,1,IF(Dissimilarity!AJA25="X",1,0))</f>
        <v>1</v>
      </c>
      <c r="AJB22">
        <f>IF(SUM(Dissimilarity!AJB25)&gt;0,1,IF(Dissimilarity!AJB25="X",1,0))</f>
        <v>0</v>
      </c>
      <c r="AJC22">
        <f>IF(SUM(Dissimilarity!AJC25)&gt;0,1,IF(Dissimilarity!AJC25="X",1,0))</f>
        <v>1</v>
      </c>
      <c r="AJD22">
        <f>IF(SUM(Dissimilarity!AJD25)&gt;0,1,IF(Dissimilarity!AJD25="X",1,0))</f>
        <v>0</v>
      </c>
      <c r="AJE22">
        <f>IF(SUM(Dissimilarity!AJE25)&gt;0,1,IF(Dissimilarity!AJE25="X",1,0))</f>
        <v>1</v>
      </c>
      <c r="AJF22">
        <f>IF(SUM(Dissimilarity!AJF25)&gt;0,1,IF(Dissimilarity!AJF25="X",1,0))</f>
        <v>0</v>
      </c>
      <c r="AJG22">
        <f>IF(SUM(Dissimilarity!AJG25)&gt;0,1,IF(Dissimilarity!AJG25="X",1,0))</f>
        <v>0</v>
      </c>
      <c r="AJH22">
        <f>IF(SUM(Dissimilarity!AJH25)&gt;0,1,IF(Dissimilarity!AJH25="X",1,0))</f>
        <v>0</v>
      </c>
      <c r="AJI22">
        <f>IF(SUM(Dissimilarity!AJI25)&gt;0,1,IF(Dissimilarity!AJI25="X",1,0))</f>
        <v>1</v>
      </c>
      <c r="AJJ22">
        <f>IF(SUM(Dissimilarity!AJJ25)&gt;0,1,IF(Dissimilarity!AJJ25="X",1,0))</f>
        <v>0</v>
      </c>
      <c r="AJK22">
        <f>IF(SUM(Dissimilarity!AJK25)&gt;0,1,IF(Dissimilarity!AJK25="X",1,0))</f>
        <v>1</v>
      </c>
      <c r="AJL22">
        <f>IF(SUM(Dissimilarity!AJL25)&gt;0,1,IF(Dissimilarity!AJL25="X",1,0))</f>
        <v>1</v>
      </c>
      <c r="AJM22">
        <f>IF(SUM(Dissimilarity!AJM25)&gt;0,1,IF(Dissimilarity!AJM25="X",1,0))</f>
        <v>0</v>
      </c>
      <c r="AJN22">
        <f>IF(SUM(Dissimilarity!AJN25)&gt;0,1,IF(Dissimilarity!AJN25="X",1,0))</f>
        <v>0</v>
      </c>
      <c r="AJO22">
        <f>IF(SUM(Dissimilarity!AJO25)&gt;0,1,IF(Dissimilarity!AJO25="X",1,0))</f>
        <v>1</v>
      </c>
      <c r="AJP22">
        <f>IF(SUM(Dissimilarity!AJP25)&gt;0,1,IF(Dissimilarity!AJP25="X",1,0))</f>
        <v>0</v>
      </c>
      <c r="AJQ22">
        <f>IF(SUM(Dissimilarity!AJQ25)&gt;0,1,IF(Dissimilarity!AJQ25="X",1,0))</f>
        <v>0</v>
      </c>
      <c r="AJR22">
        <f>IF(SUM(Dissimilarity!AJR25)&gt;0,1,IF(Dissimilarity!AJR25="X",1,0))</f>
        <v>0</v>
      </c>
      <c r="AJS22">
        <f>IF(SUM(Dissimilarity!AJS25)&gt;0,1,IF(Dissimilarity!AJS25="X",1,0))</f>
        <v>0</v>
      </c>
      <c r="AJT22">
        <f>IF(SUM(Dissimilarity!AJT25)&gt;0,1,IF(Dissimilarity!AJT25="X",1,0))</f>
        <v>1</v>
      </c>
      <c r="AJU22">
        <f>IF(SUM(Dissimilarity!AJU25)&gt;0,1,IF(Dissimilarity!AJU25="X",1,0))</f>
        <v>1</v>
      </c>
      <c r="AJV22">
        <f>IF(SUM(Dissimilarity!AJV25)&gt;0,1,IF(Dissimilarity!AJV25="X",1,0))</f>
        <v>0</v>
      </c>
      <c r="AJW22">
        <f>IF(SUM(Dissimilarity!AJW25)&gt;0,1,IF(Dissimilarity!AJW25="X",1,0))</f>
        <v>1</v>
      </c>
      <c r="AJX22">
        <f>IF(SUM(Dissimilarity!AJX25)&gt;0,1,IF(Dissimilarity!AJX25="X",1,0))</f>
        <v>0</v>
      </c>
      <c r="AJY22">
        <f>IF(SUM(Dissimilarity!AJY25)&gt;0,1,IF(Dissimilarity!AJY25="X",1,0))</f>
        <v>0</v>
      </c>
      <c r="AJZ22">
        <f>IF(SUM(Dissimilarity!AJZ25)&gt;0,1,IF(Dissimilarity!AJZ25="X",1,0))</f>
        <v>1</v>
      </c>
      <c r="AKA22">
        <f>IF(SUM(Dissimilarity!AKA25)&gt;0,1,IF(Dissimilarity!AKA25="X",1,0))</f>
        <v>1</v>
      </c>
      <c r="AKB22">
        <f>IF(SUM(Dissimilarity!AKB25)&gt;0,1,IF(Dissimilarity!AKB25="X",1,0))</f>
        <v>0</v>
      </c>
      <c r="AKC22">
        <f>IF(SUM(Dissimilarity!AKC25)&gt;0,1,IF(Dissimilarity!AKC25="X",1,0))</f>
        <v>1</v>
      </c>
      <c r="AKD22">
        <f>IF(SUM(Dissimilarity!AKD25)&gt;0,1,IF(Dissimilarity!AKD25="X",1,0))</f>
        <v>1</v>
      </c>
      <c r="AKE22">
        <f>IF(SUM(Dissimilarity!AKE25)&gt;0,1,IF(Dissimilarity!AKE25="X",1,0))</f>
        <v>1</v>
      </c>
      <c r="AKF22">
        <f>IF(SUM(Dissimilarity!AKF25)&gt;0,1,IF(Dissimilarity!AKF25="X",1,0))</f>
        <v>1</v>
      </c>
      <c r="AKG22">
        <f>IF(SUM(Dissimilarity!AKG25)&gt;0,1,IF(Dissimilarity!AKG25="X",1,0))</f>
        <v>1</v>
      </c>
      <c r="AKH22">
        <f>IF(SUM(Dissimilarity!AKH25)&gt;0,1,IF(Dissimilarity!AKH25="X",1,0))</f>
        <v>0</v>
      </c>
      <c r="AKI22">
        <f>IF(SUM(Dissimilarity!AKI25)&gt;0,1,IF(Dissimilarity!AKI25="X",1,0))</f>
        <v>0</v>
      </c>
      <c r="AKJ22">
        <f>IF(SUM(Dissimilarity!AKJ25)&gt;0,1,IF(Dissimilarity!AKJ25="X",1,0))</f>
        <v>1</v>
      </c>
      <c r="AKK22">
        <f>IF(SUM(Dissimilarity!AKK25)&gt;0,1,IF(Dissimilarity!AKK25="X",1,0))</f>
        <v>0</v>
      </c>
      <c r="AKL22">
        <f>IF(SUM(Dissimilarity!AKL25)&gt;0,1,IF(Dissimilarity!AKL25="X",1,0))</f>
        <v>0</v>
      </c>
      <c r="AKM22">
        <f>IF(SUM(Dissimilarity!AKM25)&gt;0,1,IF(Dissimilarity!AKM25="X",1,0))</f>
        <v>0</v>
      </c>
      <c r="AKN22">
        <f>IF(SUM(Dissimilarity!AKN25)&gt;0,1,IF(Dissimilarity!AKN25="X",1,0))</f>
        <v>1</v>
      </c>
      <c r="AKO22">
        <f>IF(SUM(Dissimilarity!AKO25)&gt;0,1,IF(Dissimilarity!AKO25="X",1,0))</f>
        <v>1</v>
      </c>
      <c r="AKP22">
        <f>IF(SUM(Dissimilarity!AKP25)&gt;0,1,IF(Dissimilarity!AKP25="X",1,0))</f>
        <v>0</v>
      </c>
      <c r="AKQ22">
        <f>IF(SUM(Dissimilarity!AKQ25)&gt;0,1,IF(Dissimilarity!AKQ25="X",1,0))</f>
        <v>0</v>
      </c>
      <c r="AKR22">
        <f>IF(SUM(Dissimilarity!AKR25)&gt;0,1,IF(Dissimilarity!AKR25="X",1,0))</f>
        <v>1</v>
      </c>
      <c r="AKS22">
        <f>IF(SUM(Dissimilarity!AKS25)&gt;0,1,IF(Dissimilarity!AKS25="X",1,0))</f>
        <v>1</v>
      </c>
      <c r="AKT22">
        <f>IF(SUM(Dissimilarity!AKT25)&gt;0,1,IF(Dissimilarity!AKT25="X",1,0))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22C9-BDFB-46BE-AB68-79C23AA0E11E}">
  <dimension ref="A1:C16"/>
  <sheetViews>
    <sheetView workbookViewId="0">
      <selection activeCell="C13" sqref="C13"/>
    </sheetView>
  </sheetViews>
  <sheetFormatPr defaultRowHeight="14.4" x14ac:dyDescent="0.3"/>
  <cols>
    <col min="2" max="2" width="9.109375" bestFit="1" customWidth="1"/>
    <col min="4" max="4" width="10.6640625" bestFit="1" customWidth="1"/>
  </cols>
  <sheetData>
    <row r="1" spans="1:3" x14ac:dyDescent="0.3">
      <c r="B1" t="s">
        <v>777</v>
      </c>
      <c r="C1" t="s">
        <v>776</v>
      </c>
    </row>
    <row r="2" spans="1:3" x14ac:dyDescent="0.3">
      <c r="A2" t="str">
        <f>TESTALL!A3</f>
        <v>Skyros</v>
      </c>
      <c r="B2">
        <f>COUNTIF(TESTALL!3:3,1)</f>
        <v>52</v>
      </c>
      <c r="C2">
        <v>209</v>
      </c>
    </row>
    <row r="3" spans="1:3" x14ac:dyDescent="0.3">
      <c r="A3" t="str">
        <f>TESTALL!A4</f>
        <v>Ikaria</v>
      </c>
      <c r="B3">
        <f>COUNTIF(TESTALL!4:4,1)</f>
        <v>65</v>
      </c>
      <c r="C3">
        <v>257.95999999999998</v>
      </c>
    </row>
    <row r="4" spans="1:3" x14ac:dyDescent="0.3">
      <c r="A4" t="str">
        <f>TESTALL!A11</f>
        <v>Kos</v>
      </c>
      <c r="B4">
        <f>COUNTIF(TESTALL!11:11,1)</f>
        <v>51</v>
      </c>
      <c r="C4" s="82">
        <v>289.06</v>
      </c>
    </row>
    <row r="5" spans="1:3" x14ac:dyDescent="0.3">
      <c r="A5" t="str">
        <f>TESTALL!A12</f>
        <v>Karpathos</v>
      </c>
      <c r="B5">
        <f>COUNTIF(TESTALL!12:12,1)</f>
        <v>63</v>
      </c>
      <c r="C5" s="82">
        <v>301</v>
      </c>
    </row>
    <row r="6" spans="1:3" x14ac:dyDescent="0.3">
      <c r="A6" t="str">
        <f>TESTALL!A5</f>
        <v>Samos</v>
      </c>
      <c r="B6">
        <f>COUNTIF(TESTALL!5:5,1)</f>
        <v>136</v>
      </c>
      <c r="C6">
        <v>477.4</v>
      </c>
    </row>
    <row r="7" spans="1:3" x14ac:dyDescent="0.3">
      <c r="A7" t="str">
        <f>TESTALL!A9</f>
        <v>Chios</v>
      </c>
      <c r="B7">
        <f>COUNTIF(TESTALL!9:9,1)</f>
        <v>39</v>
      </c>
      <c r="C7" s="82">
        <v>851.13</v>
      </c>
    </row>
    <row r="8" spans="1:3" x14ac:dyDescent="0.3">
      <c r="A8" t="str">
        <f>TESTALL!A8</f>
        <v>Rhodes</v>
      </c>
      <c r="B8">
        <f>COUNTIF(TESTALL!8:8,1)</f>
        <v>125</v>
      </c>
      <c r="C8" s="82">
        <v>1400</v>
      </c>
    </row>
    <row r="9" spans="1:3" x14ac:dyDescent="0.3">
      <c r="A9" t="str">
        <f>TESTALL!A6</f>
        <v>Lesbos</v>
      </c>
      <c r="B9">
        <f>COUNTIF(TESTALL!6:6,1)</f>
        <v>181</v>
      </c>
      <c r="C9" s="82">
        <v>1633</v>
      </c>
    </row>
    <row r="10" spans="1:3" x14ac:dyDescent="0.3">
      <c r="A10" t="str">
        <f>TESTALL!A7</f>
        <v>Crete</v>
      </c>
      <c r="B10">
        <f>COUNTIF(TESTALL!7:7,1)</f>
        <v>167</v>
      </c>
      <c r="C10" s="82">
        <v>8303</v>
      </c>
    </row>
    <row r="11" spans="1:3" x14ac:dyDescent="0.3">
      <c r="A11" t="str">
        <f>TESTALL!A2</f>
        <v>Cyprus</v>
      </c>
      <c r="B11">
        <f>COUNTIF(TESTALL!2:2,1)</f>
        <v>122</v>
      </c>
      <c r="C11">
        <v>9251</v>
      </c>
    </row>
    <row r="12" spans="1:3" x14ac:dyDescent="0.3">
      <c r="A12" t="str">
        <f>TESTALL!A13</f>
        <v>Samothraki</v>
      </c>
      <c r="B12">
        <f>COUNTIF(TESTALL!13:13,1)</f>
        <v>114</v>
      </c>
      <c r="C12">
        <v>178</v>
      </c>
    </row>
    <row r="16" spans="1:3" x14ac:dyDescent="0.3">
      <c r="A16" t="str">
        <f>TESTALL!A10</f>
        <v>Corfu</v>
      </c>
      <c r="B16">
        <f>COUNTIF(TESTALL!10:10,1)</f>
        <v>443</v>
      </c>
      <c r="C16" s="82">
        <v>610.9</v>
      </c>
    </row>
  </sheetData>
  <sortState xmlns:xlrd2="http://schemas.microsoft.com/office/spreadsheetml/2017/richdata2" ref="A2:C11">
    <sortCondition ref="C2:C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AA40-B922-4948-AF74-087280B276D1}">
  <dimension ref="A1:I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4.4" x14ac:dyDescent="0.3"/>
  <cols>
    <col min="1" max="1" width="10.21875" bestFit="1" customWidth="1"/>
    <col min="4" max="4" width="10.6640625" bestFit="1" customWidth="1"/>
    <col min="7" max="7" width="14.33203125" bestFit="1" customWidth="1"/>
    <col min="8" max="8" width="17.5546875" bestFit="1" customWidth="1"/>
    <col min="9" max="9" width="16.6640625" bestFit="1" customWidth="1"/>
  </cols>
  <sheetData>
    <row r="1" spans="1:9" x14ac:dyDescent="0.3">
      <c r="B1" t="str">
        <f>SAR!B1</f>
        <v>Species</v>
      </c>
      <c r="C1" t="str">
        <f>SAR!C1</f>
        <v>Area</v>
      </c>
      <c r="D1" t="s">
        <v>953</v>
      </c>
      <c r="E1" t="s">
        <v>954</v>
      </c>
      <c r="F1" t="s">
        <v>955</v>
      </c>
      <c r="G1" t="s">
        <v>956</v>
      </c>
      <c r="H1" t="s">
        <v>958</v>
      </c>
      <c r="I1" t="s">
        <v>957</v>
      </c>
    </row>
    <row r="2" spans="1:9" x14ac:dyDescent="0.3">
      <c r="A2" t="str">
        <f>SAR!A2</f>
        <v>Skyros</v>
      </c>
      <c r="B2">
        <f>SAR!B2</f>
        <v>52</v>
      </c>
      <c r="C2">
        <f>SAR!C2</f>
        <v>209</v>
      </c>
      <c r="D2">
        <v>425.9</v>
      </c>
      <c r="E2">
        <v>38</v>
      </c>
      <c r="F2">
        <v>141</v>
      </c>
      <c r="G2">
        <v>38</v>
      </c>
      <c r="H2">
        <v>6.17</v>
      </c>
      <c r="I2">
        <v>22.13</v>
      </c>
    </row>
    <row r="3" spans="1:9" x14ac:dyDescent="0.3">
      <c r="A3" t="str">
        <f>SAR!A3</f>
        <v>Ikaria</v>
      </c>
      <c r="B3">
        <f>SAR!B3</f>
        <v>65</v>
      </c>
      <c r="C3">
        <f>SAR!C3</f>
        <v>257.95999999999998</v>
      </c>
      <c r="D3">
        <v>574</v>
      </c>
      <c r="E3">
        <v>135</v>
      </c>
      <c r="F3">
        <v>57</v>
      </c>
      <c r="G3">
        <v>57</v>
      </c>
      <c r="H3">
        <v>7.66</v>
      </c>
      <c r="I3">
        <v>23.75</v>
      </c>
    </row>
    <row r="4" spans="1:9" x14ac:dyDescent="0.3">
      <c r="A4" t="str">
        <f>SAR!A4</f>
        <v>Kos</v>
      </c>
      <c r="B4">
        <f>SAR!B4</f>
        <v>51</v>
      </c>
      <c r="C4">
        <f>SAR!C4</f>
        <v>289.06</v>
      </c>
      <c r="D4">
        <v>740</v>
      </c>
      <c r="E4">
        <v>275</v>
      </c>
      <c r="F4">
        <v>5.5</v>
      </c>
      <c r="G4">
        <v>5.5</v>
      </c>
      <c r="H4">
        <v>8.14</v>
      </c>
      <c r="I4">
        <v>23.98</v>
      </c>
    </row>
    <row r="5" spans="1:9" x14ac:dyDescent="0.3">
      <c r="A5" t="str">
        <f>SAR!A5</f>
        <v>Karpathos</v>
      </c>
      <c r="B5">
        <f>SAR!B5</f>
        <v>63</v>
      </c>
      <c r="C5">
        <f>SAR!C5</f>
        <v>301</v>
      </c>
      <c r="D5">
        <v>678</v>
      </c>
      <c r="E5">
        <v>355</v>
      </c>
      <c r="F5">
        <v>97</v>
      </c>
      <c r="G5">
        <v>97</v>
      </c>
      <c r="H5">
        <v>6.59</v>
      </c>
      <c r="I5">
        <v>20.77</v>
      </c>
    </row>
    <row r="6" spans="1:9" x14ac:dyDescent="0.3">
      <c r="A6" t="str">
        <f>SAR!A6</f>
        <v>Samos</v>
      </c>
      <c r="B6">
        <f>SAR!B6</f>
        <v>136</v>
      </c>
      <c r="C6">
        <f>SAR!C6</f>
        <v>477.4</v>
      </c>
      <c r="D6">
        <v>714.7</v>
      </c>
      <c r="E6">
        <v>180</v>
      </c>
      <c r="F6">
        <v>1.6</v>
      </c>
      <c r="G6">
        <v>1.6</v>
      </c>
      <c r="H6">
        <v>8.33</v>
      </c>
      <c r="I6">
        <v>25.1</v>
      </c>
    </row>
    <row r="7" spans="1:9" x14ac:dyDescent="0.3">
      <c r="A7" t="str">
        <f>SAR!A7</f>
        <v>Chios</v>
      </c>
      <c r="B7">
        <f>SAR!B7</f>
        <v>39</v>
      </c>
      <c r="C7">
        <f>SAR!C7</f>
        <v>851.13</v>
      </c>
      <c r="D7">
        <v>520</v>
      </c>
      <c r="E7">
        <v>112</v>
      </c>
      <c r="F7">
        <v>6.8</v>
      </c>
      <c r="G7">
        <v>6.8</v>
      </c>
      <c r="H7">
        <v>8.25</v>
      </c>
      <c r="I7">
        <v>25.11</v>
      </c>
    </row>
    <row r="8" spans="1:9" x14ac:dyDescent="0.3">
      <c r="A8" t="str">
        <f>SAR!A8</f>
        <v>Rhodes</v>
      </c>
      <c r="B8">
        <f>SAR!B8</f>
        <v>125</v>
      </c>
      <c r="C8">
        <f>SAR!C8</f>
        <v>1400</v>
      </c>
      <c r="D8">
        <v>703</v>
      </c>
      <c r="E8">
        <v>365</v>
      </c>
      <c r="F8">
        <v>18.5</v>
      </c>
      <c r="G8">
        <v>18.5</v>
      </c>
      <c r="H8">
        <v>8.1</v>
      </c>
      <c r="I8">
        <v>23.39</v>
      </c>
    </row>
    <row r="9" spans="1:9" x14ac:dyDescent="0.3">
      <c r="A9" t="str">
        <f>SAR!A9</f>
        <v>Lesbos</v>
      </c>
      <c r="B9">
        <f>SAR!B9</f>
        <v>181</v>
      </c>
      <c r="C9">
        <f>SAR!C9</f>
        <v>1633</v>
      </c>
      <c r="D9">
        <v>670.6</v>
      </c>
      <c r="E9">
        <v>160</v>
      </c>
      <c r="F9">
        <v>9.5</v>
      </c>
      <c r="G9">
        <v>9.5</v>
      </c>
      <c r="H9" s="83">
        <v>8.77</v>
      </c>
      <c r="I9">
        <v>26.7</v>
      </c>
    </row>
    <row r="10" spans="1:9" x14ac:dyDescent="0.3">
      <c r="A10" t="str">
        <f>SAR!A16</f>
        <v>Corfu</v>
      </c>
      <c r="B10">
        <f>SAR!B16</f>
        <v>443</v>
      </c>
      <c r="C10">
        <f>SAR!C16</f>
        <v>610.9</v>
      </c>
      <c r="D10">
        <v>1097.3</v>
      </c>
      <c r="E10">
        <v>4.7</v>
      </c>
      <c r="F10" t="s">
        <v>114</v>
      </c>
      <c r="G10">
        <v>4.7</v>
      </c>
      <c r="H10">
        <v>8.41</v>
      </c>
      <c r="I10">
        <v>23.61</v>
      </c>
    </row>
    <row r="11" spans="1:9" x14ac:dyDescent="0.3">
      <c r="A11" t="str">
        <f>SAR!A10</f>
        <v>Crete</v>
      </c>
      <c r="B11">
        <f>SAR!B10</f>
        <v>167</v>
      </c>
      <c r="C11">
        <f>SAR!C10</f>
        <v>8303</v>
      </c>
      <c r="D11">
        <v>483.2</v>
      </c>
      <c r="E11">
        <v>100</v>
      </c>
      <c r="F11">
        <v>182</v>
      </c>
      <c r="G11">
        <v>100</v>
      </c>
      <c r="H11">
        <v>7.86</v>
      </c>
      <c r="I11">
        <v>22.87</v>
      </c>
    </row>
    <row r="12" spans="1:9" x14ac:dyDescent="0.3">
      <c r="A12" t="str">
        <f>SAR!A11</f>
        <v>Cyprus</v>
      </c>
      <c r="B12">
        <f>SAR!B11</f>
        <v>122</v>
      </c>
      <c r="C12">
        <f>SAR!C11</f>
        <v>9251</v>
      </c>
      <c r="D12">
        <f>108.2+33.6+58+115.4+78.9+64.2+28.7+19.1+7.3+2.8+2.3+6.3</f>
        <v>524.79999999999984</v>
      </c>
      <c r="E12">
        <v>760</v>
      </c>
      <c r="F12">
        <v>214</v>
      </c>
      <c r="G12">
        <v>214</v>
      </c>
      <c r="H12">
        <v>10.65</v>
      </c>
      <c r="I12">
        <v>27.15</v>
      </c>
    </row>
    <row r="13" spans="1:9" x14ac:dyDescent="0.3">
      <c r="A13" t="s">
        <v>992</v>
      </c>
      <c r="B13">
        <v>114</v>
      </c>
      <c r="C13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403C-81C2-43CC-97BD-65977202F6E2}">
  <dimension ref="A1:G11"/>
  <sheetViews>
    <sheetView workbookViewId="0">
      <selection activeCell="E3" sqref="E3"/>
    </sheetView>
  </sheetViews>
  <sheetFormatPr defaultRowHeight="14.4" x14ac:dyDescent="0.3"/>
  <cols>
    <col min="1" max="1" width="9.21875" bestFit="1" customWidth="1"/>
    <col min="6" max="6" width="17.5546875" bestFit="1" customWidth="1"/>
    <col min="7" max="7" width="15.33203125" bestFit="1" customWidth="1"/>
  </cols>
  <sheetData>
    <row r="1" spans="1:7" x14ac:dyDescent="0.3">
      <c r="B1" t="str">
        <f>GLM!B1</f>
        <v>Species</v>
      </c>
      <c r="C1" t="str">
        <f>GLM!C1</f>
        <v>Area</v>
      </c>
      <c r="D1" t="str">
        <f>GLM!D1</f>
        <v>Ann. Precip.</v>
      </c>
      <c r="E1" t="str">
        <f>GLM!G1</f>
        <v>Dist. Clos. Main.</v>
      </c>
      <c r="F1" t="str">
        <f>GLM!H1</f>
        <v>Mean Diurnal Range</v>
      </c>
      <c r="G1" t="str">
        <f>GLM!I1</f>
        <v>Ann. Temp. range</v>
      </c>
    </row>
    <row r="2" spans="1:7" x14ac:dyDescent="0.3">
      <c r="A2" t="str">
        <f>GLM!A2</f>
        <v>Skyros</v>
      </c>
      <c r="B2">
        <f>LOG(GLM!B2)</f>
        <v>1.7160033436347992</v>
      </c>
      <c r="C2">
        <f>LOG(GLM!C2)</f>
        <v>2.3201462861110542</v>
      </c>
      <c r="D2">
        <f>LOG(GLM!D2)</f>
        <v>2.629307640073749</v>
      </c>
      <c r="E2">
        <f>LOG(GLM!G2)</f>
        <v>1.5797835966168101</v>
      </c>
      <c r="F2">
        <f>LOG(GLM!H2)</f>
        <v>0.79028516403324167</v>
      </c>
      <c r="G2">
        <f>LOG(GLM!I2)</f>
        <v>1.344981413927258</v>
      </c>
    </row>
    <row r="3" spans="1:7" x14ac:dyDescent="0.3">
      <c r="A3" t="str">
        <f>GLM!A3</f>
        <v>Ikaria</v>
      </c>
      <c r="B3">
        <f>LOG(GLM!B3)</f>
        <v>1.8129133566428555</v>
      </c>
      <c r="C3">
        <f>LOG(GLM!C3)</f>
        <v>2.4115523682653044</v>
      </c>
      <c r="D3">
        <f>LOG(GLM!D3)</f>
        <v>2.7589118923979736</v>
      </c>
      <c r="E3">
        <f>LOG(GLM!G3)</f>
        <v>1.7558748556724915</v>
      </c>
      <c r="F3">
        <f>LOG(GLM!H3)</f>
        <v>0.88422876963260399</v>
      </c>
      <c r="G3">
        <f>LOG(GLM!I3)</f>
        <v>1.3756636139608853</v>
      </c>
    </row>
    <row r="4" spans="1:7" x14ac:dyDescent="0.3">
      <c r="A4" t="str">
        <f>GLM!A4</f>
        <v>Kos</v>
      </c>
      <c r="B4">
        <f>LOG(GLM!B4)</f>
        <v>1.7075701760979363</v>
      </c>
      <c r="C4">
        <f>LOG(GLM!C4)</f>
        <v>2.4609879983425</v>
      </c>
      <c r="D4">
        <f>LOG(GLM!D4)</f>
        <v>2.8692317197309762</v>
      </c>
      <c r="E4">
        <f>LOG(GLM!G4)</f>
        <v>0.74036268949424389</v>
      </c>
      <c r="F4">
        <f>LOG(GLM!H4)</f>
        <v>0.91062440488920127</v>
      </c>
      <c r="G4">
        <f>LOG(GLM!I4)</f>
        <v>1.37984917876283</v>
      </c>
    </row>
    <row r="5" spans="1:7" x14ac:dyDescent="0.3">
      <c r="A5" t="str">
        <f>GLM!A5</f>
        <v>Karpathos</v>
      </c>
      <c r="B5">
        <f>LOG(GLM!B5)</f>
        <v>1.7993405494535817</v>
      </c>
      <c r="C5">
        <f>LOG(GLM!C5)</f>
        <v>2.4785664955938436</v>
      </c>
      <c r="D5">
        <f>LOG(GLM!D5)</f>
        <v>2.8312296938670634</v>
      </c>
      <c r="E5">
        <f>LOG(GLM!G5)</f>
        <v>1.9867717342662448</v>
      </c>
      <c r="F5">
        <f>LOG(GLM!H5)</f>
        <v>0.81888541459400987</v>
      </c>
      <c r="G5">
        <f>LOG(GLM!I5)</f>
        <v>1.3174364965350991</v>
      </c>
    </row>
    <row r="6" spans="1:7" x14ac:dyDescent="0.3">
      <c r="A6" t="str">
        <f>GLM!A6</f>
        <v>Samos</v>
      </c>
      <c r="B6">
        <f>LOG(GLM!B6)</f>
        <v>2.1335389083702174</v>
      </c>
      <c r="C6">
        <f>LOG(GLM!C6)</f>
        <v>2.6788824146707357</v>
      </c>
      <c r="D6">
        <f>LOG(GLM!D6)</f>
        <v>2.8541237821011669</v>
      </c>
      <c r="E6">
        <f>LOG(GLM!G6)</f>
        <v>0.20411998265592479</v>
      </c>
      <c r="F6">
        <f>LOG(GLM!H6)</f>
        <v>0.92064500140678762</v>
      </c>
      <c r="G6">
        <f>LOG(GLM!I6)</f>
        <v>1.3996737214810382</v>
      </c>
    </row>
    <row r="7" spans="1:7" x14ac:dyDescent="0.3">
      <c r="A7" t="str">
        <f>GLM!A7</f>
        <v>Chios</v>
      </c>
      <c r="B7">
        <f>LOG(GLM!B7)</f>
        <v>1.5910646070264991</v>
      </c>
      <c r="C7">
        <f>LOG(GLM!C7)</f>
        <v>2.9299958984756125</v>
      </c>
      <c r="D7">
        <f>LOG(GLM!D7)</f>
        <v>2.716003343634799</v>
      </c>
      <c r="E7">
        <f>LOG(GLM!G7)</f>
        <v>0.83250891270623628</v>
      </c>
      <c r="F7">
        <f>LOG(GLM!H7)</f>
        <v>0.91645394854992512</v>
      </c>
      <c r="G7">
        <f>LOG(GLM!I7)</f>
        <v>1.3998467127129224</v>
      </c>
    </row>
    <row r="8" spans="1:7" x14ac:dyDescent="0.3">
      <c r="A8" t="str">
        <f>GLM!A8</f>
        <v>Rhodes</v>
      </c>
      <c r="B8">
        <f>LOG(GLM!B8)</f>
        <v>2.0969100130080562</v>
      </c>
      <c r="C8">
        <f>LOG(GLM!C8)</f>
        <v>3.1461280356782382</v>
      </c>
      <c r="D8">
        <f>LOG(GLM!D8)</f>
        <v>2.8469553250198238</v>
      </c>
      <c r="E8">
        <f>LOG(GLM!G8)</f>
        <v>1.2671717284030137</v>
      </c>
      <c r="F8">
        <f>LOG(GLM!H8)</f>
        <v>0.90848501887864974</v>
      </c>
      <c r="G8">
        <f>LOG(GLM!I8)</f>
        <v>1.369030221809153</v>
      </c>
    </row>
    <row r="9" spans="1:7" x14ac:dyDescent="0.3">
      <c r="A9" t="str">
        <f>GLM!A9</f>
        <v>Lesbos</v>
      </c>
      <c r="B9">
        <f>LOG(GLM!B9)</f>
        <v>2.2576785748691846</v>
      </c>
      <c r="C9">
        <f>LOG(GLM!C9)</f>
        <v>3.2129861847366681</v>
      </c>
      <c r="D9">
        <f>LOG(GLM!D9)</f>
        <v>2.8264635490928014</v>
      </c>
      <c r="E9">
        <f>LOG(GLM!G9)</f>
        <v>0.97772360528884772</v>
      </c>
      <c r="F9">
        <f>LOG(GLM!H9)</f>
        <v>0.94299959336604045</v>
      </c>
      <c r="G9">
        <f>LOG(GLM!I9)</f>
        <v>1.4265112613645752</v>
      </c>
    </row>
    <row r="10" spans="1:7" x14ac:dyDescent="0.3">
      <c r="A10" t="str">
        <f>GLM!A11</f>
        <v>Crete</v>
      </c>
      <c r="B10">
        <f>LOG(GLM!B11)</f>
        <v>2.2227164711475833</v>
      </c>
      <c r="C10">
        <f>LOG(GLM!C11)</f>
        <v>3.9192350379232508</v>
      </c>
      <c r="D10">
        <f>LOG(GLM!D11)</f>
        <v>2.6841269256130755</v>
      </c>
      <c r="E10">
        <f>LOG(GLM!G11)</f>
        <v>2</v>
      </c>
      <c r="F10">
        <f>LOG(GLM!H11)</f>
        <v>0.89542254603940796</v>
      </c>
      <c r="G10">
        <f>LOG(GLM!I11)</f>
        <v>1.3592661646067485</v>
      </c>
    </row>
    <row r="11" spans="1:7" x14ac:dyDescent="0.3">
      <c r="A11" t="str">
        <f>GLM!A12</f>
        <v>Cyprus</v>
      </c>
      <c r="B11">
        <f>LOG(GLM!B12)</f>
        <v>2.0863598306747484</v>
      </c>
      <c r="C11">
        <f>LOG(GLM!C12)</f>
        <v>3.9661886809561371</v>
      </c>
      <c r="D11">
        <f>LOG(GLM!D12)</f>
        <v>2.7199938263676038</v>
      </c>
      <c r="E11">
        <f>LOG(GLM!G12)</f>
        <v>2.330413773349191</v>
      </c>
      <c r="F11">
        <f>LOG(GLM!H12)</f>
        <v>1.0273496077747566</v>
      </c>
      <c r="G11">
        <f>LOG(GLM!I12)</f>
        <v>1.4337698339248657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BE01-104A-4E12-A6BD-E998F50DD5FB}">
  <dimension ref="A1:B28"/>
  <sheetViews>
    <sheetView tabSelected="1" workbookViewId="0">
      <selection activeCell="B2" sqref="B2:B28"/>
    </sheetView>
  </sheetViews>
  <sheetFormatPr defaultRowHeight="14.4" x14ac:dyDescent="0.3"/>
  <sheetData>
    <row r="1" spans="1:2" x14ac:dyDescent="0.3">
      <c r="A1" t="s">
        <v>778</v>
      </c>
      <c r="B1" t="s">
        <v>779</v>
      </c>
    </row>
    <row r="2" spans="1:2" x14ac:dyDescent="0.3">
      <c r="A2">
        <v>1</v>
      </c>
      <c r="B2">
        <f>COUNTIF('Actual species'!$P$2:$P$982,A2)</f>
        <v>46</v>
      </c>
    </row>
    <row r="3" spans="1:2" x14ac:dyDescent="0.3">
      <c r="A3">
        <v>2</v>
      </c>
      <c r="B3">
        <f>COUNTIF('Actual species'!$P$2:$P$982,A3)</f>
        <v>13</v>
      </c>
    </row>
    <row r="4" spans="1:2" x14ac:dyDescent="0.3">
      <c r="A4">
        <v>3</v>
      </c>
      <c r="B4">
        <f>COUNTIF('Actual species'!$P$2:$P$982,A4)</f>
        <v>9</v>
      </c>
    </row>
    <row r="5" spans="1:2" x14ac:dyDescent="0.3">
      <c r="A5">
        <v>4</v>
      </c>
      <c r="B5">
        <f>COUNTIF('Actual species'!$P$2:$P$982,A5)</f>
        <v>7</v>
      </c>
    </row>
    <row r="6" spans="1:2" x14ac:dyDescent="0.3">
      <c r="A6">
        <v>5</v>
      </c>
      <c r="B6">
        <f>COUNTIF('Actual species'!$P$2:$P$982,A6)</f>
        <v>3</v>
      </c>
    </row>
    <row r="7" spans="1:2" x14ac:dyDescent="0.3">
      <c r="A7">
        <v>6</v>
      </c>
      <c r="B7">
        <f>COUNTIF('Actual species'!$P$2:$P$982,A7)</f>
        <v>3</v>
      </c>
    </row>
    <row r="8" spans="1:2" x14ac:dyDescent="0.3">
      <c r="A8">
        <v>7</v>
      </c>
      <c r="B8">
        <f>COUNTIF('Actual species'!$P$2:$P$982,A8)</f>
        <v>5</v>
      </c>
    </row>
    <row r="9" spans="1:2" x14ac:dyDescent="0.3">
      <c r="A9">
        <v>8</v>
      </c>
      <c r="B9">
        <f>COUNTIF('Actual species'!$P$2:$P$982,A9)</f>
        <v>3</v>
      </c>
    </row>
    <row r="10" spans="1:2" x14ac:dyDescent="0.3">
      <c r="A10">
        <v>9</v>
      </c>
      <c r="B10">
        <f>COUNTIF('Actual species'!$P$2:$P$982,A10)</f>
        <v>3</v>
      </c>
    </row>
    <row r="11" spans="1:2" x14ac:dyDescent="0.3">
      <c r="A11">
        <v>10</v>
      </c>
      <c r="B11">
        <f>COUNTIF('Actual species'!$P$2:$P$982,A11)</f>
        <v>1</v>
      </c>
    </row>
    <row r="12" spans="1:2" x14ac:dyDescent="0.3">
      <c r="A12">
        <v>11</v>
      </c>
      <c r="B12">
        <f>COUNTIF('Actual species'!$P$2:$P$982,A12)</f>
        <v>3</v>
      </c>
    </row>
    <row r="13" spans="1:2" x14ac:dyDescent="0.3">
      <c r="A13">
        <v>13</v>
      </c>
      <c r="B13">
        <f>COUNTIF('Actual species'!$P$2:$P$982,A13)</f>
        <v>1</v>
      </c>
    </row>
    <row r="14" spans="1:2" x14ac:dyDescent="0.3">
      <c r="A14">
        <v>14</v>
      </c>
      <c r="B14">
        <f>COUNTIF('Actual species'!$P$2:$P$982,A14)</f>
        <v>1</v>
      </c>
    </row>
    <row r="15" spans="1:2" x14ac:dyDescent="0.3">
      <c r="A15">
        <v>15</v>
      </c>
      <c r="B15">
        <f>COUNTIF('Actual species'!$P$2:$P$982,A15)</f>
        <v>2</v>
      </c>
    </row>
    <row r="16" spans="1:2" x14ac:dyDescent="0.3">
      <c r="A16">
        <v>16</v>
      </c>
      <c r="B16">
        <f>COUNTIF('Actual species'!$P$2:$P$982,A16)</f>
        <v>1</v>
      </c>
    </row>
    <row r="17" spans="1:2" x14ac:dyDescent="0.3">
      <c r="A17">
        <v>17</v>
      </c>
      <c r="B17">
        <f>COUNTIF('Actual species'!$P$2:$P$982,A17)</f>
        <v>1</v>
      </c>
    </row>
    <row r="18" spans="1:2" x14ac:dyDescent="0.3">
      <c r="A18">
        <v>19</v>
      </c>
      <c r="B18">
        <f>COUNTIF('Actual species'!$P$2:$P$982,A18)</f>
        <v>2</v>
      </c>
    </row>
    <row r="19" spans="1:2" x14ac:dyDescent="0.3">
      <c r="A19">
        <v>25</v>
      </c>
      <c r="B19">
        <f>COUNTIF('Actual species'!$P$2:$P$982,A19)</f>
        <v>1</v>
      </c>
    </row>
    <row r="20" spans="1:2" x14ac:dyDescent="0.3">
      <c r="A20">
        <v>27</v>
      </c>
      <c r="B20">
        <f>COUNTIF('Actual species'!$P$2:$P$982,A20)</f>
        <v>1</v>
      </c>
    </row>
    <row r="21" spans="1:2" x14ac:dyDescent="0.3">
      <c r="A21">
        <v>33</v>
      </c>
      <c r="B21">
        <f>COUNTIF('Actual species'!$P$2:$P$982,A21)</f>
        <v>1</v>
      </c>
    </row>
    <row r="22" spans="1:2" x14ac:dyDescent="0.3">
      <c r="A22">
        <v>34</v>
      </c>
      <c r="B22">
        <f>COUNTIF('Actual species'!$P$2:$P$982,A22)</f>
        <v>1</v>
      </c>
    </row>
    <row r="23" spans="1:2" x14ac:dyDescent="0.3">
      <c r="A23">
        <v>37</v>
      </c>
      <c r="B23">
        <f>COUNTIF('Actual species'!$P$2:$P$982,A23)</f>
        <v>1</v>
      </c>
    </row>
    <row r="24" spans="1:2" x14ac:dyDescent="0.3">
      <c r="A24">
        <v>57</v>
      </c>
      <c r="B24">
        <f>COUNTIF('Actual species'!$P$2:$P$982,A24)</f>
        <v>1</v>
      </c>
    </row>
    <row r="25" spans="1:2" x14ac:dyDescent="0.3">
      <c r="A25">
        <v>65</v>
      </c>
      <c r="B25">
        <f>COUNTIF('Actual species'!$P$2:$P$982,A25)</f>
        <v>1</v>
      </c>
    </row>
    <row r="26" spans="1:2" x14ac:dyDescent="0.3">
      <c r="A26">
        <v>81</v>
      </c>
      <c r="B26">
        <f>COUNTIF('Actual species'!$P$2:$P$982,A26)</f>
        <v>1</v>
      </c>
    </row>
    <row r="27" spans="1:2" x14ac:dyDescent="0.3">
      <c r="A27">
        <v>119</v>
      </c>
      <c r="B27">
        <f>COUNTIF('Actual species'!$P$2:$P$982,A27)</f>
        <v>1</v>
      </c>
    </row>
    <row r="28" spans="1:2" x14ac:dyDescent="0.3">
      <c r="A28">
        <v>364</v>
      </c>
      <c r="B28">
        <f>COUNTIF('Actual species'!$P$2:$P$982,A28)</f>
        <v>1</v>
      </c>
    </row>
  </sheetData>
  <sortState xmlns:xlrd2="http://schemas.microsoft.com/office/spreadsheetml/2017/richdata2" ref="A3:A30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B094-C922-4CFD-A098-7E823109F0D6}">
  <dimension ref="A1"/>
  <sheetViews>
    <sheetView workbookViewId="0">
      <selection activeCell="I13" sqref="I13"/>
    </sheetView>
  </sheetViews>
  <sheetFormatPr defaultRowHeight="14.4" x14ac:dyDescent="0.3"/>
  <sheetData>
    <row r="1" spans="1:1" x14ac:dyDescent="0.3">
      <c r="A1" s="83" t="s">
        <v>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Actual species</vt:lpstr>
      <vt:lpstr>Species conv</vt:lpstr>
      <vt:lpstr>Dissimilarity</vt:lpstr>
      <vt:lpstr>TESTALL</vt:lpstr>
      <vt:lpstr>SAR</vt:lpstr>
      <vt:lpstr>GLM</vt:lpstr>
      <vt:lpstr>GLM_Stand</vt:lpstr>
      <vt:lpstr>Kos_DCurve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2018-11-27T21:56:43Z</cp:lastPrinted>
  <dcterms:created xsi:type="dcterms:W3CDTF">2018-11-12T17:37:19Z</dcterms:created>
  <dcterms:modified xsi:type="dcterms:W3CDTF">2019-12-11T14:58:36Z</dcterms:modified>
</cp:coreProperties>
</file>